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microsoft.com/office/2011/relationships/webextensiontaskpanes" Target="xl/webextensions/taskpanes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4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orkney\tests\workbooks\moonshotBasic\"/>
    </mc:Choice>
  </mc:AlternateContent>
  <xr:revisionPtr revIDLastSave="0" documentId="13_ncr:101_{7B8AE9E1-E7C2-4DC1-B740-77E6B03D9702}" xr6:coauthVersionLast="47" xr6:coauthVersionMax="47" xr10:uidLastSave="{00000000-0000-0000-0000-000000000000}"/>
  <bookViews>
    <workbookView xWindow="-108" yWindow="-108" windowWidth="23256" windowHeight="13896" tabRatio="797" firstSheet="1" activeTab="1" xr2:uid="{00000000-000D-0000-FFFF-FFFF00000000}"/>
  </bookViews>
  <sheets>
    <sheet name="Assistant2302a3b1df77" sheetId="46" state="veryHidden" r:id="rId1"/>
    <sheet name="Cover" sheetId="23" r:id="rId2"/>
    <sheet name="Key" sheetId="11" r:id="rId3"/>
    <sheet name="Dashboard" sheetId="22" r:id="rId4"/>
    <sheet name="InpC" sheetId="45" r:id="rId5"/>
    <sheet name="InpS" sheetId="43" r:id="rId6"/>
    <sheet name="Sources" sheetId="27" r:id="rId7"/>
    <sheet name="Stage1" sheetId="26" r:id="rId8"/>
    <sheet name="Stage2" sheetId="30" r:id="rId9"/>
    <sheet name="Analysis" sheetId="31" r:id="rId10"/>
    <sheet name="Time&amp;Esc" sheetId="16" r:id="rId11"/>
    <sheet name="ChartData" sheetId="35" r:id="rId12"/>
    <sheet name="Outputs" sheetId="3" r:id="rId13"/>
    <sheet name="To Do List" sheetId="44" r:id="rId14"/>
  </sheets>
  <externalReferences>
    <externalReference r:id="rId15"/>
  </externalReferences>
  <definedNames>
    <definedName name="CHK_TOL" localSheetId="5">InpS!#REF!</definedName>
    <definedName name="CHK_TOL">InpC!$F$161</definedName>
    <definedName name="DISC_LAB">'Time&amp;Esc'!$F$141</definedName>
    <definedName name="DISC_REAL">InpC!$F$130</definedName>
    <definedName name="FIRST_NAME">Key!#REF!</definedName>
    <definedName name="LIVE_RESULTS">Outputs!$F$6:$F$46</definedName>
    <definedName name="OFFSET">Outputs!$F$1</definedName>
    <definedName name="SMU">InpC!#REF!</definedName>
    <definedName name="TRACK_ACTIVE">Outputs!$F$5</definedName>
    <definedName name="TRK_COMMENT">Outputs!$F$48</definedName>
    <definedName name="TRK_TOL" localSheetId="5">InpS!#REF!</definedName>
    <definedName name="TRK_TOL">InpC!$F$162</definedName>
  </definedNames>
  <calcPr calcId="191028" calcMode="manual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6" l="1"/>
  <c r="H25" i="45"/>
  <c r="L201" i="35" l="1"/>
  <c r="N201" i="35"/>
  <c r="E27" i="44" a="1"/>
  <c r="E27" i="44"/>
  <c r="G113" i="30"/>
  <c r="E113" i="30"/>
  <c r="F113" i="30"/>
  <c r="G66" i="31"/>
  <c r="E66" i="31"/>
  <c r="F66" i="31"/>
  <c r="G57" i="31"/>
  <c r="E57" i="31"/>
  <c r="F57" i="31"/>
  <c r="G45" i="31"/>
  <c r="E45" i="31"/>
  <c r="G44" i="31"/>
  <c r="E44" i="31"/>
  <c r="F45" i="31"/>
  <c r="F44" i="31"/>
  <c r="E62" i="31"/>
  <c r="G62" i="31"/>
  <c r="E61" i="31"/>
  <c r="G61" i="31"/>
  <c r="E56" i="31"/>
  <c r="G56" i="31"/>
  <c r="G51" i="31"/>
  <c r="F51" i="31"/>
  <c r="E51" i="31"/>
  <c r="E50" i="31"/>
  <c r="G50" i="31"/>
  <c r="G52" i="31"/>
  <c r="F52" i="31"/>
  <c r="E52" i="31"/>
  <c r="G46" i="31"/>
  <c r="F46" i="31"/>
  <c r="E46" i="31"/>
  <c r="G123" i="35"/>
  <c r="AD123" i="35"/>
  <c r="E530" i="31"/>
  <c r="E123" i="35" s="1"/>
  <c r="F530" i="31"/>
  <c r="F123" i="35" s="1"/>
  <c r="H530" i="31"/>
  <c r="H123" i="35" s="1"/>
  <c r="J530" i="31"/>
  <c r="K530" i="31"/>
  <c r="K123" i="35" s="1"/>
  <c r="L530" i="31"/>
  <c r="L123" i="35" s="1"/>
  <c r="M530" i="31"/>
  <c r="M123" i="35" s="1"/>
  <c r="N530" i="31"/>
  <c r="N123" i="35" s="1"/>
  <c r="O530" i="31"/>
  <c r="O123" i="35" s="1"/>
  <c r="P530" i="31"/>
  <c r="P123" i="35" s="1"/>
  <c r="Q530" i="31"/>
  <c r="Q123" i="35" s="1"/>
  <c r="R530" i="31"/>
  <c r="R123" i="35" s="1"/>
  <c r="S530" i="31"/>
  <c r="S123" i="35" s="1"/>
  <c r="T530" i="31"/>
  <c r="T123" i="35" s="1"/>
  <c r="U530" i="31"/>
  <c r="U123" i="35" s="1"/>
  <c r="V530" i="31"/>
  <c r="V123" i="35" s="1"/>
  <c r="W530" i="31"/>
  <c r="W123" i="35" s="1"/>
  <c r="X530" i="31"/>
  <c r="X123" i="35" s="1"/>
  <c r="Y530" i="31"/>
  <c r="Y123" i="35" s="1"/>
  <c r="Z530" i="31"/>
  <c r="Z123" i="35" s="1"/>
  <c r="AA530" i="31"/>
  <c r="AA123" i="35" s="1"/>
  <c r="AB530" i="31"/>
  <c r="AB123" i="35" s="1"/>
  <c r="AC530" i="31"/>
  <c r="AC123" i="35" s="1"/>
  <c r="AD530" i="31"/>
  <c r="AE530" i="31"/>
  <c r="AE123" i="35" s="1"/>
  <c r="AF530" i="31"/>
  <c r="AF123" i="35" s="1"/>
  <c r="AG530" i="31"/>
  <c r="AG123" i="35" s="1"/>
  <c r="AH530" i="31"/>
  <c r="AH123" i="35" s="1"/>
  <c r="AI530" i="31"/>
  <c r="AI123" i="35" s="1"/>
  <c r="AJ530" i="31"/>
  <c r="AJ123" i="35" s="1"/>
  <c r="AK530" i="31"/>
  <c r="AK123" i="35" s="1"/>
  <c r="AL530" i="31"/>
  <c r="AL123" i="35" s="1"/>
  <c r="AM530" i="31"/>
  <c r="AM123" i="35" s="1"/>
  <c r="AN530" i="31"/>
  <c r="AN123" i="35" s="1"/>
  <c r="AO530" i="31"/>
  <c r="AO123" i="35" s="1"/>
  <c r="AP530" i="31"/>
  <c r="AP123" i="35" s="1"/>
  <c r="AQ530" i="31"/>
  <c r="AQ123" i="35" s="1"/>
  <c r="AR530" i="31"/>
  <c r="AR123" i="35" s="1"/>
  <c r="AS530" i="31"/>
  <c r="AS123" i="35" s="1"/>
  <c r="AT530" i="31"/>
  <c r="AT123" i="35" s="1"/>
  <c r="AU530" i="31"/>
  <c r="AU123" i="35" s="1"/>
  <c r="AV530" i="31"/>
  <c r="AV123" i="35" s="1"/>
  <c r="AW530" i="31"/>
  <c r="AW123" i="35" s="1"/>
  <c r="AX530" i="31"/>
  <c r="AX123" i="35" s="1"/>
  <c r="AY530" i="31"/>
  <c r="AY123" i="35" s="1"/>
  <c r="AZ530" i="31"/>
  <c r="AZ123" i="35" s="1"/>
  <c r="BA530" i="31"/>
  <c r="BA123" i="35" s="1"/>
  <c r="BB530" i="31"/>
  <c r="BB123" i="35" s="1"/>
  <c r="BC530" i="31"/>
  <c r="BC123" i="35" s="1"/>
  <c r="BD530" i="31"/>
  <c r="BD123" i="35" s="1"/>
  <c r="BE530" i="31"/>
  <c r="BE123" i="35" s="1"/>
  <c r="BF530" i="31"/>
  <c r="BF123" i="35" s="1"/>
  <c r="BG530" i="31"/>
  <c r="BG123" i="35" s="1"/>
  <c r="BH530" i="31"/>
  <c r="BH123" i="35" s="1"/>
  <c r="I516" i="31"/>
  <c r="I530" i="31" s="1"/>
  <c r="I123" i="35" s="1"/>
  <c r="E103" i="26"/>
  <c r="G103" i="26"/>
  <c r="E98" i="35"/>
  <c r="F98" i="35"/>
  <c r="G98" i="35"/>
  <c r="H98" i="35"/>
  <c r="I98" i="35"/>
  <c r="E97" i="35"/>
  <c r="F97" i="35"/>
  <c r="G97" i="35"/>
  <c r="H97" i="35"/>
  <c r="E96" i="35"/>
  <c r="F96" i="35"/>
  <c r="G96" i="35"/>
  <c r="H96" i="35"/>
  <c r="I96" i="35"/>
  <c r="G68" i="31"/>
  <c r="E68" i="31"/>
  <c r="E69" i="31"/>
  <c r="F69" i="31"/>
  <c r="G69" i="31"/>
  <c r="H69" i="31"/>
  <c r="I69" i="31"/>
  <c r="J69" i="31"/>
  <c r="E67" i="31"/>
  <c r="F67" i="31"/>
  <c r="G67" i="31"/>
  <c r="I13" i="43"/>
  <c r="E29" i="44" l="1" a="1"/>
  <c r="E29" i="44" s="1"/>
  <c r="E31" i="44" s="1" a="1"/>
  <c r="E31" i="44" s="1"/>
  <c r="F47" i="31"/>
  <c r="F50" i="31" s="1"/>
  <c r="F53" i="31" s="1"/>
  <c r="E33" i="44" l="1" a="1"/>
  <c r="E33" i="44" s="1"/>
  <c r="F61" i="31"/>
  <c r="F56" i="31"/>
  <c r="F58" i="31" s="1"/>
  <c r="F62" i="31" s="1"/>
  <c r="E206" i="26"/>
  <c r="F206" i="26"/>
  <c r="G206" i="26"/>
  <c r="H206" i="26"/>
  <c r="J206" i="26"/>
  <c r="E61" i="26"/>
  <c r="E205" i="26"/>
  <c r="F205" i="26"/>
  <c r="G205" i="26"/>
  <c r="H205" i="26"/>
  <c r="J205" i="26"/>
  <c r="E159" i="16"/>
  <c r="F159" i="16"/>
  <c r="G159" i="16"/>
  <c r="E158" i="16"/>
  <c r="F158" i="16"/>
  <c r="G158" i="16"/>
  <c r="E157" i="16"/>
  <c r="F157" i="16"/>
  <c r="G157" i="16"/>
  <c r="E156" i="16"/>
  <c r="F156" i="16"/>
  <c r="G156" i="16"/>
  <c r="E155" i="16"/>
  <c r="F155" i="16"/>
  <c r="G155" i="16"/>
  <c r="E24" i="43"/>
  <c r="F24" i="43"/>
  <c r="K25" i="43" s="1"/>
  <c r="E28" i="43"/>
  <c r="F28" i="43"/>
  <c r="K29" i="43" s="1"/>
  <c r="J293" i="35"/>
  <c r="I293" i="35"/>
  <c r="H293" i="35"/>
  <c r="G293" i="35"/>
  <c r="F293" i="35"/>
  <c r="E293" i="35"/>
  <c r="E56" i="35"/>
  <c r="F56" i="35"/>
  <c r="G56" i="35"/>
  <c r="H56" i="35"/>
  <c r="I56" i="35"/>
  <c r="G269" i="35"/>
  <c r="E269" i="35"/>
  <c r="F269" i="35"/>
  <c r="J126" i="35"/>
  <c r="I126" i="35"/>
  <c r="H126" i="35"/>
  <c r="G126" i="35"/>
  <c r="F126" i="35"/>
  <c r="E126" i="35"/>
  <c r="E124" i="35"/>
  <c r="F124" i="35"/>
  <c r="G124" i="35"/>
  <c r="H124" i="35"/>
  <c r="I124" i="35"/>
  <c r="J124" i="35"/>
  <c r="J121" i="35"/>
  <c r="H121" i="35"/>
  <c r="G121" i="35"/>
  <c r="F121" i="35"/>
  <c r="E121" i="35"/>
  <c r="E573" i="31"/>
  <c r="F573" i="31"/>
  <c r="G573" i="31"/>
  <c r="H573" i="31"/>
  <c r="I573" i="31"/>
  <c r="J573" i="31"/>
  <c r="J576" i="31"/>
  <c r="I576" i="31"/>
  <c r="H576" i="31"/>
  <c r="G576" i="31"/>
  <c r="F576" i="31"/>
  <c r="E576" i="31"/>
  <c r="J568" i="31"/>
  <c r="I568" i="31"/>
  <c r="H568" i="31"/>
  <c r="G568" i="31"/>
  <c r="F568" i="31"/>
  <c r="E568" i="31"/>
  <c r="J565" i="31"/>
  <c r="I565" i="31"/>
  <c r="H565" i="31"/>
  <c r="G565" i="31"/>
  <c r="F565" i="31"/>
  <c r="E565" i="31"/>
  <c r="E564" i="31"/>
  <c r="E569" i="31" s="1"/>
  <c r="F564" i="31"/>
  <c r="G564" i="31"/>
  <c r="H564" i="31"/>
  <c r="J564" i="31"/>
  <c r="J560" i="31"/>
  <c r="I560" i="31"/>
  <c r="H560" i="31"/>
  <c r="G560" i="31"/>
  <c r="F560" i="31"/>
  <c r="E560" i="31"/>
  <c r="E557" i="31"/>
  <c r="F557" i="31"/>
  <c r="G557" i="31"/>
  <c r="H557" i="31"/>
  <c r="I557" i="31"/>
  <c r="J557" i="31"/>
  <c r="G553" i="31"/>
  <c r="E553" i="31"/>
  <c r="F553" i="31"/>
  <c r="E550" i="31"/>
  <c r="F550" i="31"/>
  <c r="G550" i="31"/>
  <c r="H550" i="31"/>
  <c r="I550" i="31"/>
  <c r="J550" i="31"/>
  <c r="E549" i="31"/>
  <c r="F549" i="31"/>
  <c r="G549" i="31"/>
  <c r="H549" i="31"/>
  <c r="I549" i="31"/>
  <c r="J549" i="31"/>
  <c r="J545" i="31"/>
  <c r="I545" i="31"/>
  <c r="H545" i="31"/>
  <c r="G545" i="31"/>
  <c r="F545" i="31"/>
  <c r="E545" i="31"/>
  <c r="G544" i="31"/>
  <c r="F544" i="31"/>
  <c r="E544" i="31"/>
  <c r="G543" i="31"/>
  <c r="E543" i="31"/>
  <c r="F543" i="31"/>
  <c r="E542" i="31"/>
  <c r="F542" i="31"/>
  <c r="G542" i="31"/>
  <c r="H542" i="31"/>
  <c r="I542" i="31"/>
  <c r="J542" i="31"/>
  <c r="K542" i="31"/>
  <c r="L542" i="31"/>
  <c r="M542" i="31"/>
  <c r="N542" i="31"/>
  <c r="O542" i="31"/>
  <c r="P542" i="31"/>
  <c r="Q542" i="31"/>
  <c r="R542" i="31"/>
  <c r="S542" i="31"/>
  <c r="T542" i="31"/>
  <c r="U542" i="31"/>
  <c r="V542" i="31"/>
  <c r="W542" i="31"/>
  <c r="X542" i="31"/>
  <c r="Y542" i="31"/>
  <c r="Z542" i="31"/>
  <c r="AA542" i="31"/>
  <c r="AB542" i="31"/>
  <c r="AC542" i="31"/>
  <c r="AD542" i="31"/>
  <c r="AE542" i="31"/>
  <c r="AF542" i="31"/>
  <c r="AG542" i="31"/>
  <c r="AH542" i="31"/>
  <c r="AI542" i="31"/>
  <c r="AJ542" i="31"/>
  <c r="AK542" i="31"/>
  <c r="AL542" i="31"/>
  <c r="AM542" i="31"/>
  <c r="AN542" i="31"/>
  <c r="AO542" i="31"/>
  <c r="AP542" i="31"/>
  <c r="AQ542" i="31"/>
  <c r="AR542" i="31"/>
  <c r="AS542" i="31"/>
  <c r="AT542" i="31"/>
  <c r="AU542" i="31"/>
  <c r="AV542" i="31"/>
  <c r="AW542" i="31"/>
  <c r="AX542" i="31"/>
  <c r="AY542" i="31"/>
  <c r="AZ542" i="31"/>
  <c r="BA542" i="31"/>
  <c r="BB542" i="31"/>
  <c r="BC542" i="31"/>
  <c r="BD542" i="31"/>
  <c r="BE542" i="31"/>
  <c r="BF542" i="31"/>
  <c r="BG542" i="31"/>
  <c r="BH542" i="31"/>
  <c r="G536" i="31"/>
  <c r="E536" i="31"/>
  <c r="F536" i="31"/>
  <c r="E538" i="31"/>
  <c r="F538" i="31"/>
  <c r="G538" i="31"/>
  <c r="H538" i="31"/>
  <c r="I538" i="31"/>
  <c r="J538" i="31"/>
  <c r="E537" i="31"/>
  <c r="F537" i="31"/>
  <c r="G537" i="31"/>
  <c r="E535" i="31"/>
  <c r="F535" i="31"/>
  <c r="G535" i="31"/>
  <c r="H535" i="31"/>
  <c r="I535" i="31"/>
  <c r="J535" i="31"/>
  <c r="K535" i="31"/>
  <c r="L535" i="31"/>
  <c r="M535" i="31"/>
  <c r="N535" i="31"/>
  <c r="O535" i="31"/>
  <c r="P535" i="31"/>
  <c r="Q535" i="31"/>
  <c r="R535" i="31"/>
  <c r="S535" i="31"/>
  <c r="T535" i="31"/>
  <c r="U535" i="31"/>
  <c r="V535" i="31"/>
  <c r="W535" i="31"/>
  <c r="X535" i="31"/>
  <c r="Y535" i="31"/>
  <c r="Z535" i="31"/>
  <c r="AA535" i="31"/>
  <c r="AB535" i="31"/>
  <c r="AC535" i="31"/>
  <c r="AD535" i="31"/>
  <c r="AE535" i="31"/>
  <c r="AF535" i="31"/>
  <c r="AG535" i="31"/>
  <c r="AH535" i="31"/>
  <c r="AI535" i="31"/>
  <c r="AJ535" i="31"/>
  <c r="AK535" i="31"/>
  <c r="AL535" i="31"/>
  <c r="AM535" i="31"/>
  <c r="AN535" i="31"/>
  <c r="AO535" i="31"/>
  <c r="AP535" i="31"/>
  <c r="AQ535" i="31"/>
  <c r="AR535" i="31"/>
  <c r="AS535" i="31"/>
  <c r="AT535" i="31"/>
  <c r="AU535" i="31"/>
  <c r="AV535" i="31"/>
  <c r="AW535" i="31"/>
  <c r="AX535" i="31"/>
  <c r="AY535" i="31"/>
  <c r="AZ535" i="31"/>
  <c r="BA535" i="31"/>
  <c r="BB535" i="31"/>
  <c r="BC535" i="31"/>
  <c r="BD535" i="31"/>
  <c r="BE535" i="31"/>
  <c r="BF535" i="31"/>
  <c r="BG535" i="31"/>
  <c r="BH535" i="31"/>
  <c r="E527" i="31"/>
  <c r="E572" i="31" s="1"/>
  <c r="E578" i="31" s="1"/>
  <c r="F527" i="31"/>
  <c r="F572" i="31" s="1"/>
  <c r="G527" i="31"/>
  <c r="G572" i="31" s="1"/>
  <c r="H527" i="31"/>
  <c r="H572" i="31" s="1"/>
  <c r="J527" i="31"/>
  <c r="K527" i="31"/>
  <c r="K572" i="31" s="1"/>
  <c r="L527" i="31"/>
  <c r="L572" i="31" s="1"/>
  <c r="M527" i="31"/>
  <c r="M572" i="31" s="1"/>
  <c r="N527" i="31"/>
  <c r="N572" i="31" s="1"/>
  <c r="O527" i="31"/>
  <c r="O572" i="31" s="1"/>
  <c r="P527" i="31"/>
  <c r="P572" i="31" s="1"/>
  <c r="Q527" i="31"/>
  <c r="Q572" i="31" s="1"/>
  <c r="R527" i="31"/>
  <c r="R572" i="31" s="1"/>
  <c r="S527" i="31"/>
  <c r="S572" i="31" s="1"/>
  <c r="T527" i="31"/>
  <c r="T572" i="31" s="1"/>
  <c r="U527" i="31"/>
  <c r="U572" i="31" s="1"/>
  <c r="V527" i="31"/>
  <c r="V572" i="31" s="1"/>
  <c r="W527" i="31"/>
  <c r="W572" i="31" s="1"/>
  <c r="X527" i="31"/>
  <c r="X572" i="31" s="1"/>
  <c r="Y527" i="31"/>
  <c r="Y572" i="31" s="1"/>
  <c r="Z527" i="31"/>
  <c r="Z572" i="31" s="1"/>
  <c r="AA527" i="31"/>
  <c r="AA572" i="31" s="1"/>
  <c r="AB527" i="31"/>
  <c r="AB572" i="31" s="1"/>
  <c r="AC527" i="31"/>
  <c r="AC572" i="31" s="1"/>
  <c r="AD527" i="31"/>
  <c r="AD572" i="31" s="1"/>
  <c r="AE527" i="31"/>
  <c r="AE572" i="31" s="1"/>
  <c r="AF527" i="31"/>
  <c r="AF572" i="31" s="1"/>
  <c r="AG527" i="31"/>
  <c r="AG572" i="31" s="1"/>
  <c r="AH527" i="31"/>
  <c r="AH572" i="31" s="1"/>
  <c r="AI527" i="31"/>
  <c r="AI572" i="31" s="1"/>
  <c r="AJ527" i="31"/>
  <c r="AJ572" i="31" s="1"/>
  <c r="AK527" i="31"/>
  <c r="AK572" i="31" s="1"/>
  <c r="AL527" i="31"/>
  <c r="AL572" i="31" s="1"/>
  <c r="AM527" i="31"/>
  <c r="AM572" i="31" s="1"/>
  <c r="AN527" i="31"/>
  <c r="AN572" i="31" s="1"/>
  <c r="AO527" i="31"/>
  <c r="AO572" i="31" s="1"/>
  <c r="AP527" i="31"/>
  <c r="AP572" i="31" s="1"/>
  <c r="AQ527" i="31"/>
  <c r="AQ572" i="31" s="1"/>
  <c r="AR527" i="31"/>
  <c r="AR572" i="31" s="1"/>
  <c r="AS527" i="31"/>
  <c r="AS572" i="31" s="1"/>
  <c r="AT527" i="31"/>
  <c r="AT572" i="31" s="1"/>
  <c r="AU527" i="31"/>
  <c r="AU572" i="31" s="1"/>
  <c r="AV527" i="31"/>
  <c r="AV572" i="31" s="1"/>
  <c r="AW527" i="31"/>
  <c r="AW572" i="31" s="1"/>
  <c r="AX527" i="31"/>
  <c r="AX572" i="31" s="1"/>
  <c r="AY527" i="31"/>
  <c r="AY572" i="31" s="1"/>
  <c r="AZ527" i="31"/>
  <c r="AZ572" i="31" s="1"/>
  <c r="BA527" i="31"/>
  <c r="BA572" i="31" s="1"/>
  <c r="BB527" i="31"/>
  <c r="BB572" i="31" s="1"/>
  <c r="BC527" i="31"/>
  <c r="BC572" i="31" s="1"/>
  <c r="BD527" i="31"/>
  <c r="BD572" i="31" s="1"/>
  <c r="BE527" i="31"/>
  <c r="BE572" i="31" s="1"/>
  <c r="BF527" i="31"/>
  <c r="BF572" i="31" s="1"/>
  <c r="BG527" i="31"/>
  <c r="BG572" i="31" s="1"/>
  <c r="BH527" i="31"/>
  <c r="BH572" i="31" s="1"/>
  <c r="I515" i="31"/>
  <c r="I527" i="31" s="1"/>
  <c r="I572" i="31" s="1"/>
  <c r="I514" i="31"/>
  <c r="I523" i="31" s="1"/>
  <c r="E523" i="31"/>
  <c r="F523" i="31"/>
  <c r="G523" i="31"/>
  <c r="H523" i="31"/>
  <c r="J523" i="31"/>
  <c r="K523" i="31"/>
  <c r="L523" i="31"/>
  <c r="M523" i="31"/>
  <c r="N523" i="31"/>
  <c r="O523" i="31"/>
  <c r="P523" i="31"/>
  <c r="Q523" i="31"/>
  <c r="R523" i="31"/>
  <c r="S523" i="31"/>
  <c r="T523" i="31"/>
  <c r="U523" i="31"/>
  <c r="V523" i="31"/>
  <c r="W523" i="31"/>
  <c r="X523" i="31"/>
  <c r="Y523" i="31"/>
  <c r="Z523" i="31"/>
  <c r="AA523" i="31"/>
  <c r="AB523" i="31"/>
  <c r="AC523" i="31"/>
  <c r="AD523" i="31"/>
  <c r="AE523" i="31"/>
  <c r="AF523" i="31"/>
  <c r="AG523" i="31"/>
  <c r="AH523" i="31"/>
  <c r="AI523" i="31"/>
  <c r="AJ523" i="31"/>
  <c r="AK523" i="31"/>
  <c r="AL523" i="31"/>
  <c r="AM523" i="31"/>
  <c r="AN523" i="31"/>
  <c r="AO523" i="31"/>
  <c r="AP523" i="31"/>
  <c r="AQ523" i="31"/>
  <c r="AR523" i="31"/>
  <c r="AS523" i="31"/>
  <c r="AT523" i="31"/>
  <c r="AU523" i="31"/>
  <c r="AV523" i="31"/>
  <c r="AW523" i="31"/>
  <c r="AX523" i="31"/>
  <c r="AY523" i="31"/>
  <c r="AZ523" i="31"/>
  <c r="BA523" i="31"/>
  <c r="BB523" i="31"/>
  <c r="BC523" i="31"/>
  <c r="BD523" i="31"/>
  <c r="BE523" i="31"/>
  <c r="BF523" i="31"/>
  <c r="BG523" i="31"/>
  <c r="BH523" i="31"/>
  <c r="E522" i="31"/>
  <c r="F522" i="31"/>
  <c r="G522" i="31"/>
  <c r="H522" i="31"/>
  <c r="J522" i="31"/>
  <c r="K522" i="31"/>
  <c r="L522" i="31"/>
  <c r="M522" i="31"/>
  <c r="N522" i="31"/>
  <c r="O522" i="31"/>
  <c r="P522" i="31"/>
  <c r="Q522" i="31"/>
  <c r="R522" i="31"/>
  <c r="S522" i="31"/>
  <c r="T522" i="31"/>
  <c r="U522" i="31"/>
  <c r="V522" i="31"/>
  <c r="W522" i="31"/>
  <c r="X522" i="31"/>
  <c r="Y522" i="31"/>
  <c r="Z522" i="31"/>
  <c r="AA522" i="31"/>
  <c r="AB522" i="31"/>
  <c r="AC522" i="31"/>
  <c r="AD522" i="31"/>
  <c r="AE522" i="31"/>
  <c r="AF522" i="31"/>
  <c r="AG522" i="31"/>
  <c r="AH522" i="31"/>
  <c r="AI522" i="31"/>
  <c r="AJ522" i="31"/>
  <c r="AK522" i="31"/>
  <c r="AL522" i="31"/>
  <c r="AM522" i="31"/>
  <c r="AN522" i="31"/>
  <c r="AO522" i="31"/>
  <c r="AP522" i="31"/>
  <c r="AQ522" i="31"/>
  <c r="AR522" i="31"/>
  <c r="AS522" i="31"/>
  <c r="AT522" i="31"/>
  <c r="AU522" i="31"/>
  <c r="AV522" i="31"/>
  <c r="AW522" i="31"/>
  <c r="AX522" i="31"/>
  <c r="AY522" i="31"/>
  <c r="AZ522" i="31"/>
  <c r="BA522" i="31"/>
  <c r="BB522" i="31"/>
  <c r="BC522" i="31"/>
  <c r="BD522" i="31"/>
  <c r="BE522" i="31"/>
  <c r="BF522" i="31"/>
  <c r="BG522" i="31"/>
  <c r="BH522" i="31"/>
  <c r="I513" i="31"/>
  <c r="I522" i="31" s="1"/>
  <c r="E519" i="31"/>
  <c r="E556" i="31" s="1"/>
  <c r="F519" i="31"/>
  <c r="G519" i="31"/>
  <c r="G556" i="31" s="1"/>
  <c r="H519" i="31"/>
  <c r="H556" i="31" s="1"/>
  <c r="J519" i="31"/>
  <c r="J556" i="31" s="1"/>
  <c r="K519" i="31"/>
  <c r="K556" i="31" s="1"/>
  <c r="L519" i="31"/>
  <c r="L556" i="31" s="1"/>
  <c r="M519" i="31"/>
  <c r="M556" i="31" s="1"/>
  <c r="N519" i="31"/>
  <c r="N556" i="31" s="1"/>
  <c r="O519" i="31"/>
  <c r="O556" i="31" s="1"/>
  <c r="P519" i="31"/>
  <c r="P556" i="31" s="1"/>
  <c r="Q519" i="31"/>
  <c r="Q556" i="31" s="1"/>
  <c r="R519" i="31"/>
  <c r="R556" i="31" s="1"/>
  <c r="S519" i="31"/>
  <c r="S556" i="31" s="1"/>
  <c r="T519" i="31"/>
  <c r="T556" i="31" s="1"/>
  <c r="U519" i="31"/>
  <c r="U556" i="31" s="1"/>
  <c r="V519" i="31"/>
  <c r="V556" i="31" s="1"/>
  <c r="W519" i="31"/>
  <c r="W556" i="31" s="1"/>
  <c r="X519" i="31"/>
  <c r="X556" i="31" s="1"/>
  <c r="Y519" i="31"/>
  <c r="Y556" i="31" s="1"/>
  <c r="Z519" i="31"/>
  <c r="Z556" i="31" s="1"/>
  <c r="AA519" i="31"/>
  <c r="AA556" i="31" s="1"/>
  <c r="AB519" i="31"/>
  <c r="AB556" i="31" s="1"/>
  <c r="AC519" i="31"/>
  <c r="AC556" i="31" s="1"/>
  <c r="AD519" i="31"/>
  <c r="AD556" i="31" s="1"/>
  <c r="AE519" i="31"/>
  <c r="AE556" i="31" s="1"/>
  <c r="AF519" i="31"/>
  <c r="AF556" i="31" s="1"/>
  <c r="AG519" i="31"/>
  <c r="AG556" i="31" s="1"/>
  <c r="AH519" i="31"/>
  <c r="AH556" i="31" s="1"/>
  <c r="AI519" i="31"/>
  <c r="AI556" i="31" s="1"/>
  <c r="AJ519" i="31"/>
  <c r="AJ556" i="31" s="1"/>
  <c r="AK519" i="31"/>
  <c r="AK556" i="31" s="1"/>
  <c r="AL519" i="31"/>
  <c r="AL556" i="31" s="1"/>
  <c r="AM519" i="31"/>
  <c r="AM556" i="31" s="1"/>
  <c r="AN519" i="31"/>
  <c r="AN556" i="31" s="1"/>
  <c r="AO519" i="31"/>
  <c r="AO556" i="31" s="1"/>
  <c r="AP519" i="31"/>
  <c r="AP556" i="31" s="1"/>
  <c r="AQ519" i="31"/>
  <c r="AQ556" i="31" s="1"/>
  <c r="AR519" i="31"/>
  <c r="AR556" i="31" s="1"/>
  <c r="AS519" i="31"/>
  <c r="AS556" i="31" s="1"/>
  <c r="AT519" i="31"/>
  <c r="AT556" i="31" s="1"/>
  <c r="AU519" i="31"/>
  <c r="AU556" i="31" s="1"/>
  <c r="AV519" i="31"/>
  <c r="AV556" i="31" s="1"/>
  <c r="AW519" i="31"/>
  <c r="AW556" i="31" s="1"/>
  <c r="AX519" i="31"/>
  <c r="AX556" i="31" s="1"/>
  <c r="AY519" i="31"/>
  <c r="AY556" i="31" s="1"/>
  <c r="AZ519" i="31"/>
  <c r="AZ556" i="31" s="1"/>
  <c r="BA519" i="31"/>
  <c r="BA556" i="31" s="1"/>
  <c r="BB519" i="31"/>
  <c r="BB556" i="31" s="1"/>
  <c r="BC519" i="31"/>
  <c r="BC556" i="31" s="1"/>
  <c r="BD519" i="31"/>
  <c r="BD556" i="31" s="1"/>
  <c r="BE519" i="31"/>
  <c r="BE556" i="31" s="1"/>
  <c r="BF519" i="31"/>
  <c r="BF556" i="31" s="1"/>
  <c r="BG519" i="31"/>
  <c r="BG556" i="31" s="1"/>
  <c r="BH519" i="31"/>
  <c r="BH556" i="31" s="1"/>
  <c r="E35" i="44" l="1" a="1"/>
  <c r="E35" i="44" s="1"/>
  <c r="E37" i="44" s="1" a="1"/>
  <c r="E37" i="44" s="1"/>
  <c r="BH524" i="31"/>
  <c r="BH564" i="31" s="1"/>
  <c r="BD524" i="31"/>
  <c r="BD564" i="31" s="1"/>
  <c r="AZ524" i="31"/>
  <c r="AZ564" i="31" s="1"/>
  <c r="AV524" i="31"/>
  <c r="AV564" i="31" s="1"/>
  <c r="AR524" i="31"/>
  <c r="AR564" i="31" s="1"/>
  <c r="AN524" i="31"/>
  <c r="AN564" i="31" s="1"/>
  <c r="AJ524" i="31"/>
  <c r="AJ564" i="31" s="1"/>
  <c r="AF524" i="31"/>
  <c r="AF564" i="31" s="1"/>
  <c r="AB524" i="31"/>
  <c r="AB564" i="31" s="1"/>
  <c r="X524" i="31"/>
  <c r="X564" i="31" s="1"/>
  <c r="T524" i="31"/>
  <c r="T564" i="31" s="1"/>
  <c r="P524" i="31"/>
  <c r="P564" i="31" s="1"/>
  <c r="L524" i="31"/>
  <c r="L564" i="31" s="1"/>
  <c r="F63" i="31"/>
  <c r="F68" i="31" s="1"/>
  <c r="J572" i="31"/>
  <c r="J123" i="35"/>
  <c r="BF524" i="31"/>
  <c r="BF564" i="31" s="1"/>
  <c r="AX524" i="31"/>
  <c r="AX564" i="31" s="1"/>
  <c r="AP524" i="31"/>
  <c r="AP564" i="31" s="1"/>
  <c r="AH524" i="31"/>
  <c r="AH564" i="31" s="1"/>
  <c r="V524" i="31"/>
  <c r="V564" i="31" s="1"/>
  <c r="R524" i="31"/>
  <c r="R564" i="31" s="1"/>
  <c r="BB524" i="31"/>
  <c r="BB121" i="35" s="1"/>
  <c r="AT524" i="31"/>
  <c r="AT121" i="35" s="1"/>
  <c r="AL524" i="31"/>
  <c r="AL121" i="35" s="1"/>
  <c r="AD524" i="31"/>
  <c r="AD564" i="31" s="1"/>
  <c r="Z524" i="31"/>
  <c r="Z564" i="31" s="1"/>
  <c r="N524" i="31"/>
  <c r="N564" i="31" s="1"/>
  <c r="J122" i="35"/>
  <c r="F556" i="31"/>
  <c r="F120" i="35"/>
  <c r="BG524" i="31"/>
  <c r="BG564" i="31" s="1"/>
  <c r="BC524" i="31"/>
  <c r="BC564" i="31" s="1"/>
  <c r="AY524" i="31"/>
  <c r="AY564" i="31" s="1"/>
  <c r="AU524" i="31"/>
  <c r="AU564" i="31" s="1"/>
  <c r="AQ524" i="31"/>
  <c r="AQ564" i="31" s="1"/>
  <c r="AM524" i="31"/>
  <c r="AM564" i="31" s="1"/>
  <c r="AI524" i="31"/>
  <c r="AI564" i="31" s="1"/>
  <c r="AE524" i="31"/>
  <c r="AE564" i="31" s="1"/>
  <c r="AA524" i="31"/>
  <c r="AA564" i="31" s="1"/>
  <c r="W524" i="31"/>
  <c r="W564" i="31" s="1"/>
  <c r="S524" i="31"/>
  <c r="S564" i="31" s="1"/>
  <c r="O524" i="31"/>
  <c r="O564" i="31" s="1"/>
  <c r="K524" i="31"/>
  <c r="K121" i="35" s="1"/>
  <c r="F122" i="35"/>
  <c r="AL122" i="35"/>
  <c r="BB122" i="35"/>
  <c r="V122" i="35"/>
  <c r="Z122" i="35"/>
  <c r="AP122" i="35"/>
  <c r="BF122" i="35"/>
  <c r="N122" i="35"/>
  <c r="AD122" i="35"/>
  <c r="AT122" i="35"/>
  <c r="R122" i="35"/>
  <c r="AH122" i="35"/>
  <c r="AX122" i="35"/>
  <c r="BB25" i="43"/>
  <c r="AT25" i="43"/>
  <c r="AL25" i="43"/>
  <c r="AD25" i="43"/>
  <c r="R25" i="43"/>
  <c r="BE25" i="43"/>
  <c r="BA25" i="43"/>
  <c r="AW25" i="43"/>
  <c r="AS25" i="43"/>
  <c r="AK25" i="43"/>
  <c r="AG25" i="43"/>
  <c r="AC25" i="43"/>
  <c r="Y25" i="43"/>
  <c r="U25" i="43"/>
  <c r="Q25" i="43"/>
  <c r="M25" i="43"/>
  <c r="AP25" i="43"/>
  <c r="N25" i="43"/>
  <c r="AO25" i="43"/>
  <c r="BH25" i="43"/>
  <c r="BD25" i="43"/>
  <c r="AZ25" i="43"/>
  <c r="AV25" i="43"/>
  <c r="AR25" i="43"/>
  <c r="AN25" i="43"/>
  <c r="AJ25" i="43"/>
  <c r="AF25" i="43"/>
  <c r="AB25" i="43"/>
  <c r="X25" i="43"/>
  <c r="T25" i="43"/>
  <c r="P25" i="43"/>
  <c r="L25" i="43"/>
  <c r="BF25" i="43"/>
  <c r="AX25" i="43"/>
  <c r="AH25" i="43"/>
  <c r="Z25" i="43"/>
  <c r="V25" i="43"/>
  <c r="BG25" i="43"/>
  <c r="BC25" i="43"/>
  <c r="AY25" i="43"/>
  <c r="AU25" i="43"/>
  <c r="AQ25" i="43"/>
  <c r="AM25" i="43"/>
  <c r="AI25" i="43"/>
  <c r="AE25" i="43"/>
  <c r="AA25" i="43"/>
  <c r="W25" i="43"/>
  <c r="S25" i="43"/>
  <c r="O25" i="43"/>
  <c r="BB29" i="43"/>
  <c r="AT29" i="43"/>
  <c r="AL29" i="43"/>
  <c r="AD29" i="43"/>
  <c r="V29" i="43"/>
  <c r="N29" i="43"/>
  <c r="BA29" i="43"/>
  <c r="AS29" i="43"/>
  <c r="AG29" i="43"/>
  <c r="Y29" i="43"/>
  <c r="M29" i="43"/>
  <c r="BH29" i="43"/>
  <c r="BD29" i="43"/>
  <c r="AZ29" i="43"/>
  <c r="AV29" i="43"/>
  <c r="AR29" i="43"/>
  <c r="AN29" i="43"/>
  <c r="AJ29" i="43"/>
  <c r="AF29" i="43"/>
  <c r="AB29" i="43"/>
  <c r="X29" i="43"/>
  <c r="T29" i="43"/>
  <c r="P29" i="43"/>
  <c r="L29" i="43"/>
  <c r="BF29" i="43"/>
  <c r="AX29" i="43"/>
  <c r="AP29" i="43"/>
  <c r="AH29" i="43"/>
  <c r="Z29" i="43"/>
  <c r="R29" i="43"/>
  <c r="BE29" i="43"/>
  <c r="AW29" i="43"/>
  <c r="AO29" i="43"/>
  <c r="AK29" i="43"/>
  <c r="AC29" i="43"/>
  <c r="U29" i="43"/>
  <c r="Q29" i="43"/>
  <c r="BG29" i="43"/>
  <c r="BC29" i="43"/>
  <c r="AY29" i="43"/>
  <c r="AU29" i="43"/>
  <c r="AQ29" i="43"/>
  <c r="AM29" i="43"/>
  <c r="AI29" i="43"/>
  <c r="AE29" i="43"/>
  <c r="AA29" i="43"/>
  <c r="W29" i="43"/>
  <c r="S29" i="43"/>
  <c r="O29" i="43"/>
  <c r="BB564" i="31"/>
  <c r="R120" i="35"/>
  <c r="AD120" i="35"/>
  <c r="AP120" i="35"/>
  <c r="AX120" i="35"/>
  <c r="BE524" i="31"/>
  <c r="BA524" i="31"/>
  <c r="AW524" i="31"/>
  <c r="AS524" i="31"/>
  <c r="AO524" i="31"/>
  <c r="AK524" i="31"/>
  <c r="AG524" i="31"/>
  <c r="AC524" i="31"/>
  <c r="Y524" i="31"/>
  <c r="U524" i="31"/>
  <c r="Q524" i="31"/>
  <c r="M524" i="31"/>
  <c r="E577" i="31"/>
  <c r="G120" i="35"/>
  <c r="K120" i="35"/>
  <c r="O120" i="35"/>
  <c r="S120" i="35"/>
  <c r="W120" i="35"/>
  <c r="AA120" i="35"/>
  <c r="AE120" i="35"/>
  <c r="AI120" i="35"/>
  <c r="AM120" i="35"/>
  <c r="AQ120" i="35"/>
  <c r="AU120" i="35"/>
  <c r="AY120" i="35"/>
  <c r="BC120" i="35"/>
  <c r="BG120" i="35"/>
  <c r="AE121" i="35"/>
  <c r="AU121" i="35"/>
  <c r="G122" i="35"/>
  <c r="K122" i="35"/>
  <c r="O122" i="35"/>
  <c r="S122" i="35"/>
  <c r="W122" i="35"/>
  <c r="AA122" i="35"/>
  <c r="AE122" i="35"/>
  <c r="AI122" i="35"/>
  <c r="AM122" i="35"/>
  <c r="AQ122" i="35"/>
  <c r="AU122" i="35"/>
  <c r="AY122" i="35"/>
  <c r="BC122" i="35"/>
  <c r="BG122" i="35"/>
  <c r="J120" i="35"/>
  <c r="V120" i="35"/>
  <c r="AH120" i="35"/>
  <c r="AT120" i="35"/>
  <c r="BF120" i="35"/>
  <c r="H120" i="35"/>
  <c r="L120" i="35"/>
  <c r="P120" i="35"/>
  <c r="T120" i="35"/>
  <c r="X120" i="35"/>
  <c r="AB120" i="35"/>
  <c r="AF120" i="35"/>
  <c r="AJ120" i="35"/>
  <c r="AN120" i="35"/>
  <c r="AR120" i="35"/>
  <c r="AV120" i="35"/>
  <c r="AZ120" i="35"/>
  <c r="BD120" i="35"/>
  <c r="BH120" i="35"/>
  <c r="L121" i="35"/>
  <c r="P121" i="35"/>
  <c r="X121" i="35"/>
  <c r="AB121" i="35"/>
  <c r="AF121" i="35"/>
  <c r="AN121" i="35"/>
  <c r="AR121" i="35"/>
  <c r="AV121" i="35"/>
  <c r="BD121" i="35"/>
  <c r="BH121" i="35"/>
  <c r="H122" i="35"/>
  <c r="L122" i="35"/>
  <c r="P122" i="35"/>
  <c r="T122" i="35"/>
  <c r="X122" i="35"/>
  <c r="AB122" i="35"/>
  <c r="AF122" i="35"/>
  <c r="AJ122" i="35"/>
  <c r="AN122" i="35"/>
  <c r="AR122" i="35"/>
  <c r="AV122" i="35"/>
  <c r="AZ122" i="35"/>
  <c r="BD122" i="35"/>
  <c r="BH122" i="35"/>
  <c r="E570" i="31"/>
  <c r="N120" i="35"/>
  <c r="Z120" i="35"/>
  <c r="AL120" i="35"/>
  <c r="BB120" i="35"/>
  <c r="E120" i="35"/>
  <c r="M120" i="35"/>
  <c r="Q120" i="35"/>
  <c r="U120" i="35"/>
  <c r="Y120" i="35"/>
  <c r="AC120" i="35"/>
  <c r="AG120" i="35"/>
  <c r="AK120" i="35"/>
  <c r="AO120" i="35"/>
  <c r="AS120" i="35"/>
  <c r="AW120" i="35"/>
  <c r="BA120" i="35"/>
  <c r="BE120" i="35"/>
  <c r="E122" i="35"/>
  <c r="I122" i="35"/>
  <c r="M122" i="35"/>
  <c r="Q122" i="35"/>
  <c r="U122" i="35"/>
  <c r="Y122" i="35"/>
  <c r="AC122" i="35"/>
  <c r="AG122" i="35"/>
  <c r="AK122" i="35"/>
  <c r="AO122" i="35"/>
  <c r="AS122" i="35"/>
  <c r="AW122" i="35"/>
  <c r="BA122" i="35"/>
  <c r="BE122" i="35"/>
  <c r="I519" i="31"/>
  <c r="O121" i="35" l="1"/>
  <c r="Z121" i="35"/>
  <c r="AZ121" i="35"/>
  <c r="AJ121" i="35"/>
  <c r="T121" i="35"/>
  <c r="AY121" i="35"/>
  <c r="AP121" i="35"/>
  <c r="N121" i="35"/>
  <c r="AT564" i="31"/>
  <c r="AL564" i="31"/>
  <c r="BF121" i="35"/>
  <c r="V121" i="35"/>
  <c r="W121" i="35"/>
  <c r="AX121" i="35"/>
  <c r="AD121" i="35"/>
  <c r="R121" i="35"/>
  <c r="AH121" i="35"/>
  <c r="AM121" i="35"/>
  <c r="S121" i="35"/>
  <c r="BC121" i="35"/>
  <c r="AI121" i="35"/>
  <c r="BG121" i="35"/>
  <c r="AA121" i="35"/>
  <c r="AQ121" i="35"/>
  <c r="K564" i="31"/>
  <c r="AS564" i="31"/>
  <c r="AS121" i="35"/>
  <c r="I556" i="31"/>
  <c r="I120" i="35"/>
  <c r="Q564" i="31"/>
  <c r="Q121" i="35"/>
  <c r="AG564" i="31"/>
  <c r="AG121" i="35"/>
  <c r="AW564" i="31"/>
  <c r="AW121" i="35"/>
  <c r="U564" i="31"/>
  <c r="U121" i="35"/>
  <c r="AK564" i="31"/>
  <c r="AK121" i="35"/>
  <c r="BA564" i="31"/>
  <c r="BA121" i="35"/>
  <c r="M564" i="31"/>
  <c r="M121" i="35"/>
  <c r="AC564" i="31"/>
  <c r="AC121" i="35"/>
  <c r="I524" i="31"/>
  <c r="Y564" i="31"/>
  <c r="Y121" i="35"/>
  <c r="AO564" i="31"/>
  <c r="AO121" i="35"/>
  <c r="BE564" i="31"/>
  <c r="BE121" i="35"/>
  <c r="I564" i="31" l="1"/>
  <c r="I121" i="35"/>
  <c r="E41" i="26" l="1"/>
  <c r="G41" i="26"/>
  <c r="E9" i="26"/>
  <c r="G9" i="26"/>
  <c r="E34" i="45" l="1"/>
  <c r="G34" i="45"/>
  <c r="G231" i="35"/>
  <c r="E231" i="35"/>
  <c r="G230" i="35"/>
  <c r="E230" i="35"/>
  <c r="F231" i="35"/>
  <c r="F230" i="35"/>
  <c r="F263" i="35"/>
  <c r="E263" i="35"/>
  <c r="F262" i="35"/>
  <c r="E262" i="35"/>
  <c r="G260" i="35"/>
  <c r="F260" i="35"/>
  <c r="E260" i="35"/>
  <c r="G259" i="35"/>
  <c r="F259" i="35"/>
  <c r="E259" i="35"/>
  <c r="G258" i="35"/>
  <c r="F258" i="35"/>
  <c r="E258" i="35"/>
  <c r="G257" i="35"/>
  <c r="F257" i="35"/>
  <c r="E257" i="35"/>
  <c r="G256" i="35"/>
  <c r="F256" i="35"/>
  <c r="E256" i="35"/>
  <c r="G255" i="35"/>
  <c r="F255" i="35"/>
  <c r="E255" i="35"/>
  <c r="G254" i="35"/>
  <c r="F254" i="35"/>
  <c r="E254" i="35"/>
  <c r="G253" i="35"/>
  <c r="F253" i="35"/>
  <c r="E253" i="35"/>
  <c r="G252" i="35"/>
  <c r="F252" i="35"/>
  <c r="E252" i="35"/>
  <c r="G251" i="35"/>
  <c r="F251" i="35"/>
  <c r="E251" i="35"/>
  <c r="G250" i="35"/>
  <c r="F250" i="35"/>
  <c r="E250" i="35"/>
  <c r="G249" i="35"/>
  <c r="F249" i="35"/>
  <c r="E249" i="35"/>
  <c r="G248" i="35"/>
  <c r="F248" i="35"/>
  <c r="E248" i="35"/>
  <c r="G246" i="35"/>
  <c r="F246" i="35"/>
  <c r="E246" i="35"/>
  <c r="G245" i="35"/>
  <c r="F245" i="35"/>
  <c r="E245" i="35"/>
  <c r="G244" i="35"/>
  <c r="F244" i="35"/>
  <c r="E244" i="35"/>
  <c r="G243" i="35"/>
  <c r="F243" i="35"/>
  <c r="E243" i="35"/>
  <c r="G242" i="35"/>
  <c r="F242" i="35"/>
  <c r="E242" i="35"/>
  <c r="G241" i="35"/>
  <c r="F241" i="35"/>
  <c r="E241" i="35"/>
  <c r="G240" i="35"/>
  <c r="F240" i="35"/>
  <c r="E240" i="35"/>
  <c r="G239" i="35"/>
  <c r="F239" i="35"/>
  <c r="E239" i="35"/>
  <c r="G238" i="35"/>
  <c r="F238" i="35"/>
  <c r="E238" i="35"/>
  <c r="G237" i="35"/>
  <c r="F237" i="35"/>
  <c r="E237" i="35"/>
  <c r="G236" i="35"/>
  <c r="F236" i="35"/>
  <c r="E236" i="35"/>
  <c r="G235" i="35"/>
  <c r="F235" i="35"/>
  <c r="E235" i="35"/>
  <c r="G234" i="35"/>
  <c r="F234" i="35"/>
  <c r="E234" i="35"/>
  <c r="P200" i="35"/>
  <c r="F247" i="35" s="1"/>
  <c r="K200" i="35"/>
  <c r="F214" i="35" s="1"/>
  <c r="P182" i="35"/>
  <c r="G228" i="35"/>
  <c r="F228" i="35"/>
  <c r="E228" i="35"/>
  <c r="G227" i="35"/>
  <c r="F227" i="35"/>
  <c r="E227" i="35"/>
  <c r="G226" i="35"/>
  <c r="F226" i="35"/>
  <c r="E226" i="35"/>
  <c r="G225" i="35"/>
  <c r="F225" i="35"/>
  <c r="E225" i="35"/>
  <c r="G224" i="35"/>
  <c r="F224" i="35"/>
  <c r="E224" i="35"/>
  <c r="G223" i="35"/>
  <c r="F223" i="35"/>
  <c r="E223" i="35"/>
  <c r="G222" i="35"/>
  <c r="F222" i="35"/>
  <c r="E222" i="35"/>
  <c r="G221" i="35"/>
  <c r="F221" i="35"/>
  <c r="E221" i="35"/>
  <c r="G220" i="35"/>
  <c r="F220" i="35"/>
  <c r="E220" i="35"/>
  <c r="G219" i="35"/>
  <c r="F219" i="35"/>
  <c r="E219" i="35"/>
  <c r="G218" i="35"/>
  <c r="F218" i="35"/>
  <c r="E218" i="35"/>
  <c r="G217" i="35"/>
  <c r="F217" i="35"/>
  <c r="E217" i="35"/>
  <c r="G216" i="35"/>
  <c r="F216" i="35"/>
  <c r="E216" i="35"/>
  <c r="G215" i="35"/>
  <c r="F215" i="35"/>
  <c r="E215" i="35"/>
  <c r="G213" i="35"/>
  <c r="F213" i="35"/>
  <c r="E213" i="35"/>
  <c r="G212" i="35"/>
  <c r="F212" i="35"/>
  <c r="E212" i="35"/>
  <c r="G211" i="35"/>
  <c r="F211" i="35"/>
  <c r="E211" i="35"/>
  <c r="G210" i="35"/>
  <c r="F210" i="35"/>
  <c r="E210" i="35"/>
  <c r="G209" i="35"/>
  <c r="F209" i="35"/>
  <c r="E209" i="35"/>
  <c r="G208" i="35"/>
  <c r="F208" i="35"/>
  <c r="E208" i="35"/>
  <c r="G207" i="35"/>
  <c r="F207" i="35"/>
  <c r="E207" i="35"/>
  <c r="G206" i="35"/>
  <c r="F206" i="35"/>
  <c r="E206" i="35"/>
  <c r="G205" i="35"/>
  <c r="F205" i="35"/>
  <c r="E205" i="35"/>
  <c r="G204" i="35"/>
  <c r="F204" i="35"/>
  <c r="E204" i="35"/>
  <c r="G203" i="35"/>
  <c r="F203" i="35"/>
  <c r="E203" i="35"/>
  <c r="G202" i="35"/>
  <c r="F202" i="35"/>
  <c r="E202" i="35"/>
  <c r="G201" i="35"/>
  <c r="F201" i="35"/>
  <c r="E201" i="35"/>
  <c r="G200" i="35"/>
  <c r="F200" i="35"/>
  <c r="E200" i="35"/>
  <c r="G199" i="35"/>
  <c r="F199" i="35"/>
  <c r="E199" i="35"/>
  <c r="G198" i="35"/>
  <c r="F198" i="35"/>
  <c r="E198" i="35"/>
  <c r="G197" i="35"/>
  <c r="F197" i="35"/>
  <c r="E197" i="35"/>
  <c r="G196" i="35"/>
  <c r="F196" i="35"/>
  <c r="E196" i="35"/>
  <c r="G195" i="35"/>
  <c r="F195" i="35"/>
  <c r="E195" i="35"/>
  <c r="G194" i="35"/>
  <c r="F194" i="35"/>
  <c r="E194" i="35"/>
  <c r="G193" i="35"/>
  <c r="F193" i="35"/>
  <c r="E193" i="35"/>
  <c r="G192" i="35"/>
  <c r="F192" i="35"/>
  <c r="E192" i="35"/>
  <c r="G191" i="35"/>
  <c r="F191" i="35"/>
  <c r="E191" i="35"/>
  <c r="G190" i="35"/>
  <c r="F190" i="35"/>
  <c r="E190" i="35"/>
  <c r="G189" i="35"/>
  <c r="F189" i="35"/>
  <c r="E189" i="35"/>
  <c r="G188" i="35"/>
  <c r="F188" i="35"/>
  <c r="E188" i="35"/>
  <c r="G187" i="35"/>
  <c r="F187" i="35"/>
  <c r="E187" i="35"/>
  <c r="G186" i="35"/>
  <c r="F186" i="35"/>
  <c r="E186" i="35"/>
  <c r="G185" i="35"/>
  <c r="F185" i="35"/>
  <c r="E185" i="35"/>
  <c r="G184" i="35"/>
  <c r="F184" i="35"/>
  <c r="E184" i="35"/>
  <c r="G183" i="35"/>
  <c r="F183" i="35"/>
  <c r="E183" i="35"/>
  <c r="F130" i="45" l="1"/>
  <c r="E130" i="45"/>
  <c r="I16" i="3"/>
  <c r="I15" i="3"/>
  <c r="F359" i="31"/>
  <c r="H359" i="31"/>
  <c r="J359" i="31"/>
  <c r="F373" i="31"/>
  <c r="H373" i="31"/>
  <c r="J373" i="31"/>
  <c r="F387" i="31"/>
  <c r="H387" i="31"/>
  <c r="J387" i="31"/>
  <c r="F381" i="31"/>
  <c r="H381" i="31"/>
  <c r="J381" i="31"/>
  <c r="J388" i="31"/>
  <c r="I388" i="31"/>
  <c r="H388" i="31"/>
  <c r="G388" i="31"/>
  <c r="F388" i="31"/>
  <c r="E388" i="31"/>
  <c r="J382" i="31"/>
  <c r="I382" i="31"/>
  <c r="H382" i="31"/>
  <c r="G382" i="31"/>
  <c r="F382" i="31"/>
  <c r="E382" i="31"/>
  <c r="J374" i="31"/>
  <c r="I374" i="31"/>
  <c r="H374" i="31"/>
  <c r="G374" i="31"/>
  <c r="F374" i="31"/>
  <c r="E374" i="31"/>
  <c r="J368" i="31"/>
  <c r="I368" i="31"/>
  <c r="H368" i="31"/>
  <c r="G368" i="31"/>
  <c r="F368" i="31"/>
  <c r="E368" i="31"/>
  <c r="F367" i="31"/>
  <c r="H367" i="31"/>
  <c r="J367" i="31"/>
  <c r="E360" i="31"/>
  <c r="F360" i="31"/>
  <c r="G360" i="31"/>
  <c r="H360" i="31"/>
  <c r="I360" i="31"/>
  <c r="J360" i="31"/>
  <c r="E354" i="31"/>
  <c r="F354" i="31"/>
  <c r="G354" i="31"/>
  <c r="H354" i="31"/>
  <c r="I354" i="31"/>
  <c r="J354" i="31"/>
  <c r="F353" i="31"/>
  <c r="H353" i="31"/>
  <c r="J353" i="31"/>
  <c r="J137" i="16"/>
  <c r="I137" i="16"/>
  <c r="H137" i="16"/>
  <c r="G137" i="16"/>
  <c r="F137" i="16"/>
  <c r="E137" i="16"/>
  <c r="E131" i="16"/>
  <c r="F131" i="16"/>
  <c r="G131" i="16"/>
  <c r="H131" i="16"/>
  <c r="I131" i="16"/>
  <c r="J131" i="16"/>
  <c r="G135" i="16"/>
  <c r="F135" i="16"/>
  <c r="E135" i="16"/>
  <c r="G136" i="16"/>
  <c r="E136" i="16"/>
  <c r="E112" i="16"/>
  <c r="F112" i="16"/>
  <c r="G112" i="16"/>
  <c r="J113" i="16"/>
  <c r="I113" i="16"/>
  <c r="H113" i="16"/>
  <c r="G113" i="16"/>
  <c r="F113" i="16"/>
  <c r="E113" i="16"/>
  <c r="J389" i="31"/>
  <c r="H389" i="31"/>
  <c r="G389" i="31"/>
  <c r="F389" i="31"/>
  <c r="E389" i="31"/>
  <c r="J375" i="31"/>
  <c r="H375" i="31"/>
  <c r="G375" i="31"/>
  <c r="F375" i="31"/>
  <c r="E375" i="31"/>
  <c r="J361" i="31"/>
  <c r="H361" i="31"/>
  <c r="G361" i="31"/>
  <c r="F361" i="31"/>
  <c r="E361" i="31"/>
  <c r="G123" i="16"/>
  <c r="F123" i="16"/>
  <c r="E123" i="16"/>
  <c r="J125" i="16"/>
  <c r="I125" i="16"/>
  <c r="H125" i="16"/>
  <c r="G125" i="16"/>
  <c r="F125" i="16"/>
  <c r="E125" i="16"/>
  <c r="XFD124" i="16"/>
  <c r="XFC124" i="16"/>
  <c r="XFB124" i="16"/>
  <c r="XFA124" i="16"/>
  <c r="XEZ124" i="16"/>
  <c r="XEY124" i="16"/>
  <c r="XEX124" i="16"/>
  <c r="XEW124" i="16"/>
  <c r="XEV124" i="16"/>
  <c r="XEU124" i="16"/>
  <c r="XET124" i="16"/>
  <c r="XES124" i="16"/>
  <c r="XER124" i="16"/>
  <c r="XEQ124" i="16"/>
  <c r="XEP124" i="16"/>
  <c r="XEO124" i="16"/>
  <c r="XEN124" i="16"/>
  <c r="XEM124" i="16"/>
  <c r="XEL124" i="16"/>
  <c r="XEK124" i="16"/>
  <c r="XEJ124" i="16"/>
  <c r="XEI124" i="16"/>
  <c r="XEH124" i="16"/>
  <c r="XEG124" i="16"/>
  <c r="XEF124" i="16"/>
  <c r="XEE124" i="16"/>
  <c r="XED124" i="16"/>
  <c r="XEC124" i="16"/>
  <c r="XEB124" i="16"/>
  <c r="XEA124" i="16"/>
  <c r="XDZ124" i="16"/>
  <c r="XDY124" i="16"/>
  <c r="XDX124" i="16"/>
  <c r="XDW124" i="16"/>
  <c r="XDV124" i="16"/>
  <c r="XDU124" i="16"/>
  <c r="XDT124" i="16"/>
  <c r="XDS124" i="16"/>
  <c r="XDR124" i="16"/>
  <c r="XDQ124" i="16"/>
  <c r="XDP124" i="16"/>
  <c r="XDO124" i="16"/>
  <c r="XDN124" i="16"/>
  <c r="XDM124" i="16"/>
  <c r="XDL124" i="16"/>
  <c r="XDK124" i="16"/>
  <c r="XDJ124" i="16"/>
  <c r="XDI124" i="16"/>
  <c r="XDH124" i="16"/>
  <c r="XDG124" i="16"/>
  <c r="XDF124" i="16"/>
  <c r="XDE124" i="16"/>
  <c r="XDD124" i="16"/>
  <c r="XDC124" i="16"/>
  <c r="XDB124" i="16"/>
  <c r="XDA124" i="16"/>
  <c r="XCZ124" i="16"/>
  <c r="XCY124" i="16"/>
  <c r="XCX124" i="16"/>
  <c r="XCW124" i="16"/>
  <c r="XCV124" i="16"/>
  <c r="XCU124" i="16"/>
  <c r="XCT124" i="16"/>
  <c r="XCS124" i="16"/>
  <c r="XCR124" i="16"/>
  <c r="XCQ124" i="16"/>
  <c r="XCP124" i="16"/>
  <c r="XCO124" i="16"/>
  <c r="XCN124" i="16"/>
  <c r="XCM124" i="16"/>
  <c r="XCL124" i="16"/>
  <c r="XCK124" i="16"/>
  <c r="XCJ124" i="16"/>
  <c r="XCI124" i="16"/>
  <c r="XCH124" i="16"/>
  <c r="XCG124" i="16"/>
  <c r="XCF124" i="16"/>
  <c r="XCE124" i="16"/>
  <c r="XCD124" i="16"/>
  <c r="XCC124" i="16"/>
  <c r="XCB124" i="16"/>
  <c r="XCA124" i="16"/>
  <c r="XBZ124" i="16"/>
  <c r="XBY124" i="16"/>
  <c r="XBX124" i="16"/>
  <c r="XBW124" i="16"/>
  <c r="XBV124" i="16"/>
  <c r="XBU124" i="16"/>
  <c r="XBT124" i="16"/>
  <c r="XBS124" i="16"/>
  <c r="XBR124" i="16"/>
  <c r="XBQ124" i="16"/>
  <c r="XBP124" i="16"/>
  <c r="XBO124" i="16"/>
  <c r="XBN124" i="16"/>
  <c r="XBM124" i="16"/>
  <c r="XBL124" i="16"/>
  <c r="XBK124" i="16"/>
  <c r="XBJ124" i="16"/>
  <c r="XBI124" i="16"/>
  <c r="XBH124" i="16"/>
  <c r="XBG124" i="16"/>
  <c r="XBF124" i="16"/>
  <c r="XBE124" i="16"/>
  <c r="XBD124" i="16"/>
  <c r="XBC124" i="16"/>
  <c r="XBB124" i="16"/>
  <c r="XBA124" i="16"/>
  <c r="XAZ124" i="16"/>
  <c r="XAY124" i="16"/>
  <c r="XAX124" i="16"/>
  <c r="XAW124" i="16"/>
  <c r="XAV124" i="16"/>
  <c r="XAU124" i="16"/>
  <c r="XAT124" i="16"/>
  <c r="XAS124" i="16"/>
  <c r="XAR124" i="16"/>
  <c r="XAQ124" i="16"/>
  <c r="XAP124" i="16"/>
  <c r="XAO124" i="16"/>
  <c r="XAN124" i="16"/>
  <c r="XAM124" i="16"/>
  <c r="XAL124" i="16"/>
  <c r="XAK124" i="16"/>
  <c r="XAJ124" i="16"/>
  <c r="XAI124" i="16"/>
  <c r="XAH124" i="16"/>
  <c r="XAG124" i="16"/>
  <c r="XAF124" i="16"/>
  <c r="XAE124" i="16"/>
  <c r="XAD124" i="16"/>
  <c r="XAC124" i="16"/>
  <c r="XAB124" i="16"/>
  <c r="XAA124" i="16"/>
  <c r="WZZ124" i="16"/>
  <c r="WZY124" i="16"/>
  <c r="WZX124" i="16"/>
  <c r="WZW124" i="16"/>
  <c r="WZV124" i="16"/>
  <c r="WZU124" i="16"/>
  <c r="WZT124" i="16"/>
  <c r="WZS124" i="16"/>
  <c r="WZR124" i="16"/>
  <c r="WZQ124" i="16"/>
  <c r="WZP124" i="16"/>
  <c r="WZO124" i="16"/>
  <c r="WZN124" i="16"/>
  <c r="WZM124" i="16"/>
  <c r="WZL124" i="16"/>
  <c r="WZK124" i="16"/>
  <c r="WZJ124" i="16"/>
  <c r="WZI124" i="16"/>
  <c r="WZH124" i="16"/>
  <c r="WZG124" i="16"/>
  <c r="WZF124" i="16"/>
  <c r="WZE124" i="16"/>
  <c r="WZD124" i="16"/>
  <c r="WZC124" i="16"/>
  <c r="WZB124" i="16"/>
  <c r="WZA124" i="16"/>
  <c r="WYZ124" i="16"/>
  <c r="WYY124" i="16"/>
  <c r="WYX124" i="16"/>
  <c r="WYW124" i="16"/>
  <c r="WYV124" i="16"/>
  <c r="WYU124" i="16"/>
  <c r="WYT124" i="16"/>
  <c r="WYS124" i="16"/>
  <c r="WYR124" i="16"/>
  <c r="WYQ124" i="16"/>
  <c r="WYP124" i="16"/>
  <c r="WYO124" i="16"/>
  <c r="WYN124" i="16"/>
  <c r="WYM124" i="16"/>
  <c r="WYL124" i="16"/>
  <c r="WYK124" i="16"/>
  <c r="WYJ124" i="16"/>
  <c r="WYI124" i="16"/>
  <c r="WYH124" i="16"/>
  <c r="WYG124" i="16"/>
  <c r="WYF124" i="16"/>
  <c r="WYE124" i="16"/>
  <c r="WYD124" i="16"/>
  <c r="WYC124" i="16"/>
  <c r="WYB124" i="16"/>
  <c r="WYA124" i="16"/>
  <c r="WXZ124" i="16"/>
  <c r="WXY124" i="16"/>
  <c r="WXX124" i="16"/>
  <c r="WXW124" i="16"/>
  <c r="WXV124" i="16"/>
  <c r="WXU124" i="16"/>
  <c r="WXT124" i="16"/>
  <c r="WXS124" i="16"/>
  <c r="WXR124" i="16"/>
  <c r="WXQ124" i="16"/>
  <c r="WXP124" i="16"/>
  <c r="WXO124" i="16"/>
  <c r="WXN124" i="16"/>
  <c r="WXM124" i="16"/>
  <c r="WXL124" i="16"/>
  <c r="WXK124" i="16"/>
  <c r="WXJ124" i="16"/>
  <c r="WXI124" i="16"/>
  <c r="WXH124" i="16"/>
  <c r="WXG124" i="16"/>
  <c r="WXF124" i="16"/>
  <c r="WXE124" i="16"/>
  <c r="WXD124" i="16"/>
  <c r="WXC124" i="16"/>
  <c r="WXB124" i="16"/>
  <c r="WXA124" i="16"/>
  <c r="WWZ124" i="16"/>
  <c r="WWY124" i="16"/>
  <c r="WWX124" i="16"/>
  <c r="WWW124" i="16"/>
  <c r="WWV124" i="16"/>
  <c r="WWU124" i="16"/>
  <c r="WWT124" i="16"/>
  <c r="WWS124" i="16"/>
  <c r="WWR124" i="16"/>
  <c r="WWQ124" i="16"/>
  <c r="WWP124" i="16"/>
  <c r="WWO124" i="16"/>
  <c r="WWN124" i="16"/>
  <c r="WWM124" i="16"/>
  <c r="WWL124" i="16"/>
  <c r="WWK124" i="16"/>
  <c r="WWJ124" i="16"/>
  <c r="WWI124" i="16"/>
  <c r="WWH124" i="16"/>
  <c r="WWG124" i="16"/>
  <c r="WWF124" i="16"/>
  <c r="WWE124" i="16"/>
  <c r="WWD124" i="16"/>
  <c r="WWC124" i="16"/>
  <c r="WWB124" i="16"/>
  <c r="WWA124" i="16"/>
  <c r="WVZ124" i="16"/>
  <c r="WVY124" i="16"/>
  <c r="WVX124" i="16"/>
  <c r="WVW124" i="16"/>
  <c r="WVV124" i="16"/>
  <c r="WVU124" i="16"/>
  <c r="WVT124" i="16"/>
  <c r="WVS124" i="16"/>
  <c r="WVR124" i="16"/>
  <c r="WVQ124" i="16"/>
  <c r="WVP124" i="16"/>
  <c r="WVO124" i="16"/>
  <c r="WVN124" i="16"/>
  <c r="WVM124" i="16"/>
  <c r="WVL124" i="16"/>
  <c r="WVK124" i="16"/>
  <c r="WVJ124" i="16"/>
  <c r="WVI124" i="16"/>
  <c r="WVH124" i="16"/>
  <c r="WVG124" i="16"/>
  <c r="WVF124" i="16"/>
  <c r="WVE124" i="16"/>
  <c r="WVD124" i="16"/>
  <c r="WVC124" i="16"/>
  <c r="WVB124" i="16"/>
  <c r="WVA124" i="16"/>
  <c r="WUZ124" i="16"/>
  <c r="WUY124" i="16"/>
  <c r="WUX124" i="16"/>
  <c r="WUW124" i="16"/>
  <c r="WUV124" i="16"/>
  <c r="WUU124" i="16"/>
  <c r="WUT124" i="16"/>
  <c r="WUS124" i="16"/>
  <c r="WUR124" i="16"/>
  <c r="WUQ124" i="16"/>
  <c r="WUP124" i="16"/>
  <c r="WUO124" i="16"/>
  <c r="WUN124" i="16"/>
  <c r="WUM124" i="16"/>
  <c r="WUL124" i="16"/>
  <c r="WUK124" i="16"/>
  <c r="WUJ124" i="16"/>
  <c r="WUI124" i="16"/>
  <c r="WUH124" i="16"/>
  <c r="WUG124" i="16"/>
  <c r="WUF124" i="16"/>
  <c r="WUE124" i="16"/>
  <c r="WUD124" i="16"/>
  <c r="WUC124" i="16"/>
  <c r="WUB124" i="16"/>
  <c r="WUA124" i="16"/>
  <c r="WTZ124" i="16"/>
  <c r="WTY124" i="16"/>
  <c r="WTX124" i="16"/>
  <c r="WTW124" i="16"/>
  <c r="WTV124" i="16"/>
  <c r="WTU124" i="16"/>
  <c r="WTT124" i="16"/>
  <c r="WTS124" i="16"/>
  <c r="WTR124" i="16"/>
  <c r="WTQ124" i="16"/>
  <c r="WTP124" i="16"/>
  <c r="WTO124" i="16"/>
  <c r="WTN124" i="16"/>
  <c r="WTM124" i="16"/>
  <c r="WTL124" i="16"/>
  <c r="WTK124" i="16"/>
  <c r="WTJ124" i="16"/>
  <c r="WTI124" i="16"/>
  <c r="WTH124" i="16"/>
  <c r="WTG124" i="16"/>
  <c r="WTF124" i="16"/>
  <c r="WTE124" i="16"/>
  <c r="WTD124" i="16"/>
  <c r="WTC124" i="16"/>
  <c r="WTB124" i="16"/>
  <c r="WTA124" i="16"/>
  <c r="WSZ124" i="16"/>
  <c r="WSY124" i="16"/>
  <c r="WSX124" i="16"/>
  <c r="WSW124" i="16"/>
  <c r="WSV124" i="16"/>
  <c r="WSU124" i="16"/>
  <c r="WST124" i="16"/>
  <c r="WSS124" i="16"/>
  <c r="WSR124" i="16"/>
  <c r="WSQ124" i="16"/>
  <c r="WSP124" i="16"/>
  <c r="WSO124" i="16"/>
  <c r="WSN124" i="16"/>
  <c r="WSM124" i="16"/>
  <c r="WSL124" i="16"/>
  <c r="WSK124" i="16"/>
  <c r="WSJ124" i="16"/>
  <c r="WSI124" i="16"/>
  <c r="WSH124" i="16"/>
  <c r="WSG124" i="16"/>
  <c r="WSF124" i="16"/>
  <c r="WSE124" i="16"/>
  <c r="WSD124" i="16"/>
  <c r="WSC124" i="16"/>
  <c r="WSB124" i="16"/>
  <c r="WSA124" i="16"/>
  <c r="WRZ124" i="16"/>
  <c r="WRY124" i="16"/>
  <c r="WRX124" i="16"/>
  <c r="WRW124" i="16"/>
  <c r="WRV124" i="16"/>
  <c r="WRU124" i="16"/>
  <c r="WRT124" i="16"/>
  <c r="WRS124" i="16"/>
  <c r="WRR124" i="16"/>
  <c r="WRQ124" i="16"/>
  <c r="WRP124" i="16"/>
  <c r="WRO124" i="16"/>
  <c r="WRN124" i="16"/>
  <c r="WRM124" i="16"/>
  <c r="WRL124" i="16"/>
  <c r="WRK124" i="16"/>
  <c r="WRJ124" i="16"/>
  <c r="WRI124" i="16"/>
  <c r="WRH124" i="16"/>
  <c r="WRG124" i="16"/>
  <c r="WRF124" i="16"/>
  <c r="WRE124" i="16"/>
  <c r="WRD124" i="16"/>
  <c r="WRC124" i="16"/>
  <c r="WRB124" i="16"/>
  <c r="WRA124" i="16"/>
  <c r="WQZ124" i="16"/>
  <c r="WQY124" i="16"/>
  <c r="WQX124" i="16"/>
  <c r="WQW124" i="16"/>
  <c r="WQV124" i="16"/>
  <c r="WQU124" i="16"/>
  <c r="WQT124" i="16"/>
  <c r="WQS124" i="16"/>
  <c r="WQR124" i="16"/>
  <c r="WQQ124" i="16"/>
  <c r="WQP124" i="16"/>
  <c r="WQO124" i="16"/>
  <c r="WQN124" i="16"/>
  <c r="WQM124" i="16"/>
  <c r="WQL124" i="16"/>
  <c r="WQK124" i="16"/>
  <c r="WQJ124" i="16"/>
  <c r="WQI124" i="16"/>
  <c r="WQH124" i="16"/>
  <c r="WQG124" i="16"/>
  <c r="WQF124" i="16"/>
  <c r="WQE124" i="16"/>
  <c r="WQD124" i="16"/>
  <c r="WQC124" i="16"/>
  <c r="WQB124" i="16"/>
  <c r="WQA124" i="16"/>
  <c r="WPZ124" i="16"/>
  <c r="WPY124" i="16"/>
  <c r="WPX124" i="16"/>
  <c r="WPW124" i="16"/>
  <c r="WPV124" i="16"/>
  <c r="WPU124" i="16"/>
  <c r="WPT124" i="16"/>
  <c r="WPS124" i="16"/>
  <c r="WPR124" i="16"/>
  <c r="WPQ124" i="16"/>
  <c r="WPP124" i="16"/>
  <c r="WPO124" i="16"/>
  <c r="WPN124" i="16"/>
  <c r="WPM124" i="16"/>
  <c r="WPL124" i="16"/>
  <c r="WPK124" i="16"/>
  <c r="WPJ124" i="16"/>
  <c r="WPI124" i="16"/>
  <c r="WPH124" i="16"/>
  <c r="WPG124" i="16"/>
  <c r="WPF124" i="16"/>
  <c r="WPE124" i="16"/>
  <c r="WPD124" i="16"/>
  <c r="WPC124" i="16"/>
  <c r="WPB124" i="16"/>
  <c r="WPA124" i="16"/>
  <c r="WOZ124" i="16"/>
  <c r="WOY124" i="16"/>
  <c r="WOX124" i="16"/>
  <c r="WOW124" i="16"/>
  <c r="WOV124" i="16"/>
  <c r="WOU124" i="16"/>
  <c r="WOT124" i="16"/>
  <c r="WOS124" i="16"/>
  <c r="WOR124" i="16"/>
  <c r="WOQ124" i="16"/>
  <c r="WOP124" i="16"/>
  <c r="WOO124" i="16"/>
  <c r="WON124" i="16"/>
  <c r="WOM124" i="16"/>
  <c r="WOL124" i="16"/>
  <c r="WOK124" i="16"/>
  <c r="WOJ124" i="16"/>
  <c r="WOI124" i="16"/>
  <c r="WOH124" i="16"/>
  <c r="WOG124" i="16"/>
  <c r="WOF124" i="16"/>
  <c r="WOE124" i="16"/>
  <c r="WOD124" i="16"/>
  <c r="WOC124" i="16"/>
  <c r="WOB124" i="16"/>
  <c r="WOA124" i="16"/>
  <c r="WNZ124" i="16"/>
  <c r="WNY124" i="16"/>
  <c r="WNX124" i="16"/>
  <c r="WNW124" i="16"/>
  <c r="WNV124" i="16"/>
  <c r="WNU124" i="16"/>
  <c r="WNT124" i="16"/>
  <c r="WNS124" i="16"/>
  <c r="WNR124" i="16"/>
  <c r="WNQ124" i="16"/>
  <c r="WNP124" i="16"/>
  <c r="WNO124" i="16"/>
  <c r="WNN124" i="16"/>
  <c r="WNM124" i="16"/>
  <c r="WNL124" i="16"/>
  <c r="WNK124" i="16"/>
  <c r="WNJ124" i="16"/>
  <c r="WNI124" i="16"/>
  <c r="WNH124" i="16"/>
  <c r="WNG124" i="16"/>
  <c r="WNF124" i="16"/>
  <c r="WNE124" i="16"/>
  <c r="WND124" i="16"/>
  <c r="WNC124" i="16"/>
  <c r="WNB124" i="16"/>
  <c r="WNA124" i="16"/>
  <c r="WMZ124" i="16"/>
  <c r="WMY124" i="16"/>
  <c r="WMX124" i="16"/>
  <c r="WMW124" i="16"/>
  <c r="WMV124" i="16"/>
  <c r="WMU124" i="16"/>
  <c r="WMT124" i="16"/>
  <c r="WMS124" i="16"/>
  <c r="WMR124" i="16"/>
  <c r="WMQ124" i="16"/>
  <c r="WMP124" i="16"/>
  <c r="WMO124" i="16"/>
  <c r="WMN124" i="16"/>
  <c r="WMM124" i="16"/>
  <c r="WML124" i="16"/>
  <c r="WMK124" i="16"/>
  <c r="WMJ124" i="16"/>
  <c r="WMI124" i="16"/>
  <c r="WMH124" i="16"/>
  <c r="WMG124" i="16"/>
  <c r="WMF124" i="16"/>
  <c r="WME124" i="16"/>
  <c r="WMD124" i="16"/>
  <c r="WMC124" i="16"/>
  <c r="WMB124" i="16"/>
  <c r="WMA124" i="16"/>
  <c r="WLZ124" i="16"/>
  <c r="WLY124" i="16"/>
  <c r="WLX124" i="16"/>
  <c r="WLW124" i="16"/>
  <c r="WLV124" i="16"/>
  <c r="WLU124" i="16"/>
  <c r="WLT124" i="16"/>
  <c r="WLS124" i="16"/>
  <c r="WLR124" i="16"/>
  <c r="WLQ124" i="16"/>
  <c r="WLP124" i="16"/>
  <c r="WLO124" i="16"/>
  <c r="WLN124" i="16"/>
  <c r="WLM124" i="16"/>
  <c r="WLL124" i="16"/>
  <c r="WLK124" i="16"/>
  <c r="WLJ124" i="16"/>
  <c r="WLI124" i="16"/>
  <c r="WLH124" i="16"/>
  <c r="WLG124" i="16"/>
  <c r="WLF124" i="16"/>
  <c r="WLE124" i="16"/>
  <c r="WLD124" i="16"/>
  <c r="WLC124" i="16"/>
  <c r="WLB124" i="16"/>
  <c r="WLA124" i="16"/>
  <c r="WKZ124" i="16"/>
  <c r="WKY124" i="16"/>
  <c r="WKX124" i="16"/>
  <c r="WKW124" i="16"/>
  <c r="WKV124" i="16"/>
  <c r="WKU124" i="16"/>
  <c r="WKT124" i="16"/>
  <c r="WKS124" i="16"/>
  <c r="WKR124" i="16"/>
  <c r="WKQ124" i="16"/>
  <c r="WKP124" i="16"/>
  <c r="WKO124" i="16"/>
  <c r="WKN124" i="16"/>
  <c r="WKM124" i="16"/>
  <c r="WKL124" i="16"/>
  <c r="WKK124" i="16"/>
  <c r="WKJ124" i="16"/>
  <c r="WKI124" i="16"/>
  <c r="WKH124" i="16"/>
  <c r="WKG124" i="16"/>
  <c r="WKF124" i="16"/>
  <c r="WKE124" i="16"/>
  <c r="WKD124" i="16"/>
  <c r="WKC124" i="16"/>
  <c r="WKB124" i="16"/>
  <c r="WKA124" i="16"/>
  <c r="WJZ124" i="16"/>
  <c r="WJY124" i="16"/>
  <c r="WJX124" i="16"/>
  <c r="WJW124" i="16"/>
  <c r="WJV124" i="16"/>
  <c r="WJU124" i="16"/>
  <c r="WJT124" i="16"/>
  <c r="WJS124" i="16"/>
  <c r="WJR124" i="16"/>
  <c r="WJQ124" i="16"/>
  <c r="WJP124" i="16"/>
  <c r="WJO124" i="16"/>
  <c r="WJN124" i="16"/>
  <c r="WJM124" i="16"/>
  <c r="WJL124" i="16"/>
  <c r="WJK124" i="16"/>
  <c r="WJJ124" i="16"/>
  <c r="WJI124" i="16"/>
  <c r="WJH124" i="16"/>
  <c r="WJG124" i="16"/>
  <c r="WJF124" i="16"/>
  <c r="WJE124" i="16"/>
  <c r="WJD124" i="16"/>
  <c r="WJC124" i="16"/>
  <c r="WJB124" i="16"/>
  <c r="WJA124" i="16"/>
  <c r="WIZ124" i="16"/>
  <c r="WIY124" i="16"/>
  <c r="WIX124" i="16"/>
  <c r="WIW124" i="16"/>
  <c r="WIV124" i="16"/>
  <c r="WIU124" i="16"/>
  <c r="WIT124" i="16"/>
  <c r="WIS124" i="16"/>
  <c r="WIR124" i="16"/>
  <c r="WIQ124" i="16"/>
  <c r="WIP124" i="16"/>
  <c r="WIO124" i="16"/>
  <c r="WIN124" i="16"/>
  <c r="WIM124" i="16"/>
  <c r="WIL124" i="16"/>
  <c r="WIK124" i="16"/>
  <c r="WIJ124" i="16"/>
  <c r="WII124" i="16"/>
  <c r="WIH124" i="16"/>
  <c r="WIG124" i="16"/>
  <c r="WIF124" i="16"/>
  <c r="WIE124" i="16"/>
  <c r="WID124" i="16"/>
  <c r="WIC124" i="16"/>
  <c r="WIB124" i="16"/>
  <c r="WIA124" i="16"/>
  <c r="WHZ124" i="16"/>
  <c r="WHY124" i="16"/>
  <c r="WHX124" i="16"/>
  <c r="WHW124" i="16"/>
  <c r="WHV124" i="16"/>
  <c r="WHU124" i="16"/>
  <c r="WHT124" i="16"/>
  <c r="WHS124" i="16"/>
  <c r="WHR124" i="16"/>
  <c r="WHQ124" i="16"/>
  <c r="WHP124" i="16"/>
  <c r="WHO124" i="16"/>
  <c r="WHN124" i="16"/>
  <c r="WHM124" i="16"/>
  <c r="WHL124" i="16"/>
  <c r="WHK124" i="16"/>
  <c r="WHJ124" i="16"/>
  <c r="WHI124" i="16"/>
  <c r="WHH124" i="16"/>
  <c r="WHG124" i="16"/>
  <c r="WHF124" i="16"/>
  <c r="WHE124" i="16"/>
  <c r="WHD124" i="16"/>
  <c r="WHC124" i="16"/>
  <c r="WHB124" i="16"/>
  <c r="WHA124" i="16"/>
  <c r="WGZ124" i="16"/>
  <c r="WGY124" i="16"/>
  <c r="WGX124" i="16"/>
  <c r="WGW124" i="16"/>
  <c r="WGV124" i="16"/>
  <c r="WGU124" i="16"/>
  <c r="WGT124" i="16"/>
  <c r="WGS124" i="16"/>
  <c r="WGR124" i="16"/>
  <c r="WGQ124" i="16"/>
  <c r="WGP124" i="16"/>
  <c r="WGO124" i="16"/>
  <c r="WGN124" i="16"/>
  <c r="WGM124" i="16"/>
  <c r="WGL124" i="16"/>
  <c r="WGK124" i="16"/>
  <c r="WGJ124" i="16"/>
  <c r="WGI124" i="16"/>
  <c r="WGH124" i="16"/>
  <c r="WGG124" i="16"/>
  <c r="WGF124" i="16"/>
  <c r="WGE124" i="16"/>
  <c r="WGD124" i="16"/>
  <c r="WGC124" i="16"/>
  <c r="WGB124" i="16"/>
  <c r="WGA124" i="16"/>
  <c r="WFZ124" i="16"/>
  <c r="WFY124" i="16"/>
  <c r="WFX124" i="16"/>
  <c r="WFW124" i="16"/>
  <c r="WFV124" i="16"/>
  <c r="WFU124" i="16"/>
  <c r="WFT124" i="16"/>
  <c r="WFS124" i="16"/>
  <c r="WFR124" i="16"/>
  <c r="WFQ124" i="16"/>
  <c r="WFP124" i="16"/>
  <c r="WFO124" i="16"/>
  <c r="WFN124" i="16"/>
  <c r="WFM124" i="16"/>
  <c r="WFL124" i="16"/>
  <c r="WFK124" i="16"/>
  <c r="WFJ124" i="16"/>
  <c r="WFI124" i="16"/>
  <c r="WFH124" i="16"/>
  <c r="WFG124" i="16"/>
  <c r="WFF124" i="16"/>
  <c r="WFE124" i="16"/>
  <c r="WFD124" i="16"/>
  <c r="WFC124" i="16"/>
  <c r="WFB124" i="16"/>
  <c r="WFA124" i="16"/>
  <c r="WEZ124" i="16"/>
  <c r="WEY124" i="16"/>
  <c r="WEX124" i="16"/>
  <c r="WEW124" i="16"/>
  <c r="WEV124" i="16"/>
  <c r="WEU124" i="16"/>
  <c r="WET124" i="16"/>
  <c r="WES124" i="16"/>
  <c r="WER124" i="16"/>
  <c r="WEQ124" i="16"/>
  <c r="WEP124" i="16"/>
  <c r="WEO124" i="16"/>
  <c r="WEN124" i="16"/>
  <c r="WEM124" i="16"/>
  <c r="WEL124" i="16"/>
  <c r="WEK124" i="16"/>
  <c r="WEJ124" i="16"/>
  <c r="WEI124" i="16"/>
  <c r="WEH124" i="16"/>
  <c r="WEG124" i="16"/>
  <c r="WEF124" i="16"/>
  <c r="WEE124" i="16"/>
  <c r="WED124" i="16"/>
  <c r="WEC124" i="16"/>
  <c r="WEB124" i="16"/>
  <c r="WEA124" i="16"/>
  <c r="WDZ124" i="16"/>
  <c r="WDY124" i="16"/>
  <c r="WDX124" i="16"/>
  <c r="WDW124" i="16"/>
  <c r="WDV124" i="16"/>
  <c r="WDU124" i="16"/>
  <c r="WDT124" i="16"/>
  <c r="WDS124" i="16"/>
  <c r="WDR124" i="16"/>
  <c r="WDQ124" i="16"/>
  <c r="WDP124" i="16"/>
  <c r="WDO124" i="16"/>
  <c r="WDN124" i="16"/>
  <c r="WDM124" i="16"/>
  <c r="WDL124" i="16"/>
  <c r="WDK124" i="16"/>
  <c r="WDJ124" i="16"/>
  <c r="WDI124" i="16"/>
  <c r="WDH124" i="16"/>
  <c r="WDG124" i="16"/>
  <c r="WDF124" i="16"/>
  <c r="WDE124" i="16"/>
  <c r="WDD124" i="16"/>
  <c r="WDC124" i="16"/>
  <c r="WDB124" i="16"/>
  <c r="WDA124" i="16"/>
  <c r="WCZ124" i="16"/>
  <c r="WCY124" i="16"/>
  <c r="WCX124" i="16"/>
  <c r="WCW124" i="16"/>
  <c r="WCV124" i="16"/>
  <c r="WCU124" i="16"/>
  <c r="WCT124" i="16"/>
  <c r="WCS124" i="16"/>
  <c r="WCR124" i="16"/>
  <c r="WCQ124" i="16"/>
  <c r="WCP124" i="16"/>
  <c r="WCO124" i="16"/>
  <c r="WCN124" i="16"/>
  <c r="WCM124" i="16"/>
  <c r="WCL124" i="16"/>
  <c r="WCK124" i="16"/>
  <c r="WCJ124" i="16"/>
  <c r="WCI124" i="16"/>
  <c r="WCH124" i="16"/>
  <c r="WCG124" i="16"/>
  <c r="WCF124" i="16"/>
  <c r="WCE124" i="16"/>
  <c r="WCD124" i="16"/>
  <c r="WCC124" i="16"/>
  <c r="WCB124" i="16"/>
  <c r="WCA124" i="16"/>
  <c r="WBZ124" i="16"/>
  <c r="WBY124" i="16"/>
  <c r="WBX124" i="16"/>
  <c r="WBW124" i="16"/>
  <c r="WBV124" i="16"/>
  <c r="WBU124" i="16"/>
  <c r="WBT124" i="16"/>
  <c r="WBS124" i="16"/>
  <c r="WBR124" i="16"/>
  <c r="WBQ124" i="16"/>
  <c r="WBP124" i="16"/>
  <c r="WBO124" i="16"/>
  <c r="WBN124" i="16"/>
  <c r="WBM124" i="16"/>
  <c r="WBL124" i="16"/>
  <c r="WBK124" i="16"/>
  <c r="WBJ124" i="16"/>
  <c r="WBI124" i="16"/>
  <c r="WBH124" i="16"/>
  <c r="WBG124" i="16"/>
  <c r="WBF124" i="16"/>
  <c r="WBE124" i="16"/>
  <c r="WBD124" i="16"/>
  <c r="WBC124" i="16"/>
  <c r="WBB124" i="16"/>
  <c r="WBA124" i="16"/>
  <c r="WAZ124" i="16"/>
  <c r="WAY124" i="16"/>
  <c r="WAX124" i="16"/>
  <c r="WAW124" i="16"/>
  <c r="WAV124" i="16"/>
  <c r="WAU124" i="16"/>
  <c r="WAT124" i="16"/>
  <c r="WAS124" i="16"/>
  <c r="WAR124" i="16"/>
  <c r="WAQ124" i="16"/>
  <c r="WAP124" i="16"/>
  <c r="WAO124" i="16"/>
  <c r="WAN124" i="16"/>
  <c r="WAM124" i="16"/>
  <c r="WAL124" i="16"/>
  <c r="WAK124" i="16"/>
  <c r="WAJ124" i="16"/>
  <c r="WAI124" i="16"/>
  <c r="WAH124" i="16"/>
  <c r="WAG124" i="16"/>
  <c r="WAF124" i="16"/>
  <c r="WAE124" i="16"/>
  <c r="WAD124" i="16"/>
  <c r="WAC124" i="16"/>
  <c r="WAB124" i="16"/>
  <c r="WAA124" i="16"/>
  <c r="VZZ124" i="16"/>
  <c r="VZY124" i="16"/>
  <c r="VZX124" i="16"/>
  <c r="VZW124" i="16"/>
  <c r="VZV124" i="16"/>
  <c r="VZU124" i="16"/>
  <c r="VZT124" i="16"/>
  <c r="VZS124" i="16"/>
  <c r="VZR124" i="16"/>
  <c r="VZQ124" i="16"/>
  <c r="VZP124" i="16"/>
  <c r="VZO124" i="16"/>
  <c r="VZN124" i="16"/>
  <c r="VZM124" i="16"/>
  <c r="VZL124" i="16"/>
  <c r="VZK124" i="16"/>
  <c r="VZJ124" i="16"/>
  <c r="VZI124" i="16"/>
  <c r="VZH124" i="16"/>
  <c r="VZG124" i="16"/>
  <c r="VZF124" i="16"/>
  <c r="VZE124" i="16"/>
  <c r="VZD124" i="16"/>
  <c r="VZC124" i="16"/>
  <c r="VZB124" i="16"/>
  <c r="VZA124" i="16"/>
  <c r="VYZ124" i="16"/>
  <c r="VYY124" i="16"/>
  <c r="VYX124" i="16"/>
  <c r="VYW124" i="16"/>
  <c r="VYV124" i="16"/>
  <c r="VYU124" i="16"/>
  <c r="VYT124" i="16"/>
  <c r="VYS124" i="16"/>
  <c r="VYR124" i="16"/>
  <c r="VYQ124" i="16"/>
  <c r="VYP124" i="16"/>
  <c r="VYO124" i="16"/>
  <c r="VYN124" i="16"/>
  <c r="VYM124" i="16"/>
  <c r="VYL124" i="16"/>
  <c r="VYK124" i="16"/>
  <c r="VYJ124" i="16"/>
  <c r="VYI124" i="16"/>
  <c r="VYH124" i="16"/>
  <c r="VYG124" i="16"/>
  <c r="VYF124" i="16"/>
  <c r="VYE124" i="16"/>
  <c r="VYD124" i="16"/>
  <c r="VYC124" i="16"/>
  <c r="VYB124" i="16"/>
  <c r="VYA124" i="16"/>
  <c r="VXZ124" i="16"/>
  <c r="VXY124" i="16"/>
  <c r="VXX124" i="16"/>
  <c r="VXW124" i="16"/>
  <c r="VXV124" i="16"/>
  <c r="VXU124" i="16"/>
  <c r="VXT124" i="16"/>
  <c r="VXS124" i="16"/>
  <c r="VXR124" i="16"/>
  <c r="VXQ124" i="16"/>
  <c r="VXP124" i="16"/>
  <c r="VXO124" i="16"/>
  <c r="VXN124" i="16"/>
  <c r="VXM124" i="16"/>
  <c r="VXL124" i="16"/>
  <c r="VXK124" i="16"/>
  <c r="VXJ124" i="16"/>
  <c r="VXI124" i="16"/>
  <c r="VXH124" i="16"/>
  <c r="VXG124" i="16"/>
  <c r="VXF124" i="16"/>
  <c r="VXE124" i="16"/>
  <c r="VXD124" i="16"/>
  <c r="VXC124" i="16"/>
  <c r="VXB124" i="16"/>
  <c r="VXA124" i="16"/>
  <c r="VWZ124" i="16"/>
  <c r="VWY124" i="16"/>
  <c r="VWX124" i="16"/>
  <c r="VWW124" i="16"/>
  <c r="VWV124" i="16"/>
  <c r="VWU124" i="16"/>
  <c r="VWT124" i="16"/>
  <c r="VWS124" i="16"/>
  <c r="VWR124" i="16"/>
  <c r="VWQ124" i="16"/>
  <c r="VWP124" i="16"/>
  <c r="VWO124" i="16"/>
  <c r="VWN124" i="16"/>
  <c r="VWM124" i="16"/>
  <c r="VWL124" i="16"/>
  <c r="VWK124" i="16"/>
  <c r="VWJ124" i="16"/>
  <c r="VWI124" i="16"/>
  <c r="VWH124" i="16"/>
  <c r="VWG124" i="16"/>
  <c r="VWF124" i="16"/>
  <c r="VWE124" i="16"/>
  <c r="VWD124" i="16"/>
  <c r="VWC124" i="16"/>
  <c r="VWB124" i="16"/>
  <c r="VWA124" i="16"/>
  <c r="VVZ124" i="16"/>
  <c r="VVY124" i="16"/>
  <c r="VVX124" i="16"/>
  <c r="VVW124" i="16"/>
  <c r="VVV124" i="16"/>
  <c r="VVU124" i="16"/>
  <c r="VVT124" i="16"/>
  <c r="VVS124" i="16"/>
  <c r="VVR124" i="16"/>
  <c r="VVQ124" i="16"/>
  <c r="VVP124" i="16"/>
  <c r="VVO124" i="16"/>
  <c r="VVN124" i="16"/>
  <c r="VVM124" i="16"/>
  <c r="VVL124" i="16"/>
  <c r="VVK124" i="16"/>
  <c r="VVJ124" i="16"/>
  <c r="VVI124" i="16"/>
  <c r="VVH124" i="16"/>
  <c r="VVG124" i="16"/>
  <c r="VVF124" i="16"/>
  <c r="VVE124" i="16"/>
  <c r="VVD124" i="16"/>
  <c r="VVC124" i="16"/>
  <c r="VVB124" i="16"/>
  <c r="VVA124" i="16"/>
  <c r="VUZ124" i="16"/>
  <c r="VUY124" i="16"/>
  <c r="VUX124" i="16"/>
  <c r="VUW124" i="16"/>
  <c r="VUV124" i="16"/>
  <c r="VUU124" i="16"/>
  <c r="VUT124" i="16"/>
  <c r="VUS124" i="16"/>
  <c r="VUR124" i="16"/>
  <c r="VUQ124" i="16"/>
  <c r="VUP124" i="16"/>
  <c r="VUO124" i="16"/>
  <c r="VUN124" i="16"/>
  <c r="VUM124" i="16"/>
  <c r="VUL124" i="16"/>
  <c r="VUK124" i="16"/>
  <c r="VUJ124" i="16"/>
  <c r="VUI124" i="16"/>
  <c r="VUH124" i="16"/>
  <c r="VUG124" i="16"/>
  <c r="VUF124" i="16"/>
  <c r="VUE124" i="16"/>
  <c r="VUD124" i="16"/>
  <c r="VUC124" i="16"/>
  <c r="VUB124" i="16"/>
  <c r="VUA124" i="16"/>
  <c r="VTZ124" i="16"/>
  <c r="VTY124" i="16"/>
  <c r="VTX124" i="16"/>
  <c r="VTW124" i="16"/>
  <c r="VTV124" i="16"/>
  <c r="VTU124" i="16"/>
  <c r="VTT124" i="16"/>
  <c r="VTS124" i="16"/>
  <c r="VTR124" i="16"/>
  <c r="VTQ124" i="16"/>
  <c r="VTP124" i="16"/>
  <c r="VTO124" i="16"/>
  <c r="VTN124" i="16"/>
  <c r="VTM124" i="16"/>
  <c r="VTL124" i="16"/>
  <c r="VTK124" i="16"/>
  <c r="VTJ124" i="16"/>
  <c r="VTI124" i="16"/>
  <c r="VTH124" i="16"/>
  <c r="VTG124" i="16"/>
  <c r="VTF124" i="16"/>
  <c r="VTE124" i="16"/>
  <c r="VTD124" i="16"/>
  <c r="VTC124" i="16"/>
  <c r="VTB124" i="16"/>
  <c r="VTA124" i="16"/>
  <c r="VSZ124" i="16"/>
  <c r="VSY124" i="16"/>
  <c r="VSX124" i="16"/>
  <c r="VSW124" i="16"/>
  <c r="VSV124" i="16"/>
  <c r="VSU124" i="16"/>
  <c r="VST124" i="16"/>
  <c r="VSS124" i="16"/>
  <c r="VSR124" i="16"/>
  <c r="VSQ124" i="16"/>
  <c r="VSP124" i="16"/>
  <c r="VSO124" i="16"/>
  <c r="VSN124" i="16"/>
  <c r="VSM124" i="16"/>
  <c r="VSL124" i="16"/>
  <c r="VSK124" i="16"/>
  <c r="VSJ124" i="16"/>
  <c r="VSI124" i="16"/>
  <c r="VSH124" i="16"/>
  <c r="VSG124" i="16"/>
  <c r="VSF124" i="16"/>
  <c r="VSE124" i="16"/>
  <c r="VSD124" i="16"/>
  <c r="VSC124" i="16"/>
  <c r="VSB124" i="16"/>
  <c r="VSA124" i="16"/>
  <c r="VRZ124" i="16"/>
  <c r="VRY124" i="16"/>
  <c r="VRX124" i="16"/>
  <c r="VRW124" i="16"/>
  <c r="VRV124" i="16"/>
  <c r="VRU124" i="16"/>
  <c r="VRT124" i="16"/>
  <c r="VRS124" i="16"/>
  <c r="VRR124" i="16"/>
  <c r="VRQ124" i="16"/>
  <c r="VRP124" i="16"/>
  <c r="VRO124" i="16"/>
  <c r="VRN124" i="16"/>
  <c r="VRM124" i="16"/>
  <c r="VRL124" i="16"/>
  <c r="VRK124" i="16"/>
  <c r="VRJ124" i="16"/>
  <c r="VRI124" i="16"/>
  <c r="VRH124" i="16"/>
  <c r="VRG124" i="16"/>
  <c r="VRF124" i="16"/>
  <c r="VRE124" i="16"/>
  <c r="VRD124" i="16"/>
  <c r="VRC124" i="16"/>
  <c r="VRB124" i="16"/>
  <c r="VRA124" i="16"/>
  <c r="VQZ124" i="16"/>
  <c r="VQY124" i="16"/>
  <c r="VQX124" i="16"/>
  <c r="VQW124" i="16"/>
  <c r="VQV124" i="16"/>
  <c r="VQU124" i="16"/>
  <c r="VQT124" i="16"/>
  <c r="VQS124" i="16"/>
  <c r="VQR124" i="16"/>
  <c r="VQQ124" i="16"/>
  <c r="VQP124" i="16"/>
  <c r="VQO124" i="16"/>
  <c r="VQN124" i="16"/>
  <c r="VQM124" i="16"/>
  <c r="VQL124" i="16"/>
  <c r="VQK124" i="16"/>
  <c r="VQJ124" i="16"/>
  <c r="VQI124" i="16"/>
  <c r="VQH124" i="16"/>
  <c r="VQG124" i="16"/>
  <c r="VQF124" i="16"/>
  <c r="VQE124" i="16"/>
  <c r="VQD124" i="16"/>
  <c r="VQC124" i="16"/>
  <c r="VQB124" i="16"/>
  <c r="VQA124" i="16"/>
  <c r="VPZ124" i="16"/>
  <c r="VPY124" i="16"/>
  <c r="VPX124" i="16"/>
  <c r="VPW124" i="16"/>
  <c r="VPV124" i="16"/>
  <c r="VPU124" i="16"/>
  <c r="VPT124" i="16"/>
  <c r="VPS124" i="16"/>
  <c r="VPR124" i="16"/>
  <c r="VPQ124" i="16"/>
  <c r="VPP124" i="16"/>
  <c r="VPO124" i="16"/>
  <c r="VPN124" i="16"/>
  <c r="VPM124" i="16"/>
  <c r="VPL124" i="16"/>
  <c r="VPK124" i="16"/>
  <c r="VPJ124" i="16"/>
  <c r="VPI124" i="16"/>
  <c r="VPH124" i="16"/>
  <c r="VPG124" i="16"/>
  <c r="VPF124" i="16"/>
  <c r="VPE124" i="16"/>
  <c r="VPD124" i="16"/>
  <c r="VPC124" i="16"/>
  <c r="VPB124" i="16"/>
  <c r="VPA124" i="16"/>
  <c r="VOZ124" i="16"/>
  <c r="VOY124" i="16"/>
  <c r="VOX124" i="16"/>
  <c r="VOW124" i="16"/>
  <c r="VOV124" i="16"/>
  <c r="VOU124" i="16"/>
  <c r="VOT124" i="16"/>
  <c r="VOS124" i="16"/>
  <c r="VOR124" i="16"/>
  <c r="VOQ124" i="16"/>
  <c r="VOP124" i="16"/>
  <c r="VOO124" i="16"/>
  <c r="VON124" i="16"/>
  <c r="VOM124" i="16"/>
  <c r="VOL124" i="16"/>
  <c r="VOK124" i="16"/>
  <c r="VOJ124" i="16"/>
  <c r="VOI124" i="16"/>
  <c r="VOH124" i="16"/>
  <c r="VOG124" i="16"/>
  <c r="VOF124" i="16"/>
  <c r="VOE124" i="16"/>
  <c r="VOD124" i="16"/>
  <c r="VOC124" i="16"/>
  <c r="VOB124" i="16"/>
  <c r="VOA124" i="16"/>
  <c r="VNZ124" i="16"/>
  <c r="VNY124" i="16"/>
  <c r="VNX124" i="16"/>
  <c r="VNW124" i="16"/>
  <c r="VNV124" i="16"/>
  <c r="VNU124" i="16"/>
  <c r="VNT124" i="16"/>
  <c r="VNS124" i="16"/>
  <c r="VNR124" i="16"/>
  <c r="VNQ124" i="16"/>
  <c r="VNP124" i="16"/>
  <c r="VNO124" i="16"/>
  <c r="VNN124" i="16"/>
  <c r="VNM124" i="16"/>
  <c r="VNL124" i="16"/>
  <c r="VNK124" i="16"/>
  <c r="VNJ124" i="16"/>
  <c r="VNI124" i="16"/>
  <c r="VNH124" i="16"/>
  <c r="VNG124" i="16"/>
  <c r="VNF124" i="16"/>
  <c r="VNE124" i="16"/>
  <c r="VND124" i="16"/>
  <c r="VNC124" i="16"/>
  <c r="VNB124" i="16"/>
  <c r="VNA124" i="16"/>
  <c r="VMZ124" i="16"/>
  <c r="VMY124" i="16"/>
  <c r="VMX124" i="16"/>
  <c r="VMW124" i="16"/>
  <c r="VMV124" i="16"/>
  <c r="VMU124" i="16"/>
  <c r="VMT124" i="16"/>
  <c r="VMS124" i="16"/>
  <c r="VMR124" i="16"/>
  <c r="VMQ124" i="16"/>
  <c r="VMP124" i="16"/>
  <c r="VMO124" i="16"/>
  <c r="VMN124" i="16"/>
  <c r="VMM124" i="16"/>
  <c r="VML124" i="16"/>
  <c r="VMK124" i="16"/>
  <c r="VMJ124" i="16"/>
  <c r="VMI124" i="16"/>
  <c r="VMH124" i="16"/>
  <c r="VMG124" i="16"/>
  <c r="VMF124" i="16"/>
  <c r="VME124" i="16"/>
  <c r="VMD124" i="16"/>
  <c r="VMC124" i="16"/>
  <c r="VMB124" i="16"/>
  <c r="VMA124" i="16"/>
  <c r="VLZ124" i="16"/>
  <c r="VLY124" i="16"/>
  <c r="VLX124" i="16"/>
  <c r="VLW124" i="16"/>
  <c r="VLV124" i="16"/>
  <c r="VLU124" i="16"/>
  <c r="VLT124" i="16"/>
  <c r="VLS124" i="16"/>
  <c r="VLR124" i="16"/>
  <c r="VLQ124" i="16"/>
  <c r="VLP124" i="16"/>
  <c r="VLO124" i="16"/>
  <c r="VLN124" i="16"/>
  <c r="VLM124" i="16"/>
  <c r="VLL124" i="16"/>
  <c r="VLK124" i="16"/>
  <c r="VLJ124" i="16"/>
  <c r="VLI124" i="16"/>
  <c r="VLH124" i="16"/>
  <c r="VLG124" i="16"/>
  <c r="VLF124" i="16"/>
  <c r="VLE124" i="16"/>
  <c r="VLD124" i="16"/>
  <c r="VLC124" i="16"/>
  <c r="VLB124" i="16"/>
  <c r="VLA124" i="16"/>
  <c r="VKZ124" i="16"/>
  <c r="VKY124" i="16"/>
  <c r="VKX124" i="16"/>
  <c r="VKW124" i="16"/>
  <c r="VKV124" i="16"/>
  <c r="VKU124" i="16"/>
  <c r="VKT124" i="16"/>
  <c r="VKS124" i="16"/>
  <c r="VKR124" i="16"/>
  <c r="VKQ124" i="16"/>
  <c r="VKP124" i="16"/>
  <c r="VKO124" i="16"/>
  <c r="VKN124" i="16"/>
  <c r="VKM124" i="16"/>
  <c r="VKL124" i="16"/>
  <c r="VKK124" i="16"/>
  <c r="VKJ124" i="16"/>
  <c r="VKI124" i="16"/>
  <c r="VKH124" i="16"/>
  <c r="VKG124" i="16"/>
  <c r="VKF124" i="16"/>
  <c r="VKE124" i="16"/>
  <c r="VKD124" i="16"/>
  <c r="VKC124" i="16"/>
  <c r="VKB124" i="16"/>
  <c r="VKA124" i="16"/>
  <c r="VJZ124" i="16"/>
  <c r="VJY124" i="16"/>
  <c r="VJX124" i="16"/>
  <c r="VJW124" i="16"/>
  <c r="VJV124" i="16"/>
  <c r="VJU124" i="16"/>
  <c r="VJT124" i="16"/>
  <c r="VJS124" i="16"/>
  <c r="VJR124" i="16"/>
  <c r="VJQ124" i="16"/>
  <c r="VJP124" i="16"/>
  <c r="VJO124" i="16"/>
  <c r="VJN124" i="16"/>
  <c r="VJM124" i="16"/>
  <c r="VJL124" i="16"/>
  <c r="VJK124" i="16"/>
  <c r="VJJ124" i="16"/>
  <c r="VJI124" i="16"/>
  <c r="VJH124" i="16"/>
  <c r="VJG124" i="16"/>
  <c r="VJF124" i="16"/>
  <c r="VJE124" i="16"/>
  <c r="VJD124" i="16"/>
  <c r="VJC124" i="16"/>
  <c r="VJB124" i="16"/>
  <c r="VJA124" i="16"/>
  <c r="VIZ124" i="16"/>
  <c r="VIY124" i="16"/>
  <c r="VIX124" i="16"/>
  <c r="VIW124" i="16"/>
  <c r="VIV124" i="16"/>
  <c r="VIU124" i="16"/>
  <c r="VIT124" i="16"/>
  <c r="VIS124" i="16"/>
  <c r="VIR124" i="16"/>
  <c r="VIQ124" i="16"/>
  <c r="VIP124" i="16"/>
  <c r="VIO124" i="16"/>
  <c r="VIN124" i="16"/>
  <c r="VIM124" i="16"/>
  <c r="VIL124" i="16"/>
  <c r="VIK124" i="16"/>
  <c r="VIJ124" i="16"/>
  <c r="VII124" i="16"/>
  <c r="VIH124" i="16"/>
  <c r="VIG124" i="16"/>
  <c r="VIF124" i="16"/>
  <c r="VIE124" i="16"/>
  <c r="VID124" i="16"/>
  <c r="VIC124" i="16"/>
  <c r="VIB124" i="16"/>
  <c r="VIA124" i="16"/>
  <c r="VHZ124" i="16"/>
  <c r="VHY124" i="16"/>
  <c r="VHX124" i="16"/>
  <c r="VHW124" i="16"/>
  <c r="VHV124" i="16"/>
  <c r="VHU124" i="16"/>
  <c r="VHT124" i="16"/>
  <c r="VHS124" i="16"/>
  <c r="VHR124" i="16"/>
  <c r="VHQ124" i="16"/>
  <c r="VHP124" i="16"/>
  <c r="VHO124" i="16"/>
  <c r="VHN124" i="16"/>
  <c r="VHM124" i="16"/>
  <c r="VHL124" i="16"/>
  <c r="VHK124" i="16"/>
  <c r="VHJ124" i="16"/>
  <c r="VHI124" i="16"/>
  <c r="VHH124" i="16"/>
  <c r="VHG124" i="16"/>
  <c r="VHF124" i="16"/>
  <c r="VHE124" i="16"/>
  <c r="VHD124" i="16"/>
  <c r="VHC124" i="16"/>
  <c r="VHB124" i="16"/>
  <c r="VHA124" i="16"/>
  <c r="VGZ124" i="16"/>
  <c r="VGY124" i="16"/>
  <c r="VGX124" i="16"/>
  <c r="VGW124" i="16"/>
  <c r="VGV124" i="16"/>
  <c r="VGU124" i="16"/>
  <c r="VGT124" i="16"/>
  <c r="VGS124" i="16"/>
  <c r="VGR124" i="16"/>
  <c r="VGQ124" i="16"/>
  <c r="VGP124" i="16"/>
  <c r="VGO124" i="16"/>
  <c r="VGN124" i="16"/>
  <c r="VGM124" i="16"/>
  <c r="VGL124" i="16"/>
  <c r="VGK124" i="16"/>
  <c r="VGJ124" i="16"/>
  <c r="VGI124" i="16"/>
  <c r="VGH124" i="16"/>
  <c r="VGG124" i="16"/>
  <c r="VGF124" i="16"/>
  <c r="VGE124" i="16"/>
  <c r="VGD124" i="16"/>
  <c r="VGC124" i="16"/>
  <c r="VGB124" i="16"/>
  <c r="VGA124" i="16"/>
  <c r="VFZ124" i="16"/>
  <c r="VFY124" i="16"/>
  <c r="VFX124" i="16"/>
  <c r="VFW124" i="16"/>
  <c r="VFV124" i="16"/>
  <c r="VFU124" i="16"/>
  <c r="VFT124" i="16"/>
  <c r="VFS124" i="16"/>
  <c r="VFR124" i="16"/>
  <c r="VFQ124" i="16"/>
  <c r="VFP124" i="16"/>
  <c r="VFO124" i="16"/>
  <c r="VFN124" i="16"/>
  <c r="VFM124" i="16"/>
  <c r="VFL124" i="16"/>
  <c r="VFK124" i="16"/>
  <c r="VFJ124" i="16"/>
  <c r="VFI124" i="16"/>
  <c r="VFH124" i="16"/>
  <c r="VFG124" i="16"/>
  <c r="VFF124" i="16"/>
  <c r="VFE124" i="16"/>
  <c r="VFD124" i="16"/>
  <c r="VFC124" i="16"/>
  <c r="VFB124" i="16"/>
  <c r="VFA124" i="16"/>
  <c r="VEZ124" i="16"/>
  <c r="VEY124" i="16"/>
  <c r="VEX124" i="16"/>
  <c r="VEW124" i="16"/>
  <c r="VEV124" i="16"/>
  <c r="VEU124" i="16"/>
  <c r="VET124" i="16"/>
  <c r="VES124" i="16"/>
  <c r="VER124" i="16"/>
  <c r="VEQ124" i="16"/>
  <c r="VEP124" i="16"/>
  <c r="VEO124" i="16"/>
  <c r="VEN124" i="16"/>
  <c r="VEM124" i="16"/>
  <c r="VEL124" i="16"/>
  <c r="VEK124" i="16"/>
  <c r="VEJ124" i="16"/>
  <c r="VEI124" i="16"/>
  <c r="VEH124" i="16"/>
  <c r="VEG124" i="16"/>
  <c r="VEF124" i="16"/>
  <c r="VEE124" i="16"/>
  <c r="VED124" i="16"/>
  <c r="VEC124" i="16"/>
  <c r="VEB124" i="16"/>
  <c r="VEA124" i="16"/>
  <c r="VDZ124" i="16"/>
  <c r="VDY124" i="16"/>
  <c r="VDX124" i="16"/>
  <c r="VDW124" i="16"/>
  <c r="VDV124" i="16"/>
  <c r="VDU124" i="16"/>
  <c r="VDT124" i="16"/>
  <c r="VDS124" i="16"/>
  <c r="VDR124" i="16"/>
  <c r="VDQ124" i="16"/>
  <c r="VDP124" i="16"/>
  <c r="VDO124" i="16"/>
  <c r="VDN124" i="16"/>
  <c r="VDM124" i="16"/>
  <c r="VDL124" i="16"/>
  <c r="VDK124" i="16"/>
  <c r="VDJ124" i="16"/>
  <c r="VDI124" i="16"/>
  <c r="VDH124" i="16"/>
  <c r="VDG124" i="16"/>
  <c r="VDF124" i="16"/>
  <c r="VDE124" i="16"/>
  <c r="VDD124" i="16"/>
  <c r="VDC124" i="16"/>
  <c r="VDB124" i="16"/>
  <c r="VDA124" i="16"/>
  <c r="VCZ124" i="16"/>
  <c r="VCY124" i="16"/>
  <c r="VCX124" i="16"/>
  <c r="VCW124" i="16"/>
  <c r="VCV124" i="16"/>
  <c r="VCU124" i="16"/>
  <c r="VCT124" i="16"/>
  <c r="VCS124" i="16"/>
  <c r="VCR124" i="16"/>
  <c r="VCQ124" i="16"/>
  <c r="VCP124" i="16"/>
  <c r="VCO124" i="16"/>
  <c r="VCN124" i="16"/>
  <c r="VCM124" i="16"/>
  <c r="VCL124" i="16"/>
  <c r="VCK124" i="16"/>
  <c r="VCJ124" i="16"/>
  <c r="VCI124" i="16"/>
  <c r="VCH124" i="16"/>
  <c r="VCG124" i="16"/>
  <c r="VCF124" i="16"/>
  <c r="VCE124" i="16"/>
  <c r="VCD124" i="16"/>
  <c r="VCC124" i="16"/>
  <c r="VCB124" i="16"/>
  <c r="VCA124" i="16"/>
  <c r="VBZ124" i="16"/>
  <c r="VBY124" i="16"/>
  <c r="VBX124" i="16"/>
  <c r="VBW124" i="16"/>
  <c r="VBV124" i="16"/>
  <c r="VBU124" i="16"/>
  <c r="VBT124" i="16"/>
  <c r="VBS124" i="16"/>
  <c r="VBR124" i="16"/>
  <c r="VBQ124" i="16"/>
  <c r="VBP124" i="16"/>
  <c r="VBO124" i="16"/>
  <c r="VBN124" i="16"/>
  <c r="VBM124" i="16"/>
  <c r="VBL124" i="16"/>
  <c r="VBK124" i="16"/>
  <c r="VBJ124" i="16"/>
  <c r="VBI124" i="16"/>
  <c r="VBH124" i="16"/>
  <c r="VBG124" i="16"/>
  <c r="VBF124" i="16"/>
  <c r="VBE124" i="16"/>
  <c r="VBD124" i="16"/>
  <c r="VBC124" i="16"/>
  <c r="VBB124" i="16"/>
  <c r="VBA124" i="16"/>
  <c r="VAZ124" i="16"/>
  <c r="VAY124" i="16"/>
  <c r="VAX124" i="16"/>
  <c r="VAW124" i="16"/>
  <c r="VAV124" i="16"/>
  <c r="VAU124" i="16"/>
  <c r="VAT124" i="16"/>
  <c r="VAS124" i="16"/>
  <c r="VAR124" i="16"/>
  <c r="VAQ124" i="16"/>
  <c r="VAP124" i="16"/>
  <c r="VAO124" i="16"/>
  <c r="VAN124" i="16"/>
  <c r="VAM124" i="16"/>
  <c r="VAL124" i="16"/>
  <c r="VAK124" i="16"/>
  <c r="VAJ124" i="16"/>
  <c r="VAI124" i="16"/>
  <c r="VAH124" i="16"/>
  <c r="VAG124" i="16"/>
  <c r="VAF124" i="16"/>
  <c r="VAE124" i="16"/>
  <c r="VAD124" i="16"/>
  <c r="VAC124" i="16"/>
  <c r="VAB124" i="16"/>
  <c r="VAA124" i="16"/>
  <c r="UZZ124" i="16"/>
  <c r="UZY124" i="16"/>
  <c r="UZX124" i="16"/>
  <c r="UZW124" i="16"/>
  <c r="UZV124" i="16"/>
  <c r="UZU124" i="16"/>
  <c r="UZT124" i="16"/>
  <c r="UZS124" i="16"/>
  <c r="UZR124" i="16"/>
  <c r="UZQ124" i="16"/>
  <c r="UZP124" i="16"/>
  <c r="UZO124" i="16"/>
  <c r="UZN124" i="16"/>
  <c r="UZM124" i="16"/>
  <c r="UZL124" i="16"/>
  <c r="UZK124" i="16"/>
  <c r="UZJ124" i="16"/>
  <c r="UZI124" i="16"/>
  <c r="UZH124" i="16"/>
  <c r="UZG124" i="16"/>
  <c r="UZF124" i="16"/>
  <c r="UZE124" i="16"/>
  <c r="UZD124" i="16"/>
  <c r="UZC124" i="16"/>
  <c r="UZB124" i="16"/>
  <c r="UZA124" i="16"/>
  <c r="UYZ124" i="16"/>
  <c r="UYY124" i="16"/>
  <c r="UYX124" i="16"/>
  <c r="UYW124" i="16"/>
  <c r="UYV124" i="16"/>
  <c r="UYU124" i="16"/>
  <c r="UYT124" i="16"/>
  <c r="UYS124" i="16"/>
  <c r="UYR124" i="16"/>
  <c r="UYQ124" i="16"/>
  <c r="UYP124" i="16"/>
  <c r="UYO124" i="16"/>
  <c r="UYN124" i="16"/>
  <c r="UYM124" i="16"/>
  <c r="UYL124" i="16"/>
  <c r="UYK124" i="16"/>
  <c r="UYJ124" i="16"/>
  <c r="UYI124" i="16"/>
  <c r="UYH124" i="16"/>
  <c r="UYG124" i="16"/>
  <c r="UYF124" i="16"/>
  <c r="UYE124" i="16"/>
  <c r="UYD124" i="16"/>
  <c r="UYC124" i="16"/>
  <c r="UYB124" i="16"/>
  <c r="UYA124" i="16"/>
  <c r="UXZ124" i="16"/>
  <c r="UXY124" i="16"/>
  <c r="UXX124" i="16"/>
  <c r="UXW124" i="16"/>
  <c r="UXV124" i="16"/>
  <c r="UXU124" i="16"/>
  <c r="UXT124" i="16"/>
  <c r="UXS124" i="16"/>
  <c r="UXR124" i="16"/>
  <c r="UXQ124" i="16"/>
  <c r="UXP124" i="16"/>
  <c r="UXO124" i="16"/>
  <c r="UXN124" i="16"/>
  <c r="UXM124" i="16"/>
  <c r="UXL124" i="16"/>
  <c r="UXK124" i="16"/>
  <c r="UXJ124" i="16"/>
  <c r="UXI124" i="16"/>
  <c r="UXH124" i="16"/>
  <c r="UXG124" i="16"/>
  <c r="UXF124" i="16"/>
  <c r="UXE124" i="16"/>
  <c r="UXD124" i="16"/>
  <c r="UXC124" i="16"/>
  <c r="UXB124" i="16"/>
  <c r="UXA124" i="16"/>
  <c r="UWZ124" i="16"/>
  <c r="UWY124" i="16"/>
  <c r="UWX124" i="16"/>
  <c r="UWW124" i="16"/>
  <c r="UWV124" i="16"/>
  <c r="UWU124" i="16"/>
  <c r="UWT124" i="16"/>
  <c r="UWS124" i="16"/>
  <c r="UWR124" i="16"/>
  <c r="UWQ124" i="16"/>
  <c r="UWP124" i="16"/>
  <c r="UWO124" i="16"/>
  <c r="UWN124" i="16"/>
  <c r="UWM124" i="16"/>
  <c r="UWL124" i="16"/>
  <c r="UWK124" i="16"/>
  <c r="UWJ124" i="16"/>
  <c r="UWI124" i="16"/>
  <c r="UWH124" i="16"/>
  <c r="UWG124" i="16"/>
  <c r="UWF124" i="16"/>
  <c r="UWE124" i="16"/>
  <c r="UWD124" i="16"/>
  <c r="UWC124" i="16"/>
  <c r="UWB124" i="16"/>
  <c r="UWA124" i="16"/>
  <c r="UVZ124" i="16"/>
  <c r="UVY124" i="16"/>
  <c r="UVX124" i="16"/>
  <c r="UVW124" i="16"/>
  <c r="UVV124" i="16"/>
  <c r="UVU124" i="16"/>
  <c r="UVT124" i="16"/>
  <c r="UVS124" i="16"/>
  <c r="UVR124" i="16"/>
  <c r="UVQ124" i="16"/>
  <c r="UVP124" i="16"/>
  <c r="UVO124" i="16"/>
  <c r="UVN124" i="16"/>
  <c r="UVM124" i="16"/>
  <c r="UVL124" i="16"/>
  <c r="UVK124" i="16"/>
  <c r="UVJ124" i="16"/>
  <c r="UVI124" i="16"/>
  <c r="UVH124" i="16"/>
  <c r="UVG124" i="16"/>
  <c r="UVF124" i="16"/>
  <c r="UVE124" i="16"/>
  <c r="UVD124" i="16"/>
  <c r="UVC124" i="16"/>
  <c r="UVB124" i="16"/>
  <c r="UVA124" i="16"/>
  <c r="UUZ124" i="16"/>
  <c r="UUY124" i="16"/>
  <c r="UUX124" i="16"/>
  <c r="UUW124" i="16"/>
  <c r="UUV124" i="16"/>
  <c r="UUU124" i="16"/>
  <c r="UUT124" i="16"/>
  <c r="UUS124" i="16"/>
  <c r="UUR124" i="16"/>
  <c r="UUQ124" i="16"/>
  <c r="UUP124" i="16"/>
  <c r="UUO124" i="16"/>
  <c r="UUN124" i="16"/>
  <c r="UUM124" i="16"/>
  <c r="UUL124" i="16"/>
  <c r="UUK124" i="16"/>
  <c r="UUJ124" i="16"/>
  <c r="UUI124" i="16"/>
  <c r="UUH124" i="16"/>
  <c r="UUG124" i="16"/>
  <c r="UUF124" i="16"/>
  <c r="UUE124" i="16"/>
  <c r="UUD124" i="16"/>
  <c r="UUC124" i="16"/>
  <c r="UUB124" i="16"/>
  <c r="UUA124" i="16"/>
  <c r="UTZ124" i="16"/>
  <c r="UTY124" i="16"/>
  <c r="UTX124" i="16"/>
  <c r="UTW124" i="16"/>
  <c r="UTV124" i="16"/>
  <c r="UTU124" i="16"/>
  <c r="UTT124" i="16"/>
  <c r="UTS124" i="16"/>
  <c r="UTR124" i="16"/>
  <c r="UTQ124" i="16"/>
  <c r="UTP124" i="16"/>
  <c r="UTO124" i="16"/>
  <c r="UTN124" i="16"/>
  <c r="UTM124" i="16"/>
  <c r="UTL124" i="16"/>
  <c r="UTK124" i="16"/>
  <c r="UTJ124" i="16"/>
  <c r="UTI124" i="16"/>
  <c r="UTH124" i="16"/>
  <c r="UTG124" i="16"/>
  <c r="UTF124" i="16"/>
  <c r="UTE124" i="16"/>
  <c r="UTD124" i="16"/>
  <c r="UTC124" i="16"/>
  <c r="UTB124" i="16"/>
  <c r="UTA124" i="16"/>
  <c r="USZ124" i="16"/>
  <c r="USY124" i="16"/>
  <c r="USX124" i="16"/>
  <c r="USW124" i="16"/>
  <c r="USV124" i="16"/>
  <c r="USU124" i="16"/>
  <c r="UST124" i="16"/>
  <c r="USS124" i="16"/>
  <c r="USR124" i="16"/>
  <c r="USQ124" i="16"/>
  <c r="USP124" i="16"/>
  <c r="USO124" i="16"/>
  <c r="USN124" i="16"/>
  <c r="USM124" i="16"/>
  <c r="USL124" i="16"/>
  <c r="USK124" i="16"/>
  <c r="USJ124" i="16"/>
  <c r="USI124" i="16"/>
  <c r="USH124" i="16"/>
  <c r="USG124" i="16"/>
  <c r="USF124" i="16"/>
  <c r="USE124" i="16"/>
  <c r="USD124" i="16"/>
  <c r="USC124" i="16"/>
  <c r="USB124" i="16"/>
  <c r="USA124" i="16"/>
  <c r="URZ124" i="16"/>
  <c r="URY124" i="16"/>
  <c r="URX124" i="16"/>
  <c r="URW124" i="16"/>
  <c r="URV124" i="16"/>
  <c r="URU124" i="16"/>
  <c r="URT124" i="16"/>
  <c r="URS124" i="16"/>
  <c r="URR124" i="16"/>
  <c r="URQ124" i="16"/>
  <c r="URP124" i="16"/>
  <c r="URO124" i="16"/>
  <c r="URN124" i="16"/>
  <c r="URM124" i="16"/>
  <c r="URL124" i="16"/>
  <c r="URK124" i="16"/>
  <c r="URJ124" i="16"/>
  <c r="URI124" i="16"/>
  <c r="URH124" i="16"/>
  <c r="URG124" i="16"/>
  <c r="URF124" i="16"/>
  <c r="URE124" i="16"/>
  <c r="URD124" i="16"/>
  <c r="URC124" i="16"/>
  <c r="URB124" i="16"/>
  <c r="URA124" i="16"/>
  <c r="UQZ124" i="16"/>
  <c r="UQY124" i="16"/>
  <c r="UQX124" i="16"/>
  <c r="UQW124" i="16"/>
  <c r="UQV124" i="16"/>
  <c r="UQU124" i="16"/>
  <c r="UQT124" i="16"/>
  <c r="UQS124" i="16"/>
  <c r="UQR124" i="16"/>
  <c r="UQQ124" i="16"/>
  <c r="UQP124" i="16"/>
  <c r="UQO124" i="16"/>
  <c r="UQN124" i="16"/>
  <c r="UQM124" i="16"/>
  <c r="UQL124" i="16"/>
  <c r="UQK124" i="16"/>
  <c r="UQJ124" i="16"/>
  <c r="UQI124" i="16"/>
  <c r="UQH124" i="16"/>
  <c r="UQG124" i="16"/>
  <c r="UQF124" i="16"/>
  <c r="UQE124" i="16"/>
  <c r="UQD124" i="16"/>
  <c r="UQC124" i="16"/>
  <c r="UQB124" i="16"/>
  <c r="UQA124" i="16"/>
  <c r="UPZ124" i="16"/>
  <c r="UPY124" i="16"/>
  <c r="UPX124" i="16"/>
  <c r="UPW124" i="16"/>
  <c r="UPV124" i="16"/>
  <c r="UPU124" i="16"/>
  <c r="UPT124" i="16"/>
  <c r="UPS124" i="16"/>
  <c r="UPR124" i="16"/>
  <c r="UPQ124" i="16"/>
  <c r="UPP124" i="16"/>
  <c r="UPO124" i="16"/>
  <c r="UPN124" i="16"/>
  <c r="UPM124" i="16"/>
  <c r="UPL124" i="16"/>
  <c r="UPK124" i="16"/>
  <c r="UPJ124" i="16"/>
  <c r="UPI124" i="16"/>
  <c r="UPH124" i="16"/>
  <c r="UPG124" i="16"/>
  <c r="UPF124" i="16"/>
  <c r="UPE124" i="16"/>
  <c r="UPD124" i="16"/>
  <c r="UPC124" i="16"/>
  <c r="UPB124" i="16"/>
  <c r="UPA124" i="16"/>
  <c r="UOZ124" i="16"/>
  <c r="UOY124" i="16"/>
  <c r="UOX124" i="16"/>
  <c r="UOW124" i="16"/>
  <c r="UOV124" i="16"/>
  <c r="UOU124" i="16"/>
  <c r="UOT124" i="16"/>
  <c r="UOS124" i="16"/>
  <c r="UOR124" i="16"/>
  <c r="UOQ124" i="16"/>
  <c r="UOP124" i="16"/>
  <c r="UOO124" i="16"/>
  <c r="UON124" i="16"/>
  <c r="UOM124" i="16"/>
  <c r="UOL124" i="16"/>
  <c r="UOK124" i="16"/>
  <c r="UOJ124" i="16"/>
  <c r="UOI124" i="16"/>
  <c r="UOH124" i="16"/>
  <c r="UOG124" i="16"/>
  <c r="UOF124" i="16"/>
  <c r="UOE124" i="16"/>
  <c r="UOD124" i="16"/>
  <c r="UOC124" i="16"/>
  <c r="UOB124" i="16"/>
  <c r="UOA124" i="16"/>
  <c r="UNZ124" i="16"/>
  <c r="UNY124" i="16"/>
  <c r="UNX124" i="16"/>
  <c r="UNW124" i="16"/>
  <c r="UNV124" i="16"/>
  <c r="UNU124" i="16"/>
  <c r="UNT124" i="16"/>
  <c r="UNS124" i="16"/>
  <c r="UNR124" i="16"/>
  <c r="UNQ124" i="16"/>
  <c r="UNP124" i="16"/>
  <c r="UNO124" i="16"/>
  <c r="UNN124" i="16"/>
  <c r="UNM124" i="16"/>
  <c r="UNL124" i="16"/>
  <c r="UNK124" i="16"/>
  <c r="UNJ124" i="16"/>
  <c r="UNI124" i="16"/>
  <c r="UNH124" i="16"/>
  <c r="UNG124" i="16"/>
  <c r="UNF124" i="16"/>
  <c r="UNE124" i="16"/>
  <c r="UND124" i="16"/>
  <c r="UNC124" i="16"/>
  <c r="UNB124" i="16"/>
  <c r="UNA124" i="16"/>
  <c r="UMZ124" i="16"/>
  <c r="UMY124" i="16"/>
  <c r="UMX124" i="16"/>
  <c r="UMW124" i="16"/>
  <c r="UMV124" i="16"/>
  <c r="UMU124" i="16"/>
  <c r="UMT124" i="16"/>
  <c r="UMS124" i="16"/>
  <c r="UMR124" i="16"/>
  <c r="UMQ124" i="16"/>
  <c r="UMP124" i="16"/>
  <c r="UMO124" i="16"/>
  <c r="UMN124" i="16"/>
  <c r="UMM124" i="16"/>
  <c r="UML124" i="16"/>
  <c r="UMK124" i="16"/>
  <c r="UMJ124" i="16"/>
  <c r="UMI124" i="16"/>
  <c r="UMH124" i="16"/>
  <c r="UMG124" i="16"/>
  <c r="UMF124" i="16"/>
  <c r="UME124" i="16"/>
  <c r="UMD124" i="16"/>
  <c r="UMC124" i="16"/>
  <c r="UMB124" i="16"/>
  <c r="UMA124" i="16"/>
  <c r="ULZ124" i="16"/>
  <c r="ULY124" i="16"/>
  <c r="ULX124" i="16"/>
  <c r="ULW124" i="16"/>
  <c r="ULV124" i="16"/>
  <c r="ULU124" i="16"/>
  <c r="ULT124" i="16"/>
  <c r="ULS124" i="16"/>
  <c r="ULR124" i="16"/>
  <c r="ULQ124" i="16"/>
  <c r="ULP124" i="16"/>
  <c r="ULO124" i="16"/>
  <c r="ULN124" i="16"/>
  <c r="ULM124" i="16"/>
  <c r="ULL124" i="16"/>
  <c r="ULK124" i="16"/>
  <c r="ULJ124" i="16"/>
  <c r="ULI124" i="16"/>
  <c r="ULH124" i="16"/>
  <c r="ULG124" i="16"/>
  <c r="ULF124" i="16"/>
  <c r="ULE124" i="16"/>
  <c r="ULD124" i="16"/>
  <c r="ULC124" i="16"/>
  <c r="ULB124" i="16"/>
  <c r="ULA124" i="16"/>
  <c r="UKZ124" i="16"/>
  <c r="UKY124" i="16"/>
  <c r="UKX124" i="16"/>
  <c r="UKW124" i="16"/>
  <c r="UKV124" i="16"/>
  <c r="UKU124" i="16"/>
  <c r="UKT124" i="16"/>
  <c r="UKS124" i="16"/>
  <c r="UKR124" i="16"/>
  <c r="UKQ124" i="16"/>
  <c r="UKP124" i="16"/>
  <c r="UKO124" i="16"/>
  <c r="UKN124" i="16"/>
  <c r="UKM124" i="16"/>
  <c r="UKL124" i="16"/>
  <c r="UKK124" i="16"/>
  <c r="UKJ124" i="16"/>
  <c r="UKI124" i="16"/>
  <c r="UKH124" i="16"/>
  <c r="UKG124" i="16"/>
  <c r="UKF124" i="16"/>
  <c r="UKE124" i="16"/>
  <c r="UKD124" i="16"/>
  <c r="UKC124" i="16"/>
  <c r="UKB124" i="16"/>
  <c r="UKA124" i="16"/>
  <c r="UJZ124" i="16"/>
  <c r="UJY124" i="16"/>
  <c r="UJX124" i="16"/>
  <c r="UJW124" i="16"/>
  <c r="UJV124" i="16"/>
  <c r="UJU124" i="16"/>
  <c r="UJT124" i="16"/>
  <c r="UJS124" i="16"/>
  <c r="UJR124" i="16"/>
  <c r="UJQ124" i="16"/>
  <c r="UJP124" i="16"/>
  <c r="UJO124" i="16"/>
  <c r="UJN124" i="16"/>
  <c r="UJM124" i="16"/>
  <c r="UJL124" i="16"/>
  <c r="UJK124" i="16"/>
  <c r="UJJ124" i="16"/>
  <c r="UJI124" i="16"/>
  <c r="UJH124" i="16"/>
  <c r="UJG124" i="16"/>
  <c r="UJF124" i="16"/>
  <c r="UJE124" i="16"/>
  <c r="UJD124" i="16"/>
  <c r="UJC124" i="16"/>
  <c r="UJB124" i="16"/>
  <c r="UJA124" i="16"/>
  <c r="UIZ124" i="16"/>
  <c r="UIY124" i="16"/>
  <c r="UIX124" i="16"/>
  <c r="UIW124" i="16"/>
  <c r="UIV124" i="16"/>
  <c r="UIU124" i="16"/>
  <c r="UIT124" i="16"/>
  <c r="UIS124" i="16"/>
  <c r="UIR124" i="16"/>
  <c r="UIQ124" i="16"/>
  <c r="UIP124" i="16"/>
  <c r="UIO124" i="16"/>
  <c r="UIN124" i="16"/>
  <c r="UIM124" i="16"/>
  <c r="UIL124" i="16"/>
  <c r="UIK124" i="16"/>
  <c r="UIJ124" i="16"/>
  <c r="UII124" i="16"/>
  <c r="UIH124" i="16"/>
  <c r="UIG124" i="16"/>
  <c r="UIF124" i="16"/>
  <c r="UIE124" i="16"/>
  <c r="UID124" i="16"/>
  <c r="UIC124" i="16"/>
  <c r="UIB124" i="16"/>
  <c r="UIA124" i="16"/>
  <c r="UHZ124" i="16"/>
  <c r="UHY124" i="16"/>
  <c r="UHX124" i="16"/>
  <c r="UHW124" i="16"/>
  <c r="UHV124" i="16"/>
  <c r="UHU124" i="16"/>
  <c r="UHT124" i="16"/>
  <c r="UHS124" i="16"/>
  <c r="UHR124" i="16"/>
  <c r="UHQ124" i="16"/>
  <c r="UHP124" i="16"/>
  <c r="UHO124" i="16"/>
  <c r="UHN124" i="16"/>
  <c r="UHM124" i="16"/>
  <c r="UHL124" i="16"/>
  <c r="UHK124" i="16"/>
  <c r="UHJ124" i="16"/>
  <c r="UHI124" i="16"/>
  <c r="UHH124" i="16"/>
  <c r="UHG124" i="16"/>
  <c r="UHF124" i="16"/>
  <c r="UHE124" i="16"/>
  <c r="UHD124" i="16"/>
  <c r="UHC124" i="16"/>
  <c r="UHB124" i="16"/>
  <c r="UHA124" i="16"/>
  <c r="UGZ124" i="16"/>
  <c r="UGY124" i="16"/>
  <c r="UGX124" i="16"/>
  <c r="UGW124" i="16"/>
  <c r="UGV124" i="16"/>
  <c r="UGU124" i="16"/>
  <c r="UGT124" i="16"/>
  <c r="UGS124" i="16"/>
  <c r="UGR124" i="16"/>
  <c r="UGQ124" i="16"/>
  <c r="UGP124" i="16"/>
  <c r="UGO124" i="16"/>
  <c r="UGN124" i="16"/>
  <c r="UGM124" i="16"/>
  <c r="UGL124" i="16"/>
  <c r="UGK124" i="16"/>
  <c r="UGJ124" i="16"/>
  <c r="UGI124" i="16"/>
  <c r="UGH124" i="16"/>
  <c r="UGG124" i="16"/>
  <c r="UGF124" i="16"/>
  <c r="UGE124" i="16"/>
  <c r="UGD124" i="16"/>
  <c r="UGC124" i="16"/>
  <c r="UGB124" i="16"/>
  <c r="UGA124" i="16"/>
  <c r="UFZ124" i="16"/>
  <c r="UFY124" i="16"/>
  <c r="UFX124" i="16"/>
  <c r="UFW124" i="16"/>
  <c r="UFV124" i="16"/>
  <c r="UFU124" i="16"/>
  <c r="UFT124" i="16"/>
  <c r="UFS124" i="16"/>
  <c r="UFR124" i="16"/>
  <c r="UFQ124" i="16"/>
  <c r="UFP124" i="16"/>
  <c r="UFO124" i="16"/>
  <c r="UFN124" i="16"/>
  <c r="UFM124" i="16"/>
  <c r="UFL124" i="16"/>
  <c r="UFK124" i="16"/>
  <c r="UFJ124" i="16"/>
  <c r="UFI124" i="16"/>
  <c r="UFH124" i="16"/>
  <c r="UFG124" i="16"/>
  <c r="UFF124" i="16"/>
  <c r="UFE124" i="16"/>
  <c r="UFD124" i="16"/>
  <c r="UFC124" i="16"/>
  <c r="UFB124" i="16"/>
  <c r="UFA124" i="16"/>
  <c r="UEZ124" i="16"/>
  <c r="UEY124" i="16"/>
  <c r="UEX124" i="16"/>
  <c r="UEW124" i="16"/>
  <c r="UEV124" i="16"/>
  <c r="UEU124" i="16"/>
  <c r="UET124" i="16"/>
  <c r="UES124" i="16"/>
  <c r="UER124" i="16"/>
  <c r="UEQ124" i="16"/>
  <c r="UEP124" i="16"/>
  <c r="UEO124" i="16"/>
  <c r="UEN124" i="16"/>
  <c r="UEM124" i="16"/>
  <c r="UEL124" i="16"/>
  <c r="UEK124" i="16"/>
  <c r="UEJ124" i="16"/>
  <c r="UEI124" i="16"/>
  <c r="UEH124" i="16"/>
  <c r="UEG124" i="16"/>
  <c r="UEF124" i="16"/>
  <c r="UEE124" i="16"/>
  <c r="UED124" i="16"/>
  <c r="UEC124" i="16"/>
  <c r="UEB124" i="16"/>
  <c r="UEA124" i="16"/>
  <c r="UDZ124" i="16"/>
  <c r="UDY124" i="16"/>
  <c r="UDX124" i="16"/>
  <c r="UDW124" i="16"/>
  <c r="UDV124" i="16"/>
  <c r="UDU124" i="16"/>
  <c r="UDT124" i="16"/>
  <c r="UDS124" i="16"/>
  <c r="UDR124" i="16"/>
  <c r="UDQ124" i="16"/>
  <c r="UDP124" i="16"/>
  <c r="UDO124" i="16"/>
  <c r="UDN124" i="16"/>
  <c r="UDM124" i="16"/>
  <c r="UDL124" i="16"/>
  <c r="UDK124" i="16"/>
  <c r="UDJ124" i="16"/>
  <c r="UDI124" i="16"/>
  <c r="UDH124" i="16"/>
  <c r="UDG124" i="16"/>
  <c r="UDF124" i="16"/>
  <c r="UDE124" i="16"/>
  <c r="UDD124" i="16"/>
  <c r="UDC124" i="16"/>
  <c r="UDB124" i="16"/>
  <c r="UDA124" i="16"/>
  <c r="UCZ124" i="16"/>
  <c r="UCY124" i="16"/>
  <c r="UCX124" i="16"/>
  <c r="UCW124" i="16"/>
  <c r="UCV124" i="16"/>
  <c r="UCU124" i="16"/>
  <c r="UCT124" i="16"/>
  <c r="UCS124" i="16"/>
  <c r="UCR124" i="16"/>
  <c r="UCQ124" i="16"/>
  <c r="UCP124" i="16"/>
  <c r="UCO124" i="16"/>
  <c r="UCN124" i="16"/>
  <c r="UCM124" i="16"/>
  <c r="UCL124" i="16"/>
  <c r="UCK124" i="16"/>
  <c r="UCJ124" i="16"/>
  <c r="UCI124" i="16"/>
  <c r="UCH124" i="16"/>
  <c r="UCG124" i="16"/>
  <c r="UCF124" i="16"/>
  <c r="UCE124" i="16"/>
  <c r="UCD124" i="16"/>
  <c r="UCC124" i="16"/>
  <c r="UCB124" i="16"/>
  <c r="UCA124" i="16"/>
  <c r="UBZ124" i="16"/>
  <c r="UBY124" i="16"/>
  <c r="UBX124" i="16"/>
  <c r="UBW124" i="16"/>
  <c r="UBV124" i="16"/>
  <c r="UBU124" i="16"/>
  <c r="UBT124" i="16"/>
  <c r="UBS124" i="16"/>
  <c r="UBR124" i="16"/>
  <c r="UBQ124" i="16"/>
  <c r="UBP124" i="16"/>
  <c r="UBO124" i="16"/>
  <c r="UBN124" i="16"/>
  <c r="UBM124" i="16"/>
  <c r="UBL124" i="16"/>
  <c r="UBK124" i="16"/>
  <c r="UBJ124" i="16"/>
  <c r="UBI124" i="16"/>
  <c r="UBH124" i="16"/>
  <c r="UBG124" i="16"/>
  <c r="UBF124" i="16"/>
  <c r="UBE124" i="16"/>
  <c r="UBD124" i="16"/>
  <c r="UBC124" i="16"/>
  <c r="UBB124" i="16"/>
  <c r="UBA124" i="16"/>
  <c r="UAZ124" i="16"/>
  <c r="UAY124" i="16"/>
  <c r="UAX124" i="16"/>
  <c r="UAW124" i="16"/>
  <c r="UAV124" i="16"/>
  <c r="UAU124" i="16"/>
  <c r="UAT124" i="16"/>
  <c r="UAS124" i="16"/>
  <c r="UAR124" i="16"/>
  <c r="UAQ124" i="16"/>
  <c r="UAP124" i="16"/>
  <c r="UAO124" i="16"/>
  <c r="UAN124" i="16"/>
  <c r="UAM124" i="16"/>
  <c r="UAL124" i="16"/>
  <c r="UAK124" i="16"/>
  <c r="UAJ124" i="16"/>
  <c r="UAI124" i="16"/>
  <c r="UAH124" i="16"/>
  <c r="UAG124" i="16"/>
  <c r="UAF124" i="16"/>
  <c r="UAE124" i="16"/>
  <c r="UAD124" i="16"/>
  <c r="UAC124" i="16"/>
  <c r="UAB124" i="16"/>
  <c r="UAA124" i="16"/>
  <c r="TZZ124" i="16"/>
  <c r="TZY124" i="16"/>
  <c r="TZX124" i="16"/>
  <c r="TZW124" i="16"/>
  <c r="TZV124" i="16"/>
  <c r="TZU124" i="16"/>
  <c r="TZT124" i="16"/>
  <c r="TZS124" i="16"/>
  <c r="TZR124" i="16"/>
  <c r="TZQ124" i="16"/>
  <c r="TZP124" i="16"/>
  <c r="TZO124" i="16"/>
  <c r="TZN124" i="16"/>
  <c r="TZM124" i="16"/>
  <c r="TZL124" i="16"/>
  <c r="TZK124" i="16"/>
  <c r="TZJ124" i="16"/>
  <c r="TZI124" i="16"/>
  <c r="TZH124" i="16"/>
  <c r="TZG124" i="16"/>
  <c r="TZF124" i="16"/>
  <c r="TZE124" i="16"/>
  <c r="TZD124" i="16"/>
  <c r="TZC124" i="16"/>
  <c r="TZB124" i="16"/>
  <c r="TZA124" i="16"/>
  <c r="TYZ124" i="16"/>
  <c r="TYY124" i="16"/>
  <c r="TYX124" i="16"/>
  <c r="TYW124" i="16"/>
  <c r="TYV124" i="16"/>
  <c r="TYU124" i="16"/>
  <c r="TYT124" i="16"/>
  <c r="TYS124" i="16"/>
  <c r="TYR124" i="16"/>
  <c r="TYQ124" i="16"/>
  <c r="TYP124" i="16"/>
  <c r="TYO124" i="16"/>
  <c r="TYN124" i="16"/>
  <c r="TYM124" i="16"/>
  <c r="TYL124" i="16"/>
  <c r="TYK124" i="16"/>
  <c r="TYJ124" i="16"/>
  <c r="TYI124" i="16"/>
  <c r="TYH124" i="16"/>
  <c r="TYG124" i="16"/>
  <c r="TYF124" i="16"/>
  <c r="TYE124" i="16"/>
  <c r="TYD124" i="16"/>
  <c r="TYC124" i="16"/>
  <c r="TYB124" i="16"/>
  <c r="TYA124" i="16"/>
  <c r="TXZ124" i="16"/>
  <c r="TXY124" i="16"/>
  <c r="TXX124" i="16"/>
  <c r="TXW124" i="16"/>
  <c r="TXV124" i="16"/>
  <c r="TXU124" i="16"/>
  <c r="TXT124" i="16"/>
  <c r="TXS124" i="16"/>
  <c r="TXR124" i="16"/>
  <c r="TXQ124" i="16"/>
  <c r="TXP124" i="16"/>
  <c r="TXO124" i="16"/>
  <c r="TXN124" i="16"/>
  <c r="TXM124" i="16"/>
  <c r="TXL124" i="16"/>
  <c r="TXK124" i="16"/>
  <c r="TXJ124" i="16"/>
  <c r="TXI124" i="16"/>
  <c r="TXH124" i="16"/>
  <c r="TXG124" i="16"/>
  <c r="TXF124" i="16"/>
  <c r="TXE124" i="16"/>
  <c r="TXD124" i="16"/>
  <c r="TXC124" i="16"/>
  <c r="TXB124" i="16"/>
  <c r="TXA124" i="16"/>
  <c r="TWZ124" i="16"/>
  <c r="TWY124" i="16"/>
  <c r="TWX124" i="16"/>
  <c r="TWW124" i="16"/>
  <c r="TWV124" i="16"/>
  <c r="TWU124" i="16"/>
  <c r="TWT124" i="16"/>
  <c r="TWS124" i="16"/>
  <c r="TWR124" i="16"/>
  <c r="TWQ124" i="16"/>
  <c r="TWP124" i="16"/>
  <c r="TWO124" i="16"/>
  <c r="TWN124" i="16"/>
  <c r="TWM124" i="16"/>
  <c r="TWL124" i="16"/>
  <c r="TWK124" i="16"/>
  <c r="TWJ124" i="16"/>
  <c r="TWI124" i="16"/>
  <c r="TWH124" i="16"/>
  <c r="TWG124" i="16"/>
  <c r="TWF124" i="16"/>
  <c r="TWE124" i="16"/>
  <c r="TWD124" i="16"/>
  <c r="TWC124" i="16"/>
  <c r="TWB124" i="16"/>
  <c r="TWA124" i="16"/>
  <c r="TVZ124" i="16"/>
  <c r="TVY124" i="16"/>
  <c r="TVX124" i="16"/>
  <c r="TVW124" i="16"/>
  <c r="TVV124" i="16"/>
  <c r="TVU124" i="16"/>
  <c r="TVT124" i="16"/>
  <c r="TVS124" i="16"/>
  <c r="TVR124" i="16"/>
  <c r="TVQ124" i="16"/>
  <c r="TVP124" i="16"/>
  <c r="TVO124" i="16"/>
  <c r="TVN124" i="16"/>
  <c r="TVM124" i="16"/>
  <c r="TVL124" i="16"/>
  <c r="TVK124" i="16"/>
  <c r="TVJ124" i="16"/>
  <c r="TVI124" i="16"/>
  <c r="TVH124" i="16"/>
  <c r="TVG124" i="16"/>
  <c r="TVF124" i="16"/>
  <c r="TVE124" i="16"/>
  <c r="TVD124" i="16"/>
  <c r="TVC124" i="16"/>
  <c r="TVB124" i="16"/>
  <c r="TVA124" i="16"/>
  <c r="TUZ124" i="16"/>
  <c r="TUY124" i="16"/>
  <c r="TUX124" i="16"/>
  <c r="TUW124" i="16"/>
  <c r="TUV124" i="16"/>
  <c r="TUU124" i="16"/>
  <c r="TUT124" i="16"/>
  <c r="TUS124" i="16"/>
  <c r="TUR124" i="16"/>
  <c r="TUQ124" i="16"/>
  <c r="TUP124" i="16"/>
  <c r="TUO124" i="16"/>
  <c r="TUN124" i="16"/>
  <c r="TUM124" i="16"/>
  <c r="TUL124" i="16"/>
  <c r="TUK124" i="16"/>
  <c r="TUJ124" i="16"/>
  <c r="TUI124" i="16"/>
  <c r="TUH124" i="16"/>
  <c r="TUG124" i="16"/>
  <c r="TUF124" i="16"/>
  <c r="TUE124" i="16"/>
  <c r="TUD124" i="16"/>
  <c r="TUC124" i="16"/>
  <c r="TUB124" i="16"/>
  <c r="TUA124" i="16"/>
  <c r="TTZ124" i="16"/>
  <c r="TTY124" i="16"/>
  <c r="TTX124" i="16"/>
  <c r="TTW124" i="16"/>
  <c r="TTV124" i="16"/>
  <c r="TTU124" i="16"/>
  <c r="TTT124" i="16"/>
  <c r="TTS124" i="16"/>
  <c r="TTR124" i="16"/>
  <c r="TTQ124" i="16"/>
  <c r="TTP124" i="16"/>
  <c r="TTO124" i="16"/>
  <c r="TTN124" i="16"/>
  <c r="TTM124" i="16"/>
  <c r="TTL124" i="16"/>
  <c r="TTK124" i="16"/>
  <c r="TTJ124" i="16"/>
  <c r="TTI124" i="16"/>
  <c r="TTH124" i="16"/>
  <c r="TTG124" i="16"/>
  <c r="TTF124" i="16"/>
  <c r="TTE124" i="16"/>
  <c r="TTD124" i="16"/>
  <c r="TTC124" i="16"/>
  <c r="TTB124" i="16"/>
  <c r="TTA124" i="16"/>
  <c r="TSZ124" i="16"/>
  <c r="TSY124" i="16"/>
  <c r="TSX124" i="16"/>
  <c r="TSW124" i="16"/>
  <c r="TSV124" i="16"/>
  <c r="TSU124" i="16"/>
  <c r="TST124" i="16"/>
  <c r="TSS124" i="16"/>
  <c r="TSR124" i="16"/>
  <c r="TSQ124" i="16"/>
  <c r="TSP124" i="16"/>
  <c r="TSO124" i="16"/>
  <c r="TSN124" i="16"/>
  <c r="TSM124" i="16"/>
  <c r="TSL124" i="16"/>
  <c r="TSK124" i="16"/>
  <c r="TSJ124" i="16"/>
  <c r="TSI124" i="16"/>
  <c r="TSH124" i="16"/>
  <c r="TSG124" i="16"/>
  <c r="TSF124" i="16"/>
  <c r="TSE124" i="16"/>
  <c r="TSD124" i="16"/>
  <c r="TSC124" i="16"/>
  <c r="TSB124" i="16"/>
  <c r="TSA124" i="16"/>
  <c r="TRZ124" i="16"/>
  <c r="TRY124" i="16"/>
  <c r="TRX124" i="16"/>
  <c r="TRW124" i="16"/>
  <c r="TRV124" i="16"/>
  <c r="TRU124" i="16"/>
  <c r="TRT124" i="16"/>
  <c r="TRS124" i="16"/>
  <c r="TRR124" i="16"/>
  <c r="TRQ124" i="16"/>
  <c r="TRP124" i="16"/>
  <c r="TRO124" i="16"/>
  <c r="TRN124" i="16"/>
  <c r="TRM124" i="16"/>
  <c r="TRL124" i="16"/>
  <c r="TRK124" i="16"/>
  <c r="TRJ124" i="16"/>
  <c r="TRI124" i="16"/>
  <c r="TRH124" i="16"/>
  <c r="TRG124" i="16"/>
  <c r="TRF124" i="16"/>
  <c r="TRE124" i="16"/>
  <c r="TRD124" i="16"/>
  <c r="TRC124" i="16"/>
  <c r="TRB124" i="16"/>
  <c r="TRA124" i="16"/>
  <c r="TQZ124" i="16"/>
  <c r="TQY124" i="16"/>
  <c r="TQX124" i="16"/>
  <c r="TQW124" i="16"/>
  <c r="TQV124" i="16"/>
  <c r="TQU124" i="16"/>
  <c r="TQT124" i="16"/>
  <c r="TQS124" i="16"/>
  <c r="TQR124" i="16"/>
  <c r="TQQ124" i="16"/>
  <c r="TQP124" i="16"/>
  <c r="TQO124" i="16"/>
  <c r="TQN124" i="16"/>
  <c r="TQM124" i="16"/>
  <c r="TQL124" i="16"/>
  <c r="TQK124" i="16"/>
  <c r="TQJ124" i="16"/>
  <c r="TQI124" i="16"/>
  <c r="TQH124" i="16"/>
  <c r="TQG124" i="16"/>
  <c r="TQF124" i="16"/>
  <c r="TQE124" i="16"/>
  <c r="TQD124" i="16"/>
  <c r="TQC124" i="16"/>
  <c r="TQB124" i="16"/>
  <c r="TQA124" i="16"/>
  <c r="TPZ124" i="16"/>
  <c r="TPY124" i="16"/>
  <c r="TPX124" i="16"/>
  <c r="TPW124" i="16"/>
  <c r="TPV124" i="16"/>
  <c r="TPU124" i="16"/>
  <c r="TPT124" i="16"/>
  <c r="TPS124" i="16"/>
  <c r="TPR124" i="16"/>
  <c r="TPQ124" i="16"/>
  <c r="TPP124" i="16"/>
  <c r="TPO124" i="16"/>
  <c r="TPN124" i="16"/>
  <c r="TPM124" i="16"/>
  <c r="TPL124" i="16"/>
  <c r="TPK124" i="16"/>
  <c r="TPJ124" i="16"/>
  <c r="TPI124" i="16"/>
  <c r="TPH124" i="16"/>
  <c r="TPG124" i="16"/>
  <c r="TPF124" i="16"/>
  <c r="TPE124" i="16"/>
  <c r="TPD124" i="16"/>
  <c r="TPC124" i="16"/>
  <c r="TPB124" i="16"/>
  <c r="TPA124" i="16"/>
  <c r="TOZ124" i="16"/>
  <c r="TOY124" i="16"/>
  <c r="TOX124" i="16"/>
  <c r="TOW124" i="16"/>
  <c r="TOV124" i="16"/>
  <c r="TOU124" i="16"/>
  <c r="TOT124" i="16"/>
  <c r="TOS124" i="16"/>
  <c r="TOR124" i="16"/>
  <c r="TOQ124" i="16"/>
  <c r="TOP124" i="16"/>
  <c r="TOO124" i="16"/>
  <c r="TON124" i="16"/>
  <c r="TOM124" i="16"/>
  <c r="TOL124" i="16"/>
  <c r="TOK124" i="16"/>
  <c r="TOJ124" i="16"/>
  <c r="TOI124" i="16"/>
  <c r="TOH124" i="16"/>
  <c r="TOG124" i="16"/>
  <c r="TOF124" i="16"/>
  <c r="TOE124" i="16"/>
  <c r="TOD124" i="16"/>
  <c r="TOC124" i="16"/>
  <c r="TOB124" i="16"/>
  <c r="TOA124" i="16"/>
  <c r="TNZ124" i="16"/>
  <c r="TNY124" i="16"/>
  <c r="TNX124" i="16"/>
  <c r="TNW124" i="16"/>
  <c r="TNV124" i="16"/>
  <c r="TNU124" i="16"/>
  <c r="TNT124" i="16"/>
  <c r="TNS124" i="16"/>
  <c r="TNR124" i="16"/>
  <c r="TNQ124" i="16"/>
  <c r="TNP124" i="16"/>
  <c r="TNO124" i="16"/>
  <c r="TNN124" i="16"/>
  <c r="TNM124" i="16"/>
  <c r="TNL124" i="16"/>
  <c r="TNK124" i="16"/>
  <c r="TNJ124" i="16"/>
  <c r="TNI124" i="16"/>
  <c r="TNH124" i="16"/>
  <c r="TNG124" i="16"/>
  <c r="TNF124" i="16"/>
  <c r="TNE124" i="16"/>
  <c r="TND124" i="16"/>
  <c r="TNC124" i="16"/>
  <c r="TNB124" i="16"/>
  <c r="TNA124" i="16"/>
  <c r="TMZ124" i="16"/>
  <c r="TMY124" i="16"/>
  <c r="TMX124" i="16"/>
  <c r="TMW124" i="16"/>
  <c r="TMV124" i="16"/>
  <c r="TMU124" i="16"/>
  <c r="TMT124" i="16"/>
  <c r="TMS124" i="16"/>
  <c r="TMR124" i="16"/>
  <c r="TMQ124" i="16"/>
  <c r="TMP124" i="16"/>
  <c r="TMO124" i="16"/>
  <c r="TMN124" i="16"/>
  <c r="TMM124" i="16"/>
  <c r="TML124" i="16"/>
  <c r="TMK124" i="16"/>
  <c r="TMJ124" i="16"/>
  <c r="TMI124" i="16"/>
  <c r="TMH124" i="16"/>
  <c r="TMG124" i="16"/>
  <c r="TMF124" i="16"/>
  <c r="TME124" i="16"/>
  <c r="TMD124" i="16"/>
  <c r="TMC124" i="16"/>
  <c r="TMB124" i="16"/>
  <c r="TMA124" i="16"/>
  <c r="TLZ124" i="16"/>
  <c r="TLY124" i="16"/>
  <c r="TLX124" i="16"/>
  <c r="TLW124" i="16"/>
  <c r="TLV124" i="16"/>
  <c r="TLU124" i="16"/>
  <c r="TLT124" i="16"/>
  <c r="TLS124" i="16"/>
  <c r="TLR124" i="16"/>
  <c r="TLQ124" i="16"/>
  <c r="TLP124" i="16"/>
  <c r="TLO124" i="16"/>
  <c r="TLN124" i="16"/>
  <c r="TLM124" i="16"/>
  <c r="TLL124" i="16"/>
  <c r="TLK124" i="16"/>
  <c r="TLJ124" i="16"/>
  <c r="TLI124" i="16"/>
  <c r="TLH124" i="16"/>
  <c r="TLG124" i="16"/>
  <c r="TLF124" i="16"/>
  <c r="TLE124" i="16"/>
  <c r="TLD124" i="16"/>
  <c r="TLC124" i="16"/>
  <c r="TLB124" i="16"/>
  <c r="TLA124" i="16"/>
  <c r="TKZ124" i="16"/>
  <c r="TKY124" i="16"/>
  <c r="TKX124" i="16"/>
  <c r="TKW124" i="16"/>
  <c r="TKV124" i="16"/>
  <c r="TKU124" i="16"/>
  <c r="TKT124" i="16"/>
  <c r="TKS124" i="16"/>
  <c r="TKR124" i="16"/>
  <c r="TKQ124" i="16"/>
  <c r="TKP124" i="16"/>
  <c r="TKO124" i="16"/>
  <c r="TKN124" i="16"/>
  <c r="TKM124" i="16"/>
  <c r="TKL124" i="16"/>
  <c r="TKK124" i="16"/>
  <c r="TKJ124" i="16"/>
  <c r="TKI124" i="16"/>
  <c r="TKH124" i="16"/>
  <c r="TKG124" i="16"/>
  <c r="TKF124" i="16"/>
  <c r="TKE124" i="16"/>
  <c r="TKD124" i="16"/>
  <c r="TKC124" i="16"/>
  <c r="TKB124" i="16"/>
  <c r="TKA124" i="16"/>
  <c r="TJZ124" i="16"/>
  <c r="TJY124" i="16"/>
  <c r="TJX124" i="16"/>
  <c r="TJW124" i="16"/>
  <c r="TJV124" i="16"/>
  <c r="TJU124" i="16"/>
  <c r="TJT124" i="16"/>
  <c r="TJS124" i="16"/>
  <c r="TJR124" i="16"/>
  <c r="TJQ124" i="16"/>
  <c r="TJP124" i="16"/>
  <c r="TJO124" i="16"/>
  <c r="TJN124" i="16"/>
  <c r="TJM124" i="16"/>
  <c r="TJL124" i="16"/>
  <c r="TJK124" i="16"/>
  <c r="TJJ124" i="16"/>
  <c r="TJI124" i="16"/>
  <c r="TJH124" i="16"/>
  <c r="TJG124" i="16"/>
  <c r="TJF124" i="16"/>
  <c r="TJE124" i="16"/>
  <c r="TJD124" i="16"/>
  <c r="TJC124" i="16"/>
  <c r="TJB124" i="16"/>
  <c r="TJA124" i="16"/>
  <c r="TIZ124" i="16"/>
  <c r="TIY124" i="16"/>
  <c r="TIX124" i="16"/>
  <c r="TIW124" i="16"/>
  <c r="TIV124" i="16"/>
  <c r="TIU124" i="16"/>
  <c r="TIT124" i="16"/>
  <c r="TIS124" i="16"/>
  <c r="TIR124" i="16"/>
  <c r="TIQ124" i="16"/>
  <c r="TIP124" i="16"/>
  <c r="TIO124" i="16"/>
  <c r="TIN124" i="16"/>
  <c r="TIM124" i="16"/>
  <c r="TIL124" i="16"/>
  <c r="TIK124" i="16"/>
  <c r="TIJ124" i="16"/>
  <c r="TII124" i="16"/>
  <c r="TIH124" i="16"/>
  <c r="TIG124" i="16"/>
  <c r="TIF124" i="16"/>
  <c r="TIE124" i="16"/>
  <c r="TID124" i="16"/>
  <c r="TIC124" i="16"/>
  <c r="TIB124" i="16"/>
  <c r="TIA124" i="16"/>
  <c r="THZ124" i="16"/>
  <c r="THY124" i="16"/>
  <c r="THX124" i="16"/>
  <c r="THW124" i="16"/>
  <c r="THV124" i="16"/>
  <c r="THU124" i="16"/>
  <c r="THT124" i="16"/>
  <c r="THS124" i="16"/>
  <c r="THR124" i="16"/>
  <c r="THQ124" i="16"/>
  <c r="THP124" i="16"/>
  <c r="THO124" i="16"/>
  <c r="THN124" i="16"/>
  <c r="THM124" i="16"/>
  <c r="THL124" i="16"/>
  <c r="THK124" i="16"/>
  <c r="THJ124" i="16"/>
  <c r="THI124" i="16"/>
  <c r="THH124" i="16"/>
  <c r="THG124" i="16"/>
  <c r="THF124" i="16"/>
  <c r="THE124" i="16"/>
  <c r="THD124" i="16"/>
  <c r="THC124" i="16"/>
  <c r="THB124" i="16"/>
  <c r="THA124" i="16"/>
  <c r="TGZ124" i="16"/>
  <c r="TGY124" i="16"/>
  <c r="TGX124" i="16"/>
  <c r="TGW124" i="16"/>
  <c r="TGV124" i="16"/>
  <c r="TGU124" i="16"/>
  <c r="TGT124" i="16"/>
  <c r="TGS124" i="16"/>
  <c r="TGR124" i="16"/>
  <c r="TGQ124" i="16"/>
  <c r="TGP124" i="16"/>
  <c r="TGO124" i="16"/>
  <c r="TGN124" i="16"/>
  <c r="TGM124" i="16"/>
  <c r="TGL124" i="16"/>
  <c r="TGK124" i="16"/>
  <c r="TGJ124" i="16"/>
  <c r="TGI124" i="16"/>
  <c r="TGH124" i="16"/>
  <c r="TGG124" i="16"/>
  <c r="TGF124" i="16"/>
  <c r="TGE124" i="16"/>
  <c r="TGD124" i="16"/>
  <c r="TGC124" i="16"/>
  <c r="TGB124" i="16"/>
  <c r="TGA124" i="16"/>
  <c r="TFZ124" i="16"/>
  <c r="TFY124" i="16"/>
  <c r="TFX124" i="16"/>
  <c r="TFW124" i="16"/>
  <c r="TFV124" i="16"/>
  <c r="TFU124" i="16"/>
  <c r="TFT124" i="16"/>
  <c r="TFS124" i="16"/>
  <c r="TFR124" i="16"/>
  <c r="TFQ124" i="16"/>
  <c r="TFP124" i="16"/>
  <c r="TFO124" i="16"/>
  <c r="TFN124" i="16"/>
  <c r="TFM124" i="16"/>
  <c r="TFL124" i="16"/>
  <c r="TFK124" i="16"/>
  <c r="TFJ124" i="16"/>
  <c r="TFI124" i="16"/>
  <c r="TFH124" i="16"/>
  <c r="TFG124" i="16"/>
  <c r="TFF124" i="16"/>
  <c r="TFE124" i="16"/>
  <c r="TFD124" i="16"/>
  <c r="TFC124" i="16"/>
  <c r="TFB124" i="16"/>
  <c r="TFA124" i="16"/>
  <c r="TEZ124" i="16"/>
  <c r="TEY124" i="16"/>
  <c r="TEX124" i="16"/>
  <c r="TEW124" i="16"/>
  <c r="TEV124" i="16"/>
  <c r="TEU124" i="16"/>
  <c r="TET124" i="16"/>
  <c r="TES124" i="16"/>
  <c r="TER124" i="16"/>
  <c r="TEQ124" i="16"/>
  <c r="TEP124" i="16"/>
  <c r="TEO124" i="16"/>
  <c r="TEN124" i="16"/>
  <c r="TEM124" i="16"/>
  <c r="TEL124" i="16"/>
  <c r="TEK124" i="16"/>
  <c r="TEJ124" i="16"/>
  <c r="TEI124" i="16"/>
  <c r="TEH124" i="16"/>
  <c r="TEG124" i="16"/>
  <c r="TEF124" i="16"/>
  <c r="TEE124" i="16"/>
  <c r="TED124" i="16"/>
  <c r="TEC124" i="16"/>
  <c r="TEB124" i="16"/>
  <c r="TEA124" i="16"/>
  <c r="TDZ124" i="16"/>
  <c r="TDY124" i="16"/>
  <c r="TDX124" i="16"/>
  <c r="TDW124" i="16"/>
  <c r="TDV124" i="16"/>
  <c r="TDU124" i="16"/>
  <c r="TDT124" i="16"/>
  <c r="TDS124" i="16"/>
  <c r="TDR124" i="16"/>
  <c r="TDQ124" i="16"/>
  <c r="TDP124" i="16"/>
  <c r="TDO124" i="16"/>
  <c r="TDN124" i="16"/>
  <c r="TDM124" i="16"/>
  <c r="TDL124" i="16"/>
  <c r="TDK124" i="16"/>
  <c r="TDJ124" i="16"/>
  <c r="TDI124" i="16"/>
  <c r="TDH124" i="16"/>
  <c r="TDG124" i="16"/>
  <c r="TDF124" i="16"/>
  <c r="TDE124" i="16"/>
  <c r="TDD124" i="16"/>
  <c r="TDC124" i="16"/>
  <c r="TDB124" i="16"/>
  <c r="TDA124" i="16"/>
  <c r="TCZ124" i="16"/>
  <c r="TCY124" i="16"/>
  <c r="TCX124" i="16"/>
  <c r="TCW124" i="16"/>
  <c r="TCV124" i="16"/>
  <c r="TCU124" i="16"/>
  <c r="TCT124" i="16"/>
  <c r="TCS124" i="16"/>
  <c r="TCR124" i="16"/>
  <c r="TCQ124" i="16"/>
  <c r="TCP124" i="16"/>
  <c r="TCO124" i="16"/>
  <c r="TCN124" i="16"/>
  <c r="TCM124" i="16"/>
  <c r="TCL124" i="16"/>
  <c r="TCK124" i="16"/>
  <c r="TCJ124" i="16"/>
  <c r="TCI124" i="16"/>
  <c r="TCH124" i="16"/>
  <c r="TCG124" i="16"/>
  <c r="TCF124" i="16"/>
  <c r="TCE124" i="16"/>
  <c r="TCD124" i="16"/>
  <c r="TCC124" i="16"/>
  <c r="TCB124" i="16"/>
  <c r="TCA124" i="16"/>
  <c r="TBZ124" i="16"/>
  <c r="TBY124" i="16"/>
  <c r="TBX124" i="16"/>
  <c r="TBW124" i="16"/>
  <c r="TBV124" i="16"/>
  <c r="TBU124" i="16"/>
  <c r="TBT124" i="16"/>
  <c r="TBS124" i="16"/>
  <c r="TBR124" i="16"/>
  <c r="TBQ124" i="16"/>
  <c r="TBP124" i="16"/>
  <c r="TBO124" i="16"/>
  <c r="TBN124" i="16"/>
  <c r="TBM124" i="16"/>
  <c r="TBL124" i="16"/>
  <c r="TBK124" i="16"/>
  <c r="TBJ124" i="16"/>
  <c r="TBI124" i="16"/>
  <c r="TBH124" i="16"/>
  <c r="TBG124" i="16"/>
  <c r="TBF124" i="16"/>
  <c r="TBE124" i="16"/>
  <c r="TBD124" i="16"/>
  <c r="TBC124" i="16"/>
  <c r="TBB124" i="16"/>
  <c r="TBA124" i="16"/>
  <c r="TAZ124" i="16"/>
  <c r="TAY124" i="16"/>
  <c r="TAX124" i="16"/>
  <c r="TAW124" i="16"/>
  <c r="TAV124" i="16"/>
  <c r="TAU124" i="16"/>
  <c r="TAT124" i="16"/>
  <c r="TAS124" i="16"/>
  <c r="TAR124" i="16"/>
  <c r="TAQ124" i="16"/>
  <c r="TAP124" i="16"/>
  <c r="TAO124" i="16"/>
  <c r="TAN124" i="16"/>
  <c r="TAM124" i="16"/>
  <c r="TAL124" i="16"/>
  <c r="TAK124" i="16"/>
  <c r="TAJ124" i="16"/>
  <c r="TAI124" i="16"/>
  <c r="TAH124" i="16"/>
  <c r="TAG124" i="16"/>
  <c r="TAF124" i="16"/>
  <c r="TAE124" i="16"/>
  <c r="TAD124" i="16"/>
  <c r="TAC124" i="16"/>
  <c r="TAB124" i="16"/>
  <c r="TAA124" i="16"/>
  <c r="SZZ124" i="16"/>
  <c r="SZY124" i="16"/>
  <c r="SZX124" i="16"/>
  <c r="SZW124" i="16"/>
  <c r="SZV124" i="16"/>
  <c r="SZU124" i="16"/>
  <c r="SZT124" i="16"/>
  <c r="SZS124" i="16"/>
  <c r="SZR124" i="16"/>
  <c r="SZQ124" i="16"/>
  <c r="SZP124" i="16"/>
  <c r="SZO124" i="16"/>
  <c r="SZN124" i="16"/>
  <c r="SZM124" i="16"/>
  <c r="SZL124" i="16"/>
  <c r="SZK124" i="16"/>
  <c r="SZJ124" i="16"/>
  <c r="SZI124" i="16"/>
  <c r="SZH124" i="16"/>
  <c r="SZG124" i="16"/>
  <c r="SZF124" i="16"/>
  <c r="SZE124" i="16"/>
  <c r="SZD124" i="16"/>
  <c r="SZC124" i="16"/>
  <c r="SZB124" i="16"/>
  <c r="SZA124" i="16"/>
  <c r="SYZ124" i="16"/>
  <c r="SYY124" i="16"/>
  <c r="SYX124" i="16"/>
  <c r="SYW124" i="16"/>
  <c r="SYV124" i="16"/>
  <c r="SYU124" i="16"/>
  <c r="SYT124" i="16"/>
  <c r="SYS124" i="16"/>
  <c r="SYR124" i="16"/>
  <c r="SYQ124" i="16"/>
  <c r="SYP124" i="16"/>
  <c r="SYO124" i="16"/>
  <c r="SYN124" i="16"/>
  <c r="SYM124" i="16"/>
  <c r="SYL124" i="16"/>
  <c r="SYK124" i="16"/>
  <c r="SYJ124" i="16"/>
  <c r="SYI124" i="16"/>
  <c r="SYH124" i="16"/>
  <c r="SYG124" i="16"/>
  <c r="SYF124" i="16"/>
  <c r="SYE124" i="16"/>
  <c r="SYD124" i="16"/>
  <c r="SYC124" i="16"/>
  <c r="SYB124" i="16"/>
  <c r="SYA124" i="16"/>
  <c r="SXZ124" i="16"/>
  <c r="SXY124" i="16"/>
  <c r="SXX124" i="16"/>
  <c r="SXW124" i="16"/>
  <c r="SXV124" i="16"/>
  <c r="SXU124" i="16"/>
  <c r="SXT124" i="16"/>
  <c r="SXS124" i="16"/>
  <c r="SXR124" i="16"/>
  <c r="SXQ124" i="16"/>
  <c r="SXP124" i="16"/>
  <c r="SXO124" i="16"/>
  <c r="SXN124" i="16"/>
  <c r="SXM124" i="16"/>
  <c r="SXL124" i="16"/>
  <c r="SXK124" i="16"/>
  <c r="SXJ124" i="16"/>
  <c r="SXI124" i="16"/>
  <c r="SXH124" i="16"/>
  <c r="SXG124" i="16"/>
  <c r="SXF124" i="16"/>
  <c r="SXE124" i="16"/>
  <c r="SXD124" i="16"/>
  <c r="SXC124" i="16"/>
  <c r="SXB124" i="16"/>
  <c r="SXA124" i="16"/>
  <c r="SWZ124" i="16"/>
  <c r="SWY124" i="16"/>
  <c r="SWX124" i="16"/>
  <c r="SWW124" i="16"/>
  <c r="SWV124" i="16"/>
  <c r="SWU124" i="16"/>
  <c r="SWT124" i="16"/>
  <c r="SWS124" i="16"/>
  <c r="SWR124" i="16"/>
  <c r="SWQ124" i="16"/>
  <c r="SWP124" i="16"/>
  <c r="SWO124" i="16"/>
  <c r="SWN124" i="16"/>
  <c r="SWM124" i="16"/>
  <c r="SWL124" i="16"/>
  <c r="SWK124" i="16"/>
  <c r="SWJ124" i="16"/>
  <c r="SWI124" i="16"/>
  <c r="SWH124" i="16"/>
  <c r="SWG124" i="16"/>
  <c r="SWF124" i="16"/>
  <c r="SWE124" i="16"/>
  <c r="SWD124" i="16"/>
  <c r="SWC124" i="16"/>
  <c r="SWB124" i="16"/>
  <c r="SWA124" i="16"/>
  <c r="SVZ124" i="16"/>
  <c r="SVY124" i="16"/>
  <c r="SVX124" i="16"/>
  <c r="SVW124" i="16"/>
  <c r="SVV124" i="16"/>
  <c r="SVU124" i="16"/>
  <c r="SVT124" i="16"/>
  <c r="SVS124" i="16"/>
  <c r="SVR124" i="16"/>
  <c r="SVQ124" i="16"/>
  <c r="SVP124" i="16"/>
  <c r="SVO124" i="16"/>
  <c r="SVN124" i="16"/>
  <c r="SVM124" i="16"/>
  <c r="SVL124" i="16"/>
  <c r="SVK124" i="16"/>
  <c r="SVJ124" i="16"/>
  <c r="SVI124" i="16"/>
  <c r="SVH124" i="16"/>
  <c r="SVG124" i="16"/>
  <c r="SVF124" i="16"/>
  <c r="SVE124" i="16"/>
  <c r="SVD124" i="16"/>
  <c r="SVC124" i="16"/>
  <c r="SVB124" i="16"/>
  <c r="SVA124" i="16"/>
  <c r="SUZ124" i="16"/>
  <c r="SUY124" i="16"/>
  <c r="SUX124" i="16"/>
  <c r="SUW124" i="16"/>
  <c r="SUV124" i="16"/>
  <c r="SUU124" i="16"/>
  <c r="SUT124" i="16"/>
  <c r="SUS124" i="16"/>
  <c r="SUR124" i="16"/>
  <c r="SUQ124" i="16"/>
  <c r="SUP124" i="16"/>
  <c r="SUO124" i="16"/>
  <c r="SUN124" i="16"/>
  <c r="SUM124" i="16"/>
  <c r="SUL124" i="16"/>
  <c r="SUK124" i="16"/>
  <c r="SUJ124" i="16"/>
  <c r="SUI124" i="16"/>
  <c r="SUH124" i="16"/>
  <c r="SUG124" i="16"/>
  <c r="SUF124" i="16"/>
  <c r="SUE124" i="16"/>
  <c r="SUD124" i="16"/>
  <c r="SUC124" i="16"/>
  <c r="SUB124" i="16"/>
  <c r="SUA124" i="16"/>
  <c r="STZ124" i="16"/>
  <c r="STY124" i="16"/>
  <c r="STX124" i="16"/>
  <c r="STW124" i="16"/>
  <c r="STV124" i="16"/>
  <c r="STU124" i="16"/>
  <c r="STT124" i="16"/>
  <c r="STS124" i="16"/>
  <c r="STR124" i="16"/>
  <c r="STQ124" i="16"/>
  <c r="STP124" i="16"/>
  <c r="STO124" i="16"/>
  <c r="STN124" i="16"/>
  <c r="STM124" i="16"/>
  <c r="STL124" i="16"/>
  <c r="STK124" i="16"/>
  <c r="STJ124" i="16"/>
  <c r="STI124" i="16"/>
  <c r="STH124" i="16"/>
  <c r="STG124" i="16"/>
  <c r="STF124" i="16"/>
  <c r="STE124" i="16"/>
  <c r="STD124" i="16"/>
  <c r="STC124" i="16"/>
  <c r="STB124" i="16"/>
  <c r="STA124" i="16"/>
  <c r="SSZ124" i="16"/>
  <c r="SSY124" i="16"/>
  <c r="SSX124" i="16"/>
  <c r="SSW124" i="16"/>
  <c r="SSV124" i="16"/>
  <c r="SSU124" i="16"/>
  <c r="SST124" i="16"/>
  <c r="SSS124" i="16"/>
  <c r="SSR124" i="16"/>
  <c r="SSQ124" i="16"/>
  <c r="SSP124" i="16"/>
  <c r="SSO124" i="16"/>
  <c r="SSN124" i="16"/>
  <c r="SSM124" i="16"/>
  <c r="SSL124" i="16"/>
  <c r="SSK124" i="16"/>
  <c r="SSJ124" i="16"/>
  <c r="SSI124" i="16"/>
  <c r="SSH124" i="16"/>
  <c r="SSG124" i="16"/>
  <c r="SSF124" i="16"/>
  <c r="SSE124" i="16"/>
  <c r="SSD124" i="16"/>
  <c r="SSC124" i="16"/>
  <c r="SSB124" i="16"/>
  <c r="SSA124" i="16"/>
  <c r="SRZ124" i="16"/>
  <c r="SRY124" i="16"/>
  <c r="SRX124" i="16"/>
  <c r="SRW124" i="16"/>
  <c r="SRV124" i="16"/>
  <c r="SRU124" i="16"/>
  <c r="SRT124" i="16"/>
  <c r="SRS124" i="16"/>
  <c r="SRR124" i="16"/>
  <c r="SRQ124" i="16"/>
  <c r="SRP124" i="16"/>
  <c r="SRO124" i="16"/>
  <c r="SRN124" i="16"/>
  <c r="SRM124" i="16"/>
  <c r="SRL124" i="16"/>
  <c r="SRK124" i="16"/>
  <c r="SRJ124" i="16"/>
  <c r="SRI124" i="16"/>
  <c r="SRH124" i="16"/>
  <c r="SRG124" i="16"/>
  <c r="SRF124" i="16"/>
  <c r="SRE124" i="16"/>
  <c r="SRD124" i="16"/>
  <c r="SRC124" i="16"/>
  <c r="SRB124" i="16"/>
  <c r="SRA124" i="16"/>
  <c r="SQZ124" i="16"/>
  <c r="SQY124" i="16"/>
  <c r="SQX124" i="16"/>
  <c r="SQW124" i="16"/>
  <c r="SQV124" i="16"/>
  <c r="SQU124" i="16"/>
  <c r="SQT124" i="16"/>
  <c r="SQS124" i="16"/>
  <c r="SQR124" i="16"/>
  <c r="SQQ124" i="16"/>
  <c r="SQP124" i="16"/>
  <c r="SQO124" i="16"/>
  <c r="SQN124" i="16"/>
  <c r="SQM124" i="16"/>
  <c r="SQL124" i="16"/>
  <c r="SQK124" i="16"/>
  <c r="SQJ124" i="16"/>
  <c r="SQI124" i="16"/>
  <c r="SQH124" i="16"/>
  <c r="SQG124" i="16"/>
  <c r="SQF124" i="16"/>
  <c r="SQE124" i="16"/>
  <c r="SQD124" i="16"/>
  <c r="SQC124" i="16"/>
  <c r="SQB124" i="16"/>
  <c r="SQA124" i="16"/>
  <c r="SPZ124" i="16"/>
  <c r="SPY124" i="16"/>
  <c r="SPX124" i="16"/>
  <c r="SPW124" i="16"/>
  <c r="SPV124" i="16"/>
  <c r="SPU124" i="16"/>
  <c r="SPT124" i="16"/>
  <c r="SPS124" i="16"/>
  <c r="SPR124" i="16"/>
  <c r="SPQ124" i="16"/>
  <c r="SPP124" i="16"/>
  <c r="SPO124" i="16"/>
  <c r="SPN124" i="16"/>
  <c r="SPM124" i="16"/>
  <c r="SPL124" i="16"/>
  <c r="SPK124" i="16"/>
  <c r="SPJ124" i="16"/>
  <c r="SPI124" i="16"/>
  <c r="SPH124" i="16"/>
  <c r="SPG124" i="16"/>
  <c r="SPF124" i="16"/>
  <c r="SPE124" i="16"/>
  <c r="SPD124" i="16"/>
  <c r="SPC124" i="16"/>
  <c r="SPB124" i="16"/>
  <c r="SPA124" i="16"/>
  <c r="SOZ124" i="16"/>
  <c r="SOY124" i="16"/>
  <c r="SOX124" i="16"/>
  <c r="SOW124" i="16"/>
  <c r="SOV124" i="16"/>
  <c r="SOU124" i="16"/>
  <c r="SOT124" i="16"/>
  <c r="SOS124" i="16"/>
  <c r="SOR124" i="16"/>
  <c r="SOQ124" i="16"/>
  <c r="SOP124" i="16"/>
  <c r="SOO124" i="16"/>
  <c r="SON124" i="16"/>
  <c r="SOM124" i="16"/>
  <c r="SOL124" i="16"/>
  <c r="SOK124" i="16"/>
  <c r="SOJ124" i="16"/>
  <c r="SOI124" i="16"/>
  <c r="SOH124" i="16"/>
  <c r="SOG124" i="16"/>
  <c r="SOF124" i="16"/>
  <c r="SOE124" i="16"/>
  <c r="SOD124" i="16"/>
  <c r="SOC124" i="16"/>
  <c r="SOB124" i="16"/>
  <c r="SOA124" i="16"/>
  <c r="SNZ124" i="16"/>
  <c r="SNY124" i="16"/>
  <c r="SNX124" i="16"/>
  <c r="SNW124" i="16"/>
  <c r="SNV124" i="16"/>
  <c r="SNU124" i="16"/>
  <c r="SNT124" i="16"/>
  <c r="SNS124" i="16"/>
  <c r="SNR124" i="16"/>
  <c r="SNQ124" i="16"/>
  <c r="SNP124" i="16"/>
  <c r="SNO124" i="16"/>
  <c r="SNN124" i="16"/>
  <c r="SNM124" i="16"/>
  <c r="SNL124" i="16"/>
  <c r="SNK124" i="16"/>
  <c r="SNJ124" i="16"/>
  <c r="SNI124" i="16"/>
  <c r="SNH124" i="16"/>
  <c r="SNG124" i="16"/>
  <c r="SNF124" i="16"/>
  <c r="SNE124" i="16"/>
  <c r="SND124" i="16"/>
  <c r="SNC124" i="16"/>
  <c r="SNB124" i="16"/>
  <c r="SNA124" i="16"/>
  <c r="SMZ124" i="16"/>
  <c r="SMY124" i="16"/>
  <c r="SMX124" i="16"/>
  <c r="SMW124" i="16"/>
  <c r="SMV124" i="16"/>
  <c r="SMU124" i="16"/>
  <c r="SMT124" i="16"/>
  <c r="SMS124" i="16"/>
  <c r="SMR124" i="16"/>
  <c r="SMQ124" i="16"/>
  <c r="SMP124" i="16"/>
  <c r="SMO124" i="16"/>
  <c r="SMN124" i="16"/>
  <c r="SMM124" i="16"/>
  <c r="SML124" i="16"/>
  <c r="SMK124" i="16"/>
  <c r="SMJ124" i="16"/>
  <c r="SMI124" i="16"/>
  <c r="SMH124" i="16"/>
  <c r="SMG124" i="16"/>
  <c r="SMF124" i="16"/>
  <c r="SME124" i="16"/>
  <c r="SMD124" i="16"/>
  <c r="SMC124" i="16"/>
  <c r="SMB124" i="16"/>
  <c r="SMA124" i="16"/>
  <c r="SLZ124" i="16"/>
  <c r="SLY124" i="16"/>
  <c r="SLX124" i="16"/>
  <c r="SLW124" i="16"/>
  <c r="SLV124" i="16"/>
  <c r="SLU124" i="16"/>
  <c r="SLT124" i="16"/>
  <c r="SLS124" i="16"/>
  <c r="SLR124" i="16"/>
  <c r="SLQ124" i="16"/>
  <c r="SLP124" i="16"/>
  <c r="SLO124" i="16"/>
  <c r="SLN124" i="16"/>
  <c r="SLM124" i="16"/>
  <c r="SLL124" i="16"/>
  <c r="SLK124" i="16"/>
  <c r="SLJ124" i="16"/>
  <c r="SLI124" i="16"/>
  <c r="SLH124" i="16"/>
  <c r="SLG124" i="16"/>
  <c r="SLF124" i="16"/>
  <c r="SLE124" i="16"/>
  <c r="SLD124" i="16"/>
  <c r="SLC124" i="16"/>
  <c r="SLB124" i="16"/>
  <c r="SLA124" i="16"/>
  <c r="SKZ124" i="16"/>
  <c r="SKY124" i="16"/>
  <c r="SKX124" i="16"/>
  <c r="SKW124" i="16"/>
  <c r="SKV124" i="16"/>
  <c r="SKU124" i="16"/>
  <c r="SKT124" i="16"/>
  <c r="SKS124" i="16"/>
  <c r="SKR124" i="16"/>
  <c r="SKQ124" i="16"/>
  <c r="SKP124" i="16"/>
  <c r="SKO124" i="16"/>
  <c r="SKN124" i="16"/>
  <c r="SKM124" i="16"/>
  <c r="SKL124" i="16"/>
  <c r="SKK124" i="16"/>
  <c r="SKJ124" i="16"/>
  <c r="SKI124" i="16"/>
  <c r="SKH124" i="16"/>
  <c r="SKG124" i="16"/>
  <c r="SKF124" i="16"/>
  <c r="SKE124" i="16"/>
  <c r="SKD124" i="16"/>
  <c r="SKC124" i="16"/>
  <c r="SKB124" i="16"/>
  <c r="SKA124" i="16"/>
  <c r="SJZ124" i="16"/>
  <c r="SJY124" i="16"/>
  <c r="SJX124" i="16"/>
  <c r="SJW124" i="16"/>
  <c r="SJV124" i="16"/>
  <c r="SJU124" i="16"/>
  <c r="SJT124" i="16"/>
  <c r="SJS124" i="16"/>
  <c r="SJR124" i="16"/>
  <c r="SJQ124" i="16"/>
  <c r="SJP124" i="16"/>
  <c r="SJO124" i="16"/>
  <c r="SJN124" i="16"/>
  <c r="SJM124" i="16"/>
  <c r="SJL124" i="16"/>
  <c r="SJK124" i="16"/>
  <c r="SJJ124" i="16"/>
  <c r="SJI124" i="16"/>
  <c r="SJH124" i="16"/>
  <c r="SJG124" i="16"/>
  <c r="SJF124" i="16"/>
  <c r="SJE124" i="16"/>
  <c r="SJD124" i="16"/>
  <c r="SJC124" i="16"/>
  <c r="SJB124" i="16"/>
  <c r="SJA124" i="16"/>
  <c r="SIZ124" i="16"/>
  <c r="SIY124" i="16"/>
  <c r="SIX124" i="16"/>
  <c r="SIW124" i="16"/>
  <c r="SIV124" i="16"/>
  <c r="SIU124" i="16"/>
  <c r="SIT124" i="16"/>
  <c r="SIS124" i="16"/>
  <c r="SIR124" i="16"/>
  <c r="SIQ124" i="16"/>
  <c r="SIP124" i="16"/>
  <c r="SIO124" i="16"/>
  <c r="SIN124" i="16"/>
  <c r="SIM124" i="16"/>
  <c r="SIL124" i="16"/>
  <c r="SIK124" i="16"/>
  <c r="SIJ124" i="16"/>
  <c r="SII124" i="16"/>
  <c r="SIH124" i="16"/>
  <c r="SIG124" i="16"/>
  <c r="SIF124" i="16"/>
  <c r="SIE124" i="16"/>
  <c r="SID124" i="16"/>
  <c r="SIC124" i="16"/>
  <c r="SIB124" i="16"/>
  <c r="SIA124" i="16"/>
  <c r="SHZ124" i="16"/>
  <c r="SHY124" i="16"/>
  <c r="SHX124" i="16"/>
  <c r="SHW124" i="16"/>
  <c r="SHV124" i="16"/>
  <c r="SHU124" i="16"/>
  <c r="SHT124" i="16"/>
  <c r="SHS124" i="16"/>
  <c r="SHR124" i="16"/>
  <c r="SHQ124" i="16"/>
  <c r="SHP124" i="16"/>
  <c r="SHO124" i="16"/>
  <c r="SHN124" i="16"/>
  <c r="SHM124" i="16"/>
  <c r="SHL124" i="16"/>
  <c r="SHK124" i="16"/>
  <c r="SHJ124" i="16"/>
  <c r="SHI124" i="16"/>
  <c r="SHH124" i="16"/>
  <c r="SHG124" i="16"/>
  <c r="SHF124" i="16"/>
  <c r="SHE124" i="16"/>
  <c r="SHD124" i="16"/>
  <c r="SHC124" i="16"/>
  <c r="SHB124" i="16"/>
  <c r="SHA124" i="16"/>
  <c r="SGZ124" i="16"/>
  <c r="SGY124" i="16"/>
  <c r="SGX124" i="16"/>
  <c r="SGW124" i="16"/>
  <c r="SGV124" i="16"/>
  <c r="SGU124" i="16"/>
  <c r="SGT124" i="16"/>
  <c r="SGS124" i="16"/>
  <c r="SGR124" i="16"/>
  <c r="SGQ124" i="16"/>
  <c r="SGP124" i="16"/>
  <c r="SGO124" i="16"/>
  <c r="SGN124" i="16"/>
  <c r="SGM124" i="16"/>
  <c r="SGL124" i="16"/>
  <c r="SGK124" i="16"/>
  <c r="SGJ124" i="16"/>
  <c r="SGI124" i="16"/>
  <c r="SGH124" i="16"/>
  <c r="SGG124" i="16"/>
  <c r="SGF124" i="16"/>
  <c r="SGE124" i="16"/>
  <c r="SGD124" i="16"/>
  <c r="SGC124" i="16"/>
  <c r="SGB124" i="16"/>
  <c r="SGA124" i="16"/>
  <c r="SFZ124" i="16"/>
  <c r="SFY124" i="16"/>
  <c r="SFX124" i="16"/>
  <c r="SFW124" i="16"/>
  <c r="SFV124" i="16"/>
  <c r="SFU124" i="16"/>
  <c r="SFT124" i="16"/>
  <c r="SFS124" i="16"/>
  <c r="SFR124" i="16"/>
  <c r="SFQ124" i="16"/>
  <c r="SFP124" i="16"/>
  <c r="SFO124" i="16"/>
  <c r="SFN124" i="16"/>
  <c r="SFM124" i="16"/>
  <c r="SFL124" i="16"/>
  <c r="SFK124" i="16"/>
  <c r="SFJ124" i="16"/>
  <c r="SFI124" i="16"/>
  <c r="SFH124" i="16"/>
  <c r="SFG124" i="16"/>
  <c r="SFF124" i="16"/>
  <c r="SFE124" i="16"/>
  <c r="SFD124" i="16"/>
  <c r="SFC124" i="16"/>
  <c r="SFB124" i="16"/>
  <c r="SFA124" i="16"/>
  <c r="SEZ124" i="16"/>
  <c r="SEY124" i="16"/>
  <c r="SEX124" i="16"/>
  <c r="SEW124" i="16"/>
  <c r="SEV124" i="16"/>
  <c r="SEU124" i="16"/>
  <c r="SET124" i="16"/>
  <c r="SES124" i="16"/>
  <c r="SER124" i="16"/>
  <c r="SEQ124" i="16"/>
  <c r="SEP124" i="16"/>
  <c r="SEO124" i="16"/>
  <c r="SEN124" i="16"/>
  <c r="SEM124" i="16"/>
  <c r="SEL124" i="16"/>
  <c r="SEK124" i="16"/>
  <c r="SEJ124" i="16"/>
  <c r="SEI124" i="16"/>
  <c r="SEH124" i="16"/>
  <c r="SEG124" i="16"/>
  <c r="SEF124" i="16"/>
  <c r="SEE124" i="16"/>
  <c r="SED124" i="16"/>
  <c r="SEC124" i="16"/>
  <c r="SEB124" i="16"/>
  <c r="SEA124" i="16"/>
  <c r="SDZ124" i="16"/>
  <c r="SDY124" i="16"/>
  <c r="SDX124" i="16"/>
  <c r="SDW124" i="16"/>
  <c r="SDV124" i="16"/>
  <c r="SDU124" i="16"/>
  <c r="SDT124" i="16"/>
  <c r="SDS124" i="16"/>
  <c r="SDR124" i="16"/>
  <c r="SDQ124" i="16"/>
  <c r="SDP124" i="16"/>
  <c r="SDO124" i="16"/>
  <c r="SDN124" i="16"/>
  <c r="SDM124" i="16"/>
  <c r="SDL124" i="16"/>
  <c r="SDK124" i="16"/>
  <c r="SDJ124" i="16"/>
  <c r="SDI124" i="16"/>
  <c r="SDH124" i="16"/>
  <c r="SDG124" i="16"/>
  <c r="SDF124" i="16"/>
  <c r="SDE124" i="16"/>
  <c r="SDD124" i="16"/>
  <c r="SDC124" i="16"/>
  <c r="SDB124" i="16"/>
  <c r="SDA124" i="16"/>
  <c r="SCZ124" i="16"/>
  <c r="SCY124" i="16"/>
  <c r="SCX124" i="16"/>
  <c r="SCW124" i="16"/>
  <c r="SCV124" i="16"/>
  <c r="SCU124" i="16"/>
  <c r="SCT124" i="16"/>
  <c r="SCS124" i="16"/>
  <c r="SCR124" i="16"/>
  <c r="SCQ124" i="16"/>
  <c r="SCP124" i="16"/>
  <c r="SCO124" i="16"/>
  <c r="SCN124" i="16"/>
  <c r="SCM124" i="16"/>
  <c r="SCL124" i="16"/>
  <c r="SCK124" i="16"/>
  <c r="SCJ124" i="16"/>
  <c r="SCI124" i="16"/>
  <c r="SCH124" i="16"/>
  <c r="SCG124" i="16"/>
  <c r="SCF124" i="16"/>
  <c r="SCE124" i="16"/>
  <c r="SCD124" i="16"/>
  <c r="SCC124" i="16"/>
  <c r="SCB124" i="16"/>
  <c r="SCA124" i="16"/>
  <c r="SBZ124" i="16"/>
  <c r="SBY124" i="16"/>
  <c r="SBX124" i="16"/>
  <c r="SBW124" i="16"/>
  <c r="SBV124" i="16"/>
  <c r="SBU124" i="16"/>
  <c r="SBT124" i="16"/>
  <c r="SBS124" i="16"/>
  <c r="SBR124" i="16"/>
  <c r="SBQ124" i="16"/>
  <c r="SBP124" i="16"/>
  <c r="SBO124" i="16"/>
  <c r="SBN124" i="16"/>
  <c r="SBM124" i="16"/>
  <c r="SBL124" i="16"/>
  <c r="SBK124" i="16"/>
  <c r="SBJ124" i="16"/>
  <c r="SBI124" i="16"/>
  <c r="SBH124" i="16"/>
  <c r="SBG124" i="16"/>
  <c r="SBF124" i="16"/>
  <c r="SBE124" i="16"/>
  <c r="SBD124" i="16"/>
  <c r="SBC124" i="16"/>
  <c r="SBB124" i="16"/>
  <c r="SBA124" i="16"/>
  <c r="SAZ124" i="16"/>
  <c r="SAY124" i="16"/>
  <c r="SAX124" i="16"/>
  <c r="SAW124" i="16"/>
  <c r="SAV124" i="16"/>
  <c r="SAU124" i="16"/>
  <c r="SAT124" i="16"/>
  <c r="SAS124" i="16"/>
  <c r="SAR124" i="16"/>
  <c r="SAQ124" i="16"/>
  <c r="SAP124" i="16"/>
  <c r="SAO124" i="16"/>
  <c r="SAN124" i="16"/>
  <c r="SAM124" i="16"/>
  <c r="SAL124" i="16"/>
  <c r="SAK124" i="16"/>
  <c r="SAJ124" i="16"/>
  <c r="SAI124" i="16"/>
  <c r="SAH124" i="16"/>
  <c r="SAG124" i="16"/>
  <c r="SAF124" i="16"/>
  <c r="SAE124" i="16"/>
  <c r="SAD124" i="16"/>
  <c r="SAC124" i="16"/>
  <c r="SAB124" i="16"/>
  <c r="SAA124" i="16"/>
  <c r="RZZ124" i="16"/>
  <c r="RZY124" i="16"/>
  <c r="RZX124" i="16"/>
  <c r="RZW124" i="16"/>
  <c r="RZV124" i="16"/>
  <c r="RZU124" i="16"/>
  <c r="RZT124" i="16"/>
  <c r="RZS124" i="16"/>
  <c r="RZR124" i="16"/>
  <c r="RZQ124" i="16"/>
  <c r="RZP124" i="16"/>
  <c r="RZO124" i="16"/>
  <c r="RZN124" i="16"/>
  <c r="RZM124" i="16"/>
  <c r="RZL124" i="16"/>
  <c r="RZK124" i="16"/>
  <c r="RZJ124" i="16"/>
  <c r="RZI124" i="16"/>
  <c r="RZH124" i="16"/>
  <c r="RZG124" i="16"/>
  <c r="RZF124" i="16"/>
  <c r="RZE124" i="16"/>
  <c r="RZD124" i="16"/>
  <c r="RZC124" i="16"/>
  <c r="RZB124" i="16"/>
  <c r="RZA124" i="16"/>
  <c r="RYZ124" i="16"/>
  <c r="RYY124" i="16"/>
  <c r="RYX124" i="16"/>
  <c r="RYW124" i="16"/>
  <c r="RYV124" i="16"/>
  <c r="RYU124" i="16"/>
  <c r="RYT124" i="16"/>
  <c r="RYS124" i="16"/>
  <c r="RYR124" i="16"/>
  <c r="RYQ124" i="16"/>
  <c r="RYP124" i="16"/>
  <c r="RYO124" i="16"/>
  <c r="RYN124" i="16"/>
  <c r="RYM124" i="16"/>
  <c r="RYL124" i="16"/>
  <c r="RYK124" i="16"/>
  <c r="RYJ124" i="16"/>
  <c r="RYI124" i="16"/>
  <c r="RYH124" i="16"/>
  <c r="RYG124" i="16"/>
  <c r="RYF124" i="16"/>
  <c r="RYE124" i="16"/>
  <c r="RYD124" i="16"/>
  <c r="RYC124" i="16"/>
  <c r="RYB124" i="16"/>
  <c r="RYA124" i="16"/>
  <c r="RXZ124" i="16"/>
  <c r="RXY124" i="16"/>
  <c r="RXX124" i="16"/>
  <c r="RXW124" i="16"/>
  <c r="RXV124" i="16"/>
  <c r="RXU124" i="16"/>
  <c r="RXT124" i="16"/>
  <c r="RXS124" i="16"/>
  <c r="RXR124" i="16"/>
  <c r="RXQ124" i="16"/>
  <c r="RXP124" i="16"/>
  <c r="RXO124" i="16"/>
  <c r="RXN124" i="16"/>
  <c r="RXM124" i="16"/>
  <c r="RXL124" i="16"/>
  <c r="RXK124" i="16"/>
  <c r="RXJ124" i="16"/>
  <c r="RXI124" i="16"/>
  <c r="RXH124" i="16"/>
  <c r="RXG124" i="16"/>
  <c r="RXF124" i="16"/>
  <c r="RXE124" i="16"/>
  <c r="RXD124" i="16"/>
  <c r="RXC124" i="16"/>
  <c r="RXB124" i="16"/>
  <c r="RXA124" i="16"/>
  <c r="RWZ124" i="16"/>
  <c r="RWY124" i="16"/>
  <c r="RWX124" i="16"/>
  <c r="RWW124" i="16"/>
  <c r="RWV124" i="16"/>
  <c r="RWU124" i="16"/>
  <c r="RWT124" i="16"/>
  <c r="RWS124" i="16"/>
  <c r="RWR124" i="16"/>
  <c r="RWQ124" i="16"/>
  <c r="RWP124" i="16"/>
  <c r="RWO124" i="16"/>
  <c r="RWN124" i="16"/>
  <c r="RWM124" i="16"/>
  <c r="RWL124" i="16"/>
  <c r="RWK124" i="16"/>
  <c r="RWJ124" i="16"/>
  <c r="RWI124" i="16"/>
  <c r="RWH124" i="16"/>
  <c r="RWG124" i="16"/>
  <c r="RWF124" i="16"/>
  <c r="RWE124" i="16"/>
  <c r="RWD124" i="16"/>
  <c r="RWC124" i="16"/>
  <c r="RWB124" i="16"/>
  <c r="RWA124" i="16"/>
  <c r="RVZ124" i="16"/>
  <c r="RVY124" i="16"/>
  <c r="RVX124" i="16"/>
  <c r="RVW124" i="16"/>
  <c r="RVV124" i="16"/>
  <c r="RVU124" i="16"/>
  <c r="RVT124" i="16"/>
  <c r="RVS124" i="16"/>
  <c r="RVR124" i="16"/>
  <c r="RVQ124" i="16"/>
  <c r="RVP124" i="16"/>
  <c r="RVO124" i="16"/>
  <c r="RVN124" i="16"/>
  <c r="RVM124" i="16"/>
  <c r="RVL124" i="16"/>
  <c r="RVK124" i="16"/>
  <c r="RVJ124" i="16"/>
  <c r="RVI124" i="16"/>
  <c r="RVH124" i="16"/>
  <c r="RVG124" i="16"/>
  <c r="RVF124" i="16"/>
  <c r="RVE124" i="16"/>
  <c r="RVD124" i="16"/>
  <c r="RVC124" i="16"/>
  <c r="RVB124" i="16"/>
  <c r="RVA124" i="16"/>
  <c r="RUZ124" i="16"/>
  <c r="RUY124" i="16"/>
  <c r="RUX124" i="16"/>
  <c r="RUW124" i="16"/>
  <c r="RUV124" i="16"/>
  <c r="RUU124" i="16"/>
  <c r="RUT124" i="16"/>
  <c r="RUS124" i="16"/>
  <c r="RUR124" i="16"/>
  <c r="RUQ124" i="16"/>
  <c r="RUP124" i="16"/>
  <c r="RUO124" i="16"/>
  <c r="RUN124" i="16"/>
  <c r="RUM124" i="16"/>
  <c r="RUL124" i="16"/>
  <c r="RUK124" i="16"/>
  <c r="RUJ124" i="16"/>
  <c r="RUI124" i="16"/>
  <c r="RUH124" i="16"/>
  <c r="RUG124" i="16"/>
  <c r="RUF124" i="16"/>
  <c r="RUE124" i="16"/>
  <c r="RUD124" i="16"/>
  <c r="RUC124" i="16"/>
  <c r="RUB124" i="16"/>
  <c r="RUA124" i="16"/>
  <c r="RTZ124" i="16"/>
  <c r="RTY124" i="16"/>
  <c r="RTX124" i="16"/>
  <c r="RTW124" i="16"/>
  <c r="RTV124" i="16"/>
  <c r="RTU124" i="16"/>
  <c r="RTT124" i="16"/>
  <c r="RTS124" i="16"/>
  <c r="RTR124" i="16"/>
  <c r="RTQ124" i="16"/>
  <c r="RTP124" i="16"/>
  <c r="RTO124" i="16"/>
  <c r="RTN124" i="16"/>
  <c r="RTM124" i="16"/>
  <c r="RTL124" i="16"/>
  <c r="RTK124" i="16"/>
  <c r="RTJ124" i="16"/>
  <c r="RTI124" i="16"/>
  <c r="RTH124" i="16"/>
  <c r="RTG124" i="16"/>
  <c r="RTF124" i="16"/>
  <c r="RTE124" i="16"/>
  <c r="RTD124" i="16"/>
  <c r="RTC124" i="16"/>
  <c r="RTB124" i="16"/>
  <c r="RTA124" i="16"/>
  <c r="RSZ124" i="16"/>
  <c r="RSY124" i="16"/>
  <c r="RSX124" i="16"/>
  <c r="RSW124" i="16"/>
  <c r="RSV124" i="16"/>
  <c r="RSU124" i="16"/>
  <c r="RST124" i="16"/>
  <c r="RSS124" i="16"/>
  <c r="RSR124" i="16"/>
  <c r="RSQ124" i="16"/>
  <c r="RSP124" i="16"/>
  <c r="RSO124" i="16"/>
  <c r="RSN124" i="16"/>
  <c r="RSM124" i="16"/>
  <c r="RSL124" i="16"/>
  <c r="RSK124" i="16"/>
  <c r="RSJ124" i="16"/>
  <c r="RSI124" i="16"/>
  <c r="RSH124" i="16"/>
  <c r="RSG124" i="16"/>
  <c r="RSF124" i="16"/>
  <c r="RSE124" i="16"/>
  <c r="RSD124" i="16"/>
  <c r="RSC124" i="16"/>
  <c r="RSB124" i="16"/>
  <c r="RSA124" i="16"/>
  <c r="RRZ124" i="16"/>
  <c r="RRY124" i="16"/>
  <c r="RRX124" i="16"/>
  <c r="RRW124" i="16"/>
  <c r="RRV124" i="16"/>
  <c r="RRU124" i="16"/>
  <c r="RRT124" i="16"/>
  <c r="RRS124" i="16"/>
  <c r="RRR124" i="16"/>
  <c r="RRQ124" i="16"/>
  <c r="RRP124" i="16"/>
  <c r="RRO124" i="16"/>
  <c r="RRN124" i="16"/>
  <c r="RRM124" i="16"/>
  <c r="RRL124" i="16"/>
  <c r="RRK124" i="16"/>
  <c r="RRJ124" i="16"/>
  <c r="RRI124" i="16"/>
  <c r="RRH124" i="16"/>
  <c r="RRG124" i="16"/>
  <c r="RRF124" i="16"/>
  <c r="RRE124" i="16"/>
  <c r="RRD124" i="16"/>
  <c r="RRC124" i="16"/>
  <c r="RRB124" i="16"/>
  <c r="RRA124" i="16"/>
  <c r="RQZ124" i="16"/>
  <c r="RQY124" i="16"/>
  <c r="RQX124" i="16"/>
  <c r="RQW124" i="16"/>
  <c r="RQV124" i="16"/>
  <c r="RQU124" i="16"/>
  <c r="RQT124" i="16"/>
  <c r="RQS124" i="16"/>
  <c r="RQR124" i="16"/>
  <c r="RQQ124" i="16"/>
  <c r="RQP124" i="16"/>
  <c r="RQO124" i="16"/>
  <c r="RQN124" i="16"/>
  <c r="RQM124" i="16"/>
  <c r="RQL124" i="16"/>
  <c r="RQK124" i="16"/>
  <c r="RQJ124" i="16"/>
  <c r="RQI124" i="16"/>
  <c r="RQH124" i="16"/>
  <c r="RQG124" i="16"/>
  <c r="RQF124" i="16"/>
  <c r="RQE124" i="16"/>
  <c r="RQD124" i="16"/>
  <c r="RQC124" i="16"/>
  <c r="RQB124" i="16"/>
  <c r="RQA124" i="16"/>
  <c r="RPZ124" i="16"/>
  <c r="RPY124" i="16"/>
  <c r="RPX124" i="16"/>
  <c r="RPW124" i="16"/>
  <c r="RPV124" i="16"/>
  <c r="RPU124" i="16"/>
  <c r="RPT124" i="16"/>
  <c r="RPS124" i="16"/>
  <c r="RPR124" i="16"/>
  <c r="RPQ124" i="16"/>
  <c r="RPP124" i="16"/>
  <c r="RPO124" i="16"/>
  <c r="RPN124" i="16"/>
  <c r="RPM124" i="16"/>
  <c r="RPL124" i="16"/>
  <c r="RPK124" i="16"/>
  <c r="RPJ124" i="16"/>
  <c r="RPI124" i="16"/>
  <c r="RPH124" i="16"/>
  <c r="RPG124" i="16"/>
  <c r="RPF124" i="16"/>
  <c r="RPE124" i="16"/>
  <c r="RPD124" i="16"/>
  <c r="RPC124" i="16"/>
  <c r="RPB124" i="16"/>
  <c r="RPA124" i="16"/>
  <c r="ROZ124" i="16"/>
  <c r="ROY124" i="16"/>
  <c r="ROX124" i="16"/>
  <c r="ROW124" i="16"/>
  <c r="ROV124" i="16"/>
  <c r="ROU124" i="16"/>
  <c r="ROT124" i="16"/>
  <c r="ROS124" i="16"/>
  <c r="ROR124" i="16"/>
  <c r="ROQ124" i="16"/>
  <c r="ROP124" i="16"/>
  <c r="ROO124" i="16"/>
  <c r="RON124" i="16"/>
  <c r="ROM124" i="16"/>
  <c r="ROL124" i="16"/>
  <c r="ROK124" i="16"/>
  <c r="ROJ124" i="16"/>
  <c r="ROI124" i="16"/>
  <c r="ROH124" i="16"/>
  <c r="ROG124" i="16"/>
  <c r="ROF124" i="16"/>
  <c r="ROE124" i="16"/>
  <c r="ROD124" i="16"/>
  <c r="ROC124" i="16"/>
  <c r="ROB124" i="16"/>
  <c r="ROA124" i="16"/>
  <c r="RNZ124" i="16"/>
  <c r="RNY124" i="16"/>
  <c r="RNX124" i="16"/>
  <c r="RNW124" i="16"/>
  <c r="RNV124" i="16"/>
  <c r="RNU124" i="16"/>
  <c r="RNT124" i="16"/>
  <c r="RNS124" i="16"/>
  <c r="RNR124" i="16"/>
  <c r="RNQ124" i="16"/>
  <c r="RNP124" i="16"/>
  <c r="RNO124" i="16"/>
  <c r="RNN124" i="16"/>
  <c r="RNM124" i="16"/>
  <c r="RNL124" i="16"/>
  <c r="RNK124" i="16"/>
  <c r="RNJ124" i="16"/>
  <c r="RNI124" i="16"/>
  <c r="RNH124" i="16"/>
  <c r="RNG124" i="16"/>
  <c r="RNF124" i="16"/>
  <c r="RNE124" i="16"/>
  <c r="RND124" i="16"/>
  <c r="RNC124" i="16"/>
  <c r="RNB124" i="16"/>
  <c r="RNA124" i="16"/>
  <c r="RMZ124" i="16"/>
  <c r="RMY124" i="16"/>
  <c r="RMX124" i="16"/>
  <c r="RMW124" i="16"/>
  <c r="RMV124" i="16"/>
  <c r="RMU124" i="16"/>
  <c r="RMT124" i="16"/>
  <c r="RMS124" i="16"/>
  <c r="RMR124" i="16"/>
  <c r="RMQ124" i="16"/>
  <c r="RMP124" i="16"/>
  <c r="RMO124" i="16"/>
  <c r="RMN124" i="16"/>
  <c r="RMM124" i="16"/>
  <c r="RML124" i="16"/>
  <c r="RMK124" i="16"/>
  <c r="RMJ124" i="16"/>
  <c r="RMI124" i="16"/>
  <c r="RMH124" i="16"/>
  <c r="RMG124" i="16"/>
  <c r="RMF124" i="16"/>
  <c r="RME124" i="16"/>
  <c r="RMD124" i="16"/>
  <c r="RMC124" i="16"/>
  <c r="RMB124" i="16"/>
  <c r="RMA124" i="16"/>
  <c r="RLZ124" i="16"/>
  <c r="RLY124" i="16"/>
  <c r="RLX124" i="16"/>
  <c r="RLW124" i="16"/>
  <c r="RLV124" i="16"/>
  <c r="RLU124" i="16"/>
  <c r="RLT124" i="16"/>
  <c r="RLS124" i="16"/>
  <c r="RLR124" i="16"/>
  <c r="RLQ124" i="16"/>
  <c r="RLP124" i="16"/>
  <c r="RLO124" i="16"/>
  <c r="RLN124" i="16"/>
  <c r="RLM124" i="16"/>
  <c r="RLL124" i="16"/>
  <c r="RLK124" i="16"/>
  <c r="RLJ124" i="16"/>
  <c r="RLI124" i="16"/>
  <c r="RLH124" i="16"/>
  <c r="RLG124" i="16"/>
  <c r="RLF124" i="16"/>
  <c r="RLE124" i="16"/>
  <c r="RLD124" i="16"/>
  <c r="RLC124" i="16"/>
  <c r="RLB124" i="16"/>
  <c r="RLA124" i="16"/>
  <c r="RKZ124" i="16"/>
  <c r="RKY124" i="16"/>
  <c r="RKX124" i="16"/>
  <c r="RKW124" i="16"/>
  <c r="RKV124" i="16"/>
  <c r="RKU124" i="16"/>
  <c r="RKT124" i="16"/>
  <c r="RKS124" i="16"/>
  <c r="RKR124" i="16"/>
  <c r="RKQ124" i="16"/>
  <c r="RKP124" i="16"/>
  <c r="RKO124" i="16"/>
  <c r="RKN124" i="16"/>
  <c r="RKM124" i="16"/>
  <c r="RKL124" i="16"/>
  <c r="RKK124" i="16"/>
  <c r="RKJ124" i="16"/>
  <c r="RKI124" i="16"/>
  <c r="RKH124" i="16"/>
  <c r="RKG124" i="16"/>
  <c r="RKF124" i="16"/>
  <c r="RKE124" i="16"/>
  <c r="RKD124" i="16"/>
  <c r="RKC124" i="16"/>
  <c r="RKB124" i="16"/>
  <c r="RKA124" i="16"/>
  <c r="RJZ124" i="16"/>
  <c r="RJY124" i="16"/>
  <c r="RJX124" i="16"/>
  <c r="RJW124" i="16"/>
  <c r="RJV124" i="16"/>
  <c r="RJU124" i="16"/>
  <c r="RJT124" i="16"/>
  <c r="RJS124" i="16"/>
  <c r="RJR124" i="16"/>
  <c r="RJQ124" i="16"/>
  <c r="RJP124" i="16"/>
  <c r="RJO124" i="16"/>
  <c r="RJN124" i="16"/>
  <c r="RJM124" i="16"/>
  <c r="RJL124" i="16"/>
  <c r="RJK124" i="16"/>
  <c r="RJJ124" i="16"/>
  <c r="RJI124" i="16"/>
  <c r="RJH124" i="16"/>
  <c r="RJG124" i="16"/>
  <c r="RJF124" i="16"/>
  <c r="RJE124" i="16"/>
  <c r="RJD124" i="16"/>
  <c r="RJC124" i="16"/>
  <c r="RJB124" i="16"/>
  <c r="RJA124" i="16"/>
  <c r="RIZ124" i="16"/>
  <c r="RIY124" i="16"/>
  <c r="RIX124" i="16"/>
  <c r="RIW124" i="16"/>
  <c r="RIV124" i="16"/>
  <c r="RIU124" i="16"/>
  <c r="RIT124" i="16"/>
  <c r="RIS124" i="16"/>
  <c r="RIR124" i="16"/>
  <c r="RIQ124" i="16"/>
  <c r="RIP124" i="16"/>
  <c r="RIO124" i="16"/>
  <c r="RIN124" i="16"/>
  <c r="RIM124" i="16"/>
  <c r="RIL124" i="16"/>
  <c r="RIK124" i="16"/>
  <c r="RIJ124" i="16"/>
  <c r="RII124" i="16"/>
  <c r="RIH124" i="16"/>
  <c r="RIG124" i="16"/>
  <c r="RIF124" i="16"/>
  <c r="RIE124" i="16"/>
  <c r="RID124" i="16"/>
  <c r="RIC124" i="16"/>
  <c r="RIB124" i="16"/>
  <c r="RIA124" i="16"/>
  <c r="RHZ124" i="16"/>
  <c r="RHY124" i="16"/>
  <c r="RHX124" i="16"/>
  <c r="RHW124" i="16"/>
  <c r="RHV124" i="16"/>
  <c r="RHU124" i="16"/>
  <c r="RHT124" i="16"/>
  <c r="RHS124" i="16"/>
  <c r="RHR124" i="16"/>
  <c r="RHQ124" i="16"/>
  <c r="RHP124" i="16"/>
  <c r="RHO124" i="16"/>
  <c r="RHN124" i="16"/>
  <c r="RHM124" i="16"/>
  <c r="RHL124" i="16"/>
  <c r="RHK124" i="16"/>
  <c r="RHJ124" i="16"/>
  <c r="RHI124" i="16"/>
  <c r="RHH124" i="16"/>
  <c r="RHG124" i="16"/>
  <c r="RHF124" i="16"/>
  <c r="RHE124" i="16"/>
  <c r="RHD124" i="16"/>
  <c r="RHC124" i="16"/>
  <c r="RHB124" i="16"/>
  <c r="RHA124" i="16"/>
  <c r="RGZ124" i="16"/>
  <c r="RGY124" i="16"/>
  <c r="RGX124" i="16"/>
  <c r="RGW124" i="16"/>
  <c r="RGV124" i="16"/>
  <c r="RGU124" i="16"/>
  <c r="RGT124" i="16"/>
  <c r="RGS124" i="16"/>
  <c r="RGR124" i="16"/>
  <c r="RGQ124" i="16"/>
  <c r="RGP124" i="16"/>
  <c r="RGO124" i="16"/>
  <c r="RGN124" i="16"/>
  <c r="RGM124" i="16"/>
  <c r="RGL124" i="16"/>
  <c r="RGK124" i="16"/>
  <c r="RGJ124" i="16"/>
  <c r="RGI124" i="16"/>
  <c r="RGH124" i="16"/>
  <c r="RGG124" i="16"/>
  <c r="RGF124" i="16"/>
  <c r="RGE124" i="16"/>
  <c r="RGD124" i="16"/>
  <c r="RGC124" i="16"/>
  <c r="RGB124" i="16"/>
  <c r="RGA124" i="16"/>
  <c r="RFZ124" i="16"/>
  <c r="RFY124" i="16"/>
  <c r="RFX124" i="16"/>
  <c r="RFW124" i="16"/>
  <c r="RFV124" i="16"/>
  <c r="RFU124" i="16"/>
  <c r="RFT124" i="16"/>
  <c r="RFS124" i="16"/>
  <c r="RFR124" i="16"/>
  <c r="RFQ124" i="16"/>
  <c r="RFP124" i="16"/>
  <c r="RFO124" i="16"/>
  <c r="RFN124" i="16"/>
  <c r="RFM124" i="16"/>
  <c r="RFL124" i="16"/>
  <c r="RFK124" i="16"/>
  <c r="RFJ124" i="16"/>
  <c r="RFI124" i="16"/>
  <c r="RFH124" i="16"/>
  <c r="RFG124" i="16"/>
  <c r="RFF124" i="16"/>
  <c r="RFE124" i="16"/>
  <c r="RFD124" i="16"/>
  <c r="RFC124" i="16"/>
  <c r="RFB124" i="16"/>
  <c r="RFA124" i="16"/>
  <c r="REZ124" i="16"/>
  <c r="REY124" i="16"/>
  <c r="REX124" i="16"/>
  <c r="REW124" i="16"/>
  <c r="REV124" i="16"/>
  <c r="REU124" i="16"/>
  <c r="RET124" i="16"/>
  <c r="RES124" i="16"/>
  <c r="RER124" i="16"/>
  <c r="REQ124" i="16"/>
  <c r="REP124" i="16"/>
  <c r="REO124" i="16"/>
  <c r="REN124" i="16"/>
  <c r="REM124" i="16"/>
  <c r="REL124" i="16"/>
  <c r="REK124" i="16"/>
  <c r="REJ124" i="16"/>
  <c r="REI124" i="16"/>
  <c r="REH124" i="16"/>
  <c r="REG124" i="16"/>
  <c r="REF124" i="16"/>
  <c r="REE124" i="16"/>
  <c r="RED124" i="16"/>
  <c r="REC124" i="16"/>
  <c r="REB124" i="16"/>
  <c r="REA124" i="16"/>
  <c r="RDZ124" i="16"/>
  <c r="RDY124" i="16"/>
  <c r="RDX124" i="16"/>
  <c r="RDW124" i="16"/>
  <c r="RDV124" i="16"/>
  <c r="RDU124" i="16"/>
  <c r="RDT124" i="16"/>
  <c r="RDS124" i="16"/>
  <c r="RDR124" i="16"/>
  <c r="RDQ124" i="16"/>
  <c r="RDP124" i="16"/>
  <c r="RDO124" i="16"/>
  <c r="RDN124" i="16"/>
  <c r="RDM124" i="16"/>
  <c r="RDL124" i="16"/>
  <c r="RDK124" i="16"/>
  <c r="RDJ124" i="16"/>
  <c r="RDI124" i="16"/>
  <c r="RDH124" i="16"/>
  <c r="RDG124" i="16"/>
  <c r="RDF124" i="16"/>
  <c r="RDE124" i="16"/>
  <c r="RDD124" i="16"/>
  <c r="RDC124" i="16"/>
  <c r="RDB124" i="16"/>
  <c r="RDA124" i="16"/>
  <c r="RCZ124" i="16"/>
  <c r="RCY124" i="16"/>
  <c r="RCX124" i="16"/>
  <c r="RCW124" i="16"/>
  <c r="RCV124" i="16"/>
  <c r="RCU124" i="16"/>
  <c r="RCT124" i="16"/>
  <c r="RCS124" i="16"/>
  <c r="RCR124" i="16"/>
  <c r="RCQ124" i="16"/>
  <c r="RCP124" i="16"/>
  <c r="RCO124" i="16"/>
  <c r="RCN124" i="16"/>
  <c r="RCM124" i="16"/>
  <c r="RCL124" i="16"/>
  <c r="RCK124" i="16"/>
  <c r="RCJ124" i="16"/>
  <c r="RCI124" i="16"/>
  <c r="RCH124" i="16"/>
  <c r="RCG124" i="16"/>
  <c r="RCF124" i="16"/>
  <c r="RCE124" i="16"/>
  <c r="RCD124" i="16"/>
  <c r="RCC124" i="16"/>
  <c r="RCB124" i="16"/>
  <c r="RCA124" i="16"/>
  <c r="RBZ124" i="16"/>
  <c r="RBY124" i="16"/>
  <c r="RBX124" i="16"/>
  <c r="RBW124" i="16"/>
  <c r="RBV124" i="16"/>
  <c r="RBU124" i="16"/>
  <c r="RBT124" i="16"/>
  <c r="RBS124" i="16"/>
  <c r="RBR124" i="16"/>
  <c r="RBQ124" i="16"/>
  <c r="RBP124" i="16"/>
  <c r="RBO124" i="16"/>
  <c r="RBN124" i="16"/>
  <c r="RBM124" i="16"/>
  <c r="RBL124" i="16"/>
  <c r="RBK124" i="16"/>
  <c r="RBJ124" i="16"/>
  <c r="RBI124" i="16"/>
  <c r="RBH124" i="16"/>
  <c r="RBG124" i="16"/>
  <c r="RBF124" i="16"/>
  <c r="RBE124" i="16"/>
  <c r="RBD124" i="16"/>
  <c r="RBC124" i="16"/>
  <c r="RBB124" i="16"/>
  <c r="RBA124" i="16"/>
  <c r="RAZ124" i="16"/>
  <c r="RAY124" i="16"/>
  <c r="RAX124" i="16"/>
  <c r="RAW124" i="16"/>
  <c r="RAV124" i="16"/>
  <c r="RAU124" i="16"/>
  <c r="RAT124" i="16"/>
  <c r="RAS124" i="16"/>
  <c r="RAR124" i="16"/>
  <c r="RAQ124" i="16"/>
  <c r="RAP124" i="16"/>
  <c r="RAO124" i="16"/>
  <c r="RAN124" i="16"/>
  <c r="RAM124" i="16"/>
  <c r="RAL124" i="16"/>
  <c r="RAK124" i="16"/>
  <c r="RAJ124" i="16"/>
  <c r="RAI124" i="16"/>
  <c r="RAH124" i="16"/>
  <c r="RAG124" i="16"/>
  <c r="RAF124" i="16"/>
  <c r="RAE124" i="16"/>
  <c r="RAD124" i="16"/>
  <c r="RAC124" i="16"/>
  <c r="RAB124" i="16"/>
  <c r="RAA124" i="16"/>
  <c r="QZZ124" i="16"/>
  <c r="QZY124" i="16"/>
  <c r="QZX124" i="16"/>
  <c r="QZW124" i="16"/>
  <c r="QZV124" i="16"/>
  <c r="QZU124" i="16"/>
  <c r="QZT124" i="16"/>
  <c r="QZS124" i="16"/>
  <c r="QZR124" i="16"/>
  <c r="QZQ124" i="16"/>
  <c r="QZP124" i="16"/>
  <c r="QZO124" i="16"/>
  <c r="QZN124" i="16"/>
  <c r="QZM124" i="16"/>
  <c r="QZL124" i="16"/>
  <c r="QZK124" i="16"/>
  <c r="QZJ124" i="16"/>
  <c r="QZI124" i="16"/>
  <c r="QZH124" i="16"/>
  <c r="QZG124" i="16"/>
  <c r="QZF124" i="16"/>
  <c r="QZE124" i="16"/>
  <c r="QZD124" i="16"/>
  <c r="QZC124" i="16"/>
  <c r="QZB124" i="16"/>
  <c r="QZA124" i="16"/>
  <c r="QYZ124" i="16"/>
  <c r="QYY124" i="16"/>
  <c r="QYX124" i="16"/>
  <c r="QYW124" i="16"/>
  <c r="QYV124" i="16"/>
  <c r="QYU124" i="16"/>
  <c r="QYT124" i="16"/>
  <c r="QYS124" i="16"/>
  <c r="QYR124" i="16"/>
  <c r="QYQ124" i="16"/>
  <c r="QYP124" i="16"/>
  <c r="QYO124" i="16"/>
  <c r="QYN124" i="16"/>
  <c r="QYM124" i="16"/>
  <c r="QYL124" i="16"/>
  <c r="QYK124" i="16"/>
  <c r="QYJ124" i="16"/>
  <c r="QYI124" i="16"/>
  <c r="QYH124" i="16"/>
  <c r="QYG124" i="16"/>
  <c r="QYF124" i="16"/>
  <c r="QYE124" i="16"/>
  <c r="QYD124" i="16"/>
  <c r="QYC124" i="16"/>
  <c r="QYB124" i="16"/>
  <c r="QYA124" i="16"/>
  <c r="QXZ124" i="16"/>
  <c r="QXY124" i="16"/>
  <c r="QXX124" i="16"/>
  <c r="QXW124" i="16"/>
  <c r="QXV124" i="16"/>
  <c r="QXU124" i="16"/>
  <c r="QXT124" i="16"/>
  <c r="QXS124" i="16"/>
  <c r="QXR124" i="16"/>
  <c r="QXQ124" i="16"/>
  <c r="QXP124" i="16"/>
  <c r="QXO124" i="16"/>
  <c r="QXN124" i="16"/>
  <c r="QXM124" i="16"/>
  <c r="QXL124" i="16"/>
  <c r="QXK124" i="16"/>
  <c r="QXJ124" i="16"/>
  <c r="QXI124" i="16"/>
  <c r="QXH124" i="16"/>
  <c r="QXG124" i="16"/>
  <c r="QXF124" i="16"/>
  <c r="QXE124" i="16"/>
  <c r="QXD124" i="16"/>
  <c r="QXC124" i="16"/>
  <c r="QXB124" i="16"/>
  <c r="QXA124" i="16"/>
  <c r="QWZ124" i="16"/>
  <c r="QWY124" i="16"/>
  <c r="QWX124" i="16"/>
  <c r="QWW124" i="16"/>
  <c r="QWV124" i="16"/>
  <c r="QWU124" i="16"/>
  <c r="QWT124" i="16"/>
  <c r="QWS124" i="16"/>
  <c r="QWR124" i="16"/>
  <c r="QWQ124" i="16"/>
  <c r="QWP124" i="16"/>
  <c r="QWO124" i="16"/>
  <c r="QWN124" i="16"/>
  <c r="QWM124" i="16"/>
  <c r="QWL124" i="16"/>
  <c r="QWK124" i="16"/>
  <c r="QWJ124" i="16"/>
  <c r="QWI124" i="16"/>
  <c r="QWH124" i="16"/>
  <c r="QWG124" i="16"/>
  <c r="QWF124" i="16"/>
  <c r="QWE124" i="16"/>
  <c r="QWD124" i="16"/>
  <c r="QWC124" i="16"/>
  <c r="QWB124" i="16"/>
  <c r="QWA124" i="16"/>
  <c r="QVZ124" i="16"/>
  <c r="QVY124" i="16"/>
  <c r="QVX124" i="16"/>
  <c r="QVW124" i="16"/>
  <c r="QVV124" i="16"/>
  <c r="QVU124" i="16"/>
  <c r="QVT124" i="16"/>
  <c r="QVS124" i="16"/>
  <c r="QVR124" i="16"/>
  <c r="QVQ124" i="16"/>
  <c r="QVP124" i="16"/>
  <c r="QVO124" i="16"/>
  <c r="QVN124" i="16"/>
  <c r="QVM124" i="16"/>
  <c r="QVL124" i="16"/>
  <c r="QVK124" i="16"/>
  <c r="QVJ124" i="16"/>
  <c r="QVI124" i="16"/>
  <c r="QVH124" i="16"/>
  <c r="QVG124" i="16"/>
  <c r="QVF124" i="16"/>
  <c r="QVE124" i="16"/>
  <c r="QVD124" i="16"/>
  <c r="QVC124" i="16"/>
  <c r="QVB124" i="16"/>
  <c r="QVA124" i="16"/>
  <c r="QUZ124" i="16"/>
  <c r="QUY124" i="16"/>
  <c r="QUX124" i="16"/>
  <c r="QUW124" i="16"/>
  <c r="QUV124" i="16"/>
  <c r="QUU124" i="16"/>
  <c r="QUT124" i="16"/>
  <c r="QUS124" i="16"/>
  <c r="QUR124" i="16"/>
  <c r="QUQ124" i="16"/>
  <c r="QUP124" i="16"/>
  <c r="QUO124" i="16"/>
  <c r="QUN124" i="16"/>
  <c r="QUM124" i="16"/>
  <c r="QUL124" i="16"/>
  <c r="QUK124" i="16"/>
  <c r="QUJ124" i="16"/>
  <c r="QUI124" i="16"/>
  <c r="QUH124" i="16"/>
  <c r="QUG124" i="16"/>
  <c r="QUF124" i="16"/>
  <c r="QUE124" i="16"/>
  <c r="QUD124" i="16"/>
  <c r="QUC124" i="16"/>
  <c r="QUB124" i="16"/>
  <c r="QUA124" i="16"/>
  <c r="QTZ124" i="16"/>
  <c r="QTY124" i="16"/>
  <c r="QTX124" i="16"/>
  <c r="QTW124" i="16"/>
  <c r="QTV124" i="16"/>
  <c r="QTU124" i="16"/>
  <c r="QTT124" i="16"/>
  <c r="QTS124" i="16"/>
  <c r="QTR124" i="16"/>
  <c r="QTQ124" i="16"/>
  <c r="QTP124" i="16"/>
  <c r="QTO124" i="16"/>
  <c r="QTN124" i="16"/>
  <c r="QTM124" i="16"/>
  <c r="QTL124" i="16"/>
  <c r="QTK124" i="16"/>
  <c r="QTJ124" i="16"/>
  <c r="QTI124" i="16"/>
  <c r="QTH124" i="16"/>
  <c r="QTG124" i="16"/>
  <c r="QTF124" i="16"/>
  <c r="QTE124" i="16"/>
  <c r="QTD124" i="16"/>
  <c r="QTC124" i="16"/>
  <c r="QTB124" i="16"/>
  <c r="QTA124" i="16"/>
  <c r="QSZ124" i="16"/>
  <c r="QSY124" i="16"/>
  <c r="QSX124" i="16"/>
  <c r="QSW124" i="16"/>
  <c r="QSV124" i="16"/>
  <c r="QSU124" i="16"/>
  <c r="QST124" i="16"/>
  <c r="QSS124" i="16"/>
  <c r="QSR124" i="16"/>
  <c r="QSQ124" i="16"/>
  <c r="QSP124" i="16"/>
  <c r="QSO124" i="16"/>
  <c r="QSN124" i="16"/>
  <c r="QSM124" i="16"/>
  <c r="QSL124" i="16"/>
  <c r="QSK124" i="16"/>
  <c r="QSJ124" i="16"/>
  <c r="QSI124" i="16"/>
  <c r="QSH124" i="16"/>
  <c r="QSG124" i="16"/>
  <c r="QSF124" i="16"/>
  <c r="QSE124" i="16"/>
  <c r="QSD124" i="16"/>
  <c r="QSC124" i="16"/>
  <c r="QSB124" i="16"/>
  <c r="QSA124" i="16"/>
  <c r="QRZ124" i="16"/>
  <c r="QRY124" i="16"/>
  <c r="QRX124" i="16"/>
  <c r="QRW124" i="16"/>
  <c r="QRV124" i="16"/>
  <c r="QRU124" i="16"/>
  <c r="QRT124" i="16"/>
  <c r="QRS124" i="16"/>
  <c r="QRR124" i="16"/>
  <c r="QRQ124" i="16"/>
  <c r="QRP124" i="16"/>
  <c r="QRO124" i="16"/>
  <c r="QRN124" i="16"/>
  <c r="QRM124" i="16"/>
  <c r="QRL124" i="16"/>
  <c r="QRK124" i="16"/>
  <c r="QRJ124" i="16"/>
  <c r="QRI124" i="16"/>
  <c r="QRH124" i="16"/>
  <c r="QRG124" i="16"/>
  <c r="QRF124" i="16"/>
  <c r="QRE124" i="16"/>
  <c r="QRD124" i="16"/>
  <c r="QRC124" i="16"/>
  <c r="QRB124" i="16"/>
  <c r="QRA124" i="16"/>
  <c r="QQZ124" i="16"/>
  <c r="QQY124" i="16"/>
  <c r="QQX124" i="16"/>
  <c r="QQW124" i="16"/>
  <c r="QQV124" i="16"/>
  <c r="QQU124" i="16"/>
  <c r="QQT124" i="16"/>
  <c r="QQS124" i="16"/>
  <c r="QQR124" i="16"/>
  <c r="QQQ124" i="16"/>
  <c r="QQP124" i="16"/>
  <c r="QQO124" i="16"/>
  <c r="QQN124" i="16"/>
  <c r="QQM124" i="16"/>
  <c r="QQL124" i="16"/>
  <c r="QQK124" i="16"/>
  <c r="QQJ124" i="16"/>
  <c r="QQI124" i="16"/>
  <c r="QQH124" i="16"/>
  <c r="QQG124" i="16"/>
  <c r="QQF124" i="16"/>
  <c r="QQE124" i="16"/>
  <c r="QQD124" i="16"/>
  <c r="QQC124" i="16"/>
  <c r="QQB124" i="16"/>
  <c r="QQA124" i="16"/>
  <c r="QPZ124" i="16"/>
  <c r="QPY124" i="16"/>
  <c r="QPX124" i="16"/>
  <c r="QPW124" i="16"/>
  <c r="QPV124" i="16"/>
  <c r="QPU124" i="16"/>
  <c r="QPT124" i="16"/>
  <c r="QPS124" i="16"/>
  <c r="QPR124" i="16"/>
  <c r="QPQ124" i="16"/>
  <c r="QPP124" i="16"/>
  <c r="QPO124" i="16"/>
  <c r="QPN124" i="16"/>
  <c r="QPM124" i="16"/>
  <c r="QPL124" i="16"/>
  <c r="QPK124" i="16"/>
  <c r="QPJ124" i="16"/>
  <c r="QPI124" i="16"/>
  <c r="QPH124" i="16"/>
  <c r="QPG124" i="16"/>
  <c r="QPF124" i="16"/>
  <c r="QPE124" i="16"/>
  <c r="QPD124" i="16"/>
  <c r="QPC124" i="16"/>
  <c r="QPB124" i="16"/>
  <c r="QPA124" i="16"/>
  <c r="QOZ124" i="16"/>
  <c r="QOY124" i="16"/>
  <c r="QOX124" i="16"/>
  <c r="QOW124" i="16"/>
  <c r="QOV124" i="16"/>
  <c r="QOU124" i="16"/>
  <c r="QOT124" i="16"/>
  <c r="QOS124" i="16"/>
  <c r="QOR124" i="16"/>
  <c r="QOQ124" i="16"/>
  <c r="QOP124" i="16"/>
  <c r="QOO124" i="16"/>
  <c r="QON124" i="16"/>
  <c r="QOM124" i="16"/>
  <c r="QOL124" i="16"/>
  <c r="QOK124" i="16"/>
  <c r="QOJ124" i="16"/>
  <c r="QOI124" i="16"/>
  <c r="QOH124" i="16"/>
  <c r="QOG124" i="16"/>
  <c r="QOF124" i="16"/>
  <c r="QOE124" i="16"/>
  <c r="QOD124" i="16"/>
  <c r="QOC124" i="16"/>
  <c r="QOB124" i="16"/>
  <c r="QOA124" i="16"/>
  <c r="QNZ124" i="16"/>
  <c r="QNY124" i="16"/>
  <c r="QNX124" i="16"/>
  <c r="QNW124" i="16"/>
  <c r="QNV124" i="16"/>
  <c r="QNU124" i="16"/>
  <c r="QNT124" i="16"/>
  <c r="QNS124" i="16"/>
  <c r="QNR124" i="16"/>
  <c r="QNQ124" i="16"/>
  <c r="QNP124" i="16"/>
  <c r="QNO124" i="16"/>
  <c r="QNN124" i="16"/>
  <c r="QNM124" i="16"/>
  <c r="QNL124" i="16"/>
  <c r="QNK124" i="16"/>
  <c r="QNJ124" i="16"/>
  <c r="QNI124" i="16"/>
  <c r="QNH124" i="16"/>
  <c r="QNG124" i="16"/>
  <c r="QNF124" i="16"/>
  <c r="QNE124" i="16"/>
  <c r="QND124" i="16"/>
  <c r="QNC124" i="16"/>
  <c r="QNB124" i="16"/>
  <c r="QNA124" i="16"/>
  <c r="QMZ124" i="16"/>
  <c r="QMY124" i="16"/>
  <c r="QMX124" i="16"/>
  <c r="QMW124" i="16"/>
  <c r="QMV124" i="16"/>
  <c r="QMU124" i="16"/>
  <c r="QMT124" i="16"/>
  <c r="QMS124" i="16"/>
  <c r="QMR124" i="16"/>
  <c r="QMQ124" i="16"/>
  <c r="QMP124" i="16"/>
  <c r="QMO124" i="16"/>
  <c r="QMN124" i="16"/>
  <c r="QMM124" i="16"/>
  <c r="QML124" i="16"/>
  <c r="QMK124" i="16"/>
  <c r="QMJ124" i="16"/>
  <c r="QMI124" i="16"/>
  <c r="QMH124" i="16"/>
  <c r="QMG124" i="16"/>
  <c r="QMF124" i="16"/>
  <c r="QME124" i="16"/>
  <c r="QMD124" i="16"/>
  <c r="QMC124" i="16"/>
  <c r="QMB124" i="16"/>
  <c r="QMA124" i="16"/>
  <c r="QLZ124" i="16"/>
  <c r="QLY124" i="16"/>
  <c r="QLX124" i="16"/>
  <c r="QLW124" i="16"/>
  <c r="QLV124" i="16"/>
  <c r="QLU124" i="16"/>
  <c r="QLT124" i="16"/>
  <c r="QLS124" i="16"/>
  <c r="QLR124" i="16"/>
  <c r="QLQ124" i="16"/>
  <c r="QLP124" i="16"/>
  <c r="QLO124" i="16"/>
  <c r="QLN124" i="16"/>
  <c r="QLM124" i="16"/>
  <c r="QLL124" i="16"/>
  <c r="QLK124" i="16"/>
  <c r="QLJ124" i="16"/>
  <c r="QLI124" i="16"/>
  <c r="QLH124" i="16"/>
  <c r="QLG124" i="16"/>
  <c r="QLF124" i="16"/>
  <c r="QLE124" i="16"/>
  <c r="QLD124" i="16"/>
  <c r="QLC124" i="16"/>
  <c r="QLB124" i="16"/>
  <c r="QLA124" i="16"/>
  <c r="QKZ124" i="16"/>
  <c r="QKY124" i="16"/>
  <c r="QKX124" i="16"/>
  <c r="QKW124" i="16"/>
  <c r="QKV124" i="16"/>
  <c r="QKU124" i="16"/>
  <c r="QKT124" i="16"/>
  <c r="QKS124" i="16"/>
  <c r="QKR124" i="16"/>
  <c r="QKQ124" i="16"/>
  <c r="QKP124" i="16"/>
  <c r="QKO124" i="16"/>
  <c r="QKN124" i="16"/>
  <c r="QKM124" i="16"/>
  <c r="QKL124" i="16"/>
  <c r="QKK124" i="16"/>
  <c r="QKJ124" i="16"/>
  <c r="QKI124" i="16"/>
  <c r="QKH124" i="16"/>
  <c r="QKG124" i="16"/>
  <c r="QKF124" i="16"/>
  <c r="QKE124" i="16"/>
  <c r="QKD124" i="16"/>
  <c r="QKC124" i="16"/>
  <c r="QKB124" i="16"/>
  <c r="QKA124" i="16"/>
  <c r="QJZ124" i="16"/>
  <c r="QJY124" i="16"/>
  <c r="QJX124" i="16"/>
  <c r="QJW124" i="16"/>
  <c r="QJV124" i="16"/>
  <c r="QJU124" i="16"/>
  <c r="QJT124" i="16"/>
  <c r="QJS124" i="16"/>
  <c r="QJR124" i="16"/>
  <c r="QJQ124" i="16"/>
  <c r="QJP124" i="16"/>
  <c r="QJO124" i="16"/>
  <c r="QJN124" i="16"/>
  <c r="QJM124" i="16"/>
  <c r="QJL124" i="16"/>
  <c r="QJK124" i="16"/>
  <c r="QJJ124" i="16"/>
  <c r="QJI124" i="16"/>
  <c r="QJH124" i="16"/>
  <c r="QJG124" i="16"/>
  <c r="QJF124" i="16"/>
  <c r="QJE124" i="16"/>
  <c r="QJD124" i="16"/>
  <c r="QJC124" i="16"/>
  <c r="QJB124" i="16"/>
  <c r="QJA124" i="16"/>
  <c r="QIZ124" i="16"/>
  <c r="QIY124" i="16"/>
  <c r="QIX124" i="16"/>
  <c r="QIW124" i="16"/>
  <c r="QIV124" i="16"/>
  <c r="QIU124" i="16"/>
  <c r="QIT124" i="16"/>
  <c r="QIS124" i="16"/>
  <c r="QIR124" i="16"/>
  <c r="QIQ124" i="16"/>
  <c r="QIP124" i="16"/>
  <c r="QIO124" i="16"/>
  <c r="QIN124" i="16"/>
  <c r="QIM124" i="16"/>
  <c r="QIL124" i="16"/>
  <c r="QIK124" i="16"/>
  <c r="QIJ124" i="16"/>
  <c r="QII124" i="16"/>
  <c r="QIH124" i="16"/>
  <c r="QIG124" i="16"/>
  <c r="QIF124" i="16"/>
  <c r="QIE124" i="16"/>
  <c r="QID124" i="16"/>
  <c r="QIC124" i="16"/>
  <c r="QIB124" i="16"/>
  <c r="QIA124" i="16"/>
  <c r="QHZ124" i="16"/>
  <c r="QHY124" i="16"/>
  <c r="QHX124" i="16"/>
  <c r="QHW124" i="16"/>
  <c r="QHV124" i="16"/>
  <c r="QHU124" i="16"/>
  <c r="QHT124" i="16"/>
  <c r="QHS124" i="16"/>
  <c r="QHR124" i="16"/>
  <c r="QHQ124" i="16"/>
  <c r="QHP124" i="16"/>
  <c r="QHO124" i="16"/>
  <c r="QHN124" i="16"/>
  <c r="QHM124" i="16"/>
  <c r="QHL124" i="16"/>
  <c r="QHK124" i="16"/>
  <c r="QHJ124" i="16"/>
  <c r="QHI124" i="16"/>
  <c r="QHH124" i="16"/>
  <c r="QHG124" i="16"/>
  <c r="QHF124" i="16"/>
  <c r="QHE124" i="16"/>
  <c r="QHD124" i="16"/>
  <c r="QHC124" i="16"/>
  <c r="QHB124" i="16"/>
  <c r="QHA124" i="16"/>
  <c r="QGZ124" i="16"/>
  <c r="QGY124" i="16"/>
  <c r="QGX124" i="16"/>
  <c r="QGW124" i="16"/>
  <c r="QGV124" i="16"/>
  <c r="QGU124" i="16"/>
  <c r="QGT124" i="16"/>
  <c r="QGS124" i="16"/>
  <c r="QGR124" i="16"/>
  <c r="QGQ124" i="16"/>
  <c r="QGP124" i="16"/>
  <c r="QGO124" i="16"/>
  <c r="QGN124" i="16"/>
  <c r="QGM124" i="16"/>
  <c r="QGL124" i="16"/>
  <c r="QGK124" i="16"/>
  <c r="QGJ124" i="16"/>
  <c r="QGI124" i="16"/>
  <c r="QGH124" i="16"/>
  <c r="QGG124" i="16"/>
  <c r="QGF124" i="16"/>
  <c r="QGE124" i="16"/>
  <c r="QGD124" i="16"/>
  <c r="QGC124" i="16"/>
  <c r="QGB124" i="16"/>
  <c r="QGA124" i="16"/>
  <c r="QFZ124" i="16"/>
  <c r="QFY124" i="16"/>
  <c r="QFX124" i="16"/>
  <c r="QFW124" i="16"/>
  <c r="QFV124" i="16"/>
  <c r="QFU124" i="16"/>
  <c r="QFT124" i="16"/>
  <c r="QFS124" i="16"/>
  <c r="QFR124" i="16"/>
  <c r="QFQ124" i="16"/>
  <c r="QFP124" i="16"/>
  <c r="QFO124" i="16"/>
  <c r="QFN124" i="16"/>
  <c r="QFM124" i="16"/>
  <c r="QFL124" i="16"/>
  <c r="QFK124" i="16"/>
  <c r="QFJ124" i="16"/>
  <c r="QFI124" i="16"/>
  <c r="QFH124" i="16"/>
  <c r="QFG124" i="16"/>
  <c r="QFF124" i="16"/>
  <c r="QFE124" i="16"/>
  <c r="QFD124" i="16"/>
  <c r="QFC124" i="16"/>
  <c r="QFB124" i="16"/>
  <c r="QFA124" i="16"/>
  <c r="QEZ124" i="16"/>
  <c r="QEY124" i="16"/>
  <c r="QEX124" i="16"/>
  <c r="QEW124" i="16"/>
  <c r="QEV124" i="16"/>
  <c r="QEU124" i="16"/>
  <c r="QET124" i="16"/>
  <c r="QES124" i="16"/>
  <c r="QER124" i="16"/>
  <c r="QEQ124" i="16"/>
  <c r="QEP124" i="16"/>
  <c r="QEO124" i="16"/>
  <c r="QEN124" i="16"/>
  <c r="QEM124" i="16"/>
  <c r="QEL124" i="16"/>
  <c r="QEK124" i="16"/>
  <c r="QEJ124" i="16"/>
  <c r="QEI124" i="16"/>
  <c r="QEH124" i="16"/>
  <c r="QEG124" i="16"/>
  <c r="QEF124" i="16"/>
  <c r="QEE124" i="16"/>
  <c r="QED124" i="16"/>
  <c r="QEC124" i="16"/>
  <c r="QEB124" i="16"/>
  <c r="QEA124" i="16"/>
  <c r="QDZ124" i="16"/>
  <c r="QDY124" i="16"/>
  <c r="QDX124" i="16"/>
  <c r="QDW124" i="16"/>
  <c r="QDV124" i="16"/>
  <c r="QDU124" i="16"/>
  <c r="QDT124" i="16"/>
  <c r="QDS124" i="16"/>
  <c r="QDR124" i="16"/>
  <c r="QDQ124" i="16"/>
  <c r="QDP124" i="16"/>
  <c r="QDO124" i="16"/>
  <c r="QDN124" i="16"/>
  <c r="QDM124" i="16"/>
  <c r="QDL124" i="16"/>
  <c r="QDK124" i="16"/>
  <c r="QDJ124" i="16"/>
  <c r="QDI124" i="16"/>
  <c r="QDH124" i="16"/>
  <c r="QDG124" i="16"/>
  <c r="QDF124" i="16"/>
  <c r="QDE124" i="16"/>
  <c r="QDD124" i="16"/>
  <c r="QDC124" i="16"/>
  <c r="QDB124" i="16"/>
  <c r="QDA124" i="16"/>
  <c r="QCZ124" i="16"/>
  <c r="QCY124" i="16"/>
  <c r="QCX124" i="16"/>
  <c r="QCW124" i="16"/>
  <c r="QCV124" i="16"/>
  <c r="QCU124" i="16"/>
  <c r="QCT124" i="16"/>
  <c r="QCS124" i="16"/>
  <c r="QCR124" i="16"/>
  <c r="QCQ124" i="16"/>
  <c r="QCP124" i="16"/>
  <c r="QCO124" i="16"/>
  <c r="QCN124" i="16"/>
  <c r="QCM124" i="16"/>
  <c r="QCL124" i="16"/>
  <c r="QCK124" i="16"/>
  <c r="QCJ124" i="16"/>
  <c r="QCI124" i="16"/>
  <c r="QCH124" i="16"/>
  <c r="QCG124" i="16"/>
  <c r="QCF124" i="16"/>
  <c r="QCE124" i="16"/>
  <c r="QCD124" i="16"/>
  <c r="QCC124" i="16"/>
  <c r="QCB124" i="16"/>
  <c r="QCA124" i="16"/>
  <c r="QBZ124" i="16"/>
  <c r="QBY124" i="16"/>
  <c r="QBX124" i="16"/>
  <c r="QBW124" i="16"/>
  <c r="QBV124" i="16"/>
  <c r="QBU124" i="16"/>
  <c r="QBT124" i="16"/>
  <c r="QBS124" i="16"/>
  <c r="QBR124" i="16"/>
  <c r="QBQ124" i="16"/>
  <c r="QBP124" i="16"/>
  <c r="QBO124" i="16"/>
  <c r="QBN124" i="16"/>
  <c r="QBM124" i="16"/>
  <c r="QBL124" i="16"/>
  <c r="QBK124" i="16"/>
  <c r="QBJ124" i="16"/>
  <c r="QBI124" i="16"/>
  <c r="QBH124" i="16"/>
  <c r="QBG124" i="16"/>
  <c r="QBF124" i="16"/>
  <c r="QBE124" i="16"/>
  <c r="QBD124" i="16"/>
  <c r="QBC124" i="16"/>
  <c r="QBB124" i="16"/>
  <c r="QBA124" i="16"/>
  <c r="QAZ124" i="16"/>
  <c r="QAY124" i="16"/>
  <c r="QAX124" i="16"/>
  <c r="QAW124" i="16"/>
  <c r="QAV124" i="16"/>
  <c r="QAU124" i="16"/>
  <c r="QAT124" i="16"/>
  <c r="QAS124" i="16"/>
  <c r="QAR124" i="16"/>
  <c r="QAQ124" i="16"/>
  <c r="QAP124" i="16"/>
  <c r="QAO124" i="16"/>
  <c r="QAN124" i="16"/>
  <c r="QAM124" i="16"/>
  <c r="QAL124" i="16"/>
  <c r="QAK124" i="16"/>
  <c r="QAJ124" i="16"/>
  <c r="QAI124" i="16"/>
  <c r="QAH124" i="16"/>
  <c r="QAG124" i="16"/>
  <c r="QAF124" i="16"/>
  <c r="QAE124" i="16"/>
  <c r="QAD124" i="16"/>
  <c r="QAC124" i="16"/>
  <c r="QAB124" i="16"/>
  <c r="QAA124" i="16"/>
  <c r="PZZ124" i="16"/>
  <c r="PZY124" i="16"/>
  <c r="PZX124" i="16"/>
  <c r="PZW124" i="16"/>
  <c r="PZV124" i="16"/>
  <c r="PZU124" i="16"/>
  <c r="PZT124" i="16"/>
  <c r="PZS124" i="16"/>
  <c r="PZR124" i="16"/>
  <c r="PZQ124" i="16"/>
  <c r="PZP124" i="16"/>
  <c r="PZO124" i="16"/>
  <c r="PZN124" i="16"/>
  <c r="PZM124" i="16"/>
  <c r="PZL124" i="16"/>
  <c r="PZK124" i="16"/>
  <c r="PZJ124" i="16"/>
  <c r="PZI124" i="16"/>
  <c r="PZH124" i="16"/>
  <c r="PZG124" i="16"/>
  <c r="PZF124" i="16"/>
  <c r="PZE124" i="16"/>
  <c r="PZD124" i="16"/>
  <c r="PZC124" i="16"/>
  <c r="PZB124" i="16"/>
  <c r="PZA124" i="16"/>
  <c r="PYZ124" i="16"/>
  <c r="PYY124" i="16"/>
  <c r="PYX124" i="16"/>
  <c r="PYW124" i="16"/>
  <c r="PYV124" i="16"/>
  <c r="PYU124" i="16"/>
  <c r="PYT124" i="16"/>
  <c r="PYS124" i="16"/>
  <c r="PYR124" i="16"/>
  <c r="PYQ124" i="16"/>
  <c r="PYP124" i="16"/>
  <c r="PYO124" i="16"/>
  <c r="PYN124" i="16"/>
  <c r="PYM124" i="16"/>
  <c r="PYL124" i="16"/>
  <c r="PYK124" i="16"/>
  <c r="PYJ124" i="16"/>
  <c r="PYI124" i="16"/>
  <c r="PYH124" i="16"/>
  <c r="PYG124" i="16"/>
  <c r="PYF124" i="16"/>
  <c r="PYE124" i="16"/>
  <c r="PYD124" i="16"/>
  <c r="PYC124" i="16"/>
  <c r="PYB124" i="16"/>
  <c r="PYA124" i="16"/>
  <c r="PXZ124" i="16"/>
  <c r="PXY124" i="16"/>
  <c r="PXX124" i="16"/>
  <c r="PXW124" i="16"/>
  <c r="PXV124" i="16"/>
  <c r="PXU124" i="16"/>
  <c r="PXT124" i="16"/>
  <c r="PXS124" i="16"/>
  <c r="PXR124" i="16"/>
  <c r="PXQ124" i="16"/>
  <c r="PXP124" i="16"/>
  <c r="PXO124" i="16"/>
  <c r="PXN124" i="16"/>
  <c r="PXM124" i="16"/>
  <c r="PXL124" i="16"/>
  <c r="PXK124" i="16"/>
  <c r="PXJ124" i="16"/>
  <c r="PXI124" i="16"/>
  <c r="PXH124" i="16"/>
  <c r="PXG124" i="16"/>
  <c r="PXF124" i="16"/>
  <c r="PXE124" i="16"/>
  <c r="PXD124" i="16"/>
  <c r="PXC124" i="16"/>
  <c r="PXB124" i="16"/>
  <c r="PXA124" i="16"/>
  <c r="PWZ124" i="16"/>
  <c r="PWY124" i="16"/>
  <c r="PWX124" i="16"/>
  <c r="PWW124" i="16"/>
  <c r="PWV124" i="16"/>
  <c r="PWU124" i="16"/>
  <c r="PWT124" i="16"/>
  <c r="PWS124" i="16"/>
  <c r="PWR124" i="16"/>
  <c r="PWQ124" i="16"/>
  <c r="PWP124" i="16"/>
  <c r="PWO124" i="16"/>
  <c r="PWN124" i="16"/>
  <c r="PWM124" i="16"/>
  <c r="PWL124" i="16"/>
  <c r="PWK124" i="16"/>
  <c r="PWJ124" i="16"/>
  <c r="PWI124" i="16"/>
  <c r="PWH124" i="16"/>
  <c r="PWG124" i="16"/>
  <c r="PWF124" i="16"/>
  <c r="PWE124" i="16"/>
  <c r="PWD124" i="16"/>
  <c r="PWC124" i="16"/>
  <c r="PWB124" i="16"/>
  <c r="PWA124" i="16"/>
  <c r="PVZ124" i="16"/>
  <c r="PVY124" i="16"/>
  <c r="PVX124" i="16"/>
  <c r="PVW124" i="16"/>
  <c r="PVV124" i="16"/>
  <c r="PVU124" i="16"/>
  <c r="PVT124" i="16"/>
  <c r="PVS124" i="16"/>
  <c r="PVR124" i="16"/>
  <c r="PVQ124" i="16"/>
  <c r="PVP124" i="16"/>
  <c r="PVO124" i="16"/>
  <c r="PVN124" i="16"/>
  <c r="PVM124" i="16"/>
  <c r="PVL124" i="16"/>
  <c r="PVK124" i="16"/>
  <c r="PVJ124" i="16"/>
  <c r="PVI124" i="16"/>
  <c r="PVH124" i="16"/>
  <c r="PVG124" i="16"/>
  <c r="PVF124" i="16"/>
  <c r="PVE124" i="16"/>
  <c r="PVD124" i="16"/>
  <c r="PVC124" i="16"/>
  <c r="PVB124" i="16"/>
  <c r="PVA124" i="16"/>
  <c r="PUZ124" i="16"/>
  <c r="PUY124" i="16"/>
  <c r="PUX124" i="16"/>
  <c r="PUW124" i="16"/>
  <c r="PUV124" i="16"/>
  <c r="PUU124" i="16"/>
  <c r="PUT124" i="16"/>
  <c r="PUS124" i="16"/>
  <c r="PUR124" i="16"/>
  <c r="PUQ124" i="16"/>
  <c r="PUP124" i="16"/>
  <c r="PUO124" i="16"/>
  <c r="PUN124" i="16"/>
  <c r="PUM124" i="16"/>
  <c r="PUL124" i="16"/>
  <c r="PUK124" i="16"/>
  <c r="PUJ124" i="16"/>
  <c r="PUI124" i="16"/>
  <c r="PUH124" i="16"/>
  <c r="PUG124" i="16"/>
  <c r="PUF124" i="16"/>
  <c r="PUE124" i="16"/>
  <c r="PUD124" i="16"/>
  <c r="PUC124" i="16"/>
  <c r="PUB124" i="16"/>
  <c r="PUA124" i="16"/>
  <c r="PTZ124" i="16"/>
  <c r="PTY124" i="16"/>
  <c r="PTX124" i="16"/>
  <c r="PTW124" i="16"/>
  <c r="PTV124" i="16"/>
  <c r="PTU124" i="16"/>
  <c r="PTT124" i="16"/>
  <c r="PTS124" i="16"/>
  <c r="PTR124" i="16"/>
  <c r="PTQ124" i="16"/>
  <c r="PTP124" i="16"/>
  <c r="PTO124" i="16"/>
  <c r="PTN124" i="16"/>
  <c r="PTM124" i="16"/>
  <c r="PTL124" i="16"/>
  <c r="PTK124" i="16"/>
  <c r="PTJ124" i="16"/>
  <c r="PTI124" i="16"/>
  <c r="PTH124" i="16"/>
  <c r="PTG124" i="16"/>
  <c r="PTF124" i="16"/>
  <c r="PTE124" i="16"/>
  <c r="PTD124" i="16"/>
  <c r="PTC124" i="16"/>
  <c r="PTB124" i="16"/>
  <c r="PTA124" i="16"/>
  <c r="PSZ124" i="16"/>
  <c r="PSY124" i="16"/>
  <c r="PSX124" i="16"/>
  <c r="PSW124" i="16"/>
  <c r="PSV124" i="16"/>
  <c r="PSU124" i="16"/>
  <c r="PST124" i="16"/>
  <c r="PSS124" i="16"/>
  <c r="PSR124" i="16"/>
  <c r="PSQ124" i="16"/>
  <c r="PSP124" i="16"/>
  <c r="PSO124" i="16"/>
  <c r="PSN124" i="16"/>
  <c r="PSM124" i="16"/>
  <c r="PSL124" i="16"/>
  <c r="PSK124" i="16"/>
  <c r="PSJ124" i="16"/>
  <c r="PSI124" i="16"/>
  <c r="PSH124" i="16"/>
  <c r="PSG124" i="16"/>
  <c r="PSF124" i="16"/>
  <c r="PSE124" i="16"/>
  <c r="PSD124" i="16"/>
  <c r="PSC124" i="16"/>
  <c r="PSB124" i="16"/>
  <c r="PSA124" i="16"/>
  <c r="PRZ124" i="16"/>
  <c r="PRY124" i="16"/>
  <c r="PRX124" i="16"/>
  <c r="PRW124" i="16"/>
  <c r="PRV124" i="16"/>
  <c r="PRU124" i="16"/>
  <c r="PRT124" i="16"/>
  <c r="PRS124" i="16"/>
  <c r="PRR124" i="16"/>
  <c r="PRQ124" i="16"/>
  <c r="PRP124" i="16"/>
  <c r="PRO124" i="16"/>
  <c r="PRN124" i="16"/>
  <c r="PRM124" i="16"/>
  <c r="PRL124" i="16"/>
  <c r="PRK124" i="16"/>
  <c r="PRJ124" i="16"/>
  <c r="PRI124" i="16"/>
  <c r="PRH124" i="16"/>
  <c r="PRG124" i="16"/>
  <c r="PRF124" i="16"/>
  <c r="PRE124" i="16"/>
  <c r="PRD124" i="16"/>
  <c r="PRC124" i="16"/>
  <c r="PRB124" i="16"/>
  <c r="PRA124" i="16"/>
  <c r="PQZ124" i="16"/>
  <c r="PQY124" i="16"/>
  <c r="PQX124" i="16"/>
  <c r="PQW124" i="16"/>
  <c r="PQV124" i="16"/>
  <c r="PQU124" i="16"/>
  <c r="PQT124" i="16"/>
  <c r="PQS124" i="16"/>
  <c r="PQR124" i="16"/>
  <c r="PQQ124" i="16"/>
  <c r="PQP124" i="16"/>
  <c r="PQO124" i="16"/>
  <c r="PQN124" i="16"/>
  <c r="PQM124" i="16"/>
  <c r="PQL124" i="16"/>
  <c r="PQK124" i="16"/>
  <c r="PQJ124" i="16"/>
  <c r="PQI124" i="16"/>
  <c r="PQH124" i="16"/>
  <c r="PQG124" i="16"/>
  <c r="PQF124" i="16"/>
  <c r="PQE124" i="16"/>
  <c r="PQD124" i="16"/>
  <c r="PQC124" i="16"/>
  <c r="PQB124" i="16"/>
  <c r="PQA124" i="16"/>
  <c r="PPZ124" i="16"/>
  <c r="PPY124" i="16"/>
  <c r="PPX124" i="16"/>
  <c r="PPW124" i="16"/>
  <c r="PPV124" i="16"/>
  <c r="PPU124" i="16"/>
  <c r="PPT124" i="16"/>
  <c r="PPS124" i="16"/>
  <c r="PPR124" i="16"/>
  <c r="PPQ124" i="16"/>
  <c r="PPP124" i="16"/>
  <c r="PPO124" i="16"/>
  <c r="PPN124" i="16"/>
  <c r="PPM124" i="16"/>
  <c r="PPL124" i="16"/>
  <c r="PPK124" i="16"/>
  <c r="PPJ124" i="16"/>
  <c r="PPI124" i="16"/>
  <c r="PPH124" i="16"/>
  <c r="PPG124" i="16"/>
  <c r="PPF124" i="16"/>
  <c r="PPE124" i="16"/>
  <c r="PPD124" i="16"/>
  <c r="PPC124" i="16"/>
  <c r="PPB124" i="16"/>
  <c r="PPA124" i="16"/>
  <c r="POZ124" i="16"/>
  <c r="POY124" i="16"/>
  <c r="POX124" i="16"/>
  <c r="POW124" i="16"/>
  <c r="POV124" i="16"/>
  <c r="POU124" i="16"/>
  <c r="POT124" i="16"/>
  <c r="POS124" i="16"/>
  <c r="POR124" i="16"/>
  <c r="POQ124" i="16"/>
  <c r="POP124" i="16"/>
  <c r="POO124" i="16"/>
  <c r="PON124" i="16"/>
  <c r="POM124" i="16"/>
  <c r="POL124" i="16"/>
  <c r="POK124" i="16"/>
  <c r="POJ124" i="16"/>
  <c r="POI124" i="16"/>
  <c r="POH124" i="16"/>
  <c r="POG124" i="16"/>
  <c r="POF124" i="16"/>
  <c r="POE124" i="16"/>
  <c r="POD124" i="16"/>
  <c r="POC124" i="16"/>
  <c r="POB124" i="16"/>
  <c r="POA124" i="16"/>
  <c r="PNZ124" i="16"/>
  <c r="PNY124" i="16"/>
  <c r="PNX124" i="16"/>
  <c r="PNW124" i="16"/>
  <c r="PNV124" i="16"/>
  <c r="PNU124" i="16"/>
  <c r="PNT124" i="16"/>
  <c r="PNS124" i="16"/>
  <c r="PNR124" i="16"/>
  <c r="PNQ124" i="16"/>
  <c r="PNP124" i="16"/>
  <c r="PNO124" i="16"/>
  <c r="PNN124" i="16"/>
  <c r="PNM124" i="16"/>
  <c r="PNL124" i="16"/>
  <c r="PNK124" i="16"/>
  <c r="PNJ124" i="16"/>
  <c r="PNI124" i="16"/>
  <c r="PNH124" i="16"/>
  <c r="PNG124" i="16"/>
  <c r="PNF124" i="16"/>
  <c r="PNE124" i="16"/>
  <c r="PND124" i="16"/>
  <c r="PNC124" i="16"/>
  <c r="PNB124" i="16"/>
  <c r="PNA124" i="16"/>
  <c r="PMZ124" i="16"/>
  <c r="PMY124" i="16"/>
  <c r="PMX124" i="16"/>
  <c r="PMW124" i="16"/>
  <c r="PMV124" i="16"/>
  <c r="PMU124" i="16"/>
  <c r="PMT124" i="16"/>
  <c r="PMS124" i="16"/>
  <c r="PMR124" i="16"/>
  <c r="PMQ124" i="16"/>
  <c r="PMP124" i="16"/>
  <c r="PMO124" i="16"/>
  <c r="PMN124" i="16"/>
  <c r="PMM124" i="16"/>
  <c r="PML124" i="16"/>
  <c r="PMK124" i="16"/>
  <c r="PMJ124" i="16"/>
  <c r="PMI124" i="16"/>
  <c r="PMH124" i="16"/>
  <c r="PMG124" i="16"/>
  <c r="PMF124" i="16"/>
  <c r="PME124" i="16"/>
  <c r="PMD124" i="16"/>
  <c r="PMC124" i="16"/>
  <c r="PMB124" i="16"/>
  <c r="PMA124" i="16"/>
  <c r="PLZ124" i="16"/>
  <c r="PLY124" i="16"/>
  <c r="PLX124" i="16"/>
  <c r="PLW124" i="16"/>
  <c r="PLV124" i="16"/>
  <c r="PLU124" i="16"/>
  <c r="PLT124" i="16"/>
  <c r="PLS124" i="16"/>
  <c r="PLR124" i="16"/>
  <c r="PLQ124" i="16"/>
  <c r="PLP124" i="16"/>
  <c r="PLO124" i="16"/>
  <c r="PLN124" i="16"/>
  <c r="PLM124" i="16"/>
  <c r="PLL124" i="16"/>
  <c r="PLK124" i="16"/>
  <c r="PLJ124" i="16"/>
  <c r="PLI124" i="16"/>
  <c r="PLH124" i="16"/>
  <c r="PLG124" i="16"/>
  <c r="PLF124" i="16"/>
  <c r="PLE124" i="16"/>
  <c r="PLD124" i="16"/>
  <c r="PLC124" i="16"/>
  <c r="PLB124" i="16"/>
  <c r="PLA124" i="16"/>
  <c r="PKZ124" i="16"/>
  <c r="PKY124" i="16"/>
  <c r="PKX124" i="16"/>
  <c r="PKW124" i="16"/>
  <c r="PKV124" i="16"/>
  <c r="PKU124" i="16"/>
  <c r="PKT124" i="16"/>
  <c r="PKS124" i="16"/>
  <c r="PKR124" i="16"/>
  <c r="PKQ124" i="16"/>
  <c r="PKP124" i="16"/>
  <c r="PKO124" i="16"/>
  <c r="PKN124" i="16"/>
  <c r="PKM124" i="16"/>
  <c r="PKL124" i="16"/>
  <c r="PKK124" i="16"/>
  <c r="PKJ124" i="16"/>
  <c r="PKI124" i="16"/>
  <c r="PKH124" i="16"/>
  <c r="PKG124" i="16"/>
  <c r="PKF124" i="16"/>
  <c r="PKE124" i="16"/>
  <c r="PKD124" i="16"/>
  <c r="PKC124" i="16"/>
  <c r="PKB124" i="16"/>
  <c r="PKA124" i="16"/>
  <c r="PJZ124" i="16"/>
  <c r="PJY124" i="16"/>
  <c r="PJX124" i="16"/>
  <c r="PJW124" i="16"/>
  <c r="PJV124" i="16"/>
  <c r="PJU124" i="16"/>
  <c r="PJT124" i="16"/>
  <c r="PJS124" i="16"/>
  <c r="PJR124" i="16"/>
  <c r="PJQ124" i="16"/>
  <c r="PJP124" i="16"/>
  <c r="PJO124" i="16"/>
  <c r="PJN124" i="16"/>
  <c r="PJM124" i="16"/>
  <c r="PJL124" i="16"/>
  <c r="PJK124" i="16"/>
  <c r="PJJ124" i="16"/>
  <c r="PJI124" i="16"/>
  <c r="PJH124" i="16"/>
  <c r="PJG124" i="16"/>
  <c r="PJF124" i="16"/>
  <c r="PJE124" i="16"/>
  <c r="PJD124" i="16"/>
  <c r="PJC124" i="16"/>
  <c r="PJB124" i="16"/>
  <c r="PJA124" i="16"/>
  <c r="PIZ124" i="16"/>
  <c r="PIY124" i="16"/>
  <c r="PIX124" i="16"/>
  <c r="PIW124" i="16"/>
  <c r="PIV124" i="16"/>
  <c r="PIU124" i="16"/>
  <c r="PIT124" i="16"/>
  <c r="PIS124" i="16"/>
  <c r="PIR124" i="16"/>
  <c r="PIQ124" i="16"/>
  <c r="PIP124" i="16"/>
  <c r="PIO124" i="16"/>
  <c r="PIN124" i="16"/>
  <c r="PIM124" i="16"/>
  <c r="PIL124" i="16"/>
  <c r="PIK124" i="16"/>
  <c r="PIJ124" i="16"/>
  <c r="PII124" i="16"/>
  <c r="PIH124" i="16"/>
  <c r="PIG124" i="16"/>
  <c r="PIF124" i="16"/>
  <c r="PIE124" i="16"/>
  <c r="PID124" i="16"/>
  <c r="PIC124" i="16"/>
  <c r="PIB124" i="16"/>
  <c r="PIA124" i="16"/>
  <c r="PHZ124" i="16"/>
  <c r="PHY124" i="16"/>
  <c r="PHX124" i="16"/>
  <c r="PHW124" i="16"/>
  <c r="PHV124" i="16"/>
  <c r="PHU124" i="16"/>
  <c r="PHT124" i="16"/>
  <c r="PHS124" i="16"/>
  <c r="PHR124" i="16"/>
  <c r="PHQ124" i="16"/>
  <c r="PHP124" i="16"/>
  <c r="PHO124" i="16"/>
  <c r="PHN124" i="16"/>
  <c r="PHM124" i="16"/>
  <c r="PHL124" i="16"/>
  <c r="PHK124" i="16"/>
  <c r="PHJ124" i="16"/>
  <c r="PHI124" i="16"/>
  <c r="PHH124" i="16"/>
  <c r="PHG124" i="16"/>
  <c r="PHF124" i="16"/>
  <c r="PHE124" i="16"/>
  <c r="PHD124" i="16"/>
  <c r="PHC124" i="16"/>
  <c r="PHB124" i="16"/>
  <c r="PHA124" i="16"/>
  <c r="PGZ124" i="16"/>
  <c r="PGY124" i="16"/>
  <c r="PGX124" i="16"/>
  <c r="PGW124" i="16"/>
  <c r="PGV124" i="16"/>
  <c r="PGU124" i="16"/>
  <c r="PGT124" i="16"/>
  <c r="PGS124" i="16"/>
  <c r="PGR124" i="16"/>
  <c r="PGQ124" i="16"/>
  <c r="PGP124" i="16"/>
  <c r="PGO124" i="16"/>
  <c r="PGN124" i="16"/>
  <c r="PGM124" i="16"/>
  <c r="PGL124" i="16"/>
  <c r="PGK124" i="16"/>
  <c r="PGJ124" i="16"/>
  <c r="PGI124" i="16"/>
  <c r="PGH124" i="16"/>
  <c r="PGG124" i="16"/>
  <c r="PGF124" i="16"/>
  <c r="PGE124" i="16"/>
  <c r="PGD124" i="16"/>
  <c r="PGC124" i="16"/>
  <c r="PGB124" i="16"/>
  <c r="PGA124" i="16"/>
  <c r="PFZ124" i="16"/>
  <c r="PFY124" i="16"/>
  <c r="PFX124" i="16"/>
  <c r="PFW124" i="16"/>
  <c r="PFV124" i="16"/>
  <c r="PFU124" i="16"/>
  <c r="PFT124" i="16"/>
  <c r="PFS124" i="16"/>
  <c r="PFR124" i="16"/>
  <c r="PFQ124" i="16"/>
  <c r="PFP124" i="16"/>
  <c r="PFO124" i="16"/>
  <c r="PFN124" i="16"/>
  <c r="PFM124" i="16"/>
  <c r="PFL124" i="16"/>
  <c r="PFK124" i="16"/>
  <c r="PFJ124" i="16"/>
  <c r="PFI124" i="16"/>
  <c r="PFH124" i="16"/>
  <c r="PFG124" i="16"/>
  <c r="PFF124" i="16"/>
  <c r="PFE124" i="16"/>
  <c r="PFD124" i="16"/>
  <c r="PFC124" i="16"/>
  <c r="PFB124" i="16"/>
  <c r="PFA124" i="16"/>
  <c r="PEZ124" i="16"/>
  <c r="PEY124" i="16"/>
  <c r="PEX124" i="16"/>
  <c r="PEW124" i="16"/>
  <c r="PEV124" i="16"/>
  <c r="PEU124" i="16"/>
  <c r="PET124" i="16"/>
  <c r="PES124" i="16"/>
  <c r="PER124" i="16"/>
  <c r="PEQ124" i="16"/>
  <c r="PEP124" i="16"/>
  <c r="PEO124" i="16"/>
  <c r="PEN124" i="16"/>
  <c r="PEM124" i="16"/>
  <c r="PEL124" i="16"/>
  <c r="PEK124" i="16"/>
  <c r="PEJ124" i="16"/>
  <c r="PEI124" i="16"/>
  <c r="PEH124" i="16"/>
  <c r="PEG124" i="16"/>
  <c r="PEF124" i="16"/>
  <c r="PEE124" i="16"/>
  <c r="PED124" i="16"/>
  <c r="PEC124" i="16"/>
  <c r="PEB124" i="16"/>
  <c r="PEA124" i="16"/>
  <c r="PDZ124" i="16"/>
  <c r="PDY124" i="16"/>
  <c r="PDX124" i="16"/>
  <c r="PDW124" i="16"/>
  <c r="PDV124" i="16"/>
  <c r="PDU124" i="16"/>
  <c r="PDT124" i="16"/>
  <c r="PDS124" i="16"/>
  <c r="PDR124" i="16"/>
  <c r="PDQ124" i="16"/>
  <c r="PDP124" i="16"/>
  <c r="PDO124" i="16"/>
  <c r="PDN124" i="16"/>
  <c r="PDM124" i="16"/>
  <c r="PDL124" i="16"/>
  <c r="PDK124" i="16"/>
  <c r="PDJ124" i="16"/>
  <c r="PDI124" i="16"/>
  <c r="PDH124" i="16"/>
  <c r="PDG124" i="16"/>
  <c r="PDF124" i="16"/>
  <c r="PDE124" i="16"/>
  <c r="PDD124" i="16"/>
  <c r="PDC124" i="16"/>
  <c r="PDB124" i="16"/>
  <c r="PDA124" i="16"/>
  <c r="PCZ124" i="16"/>
  <c r="PCY124" i="16"/>
  <c r="PCX124" i="16"/>
  <c r="PCW124" i="16"/>
  <c r="PCV124" i="16"/>
  <c r="PCU124" i="16"/>
  <c r="PCT124" i="16"/>
  <c r="PCS124" i="16"/>
  <c r="PCR124" i="16"/>
  <c r="PCQ124" i="16"/>
  <c r="PCP124" i="16"/>
  <c r="PCO124" i="16"/>
  <c r="PCN124" i="16"/>
  <c r="PCM124" i="16"/>
  <c r="PCL124" i="16"/>
  <c r="PCK124" i="16"/>
  <c r="PCJ124" i="16"/>
  <c r="PCI124" i="16"/>
  <c r="PCH124" i="16"/>
  <c r="PCG124" i="16"/>
  <c r="PCF124" i="16"/>
  <c r="PCE124" i="16"/>
  <c r="PCD124" i="16"/>
  <c r="PCC124" i="16"/>
  <c r="PCB124" i="16"/>
  <c r="PCA124" i="16"/>
  <c r="PBZ124" i="16"/>
  <c r="PBY124" i="16"/>
  <c r="PBX124" i="16"/>
  <c r="PBW124" i="16"/>
  <c r="PBV124" i="16"/>
  <c r="PBU124" i="16"/>
  <c r="PBT124" i="16"/>
  <c r="PBS124" i="16"/>
  <c r="PBR124" i="16"/>
  <c r="PBQ124" i="16"/>
  <c r="PBP124" i="16"/>
  <c r="PBO124" i="16"/>
  <c r="PBN124" i="16"/>
  <c r="PBM124" i="16"/>
  <c r="PBL124" i="16"/>
  <c r="PBK124" i="16"/>
  <c r="PBJ124" i="16"/>
  <c r="PBI124" i="16"/>
  <c r="PBH124" i="16"/>
  <c r="PBG124" i="16"/>
  <c r="PBF124" i="16"/>
  <c r="PBE124" i="16"/>
  <c r="PBD124" i="16"/>
  <c r="PBC124" i="16"/>
  <c r="PBB124" i="16"/>
  <c r="PBA124" i="16"/>
  <c r="PAZ124" i="16"/>
  <c r="PAY124" i="16"/>
  <c r="PAX124" i="16"/>
  <c r="PAW124" i="16"/>
  <c r="PAV124" i="16"/>
  <c r="PAU124" i="16"/>
  <c r="PAT124" i="16"/>
  <c r="PAS124" i="16"/>
  <c r="PAR124" i="16"/>
  <c r="PAQ124" i="16"/>
  <c r="PAP124" i="16"/>
  <c r="PAO124" i="16"/>
  <c r="PAN124" i="16"/>
  <c r="PAM124" i="16"/>
  <c r="PAL124" i="16"/>
  <c r="PAK124" i="16"/>
  <c r="PAJ124" i="16"/>
  <c r="PAI124" i="16"/>
  <c r="PAH124" i="16"/>
  <c r="PAG124" i="16"/>
  <c r="PAF124" i="16"/>
  <c r="PAE124" i="16"/>
  <c r="PAD124" i="16"/>
  <c r="PAC124" i="16"/>
  <c r="PAB124" i="16"/>
  <c r="PAA124" i="16"/>
  <c r="OZZ124" i="16"/>
  <c r="OZY124" i="16"/>
  <c r="OZX124" i="16"/>
  <c r="OZW124" i="16"/>
  <c r="OZV124" i="16"/>
  <c r="OZU124" i="16"/>
  <c r="OZT124" i="16"/>
  <c r="OZS124" i="16"/>
  <c r="OZR124" i="16"/>
  <c r="OZQ124" i="16"/>
  <c r="OZP124" i="16"/>
  <c r="OZO124" i="16"/>
  <c r="OZN124" i="16"/>
  <c r="OZM124" i="16"/>
  <c r="OZL124" i="16"/>
  <c r="OZK124" i="16"/>
  <c r="OZJ124" i="16"/>
  <c r="OZI124" i="16"/>
  <c r="OZH124" i="16"/>
  <c r="OZG124" i="16"/>
  <c r="OZF124" i="16"/>
  <c r="OZE124" i="16"/>
  <c r="OZD124" i="16"/>
  <c r="OZC124" i="16"/>
  <c r="OZB124" i="16"/>
  <c r="OZA124" i="16"/>
  <c r="OYZ124" i="16"/>
  <c r="OYY124" i="16"/>
  <c r="OYX124" i="16"/>
  <c r="OYW124" i="16"/>
  <c r="OYV124" i="16"/>
  <c r="OYU124" i="16"/>
  <c r="OYT124" i="16"/>
  <c r="OYS124" i="16"/>
  <c r="OYR124" i="16"/>
  <c r="OYQ124" i="16"/>
  <c r="OYP124" i="16"/>
  <c r="OYO124" i="16"/>
  <c r="OYN124" i="16"/>
  <c r="OYM124" i="16"/>
  <c r="OYL124" i="16"/>
  <c r="OYK124" i="16"/>
  <c r="OYJ124" i="16"/>
  <c r="OYI124" i="16"/>
  <c r="OYH124" i="16"/>
  <c r="OYG124" i="16"/>
  <c r="OYF124" i="16"/>
  <c r="OYE124" i="16"/>
  <c r="OYD124" i="16"/>
  <c r="OYC124" i="16"/>
  <c r="OYB124" i="16"/>
  <c r="OYA124" i="16"/>
  <c r="OXZ124" i="16"/>
  <c r="OXY124" i="16"/>
  <c r="OXX124" i="16"/>
  <c r="OXW124" i="16"/>
  <c r="OXV124" i="16"/>
  <c r="OXU124" i="16"/>
  <c r="OXT124" i="16"/>
  <c r="OXS124" i="16"/>
  <c r="OXR124" i="16"/>
  <c r="OXQ124" i="16"/>
  <c r="OXP124" i="16"/>
  <c r="OXO124" i="16"/>
  <c r="OXN124" i="16"/>
  <c r="OXM124" i="16"/>
  <c r="OXL124" i="16"/>
  <c r="OXK124" i="16"/>
  <c r="OXJ124" i="16"/>
  <c r="OXI124" i="16"/>
  <c r="OXH124" i="16"/>
  <c r="OXG124" i="16"/>
  <c r="OXF124" i="16"/>
  <c r="OXE124" i="16"/>
  <c r="OXD124" i="16"/>
  <c r="OXC124" i="16"/>
  <c r="OXB124" i="16"/>
  <c r="OXA124" i="16"/>
  <c r="OWZ124" i="16"/>
  <c r="OWY124" i="16"/>
  <c r="OWX124" i="16"/>
  <c r="OWW124" i="16"/>
  <c r="OWV124" i="16"/>
  <c r="OWU124" i="16"/>
  <c r="OWT124" i="16"/>
  <c r="OWS124" i="16"/>
  <c r="OWR124" i="16"/>
  <c r="OWQ124" i="16"/>
  <c r="OWP124" i="16"/>
  <c r="OWO124" i="16"/>
  <c r="OWN124" i="16"/>
  <c r="OWM124" i="16"/>
  <c r="OWL124" i="16"/>
  <c r="OWK124" i="16"/>
  <c r="OWJ124" i="16"/>
  <c r="OWI124" i="16"/>
  <c r="OWH124" i="16"/>
  <c r="OWG124" i="16"/>
  <c r="OWF124" i="16"/>
  <c r="OWE124" i="16"/>
  <c r="OWD124" i="16"/>
  <c r="OWC124" i="16"/>
  <c r="OWB124" i="16"/>
  <c r="OWA124" i="16"/>
  <c r="OVZ124" i="16"/>
  <c r="OVY124" i="16"/>
  <c r="OVX124" i="16"/>
  <c r="OVW124" i="16"/>
  <c r="OVV124" i="16"/>
  <c r="OVU124" i="16"/>
  <c r="OVT124" i="16"/>
  <c r="OVS124" i="16"/>
  <c r="OVR124" i="16"/>
  <c r="OVQ124" i="16"/>
  <c r="OVP124" i="16"/>
  <c r="OVO124" i="16"/>
  <c r="OVN124" i="16"/>
  <c r="OVM124" i="16"/>
  <c r="OVL124" i="16"/>
  <c r="OVK124" i="16"/>
  <c r="OVJ124" i="16"/>
  <c r="OVI124" i="16"/>
  <c r="OVH124" i="16"/>
  <c r="OVG124" i="16"/>
  <c r="OVF124" i="16"/>
  <c r="OVE124" i="16"/>
  <c r="OVD124" i="16"/>
  <c r="OVC124" i="16"/>
  <c r="OVB124" i="16"/>
  <c r="OVA124" i="16"/>
  <c r="OUZ124" i="16"/>
  <c r="OUY124" i="16"/>
  <c r="OUX124" i="16"/>
  <c r="OUW124" i="16"/>
  <c r="OUV124" i="16"/>
  <c r="OUU124" i="16"/>
  <c r="OUT124" i="16"/>
  <c r="OUS124" i="16"/>
  <c r="OUR124" i="16"/>
  <c r="OUQ124" i="16"/>
  <c r="OUP124" i="16"/>
  <c r="OUO124" i="16"/>
  <c r="OUN124" i="16"/>
  <c r="OUM124" i="16"/>
  <c r="OUL124" i="16"/>
  <c r="OUK124" i="16"/>
  <c r="OUJ124" i="16"/>
  <c r="OUI124" i="16"/>
  <c r="OUH124" i="16"/>
  <c r="OUG124" i="16"/>
  <c r="OUF124" i="16"/>
  <c r="OUE124" i="16"/>
  <c r="OUD124" i="16"/>
  <c r="OUC124" i="16"/>
  <c r="OUB124" i="16"/>
  <c r="OUA124" i="16"/>
  <c r="OTZ124" i="16"/>
  <c r="OTY124" i="16"/>
  <c r="OTX124" i="16"/>
  <c r="OTW124" i="16"/>
  <c r="OTV124" i="16"/>
  <c r="OTU124" i="16"/>
  <c r="OTT124" i="16"/>
  <c r="OTS124" i="16"/>
  <c r="OTR124" i="16"/>
  <c r="OTQ124" i="16"/>
  <c r="OTP124" i="16"/>
  <c r="OTO124" i="16"/>
  <c r="OTN124" i="16"/>
  <c r="OTM124" i="16"/>
  <c r="OTL124" i="16"/>
  <c r="OTK124" i="16"/>
  <c r="OTJ124" i="16"/>
  <c r="OTI124" i="16"/>
  <c r="OTH124" i="16"/>
  <c r="OTG124" i="16"/>
  <c r="OTF124" i="16"/>
  <c r="OTE124" i="16"/>
  <c r="OTD124" i="16"/>
  <c r="OTC124" i="16"/>
  <c r="OTB124" i="16"/>
  <c r="OTA124" i="16"/>
  <c r="OSZ124" i="16"/>
  <c r="OSY124" i="16"/>
  <c r="OSX124" i="16"/>
  <c r="OSW124" i="16"/>
  <c r="OSV124" i="16"/>
  <c r="OSU124" i="16"/>
  <c r="OST124" i="16"/>
  <c r="OSS124" i="16"/>
  <c r="OSR124" i="16"/>
  <c r="OSQ124" i="16"/>
  <c r="OSP124" i="16"/>
  <c r="OSO124" i="16"/>
  <c r="OSN124" i="16"/>
  <c r="OSM124" i="16"/>
  <c r="OSL124" i="16"/>
  <c r="OSK124" i="16"/>
  <c r="OSJ124" i="16"/>
  <c r="OSI124" i="16"/>
  <c r="OSH124" i="16"/>
  <c r="OSG124" i="16"/>
  <c r="OSF124" i="16"/>
  <c r="OSE124" i="16"/>
  <c r="OSD124" i="16"/>
  <c r="OSC124" i="16"/>
  <c r="OSB124" i="16"/>
  <c r="OSA124" i="16"/>
  <c r="ORZ124" i="16"/>
  <c r="ORY124" i="16"/>
  <c r="ORX124" i="16"/>
  <c r="ORW124" i="16"/>
  <c r="ORV124" i="16"/>
  <c r="ORU124" i="16"/>
  <c r="ORT124" i="16"/>
  <c r="ORS124" i="16"/>
  <c r="ORR124" i="16"/>
  <c r="ORQ124" i="16"/>
  <c r="ORP124" i="16"/>
  <c r="ORO124" i="16"/>
  <c r="ORN124" i="16"/>
  <c r="ORM124" i="16"/>
  <c r="ORL124" i="16"/>
  <c r="ORK124" i="16"/>
  <c r="ORJ124" i="16"/>
  <c r="ORI124" i="16"/>
  <c r="ORH124" i="16"/>
  <c r="ORG124" i="16"/>
  <c r="ORF124" i="16"/>
  <c r="ORE124" i="16"/>
  <c r="ORD124" i="16"/>
  <c r="ORC124" i="16"/>
  <c r="ORB124" i="16"/>
  <c r="ORA124" i="16"/>
  <c r="OQZ124" i="16"/>
  <c r="OQY124" i="16"/>
  <c r="OQX124" i="16"/>
  <c r="OQW124" i="16"/>
  <c r="OQV124" i="16"/>
  <c r="OQU124" i="16"/>
  <c r="OQT124" i="16"/>
  <c r="OQS124" i="16"/>
  <c r="OQR124" i="16"/>
  <c r="OQQ124" i="16"/>
  <c r="OQP124" i="16"/>
  <c r="OQO124" i="16"/>
  <c r="OQN124" i="16"/>
  <c r="OQM124" i="16"/>
  <c r="OQL124" i="16"/>
  <c r="OQK124" i="16"/>
  <c r="OQJ124" i="16"/>
  <c r="OQI124" i="16"/>
  <c r="OQH124" i="16"/>
  <c r="OQG124" i="16"/>
  <c r="OQF124" i="16"/>
  <c r="OQE124" i="16"/>
  <c r="OQD124" i="16"/>
  <c r="OQC124" i="16"/>
  <c r="OQB124" i="16"/>
  <c r="OQA124" i="16"/>
  <c r="OPZ124" i="16"/>
  <c r="OPY124" i="16"/>
  <c r="OPX124" i="16"/>
  <c r="OPW124" i="16"/>
  <c r="OPV124" i="16"/>
  <c r="OPU124" i="16"/>
  <c r="OPT124" i="16"/>
  <c r="OPS124" i="16"/>
  <c r="OPR124" i="16"/>
  <c r="OPQ124" i="16"/>
  <c r="OPP124" i="16"/>
  <c r="OPO124" i="16"/>
  <c r="OPN124" i="16"/>
  <c r="OPM124" i="16"/>
  <c r="OPL124" i="16"/>
  <c r="OPK124" i="16"/>
  <c r="OPJ124" i="16"/>
  <c r="OPI124" i="16"/>
  <c r="OPH124" i="16"/>
  <c r="OPG124" i="16"/>
  <c r="OPF124" i="16"/>
  <c r="OPE124" i="16"/>
  <c r="OPD124" i="16"/>
  <c r="OPC124" i="16"/>
  <c r="OPB124" i="16"/>
  <c r="OPA124" i="16"/>
  <c r="OOZ124" i="16"/>
  <c r="OOY124" i="16"/>
  <c r="OOX124" i="16"/>
  <c r="OOW124" i="16"/>
  <c r="OOV124" i="16"/>
  <c r="OOU124" i="16"/>
  <c r="OOT124" i="16"/>
  <c r="OOS124" i="16"/>
  <c r="OOR124" i="16"/>
  <c r="OOQ124" i="16"/>
  <c r="OOP124" i="16"/>
  <c r="OOO124" i="16"/>
  <c r="OON124" i="16"/>
  <c r="OOM124" i="16"/>
  <c r="OOL124" i="16"/>
  <c r="OOK124" i="16"/>
  <c r="OOJ124" i="16"/>
  <c r="OOI124" i="16"/>
  <c r="OOH124" i="16"/>
  <c r="OOG124" i="16"/>
  <c r="OOF124" i="16"/>
  <c r="OOE124" i="16"/>
  <c r="OOD124" i="16"/>
  <c r="OOC124" i="16"/>
  <c r="OOB124" i="16"/>
  <c r="OOA124" i="16"/>
  <c r="ONZ124" i="16"/>
  <c r="ONY124" i="16"/>
  <c r="ONX124" i="16"/>
  <c r="ONW124" i="16"/>
  <c r="ONV124" i="16"/>
  <c r="ONU124" i="16"/>
  <c r="ONT124" i="16"/>
  <c r="ONS124" i="16"/>
  <c r="ONR124" i="16"/>
  <c r="ONQ124" i="16"/>
  <c r="ONP124" i="16"/>
  <c r="ONO124" i="16"/>
  <c r="ONN124" i="16"/>
  <c r="ONM124" i="16"/>
  <c r="ONL124" i="16"/>
  <c r="ONK124" i="16"/>
  <c r="ONJ124" i="16"/>
  <c r="ONI124" i="16"/>
  <c r="ONH124" i="16"/>
  <c r="ONG124" i="16"/>
  <c r="ONF124" i="16"/>
  <c r="ONE124" i="16"/>
  <c r="OND124" i="16"/>
  <c r="ONC124" i="16"/>
  <c r="ONB124" i="16"/>
  <c r="ONA124" i="16"/>
  <c r="OMZ124" i="16"/>
  <c r="OMY124" i="16"/>
  <c r="OMX124" i="16"/>
  <c r="OMW124" i="16"/>
  <c r="OMV124" i="16"/>
  <c r="OMU124" i="16"/>
  <c r="OMT124" i="16"/>
  <c r="OMS124" i="16"/>
  <c r="OMR124" i="16"/>
  <c r="OMQ124" i="16"/>
  <c r="OMP124" i="16"/>
  <c r="OMO124" i="16"/>
  <c r="OMN124" i="16"/>
  <c r="OMM124" i="16"/>
  <c r="OML124" i="16"/>
  <c r="OMK124" i="16"/>
  <c r="OMJ124" i="16"/>
  <c r="OMI124" i="16"/>
  <c r="OMH124" i="16"/>
  <c r="OMG124" i="16"/>
  <c r="OMF124" i="16"/>
  <c r="OME124" i="16"/>
  <c r="OMD124" i="16"/>
  <c r="OMC124" i="16"/>
  <c r="OMB124" i="16"/>
  <c r="OMA124" i="16"/>
  <c r="OLZ124" i="16"/>
  <c r="OLY124" i="16"/>
  <c r="OLX124" i="16"/>
  <c r="OLW124" i="16"/>
  <c r="OLV124" i="16"/>
  <c r="OLU124" i="16"/>
  <c r="OLT124" i="16"/>
  <c r="OLS124" i="16"/>
  <c r="OLR124" i="16"/>
  <c r="OLQ124" i="16"/>
  <c r="OLP124" i="16"/>
  <c r="OLO124" i="16"/>
  <c r="OLN124" i="16"/>
  <c r="OLM124" i="16"/>
  <c r="OLL124" i="16"/>
  <c r="OLK124" i="16"/>
  <c r="OLJ124" i="16"/>
  <c r="OLI124" i="16"/>
  <c r="OLH124" i="16"/>
  <c r="OLG124" i="16"/>
  <c r="OLF124" i="16"/>
  <c r="OLE124" i="16"/>
  <c r="OLD124" i="16"/>
  <c r="OLC124" i="16"/>
  <c r="OLB124" i="16"/>
  <c r="OLA124" i="16"/>
  <c r="OKZ124" i="16"/>
  <c r="OKY124" i="16"/>
  <c r="OKX124" i="16"/>
  <c r="OKW124" i="16"/>
  <c r="OKV124" i="16"/>
  <c r="OKU124" i="16"/>
  <c r="OKT124" i="16"/>
  <c r="OKS124" i="16"/>
  <c r="OKR124" i="16"/>
  <c r="OKQ124" i="16"/>
  <c r="OKP124" i="16"/>
  <c r="OKO124" i="16"/>
  <c r="OKN124" i="16"/>
  <c r="OKM124" i="16"/>
  <c r="OKL124" i="16"/>
  <c r="OKK124" i="16"/>
  <c r="OKJ124" i="16"/>
  <c r="OKI124" i="16"/>
  <c r="OKH124" i="16"/>
  <c r="OKG124" i="16"/>
  <c r="OKF124" i="16"/>
  <c r="OKE124" i="16"/>
  <c r="OKD124" i="16"/>
  <c r="OKC124" i="16"/>
  <c r="OKB124" i="16"/>
  <c r="OKA124" i="16"/>
  <c r="OJZ124" i="16"/>
  <c r="OJY124" i="16"/>
  <c r="OJX124" i="16"/>
  <c r="OJW124" i="16"/>
  <c r="OJV124" i="16"/>
  <c r="OJU124" i="16"/>
  <c r="OJT124" i="16"/>
  <c r="OJS124" i="16"/>
  <c r="OJR124" i="16"/>
  <c r="OJQ124" i="16"/>
  <c r="OJP124" i="16"/>
  <c r="OJO124" i="16"/>
  <c r="OJN124" i="16"/>
  <c r="OJM124" i="16"/>
  <c r="OJL124" i="16"/>
  <c r="OJK124" i="16"/>
  <c r="OJJ124" i="16"/>
  <c r="OJI124" i="16"/>
  <c r="OJH124" i="16"/>
  <c r="OJG124" i="16"/>
  <c r="OJF124" i="16"/>
  <c r="OJE124" i="16"/>
  <c r="OJD124" i="16"/>
  <c r="OJC124" i="16"/>
  <c r="OJB124" i="16"/>
  <c r="OJA124" i="16"/>
  <c r="OIZ124" i="16"/>
  <c r="OIY124" i="16"/>
  <c r="OIX124" i="16"/>
  <c r="OIW124" i="16"/>
  <c r="OIV124" i="16"/>
  <c r="OIU124" i="16"/>
  <c r="OIT124" i="16"/>
  <c r="OIS124" i="16"/>
  <c r="OIR124" i="16"/>
  <c r="OIQ124" i="16"/>
  <c r="OIP124" i="16"/>
  <c r="OIO124" i="16"/>
  <c r="OIN124" i="16"/>
  <c r="OIM124" i="16"/>
  <c r="OIL124" i="16"/>
  <c r="OIK124" i="16"/>
  <c r="OIJ124" i="16"/>
  <c r="OII124" i="16"/>
  <c r="OIH124" i="16"/>
  <c r="OIG124" i="16"/>
  <c r="OIF124" i="16"/>
  <c r="OIE124" i="16"/>
  <c r="OID124" i="16"/>
  <c r="OIC124" i="16"/>
  <c r="OIB124" i="16"/>
  <c r="OIA124" i="16"/>
  <c r="OHZ124" i="16"/>
  <c r="OHY124" i="16"/>
  <c r="OHX124" i="16"/>
  <c r="OHW124" i="16"/>
  <c r="OHV124" i="16"/>
  <c r="OHU124" i="16"/>
  <c r="OHT124" i="16"/>
  <c r="OHS124" i="16"/>
  <c r="OHR124" i="16"/>
  <c r="OHQ124" i="16"/>
  <c r="OHP124" i="16"/>
  <c r="OHO124" i="16"/>
  <c r="OHN124" i="16"/>
  <c r="OHM124" i="16"/>
  <c r="OHL124" i="16"/>
  <c r="OHK124" i="16"/>
  <c r="OHJ124" i="16"/>
  <c r="OHI124" i="16"/>
  <c r="OHH124" i="16"/>
  <c r="OHG124" i="16"/>
  <c r="OHF124" i="16"/>
  <c r="OHE124" i="16"/>
  <c r="OHD124" i="16"/>
  <c r="OHC124" i="16"/>
  <c r="OHB124" i="16"/>
  <c r="OHA124" i="16"/>
  <c r="OGZ124" i="16"/>
  <c r="OGY124" i="16"/>
  <c r="OGX124" i="16"/>
  <c r="OGW124" i="16"/>
  <c r="OGV124" i="16"/>
  <c r="OGU124" i="16"/>
  <c r="OGT124" i="16"/>
  <c r="OGS124" i="16"/>
  <c r="OGR124" i="16"/>
  <c r="OGQ124" i="16"/>
  <c r="OGP124" i="16"/>
  <c r="OGO124" i="16"/>
  <c r="OGN124" i="16"/>
  <c r="OGM124" i="16"/>
  <c r="OGL124" i="16"/>
  <c r="OGK124" i="16"/>
  <c r="OGJ124" i="16"/>
  <c r="OGI124" i="16"/>
  <c r="OGH124" i="16"/>
  <c r="OGG124" i="16"/>
  <c r="OGF124" i="16"/>
  <c r="OGE124" i="16"/>
  <c r="OGD124" i="16"/>
  <c r="OGC124" i="16"/>
  <c r="OGB124" i="16"/>
  <c r="OGA124" i="16"/>
  <c r="OFZ124" i="16"/>
  <c r="OFY124" i="16"/>
  <c r="OFX124" i="16"/>
  <c r="OFW124" i="16"/>
  <c r="OFV124" i="16"/>
  <c r="OFU124" i="16"/>
  <c r="OFT124" i="16"/>
  <c r="OFS124" i="16"/>
  <c r="OFR124" i="16"/>
  <c r="OFQ124" i="16"/>
  <c r="OFP124" i="16"/>
  <c r="OFO124" i="16"/>
  <c r="OFN124" i="16"/>
  <c r="OFM124" i="16"/>
  <c r="OFL124" i="16"/>
  <c r="OFK124" i="16"/>
  <c r="OFJ124" i="16"/>
  <c r="OFI124" i="16"/>
  <c r="OFH124" i="16"/>
  <c r="OFG124" i="16"/>
  <c r="OFF124" i="16"/>
  <c r="OFE124" i="16"/>
  <c r="OFD124" i="16"/>
  <c r="OFC124" i="16"/>
  <c r="OFB124" i="16"/>
  <c r="OFA124" i="16"/>
  <c r="OEZ124" i="16"/>
  <c r="OEY124" i="16"/>
  <c r="OEX124" i="16"/>
  <c r="OEW124" i="16"/>
  <c r="OEV124" i="16"/>
  <c r="OEU124" i="16"/>
  <c r="OET124" i="16"/>
  <c r="OES124" i="16"/>
  <c r="OER124" i="16"/>
  <c r="OEQ124" i="16"/>
  <c r="OEP124" i="16"/>
  <c r="OEO124" i="16"/>
  <c r="OEN124" i="16"/>
  <c r="OEM124" i="16"/>
  <c r="OEL124" i="16"/>
  <c r="OEK124" i="16"/>
  <c r="OEJ124" i="16"/>
  <c r="OEI124" i="16"/>
  <c r="OEH124" i="16"/>
  <c r="OEG124" i="16"/>
  <c r="OEF124" i="16"/>
  <c r="OEE124" i="16"/>
  <c r="OED124" i="16"/>
  <c r="OEC124" i="16"/>
  <c r="OEB124" i="16"/>
  <c r="OEA124" i="16"/>
  <c r="ODZ124" i="16"/>
  <c r="ODY124" i="16"/>
  <c r="ODX124" i="16"/>
  <c r="ODW124" i="16"/>
  <c r="ODV124" i="16"/>
  <c r="ODU124" i="16"/>
  <c r="ODT124" i="16"/>
  <c r="ODS124" i="16"/>
  <c r="ODR124" i="16"/>
  <c r="ODQ124" i="16"/>
  <c r="ODP124" i="16"/>
  <c r="ODO124" i="16"/>
  <c r="ODN124" i="16"/>
  <c r="ODM124" i="16"/>
  <c r="ODL124" i="16"/>
  <c r="ODK124" i="16"/>
  <c r="ODJ124" i="16"/>
  <c r="ODI124" i="16"/>
  <c r="ODH124" i="16"/>
  <c r="ODG124" i="16"/>
  <c r="ODF124" i="16"/>
  <c r="ODE124" i="16"/>
  <c r="ODD124" i="16"/>
  <c r="ODC124" i="16"/>
  <c r="ODB124" i="16"/>
  <c r="ODA124" i="16"/>
  <c r="OCZ124" i="16"/>
  <c r="OCY124" i="16"/>
  <c r="OCX124" i="16"/>
  <c r="OCW124" i="16"/>
  <c r="OCV124" i="16"/>
  <c r="OCU124" i="16"/>
  <c r="OCT124" i="16"/>
  <c r="OCS124" i="16"/>
  <c r="OCR124" i="16"/>
  <c r="OCQ124" i="16"/>
  <c r="OCP124" i="16"/>
  <c r="OCO124" i="16"/>
  <c r="OCN124" i="16"/>
  <c r="OCM124" i="16"/>
  <c r="OCL124" i="16"/>
  <c r="OCK124" i="16"/>
  <c r="OCJ124" i="16"/>
  <c r="OCI124" i="16"/>
  <c r="OCH124" i="16"/>
  <c r="OCG124" i="16"/>
  <c r="OCF124" i="16"/>
  <c r="OCE124" i="16"/>
  <c r="OCD124" i="16"/>
  <c r="OCC124" i="16"/>
  <c r="OCB124" i="16"/>
  <c r="OCA124" i="16"/>
  <c r="OBZ124" i="16"/>
  <c r="OBY124" i="16"/>
  <c r="OBX124" i="16"/>
  <c r="OBW124" i="16"/>
  <c r="OBV124" i="16"/>
  <c r="OBU124" i="16"/>
  <c r="OBT124" i="16"/>
  <c r="OBS124" i="16"/>
  <c r="OBR124" i="16"/>
  <c r="OBQ124" i="16"/>
  <c r="OBP124" i="16"/>
  <c r="OBO124" i="16"/>
  <c r="OBN124" i="16"/>
  <c r="OBM124" i="16"/>
  <c r="OBL124" i="16"/>
  <c r="OBK124" i="16"/>
  <c r="OBJ124" i="16"/>
  <c r="OBI124" i="16"/>
  <c r="OBH124" i="16"/>
  <c r="OBG124" i="16"/>
  <c r="OBF124" i="16"/>
  <c r="OBE124" i="16"/>
  <c r="OBD124" i="16"/>
  <c r="OBC124" i="16"/>
  <c r="OBB124" i="16"/>
  <c r="OBA124" i="16"/>
  <c r="OAZ124" i="16"/>
  <c r="OAY124" i="16"/>
  <c r="OAX124" i="16"/>
  <c r="OAW124" i="16"/>
  <c r="OAV124" i="16"/>
  <c r="OAU124" i="16"/>
  <c r="OAT124" i="16"/>
  <c r="OAS124" i="16"/>
  <c r="OAR124" i="16"/>
  <c r="OAQ124" i="16"/>
  <c r="OAP124" i="16"/>
  <c r="OAO124" i="16"/>
  <c r="OAN124" i="16"/>
  <c r="OAM124" i="16"/>
  <c r="OAL124" i="16"/>
  <c r="OAK124" i="16"/>
  <c r="OAJ124" i="16"/>
  <c r="OAI124" i="16"/>
  <c r="OAH124" i="16"/>
  <c r="OAG124" i="16"/>
  <c r="OAF124" i="16"/>
  <c r="OAE124" i="16"/>
  <c r="OAD124" i="16"/>
  <c r="OAC124" i="16"/>
  <c r="OAB124" i="16"/>
  <c r="OAA124" i="16"/>
  <c r="NZZ124" i="16"/>
  <c r="NZY124" i="16"/>
  <c r="NZX124" i="16"/>
  <c r="NZW124" i="16"/>
  <c r="NZV124" i="16"/>
  <c r="NZU124" i="16"/>
  <c r="NZT124" i="16"/>
  <c r="NZS124" i="16"/>
  <c r="NZR124" i="16"/>
  <c r="NZQ124" i="16"/>
  <c r="NZP124" i="16"/>
  <c r="NZO124" i="16"/>
  <c r="NZN124" i="16"/>
  <c r="NZM124" i="16"/>
  <c r="NZL124" i="16"/>
  <c r="NZK124" i="16"/>
  <c r="NZJ124" i="16"/>
  <c r="NZI124" i="16"/>
  <c r="NZH124" i="16"/>
  <c r="NZG124" i="16"/>
  <c r="NZF124" i="16"/>
  <c r="NZE124" i="16"/>
  <c r="NZD124" i="16"/>
  <c r="NZC124" i="16"/>
  <c r="NZB124" i="16"/>
  <c r="NZA124" i="16"/>
  <c r="NYZ124" i="16"/>
  <c r="NYY124" i="16"/>
  <c r="NYX124" i="16"/>
  <c r="NYW124" i="16"/>
  <c r="NYV124" i="16"/>
  <c r="NYU124" i="16"/>
  <c r="NYT124" i="16"/>
  <c r="NYS124" i="16"/>
  <c r="NYR124" i="16"/>
  <c r="NYQ124" i="16"/>
  <c r="NYP124" i="16"/>
  <c r="NYO124" i="16"/>
  <c r="NYN124" i="16"/>
  <c r="NYM124" i="16"/>
  <c r="NYL124" i="16"/>
  <c r="NYK124" i="16"/>
  <c r="NYJ124" i="16"/>
  <c r="NYI124" i="16"/>
  <c r="NYH124" i="16"/>
  <c r="NYG124" i="16"/>
  <c r="NYF124" i="16"/>
  <c r="NYE124" i="16"/>
  <c r="NYD124" i="16"/>
  <c r="NYC124" i="16"/>
  <c r="NYB124" i="16"/>
  <c r="NYA124" i="16"/>
  <c r="NXZ124" i="16"/>
  <c r="NXY124" i="16"/>
  <c r="NXX124" i="16"/>
  <c r="NXW124" i="16"/>
  <c r="NXV124" i="16"/>
  <c r="NXU124" i="16"/>
  <c r="NXT124" i="16"/>
  <c r="NXS124" i="16"/>
  <c r="NXR124" i="16"/>
  <c r="NXQ124" i="16"/>
  <c r="NXP124" i="16"/>
  <c r="NXO124" i="16"/>
  <c r="NXN124" i="16"/>
  <c r="NXM124" i="16"/>
  <c r="NXL124" i="16"/>
  <c r="NXK124" i="16"/>
  <c r="NXJ124" i="16"/>
  <c r="NXI124" i="16"/>
  <c r="NXH124" i="16"/>
  <c r="NXG124" i="16"/>
  <c r="NXF124" i="16"/>
  <c r="NXE124" i="16"/>
  <c r="NXD124" i="16"/>
  <c r="NXC124" i="16"/>
  <c r="NXB124" i="16"/>
  <c r="NXA124" i="16"/>
  <c r="NWZ124" i="16"/>
  <c r="NWY124" i="16"/>
  <c r="NWX124" i="16"/>
  <c r="NWW124" i="16"/>
  <c r="NWV124" i="16"/>
  <c r="NWU124" i="16"/>
  <c r="NWT124" i="16"/>
  <c r="NWS124" i="16"/>
  <c r="NWR124" i="16"/>
  <c r="NWQ124" i="16"/>
  <c r="NWP124" i="16"/>
  <c r="NWO124" i="16"/>
  <c r="NWN124" i="16"/>
  <c r="NWM124" i="16"/>
  <c r="NWL124" i="16"/>
  <c r="NWK124" i="16"/>
  <c r="NWJ124" i="16"/>
  <c r="NWI124" i="16"/>
  <c r="NWH124" i="16"/>
  <c r="NWG124" i="16"/>
  <c r="NWF124" i="16"/>
  <c r="NWE124" i="16"/>
  <c r="NWD124" i="16"/>
  <c r="NWC124" i="16"/>
  <c r="NWB124" i="16"/>
  <c r="NWA124" i="16"/>
  <c r="NVZ124" i="16"/>
  <c r="NVY124" i="16"/>
  <c r="NVX124" i="16"/>
  <c r="NVW124" i="16"/>
  <c r="NVV124" i="16"/>
  <c r="NVU124" i="16"/>
  <c r="NVT124" i="16"/>
  <c r="NVS124" i="16"/>
  <c r="NVR124" i="16"/>
  <c r="NVQ124" i="16"/>
  <c r="NVP124" i="16"/>
  <c r="NVO124" i="16"/>
  <c r="NVN124" i="16"/>
  <c r="NVM124" i="16"/>
  <c r="NVL124" i="16"/>
  <c r="NVK124" i="16"/>
  <c r="NVJ124" i="16"/>
  <c r="NVI124" i="16"/>
  <c r="NVH124" i="16"/>
  <c r="NVG124" i="16"/>
  <c r="NVF124" i="16"/>
  <c r="NVE124" i="16"/>
  <c r="NVD124" i="16"/>
  <c r="NVC124" i="16"/>
  <c r="NVB124" i="16"/>
  <c r="NVA124" i="16"/>
  <c r="NUZ124" i="16"/>
  <c r="NUY124" i="16"/>
  <c r="NUX124" i="16"/>
  <c r="NUW124" i="16"/>
  <c r="NUV124" i="16"/>
  <c r="NUU124" i="16"/>
  <c r="NUT124" i="16"/>
  <c r="NUS124" i="16"/>
  <c r="NUR124" i="16"/>
  <c r="NUQ124" i="16"/>
  <c r="NUP124" i="16"/>
  <c r="NUO124" i="16"/>
  <c r="NUN124" i="16"/>
  <c r="NUM124" i="16"/>
  <c r="NUL124" i="16"/>
  <c r="NUK124" i="16"/>
  <c r="NUJ124" i="16"/>
  <c r="NUI124" i="16"/>
  <c r="NUH124" i="16"/>
  <c r="NUG124" i="16"/>
  <c r="NUF124" i="16"/>
  <c r="NUE124" i="16"/>
  <c r="NUD124" i="16"/>
  <c r="NUC124" i="16"/>
  <c r="NUB124" i="16"/>
  <c r="NUA124" i="16"/>
  <c r="NTZ124" i="16"/>
  <c r="NTY124" i="16"/>
  <c r="NTX124" i="16"/>
  <c r="NTW124" i="16"/>
  <c r="NTV124" i="16"/>
  <c r="NTU124" i="16"/>
  <c r="NTT124" i="16"/>
  <c r="NTS124" i="16"/>
  <c r="NTR124" i="16"/>
  <c r="NTQ124" i="16"/>
  <c r="NTP124" i="16"/>
  <c r="NTO124" i="16"/>
  <c r="NTN124" i="16"/>
  <c r="NTM124" i="16"/>
  <c r="NTL124" i="16"/>
  <c r="NTK124" i="16"/>
  <c r="NTJ124" i="16"/>
  <c r="NTI124" i="16"/>
  <c r="NTH124" i="16"/>
  <c r="NTG124" i="16"/>
  <c r="NTF124" i="16"/>
  <c r="NTE124" i="16"/>
  <c r="NTD124" i="16"/>
  <c r="NTC124" i="16"/>
  <c r="NTB124" i="16"/>
  <c r="NTA124" i="16"/>
  <c r="NSZ124" i="16"/>
  <c r="NSY124" i="16"/>
  <c r="NSX124" i="16"/>
  <c r="NSW124" i="16"/>
  <c r="NSV124" i="16"/>
  <c r="NSU124" i="16"/>
  <c r="NST124" i="16"/>
  <c r="NSS124" i="16"/>
  <c r="NSR124" i="16"/>
  <c r="NSQ124" i="16"/>
  <c r="NSP124" i="16"/>
  <c r="NSO124" i="16"/>
  <c r="NSN124" i="16"/>
  <c r="NSM124" i="16"/>
  <c r="NSL124" i="16"/>
  <c r="NSK124" i="16"/>
  <c r="NSJ124" i="16"/>
  <c r="NSI124" i="16"/>
  <c r="NSH124" i="16"/>
  <c r="NSG124" i="16"/>
  <c r="NSF124" i="16"/>
  <c r="NSE124" i="16"/>
  <c r="NSD124" i="16"/>
  <c r="NSC124" i="16"/>
  <c r="NSB124" i="16"/>
  <c r="NSA124" i="16"/>
  <c r="NRZ124" i="16"/>
  <c r="NRY124" i="16"/>
  <c r="NRX124" i="16"/>
  <c r="NRW124" i="16"/>
  <c r="NRV124" i="16"/>
  <c r="NRU124" i="16"/>
  <c r="NRT124" i="16"/>
  <c r="NRS124" i="16"/>
  <c r="NRR124" i="16"/>
  <c r="NRQ124" i="16"/>
  <c r="NRP124" i="16"/>
  <c r="NRO124" i="16"/>
  <c r="NRN124" i="16"/>
  <c r="NRM124" i="16"/>
  <c r="NRL124" i="16"/>
  <c r="NRK124" i="16"/>
  <c r="NRJ124" i="16"/>
  <c r="NRI124" i="16"/>
  <c r="NRH124" i="16"/>
  <c r="NRG124" i="16"/>
  <c r="NRF124" i="16"/>
  <c r="NRE124" i="16"/>
  <c r="NRD124" i="16"/>
  <c r="NRC124" i="16"/>
  <c r="NRB124" i="16"/>
  <c r="NRA124" i="16"/>
  <c r="NQZ124" i="16"/>
  <c r="NQY124" i="16"/>
  <c r="NQX124" i="16"/>
  <c r="NQW124" i="16"/>
  <c r="NQV124" i="16"/>
  <c r="NQU124" i="16"/>
  <c r="NQT124" i="16"/>
  <c r="NQS124" i="16"/>
  <c r="NQR124" i="16"/>
  <c r="NQQ124" i="16"/>
  <c r="NQP124" i="16"/>
  <c r="NQO124" i="16"/>
  <c r="NQN124" i="16"/>
  <c r="NQM124" i="16"/>
  <c r="NQL124" i="16"/>
  <c r="NQK124" i="16"/>
  <c r="NQJ124" i="16"/>
  <c r="NQI124" i="16"/>
  <c r="NQH124" i="16"/>
  <c r="NQG124" i="16"/>
  <c r="NQF124" i="16"/>
  <c r="NQE124" i="16"/>
  <c r="NQD124" i="16"/>
  <c r="NQC124" i="16"/>
  <c r="NQB124" i="16"/>
  <c r="NQA124" i="16"/>
  <c r="NPZ124" i="16"/>
  <c r="NPY124" i="16"/>
  <c r="NPX124" i="16"/>
  <c r="NPW124" i="16"/>
  <c r="NPV124" i="16"/>
  <c r="NPU124" i="16"/>
  <c r="NPT124" i="16"/>
  <c r="NPS124" i="16"/>
  <c r="NPR124" i="16"/>
  <c r="NPQ124" i="16"/>
  <c r="NPP124" i="16"/>
  <c r="NPO124" i="16"/>
  <c r="NPN124" i="16"/>
  <c r="NPM124" i="16"/>
  <c r="NPL124" i="16"/>
  <c r="NPK124" i="16"/>
  <c r="NPJ124" i="16"/>
  <c r="NPI124" i="16"/>
  <c r="NPH124" i="16"/>
  <c r="NPG124" i="16"/>
  <c r="NPF124" i="16"/>
  <c r="NPE124" i="16"/>
  <c r="NPD124" i="16"/>
  <c r="NPC124" i="16"/>
  <c r="NPB124" i="16"/>
  <c r="NPA124" i="16"/>
  <c r="NOZ124" i="16"/>
  <c r="NOY124" i="16"/>
  <c r="NOX124" i="16"/>
  <c r="NOW124" i="16"/>
  <c r="NOV124" i="16"/>
  <c r="NOU124" i="16"/>
  <c r="NOT124" i="16"/>
  <c r="NOS124" i="16"/>
  <c r="NOR124" i="16"/>
  <c r="NOQ124" i="16"/>
  <c r="NOP124" i="16"/>
  <c r="NOO124" i="16"/>
  <c r="NON124" i="16"/>
  <c r="NOM124" i="16"/>
  <c r="NOL124" i="16"/>
  <c r="NOK124" i="16"/>
  <c r="NOJ124" i="16"/>
  <c r="NOI124" i="16"/>
  <c r="NOH124" i="16"/>
  <c r="NOG124" i="16"/>
  <c r="NOF124" i="16"/>
  <c r="NOE124" i="16"/>
  <c r="NOD124" i="16"/>
  <c r="NOC124" i="16"/>
  <c r="NOB124" i="16"/>
  <c r="NOA124" i="16"/>
  <c r="NNZ124" i="16"/>
  <c r="NNY124" i="16"/>
  <c r="NNX124" i="16"/>
  <c r="NNW124" i="16"/>
  <c r="NNV124" i="16"/>
  <c r="NNU124" i="16"/>
  <c r="NNT124" i="16"/>
  <c r="NNS124" i="16"/>
  <c r="NNR124" i="16"/>
  <c r="NNQ124" i="16"/>
  <c r="NNP124" i="16"/>
  <c r="NNO124" i="16"/>
  <c r="NNN124" i="16"/>
  <c r="NNM124" i="16"/>
  <c r="NNL124" i="16"/>
  <c r="NNK124" i="16"/>
  <c r="NNJ124" i="16"/>
  <c r="NNI124" i="16"/>
  <c r="NNH124" i="16"/>
  <c r="NNG124" i="16"/>
  <c r="NNF124" i="16"/>
  <c r="NNE124" i="16"/>
  <c r="NND124" i="16"/>
  <c r="NNC124" i="16"/>
  <c r="NNB124" i="16"/>
  <c r="NNA124" i="16"/>
  <c r="NMZ124" i="16"/>
  <c r="NMY124" i="16"/>
  <c r="NMX124" i="16"/>
  <c r="NMW124" i="16"/>
  <c r="NMV124" i="16"/>
  <c r="NMU124" i="16"/>
  <c r="NMT124" i="16"/>
  <c r="NMS124" i="16"/>
  <c r="NMR124" i="16"/>
  <c r="NMQ124" i="16"/>
  <c r="NMP124" i="16"/>
  <c r="NMO124" i="16"/>
  <c r="NMN124" i="16"/>
  <c r="NMM124" i="16"/>
  <c r="NML124" i="16"/>
  <c r="NMK124" i="16"/>
  <c r="NMJ124" i="16"/>
  <c r="NMI124" i="16"/>
  <c r="NMH124" i="16"/>
  <c r="NMG124" i="16"/>
  <c r="NMF124" i="16"/>
  <c r="NME124" i="16"/>
  <c r="NMD124" i="16"/>
  <c r="NMC124" i="16"/>
  <c r="NMB124" i="16"/>
  <c r="NMA124" i="16"/>
  <c r="NLZ124" i="16"/>
  <c r="NLY124" i="16"/>
  <c r="NLX124" i="16"/>
  <c r="NLW124" i="16"/>
  <c r="NLV124" i="16"/>
  <c r="NLU124" i="16"/>
  <c r="NLT124" i="16"/>
  <c r="NLS124" i="16"/>
  <c r="NLR124" i="16"/>
  <c r="NLQ124" i="16"/>
  <c r="NLP124" i="16"/>
  <c r="NLO124" i="16"/>
  <c r="NLN124" i="16"/>
  <c r="NLM124" i="16"/>
  <c r="NLL124" i="16"/>
  <c r="NLK124" i="16"/>
  <c r="NLJ124" i="16"/>
  <c r="NLI124" i="16"/>
  <c r="NLH124" i="16"/>
  <c r="NLG124" i="16"/>
  <c r="NLF124" i="16"/>
  <c r="NLE124" i="16"/>
  <c r="NLD124" i="16"/>
  <c r="NLC124" i="16"/>
  <c r="NLB124" i="16"/>
  <c r="NLA124" i="16"/>
  <c r="NKZ124" i="16"/>
  <c r="NKY124" i="16"/>
  <c r="NKX124" i="16"/>
  <c r="NKW124" i="16"/>
  <c r="NKV124" i="16"/>
  <c r="NKU124" i="16"/>
  <c r="NKT124" i="16"/>
  <c r="NKS124" i="16"/>
  <c r="NKR124" i="16"/>
  <c r="NKQ124" i="16"/>
  <c r="NKP124" i="16"/>
  <c r="NKO124" i="16"/>
  <c r="NKN124" i="16"/>
  <c r="NKM124" i="16"/>
  <c r="NKL124" i="16"/>
  <c r="NKK124" i="16"/>
  <c r="NKJ124" i="16"/>
  <c r="NKI124" i="16"/>
  <c r="NKH124" i="16"/>
  <c r="NKG124" i="16"/>
  <c r="NKF124" i="16"/>
  <c r="NKE124" i="16"/>
  <c r="NKD124" i="16"/>
  <c r="NKC124" i="16"/>
  <c r="NKB124" i="16"/>
  <c r="NKA124" i="16"/>
  <c r="NJZ124" i="16"/>
  <c r="NJY124" i="16"/>
  <c r="NJX124" i="16"/>
  <c r="NJW124" i="16"/>
  <c r="NJV124" i="16"/>
  <c r="NJU124" i="16"/>
  <c r="NJT124" i="16"/>
  <c r="NJS124" i="16"/>
  <c r="NJR124" i="16"/>
  <c r="NJQ124" i="16"/>
  <c r="NJP124" i="16"/>
  <c r="NJO124" i="16"/>
  <c r="NJN124" i="16"/>
  <c r="NJM124" i="16"/>
  <c r="NJL124" i="16"/>
  <c r="NJK124" i="16"/>
  <c r="NJJ124" i="16"/>
  <c r="NJI124" i="16"/>
  <c r="NJH124" i="16"/>
  <c r="NJG124" i="16"/>
  <c r="NJF124" i="16"/>
  <c r="NJE124" i="16"/>
  <c r="NJD124" i="16"/>
  <c r="NJC124" i="16"/>
  <c r="NJB124" i="16"/>
  <c r="NJA124" i="16"/>
  <c r="NIZ124" i="16"/>
  <c r="NIY124" i="16"/>
  <c r="NIX124" i="16"/>
  <c r="NIW124" i="16"/>
  <c r="NIV124" i="16"/>
  <c r="NIU124" i="16"/>
  <c r="NIT124" i="16"/>
  <c r="NIS124" i="16"/>
  <c r="NIR124" i="16"/>
  <c r="NIQ124" i="16"/>
  <c r="NIP124" i="16"/>
  <c r="NIO124" i="16"/>
  <c r="NIN124" i="16"/>
  <c r="NIM124" i="16"/>
  <c r="NIL124" i="16"/>
  <c r="NIK124" i="16"/>
  <c r="NIJ124" i="16"/>
  <c r="NII124" i="16"/>
  <c r="NIH124" i="16"/>
  <c r="NIG124" i="16"/>
  <c r="NIF124" i="16"/>
  <c r="NIE124" i="16"/>
  <c r="NID124" i="16"/>
  <c r="NIC124" i="16"/>
  <c r="NIB124" i="16"/>
  <c r="NIA124" i="16"/>
  <c r="NHZ124" i="16"/>
  <c r="NHY124" i="16"/>
  <c r="NHX124" i="16"/>
  <c r="NHW124" i="16"/>
  <c r="NHV124" i="16"/>
  <c r="NHU124" i="16"/>
  <c r="NHT124" i="16"/>
  <c r="NHS124" i="16"/>
  <c r="NHR124" i="16"/>
  <c r="NHQ124" i="16"/>
  <c r="NHP124" i="16"/>
  <c r="NHO124" i="16"/>
  <c r="NHN124" i="16"/>
  <c r="NHM124" i="16"/>
  <c r="NHL124" i="16"/>
  <c r="NHK124" i="16"/>
  <c r="NHJ124" i="16"/>
  <c r="NHI124" i="16"/>
  <c r="NHH124" i="16"/>
  <c r="NHG124" i="16"/>
  <c r="NHF124" i="16"/>
  <c r="NHE124" i="16"/>
  <c r="NHD124" i="16"/>
  <c r="NHC124" i="16"/>
  <c r="NHB124" i="16"/>
  <c r="NHA124" i="16"/>
  <c r="NGZ124" i="16"/>
  <c r="NGY124" i="16"/>
  <c r="NGX124" i="16"/>
  <c r="NGW124" i="16"/>
  <c r="NGV124" i="16"/>
  <c r="NGU124" i="16"/>
  <c r="NGT124" i="16"/>
  <c r="NGS124" i="16"/>
  <c r="NGR124" i="16"/>
  <c r="NGQ124" i="16"/>
  <c r="NGP124" i="16"/>
  <c r="NGO124" i="16"/>
  <c r="NGN124" i="16"/>
  <c r="NGM124" i="16"/>
  <c r="NGL124" i="16"/>
  <c r="NGK124" i="16"/>
  <c r="NGJ124" i="16"/>
  <c r="NGI124" i="16"/>
  <c r="NGH124" i="16"/>
  <c r="NGG124" i="16"/>
  <c r="NGF124" i="16"/>
  <c r="NGE124" i="16"/>
  <c r="NGD124" i="16"/>
  <c r="NGC124" i="16"/>
  <c r="NGB124" i="16"/>
  <c r="NGA124" i="16"/>
  <c r="NFZ124" i="16"/>
  <c r="NFY124" i="16"/>
  <c r="NFX124" i="16"/>
  <c r="NFW124" i="16"/>
  <c r="NFV124" i="16"/>
  <c r="NFU124" i="16"/>
  <c r="NFT124" i="16"/>
  <c r="NFS124" i="16"/>
  <c r="NFR124" i="16"/>
  <c r="NFQ124" i="16"/>
  <c r="NFP124" i="16"/>
  <c r="NFO124" i="16"/>
  <c r="NFN124" i="16"/>
  <c r="NFM124" i="16"/>
  <c r="NFL124" i="16"/>
  <c r="NFK124" i="16"/>
  <c r="NFJ124" i="16"/>
  <c r="NFI124" i="16"/>
  <c r="NFH124" i="16"/>
  <c r="NFG124" i="16"/>
  <c r="NFF124" i="16"/>
  <c r="NFE124" i="16"/>
  <c r="NFD124" i="16"/>
  <c r="NFC124" i="16"/>
  <c r="NFB124" i="16"/>
  <c r="NFA124" i="16"/>
  <c r="NEZ124" i="16"/>
  <c r="NEY124" i="16"/>
  <c r="NEX124" i="16"/>
  <c r="NEW124" i="16"/>
  <c r="NEV124" i="16"/>
  <c r="NEU124" i="16"/>
  <c r="NET124" i="16"/>
  <c r="NES124" i="16"/>
  <c r="NER124" i="16"/>
  <c r="NEQ124" i="16"/>
  <c r="NEP124" i="16"/>
  <c r="NEO124" i="16"/>
  <c r="NEN124" i="16"/>
  <c r="NEM124" i="16"/>
  <c r="NEL124" i="16"/>
  <c r="NEK124" i="16"/>
  <c r="NEJ124" i="16"/>
  <c r="NEI124" i="16"/>
  <c r="NEH124" i="16"/>
  <c r="NEG124" i="16"/>
  <c r="NEF124" i="16"/>
  <c r="NEE124" i="16"/>
  <c r="NED124" i="16"/>
  <c r="NEC124" i="16"/>
  <c r="NEB124" i="16"/>
  <c r="NEA124" i="16"/>
  <c r="NDZ124" i="16"/>
  <c r="NDY124" i="16"/>
  <c r="NDX124" i="16"/>
  <c r="NDW124" i="16"/>
  <c r="NDV124" i="16"/>
  <c r="NDU124" i="16"/>
  <c r="NDT124" i="16"/>
  <c r="NDS124" i="16"/>
  <c r="NDR124" i="16"/>
  <c r="NDQ124" i="16"/>
  <c r="NDP124" i="16"/>
  <c r="NDO124" i="16"/>
  <c r="NDN124" i="16"/>
  <c r="NDM124" i="16"/>
  <c r="NDL124" i="16"/>
  <c r="NDK124" i="16"/>
  <c r="NDJ124" i="16"/>
  <c r="NDI124" i="16"/>
  <c r="NDH124" i="16"/>
  <c r="NDG124" i="16"/>
  <c r="NDF124" i="16"/>
  <c r="NDE124" i="16"/>
  <c r="NDD124" i="16"/>
  <c r="NDC124" i="16"/>
  <c r="NDB124" i="16"/>
  <c r="NDA124" i="16"/>
  <c r="NCZ124" i="16"/>
  <c r="NCY124" i="16"/>
  <c r="NCX124" i="16"/>
  <c r="NCW124" i="16"/>
  <c r="NCV124" i="16"/>
  <c r="NCU124" i="16"/>
  <c r="NCT124" i="16"/>
  <c r="NCS124" i="16"/>
  <c r="NCR124" i="16"/>
  <c r="NCQ124" i="16"/>
  <c r="NCP124" i="16"/>
  <c r="NCO124" i="16"/>
  <c r="NCN124" i="16"/>
  <c r="NCM124" i="16"/>
  <c r="NCL124" i="16"/>
  <c r="NCK124" i="16"/>
  <c r="NCJ124" i="16"/>
  <c r="NCI124" i="16"/>
  <c r="NCH124" i="16"/>
  <c r="NCG124" i="16"/>
  <c r="NCF124" i="16"/>
  <c r="NCE124" i="16"/>
  <c r="NCD124" i="16"/>
  <c r="NCC124" i="16"/>
  <c r="NCB124" i="16"/>
  <c r="NCA124" i="16"/>
  <c r="NBZ124" i="16"/>
  <c r="NBY124" i="16"/>
  <c r="NBX124" i="16"/>
  <c r="NBW124" i="16"/>
  <c r="NBV124" i="16"/>
  <c r="NBU124" i="16"/>
  <c r="NBT124" i="16"/>
  <c r="NBS124" i="16"/>
  <c r="NBR124" i="16"/>
  <c r="NBQ124" i="16"/>
  <c r="NBP124" i="16"/>
  <c r="NBO124" i="16"/>
  <c r="NBN124" i="16"/>
  <c r="NBM124" i="16"/>
  <c r="NBL124" i="16"/>
  <c r="NBK124" i="16"/>
  <c r="NBJ124" i="16"/>
  <c r="NBI124" i="16"/>
  <c r="NBH124" i="16"/>
  <c r="NBG124" i="16"/>
  <c r="NBF124" i="16"/>
  <c r="NBE124" i="16"/>
  <c r="NBD124" i="16"/>
  <c r="NBC124" i="16"/>
  <c r="NBB124" i="16"/>
  <c r="NBA124" i="16"/>
  <c r="NAZ124" i="16"/>
  <c r="NAY124" i="16"/>
  <c r="NAX124" i="16"/>
  <c r="NAW124" i="16"/>
  <c r="NAV124" i="16"/>
  <c r="NAU124" i="16"/>
  <c r="NAT124" i="16"/>
  <c r="NAS124" i="16"/>
  <c r="NAR124" i="16"/>
  <c r="NAQ124" i="16"/>
  <c r="NAP124" i="16"/>
  <c r="NAO124" i="16"/>
  <c r="NAN124" i="16"/>
  <c r="NAM124" i="16"/>
  <c r="NAL124" i="16"/>
  <c r="NAK124" i="16"/>
  <c r="NAJ124" i="16"/>
  <c r="NAI124" i="16"/>
  <c r="NAH124" i="16"/>
  <c r="NAG124" i="16"/>
  <c r="NAF124" i="16"/>
  <c r="NAE124" i="16"/>
  <c r="NAD124" i="16"/>
  <c r="NAC124" i="16"/>
  <c r="NAB124" i="16"/>
  <c r="NAA124" i="16"/>
  <c r="MZZ124" i="16"/>
  <c r="MZY124" i="16"/>
  <c r="MZX124" i="16"/>
  <c r="MZW124" i="16"/>
  <c r="MZV124" i="16"/>
  <c r="MZU124" i="16"/>
  <c r="MZT124" i="16"/>
  <c r="MZS124" i="16"/>
  <c r="MZR124" i="16"/>
  <c r="MZQ124" i="16"/>
  <c r="MZP124" i="16"/>
  <c r="MZO124" i="16"/>
  <c r="MZN124" i="16"/>
  <c r="MZM124" i="16"/>
  <c r="MZL124" i="16"/>
  <c r="MZK124" i="16"/>
  <c r="MZJ124" i="16"/>
  <c r="MZI124" i="16"/>
  <c r="MZH124" i="16"/>
  <c r="MZG124" i="16"/>
  <c r="MZF124" i="16"/>
  <c r="MZE124" i="16"/>
  <c r="MZD124" i="16"/>
  <c r="MZC124" i="16"/>
  <c r="MZB124" i="16"/>
  <c r="MZA124" i="16"/>
  <c r="MYZ124" i="16"/>
  <c r="MYY124" i="16"/>
  <c r="MYX124" i="16"/>
  <c r="MYW124" i="16"/>
  <c r="MYV124" i="16"/>
  <c r="MYU124" i="16"/>
  <c r="MYT124" i="16"/>
  <c r="MYS124" i="16"/>
  <c r="MYR124" i="16"/>
  <c r="MYQ124" i="16"/>
  <c r="MYP124" i="16"/>
  <c r="MYO124" i="16"/>
  <c r="MYN124" i="16"/>
  <c r="MYM124" i="16"/>
  <c r="MYL124" i="16"/>
  <c r="MYK124" i="16"/>
  <c r="MYJ124" i="16"/>
  <c r="MYI124" i="16"/>
  <c r="MYH124" i="16"/>
  <c r="MYG124" i="16"/>
  <c r="MYF124" i="16"/>
  <c r="MYE124" i="16"/>
  <c r="MYD124" i="16"/>
  <c r="MYC124" i="16"/>
  <c r="MYB124" i="16"/>
  <c r="MYA124" i="16"/>
  <c r="MXZ124" i="16"/>
  <c r="MXY124" i="16"/>
  <c r="MXX124" i="16"/>
  <c r="MXW124" i="16"/>
  <c r="MXV124" i="16"/>
  <c r="MXU124" i="16"/>
  <c r="MXT124" i="16"/>
  <c r="MXS124" i="16"/>
  <c r="MXR124" i="16"/>
  <c r="MXQ124" i="16"/>
  <c r="MXP124" i="16"/>
  <c r="MXO124" i="16"/>
  <c r="MXN124" i="16"/>
  <c r="MXM124" i="16"/>
  <c r="MXL124" i="16"/>
  <c r="MXK124" i="16"/>
  <c r="MXJ124" i="16"/>
  <c r="MXI124" i="16"/>
  <c r="MXH124" i="16"/>
  <c r="MXG124" i="16"/>
  <c r="MXF124" i="16"/>
  <c r="MXE124" i="16"/>
  <c r="MXD124" i="16"/>
  <c r="MXC124" i="16"/>
  <c r="MXB124" i="16"/>
  <c r="MXA124" i="16"/>
  <c r="MWZ124" i="16"/>
  <c r="MWY124" i="16"/>
  <c r="MWX124" i="16"/>
  <c r="MWW124" i="16"/>
  <c r="MWV124" i="16"/>
  <c r="MWU124" i="16"/>
  <c r="MWT124" i="16"/>
  <c r="MWS124" i="16"/>
  <c r="MWR124" i="16"/>
  <c r="MWQ124" i="16"/>
  <c r="MWP124" i="16"/>
  <c r="MWO124" i="16"/>
  <c r="MWN124" i="16"/>
  <c r="MWM124" i="16"/>
  <c r="MWL124" i="16"/>
  <c r="MWK124" i="16"/>
  <c r="MWJ124" i="16"/>
  <c r="MWI124" i="16"/>
  <c r="MWH124" i="16"/>
  <c r="MWG124" i="16"/>
  <c r="MWF124" i="16"/>
  <c r="MWE124" i="16"/>
  <c r="MWD124" i="16"/>
  <c r="MWC124" i="16"/>
  <c r="MWB124" i="16"/>
  <c r="MWA124" i="16"/>
  <c r="MVZ124" i="16"/>
  <c r="MVY124" i="16"/>
  <c r="MVX124" i="16"/>
  <c r="MVW124" i="16"/>
  <c r="MVV124" i="16"/>
  <c r="MVU124" i="16"/>
  <c r="MVT124" i="16"/>
  <c r="MVS124" i="16"/>
  <c r="MVR124" i="16"/>
  <c r="MVQ124" i="16"/>
  <c r="MVP124" i="16"/>
  <c r="MVO124" i="16"/>
  <c r="MVN124" i="16"/>
  <c r="MVM124" i="16"/>
  <c r="MVL124" i="16"/>
  <c r="MVK124" i="16"/>
  <c r="MVJ124" i="16"/>
  <c r="MVI124" i="16"/>
  <c r="MVH124" i="16"/>
  <c r="MVG124" i="16"/>
  <c r="MVF124" i="16"/>
  <c r="MVE124" i="16"/>
  <c r="MVD124" i="16"/>
  <c r="MVC124" i="16"/>
  <c r="MVB124" i="16"/>
  <c r="MVA124" i="16"/>
  <c r="MUZ124" i="16"/>
  <c r="MUY124" i="16"/>
  <c r="MUX124" i="16"/>
  <c r="MUW124" i="16"/>
  <c r="MUV124" i="16"/>
  <c r="MUU124" i="16"/>
  <c r="MUT124" i="16"/>
  <c r="MUS124" i="16"/>
  <c r="MUR124" i="16"/>
  <c r="MUQ124" i="16"/>
  <c r="MUP124" i="16"/>
  <c r="MUO124" i="16"/>
  <c r="MUN124" i="16"/>
  <c r="MUM124" i="16"/>
  <c r="MUL124" i="16"/>
  <c r="MUK124" i="16"/>
  <c r="MUJ124" i="16"/>
  <c r="MUI124" i="16"/>
  <c r="MUH124" i="16"/>
  <c r="MUG124" i="16"/>
  <c r="MUF124" i="16"/>
  <c r="MUE124" i="16"/>
  <c r="MUD124" i="16"/>
  <c r="MUC124" i="16"/>
  <c r="MUB124" i="16"/>
  <c r="MUA124" i="16"/>
  <c r="MTZ124" i="16"/>
  <c r="MTY124" i="16"/>
  <c r="MTX124" i="16"/>
  <c r="MTW124" i="16"/>
  <c r="MTV124" i="16"/>
  <c r="MTU124" i="16"/>
  <c r="MTT124" i="16"/>
  <c r="MTS124" i="16"/>
  <c r="MTR124" i="16"/>
  <c r="MTQ124" i="16"/>
  <c r="MTP124" i="16"/>
  <c r="MTO124" i="16"/>
  <c r="MTN124" i="16"/>
  <c r="MTM124" i="16"/>
  <c r="MTL124" i="16"/>
  <c r="MTK124" i="16"/>
  <c r="MTJ124" i="16"/>
  <c r="MTI124" i="16"/>
  <c r="MTH124" i="16"/>
  <c r="MTG124" i="16"/>
  <c r="MTF124" i="16"/>
  <c r="MTE124" i="16"/>
  <c r="MTD124" i="16"/>
  <c r="MTC124" i="16"/>
  <c r="MTB124" i="16"/>
  <c r="MTA124" i="16"/>
  <c r="MSZ124" i="16"/>
  <c r="MSY124" i="16"/>
  <c r="MSX124" i="16"/>
  <c r="MSW124" i="16"/>
  <c r="MSV124" i="16"/>
  <c r="MSU124" i="16"/>
  <c r="MST124" i="16"/>
  <c r="MSS124" i="16"/>
  <c r="MSR124" i="16"/>
  <c r="MSQ124" i="16"/>
  <c r="MSP124" i="16"/>
  <c r="MSO124" i="16"/>
  <c r="MSN124" i="16"/>
  <c r="MSM124" i="16"/>
  <c r="MSL124" i="16"/>
  <c r="MSK124" i="16"/>
  <c r="MSJ124" i="16"/>
  <c r="MSI124" i="16"/>
  <c r="MSH124" i="16"/>
  <c r="MSG124" i="16"/>
  <c r="MSF124" i="16"/>
  <c r="MSE124" i="16"/>
  <c r="MSD124" i="16"/>
  <c r="MSC124" i="16"/>
  <c r="MSB124" i="16"/>
  <c r="MSA124" i="16"/>
  <c r="MRZ124" i="16"/>
  <c r="MRY124" i="16"/>
  <c r="MRX124" i="16"/>
  <c r="MRW124" i="16"/>
  <c r="MRV124" i="16"/>
  <c r="MRU124" i="16"/>
  <c r="MRT124" i="16"/>
  <c r="MRS124" i="16"/>
  <c r="MRR124" i="16"/>
  <c r="MRQ124" i="16"/>
  <c r="MRP124" i="16"/>
  <c r="MRO124" i="16"/>
  <c r="MRN124" i="16"/>
  <c r="MRM124" i="16"/>
  <c r="MRL124" i="16"/>
  <c r="MRK124" i="16"/>
  <c r="MRJ124" i="16"/>
  <c r="MRI124" i="16"/>
  <c r="MRH124" i="16"/>
  <c r="MRG124" i="16"/>
  <c r="MRF124" i="16"/>
  <c r="MRE124" i="16"/>
  <c r="MRD124" i="16"/>
  <c r="MRC124" i="16"/>
  <c r="MRB124" i="16"/>
  <c r="MRA124" i="16"/>
  <c r="MQZ124" i="16"/>
  <c r="MQY124" i="16"/>
  <c r="MQX124" i="16"/>
  <c r="MQW124" i="16"/>
  <c r="MQV124" i="16"/>
  <c r="MQU124" i="16"/>
  <c r="MQT124" i="16"/>
  <c r="MQS124" i="16"/>
  <c r="MQR124" i="16"/>
  <c r="MQQ124" i="16"/>
  <c r="MQP124" i="16"/>
  <c r="MQO124" i="16"/>
  <c r="MQN124" i="16"/>
  <c r="MQM124" i="16"/>
  <c r="MQL124" i="16"/>
  <c r="MQK124" i="16"/>
  <c r="MQJ124" i="16"/>
  <c r="MQI124" i="16"/>
  <c r="MQH124" i="16"/>
  <c r="MQG124" i="16"/>
  <c r="MQF124" i="16"/>
  <c r="MQE124" i="16"/>
  <c r="MQD124" i="16"/>
  <c r="MQC124" i="16"/>
  <c r="MQB124" i="16"/>
  <c r="MQA124" i="16"/>
  <c r="MPZ124" i="16"/>
  <c r="MPY124" i="16"/>
  <c r="MPX124" i="16"/>
  <c r="MPW124" i="16"/>
  <c r="MPV124" i="16"/>
  <c r="MPU124" i="16"/>
  <c r="MPT124" i="16"/>
  <c r="MPS124" i="16"/>
  <c r="MPR124" i="16"/>
  <c r="MPQ124" i="16"/>
  <c r="MPP124" i="16"/>
  <c r="MPO124" i="16"/>
  <c r="MPN124" i="16"/>
  <c r="MPM124" i="16"/>
  <c r="MPL124" i="16"/>
  <c r="MPK124" i="16"/>
  <c r="MPJ124" i="16"/>
  <c r="MPI124" i="16"/>
  <c r="MPH124" i="16"/>
  <c r="MPG124" i="16"/>
  <c r="MPF124" i="16"/>
  <c r="MPE124" i="16"/>
  <c r="MPD124" i="16"/>
  <c r="MPC124" i="16"/>
  <c r="MPB124" i="16"/>
  <c r="MPA124" i="16"/>
  <c r="MOZ124" i="16"/>
  <c r="MOY124" i="16"/>
  <c r="MOX124" i="16"/>
  <c r="MOW124" i="16"/>
  <c r="MOV124" i="16"/>
  <c r="MOU124" i="16"/>
  <c r="MOT124" i="16"/>
  <c r="MOS124" i="16"/>
  <c r="MOR124" i="16"/>
  <c r="MOQ124" i="16"/>
  <c r="MOP124" i="16"/>
  <c r="MOO124" i="16"/>
  <c r="MON124" i="16"/>
  <c r="MOM124" i="16"/>
  <c r="MOL124" i="16"/>
  <c r="MOK124" i="16"/>
  <c r="MOJ124" i="16"/>
  <c r="MOI124" i="16"/>
  <c r="MOH124" i="16"/>
  <c r="MOG124" i="16"/>
  <c r="MOF124" i="16"/>
  <c r="MOE124" i="16"/>
  <c r="MOD124" i="16"/>
  <c r="MOC124" i="16"/>
  <c r="MOB124" i="16"/>
  <c r="MOA124" i="16"/>
  <c r="MNZ124" i="16"/>
  <c r="MNY124" i="16"/>
  <c r="MNX124" i="16"/>
  <c r="MNW124" i="16"/>
  <c r="MNV124" i="16"/>
  <c r="MNU124" i="16"/>
  <c r="MNT124" i="16"/>
  <c r="MNS124" i="16"/>
  <c r="MNR124" i="16"/>
  <c r="MNQ124" i="16"/>
  <c r="MNP124" i="16"/>
  <c r="MNO124" i="16"/>
  <c r="MNN124" i="16"/>
  <c r="MNM124" i="16"/>
  <c r="MNL124" i="16"/>
  <c r="MNK124" i="16"/>
  <c r="MNJ124" i="16"/>
  <c r="MNI124" i="16"/>
  <c r="MNH124" i="16"/>
  <c r="MNG124" i="16"/>
  <c r="MNF124" i="16"/>
  <c r="MNE124" i="16"/>
  <c r="MND124" i="16"/>
  <c r="MNC124" i="16"/>
  <c r="MNB124" i="16"/>
  <c r="MNA124" i="16"/>
  <c r="MMZ124" i="16"/>
  <c r="MMY124" i="16"/>
  <c r="MMX124" i="16"/>
  <c r="MMW124" i="16"/>
  <c r="MMV124" i="16"/>
  <c r="MMU124" i="16"/>
  <c r="MMT124" i="16"/>
  <c r="MMS124" i="16"/>
  <c r="MMR124" i="16"/>
  <c r="MMQ124" i="16"/>
  <c r="MMP124" i="16"/>
  <c r="MMO124" i="16"/>
  <c r="MMN124" i="16"/>
  <c r="MMM124" i="16"/>
  <c r="MML124" i="16"/>
  <c r="MMK124" i="16"/>
  <c r="MMJ124" i="16"/>
  <c r="MMI124" i="16"/>
  <c r="MMH124" i="16"/>
  <c r="MMG124" i="16"/>
  <c r="MMF124" i="16"/>
  <c r="MME124" i="16"/>
  <c r="MMD124" i="16"/>
  <c r="MMC124" i="16"/>
  <c r="MMB124" i="16"/>
  <c r="MMA124" i="16"/>
  <c r="MLZ124" i="16"/>
  <c r="MLY124" i="16"/>
  <c r="MLX124" i="16"/>
  <c r="MLW124" i="16"/>
  <c r="MLV124" i="16"/>
  <c r="MLU124" i="16"/>
  <c r="MLT124" i="16"/>
  <c r="MLS124" i="16"/>
  <c r="MLR124" i="16"/>
  <c r="MLQ124" i="16"/>
  <c r="MLP124" i="16"/>
  <c r="MLO124" i="16"/>
  <c r="MLN124" i="16"/>
  <c r="MLM124" i="16"/>
  <c r="MLL124" i="16"/>
  <c r="MLK124" i="16"/>
  <c r="MLJ124" i="16"/>
  <c r="MLI124" i="16"/>
  <c r="MLH124" i="16"/>
  <c r="MLG124" i="16"/>
  <c r="MLF124" i="16"/>
  <c r="MLE124" i="16"/>
  <c r="MLD124" i="16"/>
  <c r="MLC124" i="16"/>
  <c r="MLB124" i="16"/>
  <c r="MLA124" i="16"/>
  <c r="MKZ124" i="16"/>
  <c r="MKY124" i="16"/>
  <c r="MKX124" i="16"/>
  <c r="MKW124" i="16"/>
  <c r="MKV124" i="16"/>
  <c r="MKU124" i="16"/>
  <c r="MKT124" i="16"/>
  <c r="MKS124" i="16"/>
  <c r="MKR124" i="16"/>
  <c r="MKQ124" i="16"/>
  <c r="MKP124" i="16"/>
  <c r="MKO124" i="16"/>
  <c r="MKN124" i="16"/>
  <c r="MKM124" i="16"/>
  <c r="MKL124" i="16"/>
  <c r="MKK124" i="16"/>
  <c r="MKJ124" i="16"/>
  <c r="MKI124" i="16"/>
  <c r="MKH124" i="16"/>
  <c r="MKG124" i="16"/>
  <c r="MKF124" i="16"/>
  <c r="MKE124" i="16"/>
  <c r="MKD124" i="16"/>
  <c r="MKC124" i="16"/>
  <c r="MKB124" i="16"/>
  <c r="MKA124" i="16"/>
  <c r="MJZ124" i="16"/>
  <c r="MJY124" i="16"/>
  <c r="MJX124" i="16"/>
  <c r="MJW124" i="16"/>
  <c r="MJV124" i="16"/>
  <c r="MJU124" i="16"/>
  <c r="MJT124" i="16"/>
  <c r="MJS124" i="16"/>
  <c r="MJR124" i="16"/>
  <c r="MJQ124" i="16"/>
  <c r="MJP124" i="16"/>
  <c r="MJO124" i="16"/>
  <c r="MJN124" i="16"/>
  <c r="MJM124" i="16"/>
  <c r="MJL124" i="16"/>
  <c r="MJK124" i="16"/>
  <c r="MJJ124" i="16"/>
  <c r="MJI124" i="16"/>
  <c r="MJH124" i="16"/>
  <c r="MJG124" i="16"/>
  <c r="MJF124" i="16"/>
  <c r="MJE124" i="16"/>
  <c r="MJD124" i="16"/>
  <c r="MJC124" i="16"/>
  <c r="MJB124" i="16"/>
  <c r="MJA124" i="16"/>
  <c r="MIZ124" i="16"/>
  <c r="MIY124" i="16"/>
  <c r="MIX124" i="16"/>
  <c r="MIW124" i="16"/>
  <c r="MIV124" i="16"/>
  <c r="MIU124" i="16"/>
  <c r="MIT124" i="16"/>
  <c r="MIS124" i="16"/>
  <c r="MIR124" i="16"/>
  <c r="MIQ124" i="16"/>
  <c r="MIP124" i="16"/>
  <c r="MIO124" i="16"/>
  <c r="MIN124" i="16"/>
  <c r="MIM124" i="16"/>
  <c r="MIL124" i="16"/>
  <c r="MIK124" i="16"/>
  <c r="MIJ124" i="16"/>
  <c r="MII124" i="16"/>
  <c r="MIH124" i="16"/>
  <c r="MIG124" i="16"/>
  <c r="MIF124" i="16"/>
  <c r="MIE124" i="16"/>
  <c r="MID124" i="16"/>
  <c r="MIC124" i="16"/>
  <c r="MIB124" i="16"/>
  <c r="MIA124" i="16"/>
  <c r="MHZ124" i="16"/>
  <c r="MHY124" i="16"/>
  <c r="MHX124" i="16"/>
  <c r="MHW124" i="16"/>
  <c r="MHV124" i="16"/>
  <c r="MHU124" i="16"/>
  <c r="MHT124" i="16"/>
  <c r="MHS124" i="16"/>
  <c r="MHR124" i="16"/>
  <c r="MHQ124" i="16"/>
  <c r="MHP124" i="16"/>
  <c r="MHO124" i="16"/>
  <c r="MHN124" i="16"/>
  <c r="MHM124" i="16"/>
  <c r="MHL124" i="16"/>
  <c r="MHK124" i="16"/>
  <c r="MHJ124" i="16"/>
  <c r="MHI124" i="16"/>
  <c r="MHH124" i="16"/>
  <c r="MHG124" i="16"/>
  <c r="MHF124" i="16"/>
  <c r="MHE124" i="16"/>
  <c r="MHD124" i="16"/>
  <c r="MHC124" i="16"/>
  <c r="MHB124" i="16"/>
  <c r="MHA124" i="16"/>
  <c r="MGZ124" i="16"/>
  <c r="MGY124" i="16"/>
  <c r="MGX124" i="16"/>
  <c r="MGW124" i="16"/>
  <c r="MGV124" i="16"/>
  <c r="MGU124" i="16"/>
  <c r="MGT124" i="16"/>
  <c r="MGS124" i="16"/>
  <c r="MGR124" i="16"/>
  <c r="MGQ124" i="16"/>
  <c r="MGP124" i="16"/>
  <c r="MGO124" i="16"/>
  <c r="MGN124" i="16"/>
  <c r="MGM124" i="16"/>
  <c r="MGL124" i="16"/>
  <c r="MGK124" i="16"/>
  <c r="MGJ124" i="16"/>
  <c r="MGI124" i="16"/>
  <c r="MGH124" i="16"/>
  <c r="MGG124" i="16"/>
  <c r="MGF124" i="16"/>
  <c r="MGE124" i="16"/>
  <c r="MGD124" i="16"/>
  <c r="MGC124" i="16"/>
  <c r="MGB124" i="16"/>
  <c r="MGA124" i="16"/>
  <c r="MFZ124" i="16"/>
  <c r="MFY124" i="16"/>
  <c r="MFX124" i="16"/>
  <c r="MFW124" i="16"/>
  <c r="MFV124" i="16"/>
  <c r="MFU124" i="16"/>
  <c r="MFT124" i="16"/>
  <c r="MFS124" i="16"/>
  <c r="MFR124" i="16"/>
  <c r="MFQ124" i="16"/>
  <c r="MFP124" i="16"/>
  <c r="MFO124" i="16"/>
  <c r="MFN124" i="16"/>
  <c r="MFM124" i="16"/>
  <c r="MFL124" i="16"/>
  <c r="MFK124" i="16"/>
  <c r="MFJ124" i="16"/>
  <c r="MFI124" i="16"/>
  <c r="MFH124" i="16"/>
  <c r="MFG124" i="16"/>
  <c r="MFF124" i="16"/>
  <c r="MFE124" i="16"/>
  <c r="MFD124" i="16"/>
  <c r="MFC124" i="16"/>
  <c r="MFB124" i="16"/>
  <c r="MFA124" i="16"/>
  <c r="MEZ124" i="16"/>
  <c r="MEY124" i="16"/>
  <c r="MEX124" i="16"/>
  <c r="MEW124" i="16"/>
  <c r="MEV124" i="16"/>
  <c r="MEU124" i="16"/>
  <c r="MET124" i="16"/>
  <c r="MES124" i="16"/>
  <c r="MER124" i="16"/>
  <c r="MEQ124" i="16"/>
  <c r="MEP124" i="16"/>
  <c r="MEO124" i="16"/>
  <c r="MEN124" i="16"/>
  <c r="MEM124" i="16"/>
  <c r="MEL124" i="16"/>
  <c r="MEK124" i="16"/>
  <c r="MEJ124" i="16"/>
  <c r="MEI124" i="16"/>
  <c r="MEH124" i="16"/>
  <c r="MEG124" i="16"/>
  <c r="MEF124" i="16"/>
  <c r="MEE124" i="16"/>
  <c r="MED124" i="16"/>
  <c r="MEC124" i="16"/>
  <c r="MEB124" i="16"/>
  <c r="MEA124" i="16"/>
  <c r="MDZ124" i="16"/>
  <c r="MDY124" i="16"/>
  <c r="MDX124" i="16"/>
  <c r="MDW124" i="16"/>
  <c r="MDV124" i="16"/>
  <c r="MDU124" i="16"/>
  <c r="MDT124" i="16"/>
  <c r="MDS124" i="16"/>
  <c r="MDR124" i="16"/>
  <c r="MDQ124" i="16"/>
  <c r="MDP124" i="16"/>
  <c r="MDO124" i="16"/>
  <c r="MDN124" i="16"/>
  <c r="MDM124" i="16"/>
  <c r="MDL124" i="16"/>
  <c r="MDK124" i="16"/>
  <c r="MDJ124" i="16"/>
  <c r="MDI124" i="16"/>
  <c r="MDH124" i="16"/>
  <c r="MDG124" i="16"/>
  <c r="MDF124" i="16"/>
  <c r="MDE124" i="16"/>
  <c r="MDD124" i="16"/>
  <c r="MDC124" i="16"/>
  <c r="MDB124" i="16"/>
  <c r="MDA124" i="16"/>
  <c r="MCZ124" i="16"/>
  <c r="MCY124" i="16"/>
  <c r="MCX124" i="16"/>
  <c r="MCW124" i="16"/>
  <c r="MCV124" i="16"/>
  <c r="MCU124" i="16"/>
  <c r="MCT124" i="16"/>
  <c r="MCS124" i="16"/>
  <c r="MCR124" i="16"/>
  <c r="MCQ124" i="16"/>
  <c r="MCP124" i="16"/>
  <c r="MCO124" i="16"/>
  <c r="MCN124" i="16"/>
  <c r="MCM124" i="16"/>
  <c r="MCL124" i="16"/>
  <c r="MCK124" i="16"/>
  <c r="MCJ124" i="16"/>
  <c r="MCI124" i="16"/>
  <c r="MCH124" i="16"/>
  <c r="MCG124" i="16"/>
  <c r="MCF124" i="16"/>
  <c r="MCE124" i="16"/>
  <c r="MCD124" i="16"/>
  <c r="MCC124" i="16"/>
  <c r="MCB124" i="16"/>
  <c r="MCA124" i="16"/>
  <c r="MBZ124" i="16"/>
  <c r="MBY124" i="16"/>
  <c r="MBX124" i="16"/>
  <c r="MBW124" i="16"/>
  <c r="MBV124" i="16"/>
  <c r="MBU124" i="16"/>
  <c r="MBT124" i="16"/>
  <c r="MBS124" i="16"/>
  <c r="MBR124" i="16"/>
  <c r="MBQ124" i="16"/>
  <c r="MBP124" i="16"/>
  <c r="MBO124" i="16"/>
  <c r="MBN124" i="16"/>
  <c r="MBM124" i="16"/>
  <c r="MBL124" i="16"/>
  <c r="MBK124" i="16"/>
  <c r="MBJ124" i="16"/>
  <c r="MBI124" i="16"/>
  <c r="MBH124" i="16"/>
  <c r="MBG124" i="16"/>
  <c r="MBF124" i="16"/>
  <c r="MBE124" i="16"/>
  <c r="MBD124" i="16"/>
  <c r="MBC124" i="16"/>
  <c r="MBB124" i="16"/>
  <c r="MBA124" i="16"/>
  <c r="MAZ124" i="16"/>
  <c r="MAY124" i="16"/>
  <c r="MAX124" i="16"/>
  <c r="MAW124" i="16"/>
  <c r="MAV124" i="16"/>
  <c r="MAU124" i="16"/>
  <c r="MAT124" i="16"/>
  <c r="MAS124" i="16"/>
  <c r="MAR124" i="16"/>
  <c r="MAQ124" i="16"/>
  <c r="MAP124" i="16"/>
  <c r="MAO124" i="16"/>
  <c r="MAN124" i="16"/>
  <c r="MAM124" i="16"/>
  <c r="MAL124" i="16"/>
  <c r="MAK124" i="16"/>
  <c r="MAJ124" i="16"/>
  <c r="MAI124" i="16"/>
  <c r="MAH124" i="16"/>
  <c r="MAG124" i="16"/>
  <c r="MAF124" i="16"/>
  <c r="MAE124" i="16"/>
  <c r="MAD124" i="16"/>
  <c r="MAC124" i="16"/>
  <c r="MAB124" i="16"/>
  <c r="MAA124" i="16"/>
  <c r="LZZ124" i="16"/>
  <c r="LZY124" i="16"/>
  <c r="LZX124" i="16"/>
  <c r="LZW124" i="16"/>
  <c r="LZV124" i="16"/>
  <c r="LZU124" i="16"/>
  <c r="LZT124" i="16"/>
  <c r="LZS124" i="16"/>
  <c r="LZR124" i="16"/>
  <c r="LZQ124" i="16"/>
  <c r="LZP124" i="16"/>
  <c r="LZO124" i="16"/>
  <c r="LZN124" i="16"/>
  <c r="LZM124" i="16"/>
  <c r="LZL124" i="16"/>
  <c r="LZK124" i="16"/>
  <c r="LZJ124" i="16"/>
  <c r="LZI124" i="16"/>
  <c r="LZH124" i="16"/>
  <c r="LZG124" i="16"/>
  <c r="LZF124" i="16"/>
  <c r="LZE124" i="16"/>
  <c r="LZD124" i="16"/>
  <c r="LZC124" i="16"/>
  <c r="LZB124" i="16"/>
  <c r="LZA124" i="16"/>
  <c r="LYZ124" i="16"/>
  <c r="LYY124" i="16"/>
  <c r="LYX124" i="16"/>
  <c r="LYW124" i="16"/>
  <c r="LYV124" i="16"/>
  <c r="LYU124" i="16"/>
  <c r="LYT124" i="16"/>
  <c r="LYS124" i="16"/>
  <c r="LYR124" i="16"/>
  <c r="LYQ124" i="16"/>
  <c r="LYP124" i="16"/>
  <c r="LYO124" i="16"/>
  <c r="LYN124" i="16"/>
  <c r="LYM124" i="16"/>
  <c r="LYL124" i="16"/>
  <c r="LYK124" i="16"/>
  <c r="LYJ124" i="16"/>
  <c r="LYI124" i="16"/>
  <c r="LYH124" i="16"/>
  <c r="LYG124" i="16"/>
  <c r="LYF124" i="16"/>
  <c r="LYE124" i="16"/>
  <c r="LYD124" i="16"/>
  <c r="LYC124" i="16"/>
  <c r="LYB124" i="16"/>
  <c r="LYA124" i="16"/>
  <c r="LXZ124" i="16"/>
  <c r="LXY124" i="16"/>
  <c r="LXX124" i="16"/>
  <c r="LXW124" i="16"/>
  <c r="LXV124" i="16"/>
  <c r="LXU124" i="16"/>
  <c r="LXT124" i="16"/>
  <c r="LXS124" i="16"/>
  <c r="LXR124" i="16"/>
  <c r="LXQ124" i="16"/>
  <c r="LXP124" i="16"/>
  <c r="LXO124" i="16"/>
  <c r="LXN124" i="16"/>
  <c r="LXM124" i="16"/>
  <c r="LXL124" i="16"/>
  <c r="LXK124" i="16"/>
  <c r="LXJ124" i="16"/>
  <c r="LXI124" i="16"/>
  <c r="LXH124" i="16"/>
  <c r="LXG124" i="16"/>
  <c r="LXF124" i="16"/>
  <c r="LXE124" i="16"/>
  <c r="LXD124" i="16"/>
  <c r="LXC124" i="16"/>
  <c r="LXB124" i="16"/>
  <c r="LXA124" i="16"/>
  <c r="LWZ124" i="16"/>
  <c r="LWY124" i="16"/>
  <c r="LWX124" i="16"/>
  <c r="LWW124" i="16"/>
  <c r="LWV124" i="16"/>
  <c r="LWU124" i="16"/>
  <c r="LWT124" i="16"/>
  <c r="LWS124" i="16"/>
  <c r="LWR124" i="16"/>
  <c r="LWQ124" i="16"/>
  <c r="LWP124" i="16"/>
  <c r="LWO124" i="16"/>
  <c r="LWN124" i="16"/>
  <c r="LWM124" i="16"/>
  <c r="LWL124" i="16"/>
  <c r="LWK124" i="16"/>
  <c r="LWJ124" i="16"/>
  <c r="LWI124" i="16"/>
  <c r="LWH124" i="16"/>
  <c r="LWG124" i="16"/>
  <c r="LWF124" i="16"/>
  <c r="LWE124" i="16"/>
  <c r="LWD124" i="16"/>
  <c r="LWC124" i="16"/>
  <c r="LWB124" i="16"/>
  <c r="LWA124" i="16"/>
  <c r="LVZ124" i="16"/>
  <c r="LVY124" i="16"/>
  <c r="LVX124" i="16"/>
  <c r="LVW124" i="16"/>
  <c r="LVV124" i="16"/>
  <c r="LVU124" i="16"/>
  <c r="LVT124" i="16"/>
  <c r="LVS124" i="16"/>
  <c r="LVR124" i="16"/>
  <c r="LVQ124" i="16"/>
  <c r="LVP124" i="16"/>
  <c r="LVO124" i="16"/>
  <c r="LVN124" i="16"/>
  <c r="LVM124" i="16"/>
  <c r="LVL124" i="16"/>
  <c r="LVK124" i="16"/>
  <c r="LVJ124" i="16"/>
  <c r="LVI124" i="16"/>
  <c r="LVH124" i="16"/>
  <c r="LVG124" i="16"/>
  <c r="LVF124" i="16"/>
  <c r="LVE124" i="16"/>
  <c r="LVD124" i="16"/>
  <c r="LVC124" i="16"/>
  <c r="LVB124" i="16"/>
  <c r="LVA124" i="16"/>
  <c r="LUZ124" i="16"/>
  <c r="LUY124" i="16"/>
  <c r="LUX124" i="16"/>
  <c r="LUW124" i="16"/>
  <c r="LUV124" i="16"/>
  <c r="LUU124" i="16"/>
  <c r="LUT124" i="16"/>
  <c r="LUS124" i="16"/>
  <c r="LUR124" i="16"/>
  <c r="LUQ124" i="16"/>
  <c r="LUP124" i="16"/>
  <c r="LUO124" i="16"/>
  <c r="LUN124" i="16"/>
  <c r="LUM124" i="16"/>
  <c r="LUL124" i="16"/>
  <c r="LUK124" i="16"/>
  <c r="LUJ124" i="16"/>
  <c r="LUI124" i="16"/>
  <c r="LUH124" i="16"/>
  <c r="LUG124" i="16"/>
  <c r="LUF124" i="16"/>
  <c r="LUE124" i="16"/>
  <c r="LUD124" i="16"/>
  <c r="LUC124" i="16"/>
  <c r="LUB124" i="16"/>
  <c r="LUA124" i="16"/>
  <c r="LTZ124" i="16"/>
  <c r="LTY124" i="16"/>
  <c r="LTX124" i="16"/>
  <c r="LTW124" i="16"/>
  <c r="LTV124" i="16"/>
  <c r="LTU124" i="16"/>
  <c r="LTT124" i="16"/>
  <c r="LTS124" i="16"/>
  <c r="LTR124" i="16"/>
  <c r="LTQ124" i="16"/>
  <c r="LTP124" i="16"/>
  <c r="LTO124" i="16"/>
  <c r="LTN124" i="16"/>
  <c r="LTM124" i="16"/>
  <c r="LTL124" i="16"/>
  <c r="LTK124" i="16"/>
  <c r="LTJ124" i="16"/>
  <c r="LTI124" i="16"/>
  <c r="LTH124" i="16"/>
  <c r="LTG124" i="16"/>
  <c r="LTF124" i="16"/>
  <c r="LTE124" i="16"/>
  <c r="LTD124" i="16"/>
  <c r="LTC124" i="16"/>
  <c r="LTB124" i="16"/>
  <c r="LTA124" i="16"/>
  <c r="LSZ124" i="16"/>
  <c r="LSY124" i="16"/>
  <c r="LSX124" i="16"/>
  <c r="LSW124" i="16"/>
  <c r="LSV124" i="16"/>
  <c r="LSU124" i="16"/>
  <c r="LST124" i="16"/>
  <c r="LSS124" i="16"/>
  <c r="LSR124" i="16"/>
  <c r="LSQ124" i="16"/>
  <c r="LSP124" i="16"/>
  <c r="LSO124" i="16"/>
  <c r="LSN124" i="16"/>
  <c r="LSM124" i="16"/>
  <c r="LSL124" i="16"/>
  <c r="LSK124" i="16"/>
  <c r="LSJ124" i="16"/>
  <c r="LSI124" i="16"/>
  <c r="LSH124" i="16"/>
  <c r="LSG124" i="16"/>
  <c r="LSF124" i="16"/>
  <c r="LSE124" i="16"/>
  <c r="LSD124" i="16"/>
  <c r="LSC124" i="16"/>
  <c r="LSB124" i="16"/>
  <c r="LSA124" i="16"/>
  <c r="LRZ124" i="16"/>
  <c r="LRY124" i="16"/>
  <c r="LRX124" i="16"/>
  <c r="LRW124" i="16"/>
  <c r="LRV124" i="16"/>
  <c r="LRU124" i="16"/>
  <c r="LRT124" i="16"/>
  <c r="LRS124" i="16"/>
  <c r="LRR124" i="16"/>
  <c r="LRQ124" i="16"/>
  <c r="LRP124" i="16"/>
  <c r="LRO124" i="16"/>
  <c r="LRN124" i="16"/>
  <c r="LRM124" i="16"/>
  <c r="LRL124" i="16"/>
  <c r="LRK124" i="16"/>
  <c r="LRJ124" i="16"/>
  <c r="LRI124" i="16"/>
  <c r="LRH124" i="16"/>
  <c r="LRG124" i="16"/>
  <c r="LRF124" i="16"/>
  <c r="LRE124" i="16"/>
  <c r="LRD124" i="16"/>
  <c r="LRC124" i="16"/>
  <c r="LRB124" i="16"/>
  <c r="LRA124" i="16"/>
  <c r="LQZ124" i="16"/>
  <c r="LQY124" i="16"/>
  <c r="LQX124" i="16"/>
  <c r="LQW124" i="16"/>
  <c r="LQV124" i="16"/>
  <c r="LQU124" i="16"/>
  <c r="LQT124" i="16"/>
  <c r="LQS124" i="16"/>
  <c r="LQR124" i="16"/>
  <c r="LQQ124" i="16"/>
  <c r="LQP124" i="16"/>
  <c r="LQO124" i="16"/>
  <c r="LQN124" i="16"/>
  <c r="LQM124" i="16"/>
  <c r="LQL124" i="16"/>
  <c r="LQK124" i="16"/>
  <c r="LQJ124" i="16"/>
  <c r="LQI124" i="16"/>
  <c r="LQH124" i="16"/>
  <c r="LQG124" i="16"/>
  <c r="LQF124" i="16"/>
  <c r="LQE124" i="16"/>
  <c r="LQD124" i="16"/>
  <c r="LQC124" i="16"/>
  <c r="LQB124" i="16"/>
  <c r="LQA124" i="16"/>
  <c r="LPZ124" i="16"/>
  <c r="LPY124" i="16"/>
  <c r="LPX124" i="16"/>
  <c r="LPW124" i="16"/>
  <c r="LPV124" i="16"/>
  <c r="LPU124" i="16"/>
  <c r="LPT124" i="16"/>
  <c r="LPS124" i="16"/>
  <c r="LPR124" i="16"/>
  <c r="LPQ124" i="16"/>
  <c r="LPP124" i="16"/>
  <c r="LPO124" i="16"/>
  <c r="LPN124" i="16"/>
  <c r="LPM124" i="16"/>
  <c r="LPL124" i="16"/>
  <c r="LPK124" i="16"/>
  <c r="LPJ124" i="16"/>
  <c r="LPI124" i="16"/>
  <c r="LPH124" i="16"/>
  <c r="LPG124" i="16"/>
  <c r="LPF124" i="16"/>
  <c r="LPE124" i="16"/>
  <c r="LPD124" i="16"/>
  <c r="LPC124" i="16"/>
  <c r="LPB124" i="16"/>
  <c r="LPA124" i="16"/>
  <c r="LOZ124" i="16"/>
  <c r="LOY124" i="16"/>
  <c r="LOX124" i="16"/>
  <c r="LOW124" i="16"/>
  <c r="LOV124" i="16"/>
  <c r="LOU124" i="16"/>
  <c r="LOT124" i="16"/>
  <c r="LOS124" i="16"/>
  <c r="LOR124" i="16"/>
  <c r="LOQ124" i="16"/>
  <c r="LOP124" i="16"/>
  <c r="LOO124" i="16"/>
  <c r="LON124" i="16"/>
  <c r="LOM124" i="16"/>
  <c r="LOL124" i="16"/>
  <c r="LOK124" i="16"/>
  <c r="LOJ124" i="16"/>
  <c r="LOI124" i="16"/>
  <c r="LOH124" i="16"/>
  <c r="LOG124" i="16"/>
  <c r="LOF124" i="16"/>
  <c r="LOE124" i="16"/>
  <c r="LOD124" i="16"/>
  <c r="LOC124" i="16"/>
  <c r="LOB124" i="16"/>
  <c r="LOA124" i="16"/>
  <c r="LNZ124" i="16"/>
  <c r="LNY124" i="16"/>
  <c r="LNX124" i="16"/>
  <c r="LNW124" i="16"/>
  <c r="LNV124" i="16"/>
  <c r="LNU124" i="16"/>
  <c r="LNT124" i="16"/>
  <c r="LNS124" i="16"/>
  <c r="LNR124" i="16"/>
  <c r="LNQ124" i="16"/>
  <c r="LNP124" i="16"/>
  <c r="LNO124" i="16"/>
  <c r="LNN124" i="16"/>
  <c r="LNM124" i="16"/>
  <c r="LNL124" i="16"/>
  <c r="LNK124" i="16"/>
  <c r="LNJ124" i="16"/>
  <c r="LNI124" i="16"/>
  <c r="LNH124" i="16"/>
  <c r="LNG124" i="16"/>
  <c r="LNF124" i="16"/>
  <c r="LNE124" i="16"/>
  <c r="LND124" i="16"/>
  <c r="LNC124" i="16"/>
  <c r="LNB124" i="16"/>
  <c r="LNA124" i="16"/>
  <c r="LMZ124" i="16"/>
  <c r="LMY124" i="16"/>
  <c r="LMX124" i="16"/>
  <c r="LMW124" i="16"/>
  <c r="LMV124" i="16"/>
  <c r="LMU124" i="16"/>
  <c r="LMT124" i="16"/>
  <c r="LMS124" i="16"/>
  <c r="LMR124" i="16"/>
  <c r="LMQ124" i="16"/>
  <c r="LMP124" i="16"/>
  <c r="LMO124" i="16"/>
  <c r="LMN124" i="16"/>
  <c r="LMM124" i="16"/>
  <c r="LML124" i="16"/>
  <c r="LMK124" i="16"/>
  <c r="LMJ124" i="16"/>
  <c r="LMI124" i="16"/>
  <c r="LMH124" i="16"/>
  <c r="LMG124" i="16"/>
  <c r="LMF124" i="16"/>
  <c r="LME124" i="16"/>
  <c r="LMD124" i="16"/>
  <c r="LMC124" i="16"/>
  <c r="LMB124" i="16"/>
  <c r="LMA124" i="16"/>
  <c r="LLZ124" i="16"/>
  <c r="LLY124" i="16"/>
  <c r="LLX124" i="16"/>
  <c r="LLW124" i="16"/>
  <c r="LLV124" i="16"/>
  <c r="LLU124" i="16"/>
  <c r="LLT124" i="16"/>
  <c r="LLS124" i="16"/>
  <c r="LLR124" i="16"/>
  <c r="LLQ124" i="16"/>
  <c r="LLP124" i="16"/>
  <c r="LLO124" i="16"/>
  <c r="LLN124" i="16"/>
  <c r="LLM124" i="16"/>
  <c r="LLL124" i="16"/>
  <c r="LLK124" i="16"/>
  <c r="LLJ124" i="16"/>
  <c r="LLI124" i="16"/>
  <c r="LLH124" i="16"/>
  <c r="LLG124" i="16"/>
  <c r="LLF124" i="16"/>
  <c r="LLE124" i="16"/>
  <c r="LLD124" i="16"/>
  <c r="LLC124" i="16"/>
  <c r="LLB124" i="16"/>
  <c r="LLA124" i="16"/>
  <c r="LKZ124" i="16"/>
  <c r="LKY124" i="16"/>
  <c r="LKX124" i="16"/>
  <c r="LKW124" i="16"/>
  <c r="LKV124" i="16"/>
  <c r="LKU124" i="16"/>
  <c r="LKT124" i="16"/>
  <c r="LKS124" i="16"/>
  <c r="LKR124" i="16"/>
  <c r="LKQ124" i="16"/>
  <c r="LKP124" i="16"/>
  <c r="LKO124" i="16"/>
  <c r="LKN124" i="16"/>
  <c r="LKM124" i="16"/>
  <c r="LKL124" i="16"/>
  <c r="LKK124" i="16"/>
  <c r="LKJ124" i="16"/>
  <c r="LKI124" i="16"/>
  <c r="LKH124" i="16"/>
  <c r="LKG124" i="16"/>
  <c r="LKF124" i="16"/>
  <c r="LKE124" i="16"/>
  <c r="LKD124" i="16"/>
  <c r="LKC124" i="16"/>
  <c r="LKB124" i="16"/>
  <c r="LKA124" i="16"/>
  <c r="LJZ124" i="16"/>
  <c r="LJY124" i="16"/>
  <c r="LJX124" i="16"/>
  <c r="LJW124" i="16"/>
  <c r="LJV124" i="16"/>
  <c r="LJU124" i="16"/>
  <c r="LJT124" i="16"/>
  <c r="LJS124" i="16"/>
  <c r="LJR124" i="16"/>
  <c r="LJQ124" i="16"/>
  <c r="LJP124" i="16"/>
  <c r="LJO124" i="16"/>
  <c r="LJN124" i="16"/>
  <c r="LJM124" i="16"/>
  <c r="LJL124" i="16"/>
  <c r="LJK124" i="16"/>
  <c r="LJJ124" i="16"/>
  <c r="LJI124" i="16"/>
  <c r="LJH124" i="16"/>
  <c r="LJG124" i="16"/>
  <c r="LJF124" i="16"/>
  <c r="LJE124" i="16"/>
  <c r="LJD124" i="16"/>
  <c r="LJC124" i="16"/>
  <c r="LJB124" i="16"/>
  <c r="LJA124" i="16"/>
  <c r="LIZ124" i="16"/>
  <c r="LIY124" i="16"/>
  <c r="LIX124" i="16"/>
  <c r="LIW124" i="16"/>
  <c r="LIV124" i="16"/>
  <c r="LIU124" i="16"/>
  <c r="LIT124" i="16"/>
  <c r="LIS124" i="16"/>
  <c r="LIR124" i="16"/>
  <c r="LIQ124" i="16"/>
  <c r="LIP124" i="16"/>
  <c r="LIO124" i="16"/>
  <c r="LIN124" i="16"/>
  <c r="LIM124" i="16"/>
  <c r="LIL124" i="16"/>
  <c r="LIK124" i="16"/>
  <c r="LIJ124" i="16"/>
  <c r="LII124" i="16"/>
  <c r="LIH124" i="16"/>
  <c r="LIG124" i="16"/>
  <c r="LIF124" i="16"/>
  <c r="LIE124" i="16"/>
  <c r="LID124" i="16"/>
  <c r="LIC124" i="16"/>
  <c r="LIB124" i="16"/>
  <c r="LIA124" i="16"/>
  <c r="LHZ124" i="16"/>
  <c r="LHY124" i="16"/>
  <c r="LHX124" i="16"/>
  <c r="LHW124" i="16"/>
  <c r="LHV124" i="16"/>
  <c r="LHU124" i="16"/>
  <c r="LHT124" i="16"/>
  <c r="LHS124" i="16"/>
  <c r="LHR124" i="16"/>
  <c r="LHQ124" i="16"/>
  <c r="LHP124" i="16"/>
  <c r="LHO124" i="16"/>
  <c r="LHN124" i="16"/>
  <c r="LHM124" i="16"/>
  <c r="LHL124" i="16"/>
  <c r="LHK124" i="16"/>
  <c r="LHJ124" i="16"/>
  <c r="LHI124" i="16"/>
  <c r="LHH124" i="16"/>
  <c r="LHG124" i="16"/>
  <c r="LHF124" i="16"/>
  <c r="LHE124" i="16"/>
  <c r="LHD124" i="16"/>
  <c r="LHC124" i="16"/>
  <c r="LHB124" i="16"/>
  <c r="LHA124" i="16"/>
  <c r="LGZ124" i="16"/>
  <c r="LGY124" i="16"/>
  <c r="LGX124" i="16"/>
  <c r="LGW124" i="16"/>
  <c r="LGV124" i="16"/>
  <c r="LGU124" i="16"/>
  <c r="LGT124" i="16"/>
  <c r="LGS124" i="16"/>
  <c r="LGR124" i="16"/>
  <c r="LGQ124" i="16"/>
  <c r="LGP124" i="16"/>
  <c r="LGO124" i="16"/>
  <c r="LGN124" i="16"/>
  <c r="LGM124" i="16"/>
  <c r="LGL124" i="16"/>
  <c r="LGK124" i="16"/>
  <c r="LGJ124" i="16"/>
  <c r="LGI124" i="16"/>
  <c r="LGH124" i="16"/>
  <c r="LGG124" i="16"/>
  <c r="LGF124" i="16"/>
  <c r="LGE124" i="16"/>
  <c r="LGD124" i="16"/>
  <c r="LGC124" i="16"/>
  <c r="LGB124" i="16"/>
  <c r="LGA124" i="16"/>
  <c r="LFZ124" i="16"/>
  <c r="LFY124" i="16"/>
  <c r="LFX124" i="16"/>
  <c r="LFW124" i="16"/>
  <c r="LFV124" i="16"/>
  <c r="LFU124" i="16"/>
  <c r="LFT124" i="16"/>
  <c r="LFS124" i="16"/>
  <c r="LFR124" i="16"/>
  <c r="LFQ124" i="16"/>
  <c r="LFP124" i="16"/>
  <c r="LFO124" i="16"/>
  <c r="LFN124" i="16"/>
  <c r="LFM124" i="16"/>
  <c r="LFL124" i="16"/>
  <c r="LFK124" i="16"/>
  <c r="LFJ124" i="16"/>
  <c r="LFI124" i="16"/>
  <c r="LFH124" i="16"/>
  <c r="LFG124" i="16"/>
  <c r="LFF124" i="16"/>
  <c r="LFE124" i="16"/>
  <c r="LFD124" i="16"/>
  <c r="LFC124" i="16"/>
  <c r="LFB124" i="16"/>
  <c r="LFA124" i="16"/>
  <c r="LEZ124" i="16"/>
  <c r="LEY124" i="16"/>
  <c r="LEX124" i="16"/>
  <c r="LEW124" i="16"/>
  <c r="LEV124" i="16"/>
  <c r="LEU124" i="16"/>
  <c r="LET124" i="16"/>
  <c r="LES124" i="16"/>
  <c r="LER124" i="16"/>
  <c r="LEQ124" i="16"/>
  <c r="LEP124" i="16"/>
  <c r="LEO124" i="16"/>
  <c r="LEN124" i="16"/>
  <c r="LEM124" i="16"/>
  <c r="LEL124" i="16"/>
  <c r="LEK124" i="16"/>
  <c r="LEJ124" i="16"/>
  <c r="LEI124" i="16"/>
  <c r="LEH124" i="16"/>
  <c r="LEG124" i="16"/>
  <c r="LEF124" i="16"/>
  <c r="LEE124" i="16"/>
  <c r="LED124" i="16"/>
  <c r="LEC124" i="16"/>
  <c r="LEB124" i="16"/>
  <c r="LEA124" i="16"/>
  <c r="LDZ124" i="16"/>
  <c r="LDY124" i="16"/>
  <c r="LDX124" i="16"/>
  <c r="LDW124" i="16"/>
  <c r="LDV124" i="16"/>
  <c r="LDU124" i="16"/>
  <c r="LDT124" i="16"/>
  <c r="LDS124" i="16"/>
  <c r="LDR124" i="16"/>
  <c r="LDQ124" i="16"/>
  <c r="LDP124" i="16"/>
  <c r="LDO124" i="16"/>
  <c r="LDN124" i="16"/>
  <c r="LDM124" i="16"/>
  <c r="LDL124" i="16"/>
  <c r="LDK124" i="16"/>
  <c r="LDJ124" i="16"/>
  <c r="LDI124" i="16"/>
  <c r="LDH124" i="16"/>
  <c r="LDG124" i="16"/>
  <c r="LDF124" i="16"/>
  <c r="LDE124" i="16"/>
  <c r="LDD124" i="16"/>
  <c r="LDC124" i="16"/>
  <c r="LDB124" i="16"/>
  <c r="LDA124" i="16"/>
  <c r="LCZ124" i="16"/>
  <c r="LCY124" i="16"/>
  <c r="LCX124" i="16"/>
  <c r="LCW124" i="16"/>
  <c r="LCV124" i="16"/>
  <c r="LCU124" i="16"/>
  <c r="LCT124" i="16"/>
  <c r="LCS124" i="16"/>
  <c r="LCR124" i="16"/>
  <c r="LCQ124" i="16"/>
  <c r="LCP124" i="16"/>
  <c r="LCO124" i="16"/>
  <c r="LCN124" i="16"/>
  <c r="LCM124" i="16"/>
  <c r="LCL124" i="16"/>
  <c r="LCK124" i="16"/>
  <c r="LCJ124" i="16"/>
  <c r="LCI124" i="16"/>
  <c r="LCH124" i="16"/>
  <c r="LCG124" i="16"/>
  <c r="LCF124" i="16"/>
  <c r="LCE124" i="16"/>
  <c r="LCD124" i="16"/>
  <c r="LCC124" i="16"/>
  <c r="LCB124" i="16"/>
  <c r="LCA124" i="16"/>
  <c r="LBZ124" i="16"/>
  <c r="LBY124" i="16"/>
  <c r="LBX124" i="16"/>
  <c r="LBW124" i="16"/>
  <c r="LBV124" i="16"/>
  <c r="LBU124" i="16"/>
  <c r="LBT124" i="16"/>
  <c r="LBS124" i="16"/>
  <c r="LBR124" i="16"/>
  <c r="LBQ124" i="16"/>
  <c r="LBP124" i="16"/>
  <c r="LBO124" i="16"/>
  <c r="LBN124" i="16"/>
  <c r="LBM124" i="16"/>
  <c r="LBL124" i="16"/>
  <c r="LBK124" i="16"/>
  <c r="LBJ124" i="16"/>
  <c r="LBI124" i="16"/>
  <c r="LBH124" i="16"/>
  <c r="LBG124" i="16"/>
  <c r="LBF124" i="16"/>
  <c r="LBE124" i="16"/>
  <c r="LBD124" i="16"/>
  <c r="LBC124" i="16"/>
  <c r="LBB124" i="16"/>
  <c r="LBA124" i="16"/>
  <c r="LAZ124" i="16"/>
  <c r="LAY124" i="16"/>
  <c r="LAX124" i="16"/>
  <c r="LAW124" i="16"/>
  <c r="LAV124" i="16"/>
  <c r="LAU124" i="16"/>
  <c r="LAT124" i="16"/>
  <c r="LAS124" i="16"/>
  <c r="LAR124" i="16"/>
  <c r="LAQ124" i="16"/>
  <c r="LAP124" i="16"/>
  <c r="LAO124" i="16"/>
  <c r="LAN124" i="16"/>
  <c r="LAM124" i="16"/>
  <c r="LAL124" i="16"/>
  <c r="LAK124" i="16"/>
  <c r="LAJ124" i="16"/>
  <c r="LAI124" i="16"/>
  <c r="LAH124" i="16"/>
  <c r="LAG124" i="16"/>
  <c r="LAF124" i="16"/>
  <c r="LAE124" i="16"/>
  <c r="LAD124" i="16"/>
  <c r="LAC124" i="16"/>
  <c r="LAB124" i="16"/>
  <c r="LAA124" i="16"/>
  <c r="KZZ124" i="16"/>
  <c r="KZY124" i="16"/>
  <c r="KZX124" i="16"/>
  <c r="KZW124" i="16"/>
  <c r="KZV124" i="16"/>
  <c r="KZU124" i="16"/>
  <c r="KZT124" i="16"/>
  <c r="KZS124" i="16"/>
  <c r="KZR124" i="16"/>
  <c r="KZQ124" i="16"/>
  <c r="KZP124" i="16"/>
  <c r="KZO124" i="16"/>
  <c r="KZN124" i="16"/>
  <c r="KZM124" i="16"/>
  <c r="KZL124" i="16"/>
  <c r="KZK124" i="16"/>
  <c r="KZJ124" i="16"/>
  <c r="KZI124" i="16"/>
  <c r="KZH124" i="16"/>
  <c r="KZG124" i="16"/>
  <c r="KZF124" i="16"/>
  <c r="KZE124" i="16"/>
  <c r="KZD124" i="16"/>
  <c r="KZC124" i="16"/>
  <c r="KZB124" i="16"/>
  <c r="KZA124" i="16"/>
  <c r="KYZ124" i="16"/>
  <c r="KYY124" i="16"/>
  <c r="KYX124" i="16"/>
  <c r="KYW124" i="16"/>
  <c r="KYV124" i="16"/>
  <c r="KYU124" i="16"/>
  <c r="KYT124" i="16"/>
  <c r="KYS124" i="16"/>
  <c r="KYR124" i="16"/>
  <c r="KYQ124" i="16"/>
  <c r="KYP124" i="16"/>
  <c r="KYO124" i="16"/>
  <c r="KYN124" i="16"/>
  <c r="KYM124" i="16"/>
  <c r="KYL124" i="16"/>
  <c r="KYK124" i="16"/>
  <c r="KYJ124" i="16"/>
  <c r="KYI124" i="16"/>
  <c r="KYH124" i="16"/>
  <c r="KYG124" i="16"/>
  <c r="KYF124" i="16"/>
  <c r="KYE124" i="16"/>
  <c r="KYD124" i="16"/>
  <c r="KYC124" i="16"/>
  <c r="KYB124" i="16"/>
  <c r="KYA124" i="16"/>
  <c r="KXZ124" i="16"/>
  <c r="KXY124" i="16"/>
  <c r="KXX124" i="16"/>
  <c r="KXW124" i="16"/>
  <c r="KXV124" i="16"/>
  <c r="KXU124" i="16"/>
  <c r="KXT124" i="16"/>
  <c r="KXS124" i="16"/>
  <c r="KXR124" i="16"/>
  <c r="KXQ124" i="16"/>
  <c r="KXP124" i="16"/>
  <c r="KXO124" i="16"/>
  <c r="KXN124" i="16"/>
  <c r="KXM124" i="16"/>
  <c r="KXL124" i="16"/>
  <c r="KXK124" i="16"/>
  <c r="KXJ124" i="16"/>
  <c r="KXI124" i="16"/>
  <c r="KXH124" i="16"/>
  <c r="KXG124" i="16"/>
  <c r="KXF124" i="16"/>
  <c r="KXE124" i="16"/>
  <c r="KXD124" i="16"/>
  <c r="KXC124" i="16"/>
  <c r="KXB124" i="16"/>
  <c r="KXA124" i="16"/>
  <c r="KWZ124" i="16"/>
  <c r="KWY124" i="16"/>
  <c r="KWX124" i="16"/>
  <c r="KWW124" i="16"/>
  <c r="KWV124" i="16"/>
  <c r="KWU124" i="16"/>
  <c r="KWT124" i="16"/>
  <c r="KWS124" i="16"/>
  <c r="KWR124" i="16"/>
  <c r="KWQ124" i="16"/>
  <c r="KWP124" i="16"/>
  <c r="KWO124" i="16"/>
  <c r="KWN124" i="16"/>
  <c r="KWM124" i="16"/>
  <c r="KWL124" i="16"/>
  <c r="KWK124" i="16"/>
  <c r="KWJ124" i="16"/>
  <c r="KWI124" i="16"/>
  <c r="KWH124" i="16"/>
  <c r="KWG124" i="16"/>
  <c r="KWF124" i="16"/>
  <c r="KWE124" i="16"/>
  <c r="KWD124" i="16"/>
  <c r="KWC124" i="16"/>
  <c r="KWB124" i="16"/>
  <c r="KWA124" i="16"/>
  <c r="KVZ124" i="16"/>
  <c r="KVY124" i="16"/>
  <c r="KVX124" i="16"/>
  <c r="KVW124" i="16"/>
  <c r="KVV124" i="16"/>
  <c r="KVU124" i="16"/>
  <c r="KVT124" i="16"/>
  <c r="KVS124" i="16"/>
  <c r="KVR124" i="16"/>
  <c r="KVQ124" i="16"/>
  <c r="KVP124" i="16"/>
  <c r="KVO124" i="16"/>
  <c r="KVN124" i="16"/>
  <c r="KVM124" i="16"/>
  <c r="KVL124" i="16"/>
  <c r="KVK124" i="16"/>
  <c r="KVJ124" i="16"/>
  <c r="KVI124" i="16"/>
  <c r="KVH124" i="16"/>
  <c r="KVG124" i="16"/>
  <c r="KVF124" i="16"/>
  <c r="KVE124" i="16"/>
  <c r="KVD124" i="16"/>
  <c r="KVC124" i="16"/>
  <c r="KVB124" i="16"/>
  <c r="KVA124" i="16"/>
  <c r="KUZ124" i="16"/>
  <c r="KUY124" i="16"/>
  <c r="KUX124" i="16"/>
  <c r="KUW124" i="16"/>
  <c r="KUV124" i="16"/>
  <c r="KUU124" i="16"/>
  <c r="KUT124" i="16"/>
  <c r="KUS124" i="16"/>
  <c r="KUR124" i="16"/>
  <c r="KUQ124" i="16"/>
  <c r="KUP124" i="16"/>
  <c r="KUO124" i="16"/>
  <c r="KUN124" i="16"/>
  <c r="KUM124" i="16"/>
  <c r="KUL124" i="16"/>
  <c r="KUK124" i="16"/>
  <c r="KUJ124" i="16"/>
  <c r="KUI124" i="16"/>
  <c r="KUH124" i="16"/>
  <c r="KUG124" i="16"/>
  <c r="KUF124" i="16"/>
  <c r="KUE124" i="16"/>
  <c r="KUD124" i="16"/>
  <c r="KUC124" i="16"/>
  <c r="KUB124" i="16"/>
  <c r="KUA124" i="16"/>
  <c r="KTZ124" i="16"/>
  <c r="KTY124" i="16"/>
  <c r="KTX124" i="16"/>
  <c r="KTW124" i="16"/>
  <c r="KTV124" i="16"/>
  <c r="KTU124" i="16"/>
  <c r="KTT124" i="16"/>
  <c r="KTS124" i="16"/>
  <c r="KTR124" i="16"/>
  <c r="KTQ124" i="16"/>
  <c r="KTP124" i="16"/>
  <c r="KTO124" i="16"/>
  <c r="KTN124" i="16"/>
  <c r="KTM124" i="16"/>
  <c r="KTL124" i="16"/>
  <c r="KTK124" i="16"/>
  <c r="KTJ124" i="16"/>
  <c r="KTI124" i="16"/>
  <c r="KTH124" i="16"/>
  <c r="KTG124" i="16"/>
  <c r="KTF124" i="16"/>
  <c r="KTE124" i="16"/>
  <c r="KTD124" i="16"/>
  <c r="KTC124" i="16"/>
  <c r="KTB124" i="16"/>
  <c r="KTA124" i="16"/>
  <c r="KSZ124" i="16"/>
  <c r="KSY124" i="16"/>
  <c r="KSX124" i="16"/>
  <c r="KSW124" i="16"/>
  <c r="KSV124" i="16"/>
  <c r="KSU124" i="16"/>
  <c r="KST124" i="16"/>
  <c r="KSS124" i="16"/>
  <c r="KSR124" i="16"/>
  <c r="KSQ124" i="16"/>
  <c r="KSP124" i="16"/>
  <c r="KSO124" i="16"/>
  <c r="KSN124" i="16"/>
  <c r="KSM124" i="16"/>
  <c r="KSL124" i="16"/>
  <c r="KSK124" i="16"/>
  <c r="KSJ124" i="16"/>
  <c r="KSI124" i="16"/>
  <c r="KSH124" i="16"/>
  <c r="KSG124" i="16"/>
  <c r="KSF124" i="16"/>
  <c r="KSE124" i="16"/>
  <c r="KSD124" i="16"/>
  <c r="KSC124" i="16"/>
  <c r="KSB124" i="16"/>
  <c r="KSA124" i="16"/>
  <c r="KRZ124" i="16"/>
  <c r="KRY124" i="16"/>
  <c r="KRX124" i="16"/>
  <c r="KRW124" i="16"/>
  <c r="KRV124" i="16"/>
  <c r="KRU124" i="16"/>
  <c r="KRT124" i="16"/>
  <c r="KRS124" i="16"/>
  <c r="KRR124" i="16"/>
  <c r="KRQ124" i="16"/>
  <c r="KRP124" i="16"/>
  <c r="KRO124" i="16"/>
  <c r="KRN124" i="16"/>
  <c r="KRM124" i="16"/>
  <c r="KRL124" i="16"/>
  <c r="KRK124" i="16"/>
  <c r="KRJ124" i="16"/>
  <c r="KRI124" i="16"/>
  <c r="KRH124" i="16"/>
  <c r="KRG124" i="16"/>
  <c r="KRF124" i="16"/>
  <c r="KRE124" i="16"/>
  <c r="KRD124" i="16"/>
  <c r="KRC124" i="16"/>
  <c r="KRB124" i="16"/>
  <c r="KRA124" i="16"/>
  <c r="KQZ124" i="16"/>
  <c r="KQY124" i="16"/>
  <c r="KQX124" i="16"/>
  <c r="KQW124" i="16"/>
  <c r="KQV124" i="16"/>
  <c r="KQU124" i="16"/>
  <c r="KQT124" i="16"/>
  <c r="KQS124" i="16"/>
  <c r="KQR124" i="16"/>
  <c r="KQQ124" i="16"/>
  <c r="KQP124" i="16"/>
  <c r="KQO124" i="16"/>
  <c r="KQN124" i="16"/>
  <c r="KQM124" i="16"/>
  <c r="KQL124" i="16"/>
  <c r="KQK124" i="16"/>
  <c r="KQJ124" i="16"/>
  <c r="KQI124" i="16"/>
  <c r="KQH124" i="16"/>
  <c r="KQG124" i="16"/>
  <c r="KQF124" i="16"/>
  <c r="KQE124" i="16"/>
  <c r="KQD124" i="16"/>
  <c r="KQC124" i="16"/>
  <c r="KQB124" i="16"/>
  <c r="KQA124" i="16"/>
  <c r="KPZ124" i="16"/>
  <c r="KPY124" i="16"/>
  <c r="KPX124" i="16"/>
  <c r="KPW124" i="16"/>
  <c r="KPV124" i="16"/>
  <c r="KPU124" i="16"/>
  <c r="KPT124" i="16"/>
  <c r="KPS124" i="16"/>
  <c r="KPR124" i="16"/>
  <c r="KPQ124" i="16"/>
  <c r="KPP124" i="16"/>
  <c r="KPO124" i="16"/>
  <c r="KPN124" i="16"/>
  <c r="KPM124" i="16"/>
  <c r="KPL124" i="16"/>
  <c r="KPK124" i="16"/>
  <c r="KPJ124" i="16"/>
  <c r="KPI124" i="16"/>
  <c r="KPH124" i="16"/>
  <c r="KPG124" i="16"/>
  <c r="KPF124" i="16"/>
  <c r="KPE124" i="16"/>
  <c r="KPD124" i="16"/>
  <c r="KPC124" i="16"/>
  <c r="KPB124" i="16"/>
  <c r="KPA124" i="16"/>
  <c r="KOZ124" i="16"/>
  <c r="KOY124" i="16"/>
  <c r="KOX124" i="16"/>
  <c r="KOW124" i="16"/>
  <c r="KOV124" i="16"/>
  <c r="KOU124" i="16"/>
  <c r="KOT124" i="16"/>
  <c r="KOS124" i="16"/>
  <c r="KOR124" i="16"/>
  <c r="KOQ124" i="16"/>
  <c r="KOP124" i="16"/>
  <c r="KOO124" i="16"/>
  <c r="KON124" i="16"/>
  <c r="KOM124" i="16"/>
  <c r="KOL124" i="16"/>
  <c r="KOK124" i="16"/>
  <c r="KOJ124" i="16"/>
  <c r="KOI124" i="16"/>
  <c r="KOH124" i="16"/>
  <c r="KOG124" i="16"/>
  <c r="KOF124" i="16"/>
  <c r="KOE124" i="16"/>
  <c r="KOD124" i="16"/>
  <c r="KOC124" i="16"/>
  <c r="KOB124" i="16"/>
  <c r="KOA124" i="16"/>
  <c r="KNZ124" i="16"/>
  <c r="KNY124" i="16"/>
  <c r="KNX124" i="16"/>
  <c r="KNW124" i="16"/>
  <c r="KNV124" i="16"/>
  <c r="KNU124" i="16"/>
  <c r="KNT124" i="16"/>
  <c r="KNS124" i="16"/>
  <c r="KNR124" i="16"/>
  <c r="KNQ124" i="16"/>
  <c r="KNP124" i="16"/>
  <c r="KNO124" i="16"/>
  <c r="KNN124" i="16"/>
  <c r="KNM124" i="16"/>
  <c r="KNL124" i="16"/>
  <c r="KNK124" i="16"/>
  <c r="KNJ124" i="16"/>
  <c r="KNI124" i="16"/>
  <c r="KNH124" i="16"/>
  <c r="KNG124" i="16"/>
  <c r="KNF124" i="16"/>
  <c r="KNE124" i="16"/>
  <c r="KND124" i="16"/>
  <c r="KNC124" i="16"/>
  <c r="KNB124" i="16"/>
  <c r="KNA124" i="16"/>
  <c r="KMZ124" i="16"/>
  <c r="KMY124" i="16"/>
  <c r="KMX124" i="16"/>
  <c r="KMW124" i="16"/>
  <c r="KMV124" i="16"/>
  <c r="KMU124" i="16"/>
  <c r="KMT124" i="16"/>
  <c r="KMS124" i="16"/>
  <c r="KMR124" i="16"/>
  <c r="KMQ124" i="16"/>
  <c r="KMP124" i="16"/>
  <c r="KMO124" i="16"/>
  <c r="KMN124" i="16"/>
  <c r="KMM124" i="16"/>
  <c r="KML124" i="16"/>
  <c r="KMK124" i="16"/>
  <c r="KMJ124" i="16"/>
  <c r="KMI124" i="16"/>
  <c r="KMH124" i="16"/>
  <c r="KMG124" i="16"/>
  <c r="KMF124" i="16"/>
  <c r="KME124" i="16"/>
  <c r="KMD124" i="16"/>
  <c r="KMC124" i="16"/>
  <c r="KMB124" i="16"/>
  <c r="KMA124" i="16"/>
  <c r="KLZ124" i="16"/>
  <c r="KLY124" i="16"/>
  <c r="KLX124" i="16"/>
  <c r="KLW124" i="16"/>
  <c r="KLV124" i="16"/>
  <c r="KLU124" i="16"/>
  <c r="KLT124" i="16"/>
  <c r="KLS124" i="16"/>
  <c r="KLR124" i="16"/>
  <c r="KLQ124" i="16"/>
  <c r="KLP124" i="16"/>
  <c r="KLO124" i="16"/>
  <c r="KLN124" i="16"/>
  <c r="KLM124" i="16"/>
  <c r="KLL124" i="16"/>
  <c r="KLK124" i="16"/>
  <c r="KLJ124" i="16"/>
  <c r="KLI124" i="16"/>
  <c r="KLH124" i="16"/>
  <c r="KLG124" i="16"/>
  <c r="KLF124" i="16"/>
  <c r="KLE124" i="16"/>
  <c r="KLD124" i="16"/>
  <c r="KLC124" i="16"/>
  <c r="KLB124" i="16"/>
  <c r="KLA124" i="16"/>
  <c r="KKZ124" i="16"/>
  <c r="KKY124" i="16"/>
  <c r="KKX124" i="16"/>
  <c r="KKW124" i="16"/>
  <c r="KKV124" i="16"/>
  <c r="KKU124" i="16"/>
  <c r="KKT124" i="16"/>
  <c r="KKS124" i="16"/>
  <c r="KKR124" i="16"/>
  <c r="KKQ124" i="16"/>
  <c r="KKP124" i="16"/>
  <c r="KKO124" i="16"/>
  <c r="KKN124" i="16"/>
  <c r="KKM124" i="16"/>
  <c r="KKL124" i="16"/>
  <c r="KKK124" i="16"/>
  <c r="KKJ124" i="16"/>
  <c r="KKI124" i="16"/>
  <c r="KKH124" i="16"/>
  <c r="KKG124" i="16"/>
  <c r="KKF124" i="16"/>
  <c r="KKE124" i="16"/>
  <c r="KKD124" i="16"/>
  <c r="KKC124" i="16"/>
  <c r="KKB124" i="16"/>
  <c r="KKA124" i="16"/>
  <c r="KJZ124" i="16"/>
  <c r="KJY124" i="16"/>
  <c r="KJX124" i="16"/>
  <c r="KJW124" i="16"/>
  <c r="KJV124" i="16"/>
  <c r="KJU124" i="16"/>
  <c r="KJT124" i="16"/>
  <c r="KJS124" i="16"/>
  <c r="KJR124" i="16"/>
  <c r="KJQ124" i="16"/>
  <c r="KJP124" i="16"/>
  <c r="KJO124" i="16"/>
  <c r="KJN124" i="16"/>
  <c r="KJM124" i="16"/>
  <c r="KJL124" i="16"/>
  <c r="KJK124" i="16"/>
  <c r="KJJ124" i="16"/>
  <c r="KJI124" i="16"/>
  <c r="KJH124" i="16"/>
  <c r="KJG124" i="16"/>
  <c r="KJF124" i="16"/>
  <c r="KJE124" i="16"/>
  <c r="KJD124" i="16"/>
  <c r="KJC124" i="16"/>
  <c r="KJB124" i="16"/>
  <c r="KJA124" i="16"/>
  <c r="KIZ124" i="16"/>
  <c r="KIY124" i="16"/>
  <c r="KIX124" i="16"/>
  <c r="KIW124" i="16"/>
  <c r="KIV124" i="16"/>
  <c r="KIU124" i="16"/>
  <c r="KIT124" i="16"/>
  <c r="KIS124" i="16"/>
  <c r="KIR124" i="16"/>
  <c r="KIQ124" i="16"/>
  <c r="KIP124" i="16"/>
  <c r="KIO124" i="16"/>
  <c r="KIN124" i="16"/>
  <c r="KIM124" i="16"/>
  <c r="KIL124" i="16"/>
  <c r="KIK124" i="16"/>
  <c r="KIJ124" i="16"/>
  <c r="KII124" i="16"/>
  <c r="KIH124" i="16"/>
  <c r="KIG124" i="16"/>
  <c r="KIF124" i="16"/>
  <c r="KIE124" i="16"/>
  <c r="KID124" i="16"/>
  <c r="KIC124" i="16"/>
  <c r="KIB124" i="16"/>
  <c r="KIA124" i="16"/>
  <c r="KHZ124" i="16"/>
  <c r="KHY124" i="16"/>
  <c r="KHX124" i="16"/>
  <c r="KHW124" i="16"/>
  <c r="KHV124" i="16"/>
  <c r="KHU124" i="16"/>
  <c r="KHT124" i="16"/>
  <c r="KHS124" i="16"/>
  <c r="KHR124" i="16"/>
  <c r="KHQ124" i="16"/>
  <c r="KHP124" i="16"/>
  <c r="KHO124" i="16"/>
  <c r="KHN124" i="16"/>
  <c r="KHM124" i="16"/>
  <c r="KHL124" i="16"/>
  <c r="KHK124" i="16"/>
  <c r="KHJ124" i="16"/>
  <c r="KHI124" i="16"/>
  <c r="KHH124" i="16"/>
  <c r="KHG124" i="16"/>
  <c r="KHF124" i="16"/>
  <c r="KHE124" i="16"/>
  <c r="KHD124" i="16"/>
  <c r="KHC124" i="16"/>
  <c r="KHB124" i="16"/>
  <c r="KHA124" i="16"/>
  <c r="KGZ124" i="16"/>
  <c r="KGY124" i="16"/>
  <c r="KGX124" i="16"/>
  <c r="KGW124" i="16"/>
  <c r="KGV124" i="16"/>
  <c r="KGU124" i="16"/>
  <c r="KGT124" i="16"/>
  <c r="KGS124" i="16"/>
  <c r="KGR124" i="16"/>
  <c r="KGQ124" i="16"/>
  <c r="KGP124" i="16"/>
  <c r="KGO124" i="16"/>
  <c r="KGN124" i="16"/>
  <c r="KGM124" i="16"/>
  <c r="KGL124" i="16"/>
  <c r="KGK124" i="16"/>
  <c r="KGJ124" i="16"/>
  <c r="KGI124" i="16"/>
  <c r="KGH124" i="16"/>
  <c r="KGG124" i="16"/>
  <c r="KGF124" i="16"/>
  <c r="KGE124" i="16"/>
  <c r="KGD124" i="16"/>
  <c r="KGC124" i="16"/>
  <c r="KGB124" i="16"/>
  <c r="KGA124" i="16"/>
  <c r="KFZ124" i="16"/>
  <c r="KFY124" i="16"/>
  <c r="KFX124" i="16"/>
  <c r="KFW124" i="16"/>
  <c r="KFV124" i="16"/>
  <c r="KFU124" i="16"/>
  <c r="KFT124" i="16"/>
  <c r="KFS124" i="16"/>
  <c r="KFR124" i="16"/>
  <c r="KFQ124" i="16"/>
  <c r="KFP124" i="16"/>
  <c r="KFO124" i="16"/>
  <c r="KFN124" i="16"/>
  <c r="KFM124" i="16"/>
  <c r="KFL124" i="16"/>
  <c r="KFK124" i="16"/>
  <c r="KFJ124" i="16"/>
  <c r="KFI124" i="16"/>
  <c r="KFH124" i="16"/>
  <c r="KFG124" i="16"/>
  <c r="KFF124" i="16"/>
  <c r="KFE124" i="16"/>
  <c r="KFD124" i="16"/>
  <c r="KFC124" i="16"/>
  <c r="KFB124" i="16"/>
  <c r="KFA124" i="16"/>
  <c r="KEZ124" i="16"/>
  <c r="KEY124" i="16"/>
  <c r="KEX124" i="16"/>
  <c r="KEW124" i="16"/>
  <c r="KEV124" i="16"/>
  <c r="KEU124" i="16"/>
  <c r="KET124" i="16"/>
  <c r="KES124" i="16"/>
  <c r="KER124" i="16"/>
  <c r="KEQ124" i="16"/>
  <c r="KEP124" i="16"/>
  <c r="KEO124" i="16"/>
  <c r="KEN124" i="16"/>
  <c r="KEM124" i="16"/>
  <c r="KEL124" i="16"/>
  <c r="KEK124" i="16"/>
  <c r="KEJ124" i="16"/>
  <c r="KEI124" i="16"/>
  <c r="KEH124" i="16"/>
  <c r="KEG124" i="16"/>
  <c r="KEF124" i="16"/>
  <c r="KEE124" i="16"/>
  <c r="KED124" i="16"/>
  <c r="KEC124" i="16"/>
  <c r="KEB124" i="16"/>
  <c r="KEA124" i="16"/>
  <c r="KDZ124" i="16"/>
  <c r="KDY124" i="16"/>
  <c r="KDX124" i="16"/>
  <c r="KDW124" i="16"/>
  <c r="KDV124" i="16"/>
  <c r="KDU124" i="16"/>
  <c r="KDT124" i="16"/>
  <c r="KDS124" i="16"/>
  <c r="KDR124" i="16"/>
  <c r="KDQ124" i="16"/>
  <c r="KDP124" i="16"/>
  <c r="KDO124" i="16"/>
  <c r="KDN124" i="16"/>
  <c r="KDM124" i="16"/>
  <c r="KDL124" i="16"/>
  <c r="KDK124" i="16"/>
  <c r="KDJ124" i="16"/>
  <c r="KDI124" i="16"/>
  <c r="KDH124" i="16"/>
  <c r="KDG124" i="16"/>
  <c r="KDF124" i="16"/>
  <c r="KDE124" i="16"/>
  <c r="KDD124" i="16"/>
  <c r="KDC124" i="16"/>
  <c r="KDB124" i="16"/>
  <c r="KDA124" i="16"/>
  <c r="KCZ124" i="16"/>
  <c r="KCY124" i="16"/>
  <c r="KCX124" i="16"/>
  <c r="KCW124" i="16"/>
  <c r="KCV124" i="16"/>
  <c r="KCU124" i="16"/>
  <c r="KCT124" i="16"/>
  <c r="KCS124" i="16"/>
  <c r="KCR124" i="16"/>
  <c r="KCQ124" i="16"/>
  <c r="KCP124" i="16"/>
  <c r="KCO124" i="16"/>
  <c r="KCN124" i="16"/>
  <c r="KCM124" i="16"/>
  <c r="KCL124" i="16"/>
  <c r="KCK124" i="16"/>
  <c r="KCJ124" i="16"/>
  <c r="KCI124" i="16"/>
  <c r="KCH124" i="16"/>
  <c r="KCG124" i="16"/>
  <c r="KCF124" i="16"/>
  <c r="KCE124" i="16"/>
  <c r="KCD124" i="16"/>
  <c r="KCC124" i="16"/>
  <c r="KCB124" i="16"/>
  <c r="KCA124" i="16"/>
  <c r="KBZ124" i="16"/>
  <c r="KBY124" i="16"/>
  <c r="KBX124" i="16"/>
  <c r="KBW124" i="16"/>
  <c r="KBV124" i="16"/>
  <c r="KBU124" i="16"/>
  <c r="KBT124" i="16"/>
  <c r="KBS124" i="16"/>
  <c r="KBR124" i="16"/>
  <c r="KBQ124" i="16"/>
  <c r="KBP124" i="16"/>
  <c r="KBO124" i="16"/>
  <c r="KBN124" i="16"/>
  <c r="KBM124" i="16"/>
  <c r="KBL124" i="16"/>
  <c r="KBK124" i="16"/>
  <c r="KBJ124" i="16"/>
  <c r="KBI124" i="16"/>
  <c r="KBH124" i="16"/>
  <c r="KBG124" i="16"/>
  <c r="KBF124" i="16"/>
  <c r="KBE124" i="16"/>
  <c r="KBD124" i="16"/>
  <c r="KBC124" i="16"/>
  <c r="KBB124" i="16"/>
  <c r="KBA124" i="16"/>
  <c r="KAZ124" i="16"/>
  <c r="KAY124" i="16"/>
  <c r="KAX124" i="16"/>
  <c r="KAW124" i="16"/>
  <c r="KAV124" i="16"/>
  <c r="KAU124" i="16"/>
  <c r="KAT124" i="16"/>
  <c r="KAS124" i="16"/>
  <c r="KAR124" i="16"/>
  <c r="KAQ124" i="16"/>
  <c r="KAP124" i="16"/>
  <c r="KAO124" i="16"/>
  <c r="KAN124" i="16"/>
  <c r="KAM124" i="16"/>
  <c r="KAL124" i="16"/>
  <c r="KAK124" i="16"/>
  <c r="KAJ124" i="16"/>
  <c r="KAI124" i="16"/>
  <c r="KAH124" i="16"/>
  <c r="KAG124" i="16"/>
  <c r="KAF124" i="16"/>
  <c r="KAE124" i="16"/>
  <c r="KAD124" i="16"/>
  <c r="KAC124" i="16"/>
  <c r="KAB124" i="16"/>
  <c r="KAA124" i="16"/>
  <c r="JZZ124" i="16"/>
  <c r="JZY124" i="16"/>
  <c r="JZX124" i="16"/>
  <c r="JZW124" i="16"/>
  <c r="JZV124" i="16"/>
  <c r="JZU124" i="16"/>
  <c r="JZT124" i="16"/>
  <c r="JZS124" i="16"/>
  <c r="JZR124" i="16"/>
  <c r="JZQ124" i="16"/>
  <c r="JZP124" i="16"/>
  <c r="JZO124" i="16"/>
  <c r="JZN124" i="16"/>
  <c r="JZM124" i="16"/>
  <c r="JZL124" i="16"/>
  <c r="JZK124" i="16"/>
  <c r="JZJ124" i="16"/>
  <c r="JZI124" i="16"/>
  <c r="JZH124" i="16"/>
  <c r="JZG124" i="16"/>
  <c r="JZF124" i="16"/>
  <c r="JZE124" i="16"/>
  <c r="JZD124" i="16"/>
  <c r="JZC124" i="16"/>
  <c r="JZB124" i="16"/>
  <c r="JZA124" i="16"/>
  <c r="JYZ124" i="16"/>
  <c r="JYY124" i="16"/>
  <c r="JYX124" i="16"/>
  <c r="JYW124" i="16"/>
  <c r="JYV124" i="16"/>
  <c r="JYU124" i="16"/>
  <c r="JYT124" i="16"/>
  <c r="JYS124" i="16"/>
  <c r="JYR124" i="16"/>
  <c r="JYQ124" i="16"/>
  <c r="JYP124" i="16"/>
  <c r="JYO124" i="16"/>
  <c r="JYN124" i="16"/>
  <c r="JYM124" i="16"/>
  <c r="JYL124" i="16"/>
  <c r="JYK124" i="16"/>
  <c r="JYJ124" i="16"/>
  <c r="JYI124" i="16"/>
  <c r="JYH124" i="16"/>
  <c r="JYG124" i="16"/>
  <c r="JYF124" i="16"/>
  <c r="JYE124" i="16"/>
  <c r="JYD124" i="16"/>
  <c r="JYC124" i="16"/>
  <c r="JYB124" i="16"/>
  <c r="JYA124" i="16"/>
  <c r="JXZ124" i="16"/>
  <c r="JXY124" i="16"/>
  <c r="JXX124" i="16"/>
  <c r="JXW124" i="16"/>
  <c r="JXV124" i="16"/>
  <c r="JXU124" i="16"/>
  <c r="JXT124" i="16"/>
  <c r="JXS124" i="16"/>
  <c r="JXR124" i="16"/>
  <c r="JXQ124" i="16"/>
  <c r="JXP124" i="16"/>
  <c r="JXO124" i="16"/>
  <c r="JXN124" i="16"/>
  <c r="JXM124" i="16"/>
  <c r="JXL124" i="16"/>
  <c r="JXK124" i="16"/>
  <c r="JXJ124" i="16"/>
  <c r="JXI124" i="16"/>
  <c r="JXH124" i="16"/>
  <c r="JXG124" i="16"/>
  <c r="JXF124" i="16"/>
  <c r="JXE124" i="16"/>
  <c r="JXD124" i="16"/>
  <c r="JXC124" i="16"/>
  <c r="JXB124" i="16"/>
  <c r="JXA124" i="16"/>
  <c r="JWZ124" i="16"/>
  <c r="JWY124" i="16"/>
  <c r="JWX124" i="16"/>
  <c r="JWW124" i="16"/>
  <c r="JWV124" i="16"/>
  <c r="JWU124" i="16"/>
  <c r="JWT124" i="16"/>
  <c r="JWS124" i="16"/>
  <c r="JWR124" i="16"/>
  <c r="JWQ124" i="16"/>
  <c r="JWP124" i="16"/>
  <c r="JWO124" i="16"/>
  <c r="JWN124" i="16"/>
  <c r="JWM124" i="16"/>
  <c r="JWL124" i="16"/>
  <c r="JWK124" i="16"/>
  <c r="JWJ124" i="16"/>
  <c r="JWI124" i="16"/>
  <c r="JWH124" i="16"/>
  <c r="JWG124" i="16"/>
  <c r="JWF124" i="16"/>
  <c r="JWE124" i="16"/>
  <c r="JWD124" i="16"/>
  <c r="JWC124" i="16"/>
  <c r="JWB124" i="16"/>
  <c r="JWA124" i="16"/>
  <c r="JVZ124" i="16"/>
  <c r="JVY124" i="16"/>
  <c r="JVX124" i="16"/>
  <c r="JVW124" i="16"/>
  <c r="JVV124" i="16"/>
  <c r="JVU124" i="16"/>
  <c r="JVT124" i="16"/>
  <c r="JVS124" i="16"/>
  <c r="JVR124" i="16"/>
  <c r="JVQ124" i="16"/>
  <c r="JVP124" i="16"/>
  <c r="JVO124" i="16"/>
  <c r="JVN124" i="16"/>
  <c r="JVM124" i="16"/>
  <c r="JVL124" i="16"/>
  <c r="JVK124" i="16"/>
  <c r="JVJ124" i="16"/>
  <c r="JVI124" i="16"/>
  <c r="JVH124" i="16"/>
  <c r="JVG124" i="16"/>
  <c r="JVF124" i="16"/>
  <c r="JVE124" i="16"/>
  <c r="JVD124" i="16"/>
  <c r="JVC124" i="16"/>
  <c r="JVB124" i="16"/>
  <c r="JVA124" i="16"/>
  <c r="JUZ124" i="16"/>
  <c r="JUY124" i="16"/>
  <c r="JUX124" i="16"/>
  <c r="JUW124" i="16"/>
  <c r="JUV124" i="16"/>
  <c r="JUU124" i="16"/>
  <c r="JUT124" i="16"/>
  <c r="JUS124" i="16"/>
  <c r="JUR124" i="16"/>
  <c r="JUQ124" i="16"/>
  <c r="JUP124" i="16"/>
  <c r="JUO124" i="16"/>
  <c r="JUN124" i="16"/>
  <c r="JUM124" i="16"/>
  <c r="JUL124" i="16"/>
  <c r="JUK124" i="16"/>
  <c r="JUJ124" i="16"/>
  <c r="JUI124" i="16"/>
  <c r="JUH124" i="16"/>
  <c r="JUG124" i="16"/>
  <c r="JUF124" i="16"/>
  <c r="JUE124" i="16"/>
  <c r="JUD124" i="16"/>
  <c r="JUC124" i="16"/>
  <c r="JUB124" i="16"/>
  <c r="JUA124" i="16"/>
  <c r="JTZ124" i="16"/>
  <c r="JTY124" i="16"/>
  <c r="JTX124" i="16"/>
  <c r="JTW124" i="16"/>
  <c r="JTV124" i="16"/>
  <c r="JTU124" i="16"/>
  <c r="JTT124" i="16"/>
  <c r="JTS124" i="16"/>
  <c r="JTR124" i="16"/>
  <c r="JTQ124" i="16"/>
  <c r="JTP124" i="16"/>
  <c r="JTO124" i="16"/>
  <c r="JTN124" i="16"/>
  <c r="JTM124" i="16"/>
  <c r="JTL124" i="16"/>
  <c r="JTK124" i="16"/>
  <c r="JTJ124" i="16"/>
  <c r="JTI124" i="16"/>
  <c r="JTH124" i="16"/>
  <c r="JTG124" i="16"/>
  <c r="JTF124" i="16"/>
  <c r="JTE124" i="16"/>
  <c r="JTD124" i="16"/>
  <c r="JTC124" i="16"/>
  <c r="JTB124" i="16"/>
  <c r="JTA124" i="16"/>
  <c r="JSZ124" i="16"/>
  <c r="JSY124" i="16"/>
  <c r="JSX124" i="16"/>
  <c r="JSW124" i="16"/>
  <c r="JSV124" i="16"/>
  <c r="JSU124" i="16"/>
  <c r="JST124" i="16"/>
  <c r="JSS124" i="16"/>
  <c r="JSR124" i="16"/>
  <c r="JSQ124" i="16"/>
  <c r="JSP124" i="16"/>
  <c r="JSO124" i="16"/>
  <c r="JSN124" i="16"/>
  <c r="JSM124" i="16"/>
  <c r="JSL124" i="16"/>
  <c r="JSK124" i="16"/>
  <c r="JSJ124" i="16"/>
  <c r="JSI124" i="16"/>
  <c r="JSH124" i="16"/>
  <c r="JSG124" i="16"/>
  <c r="JSF124" i="16"/>
  <c r="JSE124" i="16"/>
  <c r="JSD124" i="16"/>
  <c r="JSC124" i="16"/>
  <c r="JSB124" i="16"/>
  <c r="JSA124" i="16"/>
  <c r="JRZ124" i="16"/>
  <c r="JRY124" i="16"/>
  <c r="JRX124" i="16"/>
  <c r="JRW124" i="16"/>
  <c r="JRV124" i="16"/>
  <c r="JRU124" i="16"/>
  <c r="JRT124" i="16"/>
  <c r="JRS124" i="16"/>
  <c r="JRR124" i="16"/>
  <c r="JRQ124" i="16"/>
  <c r="JRP124" i="16"/>
  <c r="JRO124" i="16"/>
  <c r="JRN124" i="16"/>
  <c r="JRM124" i="16"/>
  <c r="JRL124" i="16"/>
  <c r="JRK124" i="16"/>
  <c r="JRJ124" i="16"/>
  <c r="JRI124" i="16"/>
  <c r="JRH124" i="16"/>
  <c r="JRG124" i="16"/>
  <c r="JRF124" i="16"/>
  <c r="JRE124" i="16"/>
  <c r="JRD124" i="16"/>
  <c r="JRC124" i="16"/>
  <c r="JRB124" i="16"/>
  <c r="JRA124" i="16"/>
  <c r="JQZ124" i="16"/>
  <c r="JQY124" i="16"/>
  <c r="JQX124" i="16"/>
  <c r="JQW124" i="16"/>
  <c r="JQV124" i="16"/>
  <c r="JQU124" i="16"/>
  <c r="JQT124" i="16"/>
  <c r="JQS124" i="16"/>
  <c r="JQR124" i="16"/>
  <c r="JQQ124" i="16"/>
  <c r="JQP124" i="16"/>
  <c r="JQO124" i="16"/>
  <c r="JQN124" i="16"/>
  <c r="JQM124" i="16"/>
  <c r="JQL124" i="16"/>
  <c r="JQK124" i="16"/>
  <c r="JQJ124" i="16"/>
  <c r="JQI124" i="16"/>
  <c r="JQH124" i="16"/>
  <c r="JQG124" i="16"/>
  <c r="JQF124" i="16"/>
  <c r="JQE124" i="16"/>
  <c r="JQD124" i="16"/>
  <c r="JQC124" i="16"/>
  <c r="JQB124" i="16"/>
  <c r="JQA124" i="16"/>
  <c r="JPZ124" i="16"/>
  <c r="JPY124" i="16"/>
  <c r="JPX124" i="16"/>
  <c r="JPW124" i="16"/>
  <c r="JPV124" i="16"/>
  <c r="JPU124" i="16"/>
  <c r="JPT124" i="16"/>
  <c r="JPS124" i="16"/>
  <c r="JPR124" i="16"/>
  <c r="JPQ124" i="16"/>
  <c r="JPP124" i="16"/>
  <c r="JPO124" i="16"/>
  <c r="JPN124" i="16"/>
  <c r="JPM124" i="16"/>
  <c r="JPL124" i="16"/>
  <c r="JPK124" i="16"/>
  <c r="JPJ124" i="16"/>
  <c r="JPI124" i="16"/>
  <c r="JPH124" i="16"/>
  <c r="JPG124" i="16"/>
  <c r="JPF124" i="16"/>
  <c r="JPE124" i="16"/>
  <c r="JPD124" i="16"/>
  <c r="JPC124" i="16"/>
  <c r="JPB124" i="16"/>
  <c r="JPA124" i="16"/>
  <c r="JOZ124" i="16"/>
  <c r="JOY124" i="16"/>
  <c r="JOX124" i="16"/>
  <c r="JOW124" i="16"/>
  <c r="JOV124" i="16"/>
  <c r="JOU124" i="16"/>
  <c r="JOT124" i="16"/>
  <c r="JOS124" i="16"/>
  <c r="JOR124" i="16"/>
  <c r="JOQ124" i="16"/>
  <c r="JOP124" i="16"/>
  <c r="JOO124" i="16"/>
  <c r="JON124" i="16"/>
  <c r="JOM124" i="16"/>
  <c r="JOL124" i="16"/>
  <c r="JOK124" i="16"/>
  <c r="JOJ124" i="16"/>
  <c r="JOI124" i="16"/>
  <c r="JOH124" i="16"/>
  <c r="JOG124" i="16"/>
  <c r="JOF124" i="16"/>
  <c r="JOE124" i="16"/>
  <c r="JOD124" i="16"/>
  <c r="JOC124" i="16"/>
  <c r="JOB124" i="16"/>
  <c r="JOA124" i="16"/>
  <c r="JNZ124" i="16"/>
  <c r="JNY124" i="16"/>
  <c r="JNX124" i="16"/>
  <c r="JNW124" i="16"/>
  <c r="JNV124" i="16"/>
  <c r="JNU124" i="16"/>
  <c r="JNT124" i="16"/>
  <c r="JNS124" i="16"/>
  <c r="JNR124" i="16"/>
  <c r="JNQ124" i="16"/>
  <c r="JNP124" i="16"/>
  <c r="JNO124" i="16"/>
  <c r="JNN124" i="16"/>
  <c r="JNM124" i="16"/>
  <c r="JNL124" i="16"/>
  <c r="JNK124" i="16"/>
  <c r="JNJ124" i="16"/>
  <c r="JNI124" i="16"/>
  <c r="JNH124" i="16"/>
  <c r="JNG124" i="16"/>
  <c r="JNF124" i="16"/>
  <c r="JNE124" i="16"/>
  <c r="JND124" i="16"/>
  <c r="JNC124" i="16"/>
  <c r="JNB124" i="16"/>
  <c r="JNA124" i="16"/>
  <c r="JMZ124" i="16"/>
  <c r="JMY124" i="16"/>
  <c r="JMX124" i="16"/>
  <c r="JMW124" i="16"/>
  <c r="JMV124" i="16"/>
  <c r="JMU124" i="16"/>
  <c r="JMT124" i="16"/>
  <c r="JMS124" i="16"/>
  <c r="JMR124" i="16"/>
  <c r="JMQ124" i="16"/>
  <c r="JMP124" i="16"/>
  <c r="JMO124" i="16"/>
  <c r="JMN124" i="16"/>
  <c r="JMM124" i="16"/>
  <c r="JML124" i="16"/>
  <c r="JMK124" i="16"/>
  <c r="JMJ124" i="16"/>
  <c r="JMI124" i="16"/>
  <c r="JMH124" i="16"/>
  <c r="JMG124" i="16"/>
  <c r="JMF124" i="16"/>
  <c r="JME124" i="16"/>
  <c r="JMD124" i="16"/>
  <c r="JMC124" i="16"/>
  <c r="JMB124" i="16"/>
  <c r="JMA124" i="16"/>
  <c r="JLZ124" i="16"/>
  <c r="JLY124" i="16"/>
  <c r="JLX124" i="16"/>
  <c r="JLW124" i="16"/>
  <c r="JLV124" i="16"/>
  <c r="JLU124" i="16"/>
  <c r="JLT124" i="16"/>
  <c r="JLS124" i="16"/>
  <c r="JLR124" i="16"/>
  <c r="JLQ124" i="16"/>
  <c r="JLP124" i="16"/>
  <c r="JLO124" i="16"/>
  <c r="JLN124" i="16"/>
  <c r="JLM124" i="16"/>
  <c r="JLL124" i="16"/>
  <c r="JLK124" i="16"/>
  <c r="JLJ124" i="16"/>
  <c r="JLI124" i="16"/>
  <c r="JLH124" i="16"/>
  <c r="JLG124" i="16"/>
  <c r="JLF124" i="16"/>
  <c r="JLE124" i="16"/>
  <c r="JLD124" i="16"/>
  <c r="JLC124" i="16"/>
  <c r="JLB124" i="16"/>
  <c r="JLA124" i="16"/>
  <c r="JKZ124" i="16"/>
  <c r="JKY124" i="16"/>
  <c r="JKX124" i="16"/>
  <c r="JKW124" i="16"/>
  <c r="JKV124" i="16"/>
  <c r="JKU124" i="16"/>
  <c r="JKT124" i="16"/>
  <c r="JKS124" i="16"/>
  <c r="JKR124" i="16"/>
  <c r="JKQ124" i="16"/>
  <c r="JKP124" i="16"/>
  <c r="JKO124" i="16"/>
  <c r="JKN124" i="16"/>
  <c r="JKM124" i="16"/>
  <c r="JKL124" i="16"/>
  <c r="JKK124" i="16"/>
  <c r="JKJ124" i="16"/>
  <c r="JKI124" i="16"/>
  <c r="JKH124" i="16"/>
  <c r="JKG124" i="16"/>
  <c r="JKF124" i="16"/>
  <c r="JKE124" i="16"/>
  <c r="JKD124" i="16"/>
  <c r="JKC124" i="16"/>
  <c r="JKB124" i="16"/>
  <c r="JKA124" i="16"/>
  <c r="JJZ124" i="16"/>
  <c r="JJY124" i="16"/>
  <c r="JJX124" i="16"/>
  <c r="JJW124" i="16"/>
  <c r="JJV124" i="16"/>
  <c r="JJU124" i="16"/>
  <c r="JJT124" i="16"/>
  <c r="JJS124" i="16"/>
  <c r="JJR124" i="16"/>
  <c r="JJQ124" i="16"/>
  <c r="JJP124" i="16"/>
  <c r="JJO124" i="16"/>
  <c r="JJN124" i="16"/>
  <c r="JJM124" i="16"/>
  <c r="JJL124" i="16"/>
  <c r="JJK124" i="16"/>
  <c r="JJJ124" i="16"/>
  <c r="JJI124" i="16"/>
  <c r="JJH124" i="16"/>
  <c r="JJG124" i="16"/>
  <c r="JJF124" i="16"/>
  <c r="JJE124" i="16"/>
  <c r="JJD124" i="16"/>
  <c r="JJC124" i="16"/>
  <c r="JJB124" i="16"/>
  <c r="JJA124" i="16"/>
  <c r="JIZ124" i="16"/>
  <c r="JIY124" i="16"/>
  <c r="JIX124" i="16"/>
  <c r="JIW124" i="16"/>
  <c r="JIV124" i="16"/>
  <c r="JIU124" i="16"/>
  <c r="JIT124" i="16"/>
  <c r="JIS124" i="16"/>
  <c r="JIR124" i="16"/>
  <c r="JIQ124" i="16"/>
  <c r="JIP124" i="16"/>
  <c r="JIO124" i="16"/>
  <c r="JIN124" i="16"/>
  <c r="JIM124" i="16"/>
  <c r="JIL124" i="16"/>
  <c r="JIK124" i="16"/>
  <c r="JIJ124" i="16"/>
  <c r="JII124" i="16"/>
  <c r="JIH124" i="16"/>
  <c r="JIG124" i="16"/>
  <c r="JIF124" i="16"/>
  <c r="JIE124" i="16"/>
  <c r="JID124" i="16"/>
  <c r="JIC124" i="16"/>
  <c r="JIB124" i="16"/>
  <c r="JIA124" i="16"/>
  <c r="JHZ124" i="16"/>
  <c r="JHY124" i="16"/>
  <c r="JHX124" i="16"/>
  <c r="JHW124" i="16"/>
  <c r="JHV124" i="16"/>
  <c r="JHU124" i="16"/>
  <c r="JHT124" i="16"/>
  <c r="JHS124" i="16"/>
  <c r="JHR124" i="16"/>
  <c r="JHQ124" i="16"/>
  <c r="JHP124" i="16"/>
  <c r="JHO124" i="16"/>
  <c r="JHN124" i="16"/>
  <c r="JHM124" i="16"/>
  <c r="JHL124" i="16"/>
  <c r="JHK124" i="16"/>
  <c r="JHJ124" i="16"/>
  <c r="JHI124" i="16"/>
  <c r="JHH124" i="16"/>
  <c r="JHG124" i="16"/>
  <c r="JHF124" i="16"/>
  <c r="JHE124" i="16"/>
  <c r="JHD124" i="16"/>
  <c r="JHC124" i="16"/>
  <c r="JHB124" i="16"/>
  <c r="JHA124" i="16"/>
  <c r="JGZ124" i="16"/>
  <c r="JGY124" i="16"/>
  <c r="JGX124" i="16"/>
  <c r="JGW124" i="16"/>
  <c r="JGV124" i="16"/>
  <c r="JGU124" i="16"/>
  <c r="JGT124" i="16"/>
  <c r="JGS124" i="16"/>
  <c r="JGR124" i="16"/>
  <c r="JGQ124" i="16"/>
  <c r="JGP124" i="16"/>
  <c r="JGO124" i="16"/>
  <c r="JGN124" i="16"/>
  <c r="JGM124" i="16"/>
  <c r="JGL124" i="16"/>
  <c r="JGK124" i="16"/>
  <c r="JGJ124" i="16"/>
  <c r="JGI124" i="16"/>
  <c r="JGH124" i="16"/>
  <c r="JGG124" i="16"/>
  <c r="JGF124" i="16"/>
  <c r="JGE124" i="16"/>
  <c r="JGD124" i="16"/>
  <c r="JGC124" i="16"/>
  <c r="JGB124" i="16"/>
  <c r="JGA124" i="16"/>
  <c r="JFZ124" i="16"/>
  <c r="JFY124" i="16"/>
  <c r="JFX124" i="16"/>
  <c r="JFW124" i="16"/>
  <c r="JFV124" i="16"/>
  <c r="JFU124" i="16"/>
  <c r="JFT124" i="16"/>
  <c r="JFS124" i="16"/>
  <c r="JFR124" i="16"/>
  <c r="JFQ124" i="16"/>
  <c r="JFP124" i="16"/>
  <c r="JFO124" i="16"/>
  <c r="JFN124" i="16"/>
  <c r="JFM124" i="16"/>
  <c r="JFL124" i="16"/>
  <c r="JFK124" i="16"/>
  <c r="JFJ124" i="16"/>
  <c r="JFI124" i="16"/>
  <c r="JFH124" i="16"/>
  <c r="JFG124" i="16"/>
  <c r="JFF124" i="16"/>
  <c r="JFE124" i="16"/>
  <c r="JFD124" i="16"/>
  <c r="JFC124" i="16"/>
  <c r="JFB124" i="16"/>
  <c r="JFA124" i="16"/>
  <c r="JEZ124" i="16"/>
  <c r="JEY124" i="16"/>
  <c r="JEX124" i="16"/>
  <c r="JEW124" i="16"/>
  <c r="JEV124" i="16"/>
  <c r="JEU124" i="16"/>
  <c r="JET124" i="16"/>
  <c r="JES124" i="16"/>
  <c r="JER124" i="16"/>
  <c r="JEQ124" i="16"/>
  <c r="JEP124" i="16"/>
  <c r="JEO124" i="16"/>
  <c r="JEN124" i="16"/>
  <c r="JEM124" i="16"/>
  <c r="JEL124" i="16"/>
  <c r="JEK124" i="16"/>
  <c r="JEJ124" i="16"/>
  <c r="JEI124" i="16"/>
  <c r="JEH124" i="16"/>
  <c r="JEG124" i="16"/>
  <c r="JEF124" i="16"/>
  <c r="JEE124" i="16"/>
  <c r="JED124" i="16"/>
  <c r="JEC124" i="16"/>
  <c r="JEB124" i="16"/>
  <c r="JEA124" i="16"/>
  <c r="JDZ124" i="16"/>
  <c r="JDY124" i="16"/>
  <c r="JDX124" i="16"/>
  <c r="JDW124" i="16"/>
  <c r="JDV124" i="16"/>
  <c r="JDU124" i="16"/>
  <c r="JDT124" i="16"/>
  <c r="JDS124" i="16"/>
  <c r="JDR124" i="16"/>
  <c r="JDQ124" i="16"/>
  <c r="JDP124" i="16"/>
  <c r="JDO124" i="16"/>
  <c r="JDN124" i="16"/>
  <c r="JDM124" i="16"/>
  <c r="JDL124" i="16"/>
  <c r="JDK124" i="16"/>
  <c r="JDJ124" i="16"/>
  <c r="JDI124" i="16"/>
  <c r="JDH124" i="16"/>
  <c r="JDG124" i="16"/>
  <c r="JDF124" i="16"/>
  <c r="JDE124" i="16"/>
  <c r="JDD124" i="16"/>
  <c r="JDC124" i="16"/>
  <c r="JDB124" i="16"/>
  <c r="JDA124" i="16"/>
  <c r="JCZ124" i="16"/>
  <c r="JCY124" i="16"/>
  <c r="JCX124" i="16"/>
  <c r="JCW124" i="16"/>
  <c r="JCV124" i="16"/>
  <c r="JCU124" i="16"/>
  <c r="JCT124" i="16"/>
  <c r="JCS124" i="16"/>
  <c r="JCR124" i="16"/>
  <c r="JCQ124" i="16"/>
  <c r="JCP124" i="16"/>
  <c r="JCO124" i="16"/>
  <c r="JCN124" i="16"/>
  <c r="JCM124" i="16"/>
  <c r="JCL124" i="16"/>
  <c r="JCK124" i="16"/>
  <c r="JCJ124" i="16"/>
  <c r="JCI124" i="16"/>
  <c r="JCH124" i="16"/>
  <c r="JCG124" i="16"/>
  <c r="JCF124" i="16"/>
  <c r="JCE124" i="16"/>
  <c r="JCD124" i="16"/>
  <c r="JCC124" i="16"/>
  <c r="JCB124" i="16"/>
  <c r="JCA124" i="16"/>
  <c r="JBZ124" i="16"/>
  <c r="JBY124" i="16"/>
  <c r="JBX124" i="16"/>
  <c r="JBW124" i="16"/>
  <c r="JBV124" i="16"/>
  <c r="JBU124" i="16"/>
  <c r="JBT124" i="16"/>
  <c r="JBS124" i="16"/>
  <c r="JBR124" i="16"/>
  <c r="JBQ124" i="16"/>
  <c r="JBP124" i="16"/>
  <c r="JBO124" i="16"/>
  <c r="JBN124" i="16"/>
  <c r="JBM124" i="16"/>
  <c r="JBL124" i="16"/>
  <c r="JBK124" i="16"/>
  <c r="JBJ124" i="16"/>
  <c r="JBI124" i="16"/>
  <c r="JBH124" i="16"/>
  <c r="JBG124" i="16"/>
  <c r="JBF124" i="16"/>
  <c r="JBE124" i="16"/>
  <c r="JBD124" i="16"/>
  <c r="JBC124" i="16"/>
  <c r="JBB124" i="16"/>
  <c r="JBA124" i="16"/>
  <c r="JAZ124" i="16"/>
  <c r="JAY124" i="16"/>
  <c r="JAX124" i="16"/>
  <c r="JAW124" i="16"/>
  <c r="JAV124" i="16"/>
  <c r="JAU124" i="16"/>
  <c r="JAT124" i="16"/>
  <c r="JAS124" i="16"/>
  <c r="JAR124" i="16"/>
  <c r="JAQ124" i="16"/>
  <c r="JAP124" i="16"/>
  <c r="JAO124" i="16"/>
  <c r="JAN124" i="16"/>
  <c r="JAM124" i="16"/>
  <c r="JAL124" i="16"/>
  <c r="JAK124" i="16"/>
  <c r="JAJ124" i="16"/>
  <c r="JAI124" i="16"/>
  <c r="JAH124" i="16"/>
  <c r="JAG124" i="16"/>
  <c r="JAF124" i="16"/>
  <c r="JAE124" i="16"/>
  <c r="JAD124" i="16"/>
  <c r="JAC124" i="16"/>
  <c r="JAB124" i="16"/>
  <c r="JAA124" i="16"/>
  <c r="IZZ124" i="16"/>
  <c r="IZY124" i="16"/>
  <c r="IZX124" i="16"/>
  <c r="IZW124" i="16"/>
  <c r="IZV124" i="16"/>
  <c r="IZU124" i="16"/>
  <c r="IZT124" i="16"/>
  <c r="IZS124" i="16"/>
  <c r="IZR124" i="16"/>
  <c r="IZQ124" i="16"/>
  <c r="IZP124" i="16"/>
  <c r="IZO124" i="16"/>
  <c r="IZN124" i="16"/>
  <c r="IZM124" i="16"/>
  <c r="IZL124" i="16"/>
  <c r="IZK124" i="16"/>
  <c r="IZJ124" i="16"/>
  <c r="IZI124" i="16"/>
  <c r="IZH124" i="16"/>
  <c r="IZG124" i="16"/>
  <c r="IZF124" i="16"/>
  <c r="IZE124" i="16"/>
  <c r="IZD124" i="16"/>
  <c r="IZC124" i="16"/>
  <c r="IZB124" i="16"/>
  <c r="IZA124" i="16"/>
  <c r="IYZ124" i="16"/>
  <c r="IYY124" i="16"/>
  <c r="IYX124" i="16"/>
  <c r="IYW124" i="16"/>
  <c r="IYV124" i="16"/>
  <c r="IYU124" i="16"/>
  <c r="IYT124" i="16"/>
  <c r="IYS124" i="16"/>
  <c r="IYR124" i="16"/>
  <c r="IYQ124" i="16"/>
  <c r="IYP124" i="16"/>
  <c r="IYO124" i="16"/>
  <c r="IYN124" i="16"/>
  <c r="IYM124" i="16"/>
  <c r="IYL124" i="16"/>
  <c r="IYK124" i="16"/>
  <c r="IYJ124" i="16"/>
  <c r="IYI124" i="16"/>
  <c r="IYH124" i="16"/>
  <c r="IYG124" i="16"/>
  <c r="IYF124" i="16"/>
  <c r="IYE124" i="16"/>
  <c r="IYD124" i="16"/>
  <c r="IYC124" i="16"/>
  <c r="IYB124" i="16"/>
  <c r="IYA124" i="16"/>
  <c r="IXZ124" i="16"/>
  <c r="IXY124" i="16"/>
  <c r="IXX124" i="16"/>
  <c r="IXW124" i="16"/>
  <c r="IXV124" i="16"/>
  <c r="IXU124" i="16"/>
  <c r="IXT124" i="16"/>
  <c r="IXS124" i="16"/>
  <c r="IXR124" i="16"/>
  <c r="IXQ124" i="16"/>
  <c r="IXP124" i="16"/>
  <c r="IXO124" i="16"/>
  <c r="IXN124" i="16"/>
  <c r="IXM124" i="16"/>
  <c r="IXL124" i="16"/>
  <c r="IXK124" i="16"/>
  <c r="IXJ124" i="16"/>
  <c r="IXI124" i="16"/>
  <c r="IXH124" i="16"/>
  <c r="IXG124" i="16"/>
  <c r="IXF124" i="16"/>
  <c r="IXE124" i="16"/>
  <c r="IXD124" i="16"/>
  <c r="IXC124" i="16"/>
  <c r="IXB124" i="16"/>
  <c r="IXA124" i="16"/>
  <c r="IWZ124" i="16"/>
  <c r="IWY124" i="16"/>
  <c r="IWX124" i="16"/>
  <c r="IWW124" i="16"/>
  <c r="IWV124" i="16"/>
  <c r="IWU124" i="16"/>
  <c r="IWT124" i="16"/>
  <c r="IWS124" i="16"/>
  <c r="IWR124" i="16"/>
  <c r="IWQ124" i="16"/>
  <c r="IWP124" i="16"/>
  <c r="IWO124" i="16"/>
  <c r="IWN124" i="16"/>
  <c r="IWM124" i="16"/>
  <c r="IWL124" i="16"/>
  <c r="IWK124" i="16"/>
  <c r="IWJ124" i="16"/>
  <c r="IWI124" i="16"/>
  <c r="IWH124" i="16"/>
  <c r="IWG124" i="16"/>
  <c r="IWF124" i="16"/>
  <c r="IWE124" i="16"/>
  <c r="IWD124" i="16"/>
  <c r="IWC124" i="16"/>
  <c r="IWB124" i="16"/>
  <c r="IWA124" i="16"/>
  <c r="IVZ124" i="16"/>
  <c r="IVY124" i="16"/>
  <c r="IVX124" i="16"/>
  <c r="IVW124" i="16"/>
  <c r="IVV124" i="16"/>
  <c r="IVU124" i="16"/>
  <c r="IVT124" i="16"/>
  <c r="IVS124" i="16"/>
  <c r="IVR124" i="16"/>
  <c r="IVQ124" i="16"/>
  <c r="IVP124" i="16"/>
  <c r="IVO124" i="16"/>
  <c r="IVN124" i="16"/>
  <c r="IVM124" i="16"/>
  <c r="IVL124" i="16"/>
  <c r="IVK124" i="16"/>
  <c r="IVJ124" i="16"/>
  <c r="IVI124" i="16"/>
  <c r="IVH124" i="16"/>
  <c r="IVG124" i="16"/>
  <c r="IVF124" i="16"/>
  <c r="IVE124" i="16"/>
  <c r="IVD124" i="16"/>
  <c r="IVC124" i="16"/>
  <c r="IVB124" i="16"/>
  <c r="IVA124" i="16"/>
  <c r="IUZ124" i="16"/>
  <c r="IUY124" i="16"/>
  <c r="IUX124" i="16"/>
  <c r="IUW124" i="16"/>
  <c r="IUV124" i="16"/>
  <c r="IUU124" i="16"/>
  <c r="IUT124" i="16"/>
  <c r="IUS124" i="16"/>
  <c r="IUR124" i="16"/>
  <c r="IUQ124" i="16"/>
  <c r="IUP124" i="16"/>
  <c r="IUO124" i="16"/>
  <c r="IUN124" i="16"/>
  <c r="IUM124" i="16"/>
  <c r="IUL124" i="16"/>
  <c r="IUK124" i="16"/>
  <c r="IUJ124" i="16"/>
  <c r="IUI124" i="16"/>
  <c r="IUH124" i="16"/>
  <c r="IUG124" i="16"/>
  <c r="IUF124" i="16"/>
  <c r="IUE124" i="16"/>
  <c r="IUD124" i="16"/>
  <c r="IUC124" i="16"/>
  <c r="IUB124" i="16"/>
  <c r="IUA124" i="16"/>
  <c r="ITZ124" i="16"/>
  <c r="ITY124" i="16"/>
  <c r="ITX124" i="16"/>
  <c r="ITW124" i="16"/>
  <c r="ITV124" i="16"/>
  <c r="ITU124" i="16"/>
  <c r="ITT124" i="16"/>
  <c r="ITS124" i="16"/>
  <c r="ITR124" i="16"/>
  <c r="ITQ124" i="16"/>
  <c r="ITP124" i="16"/>
  <c r="ITO124" i="16"/>
  <c r="ITN124" i="16"/>
  <c r="ITM124" i="16"/>
  <c r="ITL124" i="16"/>
  <c r="ITK124" i="16"/>
  <c r="ITJ124" i="16"/>
  <c r="ITI124" i="16"/>
  <c r="ITH124" i="16"/>
  <c r="ITG124" i="16"/>
  <c r="ITF124" i="16"/>
  <c r="ITE124" i="16"/>
  <c r="ITD124" i="16"/>
  <c r="ITC124" i="16"/>
  <c r="ITB124" i="16"/>
  <c r="ITA124" i="16"/>
  <c r="ISZ124" i="16"/>
  <c r="ISY124" i="16"/>
  <c r="ISX124" i="16"/>
  <c r="ISW124" i="16"/>
  <c r="ISV124" i="16"/>
  <c r="ISU124" i="16"/>
  <c r="IST124" i="16"/>
  <c r="ISS124" i="16"/>
  <c r="ISR124" i="16"/>
  <c r="ISQ124" i="16"/>
  <c r="ISP124" i="16"/>
  <c r="ISO124" i="16"/>
  <c r="ISN124" i="16"/>
  <c r="ISM124" i="16"/>
  <c r="ISL124" i="16"/>
  <c r="ISK124" i="16"/>
  <c r="ISJ124" i="16"/>
  <c r="ISI124" i="16"/>
  <c r="ISH124" i="16"/>
  <c r="ISG124" i="16"/>
  <c r="ISF124" i="16"/>
  <c r="ISE124" i="16"/>
  <c r="ISD124" i="16"/>
  <c r="ISC124" i="16"/>
  <c r="ISB124" i="16"/>
  <c r="ISA124" i="16"/>
  <c r="IRZ124" i="16"/>
  <c r="IRY124" i="16"/>
  <c r="IRX124" i="16"/>
  <c r="IRW124" i="16"/>
  <c r="IRV124" i="16"/>
  <c r="IRU124" i="16"/>
  <c r="IRT124" i="16"/>
  <c r="IRS124" i="16"/>
  <c r="IRR124" i="16"/>
  <c r="IRQ124" i="16"/>
  <c r="IRP124" i="16"/>
  <c r="IRO124" i="16"/>
  <c r="IRN124" i="16"/>
  <c r="IRM124" i="16"/>
  <c r="IRL124" i="16"/>
  <c r="IRK124" i="16"/>
  <c r="IRJ124" i="16"/>
  <c r="IRI124" i="16"/>
  <c r="IRH124" i="16"/>
  <c r="IRG124" i="16"/>
  <c r="IRF124" i="16"/>
  <c r="IRE124" i="16"/>
  <c r="IRD124" i="16"/>
  <c r="IRC124" i="16"/>
  <c r="IRB124" i="16"/>
  <c r="IRA124" i="16"/>
  <c r="IQZ124" i="16"/>
  <c r="IQY124" i="16"/>
  <c r="IQX124" i="16"/>
  <c r="IQW124" i="16"/>
  <c r="IQV124" i="16"/>
  <c r="IQU124" i="16"/>
  <c r="IQT124" i="16"/>
  <c r="IQS124" i="16"/>
  <c r="IQR124" i="16"/>
  <c r="IQQ124" i="16"/>
  <c r="IQP124" i="16"/>
  <c r="IQO124" i="16"/>
  <c r="IQN124" i="16"/>
  <c r="IQM124" i="16"/>
  <c r="IQL124" i="16"/>
  <c r="IQK124" i="16"/>
  <c r="IQJ124" i="16"/>
  <c r="IQI124" i="16"/>
  <c r="IQH124" i="16"/>
  <c r="IQG124" i="16"/>
  <c r="IQF124" i="16"/>
  <c r="IQE124" i="16"/>
  <c r="IQD124" i="16"/>
  <c r="IQC124" i="16"/>
  <c r="IQB124" i="16"/>
  <c r="IQA124" i="16"/>
  <c r="IPZ124" i="16"/>
  <c r="IPY124" i="16"/>
  <c r="IPX124" i="16"/>
  <c r="IPW124" i="16"/>
  <c r="IPV124" i="16"/>
  <c r="IPU124" i="16"/>
  <c r="IPT124" i="16"/>
  <c r="IPS124" i="16"/>
  <c r="IPR124" i="16"/>
  <c r="IPQ124" i="16"/>
  <c r="IPP124" i="16"/>
  <c r="IPO124" i="16"/>
  <c r="IPN124" i="16"/>
  <c r="IPM124" i="16"/>
  <c r="IPL124" i="16"/>
  <c r="IPK124" i="16"/>
  <c r="IPJ124" i="16"/>
  <c r="IPI124" i="16"/>
  <c r="IPH124" i="16"/>
  <c r="IPG124" i="16"/>
  <c r="IPF124" i="16"/>
  <c r="IPE124" i="16"/>
  <c r="IPD124" i="16"/>
  <c r="IPC124" i="16"/>
  <c r="IPB124" i="16"/>
  <c r="IPA124" i="16"/>
  <c r="IOZ124" i="16"/>
  <c r="IOY124" i="16"/>
  <c r="IOX124" i="16"/>
  <c r="IOW124" i="16"/>
  <c r="IOV124" i="16"/>
  <c r="IOU124" i="16"/>
  <c r="IOT124" i="16"/>
  <c r="IOS124" i="16"/>
  <c r="IOR124" i="16"/>
  <c r="IOQ124" i="16"/>
  <c r="IOP124" i="16"/>
  <c r="IOO124" i="16"/>
  <c r="ION124" i="16"/>
  <c r="IOM124" i="16"/>
  <c r="IOL124" i="16"/>
  <c r="IOK124" i="16"/>
  <c r="IOJ124" i="16"/>
  <c r="IOI124" i="16"/>
  <c r="IOH124" i="16"/>
  <c r="IOG124" i="16"/>
  <c r="IOF124" i="16"/>
  <c r="IOE124" i="16"/>
  <c r="IOD124" i="16"/>
  <c r="IOC124" i="16"/>
  <c r="IOB124" i="16"/>
  <c r="IOA124" i="16"/>
  <c r="INZ124" i="16"/>
  <c r="INY124" i="16"/>
  <c r="INX124" i="16"/>
  <c r="INW124" i="16"/>
  <c r="INV124" i="16"/>
  <c r="INU124" i="16"/>
  <c r="INT124" i="16"/>
  <c r="INS124" i="16"/>
  <c r="INR124" i="16"/>
  <c r="INQ124" i="16"/>
  <c r="INP124" i="16"/>
  <c r="INO124" i="16"/>
  <c r="INN124" i="16"/>
  <c r="INM124" i="16"/>
  <c r="INL124" i="16"/>
  <c r="INK124" i="16"/>
  <c r="INJ124" i="16"/>
  <c r="INI124" i="16"/>
  <c r="INH124" i="16"/>
  <c r="ING124" i="16"/>
  <c r="INF124" i="16"/>
  <c r="INE124" i="16"/>
  <c r="IND124" i="16"/>
  <c r="INC124" i="16"/>
  <c r="INB124" i="16"/>
  <c r="INA124" i="16"/>
  <c r="IMZ124" i="16"/>
  <c r="IMY124" i="16"/>
  <c r="IMX124" i="16"/>
  <c r="IMW124" i="16"/>
  <c r="IMV124" i="16"/>
  <c r="IMU124" i="16"/>
  <c r="IMT124" i="16"/>
  <c r="IMS124" i="16"/>
  <c r="IMR124" i="16"/>
  <c r="IMQ124" i="16"/>
  <c r="IMP124" i="16"/>
  <c r="IMO124" i="16"/>
  <c r="IMN124" i="16"/>
  <c r="IMM124" i="16"/>
  <c r="IML124" i="16"/>
  <c r="IMK124" i="16"/>
  <c r="IMJ124" i="16"/>
  <c r="IMI124" i="16"/>
  <c r="IMH124" i="16"/>
  <c r="IMG124" i="16"/>
  <c r="IMF124" i="16"/>
  <c r="IME124" i="16"/>
  <c r="IMD124" i="16"/>
  <c r="IMC124" i="16"/>
  <c r="IMB124" i="16"/>
  <c r="IMA124" i="16"/>
  <c r="ILZ124" i="16"/>
  <c r="ILY124" i="16"/>
  <c r="ILX124" i="16"/>
  <c r="ILW124" i="16"/>
  <c r="ILV124" i="16"/>
  <c r="ILU124" i="16"/>
  <c r="ILT124" i="16"/>
  <c r="ILS124" i="16"/>
  <c r="ILR124" i="16"/>
  <c r="ILQ124" i="16"/>
  <c r="ILP124" i="16"/>
  <c r="ILO124" i="16"/>
  <c r="ILN124" i="16"/>
  <c r="ILM124" i="16"/>
  <c r="ILL124" i="16"/>
  <c r="ILK124" i="16"/>
  <c r="ILJ124" i="16"/>
  <c r="ILI124" i="16"/>
  <c r="ILH124" i="16"/>
  <c r="ILG124" i="16"/>
  <c r="ILF124" i="16"/>
  <c r="ILE124" i="16"/>
  <c r="ILD124" i="16"/>
  <c r="ILC124" i="16"/>
  <c r="ILB124" i="16"/>
  <c r="ILA124" i="16"/>
  <c r="IKZ124" i="16"/>
  <c r="IKY124" i="16"/>
  <c r="IKX124" i="16"/>
  <c r="IKW124" i="16"/>
  <c r="IKV124" i="16"/>
  <c r="IKU124" i="16"/>
  <c r="IKT124" i="16"/>
  <c r="IKS124" i="16"/>
  <c r="IKR124" i="16"/>
  <c r="IKQ124" i="16"/>
  <c r="IKP124" i="16"/>
  <c r="IKO124" i="16"/>
  <c r="IKN124" i="16"/>
  <c r="IKM124" i="16"/>
  <c r="IKL124" i="16"/>
  <c r="IKK124" i="16"/>
  <c r="IKJ124" i="16"/>
  <c r="IKI124" i="16"/>
  <c r="IKH124" i="16"/>
  <c r="IKG124" i="16"/>
  <c r="IKF124" i="16"/>
  <c r="IKE124" i="16"/>
  <c r="IKD124" i="16"/>
  <c r="IKC124" i="16"/>
  <c r="IKB124" i="16"/>
  <c r="IKA124" i="16"/>
  <c r="IJZ124" i="16"/>
  <c r="IJY124" i="16"/>
  <c r="IJX124" i="16"/>
  <c r="IJW124" i="16"/>
  <c r="IJV124" i="16"/>
  <c r="IJU124" i="16"/>
  <c r="IJT124" i="16"/>
  <c r="IJS124" i="16"/>
  <c r="IJR124" i="16"/>
  <c r="IJQ124" i="16"/>
  <c r="IJP124" i="16"/>
  <c r="IJO124" i="16"/>
  <c r="IJN124" i="16"/>
  <c r="IJM124" i="16"/>
  <c r="IJL124" i="16"/>
  <c r="IJK124" i="16"/>
  <c r="IJJ124" i="16"/>
  <c r="IJI124" i="16"/>
  <c r="IJH124" i="16"/>
  <c r="IJG124" i="16"/>
  <c r="IJF124" i="16"/>
  <c r="IJE124" i="16"/>
  <c r="IJD124" i="16"/>
  <c r="IJC124" i="16"/>
  <c r="IJB124" i="16"/>
  <c r="IJA124" i="16"/>
  <c r="IIZ124" i="16"/>
  <c r="IIY124" i="16"/>
  <c r="IIX124" i="16"/>
  <c r="IIW124" i="16"/>
  <c r="IIV124" i="16"/>
  <c r="IIU124" i="16"/>
  <c r="IIT124" i="16"/>
  <c r="IIS124" i="16"/>
  <c r="IIR124" i="16"/>
  <c r="IIQ124" i="16"/>
  <c r="IIP124" i="16"/>
  <c r="IIO124" i="16"/>
  <c r="IIN124" i="16"/>
  <c r="IIM124" i="16"/>
  <c r="IIL124" i="16"/>
  <c r="IIK124" i="16"/>
  <c r="IIJ124" i="16"/>
  <c r="III124" i="16"/>
  <c r="IIH124" i="16"/>
  <c r="IIG124" i="16"/>
  <c r="IIF124" i="16"/>
  <c r="IIE124" i="16"/>
  <c r="IID124" i="16"/>
  <c r="IIC124" i="16"/>
  <c r="IIB124" i="16"/>
  <c r="IIA124" i="16"/>
  <c r="IHZ124" i="16"/>
  <c r="IHY124" i="16"/>
  <c r="IHX124" i="16"/>
  <c r="IHW124" i="16"/>
  <c r="IHV124" i="16"/>
  <c r="IHU124" i="16"/>
  <c r="IHT124" i="16"/>
  <c r="IHS124" i="16"/>
  <c r="IHR124" i="16"/>
  <c r="IHQ124" i="16"/>
  <c r="IHP124" i="16"/>
  <c r="IHO124" i="16"/>
  <c r="IHN124" i="16"/>
  <c r="IHM124" i="16"/>
  <c r="IHL124" i="16"/>
  <c r="IHK124" i="16"/>
  <c r="IHJ124" i="16"/>
  <c r="IHI124" i="16"/>
  <c r="IHH124" i="16"/>
  <c r="IHG124" i="16"/>
  <c r="IHF124" i="16"/>
  <c r="IHE124" i="16"/>
  <c r="IHD124" i="16"/>
  <c r="IHC124" i="16"/>
  <c r="IHB124" i="16"/>
  <c r="IHA124" i="16"/>
  <c r="IGZ124" i="16"/>
  <c r="IGY124" i="16"/>
  <c r="IGX124" i="16"/>
  <c r="IGW124" i="16"/>
  <c r="IGV124" i="16"/>
  <c r="IGU124" i="16"/>
  <c r="IGT124" i="16"/>
  <c r="IGS124" i="16"/>
  <c r="IGR124" i="16"/>
  <c r="IGQ124" i="16"/>
  <c r="IGP124" i="16"/>
  <c r="IGO124" i="16"/>
  <c r="IGN124" i="16"/>
  <c r="IGM124" i="16"/>
  <c r="IGL124" i="16"/>
  <c r="IGK124" i="16"/>
  <c r="IGJ124" i="16"/>
  <c r="IGI124" i="16"/>
  <c r="IGH124" i="16"/>
  <c r="IGG124" i="16"/>
  <c r="IGF124" i="16"/>
  <c r="IGE124" i="16"/>
  <c r="IGD124" i="16"/>
  <c r="IGC124" i="16"/>
  <c r="IGB124" i="16"/>
  <c r="IGA124" i="16"/>
  <c r="IFZ124" i="16"/>
  <c r="IFY124" i="16"/>
  <c r="IFX124" i="16"/>
  <c r="IFW124" i="16"/>
  <c r="IFV124" i="16"/>
  <c r="IFU124" i="16"/>
  <c r="IFT124" i="16"/>
  <c r="IFS124" i="16"/>
  <c r="IFR124" i="16"/>
  <c r="IFQ124" i="16"/>
  <c r="IFP124" i="16"/>
  <c r="IFO124" i="16"/>
  <c r="IFN124" i="16"/>
  <c r="IFM124" i="16"/>
  <c r="IFL124" i="16"/>
  <c r="IFK124" i="16"/>
  <c r="IFJ124" i="16"/>
  <c r="IFI124" i="16"/>
  <c r="IFH124" i="16"/>
  <c r="IFG124" i="16"/>
  <c r="IFF124" i="16"/>
  <c r="IFE124" i="16"/>
  <c r="IFD124" i="16"/>
  <c r="IFC124" i="16"/>
  <c r="IFB124" i="16"/>
  <c r="IFA124" i="16"/>
  <c r="IEZ124" i="16"/>
  <c r="IEY124" i="16"/>
  <c r="IEX124" i="16"/>
  <c r="IEW124" i="16"/>
  <c r="IEV124" i="16"/>
  <c r="IEU124" i="16"/>
  <c r="IET124" i="16"/>
  <c r="IES124" i="16"/>
  <c r="IER124" i="16"/>
  <c r="IEQ124" i="16"/>
  <c r="IEP124" i="16"/>
  <c r="IEO124" i="16"/>
  <c r="IEN124" i="16"/>
  <c r="IEM124" i="16"/>
  <c r="IEL124" i="16"/>
  <c r="IEK124" i="16"/>
  <c r="IEJ124" i="16"/>
  <c r="IEI124" i="16"/>
  <c r="IEH124" i="16"/>
  <c r="IEG124" i="16"/>
  <c r="IEF124" i="16"/>
  <c r="IEE124" i="16"/>
  <c r="IED124" i="16"/>
  <c r="IEC124" i="16"/>
  <c r="IEB124" i="16"/>
  <c r="IEA124" i="16"/>
  <c r="IDZ124" i="16"/>
  <c r="IDY124" i="16"/>
  <c r="IDX124" i="16"/>
  <c r="IDW124" i="16"/>
  <c r="IDV124" i="16"/>
  <c r="IDU124" i="16"/>
  <c r="IDT124" i="16"/>
  <c r="IDS124" i="16"/>
  <c r="IDR124" i="16"/>
  <c r="IDQ124" i="16"/>
  <c r="IDP124" i="16"/>
  <c r="IDO124" i="16"/>
  <c r="IDN124" i="16"/>
  <c r="IDM124" i="16"/>
  <c r="IDL124" i="16"/>
  <c r="IDK124" i="16"/>
  <c r="IDJ124" i="16"/>
  <c r="IDI124" i="16"/>
  <c r="IDH124" i="16"/>
  <c r="IDG124" i="16"/>
  <c r="IDF124" i="16"/>
  <c r="IDE124" i="16"/>
  <c r="IDD124" i="16"/>
  <c r="IDC124" i="16"/>
  <c r="IDB124" i="16"/>
  <c r="IDA124" i="16"/>
  <c r="ICZ124" i="16"/>
  <c r="ICY124" i="16"/>
  <c r="ICX124" i="16"/>
  <c r="ICW124" i="16"/>
  <c r="ICV124" i="16"/>
  <c r="ICU124" i="16"/>
  <c r="ICT124" i="16"/>
  <c r="ICS124" i="16"/>
  <c r="ICR124" i="16"/>
  <c r="ICQ124" i="16"/>
  <c r="ICP124" i="16"/>
  <c r="ICO124" i="16"/>
  <c r="ICN124" i="16"/>
  <c r="ICM124" i="16"/>
  <c r="ICL124" i="16"/>
  <c r="ICK124" i="16"/>
  <c r="ICJ124" i="16"/>
  <c r="ICI124" i="16"/>
  <c r="ICH124" i="16"/>
  <c r="ICG124" i="16"/>
  <c r="ICF124" i="16"/>
  <c r="ICE124" i="16"/>
  <c r="ICD124" i="16"/>
  <c r="ICC124" i="16"/>
  <c r="ICB124" i="16"/>
  <c r="ICA124" i="16"/>
  <c r="IBZ124" i="16"/>
  <c r="IBY124" i="16"/>
  <c r="IBX124" i="16"/>
  <c r="IBW124" i="16"/>
  <c r="IBV124" i="16"/>
  <c r="IBU124" i="16"/>
  <c r="IBT124" i="16"/>
  <c r="IBS124" i="16"/>
  <c r="IBR124" i="16"/>
  <c r="IBQ124" i="16"/>
  <c r="IBP124" i="16"/>
  <c r="IBO124" i="16"/>
  <c r="IBN124" i="16"/>
  <c r="IBM124" i="16"/>
  <c r="IBL124" i="16"/>
  <c r="IBK124" i="16"/>
  <c r="IBJ124" i="16"/>
  <c r="IBI124" i="16"/>
  <c r="IBH124" i="16"/>
  <c r="IBG124" i="16"/>
  <c r="IBF124" i="16"/>
  <c r="IBE124" i="16"/>
  <c r="IBD124" i="16"/>
  <c r="IBC124" i="16"/>
  <c r="IBB124" i="16"/>
  <c r="IBA124" i="16"/>
  <c r="IAZ124" i="16"/>
  <c r="IAY124" i="16"/>
  <c r="IAX124" i="16"/>
  <c r="IAW124" i="16"/>
  <c r="IAV124" i="16"/>
  <c r="IAU124" i="16"/>
  <c r="IAT124" i="16"/>
  <c r="IAS124" i="16"/>
  <c r="IAR124" i="16"/>
  <c r="IAQ124" i="16"/>
  <c r="IAP124" i="16"/>
  <c r="IAO124" i="16"/>
  <c r="IAN124" i="16"/>
  <c r="IAM124" i="16"/>
  <c r="IAL124" i="16"/>
  <c r="IAK124" i="16"/>
  <c r="IAJ124" i="16"/>
  <c r="IAI124" i="16"/>
  <c r="IAH124" i="16"/>
  <c r="IAG124" i="16"/>
  <c r="IAF124" i="16"/>
  <c r="IAE124" i="16"/>
  <c r="IAD124" i="16"/>
  <c r="IAC124" i="16"/>
  <c r="IAB124" i="16"/>
  <c r="IAA124" i="16"/>
  <c r="HZZ124" i="16"/>
  <c r="HZY124" i="16"/>
  <c r="HZX124" i="16"/>
  <c r="HZW124" i="16"/>
  <c r="HZV124" i="16"/>
  <c r="HZU124" i="16"/>
  <c r="HZT124" i="16"/>
  <c r="HZS124" i="16"/>
  <c r="HZR124" i="16"/>
  <c r="HZQ124" i="16"/>
  <c r="HZP124" i="16"/>
  <c r="HZO124" i="16"/>
  <c r="HZN124" i="16"/>
  <c r="HZM124" i="16"/>
  <c r="HZL124" i="16"/>
  <c r="HZK124" i="16"/>
  <c r="HZJ124" i="16"/>
  <c r="HZI124" i="16"/>
  <c r="HZH124" i="16"/>
  <c r="HZG124" i="16"/>
  <c r="HZF124" i="16"/>
  <c r="HZE124" i="16"/>
  <c r="HZD124" i="16"/>
  <c r="HZC124" i="16"/>
  <c r="HZB124" i="16"/>
  <c r="HZA124" i="16"/>
  <c r="HYZ124" i="16"/>
  <c r="HYY124" i="16"/>
  <c r="HYX124" i="16"/>
  <c r="HYW124" i="16"/>
  <c r="HYV124" i="16"/>
  <c r="HYU124" i="16"/>
  <c r="HYT124" i="16"/>
  <c r="HYS124" i="16"/>
  <c r="HYR124" i="16"/>
  <c r="HYQ124" i="16"/>
  <c r="HYP124" i="16"/>
  <c r="HYO124" i="16"/>
  <c r="HYN124" i="16"/>
  <c r="HYM124" i="16"/>
  <c r="HYL124" i="16"/>
  <c r="HYK124" i="16"/>
  <c r="HYJ124" i="16"/>
  <c r="HYI124" i="16"/>
  <c r="HYH124" i="16"/>
  <c r="HYG124" i="16"/>
  <c r="HYF124" i="16"/>
  <c r="HYE124" i="16"/>
  <c r="HYD124" i="16"/>
  <c r="HYC124" i="16"/>
  <c r="HYB124" i="16"/>
  <c r="HYA124" i="16"/>
  <c r="HXZ124" i="16"/>
  <c r="HXY124" i="16"/>
  <c r="HXX124" i="16"/>
  <c r="HXW124" i="16"/>
  <c r="HXV124" i="16"/>
  <c r="HXU124" i="16"/>
  <c r="HXT124" i="16"/>
  <c r="HXS124" i="16"/>
  <c r="HXR124" i="16"/>
  <c r="HXQ124" i="16"/>
  <c r="HXP124" i="16"/>
  <c r="HXO124" i="16"/>
  <c r="HXN124" i="16"/>
  <c r="HXM124" i="16"/>
  <c r="HXL124" i="16"/>
  <c r="HXK124" i="16"/>
  <c r="HXJ124" i="16"/>
  <c r="HXI124" i="16"/>
  <c r="HXH124" i="16"/>
  <c r="HXG124" i="16"/>
  <c r="HXF124" i="16"/>
  <c r="HXE124" i="16"/>
  <c r="HXD124" i="16"/>
  <c r="HXC124" i="16"/>
  <c r="HXB124" i="16"/>
  <c r="HXA124" i="16"/>
  <c r="HWZ124" i="16"/>
  <c r="HWY124" i="16"/>
  <c r="HWX124" i="16"/>
  <c r="HWW124" i="16"/>
  <c r="HWV124" i="16"/>
  <c r="HWU124" i="16"/>
  <c r="HWT124" i="16"/>
  <c r="HWS124" i="16"/>
  <c r="HWR124" i="16"/>
  <c r="HWQ124" i="16"/>
  <c r="HWP124" i="16"/>
  <c r="HWO124" i="16"/>
  <c r="HWN124" i="16"/>
  <c r="HWM124" i="16"/>
  <c r="HWL124" i="16"/>
  <c r="HWK124" i="16"/>
  <c r="HWJ124" i="16"/>
  <c r="HWI124" i="16"/>
  <c r="HWH124" i="16"/>
  <c r="HWG124" i="16"/>
  <c r="HWF124" i="16"/>
  <c r="HWE124" i="16"/>
  <c r="HWD124" i="16"/>
  <c r="HWC124" i="16"/>
  <c r="HWB124" i="16"/>
  <c r="HWA124" i="16"/>
  <c r="HVZ124" i="16"/>
  <c r="HVY124" i="16"/>
  <c r="HVX124" i="16"/>
  <c r="HVW124" i="16"/>
  <c r="HVV124" i="16"/>
  <c r="HVU124" i="16"/>
  <c r="HVT124" i="16"/>
  <c r="HVS124" i="16"/>
  <c r="HVR124" i="16"/>
  <c r="HVQ124" i="16"/>
  <c r="HVP124" i="16"/>
  <c r="HVO124" i="16"/>
  <c r="HVN124" i="16"/>
  <c r="HVM124" i="16"/>
  <c r="HVL124" i="16"/>
  <c r="HVK124" i="16"/>
  <c r="HVJ124" i="16"/>
  <c r="HVI124" i="16"/>
  <c r="HVH124" i="16"/>
  <c r="HVG124" i="16"/>
  <c r="HVF124" i="16"/>
  <c r="HVE124" i="16"/>
  <c r="HVD124" i="16"/>
  <c r="HVC124" i="16"/>
  <c r="HVB124" i="16"/>
  <c r="HVA124" i="16"/>
  <c r="HUZ124" i="16"/>
  <c r="HUY124" i="16"/>
  <c r="HUX124" i="16"/>
  <c r="HUW124" i="16"/>
  <c r="HUV124" i="16"/>
  <c r="HUU124" i="16"/>
  <c r="HUT124" i="16"/>
  <c r="HUS124" i="16"/>
  <c r="HUR124" i="16"/>
  <c r="HUQ124" i="16"/>
  <c r="HUP124" i="16"/>
  <c r="HUO124" i="16"/>
  <c r="HUN124" i="16"/>
  <c r="HUM124" i="16"/>
  <c r="HUL124" i="16"/>
  <c r="HUK124" i="16"/>
  <c r="HUJ124" i="16"/>
  <c r="HUI124" i="16"/>
  <c r="HUH124" i="16"/>
  <c r="HUG124" i="16"/>
  <c r="HUF124" i="16"/>
  <c r="HUE124" i="16"/>
  <c r="HUD124" i="16"/>
  <c r="HUC124" i="16"/>
  <c r="HUB124" i="16"/>
  <c r="HUA124" i="16"/>
  <c r="HTZ124" i="16"/>
  <c r="HTY124" i="16"/>
  <c r="HTX124" i="16"/>
  <c r="HTW124" i="16"/>
  <c r="HTV124" i="16"/>
  <c r="HTU124" i="16"/>
  <c r="HTT124" i="16"/>
  <c r="HTS124" i="16"/>
  <c r="HTR124" i="16"/>
  <c r="HTQ124" i="16"/>
  <c r="HTP124" i="16"/>
  <c r="HTO124" i="16"/>
  <c r="HTN124" i="16"/>
  <c r="HTM124" i="16"/>
  <c r="HTL124" i="16"/>
  <c r="HTK124" i="16"/>
  <c r="HTJ124" i="16"/>
  <c r="HTI124" i="16"/>
  <c r="HTH124" i="16"/>
  <c r="HTG124" i="16"/>
  <c r="HTF124" i="16"/>
  <c r="HTE124" i="16"/>
  <c r="HTD124" i="16"/>
  <c r="HTC124" i="16"/>
  <c r="HTB124" i="16"/>
  <c r="HTA124" i="16"/>
  <c r="HSZ124" i="16"/>
  <c r="HSY124" i="16"/>
  <c r="HSX124" i="16"/>
  <c r="HSW124" i="16"/>
  <c r="HSV124" i="16"/>
  <c r="HSU124" i="16"/>
  <c r="HST124" i="16"/>
  <c r="HSS124" i="16"/>
  <c r="HSR124" i="16"/>
  <c r="HSQ124" i="16"/>
  <c r="HSP124" i="16"/>
  <c r="HSO124" i="16"/>
  <c r="HSN124" i="16"/>
  <c r="HSM124" i="16"/>
  <c r="HSL124" i="16"/>
  <c r="HSK124" i="16"/>
  <c r="HSJ124" i="16"/>
  <c r="HSI124" i="16"/>
  <c r="HSH124" i="16"/>
  <c r="HSG124" i="16"/>
  <c r="HSF124" i="16"/>
  <c r="HSE124" i="16"/>
  <c r="HSD124" i="16"/>
  <c r="HSC124" i="16"/>
  <c r="HSB124" i="16"/>
  <c r="HSA124" i="16"/>
  <c r="HRZ124" i="16"/>
  <c r="HRY124" i="16"/>
  <c r="HRX124" i="16"/>
  <c r="HRW124" i="16"/>
  <c r="HRV124" i="16"/>
  <c r="HRU124" i="16"/>
  <c r="HRT124" i="16"/>
  <c r="HRS124" i="16"/>
  <c r="HRR124" i="16"/>
  <c r="HRQ124" i="16"/>
  <c r="HRP124" i="16"/>
  <c r="HRO124" i="16"/>
  <c r="HRN124" i="16"/>
  <c r="HRM124" i="16"/>
  <c r="HRL124" i="16"/>
  <c r="HRK124" i="16"/>
  <c r="HRJ124" i="16"/>
  <c r="HRI124" i="16"/>
  <c r="HRH124" i="16"/>
  <c r="HRG124" i="16"/>
  <c r="HRF124" i="16"/>
  <c r="HRE124" i="16"/>
  <c r="HRD124" i="16"/>
  <c r="HRC124" i="16"/>
  <c r="HRB124" i="16"/>
  <c r="HRA124" i="16"/>
  <c r="HQZ124" i="16"/>
  <c r="HQY124" i="16"/>
  <c r="HQX124" i="16"/>
  <c r="HQW124" i="16"/>
  <c r="HQV124" i="16"/>
  <c r="HQU124" i="16"/>
  <c r="HQT124" i="16"/>
  <c r="HQS124" i="16"/>
  <c r="HQR124" i="16"/>
  <c r="HQQ124" i="16"/>
  <c r="HQP124" i="16"/>
  <c r="HQO124" i="16"/>
  <c r="HQN124" i="16"/>
  <c r="HQM124" i="16"/>
  <c r="HQL124" i="16"/>
  <c r="HQK124" i="16"/>
  <c r="HQJ124" i="16"/>
  <c r="HQI124" i="16"/>
  <c r="HQH124" i="16"/>
  <c r="HQG124" i="16"/>
  <c r="HQF124" i="16"/>
  <c r="HQE124" i="16"/>
  <c r="HQD124" i="16"/>
  <c r="HQC124" i="16"/>
  <c r="HQB124" i="16"/>
  <c r="HQA124" i="16"/>
  <c r="HPZ124" i="16"/>
  <c r="HPY124" i="16"/>
  <c r="HPX124" i="16"/>
  <c r="HPW124" i="16"/>
  <c r="HPV124" i="16"/>
  <c r="HPU124" i="16"/>
  <c r="HPT124" i="16"/>
  <c r="HPS124" i="16"/>
  <c r="HPR124" i="16"/>
  <c r="HPQ124" i="16"/>
  <c r="HPP124" i="16"/>
  <c r="HPO124" i="16"/>
  <c r="HPN124" i="16"/>
  <c r="HPM124" i="16"/>
  <c r="HPL124" i="16"/>
  <c r="HPK124" i="16"/>
  <c r="HPJ124" i="16"/>
  <c r="HPI124" i="16"/>
  <c r="HPH124" i="16"/>
  <c r="HPG124" i="16"/>
  <c r="HPF124" i="16"/>
  <c r="HPE124" i="16"/>
  <c r="HPD124" i="16"/>
  <c r="HPC124" i="16"/>
  <c r="HPB124" i="16"/>
  <c r="HPA124" i="16"/>
  <c r="HOZ124" i="16"/>
  <c r="HOY124" i="16"/>
  <c r="HOX124" i="16"/>
  <c r="HOW124" i="16"/>
  <c r="HOV124" i="16"/>
  <c r="HOU124" i="16"/>
  <c r="HOT124" i="16"/>
  <c r="HOS124" i="16"/>
  <c r="HOR124" i="16"/>
  <c r="HOQ124" i="16"/>
  <c r="HOP124" i="16"/>
  <c r="HOO124" i="16"/>
  <c r="HON124" i="16"/>
  <c r="HOM124" i="16"/>
  <c r="HOL124" i="16"/>
  <c r="HOK124" i="16"/>
  <c r="HOJ124" i="16"/>
  <c r="HOI124" i="16"/>
  <c r="HOH124" i="16"/>
  <c r="HOG124" i="16"/>
  <c r="HOF124" i="16"/>
  <c r="HOE124" i="16"/>
  <c r="HOD124" i="16"/>
  <c r="HOC124" i="16"/>
  <c r="HOB124" i="16"/>
  <c r="HOA124" i="16"/>
  <c r="HNZ124" i="16"/>
  <c r="HNY124" i="16"/>
  <c r="HNX124" i="16"/>
  <c r="HNW124" i="16"/>
  <c r="HNV124" i="16"/>
  <c r="HNU124" i="16"/>
  <c r="HNT124" i="16"/>
  <c r="HNS124" i="16"/>
  <c r="HNR124" i="16"/>
  <c r="HNQ124" i="16"/>
  <c r="HNP124" i="16"/>
  <c r="HNO124" i="16"/>
  <c r="HNN124" i="16"/>
  <c r="HNM124" i="16"/>
  <c r="HNL124" i="16"/>
  <c r="HNK124" i="16"/>
  <c r="HNJ124" i="16"/>
  <c r="HNI124" i="16"/>
  <c r="HNH124" i="16"/>
  <c r="HNG124" i="16"/>
  <c r="HNF124" i="16"/>
  <c r="HNE124" i="16"/>
  <c r="HND124" i="16"/>
  <c r="HNC124" i="16"/>
  <c r="HNB124" i="16"/>
  <c r="HNA124" i="16"/>
  <c r="HMZ124" i="16"/>
  <c r="HMY124" i="16"/>
  <c r="HMX124" i="16"/>
  <c r="HMW124" i="16"/>
  <c r="HMV124" i="16"/>
  <c r="HMU124" i="16"/>
  <c r="HMT124" i="16"/>
  <c r="HMS124" i="16"/>
  <c r="HMR124" i="16"/>
  <c r="HMQ124" i="16"/>
  <c r="HMP124" i="16"/>
  <c r="HMO124" i="16"/>
  <c r="HMN124" i="16"/>
  <c r="HMM124" i="16"/>
  <c r="HML124" i="16"/>
  <c r="HMK124" i="16"/>
  <c r="HMJ124" i="16"/>
  <c r="HMI124" i="16"/>
  <c r="HMH124" i="16"/>
  <c r="HMG124" i="16"/>
  <c r="HMF124" i="16"/>
  <c r="HME124" i="16"/>
  <c r="HMD124" i="16"/>
  <c r="HMC124" i="16"/>
  <c r="HMB124" i="16"/>
  <c r="HMA124" i="16"/>
  <c r="HLZ124" i="16"/>
  <c r="HLY124" i="16"/>
  <c r="HLX124" i="16"/>
  <c r="HLW124" i="16"/>
  <c r="HLV124" i="16"/>
  <c r="HLU124" i="16"/>
  <c r="HLT124" i="16"/>
  <c r="HLS124" i="16"/>
  <c r="HLR124" i="16"/>
  <c r="HLQ124" i="16"/>
  <c r="HLP124" i="16"/>
  <c r="HLO124" i="16"/>
  <c r="HLN124" i="16"/>
  <c r="HLM124" i="16"/>
  <c r="HLL124" i="16"/>
  <c r="HLK124" i="16"/>
  <c r="HLJ124" i="16"/>
  <c r="HLI124" i="16"/>
  <c r="HLH124" i="16"/>
  <c r="HLG124" i="16"/>
  <c r="HLF124" i="16"/>
  <c r="HLE124" i="16"/>
  <c r="HLD124" i="16"/>
  <c r="HLC124" i="16"/>
  <c r="HLB124" i="16"/>
  <c r="HLA124" i="16"/>
  <c r="HKZ124" i="16"/>
  <c r="HKY124" i="16"/>
  <c r="HKX124" i="16"/>
  <c r="HKW124" i="16"/>
  <c r="HKV124" i="16"/>
  <c r="HKU124" i="16"/>
  <c r="HKT124" i="16"/>
  <c r="HKS124" i="16"/>
  <c r="HKR124" i="16"/>
  <c r="HKQ124" i="16"/>
  <c r="HKP124" i="16"/>
  <c r="HKO124" i="16"/>
  <c r="HKN124" i="16"/>
  <c r="HKM124" i="16"/>
  <c r="HKL124" i="16"/>
  <c r="HKK124" i="16"/>
  <c r="HKJ124" i="16"/>
  <c r="HKI124" i="16"/>
  <c r="HKH124" i="16"/>
  <c r="HKG124" i="16"/>
  <c r="HKF124" i="16"/>
  <c r="HKE124" i="16"/>
  <c r="HKD124" i="16"/>
  <c r="HKC124" i="16"/>
  <c r="HKB124" i="16"/>
  <c r="HKA124" i="16"/>
  <c r="HJZ124" i="16"/>
  <c r="HJY124" i="16"/>
  <c r="HJX124" i="16"/>
  <c r="HJW124" i="16"/>
  <c r="HJV124" i="16"/>
  <c r="HJU124" i="16"/>
  <c r="HJT124" i="16"/>
  <c r="HJS124" i="16"/>
  <c r="HJR124" i="16"/>
  <c r="HJQ124" i="16"/>
  <c r="HJP124" i="16"/>
  <c r="HJO124" i="16"/>
  <c r="HJN124" i="16"/>
  <c r="HJM124" i="16"/>
  <c r="HJL124" i="16"/>
  <c r="HJK124" i="16"/>
  <c r="HJJ124" i="16"/>
  <c r="HJI124" i="16"/>
  <c r="HJH124" i="16"/>
  <c r="HJG124" i="16"/>
  <c r="HJF124" i="16"/>
  <c r="HJE124" i="16"/>
  <c r="HJD124" i="16"/>
  <c r="HJC124" i="16"/>
  <c r="HJB124" i="16"/>
  <c r="HJA124" i="16"/>
  <c r="HIZ124" i="16"/>
  <c r="HIY124" i="16"/>
  <c r="HIX124" i="16"/>
  <c r="HIW124" i="16"/>
  <c r="HIV124" i="16"/>
  <c r="HIU124" i="16"/>
  <c r="HIT124" i="16"/>
  <c r="HIS124" i="16"/>
  <c r="HIR124" i="16"/>
  <c r="HIQ124" i="16"/>
  <c r="HIP124" i="16"/>
  <c r="HIO124" i="16"/>
  <c r="HIN124" i="16"/>
  <c r="HIM124" i="16"/>
  <c r="HIL124" i="16"/>
  <c r="HIK124" i="16"/>
  <c r="HIJ124" i="16"/>
  <c r="HII124" i="16"/>
  <c r="HIH124" i="16"/>
  <c r="HIG124" i="16"/>
  <c r="HIF124" i="16"/>
  <c r="HIE124" i="16"/>
  <c r="HID124" i="16"/>
  <c r="HIC124" i="16"/>
  <c r="HIB124" i="16"/>
  <c r="HIA124" i="16"/>
  <c r="HHZ124" i="16"/>
  <c r="HHY124" i="16"/>
  <c r="HHX124" i="16"/>
  <c r="HHW124" i="16"/>
  <c r="HHV124" i="16"/>
  <c r="HHU124" i="16"/>
  <c r="HHT124" i="16"/>
  <c r="HHS124" i="16"/>
  <c r="HHR124" i="16"/>
  <c r="HHQ124" i="16"/>
  <c r="HHP124" i="16"/>
  <c r="HHO124" i="16"/>
  <c r="HHN124" i="16"/>
  <c r="HHM124" i="16"/>
  <c r="HHL124" i="16"/>
  <c r="HHK124" i="16"/>
  <c r="HHJ124" i="16"/>
  <c r="HHI124" i="16"/>
  <c r="HHH124" i="16"/>
  <c r="HHG124" i="16"/>
  <c r="HHF124" i="16"/>
  <c r="HHE124" i="16"/>
  <c r="HHD124" i="16"/>
  <c r="HHC124" i="16"/>
  <c r="HHB124" i="16"/>
  <c r="HHA124" i="16"/>
  <c r="HGZ124" i="16"/>
  <c r="HGY124" i="16"/>
  <c r="HGX124" i="16"/>
  <c r="HGW124" i="16"/>
  <c r="HGV124" i="16"/>
  <c r="HGU124" i="16"/>
  <c r="HGT124" i="16"/>
  <c r="HGS124" i="16"/>
  <c r="HGR124" i="16"/>
  <c r="HGQ124" i="16"/>
  <c r="HGP124" i="16"/>
  <c r="HGO124" i="16"/>
  <c r="HGN124" i="16"/>
  <c r="HGM124" i="16"/>
  <c r="HGL124" i="16"/>
  <c r="HGK124" i="16"/>
  <c r="HGJ124" i="16"/>
  <c r="HGI124" i="16"/>
  <c r="HGH124" i="16"/>
  <c r="HGG124" i="16"/>
  <c r="HGF124" i="16"/>
  <c r="HGE124" i="16"/>
  <c r="HGD124" i="16"/>
  <c r="HGC124" i="16"/>
  <c r="HGB124" i="16"/>
  <c r="HGA124" i="16"/>
  <c r="HFZ124" i="16"/>
  <c r="HFY124" i="16"/>
  <c r="HFX124" i="16"/>
  <c r="HFW124" i="16"/>
  <c r="HFV124" i="16"/>
  <c r="HFU124" i="16"/>
  <c r="HFT124" i="16"/>
  <c r="HFS124" i="16"/>
  <c r="HFR124" i="16"/>
  <c r="HFQ124" i="16"/>
  <c r="HFP124" i="16"/>
  <c r="HFO124" i="16"/>
  <c r="HFN124" i="16"/>
  <c r="HFM124" i="16"/>
  <c r="HFL124" i="16"/>
  <c r="HFK124" i="16"/>
  <c r="HFJ124" i="16"/>
  <c r="HFI124" i="16"/>
  <c r="HFH124" i="16"/>
  <c r="HFG124" i="16"/>
  <c r="HFF124" i="16"/>
  <c r="HFE124" i="16"/>
  <c r="HFD124" i="16"/>
  <c r="HFC124" i="16"/>
  <c r="HFB124" i="16"/>
  <c r="HFA124" i="16"/>
  <c r="HEZ124" i="16"/>
  <c r="HEY124" i="16"/>
  <c r="HEX124" i="16"/>
  <c r="HEW124" i="16"/>
  <c r="HEV124" i="16"/>
  <c r="HEU124" i="16"/>
  <c r="HET124" i="16"/>
  <c r="HES124" i="16"/>
  <c r="HER124" i="16"/>
  <c r="HEQ124" i="16"/>
  <c r="HEP124" i="16"/>
  <c r="HEO124" i="16"/>
  <c r="HEN124" i="16"/>
  <c r="HEM124" i="16"/>
  <c r="HEL124" i="16"/>
  <c r="HEK124" i="16"/>
  <c r="HEJ124" i="16"/>
  <c r="HEI124" i="16"/>
  <c r="HEH124" i="16"/>
  <c r="HEG124" i="16"/>
  <c r="HEF124" i="16"/>
  <c r="HEE124" i="16"/>
  <c r="HED124" i="16"/>
  <c r="HEC124" i="16"/>
  <c r="HEB124" i="16"/>
  <c r="HEA124" i="16"/>
  <c r="HDZ124" i="16"/>
  <c r="HDY124" i="16"/>
  <c r="HDX124" i="16"/>
  <c r="HDW124" i="16"/>
  <c r="HDV124" i="16"/>
  <c r="HDU124" i="16"/>
  <c r="HDT124" i="16"/>
  <c r="HDS124" i="16"/>
  <c r="HDR124" i="16"/>
  <c r="HDQ124" i="16"/>
  <c r="HDP124" i="16"/>
  <c r="HDO124" i="16"/>
  <c r="HDN124" i="16"/>
  <c r="HDM124" i="16"/>
  <c r="HDL124" i="16"/>
  <c r="HDK124" i="16"/>
  <c r="HDJ124" i="16"/>
  <c r="HDI124" i="16"/>
  <c r="HDH124" i="16"/>
  <c r="HDG124" i="16"/>
  <c r="HDF124" i="16"/>
  <c r="HDE124" i="16"/>
  <c r="HDD124" i="16"/>
  <c r="HDC124" i="16"/>
  <c r="HDB124" i="16"/>
  <c r="HDA124" i="16"/>
  <c r="HCZ124" i="16"/>
  <c r="HCY124" i="16"/>
  <c r="HCX124" i="16"/>
  <c r="HCW124" i="16"/>
  <c r="HCV124" i="16"/>
  <c r="HCU124" i="16"/>
  <c r="HCT124" i="16"/>
  <c r="HCS124" i="16"/>
  <c r="HCR124" i="16"/>
  <c r="HCQ124" i="16"/>
  <c r="HCP124" i="16"/>
  <c r="HCO124" i="16"/>
  <c r="HCN124" i="16"/>
  <c r="HCM124" i="16"/>
  <c r="HCL124" i="16"/>
  <c r="HCK124" i="16"/>
  <c r="HCJ124" i="16"/>
  <c r="HCI124" i="16"/>
  <c r="HCH124" i="16"/>
  <c r="HCG124" i="16"/>
  <c r="HCF124" i="16"/>
  <c r="HCE124" i="16"/>
  <c r="HCD124" i="16"/>
  <c r="HCC124" i="16"/>
  <c r="HCB124" i="16"/>
  <c r="HCA124" i="16"/>
  <c r="HBZ124" i="16"/>
  <c r="HBY124" i="16"/>
  <c r="HBX124" i="16"/>
  <c r="HBW124" i="16"/>
  <c r="HBV124" i="16"/>
  <c r="HBU124" i="16"/>
  <c r="HBT124" i="16"/>
  <c r="HBS124" i="16"/>
  <c r="HBR124" i="16"/>
  <c r="HBQ124" i="16"/>
  <c r="HBP124" i="16"/>
  <c r="HBO124" i="16"/>
  <c r="HBN124" i="16"/>
  <c r="HBM124" i="16"/>
  <c r="HBL124" i="16"/>
  <c r="HBK124" i="16"/>
  <c r="HBJ124" i="16"/>
  <c r="HBI124" i="16"/>
  <c r="HBH124" i="16"/>
  <c r="HBG124" i="16"/>
  <c r="HBF124" i="16"/>
  <c r="HBE124" i="16"/>
  <c r="HBD124" i="16"/>
  <c r="HBC124" i="16"/>
  <c r="HBB124" i="16"/>
  <c r="HBA124" i="16"/>
  <c r="HAZ124" i="16"/>
  <c r="HAY124" i="16"/>
  <c r="HAX124" i="16"/>
  <c r="HAW124" i="16"/>
  <c r="HAV124" i="16"/>
  <c r="HAU124" i="16"/>
  <c r="HAT124" i="16"/>
  <c r="HAS124" i="16"/>
  <c r="HAR124" i="16"/>
  <c r="HAQ124" i="16"/>
  <c r="HAP124" i="16"/>
  <c r="HAO124" i="16"/>
  <c r="HAN124" i="16"/>
  <c r="HAM124" i="16"/>
  <c r="HAL124" i="16"/>
  <c r="HAK124" i="16"/>
  <c r="HAJ124" i="16"/>
  <c r="HAI124" i="16"/>
  <c r="HAH124" i="16"/>
  <c r="HAG124" i="16"/>
  <c r="HAF124" i="16"/>
  <c r="HAE124" i="16"/>
  <c r="HAD124" i="16"/>
  <c r="HAC124" i="16"/>
  <c r="HAB124" i="16"/>
  <c r="HAA124" i="16"/>
  <c r="GZZ124" i="16"/>
  <c r="GZY124" i="16"/>
  <c r="GZX124" i="16"/>
  <c r="GZW124" i="16"/>
  <c r="GZV124" i="16"/>
  <c r="GZU124" i="16"/>
  <c r="GZT124" i="16"/>
  <c r="GZS124" i="16"/>
  <c r="GZR124" i="16"/>
  <c r="GZQ124" i="16"/>
  <c r="GZP124" i="16"/>
  <c r="GZO124" i="16"/>
  <c r="GZN124" i="16"/>
  <c r="GZM124" i="16"/>
  <c r="GZL124" i="16"/>
  <c r="GZK124" i="16"/>
  <c r="GZJ124" i="16"/>
  <c r="GZI124" i="16"/>
  <c r="GZH124" i="16"/>
  <c r="GZG124" i="16"/>
  <c r="GZF124" i="16"/>
  <c r="GZE124" i="16"/>
  <c r="GZD124" i="16"/>
  <c r="GZC124" i="16"/>
  <c r="GZB124" i="16"/>
  <c r="GZA124" i="16"/>
  <c r="GYZ124" i="16"/>
  <c r="GYY124" i="16"/>
  <c r="GYX124" i="16"/>
  <c r="GYW124" i="16"/>
  <c r="GYV124" i="16"/>
  <c r="GYU124" i="16"/>
  <c r="GYT124" i="16"/>
  <c r="GYS124" i="16"/>
  <c r="GYR124" i="16"/>
  <c r="GYQ124" i="16"/>
  <c r="GYP124" i="16"/>
  <c r="GYO124" i="16"/>
  <c r="GYN124" i="16"/>
  <c r="GYM124" i="16"/>
  <c r="GYL124" i="16"/>
  <c r="GYK124" i="16"/>
  <c r="GYJ124" i="16"/>
  <c r="GYI124" i="16"/>
  <c r="GYH124" i="16"/>
  <c r="GYG124" i="16"/>
  <c r="GYF124" i="16"/>
  <c r="GYE124" i="16"/>
  <c r="GYD124" i="16"/>
  <c r="GYC124" i="16"/>
  <c r="GYB124" i="16"/>
  <c r="GYA124" i="16"/>
  <c r="GXZ124" i="16"/>
  <c r="GXY124" i="16"/>
  <c r="GXX124" i="16"/>
  <c r="GXW124" i="16"/>
  <c r="GXV124" i="16"/>
  <c r="GXU124" i="16"/>
  <c r="GXT124" i="16"/>
  <c r="GXS124" i="16"/>
  <c r="GXR124" i="16"/>
  <c r="GXQ124" i="16"/>
  <c r="GXP124" i="16"/>
  <c r="GXO124" i="16"/>
  <c r="GXN124" i="16"/>
  <c r="GXM124" i="16"/>
  <c r="GXL124" i="16"/>
  <c r="GXK124" i="16"/>
  <c r="GXJ124" i="16"/>
  <c r="GXI124" i="16"/>
  <c r="GXH124" i="16"/>
  <c r="GXG124" i="16"/>
  <c r="GXF124" i="16"/>
  <c r="GXE124" i="16"/>
  <c r="GXD124" i="16"/>
  <c r="GXC124" i="16"/>
  <c r="GXB124" i="16"/>
  <c r="GXA124" i="16"/>
  <c r="GWZ124" i="16"/>
  <c r="GWY124" i="16"/>
  <c r="GWX124" i="16"/>
  <c r="GWW124" i="16"/>
  <c r="GWV124" i="16"/>
  <c r="GWU124" i="16"/>
  <c r="GWT124" i="16"/>
  <c r="GWS124" i="16"/>
  <c r="GWR124" i="16"/>
  <c r="GWQ124" i="16"/>
  <c r="GWP124" i="16"/>
  <c r="GWO124" i="16"/>
  <c r="GWN124" i="16"/>
  <c r="GWM124" i="16"/>
  <c r="GWL124" i="16"/>
  <c r="GWK124" i="16"/>
  <c r="GWJ124" i="16"/>
  <c r="GWI124" i="16"/>
  <c r="GWH124" i="16"/>
  <c r="GWG124" i="16"/>
  <c r="GWF124" i="16"/>
  <c r="GWE124" i="16"/>
  <c r="GWD124" i="16"/>
  <c r="GWC124" i="16"/>
  <c r="GWB124" i="16"/>
  <c r="GWA124" i="16"/>
  <c r="GVZ124" i="16"/>
  <c r="GVY124" i="16"/>
  <c r="GVX124" i="16"/>
  <c r="GVW124" i="16"/>
  <c r="GVV124" i="16"/>
  <c r="GVU124" i="16"/>
  <c r="GVT124" i="16"/>
  <c r="GVS124" i="16"/>
  <c r="GVR124" i="16"/>
  <c r="GVQ124" i="16"/>
  <c r="GVP124" i="16"/>
  <c r="GVO124" i="16"/>
  <c r="GVN124" i="16"/>
  <c r="GVM124" i="16"/>
  <c r="GVL124" i="16"/>
  <c r="GVK124" i="16"/>
  <c r="GVJ124" i="16"/>
  <c r="GVI124" i="16"/>
  <c r="GVH124" i="16"/>
  <c r="GVG124" i="16"/>
  <c r="GVF124" i="16"/>
  <c r="GVE124" i="16"/>
  <c r="GVD124" i="16"/>
  <c r="GVC124" i="16"/>
  <c r="GVB124" i="16"/>
  <c r="GVA124" i="16"/>
  <c r="GUZ124" i="16"/>
  <c r="GUY124" i="16"/>
  <c r="GUX124" i="16"/>
  <c r="GUW124" i="16"/>
  <c r="GUV124" i="16"/>
  <c r="GUU124" i="16"/>
  <c r="GUT124" i="16"/>
  <c r="GUS124" i="16"/>
  <c r="GUR124" i="16"/>
  <c r="GUQ124" i="16"/>
  <c r="GUP124" i="16"/>
  <c r="GUO124" i="16"/>
  <c r="GUN124" i="16"/>
  <c r="GUM124" i="16"/>
  <c r="GUL124" i="16"/>
  <c r="GUK124" i="16"/>
  <c r="GUJ124" i="16"/>
  <c r="GUI124" i="16"/>
  <c r="GUH124" i="16"/>
  <c r="GUG124" i="16"/>
  <c r="GUF124" i="16"/>
  <c r="GUE124" i="16"/>
  <c r="GUD124" i="16"/>
  <c r="GUC124" i="16"/>
  <c r="GUB124" i="16"/>
  <c r="GUA124" i="16"/>
  <c r="GTZ124" i="16"/>
  <c r="GTY124" i="16"/>
  <c r="GTX124" i="16"/>
  <c r="GTW124" i="16"/>
  <c r="GTV124" i="16"/>
  <c r="GTU124" i="16"/>
  <c r="GTT124" i="16"/>
  <c r="GTS124" i="16"/>
  <c r="GTR124" i="16"/>
  <c r="GTQ124" i="16"/>
  <c r="GTP124" i="16"/>
  <c r="GTO124" i="16"/>
  <c r="GTN124" i="16"/>
  <c r="GTM124" i="16"/>
  <c r="GTL124" i="16"/>
  <c r="GTK124" i="16"/>
  <c r="GTJ124" i="16"/>
  <c r="GTI124" i="16"/>
  <c r="GTH124" i="16"/>
  <c r="GTG124" i="16"/>
  <c r="GTF124" i="16"/>
  <c r="GTE124" i="16"/>
  <c r="GTD124" i="16"/>
  <c r="GTC124" i="16"/>
  <c r="GTB124" i="16"/>
  <c r="GTA124" i="16"/>
  <c r="GSZ124" i="16"/>
  <c r="GSY124" i="16"/>
  <c r="GSX124" i="16"/>
  <c r="GSW124" i="16"/>
  <c r="GSV124" i="16"/>
  <c r="GSU124" i="16"/>
  <c r="GST124" i="16"/>
  <c r="GSS124" i="16"/>
  <c r="GSR124" i="16"/>
  <c r="GSQ124" i="16"/>
  <c r="GSP124" i="16"/>
  <c r="GSO124" i="16"/>
  <c r="GSN124" i="16"/>
  <c r="GSM124" i="16"/>
  <c r="GSL124" i="16"/>
  <c r="GSK124" i="16"/>
  <c r="GSJ124" i="16"/>
  <c r="GSI124" i="16"/>
  <c r="GSH124" i="16"/>
  <c r="GSG124" i="16"/>
  <c r="GSF124" i="16"/>
  <c r="GSE124" i="16"/>
  <c r="GSD124" i="16"/>
  <c r="GSC124" i="16"/>
  <c r="GSB124" i="16"/>
  <c r="GSA124" i="16"/>
  <c r="GRZ124" i="16"/>
  <c r="GRY124" i="16"/>
  <c r="GRX124" i="16"/>
  <c r="GRW124" i="16"/>
  <c r="GRV124" i="16"/>
  <c r="GRU124" i="16"/>
  <c r="GRT124" i="16"/>
  <c r="GRS124" i="16"/>
  <c r="GRR124" i="16"/>
  <c r="GRQ124" i="16"/>
  <c r="GRP124" i="16"/>
  <c r="GRO124" i="16"/>
  <c r="GRN124" i="16"/>
  <c r="GRM124" i="16"/>
  <c r="GRL124" i="16"/>
  <c r="GRK124" i="16"/>
  <c r="GRJ124" i="16"/>
  <c r="GRI124" i="16"/>
  <c r="GRH124" i="16"/>
  <c r="GRG124" i="16"/>
  <c r="GRF124" i="16"/>
  <c r="GRE124" i="16"/>
  <c r="GRD124" i="16"/>
  <c r="GRC124" i="16"/>
  <c r="GRB124" i="16"/>
  <c r="GRA124" i="16"/>
  <c r="GQZ124" i="16"/>
  <c r="GQY124" i="16"/>
  <c r="GQX124" i="16"/>
  <c r="GQW124" i="16"/>
  <c r="GQV124" i="16"/>
  <c r="GQU124" i="16"/>
  <c r="GQT124" i="16"/>
  <c r="GQS124" i="16"/>
  <c r="GQR124" i="16"/>
  <c r="GQQ124" i="16"/>
  <c r="GQP124" i="16"/>
  <c r="GQO124" i="16"/>
  <c r="GQN124" i="16"/>
  <c r="GQM124" i="16"/>
  <c r="GQL124" i="16"/>
  <c r="GQK124" i="16"/>
  <c r="GQJ124" i="16"/>
  <c r="GQI124" i="16"/>
  <c r="GQH124" i="16"/>
  <c r="GQG124" i="16"/>
  <c r="GQF124" i="16"/>
  <c r="GQE124" i="16"/>
  <c r="GQD124" i="16"/>
  <c r="GQC124" i="16"/>
  <c r="GQB124" i="16"/>
  <c r="GQA124" i="16"/>
  <c r="GPZ124" i="16"/>
  <c r="GPY124" i="16"/>
  <c r="GPX124" i="16"/>
  <c r="GPW124" i="16"/>
  <c r="GPV124" i="16"/>
  <c r="GPU124" i="16"/>
  <c r="GPT124" i="16"/>
  <c r="GPS124" i="16"/>
  <c r="GPR124" i="16"/>
  <c r="GPQ124" i="16"/>
  <c r="GPP124" i="16"/>
  <c r="GPO124" i="16"/>
  <c r="GPN124" i="16"/>
  <c r="GPM124" i="16"/>
  <c r="GPL124" i="16"/>
  <c r="GPK124" i="16"/>
  <c r="GPJ124" i="16"/>
  <c r="GPI124" i="16"/>
  <c r="GPH124" i="16"/>
  <c r="GPG124" i="16"/>
  <c r="GPF124" i="16"/>
  <c r="GPE124" i="16"/>
  <c r="GPD124" i="16"/>
  <c r="GPC124" i="16"/>
  <c r="GPB124" i="16"/>
  <c r="GPA124" i="16"/>
  <c r="GOZ124" i="16"/>
  <c r="GOY124" i="16"/>
  <c r="GOX124" i="16"/>
  <c r="GOW124" i="16"/>
  <c r="GOV124" i="16"/>
  <c r="GOU124" i="16"/>
  <c r="GOT124" i="16"/>
  <c r="GOS124" i="16"/>
  <c r="GOR124" i="16"/>
  <c r="GOQ124" i="16"/>
  <c r="GOP124" i="16"/>
  <c r="GOO124" i="16"/>
  <c r="GON124" i="16"/>
  <c r="GOM124" i="16"/>
  <c r="GOL124" i="16"/>
  <c r="GOK124" i="16"/>
  <c r="GOJ124" i="16"/>
  <c r="GOI124" i="16"/>
  <c r="GOH124" i="16"/>
  <c r="GOG124" i="16"/>
  <c r="GOF124" i="16"/>
  <c r="GOE124" i="16"/>
  <c r="GOD124" i="16"/>
  <c r="GOC124" i="16"/>
  <c r="GOB124" i="16"/>
  <c r="GOA124" i="16"/>
  <c r="GNZ124" i="16"/>
  <c r="GNY124" i="16"/>
  <c r="GNX124" i="16"/>
  <c r="GNW124" i="16"/>
  <c r="GNV124" i="16"/>
  <c r="GNU124" i="16"/>
  <c r="GNT124" i="16"/>
  <c r="GNS124" i="16"/>
  <c r="GNR124" i="16"/>
  <c r="GNQ124" i="16"/>
  <c r="GNP124" i="16"/>
  <c r="GNO124" i="16"/>
  <c r="GNN124" i="16"/>
  <c r="GNM124" i="16"/>
  <c r="GNL124" i="16"/>
  <c r="GNK124" i="16"/>
  <c r="GNJ124" i="16"/>
  <c r="GNI124" i="16"/>
  <c r="GNH124" i="16"/>
  <c r="GNG124" i="16"/>
  <c r="GNF124" i="16"/>
  <c r="GNE124" i="16"/>
  <c r="GND124" i="16"/>
  <c r="GNC124" i="16"/>
  <c r="GNB124" i="16"/>
  <c r="GNA124" i="16"/>
  <c r="GMZ124" i="16"/>
  <c r="GMY124" i="16"/>
  <c r="GMX124" i="16"/>
  <c r="GMW124" i="16"/>
  <c r="GMV124" i="16"/>
  <c r="GMU124" i="16"/>
  <c r="GMT124" i="16"/>
  <c r="GMS124" i="16"/>
  <c r="GMR124" i="16"/>
  <c r="GMQ124" i="16"/>
  <c r="GMP124" i="16"/>
  <c r="GMO124" i="16"/>
  <c r="GMN124" i="16"/>
  <c r="GMM124" i="16"/>
  <c r="GML124" i="16"/>
  <c r="GMK124" i="16"/>
  <c r="GMJ124" i="16"/>
  <c r="GMI124" i="16"/>
  <c r="GMH124" i="16"/>
  <c r="GMG124" i="16"/>
  <c r="GMF124" i="16"/>
  <c r="GME124" i="16"/>
  <c r="GMD124" i="16"/>
  <c r="GMC124" i="16"/>
  <c r="GMB124" i="16"/>
  <c r="GMA124" i="16"/>
  <c r="GLZ124" i="16"/>
  <c r="GLY124" i="16"/>
  <c r="GLX124" i="16"/>
  <c r="GLW124" i="16"/>
  <c r="GLV124" i="16"/>
  <c r="GLU124" i="16"/>
  <c r="GLT124" i="16"/>
  <c r="GLS124" i="16"/>
  <c r="GLR124" i="16"/>
  <c r="GLQ124" i="16"/>
  <c r="GLP124" i="16"/>
  <c r="GLO124" i="16"/>
  <c r="GLN124" i="16"/>
  <c r="GLM124" i="16"/>
  <c r="GLL124" i="16"/>
  <c r="GLK124" i="16"/>
  <c r="GLJ124" i="16"/>
  <c r="GLI124" i="16"/>
  <c r="GLH124" i="16"/>
  <c r="GLG124" i="16"/>
  <c r="GLF124" i="16"/>
  <c r="GLE124" i="16"/>
  <c r="GLD124" i="16"/>
  <c r="GLC124" i="16"/>
  <c r="GLB124" i="16"/>
  <c r="GLA124" i="16"/>
  <c r="GKZ124" i="16"/>
  <c r="GKY124" i="16"/>
  <c r="GKX124" i="16"/>
  <c r="GKW124" i="16"/>
  <c r="GKV124" i="16"/>
  <c r="GKU124" i="16"/>
  <c r="GKT124" i="16"/>
  <c r="GKS124" i="16"/>
  <c r="GKR124" i="16"/>
  <c r="GKQ124" i="16"/>
  <c r="GKP124" i="16"/>
  <c r="GKO124" i="16"/>
  <c r="GKN124" i="16"/>
  <c r="GKM124" i="16"/>
  <c r="GKL124" i="16"/>
  <c r="GKK124" i="16"/>
  <c r="GKJ124" i="16"/>
  <c r="GKI124" i="16"/>
  <c r="GKH124" i="16"/>
  <c r="GKG124" i="16"/>
  <c r="GKF124" i="16"/>
  <c r="GKE124" i="16"/>
  <c r="GKD124" i="16"/>
  <c r="GKC124" i="16"/>
  <c r="GKB124" i="16"/>
  <c r="GKA124" i="16"/>
  <c r="GJZ124" i="16"/>
  <c r="GJY124" i="16"/>
  <c r="GJX124" i="16"/>
  <c r="GJW124" i="16"/>
  <c r="GJV124" i="16"/>
  <c r="GJU124" i="16"/>
  <c r="GJT124" i="16"/>
  <c r="GJS124" i="16"/>
  <c r="GJR124" i="16"/>
  <c r="GJQ124" i="16"/>
  <c r="GJP124" i="16"/>
  <c r="GJO124" i="16"/>
  <c r="GJN124" i="16"/>
  <c r="GJM124" i="16"/>
  <c r="GJL124" i="16"/>
  <c r="GJK124" i="16"/>
  <c r="GJJ124" i="16"/>
  <c r="GJI124" i="16"/>
  <c r="GJH124" i="16"/>
  <c r="GJG124" i="16"/>
  <c r="GJF124" i="16"/>
  <c r="GJE124" i="16"/>
  <c r="GJD124" i="16"/>
  <c r="GJC124" i="16"/>
  <c r="GJB124" i="16"/>
  <c r="GJA124" i="16"/>
  <c r="GIZ124" i="16"/>
  <c r="GIY124" i="16"/>
  <c r="GIX124" i="16"/>
  <c r="GIW124" i="16"/>
  <c r="GIV124" i="16"/>
  <c r="GIU124" i="16"/>
  <c r="GIT124" i="16"/>
  <c r="GIS124" i="16"/>
  <c r="GIR124" i="16"/>
  <c r="GIQ124" i="16"/>
  <c r="GIP124" i="16"/>
  <c r="GIO124" i="16"/>
  <c r="GIN124" i="16"/>
  <c r="GIM124" i="16"/>
  <c r="GIL124" i="16"/>
  <c r="GIK124" i="16"/>
  <c r="GIJ124" i="16"/>
  <c r="GII124" i="16"/>
  <c r="GIH124" i="16"/>
  <c r="GIG124" i="16"/>
  <c r="GIF124" i="16"/>
  <c r="GIE124" i="16"/>
  <c r="GID124" i="16"/>
  <c r="GIC124" i="16"/>
  <c r="GIB124" i="16"/>
  <c r="GIA124" i="16"/>
  <c r="GHZ124" i="16"/>
  <c r="GHY124" i="16"/>
  <c r="GHX124" i="16"/>
  <c r="GHW124" i="16"/>
  <c r="GHV124" i="16"/>
  <c r="GHU124" i="16"/>
  <c r="GHT124" i="16"/>
  <c r="GHS124" i="16"/>
  <c r="GHR124" i="16"/>
  <c r="GHQ124" i="16"/>
  <c r="GHP124" i="16"/>
  <c r="GHO124" i="16"/>
  <c r="GHN124" i="16"/>
  <c r="GHM124" i="16"/>
  <c r="GHL124" i="16"/>
  <c r="GHK124" i="16"/>
  <c r="GHJ124" i="16"/>
  <c r="GHI124" i="16"/>
  <c r="GHH124" i="16"/>
  <c r="GHG124" i="16"/>
  <c r="GHF124" i="16"/>
  <c r="GHE124" i="16"/>
  <c r="GHD124" i="16"/>
  <c r="GHC124" i="16"/>
  <c r="GHB124" i="16"/>
  <c r="GHA124" i="16"/>
  <c r="GGZ124" i="16"/>
  <c r="GGY124" i="16"/>
  <c r="GGX124" i="16"/>
  <c r="GGW124" i="16"/>
  <c r="GGV124" i="16"/>
  <c r="GGU124" i="16"/>
  <c r="GGT124" i="16"/>
  <c r="GGS124" i="16"/>
  <c r="GGR124" i="16"/>
  <c r="GGQ124" i="16"/>
  <c r="GGP124" i="16"/>
  <c r="GGO124" i="16"/>
  <c r="GGN124" i="16"/>
  <c r="GGM124" i="16"/>
  <c r="GGL124" i="16"/>
  <c r="GGK124" i="16"/>
  <c r="GGJ124" i="16"/>
  <c r="GGI124" i="16"/>
  <c r="GGH124" i="16"/>
  <c r="GGG124" i="16"/>
  <c r="GGF124" i="16"/>
  <c r="GGE124" i="16"/>
  <c r="GGD124" i="16"/>
  <c r="GGC124" i="16"/>
  <c r="GGB124" i="16"/>
  <c r="GGA124" i="16"/>
  <c r="GFZ124" i="16"/>
  <c r="GFY124" i="16"/>
  <c r="GFX124" i="16"/>
  <c r="GFW124" i="16"/>
  <c r="GFV124" i="16"/>
  <c r="GFU124" i="16"/>
  <c r="GFT124" i="16"/>
  <c r="GFS124" i="16"/>
  <c r="GFR124" i="16"/>
  <c r="GFQ124" i="16"/>
  <c r="GFP124" i="16"/>
  <c r="GFO124" i="16"/>
  <c r="GFN124" i="16"/>
  <c r="GFM124" i="16"/>
  <c r="GFL124" i="16"/>
  <c r="GFK124" i="16"/>
  <c r="GFJ124" i="16"/>
  <c r="GFI124" i="16"/>
  <c r="GFH124" i="16"/>
  <c r="GFG124" i="16"/>
  <c r="GFF124" i="16"/>
  <c r="GFE124" i="16"/>
  <c r="GFD124" i="16"/>
  <c r="GFC124" i="16"/>
  <c r="GFB124" i="16"/>
  <c r="GFA124" i="16"/>
  <c r="GEZ124" i="16"/>
  <c r="GEY124" i="16"/>
  <c r="GEX124" i="16"/>
  <c r="GEW124" i="16"/>
  <c r="GEV124" i="16"/>
  <c r="GEU124" i="16"/>
  <c r="GET124" i="16"/>
  <c r="GES124" i="16"/>
  <c r="GER124" i="16"/>
  <c r="GEQ124" i="16"/>
  <c r="GEP124" i="16"/>
  <c r="GEO124" i="16"/>
  <c r="GEN124" i="16"/>
  <c r="GEM124" i="16"/>
  <c r="GEL124" i="16"/>
  <c r="GEK124" i="16"/>
  <c r="GEJ124" i="16"/>
  <c r="GEI124" i="16"/>
  <c r="GEH124" i="16"/>
  <c r="GEG124" i="16"/>
  <c r="GEF124" i="16"/>
  <c r="GEE124" i="16"/>
  <c r="GED124" i="16"/>
  <c r="GEC124" i="16"/>
  <c r="GEB124" i="16"/>
  <c r="GEA124" i="16"/>
  <c r="GDZ124" i="16"/>
  <c r="GDY124" i="16"/>
  <c r="GDX124" i="16"/>
  <c r="GDW124" i="16"/>
  <c r="GDV124" i="16"/>
  <c r="GDU124" i="16"/>
  <c r="GDT124" i="16"/>
  <c r="GDS124" i="16"/>
  <c r="GDR124" i="16"/>
  <c r="GDQ124" i="16"/>
  <c r="GDP124" i="16"/>
  <c r="GDO124" i="16"/>
  <c r="GDN124" i="16"/>
  <c r="GDM124" i="16"/>
  <c r="GDL124" i="16"/>
  <c r="GDK124" i="16"/>
  <c r="GDJ124" i="16"/>
  <c r="GDI124" i="16"/>
  <c r="GDH124" i="16"/>
  <c r="GDG124" i="16"/>
  <c r="GDF124" i="16"/>
  <c r="GDE124" i="16"/>
  <c r="GDD124" i="16"/>
  <c r="GDC124" i="16"/>
  <c r="GDB124" i="16"/>
  <c r="GDA124" i="16"/>
  <c r="GCZ124" i="16"/>
  <c r="GCY124" i="16"/>
  <c r="GCX124" i="16"/>
  <c r="GCW124" i="16"/>
  <c r="GCV124" i="16"/>
  <c r="GCU124" i="16"/>
  <c r="GCT124" i="16"/>
  <c r="GCS124" i="16"/>
  <c r="GCR124" i="16"/>
  <c r="GCQ124" i="16"/>
  <c r="GCP124" i="16"/>
  <c r="GCO124" i="16"/>
  <c r="GCN124" i="16"/>
  <c r="GCM124" i="16"/>
  <c r="GCL124" i="16"/>
  <c r="GCK124" i="16"/>
  <c r="GCJ124" i="16"/>
  <c r="GCI124" i="16"/>
  <c r="GCH124" i="16"/>
  <c r="GCG124" i="16"/>
  <c r="GCF124" i="16"/>
  <c r="GCE124" i="16"/>
  <c r="GCD124" i="16"/>
  <c r="GCC124" i="16"/>
  <c r="GCB124" i="16"/>
  <c r="GCA124" i="16"/>
  <c r="GBZ124" i="16"/>
  <c r="GBY124" i="16"/>
  <c r="GBX124" i="16"/>
  <c r="GBW124" i="16"/>
  <c r="GBV124" i="16"/>
  <c r="GBU124" i="16"/>
  <c r="GBT124" i="16"/>
  <c r="GBS124" i="16"/>
  <c r="GBR124" i="16"/>
  <c r="GBQ124" i="16"/>
  <c r="GBP124" i="16"/>
  <c r="GBO124" i="16"/>
  <c r="GBN124" i="16"/>
  <c r="GBM124" i="16"/>
  <c r="GBL124" i="16"/>
  <c r="GBK124" i="16"/>
  <c r="GBJ124" i="16"/>
  <c r="GBI124" i="16"/>
  <c r="GBH124" i="16"/>
  <c r="GBG124" i="16"/>
  <c r="GBF124" i="16"/>
  <c r="GBE124" i="16"/>
  <c r="GBD124" i="16"/>
  <c r="GBC124" i="16"/>
  <c r="GBB124" i="16"/>
  <c r="GBA124" i="16"/>
  <c r="GAZ124" i="16"/>
  <c r="GAY124" i="16"/>
  <c r="GAX124" i="16"/>
  <c r="GAW124" i="16"/>
  <c r="GAV124" i="16"/>
  <c r="GAU124" i="16"/>
  <c r="GAT124" i="16"/>
  <c r="GAS124" i="16"/>
  <c r="GAR124" i="16"/>
  <c r="GAQ124" i="16"/>
  <c r="GAP124" i="16"/>
  <c r="GAO124" i="16"/>
  <c r="GAN124" i="16"/>
  <c r="GAM124" i="16"/>
  <c r="GAL124" i="16"/>
  <c r="GAK124" i="16"/>
  <c r="GAJ124" i="16"/>
  <c r="GAI124" i="16"/>
  <c r="GAH124" i="16"/>
  <c r="GAG124" i="16"/>
  <c r="GAF124" i="16"/>
  <c r="GAE124" i="16"/>
  <c r="GAD124" i="16"/>
  <c r="GAC124" i="16"/>
  <c r="GAB124" i="16"/>
  <c r="GAA124" i="16"/>
  <c r="FZZ124" i="16"/>
  <c r="FZY124" i="16"/>
  <c r="FZX124" i="16"/>
  <c r="FZW124" i="16"/>
  <c r="FZV124" i="16"/>
  <c r="FZU124" i="16"/>
  <c r="FZT124" i="16"/>
  <c r="FZS124" i="16"/>
  <c r="FZR124" i="16"/>
  <c r="FZQ124" i="16"/>
  <c r="FZP124" i="16"/>
  <c r="FZO124" i="16"/>
  <c r="FZN124" i="16"/>
  <c r="FZM124" i="16"/>
  <c r="FZL124" i="16"/>
  <c r="FZK124" i="16"/>
  <c r="FZJ124" i="16"/>
  <c r="FZI124" i="16"/>
  <c r="FZH124" i="16"/>
  <c r="FZG124" i="16"/>
  <c r="FZF124" i="16"/>
  <c r="FZE124" i="16"/>
  <c r="FZD124" i="16"/>
  <c r="FZC124" i="16"/>
  <c r="FZB124" i="16"/>
  <c r="FZA124" i="16"/>
  <c r="FYZ124" i="16"/>
  <c r="FYY124" i="16"/>
  <c r="FYX124" i="16"/>
  <c r="FYW124" i="16"/>
  <c r="FYV124" i="16"/>
  <c r="FYU124" i="16"/>
  <c r="FYT124" i="16"/>
  <c r="FYS124" i="16"/>
  <c r="FYR124" i="16"/>
  <c r="FYQ124" i="16"/>
  <c r="FYP124" i="16"/>
  <c r="FYO124" i="16"/>
  <c r="FYN124" i="16"/>
  <c r="FYM124" i="16"/>
  <c r="FYL124" i="16"/>
  <c r="FYK124" i="16"/>
  <c r="FYJ124" i="16"/>
  <c r="FYI124" i="16"/>
  <c r="FYH124" i="16"/>
  <c r="FYG124" i="16"/>
  <c r="FYF124" i="16"/>
  <c r="FYE124" i="16"/>
  <c r="FYD124" i="16"/>
  <c r="FYC124" i="16"/>
  <c r="FYB124" i="16"/>
  <c r="FYA124" i="16"/>
  <c r="FXZ124" i="16"/>
  <c r="FXY124" i="16"/>
  <c r="FXX124" i="16"/>
  <c r="FXW124" i="16"/>
  <c r="FXV124" i="16"/>
  <c r="FXU124" i="16"/>
  <c r="FXT124" i="16"/>
  <c r="FXS124" i="16"/>
  <c r="FXR124" i="16"/>
  <c r="FXQ124" i="16"/>
  <c r="FXP124" i="16"/>
  <c r="FXO124" i="16"/>
  <c r="FXN124" i="16"/>
  <c r="FXM124" i="16"/>
  <c r="FXL124" i="16"/>
  <c r="FXK124" i="16"/>
  <c r="FXJ124" i="16"/>
  <c r="FXI124" i="16"/>
  <c r="FXH124" i="16"/>
  <c r="FXG124" i="16"/>
  <c r="FXF124" i="16"/>
  <c r="FXE124" i="16"/>
  <c r="FXD124" i="16"/>
  <c r="FXC124" i="16"/>
  <c r="FXB124" i="16"/>
  <c r="FXA124" i="16"/>
  <c r="FWZ124" i="16"/>
  <c r="FWY124" i="16"/>
  <c r="FWX124" i="16"/>
  <c r="FWW124" i="16"/>
  <c r="FWV124" i="16"/>
  <c r="FWU124" i="16"/>
  <c r="FWT124" i="16"/>
  <c r="FWS124" i="16"/>
  <c r="FWR124" i="16"/>
  <c r="FWQ124" i="16"/>
  <c r="FWP124" i="16"/>
  <c r="FWO124" i="16"/>
  <c r="FWN124" i="16"/>
  <c r="FWM124" i="16"/>
  <c r="FWL124" i="16"/>
  <c r="FWK124" i="16"/>
  <c r="FWJ124" i="16"/>
  <c r="FWI124" i="16"/>
  <c r="FWH124" i="16"/>
  <c r="FWG124" i="16"/>
  <c r="FWF124" i="16"/>
  <c r="FWE124" i="16"/>
  <c r="FWD124" i="16"/>
  <c r="FWC124" i="16"/>
  <c r="FWB124" i="16"/>
  <c r="FWA124" i="16"/>
  <c r="FVZ124" i="16"/>
  <c r="FVY124" i="16"/>
  <c r="FVX124" i="16"/>
  <c r="FVW124" i="16"/>
  <c r="FVV124" i="16"/>
  <c r="FVU124" i="16"/>
  <c r="FVT124" i="16"/>
  <c r="FVS124" i="16"/>
  <c r="FVR124" i="16"/>
  <c r="FVQ124" i="16"/>
  <c r="FVP124" i="16"/>
  <c r="FVO124" i="16"/>
  <c r="FVN124" i="16"/>
  <c r="FVM124" i="16"/>
  <c r="FVL124" i="16"/>
  <c r="FVK124" i="16"/>
  <c r="FVJ124" i="16"/>
  <c r="FVI124" i="16"/>
  <c r="FVH124" i="16"/>
  <c r="FVG124" i="16"/>
  <c r="FVF124" i="16"/>
  <c r="FVE124" i="16"/>
  <c r="FVD124" i="16"/>
  <c r="FVC124" i="16"/>
  <c r="FVB124" i="16"/>
  <c r="FVA124" i="16"/>
  <c r="FUZ124" i="16"/>
  <c r="FUY124" i="16"/>
  <c r="FUX124" i="16"/>
  <c r="FUW124" i="16"/>
  <c r="FUV124" i="16"/>
  <c r="FUU124" i="16"/>
  <c r="FUT124" i="16"/>
  <c r="FUS124" i="16"/>
  <c r="FUR124" i="16"/>
  <c r="FUQ124" i="16"/>
  <c r="FUP124" i="16"/>
  <c r="FUO124" i="16"/>
  <c r="FUN124" i="16"/>
  <c r="FUM124" i="16"/>
  <c r="FUL124" i="16"/>
  <c r="FUK124" i="16"/>
  <c r="FUJ124" i="16"/>
  <c r="FUI124" i="16"/>
  <c r="FUH124" i="16"/>
  <c r="FUG124" i="16"/>
  <c r="FUF124" i="16"/>
  <c r="FUE124" i="16"/>
  <c r="FUD124" i="16"/>
  <c r="FUC124" i="16"/>
  <c r="FUB124" i="16"/>
  <c r="FUA124" i="16"/>
  <c r="FTZ124" i="16"/>
  <c r="FTY124" i="16"/>
  <c r="FTX124" i="16"/>
  <c r="FTW124" i="16"/>
  <c r="FTV124" i="16"/>
  <c r="FTU124" i="16"/>
  <c r="FTT124" i="16"/>
  <c r="FTS124" i="16"/>
  <c r="FTR124" i="16"/>
  <c r="FTQ124" i="16"/>
  <c r="FTP124" i="16"/>
  <c r="FTO124" i="16"/>
  <c r="FTN124" i="16"/>
  <c r="FTM124" i="16"/>
  <c r="FTL124" i="16"/>
  <c r="FTK124" i="16"/>
  <c r="FTJ124" i="16"/>
  <c r="FTI124" i="16"/>
  <c r="FTH124" i="16"/>
  <c r="FTG124" i="16"/>
  <c r="FTF124" i="16"/>
  <c r="FTE124" i="16"/>
  <c r="FTD124" i="16"/>
  <c r="FTC124" i="16"/>
  <c r="FTB124" i="16"/>
  <c r="FTA124" i="16"/>
  <c r="FSZ124" i="16"/>
  <c r="FSY124" i="16"/>
  <c r="FSX124" i="16"/>
  <c r="FSW124" i="16"/>
  <c r="FSV124" i="16"/>
  <c r="FSU124" i="16"/>
  <c r="FST124" i="16"/>
  <c r="FSS124" i="16"/>
  <c r="FSR124" i="16"/>
  <c r="FSQ124" i="16"/>
  <c r="FSP124" i="16"/>
  <c r="FSO124" i="16"/>
  <c r="FSN124" i="16"/>
  <c r="FSM124" i="16"/>
  <c r="FSL124" i="16"/>
  <c r="FSK124" i="16"/>
  <c r="FSJ124" i="16"/>
  <c r="FSI124" i="16"/>
  <c r="FSH124" i="16"/>
  <c r="FSG124" i="16"/>
  <c r="FSF124" i="16"/>
  <c r="FSE124" i="16"/>
  <c r="FSD124" i="16"/>
  <c r="FSC124" i="16"/>
  <c r="FSB124" i="16"/>
  <c r="FSA124" i="16"/>
  <c r="FRZ124" i="16"/>
  <c r="FRY124" i="16"/>
  <c r="FRX124" i="16"/>
  <c r="FRW124" i="16"/>
  <c r="FRV124" i="16"/>
  <c r="FRU124" i="16"/>
  <c r="FRT124" i="16"/>
  <c r="FRS124" i="16"/>
  <c r="FRR124" i="16"/>
  <c r="FRQ124" i="16"/>
  <c r="FRP124" i="16"/>
  <c r="FRO124" i="16"/>
  <c r="FRN124" i="16"/>
  <c r="FRM124" i="16"/>
  <c r="FRL124" i="16"/>
  <c r="FRK124" i="16"/>
  <c r="FRJ124" i="16"/>
  <c r="FRI124" i="16"/>
  <c r="FRH124" i="16"/>
  <c r="FRG124" i="16"/>
  <c r="FRF124" i="16"/>
  <c r="FRE124" i="16"/>
  <c r="FRD124" i="16"/>
  <c r="FRC124" i="16"/>
  <c r="FRB124" i="16"/>
  <c r="FRA124" i="16"/>
  <c r="FQZ124" i="16"/>
  <c r="FQY124" i="16"/>
  <c r="FQX124" i="16"/>
  <c r="FQW124" i="16"/>
  <c r="FQV124" i="16"/>
  <c r="FQU124" i="16"/>
  <c r="FQT124" i="16"/>
  <c r="FQS124" i="16"/>
  <c r="FQR124" i="16"/>
  <c r="FQQ124" i="16"/>
  <c r="FQP124" i="16"/>
  <c r="FQO124" i="16"/>
  <c r="FQN124" i="16"/>
  <c r="FQM124" i="16"/>
  <c r="FQL124" i="16"/>
  <c r="FQK124" i="16"/>
  <c r="FQJ124" i="16"/>
  <c r="FQI124" i="16"/>
  <c r="FQH124" i="16"/>
  <c r="FQG124" i="16"/>
  <c r="FQF124" i="16"/>
  <c r="FQE124" i="16"/>
  <c r="FQD124" i="16"/>
  <c r="FQC124" i="16"/>
  <c r="FQB124" i="16"/>
  <c r="FQA124" i="16"/>
  <c r="FPZ124" i="16"/>
  <c r="FPY124" i="16"/>
  <c r="FPX124" i="16"/>
  <c r="FPW124" i="16"/>
  <c r="FPV124" i="16"/>
  <c r="FPU124" i="16"/>
  <c r="FPT124" i="16"/>
  <c r="FPS124" i="16"/>
  <c r="FPR124" i="16"/>
  <c r="FPQ124" i="16"/>
  <c r="FPP124" i="16"/>
  <c r="FPO124" i="16"/>
  <c r="FPN124" i="16"/>
  <c r="FPM124" i="16"/>
  <c r="FPL124" i="16"/>
  <c r="FPK124" i="16"/>
  <c r="FPJ124" i="16"/>
  <c r="FPI124" i="16"/>
  <c r="FPH124" i="16"/>
  <c r="FPG124" i="16"/>
  <c r="FPF124" i="16"/>
  <c r="FPE124" i="16"/>
  <c r="FPD124" i="16"/>
  <c r="FPC124" i="16"/>
  <c r="FPB124" i="16"/>
  <c r="FPA124" i="16"/>
  <c r="FOZ124" i="16"/>
  <c r="FOY124" i="16"/>
  <c r="FOX124" i="16"/>
  <c r="FOW124" i="16"/>
  <c r="FOV124" i="16"/>
  <c r="FOU124" i="16"/>
  <c r="FOT124" i="16"/>
  <c r="FOS124" i="16"/>
  <c r="FOR124" i="16"/>
  <c r="FOQ124" i="16"/>
  <c r="FOP124" i="16"/>
  <c r="FOO124" i="16"/>
  <c r="FON124" i="16"/>
  <c r="FOM124" i="16"/>
  <c r="FOL124" i="16"/>
  <c r="FOK124" i="16"/>
  <c r="FOJ124" i="16"/>
  <c r="FOI124" i="16"/>
  <c r="FOH124" i="16"/>
  <c r="FOG124" i="16"/>
  <c r="FOF124" i="16"/>
  <c r="FOE124" i="16"/>
  <c r="FOD124" i="16"/>
  <c r="FOC124" i="16"/>
  <c r="FOB124" i="16"/>
  <c r="FOA124" i="16"/>
  <c r="FNZ124" i="16"/>
  <c r="FNY124" i="16"/>
  <c r="FNX124" i="16"/>
  <c r="FNW124" i="16"/>
  <c r="FNV124" i="16"/>
  <c r="FNU124" i="16"/>
  <c r="FNT124" i="16"/>
  <c r="FNS124" i="16"/>
  <c r="FNR124" i="16"/>
  <c r="FNQ124" i="16"/>
  <c r="FNP124" i="16"/>
  <c r="FNO124" i="16"/>
  <c r="FNN124" i="16"/>
  <c r="FNM124" i="16"/>
  <c r="FNL124" i="16"/>
  <c r="FNK124" i="16"/>
  <c r="FNJ124" i="16"/>
  <c r="FNI124" i="16"/>
  <c r="FNH124" i="16"/>
  <c r="FNG124" i="16"/>
  <c r="FNF124" i="16"/>
  <c r="FNE124" i="16"/>
  <c r="FND124" i="16"/>
  <c r="FNC124" i="16"/>
  <c r="FNB124" i="16"/>
  <c r="FNA124" i="16"/>
  <c r="FMZ124" i="16"/>
  <c r="FMY124" i="16"/>
  <c r="FMX124" i="16"/>
  <c r="FMW124" i="16"/>
  <c r="FMV124" i="16"/>
  <c r="FMU124" i="16"/>
  <c r="FMT124" i="16"/>
  <c r="FMS124" i="16"/>
  <c r="FMR124" i="16"/>
  <c r="FMQ124" i="16"/>
  <c r="FMP124" i="16"/>
  <c r="FMO124" i="16"/>
  <c r="FMN124" i="16"/>
  <c r="FMM124" i="16"/>
  <c r="FML124" i="16"/>
  <c r="FMK124" i="16"/>
  <c r="FMJ124" i="16"/>
  <c r="FMI124" i="16"/>
  <c r="FMH124" i="16"/>
  <c r="FMG124" i="16"/>
  <c r="FMF124" i="16"/>
  <c r="FME124" i="16"/>
  <c r="FMD124" i="16"/>
  <c r="FMC124" i="16"/>
  <c r="FMB124" i="16"/>
  <c r="FMA124" i="16"/>
  <c r="FLZ124" i="16"/>
  <c r="FLY124" i="16"/>
  <c r="FLX124" i="16"/>
  <c r="FLW124" i="16"/>
  <c r="FLV124" i="16"/>
  <c r="FLU124" i="16"/>
  <c r="FLT124" i="16"/>
  <c r="FLS124" i="16"/>
  <c r="FLR124" i="16"/>
  <c r="FLQ124" i="16"/>
  <c r="FLP124" i="16"/>
  <c r="FLO124" i="16"/>
  <c r="FLN124" i="16"/>
  <c r="FLM124" i="16"/>
  <c r="FLL124" i="16"/>
  <c r="FLK124" i="16"/>
  <c r="FLJ124" i="16"/>
  <c r="FLI124" i="16"/>
  <c r="FLH124" i="16"/>
  <c r="FLG124" i="16"/>
  <c r="FLF124" i="16"/>
  <c r="FLE124" i="16"/>
  <c r="FLD124" i="16"/>
  <c r="FLC124" i="16"/>
  <c r="FLB124" i="16"/>
  <c r="FLA124" i="16"/>
  <c r="FKZ124" i="16"/>
  <c r="FKY124" i="16"/>
  <c r="FKX124" i="16"/>
  <c r="FKW124" i="16"/>
  <c r="FKV124" i="16"/>
  <c r="FKU124" i="16"/>
  <c r="FKT124" i="16"/>
  <c r="FKS124" i="16"/>
  <c r="FKR124" i="16"/>
  <c r="FKQ124" i="16"/>
  <c r="FKP124" i="16"/>
  <c r="FKO124" i="16"/>
  <c r="FKN124" i="16"/>
  <c r="FKM124" i="16"/>
  <c r="FKL124" i="16"/>
  <c r="FKK124" i="16"/>
  <c r="FKJ124" i="16"/>
  <c r="FKI124" i="16"/>
  <c r="FKH124" i="16"/>
  <c r="FKG124" i="16"/>
  <c r="FKF124" i="16"/>
  <c r="FKE124" i="16"/>
  <c r="FKD124" i="16"/>
  <c r="FKC124" i="16"/>
  <c r="FKB124" i="16"/>
  <c r="FKA124" i="16"/>
  <c r="FJZ124" i="16"/>
  <c r="FJY124" i="16"/>
  <c r="FJX124" i="16"/>
  <c r="FJW124" i="16"/>
  <c r="FJV124" i="16"/>
  <c r="FJU124" i="16"/>
  <c r="FJT124" i="16"/>
  <c r="FJS124" i="16"/>
  <c r="FJR124" i="16"/>
  <c r="FJQ124" i="16"/>
  <c r="FJP124" i="16"/>
  <c r="FJO124" i="16"/>
  <c r="FJN124" i="16"/>
  <c r="FJM124" i="16"/>
  <c r="FJL124" i="16"/>
  <c r="FJK124" i="16"/>
  <c r="FJJ124" i="16"/>
  <c r="FJI124" i="16"/>
  <c r="FJH124" i="16"/>
  <c r="FJG124" i="16"/>
  <c r="FJF124" i="16"/>
  <c r="FJE124" i="16"/>
  <c r="FJD124" i="16"/>
  <c r="FJC124" i="16"/>
  <c r="FJB124" i="16"/>
  <c r="FJA124" i="16"/>
  <c r="FIZ124" i="16"/>
  <c r="FIY124" i="16"/>
  <c r="FIX124" i="16"/>
  <c r="FIW124" i="16"/>
  <c r="FIV124" i="16"/>
  <c r="FIU124" i="16"/>
  <c r="FIT124" i="16"/>
  <c r="FIS124" i="16"/>
  <c r="FIR124" i="16"/>
  <c r="FIQ124" i="16"/>
  <c r="FIP124" i="16"/>
  <c r="FIO124" i="16"/>
  <c r="FIN124" i="16"/>
  <c r="FIM124" i="16"/>
  <c r="FIL124" i="16"/>
  <c r="FIK124" i="16"/>
  <c r="FIJ124" i="16"/>
  <c r="FII124" i="16"/>
  <c r="FIH124" i="16"/>
  <c r="FIG124" i="16"/>
  <c r="FIF124" i="16"/>
  <c r="FIE124" i="16"/>
  <c r="FID124" i="16"/>
  <c r="FIC124" i="16"/>
  <c r="FIB124" i="16"/>
  <c r="FIA124" i="16"/>
  <c r="FHZ124" i="16"/>
  <c r="FHY124" i="16"/>
  <c r="FHX124" i="16"/>
  <c r="FHW124" i="16"/>
  <c r="FHV124" i="16"/>
  <c r="FHU124" i="16"/>
  <c r="FHT124" i="16"/>
  <c r="FHS124" i="16"/>
  <c r="FHR124" i="16"/>
  <c r="FHQ124" i="16"/>
  <c r="FHP124" i="16"/>
  <c r="FHO124" i="16"/>
  <c r="FHN124" i="16"/>
  <c r="FHM124" i="16"/>
  <c r="FHL124" i="16"/>
  <c r="FHK124" i="16"/>
  <c r="FHJ124" i="16"/>
  <c r="FHI124" i="16"/>
  <c r="FHH124" i="16"/>
  <c r="FHG124" i="16"/>
  <c r="FHF124" i="16"/>
  <c r="FHE124" i="16"/>
  <c r="FHD124" i="16"/>
  <c r="FHC124" i="16"/>
  <c r="FHB124" i="16"/>
  <c r="FHA124" i="16"/>
  <c r="FGZ124" i="16"/>
  <c r="FGY124" i="16"/>
  <c r="FGX124" i="16"/>
  <c r="FGW124" i="16"/>
  <c r="FGV124" i="16"/>
  <c r="FGU124" i="16"/>
  <c r="FGT124" i="16"/>
  <c r="FGS124" i="16"/>
  <c r="FGR124" i="16"/>
  <c r="FGQ124" i="16"/>
  <c r="FGP124" i="16"/>
  <c r="FGO124" i="16"/>
  <c r="FGN124" i="16"/>
  <c r="FGM124" i="16"/>
  <c r="FGL124" i="16"/>
  <c r="FGK124" i="16"/>
  <c r="FGJ124" i="16"/>
  <c r="FGI124" i="16"/>
  <c r="FGH124" i="16"/>
  <c r="FGG124" i="16"/>
  <c r="FGF124" i="16"/>
  <c r="FGE124" i="16"/>
  <c r="FGD124" i="16"/>
  <c r="FGC124" i="16"/>
  <c r="FGB124" i="16"/>
  <c r="FGA124" i="16"/>
  <c r="FFZ124" i="16"/>
  <c r="FFY124" i="16"/>
  <c r="FFX124" i="16"/>
  <c r="FFW124" i="16"/>
  <c r="FFV124" i="16"/>
  <c r="FFU124" i="16"/>
  <c r="FFT124" i="16"/>
  <c r="FFS124" i="16"/>
  <c r="FFR124" i="16"/>
  <c r="FFQ124" i="16"/>
  <c r="FFP124" i="16"/>
  <c r="FFO124" i="16"/>
  <c r="FFN124" i="16"/>
  <c r="FFM124" i="16"/>
  <c r="FFL124" i="16"/>
  <c r="FFK124" i="16"/>
  <c r="FFJ124" i="16"/>
  <c r="FFI124" i="16"/>
  <c r="FFH124" i="16"/>
  <c r="FFG124" i="16"/>
  <c r="FFF124" i="16"/>
  <c r="FFE124" i="16"/>
  <c r="FFD124" i="16"/>
  <c r="FFC124" i="16"/>
  <c r="FFB124" i="16"/>
  <c r="FFA124" i="16"/>
  <c r="FEZ124" i="16"/>
  <c r="FEY124" i="16"/>
  <c r="FEX124" i="16"/>
  <c r="FEW124" i="16"/>
  <c r="FEV124" i="16"/>
  <c r="FEU124" i="16"/>
  <c r="FET124" i="16"/>
  <c r="FES124" i="16"/>
  <c r="FER124" i="16"/>
  <c r="FEQ124" i="16"/>
  <c r="FEP124" i="16"/>
  <c r="FEO124" i="16"/>
  <c r="FEN124" i="16"/>
  <c r="FEM124" i="16"/>
  <c r="FEL124" i="16"/>
  <c r="FEK124" i="16"/>
  <c r="FEJ124" i="16"/>
  <c r="FEI124" i="16"/>
  <c r="FEH124" i="16"/>
  <c r="FEG124" i="16"/>
  <c r="FEF124" i="16"/>
  <c r="FEE124" i="16"/>
  <c r="FED124" i="16"/>
  <c r="FEC124" i="16"/>
  <c r="FEB124" i="16"/>
  <c r="FEA124" i="16"/>
  <c r="FDZ124" i="16"/>
  <c r="FDY124" i="16"/>
  <c r="FDX124" i="16"/>
  <c r="FDW124" i="16"/>
  <c r="FDV124" i="16"/>
  <c r="FDU124" i="16"/>
  <c r="FDT124" i="16"/>
  <c r="FDS124" i="16"/>
  <c r="FDR124" i="16"/>
  <c r="FDQ124" i="16"/>
  <c r="FDP124" i="16"/>
  <c r="FDO124" i="16"/>
  <c r="FDN124" i="16"/>
  <c r="FDM124" i="16"/>
  <c r="FDL124" i="16"/>
  <c r="FDK124" i="16"/>
  <c r="FDJ124" i="16"/>
  <c r="FDI124" i="16"/>
  <c r="FDH124" i="16"/>
  <c r="FDG124" i="16"/>
  <c r="FDF124" i="16"/>
  <c r="FDE124" i="16"/>
  <c r="FDD124" i="16"/>
  <c r="FDC124" i="16"/>
  <c r="FDB124" i="16"/>
  <c r="FDA124" i="16"/>
  <c r="FCZ124" i="16"/>
  <c r="FCY124" i="16"/>
  <c r="FCX124" i="16"/>
  <c r="FCW124" i="16"/>
  <c r="FCV124" i="16"/>
  <c r="FCU124" i="16"/>
  <c r="FCT124" i="16"/>
  <c r="FCS124" i="16"/>
  <c r="FCR124" i="16"/>
  <c r="FCQ124" i="16"/>
  <c r="FCP124" i="16"/>
  <c r="FCO124" i="16"/>
  <c r="FCN124" i="16"/>
  <c r="FCM124" i="16"/>
  <c r="FCL124" i="16"/>
  <c r="FCK124" i="16"/>
  <c r="FCJ124" i="16"/>
  <c r="FCI124" i="16"/>
  <c r="FCH124" i="16"/>
  <c r="FCG124" i="16"/>
  <c r="FCF124" i="16"/>
  <c r="FCE124" i="16"/>
  <c r="FCD124" i="16"/>
  <c r="FCC124" i="16"/>
  <c r="FCB124" i="16"/>
  <c r="FCA124" i="16"/>
  <c r="FBZ124" i="16"/>
  <c r="FBY124" i="16"/>
  <c r="FBX124" i="16"/>
  <c r="FBW124" i="16"/>
  <c r="FBV124" i="16"/>
  <c r="FBU124" i="16"/>
  <c r="FBT124" i="16"/>
  <c r="FBS124" i="16"/>
  <c r="FBR124" i="16"/>
  <c r="FBQ124" i="16"/>
  <c r="FBP124" i="16"/>
  <c r="FBO124" i="16"/>
  <c r="FBN124" i="16"/>
  <c r="FBM124" i="16"/>
  <c r="FBL124" i="16"/>
  <c r="FBK124" i="16"/>
  <c r="FBJ124" i="16"/>
  <c r="FBI124" i="16"/>
  <c r="FBH124" i="16"/>
  <c r="FBG124" i="16"/>
  <c r="FBF124" i="16"/>
  <c r="FBE124" i="16"/>
  <c r="FBD124" i="16"/>
  <c r="FBC124" i="16"/>
  <c r="FBB124" i="16"/>
  <c r="FBA124" i="16"/>
  <c r="FAZ124" i="16"/>
  <c r="FAY124" i="16"/>
  <c r="FAX124" i="16"/>
  <c r="FAW124" i="16"/>
  <c r="FAV124" i="16"/>
  <c r="FAU124" i="16"/>
  <c r="FAT124" i="16"/>
  <c r="FAS124" i="16"/>
  <c r="FAR124" i="16"/>
  <c r="FAQ124" i="16"/>
  <c r="FAP124" i="16"/>
  <c r="FAO124" i="16"/>
  <c r="FAN124" i="16"/>
  <c r="FAM124" i="16"/>
  <c r="FAL124" i="16"/>
  <c r="FAK124" i="16"/>
  <c r="FAJ124" i="16"/>
  <c r="FAI124" i="16"/>
  <c r="FAH124" i="16"/>
  <c r="FAG124" i="16"/>
  <c r="FAF124" i="16"/>
  <c r="FAE124" i="16"/>
  <c r="FAD124" i="16"/>
  <c r="FAC124" i="16"/>
  <c r="FAB124" i="16"/>
  <c r="FAA124" i="16"/>
  <c r="EZZ124" i="16"/>
  <c r="EZY124" i="16"/>
  <c r="EZX124" i="16"/>
  <c r="EZW124" i="16"/>
  <c r="EZV124" i="16"/>
  <c r="EZU124" i="16"/>
  <c r="EZT124" i="16"/>
  <c r="EZS124" i="16"/>
  <c r="EZR124" i="16"/>
  <c r="EZQ124" i="16"/>
  <c r="EZP124" i="16"/>
  <c r="EZO124" i="16"/>
  <c r="EZN124" i="16"/>
  <c r="EZM124" i="16"/>
  <c r="EZL124" i="16"/>
  <c r="EZK124" i="16"/>
  <c r="EZJ124" i="16"/>
  <c r="EZI124" i="16"/>
  <c r="EZH124" i="16"/>
  <c r="EZG124" i="16"/>
  <c r="EZF124" i="16"/>
  <c r="EZE124" i="16"/>
  <c r="EZD124" i="16"/>
  <c r="EZC124" i="16"/>
  <c r="EZB124" i="16"/>
  <c r="EZA124" i="16"/>
  <c r="EYZ124" i="16"/>
  <c r="EYY124" i="16"/>
  <c r="EYX124" i="16"/>
  <c r="EYW124" i="16"/>
  <c r="EYV124" i="16"/>
  <c r="EYU124" i="16"/>
  <c r="EYT124" i="16"/>
  <c r="EYS124" i="16"/>
  <c r="EYR124" i="16"/>
  <c r="EYQ124" i="16"/>
  <c r="EYP124" i="16"/>
  <c r="EYO124" i="16"/>
  <c r="EYN124" i="16"/>
  <c r="EYM124" i="16"/>
  <c r="EYL124" i="16"/>
  <c r="EYK124" i="16"/>
  <c r="EYJ124" i="16"/>
  <c r="EYI124" i="16"/>
  <c r="EYH124" i="16"/>
  <c r="EYG124" i="16"/>
  <c r="EYF124" i="16"/>
  <c r="EYE124" i="16"/>
  <c r="EYD124" i="16"/>
  <c r="EYC124" i="16"/>
  <c r="EYB124" i="16"/>
  <c r="EYA124" i="16"/>
  <c r="EXZ124" i="16"/>
  <c r="EXY124" i="16"/>
  <c r="EXX124" i="16"/>
  <c r="EXW124" i="16"/>
  <c r="EXV124" i="16"/>
  <c r="EXU124" i="16"/>
  <c r="EXT124" i="16"/>
  <c r="EXS124" i="16"/>
  <c r="EXR124" i="16"/>
  <c r="EXQ124" i="16"/>
  <c r="EXP124" i="16"/>
  <c r="EXO124" i="16"/>
  <c r="EXN124" i="16"/>
  <c r="EXM124" i="16"/>
  <c r="EXL124" i="16"/>
  <c r="EXK124" i="16"/>
  <c r="EXJ124" i="16"/>
  <c r="EXI124" i="16"/>
  <c r="EXH124" i="16"/>
  <c r="EXG124" i="16"/>
  <c r="EXF124" i="16"/>
  <c r="EXE124" i="16"/>
  <c r="EXD124" i="16"/>
  <c r="EXC124" i="16"/>
  <c r="EXB124" i="16"/>
  <c r="EXA124" i="16"/>
  <c r="EWZ124" i="16"/>
  <c r="EWY124" i="16"/>
  <c r="EWX124" i="16"/>
  <c r="EWW124" i="16"/>
  <c r="EWV124" i="16"/>
  <c r="EWU124" i="16"/>
  <c r="EWT124" i="16"/>
  <c r="EWS124" i="16"/>
  <c r="EWR124" i="16"/>
  <c r="EWQ124" i="16"/>
  <c r="EWP124" i="16"/>
  <c r="EWO124" i="16"/>
  <c r="EWN124" i="16"/>
  <c r="EWM124" i="16"/>
  <c r="EWL124" i="16"/>
  <c r="EWK124" i="16"/>
  <c r="EWJ124" i="16"/>
  <c r="EWI124" i="16"/>
  <c r="EWH124" i="16"/>
  <c r="EWG124" i="16"/>
  <c r="EWF124" i="16"/>
  <c r="EWE124" i="16"/>
  <c r="EWD124" i="16"/>
  <c r="EWC124" i="16"/>
  <c r="EWB124" i="16"/>
  <c r="EWA124" i="16"/>
  <c r="EVZ124" i="16"/>
  <c r="EVY124" i="16"/>
  <c r="EVX124" i="16"/>
  <c r="EVW124" i="16"/>
  <c r="EVV124" i="16"/>
  <c r="EVU124" i="16"/>
  <c r="EVT124" i="16"/>
  <c r="EVS124" i="16"/>
  <c r="EVR124" i="16"/>
  <c r="EVQ124" i="16"/>
  <c r="EVP124" i="16"/>
  <c r="EVO124" i="16"/>
  <c r="EVN124" i="16"/>
  <c r="EVM124" i="16"/>
  <c r="EVL124" i="16"/>
  <c r="EVK124" i="16"/>
  <c r="EVJ124" i="16"/>
  <c r="EVI124" i="16"/>
  <c r="EVH124" i="16"/>
  <c r="EVG124" i="16"/>
  <c r="EVF124" i="16"/>
  <c r="EVE124" i="16"/>
  <c r="EVD124" i="16"/>
  <c r="EVC124" i="16"/>
  <c r="EVB124" i="16"/>
  <c r="EVA124" i="16"/>
  <c r="EUZ124" i="16"/>
  <c r="EUY124" i="16"/>
  <c r="EUX124" i="16"/>
  <c r="EUW124" i="16"/>
  <c r="EUV124" i="16"/>
  <c r="EUU124" i="16"/>
  <c r="EUT124" i="16"/>
  <c r="EUS124" i="16"/>
  <c r="EUR124" i="16"/>
  <c r="EUQ124" i="16"/>
  <c r="EUP124" i="16"/>
  <c r="EUO124" i="16"/>
  <c r="EUN124" i="16"/>
  <c r="EUM124" i="16"/>
  <c r="EUL124" i="16"/>
  <c r="EUK124" i="16"/>
  <c r="EUJ124" i="16"/>
  <c r="EUI124" i="16"/>
  <c r="EUH124" i="16"/>
  <c r="EUG124" i="16"/>
  <c r="EUF124" i="16"/>
  <c r="EUE124" i="16"/>
  <c r="EUD124" i="16"/>
  <c r="EUC124" i="16"/>
  <c r="EUB124" i="16"/>
  <c r="EUA124" i="16"/>
  <c r="ETZ124" i="16"/>
  <c r="ETY124" i="16"/>
  <c r="ETX124" i="16"/>
  <c r="ETW124" i="16"/>
  <c r="ETV124" i="16"/>
  <c r="ETU124" i="16"/>
  <c r="ETT124" i="16"/>
  <c r="ETS124" i="16"/>
  <c r="ETR124" i="16"/>
  <c r="ETQ124" i="16"/>
  <c r="ETP124" i="16"/>
  <c r="ETO124" i="16"/>
  <c r="ETN124" i="16"/>
  <c r="ETM124" i="16"/>
  <c r="ETL124" i="16"/>
  <c r="ETK124" i="16"/>
  <c r="ETJ124" i="16"/>
  <c r="ETI124" i="16"/>
  <c r="ETH124" i="16"/>
  <c r="ETG124" i="16"/>
  <c r="ETF124" i="16"/>
  <c r="ETE124" i="16"/>
  <c r="ETD124" i="16"/>
  <c r="ETC124" i="16"/>
  <c r="ETB124" i="16"/>
  <c r="ETA124" i="16"/>
  <c r="ESZ124" i="16"/>
  <c r="ESY124" i="16"/>
  <c r="ESX124" i="16"/>
  <c r="ESW124" i="16"/>
  <c r="ESV124" i="16"/>
  <c r="ESU124" i="16"/>
  <c r="EST124" i="16"/>
  <c r="ESS124" i="16"/>
  <c r="ESR124" i="16"/>
  <c r="ESQ124" i="16"/>
  <c r="ESP124" i="16"/>
  <c r="ESO124" i="16"/>
  <c r="ESN124" i="16"/>
  <c r="ESM124" i="16"/>
  <c r="ESL124" i="16"/>
  <c r="ESK124" i="16"/>
  <c r="ESJ124" i="16"/>
  <c r="ESI124" i="16"/>
  <c r="ESH124" i="16"/>
  <c r="ESG124" i="16"/>
  <c r="ESF124" i="16"/>
  <c r="ESE124" i="16"/>
  <c r="ESD124" i="16"/>
  <c r="ESC124" i="16"/>
  <c r="ESB124" i="16"/>
  <c r="ESA124" i="16"/>
  <c r="ERZ124" i="16"/>
  <c r="ERY124" i="16"/>
  <c r="ERX124" i="16"/>
  <c r="ERW124" i="16"/>
  <c r="ERV124" i="16"/>
  <c r="ERU124" i="16"/>
  <c r="ERT124" i="16"/>
  <c r="ERS124" i="16"/>
  <c r="ERR124" i="16"/>
  <c r="ERQ124" i="16"/>
  <c r="ERP124" i="16"/>
  <c r="ERO124" i="16"/>
  <c r="ERN124" i="16"/>
  <c r="ERM124" i="16"/>
  <c r="ERL124" i="16"/>
  <c r="ERK124" i="16"/>
  <c r="ERJ124" i="16"/>
  <c r="ERI124" i="16"/>
  <c r="ERH124" i="16"/>
  <c r="ERG124" i="16"/>
  <c r="ERF124" i="16"/>
  <c r="ERE124" i="16"/>
  <c r="ERD124" i="16"/>
  <c r="ERC124" i="16"/>
  <c r="ERB124" i="16"/>
  <c r="ERA124" i="16"/>
  <c r="EQZ124" i="16"/>
  <c r="EQY124" i="16"/>
  <c r="EQX124" i="16"/>
  <c r="EQW124" i="16"/>
  <c r="EQV124" i="16"/>
  <c r="EQU124" i="16"/>
  <c r="EQT124" i="16"/>
  <c r="EQS124" i="16"/>
  <c r="EQR124" i="16"/>
  <c r="EQQ124" i="16"/>
  <c r="EQP124" i="16"/>
  <c r="EQO124" i="16"/>
  <c r="EQN124" i="16"/>
  <c r="EQM124" i="16"/>
  <c r="EQL124" i="16"/>
  <c r="EQK124" i="16"/>
  <c r="EQJ124" i="16"/>
  <c r="EQI124" i="16"/>
  <c r="EQH124" i="16"/>
  <c r="EQG124" i="16"/>
  <c r="EQF124" i="16"/>
  <c r="EQE124" i="16"/>
  <c r="EQD124" i="16"/>
  <c r="EQC124" i="16"/>
  <c r="EQB124" i="16"/>
  <c r="EQA124" i="16"/>
  <c r="EPZ124" i="16"/>
  <c r="EPY124" i="16"/>
  <c r="EPX124" i="16"/>
  <c r="EPW124" i="16"/>
  <c r="EPV124" i="16"/>
  <c r="EPU124" i="16"/>
  <c r="EPT124" i="16"/>
  <c r="EPS124" i="16"/>
  <c r="EPR124" i="16"/>
  <c r="EPQ124" i="16"/>
  <c r="EPP124" i="16"/>
  <c r="EPO124" i="16"/>
  <c r="EPN124" i="16"/>
  <c r="EPM124" i="16"/>
  <c r="EPL124" i="16"/>
  <c r="EPK124" i="16"/>
  <c r="EPJ124" i="16"/>
  <c r="EPI124" i="16"/>
  <c r="EPH124" i="16"/>
  <c r="EPG124" i="16"/>
  <c r="EPF124" i="16"/>
  <c r="EPE124" i="16"/>
  <c r="EPD124" i="16"/>
  <c r="EPC124" i="16"/>
  <c r="EPB124" i="16"/>
  <c r="EPA124" i="16"/>
  <c r="EOZ124" i="16"/>
  <c r="EOY124" i="16"/>
  <c r="EOX124" i="16"/>
  <c r="EOW124" i="16"/>
  <c r="EOV124" i="16"/>
  <c r="EOU124" i="16"/>
  <c r="EOT124" i="16"/>
  <c r="EOS124" i="16"/>
  <c r="EOR124" i="16"/>
  <c r="EOQ124" i="16"/>
  <c r="EOP124" i="16"/>
  <c r="EOO124" i="16"/>
  <c r="EON124" i="16"/>
  <c r="EOM124" i="16"/>
  <c r="EOL124" i="16"/>
  <c r="EOK124" i="16"/>
  <c r="EOJ124" i="16"/>
  <c r="EOI124" i="16"/>
  <c r="EOH124" i="16"/>
  <c r="EOG124" i="16"/>
  <c r="EOF124" i="16"/>
  <c r="EOE124" i="16"/>
  <c r="EOD124" i="16"/>
  <c r="EOC124" i="16"/>
  <c r="EOB124" i="16"/>
  <c r="EOA124" i="16"/>
  <c r="ENZ124" i="16"/>
  <c r="ENY124" i="16"/>
  <c r="ENX124" i="16"/>
  <c r="ENW124" i="16"/>
  <c r="ENV124" i="16"/>
  <c r="ENU124" i="16"/>
  <c r="ENT124" i="16"/>
  <c r="ENS124" i="16"/>
  <c r="ENR124" i="16"/>
  <c r="ENQ124" i="16"/>
  <c r="ENP124" i="16"/>
  <c r="ENO124" i="16"/>
  <c r="ENN124" i="16"/>
  <c r="ENM124" i="16"/>
  <c r="ENL124" i="16"/>
  <c r="ENK124" i="16"/>
  <c r="ENJ124" i="16"/>
  <c r="ENI124" i="16"/>
  <c r="ENH124" i="16"/>
  <c r="ENG124" i="16"/>
  <c r="ENF124" i="16"/>
  <c r="ENE124" i="16"/>
  <c r="END124" i="16"/>
  <c r="ENC124" i="16"/>
  <c r="ENB124" i="16"/>
  <c r="ENA124" i="16"/>
  <c r="EMZ124" i="16"/>
  <c r="EMY124" i="16"/>
  <c r="EMX124" i="16"/>
  <c r="EMW124" i="16"/>
  <c r="EMV124" i="16"/>
  <c r="EMU124" i="16"/>
  <c r="EMT124" i="16"/>
  <c r="EMS124" i="16"/>
  <c r="EMR124" i="16"/>
  <c r="EMQ124" i="16"/>
  <c r="EMP124" i="16"/>
  <c r="EMO124" i="16"/>
  <c r="EMN124" i="16"/>
  <c r="EMM124" i="16"/>
  <c r="EML124" i="16"/>
  <c r="EMK124" i="16"/>
  <c r="EMJ124" i="16"/>
  <c r="EMI124" i="16"/>
  <c r="EMH124" i="16"/>
  <c r="EMG124" i="16"/>
  <c r="EMF124" i="16"/>
  <c r="EME124" i="16"/>
  <c r="EMD124" i="16"/>
  <c r="EMC124" i="16"/>
  <c r="EMB124" i="16"/>
  <c r="EMA124" i="16"/>
  <c r="ELZ124" i="16"/>
  <c r="ELY124" i="16"/>
  <c r="ELX124" i="16"/>
  <c r="ELW124" i="16"/>
  <c r="ELV124" i="16"/>
  <c r="ELU124" i="16"/>
  <c r="ELT124" i="16"/>
  <c r="ELS124" i="16"/>
  <c r="ELR124" i="16"/>
  <c r="ELQ124" i="16"/>
  <c r="ELP124" i="16"/>
  <c r="ELO124" i="16"/>
  <c r="ELN124" i="16"/>
  <c r="ELM124" i="16"/>
  <c r="ELL124" i="16"/>
  <c r="ELK124" i="16"/>
  <c r="ELJ124" i="16"/>
  <c r="ELI124" i="16"/>
  <c r="ELH124" i="16"/>
  <c r="ELG124" i="16"/>
  <c r="ELF124" i="16"/>
  <c r="ELE124" i="16"/>
  <c r="ELD124" i="16"/>
  <c r="ELC124" i="16"/>
  <c r="ELB124" i="16"/>
  <c r="ELA124" i="16"/>
  <c r="EKZ124" i="16"/>
  <c r="EKY124" i="16"/>
  <c r="EKX124" i="16"/>
  <c r="EKW124" i="16"/>
  <c r="EKV124" i="16"/>
  <c r="EKU124" i="16"/>
  <c r="EKT124" i="16"/>
  <c r="EKS124" i="16"/>
  <c r="EKR124" i="16"/>
  <c r="EKQ124" i="16"/>
  <c r="EKP124" i="16"/>
  <c r="EKO124" i="16"/>
  <c r="EKN124" i="16"/>
  <c r="EKM124" i="16"/>
  <c r="EKL124" i="16"/>
  <c r="EKK124" i="16"/>
  <c r="EKJ124" i="16"/>
  <c r="EKI124" i="16"/>
  <c r="EKH124" i="16"/>
  <c r="EKG124" i="16"/>
  <c r="EKF124" i="16"/>
  <c r="EKE124" i="16"/>
  <c r="EKD124" i="16"/>
  <c r="EKC124" i="16"/>
  <c r="EKB124" i="16"/>
  <c r="EKA124" i="16"/>
  <c r="EJZ124" i="16"/>
  <c r="EJY124" i="16"/>
  <c r="EJX124" i="16"/>
  <c r="EJW124" i="16"/>
  <c r="EJV124" i="16"/>
  <c r="EJU124" i="16"/>
  <c r="EJT124" i="16"/>
  <c r="EJS124" i="16"/>
  <c r="EJR124" i="16"/>
  <c r="EJQ124" i="16"/>
  <c r="EJP124" i="16"/>
  <c r="EJO124" i="16"/>
  <c r="EJN124" i="16"/>
  <c r="EJM124" i="16"/>
  <c r="EJL124" i="16"/>
  <c r="EJK124" i="16"/>
  <c r="EJJ124" i="16"/>
  <c r="EJI124" i="16"/>
  <c r="EJH124" i="16"/>
  <c r="EJG124" i="16"/>
  <c r="EJF124" i="16"/>
  <c r="EJE124" i="16"/>
  <c r="EJD124" i="16"/>
  <c r="EJC124" i="16"/>
  <c r="EJB124" i="16"/>
  <c r="EJA124" i="16"/>
  <c r="EIZ124" i="16"/>
  <c r="EIY124" i="16"/>
  <c r="EIX124" i="16"/>
  <c r="EIW124" i="16"/>
  <c r="EIV124" i="16"/>
  <c r="EIU124" i="16"/>
  <c r="EIT124" i="16"/>
  <c r="EIS124" i="16"/>
  <c r="EIR124" i="16"/>
  <c r="EIQ124" i="16"/>
  <c r="EIP124" i="16"/>
  <c r="EIO124" i="16"/>
  <c r="EIN124" i="16"/>
  <c r="EIM124" i="16"/>
  <c r="EIL124" i="16"/>
  <c r="EIK124" i="16"/>
  <c r="EIJ124" i="16"/>
  <c r="EII124" i="16"/>
  <c r="EIH124" i="16"/>
  <c r="EIG124" i="16"/>
  <c r="EIF124" i="16"/>
  <c r="EIE124" i="16"/>
  <c r="EID124" i="16"/>
  <c r="EIC124" i="16"/>
  <c r="EIB124" i="16"/>
  <c r="EIA124" i="16"/>
  <c r="EHZ124" i="16"/>
  <c r="EHY124" i="16"/>
  <c r="EHX124" i="16"/>
  <c r="EHW124" i="16"/>
  <c r="EHV124" i="16"/>
  <c r="EHU124" i="16"/>
  <c r="EHT124" i="16"/>
  <c r="EHS124" i="16"/>
  <c r="EHR124" i="16"/>
  <c r="EHQ124" i="16"/>
  <c r="EHP124" i="16"/>
  <c r="EHO124" i="16"/>
  <c r="EHN124" i="16"/>
  <c r="EHM124" i="16"/>
  <c r="EHL124" i="16"/>
  <c r="EHK124" i="16"/>
  <c r="EHJ124" i="16"/>
  <c r="EHI124" i="16"/>
  <c r="EHH124" i="16"/>
  <c r="EHG124" i="16"/>
  <c r="EHF124" i="16"/>
  <c r="EHE124" i="16"/>
  <c r="EHD124" i="16"/>
  <c r="EHC124" i="16"/>
  <c r="EHB124" i="16"/>
  <c r="EHA124" i="16"/>
  <c r="EGZ124" i="16"/>
  <c r="EGY124" i="16"/>
  <c r="EGX124" i="16"/>
  <c r="EGW124" i="16"/>
  <c r="EGV124" i="16"/>
  <c r="EGU124" i="16"/>
  <c r="EGT124" i="16"/>
  <c r="EGS124" i="16"/>
  <c r="EGR124" i="16"/>
  <c r="EGQ124" i="16"/>
  <c r="EGP124" i="16"/>
  <c r="EGO124" i="16"/>
  <c r="EGN124" i="16"/>
  <c r="EGM124" i="16"/>
  <c r="EGL124" i="16"/>
  <c r="EGK124" i="16"/>
  <c r="EGJ124" i="16"/>
  <c r="EGI124" i="16"/>
  <c r="EGH124" i="16"/>
  <c r="EGG124" i="16"/>
  <c r="EGF124" i="16"/>
  <c r="EGE124" i="16"/>
  <c r="EGD124" i="16"/>
  <c r="EGC124" i="16"/>
  <c r="EGB124" i="16"/>
  <c r="EGA124" i="16"/>
  <c r="EFZ124" i="16"/>
  <c r="EFY124" i="16"/>
  <c r="EFX124" i="16"/>
  <c r="EFW124" i="16"/>
  <c r="EFV124" i="16"/>
  <c r="EFU124" i="16"/>
  <c r="EFT124" i="16"/>
  <c r="EFS124" i="16"/>
  <c r="EFR124" i="16"/>
  <c r="EFQ124" i="16"/>
  <c r="EFP124" i="16"/>
  <c r="EFO124" i="16"/>
  <c r="EFN124" i="16"/>
  <c r="EFM124" i="16"/>
  <c r="EFL124" i="16"/>
  <c r="EFK124" i="16"/>
  <c r="EFJ124" i="16"/>
  <c r="EFI124" i="16"/>
  <c r="EFH124" i="16"/>
  <c r="EFG124" i="16"/>
  <c r="EFF124" i="16"/>
  <c r="EFE124" i="16"/>
  <c r="EFD124" i="16"/>
  <c r="EFC124" i="16"/>
  <c r="EFB124" i="16"/>
  <c r="EFA124" i="16"/>
  <c r="EEZ124" i="16"/>
  <c r="EEY124" i="16"/>
  <c r="EEX124" i="16"/>
  <c r="EEW124" i="16"/>
  <c r="EEV124" i="16"/>
  <c r="EEU124" i="16"/>
  <c r="EET124" i="16"/>
  <c r="EES124" i="16"/>
  <c r="EER124" i="16"/>
  <c r="EEQ124" i="16"/>
  <c r="EEP124" i="16"/>
  <c r="EEO124" i="16"/>
  <c r="EEN124" i="16"/>
  <c r="EEM124" i="16"/>
  <c r="EEL124" i="16"/>
  <c r="EEK124" i="16"/>
  <c r="EEJ124" i="16"/>
  <c r="EEI124" i="16"/>
  <c r="EEH124" i="16"/>
  <c r="EEG124" i="16"/>
  <c r="EEF124" i="16"/>
  <c r="EEE124" i="16"/>
  <c r="EED124" i="16"/>
  <c r="EEC124" i="16"/>
  <c r="EEB124" i="16"/>
  <c r="EEA124" i="16"/>
  <c r="EDZ124" i="16"/>
  <c r="EDY124" i="16"/>
  <c r="EDX124" i="16"/>
  <c r="EDW124" i="16"/>
  <c r="EDV124" i="16"/>
  <c r="EDU124" i="16"/>
  <c r="EDT124" i="16"/>
  <c r="EDS124" i="16"/>
  <c r="EDR124" i="16"/>
  <c r="EDQ124" i="16"/>
  <c r="EDP124" i="16"/>
  <c r="EDO124" i="16"/>
  <c r="EDN124" i="16"/>
  <c r="EDM124" i="16"/>
  <c r="EDL124" i="16"/>
  <c r="EDK124" i="16"/>
  <c r="EDJ124" i="16"/>
  <c r="EDI124" i="16"/>
  <c r="EDH124" i="16"/>
  <c r="EDG124" i="16"/>
  <c r="EDF124" i="16"/>
  <c r="EDE124" i="16"/>
  <c r="EDD124" i="16"/>
  <c r="EDC124" i="16"/>
  <c r="EDB124" i="16"/>
  <c r="EDA124" i="16"/>
  <c r="ECZ124" i="16"/>
  <c r="ECY124" i="16"/>
  <c r="ECX124" i="16"/>
  <c r="ECW124" i="16"/>
  <c r="ECV124" i="16"/>
  <c r="ECU124" i="16"/>
  <c r="ECT124" i="16"/>
  <c r="ECS124" i="16"/>
  <c r="ECR124" i="16"/>
  <c r="ECQ124" i="16"/>
  <c r="ECP124" i="16"/>
  <c r="ECO124" i="16"/>
  <c r="ECN124" i="16"/>
  <c r="ECM124" i="16"/>
  <c r="ECL124" i="16"/>
  <c r="ECK124" i="16"/>
  <c r="ECJ124" i="16"/>
  <c r="ECI124" i="16"/>
  <c r="ECH124" i="16"/>
  <c r="ECG124" i="16"/>
  <c r="ECF124" i="16"/>
  <c r="ECE124" i="16"/>
  <c r="ECD124" i="16"/>
  <c r="ECC124" i="16"/>
  <c r="ECB124" i="16"/>
  <c r="ECA124" i="16"/>
  <c r="EBZ124" i="16"/>
  <c r="EBY124" i="16"/>
  <c r="EBX124" i="16"/>
  <c r="EBW124" i="16"/>
  <c r="EBV124" i="16"/>
  <c r="EBU124" i="16"/>
  <c r="EBT124" i="16"/>
  <c r="EBS124" i="16"/>
  <c r="EBR124" i="16"/>
  <c r="EBQ124" i="16"/>
  <c r="EBP124" i="16"/>
  <c r="EBO124" i="16"/>
  <c r="EBN124" i="16"/>
  <c r="EBM124" i="16"/>
  <c r="EBL124" i="16"/>
  <c r="EBK124" i="16"/>
  <c r="EBJ124" i="16"/>
  <c r="EBI124" i="16"/>
  <c r="EBH124" i="16"/>
  <c r="EBG124" i="16"/>
  <c r="EBF124" i="16"/>
  <c r="EBE124" i="16"/>
  <c r="EBD124" i="16"/>
  <c r="EBC124" i="16"/>
  <c r="EBB124" i="16"/>
  <c r="EBA124" i="16"/>
  <c r="EAZ124" i="16"/>
  <c r="EAY124" i="16"/>
  <c r="EAX124" i="16"/>
  <c r="EAW124" i="16"/>
  <c r="EAV124" i="16"/>
  <c r="EAU124" i="16"/>
  <c r="EAT124" i="16"/>
  <c r="EAS124" i="16"/>
  <c r="EAR124" i="16"/>
  <c r="EAQ124" i="16"/>
  <c r="EAP124" i="16"/>
  <c r="EAO124" i="16"/>
  <c r="EAN124" i="16"/>
  <c r="EAM124" i="16"/>
  <c r="EAL124" i="16"/>
  <c r="EAK124" i="16"/>
  <c r="EAJ124" i="16"/>
  <c r="EAI124" i="16"/>
  <c r="EAH124" i="16"/>
  <c r="EAG124" i="16"/>
  <c r="EAF124" i="16"/>
  <c r="EAE124" i="16"/>
  <c r="EAD124" i="16"/>
  <c r="EAC124" i="16"/>
  <c r="EAB124" i="16"/>
  <c r="EAA124" i="16"/>
  <c r="DZZ124" i="16"/>
  <c r="DZY124" i="16"/>
  <c r="DZX124" i="16"/>
  <c r="DZW124" i="16"/>
  <c r="DZV124" i="16"/>
  <c r="DZU124" i="16"/>
  <c r="DZT124" i="16"/>
  <c r="DZS124" i="16"/>
  <c r="DZR124" i="16"/>
  <c r="DZQ124" i="16"/>
  <c r="DZP124" i="16"/>
  <c r="DZO124" i="16"/>
  <c r="DZN124" i="16"/>
  <c r="DZM124" i="16"/>
  <c r="DZL124" i="16"/>
  <c r="DZK124" i="16"/>
  <c r="DZJ124" i="16"/>
  <c r="DZI124" i="16"/>
  <c r="DZH124" i="16"/>
  <c r="DZG124" i="16"/>
  <c r="DZF124" i="16"/>
  <c r="DZE124" i="16"/>
  <c r="DZD124" i="16"/>
  <c r="DZC124" i="16"/>
  <c r="DZB124" i="16"/>
  <c r="DZA124" i="16"/>
  <c r="DYZ124" i="16"/>
  <c r="DYY124" i="16"/>
  <c r="DYX124" i="16"/>
  <c r="DYW124" i="16"/>
  <c r="DYV124" i="16"/>
  <c r="DYU124" i="16"/>
  <c r="DYT124" i="16"/>
  <c r="DYS124" i="16"/>
  <c r="DYR124" i="16"/>
  <c r="DYQ124" i="16"/>
  <c r="DYP124" i="16"/>
  <c r="DYO124" i="16"/>
  <c r="DYN124" i="16"/>
  <c r="DYM124" i="16"/>
  <c r="DYL124" i="16"/>
  <c r="DYK124" i="16"/>
  <c r="DYJ124" i="16"/>
  <c r="DYI124" i="16"/>
  <c r="DYH124" i="16"/>
  <c r="DYG124" i="16"/>
  <c r="DYF124" i="16"/>
  <c r="DYE124" i="16"/>
  <c r="DYD124" i="16"/>
  <c r="DYC124" i="16"/>
  <c r="DYB124" i="16"/>
  <c r="DYA124" i="16"/>
  <c r="DXZ124" i="16"/>
  <c r="DXY124" i="16"/>
  <c r="DXX124" i="16"/>
  <c r="DXW124" i="16"/>
  <c r="DXV124" i="16"/>
  <c r="DXU124" i="16"/>
  <c r="DXT124" i="16"/>
  <c r="DXS124" i="16"/>
  <c r="DXR124" i="16"/>
  <c r="DXQ124" i="16"/>
  <c r="DXP124" i="16"/>
  <c r="DXO124" i="16"/>
  <c r="DXN124" i="16"/>
  <c r="DXM124" i="16"/>
  <c r="DXL124" i="16"/>
  <c r="DXK124" i="16"/>
  <c r="DXJ124" i="16"/>
  <c r="DXI124" i="16"/>
  <c r="DXH124" i="16"/>
  <c r="DXG124" i="16"/>
  <c r="DXF124" i="16"/>
  <c r="DXE124" i="16"/>
  <c r="DXD124" i="16"/>
  <c r="DXC124" i="16"/>
  <c r="DXB124" i="16"/>
  <c r="DXA124" i="16"/>
  <c r="DWZ124" i="16"/>
  <c r="DWY124" i="16"/>
  <c r="DWX124" i="16"/>
  <c r="DWW124" i="16"/>
  <c r="DWV124" i="16"/>
  <c r="DWU124" i="16"/>
  <c r="DWT124" i="16"/>
  <c r="DWS124" i="16"/>
  <c r="DWR124" i="16"/>
  <c r="DWQ124" i="16"/>
  <c r="DWP124" i="16"/>
  <c r="DWO124" i="16"/>
  <c r="DWN124" i="16"/>
  <c r="DWM124" i="16"/>
  <c r="DWL124" i="16"/>
  <c r="DWK124" i="16"/>
  <c r="DWJ124" i="16"/>
  <c r="DWI124" i="16"/>
  <c r="DWH124" i="16"/>
  <c r="DWG124" i="16"/>
  <c r="DWF124" i="16"/>
  <c r="DWE124" i="16"/>
  <c r="DWD124" i="16"/>
  <c r="DWC124" i="16"/>
  <c r="DWB124" i="16"/>
  <c r="DWA124" i="16"/>
  <c r="DVZ124" i="16"/>
  <c r="DVY124" i="16"/>
  <c r="DVX124" i="16"/>
  <c r="DVW124" i="16"/>
  <c r="DVV124" i="16"/>
  <c r="DVU124" i="16"/>
  <c r="DVT124" i="16"/>
  <c r="DVS124" i="16"/>
  <c r="DVR124" i="16"/>
  <c r="DVQ124" i="16"/>
  <c r="DVP124" i="16"/>
  <c r="DVO124" i="16"/>
  <c r="DVN124" i="16"/>
  <c r="DVM124" i="16"/>
  <c r="DVL124" i="16"/>
  <c r="DVK124" i="16"/>
  <c r="DVJ124" i="16"/>
  <c r="DVI124" i="16"/>
  <c r="DVH124" i="16"/>
  <c r="DVG124" i="16"/>
  <c r="DVF124" i="16"/>
  <c r="DVE124" i="16"/>
  <c r="DVD124" i="16"/>
  <c r="DVC124" i="16"/>
  <c r="DVB124" i="16"/>
  <c r="DVA124" i="16"/>
  <c r="DUZ124" i="16"/>
  <c r="DUY124" i="16"/>
  <c r="DUX124" i="16"/>
  <c r="DUW124" i="16"/>
  <c r="DUV124" i="16"/>
  <c r="DUU124" i="16"/>
  <c r="DUT124" i="16"/>
  <c r="DUS124" i="16"/>
  <c r="DUR124" i="16"/>
  <c r="DUQ124" i="16"/>
  <c r="DUP124" i="16"/>
  <c r="DUO124" i="16"/>
  <c r="DUN124" i="16"/>
  <c r="DUM124" i="16"/>
  <c r="DUL124" i="16"/>
  <c r="DUK124" i="16"/>
  <c r="DUJ124" i="16"/>
  <c r="DUI124" i="16"/>
  <c r="DUH124" i="16"/>
  <c r="DUG124" i="16"/>
  <c r="DUF124" i="16"/>
  <c r="DUE124" i="16"/>
  <c r="DUD124" i="16"/>
  <c r="DUC124" i="16"/>
  <c r="DUB124" i="16"/>
  <c r="DUA124" i="16"/>
  <c r="DTZ124" i="16"/>
  <c r="DTY124" i="16"/>
  <c r="DTX124" i="16"/>
  <c r="DTW124" i="16"/>
  <c r="DTV124" i="16"/>
  <c r="DTU124" i="16"/>
  <c r="DTT124" i="16"/>
  <c r="DTS124" i="16"/>
  <c r="DTR124" i="16"/>
  <c r="DTQ124" i="16"/>
  <c r="DTP124" i="16"/>
  <c r="DTO124" i="16"/>
  <c r="DTN124" i="16"/>
  <c r="DTM124" i="16"/>
  <c r="DTL124" i="16"/>
  <c r="DTK124" i="16"/>
  <c r="DTJ124" i="16"/>
  <c r="DTI124" i="16"/>
  <c r="DTH124" i="16"/>
  <c r="DTG124" i="16"/>
  <c r="DTF124" i="16"/>
  <c r="DTE124" i="16"/>
  <c r="DTD124" i="16"/>
  <c r="DTC124" i="16"/>
  <c r="DTB124" i="16"/>
  <c r="DTA124" i="16"/>
  <c r="DSZ124" i="16"/>
  <c r="DSY124" i="16"/>
  <c r="DSX124" i="16"/>
  <c r="DSW124" i="16"/>
  <c r="DSV124" i="16"/>
  <c r="DSU124" i="16"/>
  <c r="DST124" i="16"/>
  <c r="DSS124" i="16"/>
  <c r="DSR124" i="16"/>
  <c r="DSQ124" i="16"/>
  <c r="DSP124" i="16"/>
  <c r="DSO124" i="16"/>
  <c r="DSN124" i="16"/>
  <c r="DSM124" i="16"/>
  <c r="DSL124" i="16"/>
  <c r="DSK124" i="16"/>
  <c r="DSJ124" i="16"/>
  <c r="DSI124" i="16"/>
  <c r="DSH124" i="16"/>
  <c r="DSG124" i="16"/>
  <c r="DSF124" i="16"/>
  <c r="DSE124" i="16"/>
  <c r="DSD124" i="16"/>
  <c r="DSC124" i="16"/>
  <c r="DSB124" i="16"/>
  <c r="DSA124" i="16"/>
  <c r="DRZ124" i="16"/>
  <c r="DRY124" i="16"/>
  <c r="DRX124" i="16"/>
  <c r="DRW124" i="16"/>
  <c r="DRV124" i="16"/>
  <c r="DRU124" i="16"/>
  <c r="DRT124" i="16"/>
  <c r="DRS124" i="16"/>
  <c r="DRR124" i="16"/>
  <c r="DRQ124" i="16"/>
  <c r="DRP124" i="16"/>
  <c r="DRO124" i="16"/>
  <c r="DRN124" i="16"/>
  <c r="DRM124" i="16"/>
  <c r="DRL124" i="16"/>
  <c r="DRK124" i="16"/>
  <c r="DRJ124" i="16"/>
  <c r="DRI124" i="16"/>
  <c r="DRH124" i="16"/>
  <c r="DRG124" i="16"/>
  <c r="DRF124" i="16"/>
  <c r="DRE124" i="16"/>
  <c r="DRD124" i="16"/>
  <c r="DRC124" i="16"/>
  <c r="DRB124" i="16"/>
  <c r="DRA124" i="16"/>
  <c r="DQZ124" i="16"/>
  <c r="DQY124" i="16"/>
  <c r="DQX124" i="16"/>
  <c r="DQW124" i="16"/>
  <c r="DQV124" i="16"/>
  <c r="DQU124" i="16"/>
  <c r="DQT124" i="16"/>
  <c r="DQS124" i="16"/>
  <c r="DQR124" i="16"/>
  <c r="DQQ124" i="16"/>
  <c r="DQP124" i="16"/>
  <c r="DQO124" i="16"/>
  <c r="DQN124" i="16"/>
  <c r="DQM124" i="16"/>
  <c r="DQL124" i="16"/>
  <c r="DQK124" i="16"/>
  <c r="DQJ124" i="16"/>
  <c r="DQI124" i="16"/>
  <c r="DQH124" i="16"/>
  <c r="DQG124" i="16"/>
  <c r="DQF124" i="16"/>
  <c r="DQE124" i="16"/>
  <c r="DQD124" i="16"/>
  <c r="DQC124" i="16"/>
  <c r="DQB124" i="16"/>
  <c r="DQA124" i="16"/>
  <c r="DPZ124" i="16"/>
  <c r="DPY124" i="16"/>
  <c r="DPX124" i="16"/>
  <c r="DPW124" i="16"/>
  <c r="DPV124" i="16"/>
  <c r="DPU124" i="16"/>
  <c r="DPT124" i="16"/>
  <c r="DPS124" i="16"/>
  <c r="DPR124" i="16"/>
  <c r="DPQ124" i="16"/>
  <c r="DPP124" i="16"/>
  <c r="DPO124" i="16"/>
  <c r="DPN124" i="16"/>
  <c r="DPM124" i="16"/>
  <c r="DPL124" i="16"/>
  <c r="DPK124" i="16"/>
  <c r="DPJ124" i="16"/>
  <c r="DPI124" i="16"/>
  <c r="DPH124" i="16"/>
  <c r="DPG124" i="16"/>
  <c r="DPF124" i="16"/>
  <c r="DPE124" i="16"/>
  <c r="DPD124" i="16"/>
  <c r="DPC124" i="16"/>
  <c r="DPB124" i="16"/>
  <c r="DPA124" i="16"/>
  <c r="DOZ124" i="16"/>
  <c r="DOY124" i="16"/>
  <c r="DOX124" i="16"/>
  <c r="DOW124" i="16"/>
  <c r="DOV124" i="16"/>
  <c r="DOU124" i="16"/>
  <c r="DOT124" i="16"/>
  <c r="DOS124" i="16"/>
  <c r="DOR124" i="16"/>
  <c r="DOQ124" i="16"/>
  <c r="DOP124" i="16"/>
  <c r="DOO124" i="16"/>
  <c r="DON124" i="16"/>
  <c r="DOM124" i="16"/>
  <c r="DOL124" i="16"/>
  <c r="DOK124" i="16"/>
  <c r="DOJ124" i="16"/>
  <c r="DOI124" i="16"/>
  <c r="DOH124" i="16"/>
  <c r="DOG124" i="16"/>
  <c r="DOF124" i="16"/>
  <c r="DOE124" i="16"/>
  <c r="DOD124" i="16"/>
  <c r="DOC124" i="16"/>
  <c r="DOB124" i="16"/>
  <c r="DOA124" i="16"/>
  <c r="DNZ124" i="16"/>
  <c r="DNY124" i="16"/>
  <c r="DNX124" i="16"/>
  <c r="DNW124" i="16"/>
  <c r="DNV124" i="16"/>
  <c r="DNU124" i="16"/>
  <c r="DNT124" i="16"/>
  <c r="DNS124" i="16"/>
  <c r="DNR124" i="16"/>
  <c r="DNQ124" i="16"/>
  <c r="DNP124" i="16"/>
  <c r="DNO124" i="16"/>
  <c r="DNN124" i="16"/>
  <c r="DNM124" i="16"/>
  <c r="DNL124" i="16"/>
  <c r="DNK124" i="16"/>
  <c r="DNJ124" i="16"/>
  <c r="DNI124" i="16"/>
  <c r="DNH124" i="16"/>
  <c r="DNG124" i="16"/>
  <c r="DNF124" i="16"/>
  <c r="DNE124" i="16"/>
  <c r="DND124" i="16"/>
  <c r="DNC124" i="16"/>
  <c r="DNB124" i="16"/>
  <c r="DNA124" i="16"/>
  <c r="DMZ124" i="16"/>
  <c r="DMY124" i="16"/>
  <c r="DMX124" i="16"/>
  <c r="DMW124" i="16"/>
  <c r="DMV124" i="16"/>
  <c r="DMU124" i="16"/>
  <c r="DMT124" i="16"/>
  <c r="DMS124" i="16"/>
  <c r="DMR124" i="16"/>
  <c r="DMQ124" i="16"/>
  <c r="DMP124" i="16"/>
  <c r="DMO124" i="16"/>
  <c r="DMN124" i="16"/>
  <c r="DMM124" i="16"/>
  <c r="DML124" i="16"/>
  <c r="DMK124" i="16"/>
  <c r="DMJ124" i="16"/>
  <c r="DMI124" i="16"/>
  <c r="DMH124" i="16"/>
  <c r="DMG124" i="16"/>
  <c r="DMF124" i="16"/>
  <c r="DME124" i="16"/>
  <c r="DMD124" i="16"/>
  <c r="DMC124" i="16"/>
  <c r="DMB124" i="16"/>
  <c r="DMA124" i="16"/>
  <c r="DLZ124" i="16"/>
  <c r="DLY124" i="16"/>
  <c r="DLX124" i="16"/>
  <c r="DLW124" i="16"/>
  <c r="DLV124" i="16"/>
  <c r="DLU124" i="16"/>
  <c r="DLT124" i="16"/>
  <c r="DLS124" i="16"/>
  <c r="DLR124" i="16"/>
  <c r="DLQ124" i="16"/>
  <c r="DLP124" i="16"/>
  <c r="DLO124" i="16"/>
  <c r="DLN124" i="16"/>
  <c r="DLM124" i="16"/>
  <c r="DLL124" i="16"/>
  <c r="DLK124" i="16"/>
  <c r="DLJ124" i="16"/>
  <c r="DLI124" i="16"/>
  <c r="DLH124" i="16"/>
  <c r="DLG124" i="16"/>
  <c r="DLF124" i="16"/>
  <c r="DLE124" i="16"/>
  <c r="DLD124" i="16"/>
  <c r="DLC124" i="16"/>
  <c r="DLB124" i="16"/>
  <c r="DLA124" i="16"/>
  <c r="DKZ124" i="16"/>
  <c r="DKY124" i="16"/>
  <c r="DKX124" i="16"/>
  <c r="DKW124" i="16"/>
  <c r="DKV124" i="16"/>
  <c r="DKU124" i="16"/>
  <c r="DKT124" i="16"/>
  <c r="DKS124" i="16"/>
  <c r="DKR124" i="16"/>
  <c r="DKQ124" i="16"/>
  <c r="DKP124" i="16"/>
  <c r="DKO124" i="16"/>
  <c r="DKN124" i="16"/>
  <c r="DKM124" i="16"/>
  <c r="DKL124" i="16"/>
  <c r="DKK124" i="16"/>
  <c r="DKJ124" i="16"/>
  <c r="DKI124" i="16"/>
  <c r="DKH124" i="16"/>
  <c r="DKG124" i="16"/>
  <c r="DKF124" i="16"/>
  <c r="DKE124" i="16"/>
  <c r="DKD124" i="16"/>
  <c r="DKC124" i="16"/>
  <c r="DKB124" i="16"/>
  <c r="DKA124" i="16"/>
  <c r="DJZ124" i="16"/>
  <c r="DJY124" i="16"/>
  <c r="DJX124" i="16"/>
  <c r="DJW124" i="16"/>
  <c r="DJV124" i="16"/>
  <c r="DJU124" i="16"/>
  <c r="DJT124" i="16"/>
  <c r="DJS124" i="16"/>
  <c r="DJR124" i="16"/>
  <c r="DJQ124" i="16"/>
  <c r="DJP124" i="16"/>
  <c r="DJO124" i="16"/>
  <c r="DJN124" i="16"/>
  <c r="DJM124" i="16"/>
  <c r="DJL124" i="16"/>
  <c r="DJK124" i="16"/>
  <c r="DJJ124" i="16"/>
  <c r="DJI124" i="16"/>
  <c r="DJH124" i="16"/>
  <c r="DJG124" i="16"/>
  <c r="DJF124" i="16"/>
  <c r="DJE124" i="16"/>
  <c r="DJD124" i="16"/>
  <c r="DJC124" i="16"/>
  <c r="DJB124" i="16"/>
  <c r="DJA124" i="16"/>
  <c r="DIZ124" i="16"/>
  <c r="DIY124" i="16"/>
  <c r="DIX124" i="16"/>
  <c r="DIW124" i="16"/>
  <c r="DIV124" i="16"/>
  <c r="DIU124" i="16"/>
  <c r="DIT124" i="16"/>
  <c r="DIS124" i="16"/>
  <c r="DIR124" i="16"/>
  <c r="DIQ124" i="16"/>
  <c r="DIP124" i="16"/>
  <c r="DIO124" i="16"/>
  <c r="DIN124" i="16"/>
  <c r="DIM124" i="16"/>
  <c r="DIL124" i="16"/>
  <c r="DIK124" i="16"/>
  <c r="DIJ124" i="16"/>
  <c r="DII124" i="16"/>
  <c r="DIH124" i="16"/>
  <c r="DIG124" i="16"/>
  <c r="DIF124" i="16"/>
  <c r="DIE124" i="16"/>
  <c r="DID124" i="16"/>
  <c r="DIC124" i="16"/>
  <c r="DIB124" i="16"/>
  <c r="DIA124" i="16"/>
  <c r="DHZ124" i="16"/>
  <c r="DHY124" i="16"/>
  <c r="DHX124" i="16"/>
  <c r="DHW124" i="16"/>
  <c r="DHV124" i="16"/>
  <c r="DHU124" i="16"/>
  <c r="DHT124" i="16"/>
  <c r="DHS124" i="16"/>
  <c r="DHR124" i="16"/>
  <c r="DHQ124" i="16"/>
  <c r="DHP124" i="16"/>
  <c r="DHO124" i="16"/>
  <c r="DHN124" i="16"/>
  <c r="DHM124" i="16"/>
  <c r="DHL124" i="16"/>
  <c r="DHK124" i="16"/>
  <c r="DHJ124" i="16"/>
  <c r="DHI124" i="16"/>
  <c r="DHH124" i="16"/>
  <c r="DHG124" i="16"/>
  <c r="DHF124" i="16"/>
  <c r="DHE124" i="16"/>
  <c r="DHD124" i="16"/>
  <c r="DHC124" i="16"/>
  <c r="DHB124" i="16"/>
  <c r="DHA124" i="16"/>
  <c r="DGZ124" i="16"/>
  <c r="DGY124" i="16"/>
  <c r="DGX124" i="16"/>
  <c r="DGW124" i="16"/>
  <c r="DGV124" i="16"/>
  <c r="DGU124" i="16"/>
  <c r="DGT124" i="16"/>
  <c r="DGS124" i="16"/>
  <c r="DGR124" i="16"/>
  <c r="DGQ124" i="16"/>
  <c r="DGP124" i="16"/>
  <c r="DGO124" i="16"/>
  <c r="DGN124" i="16"/>
  <c r="DGM124" i="16"/>
  <c r="DGL124" i="16"/>
  <c r="DGK124" i="16"/>
  <c r="DGJ124" i="16"/>
  <c r="DGI124" i="16"/>
  <c r="DGH124" i="16"/>
  <c r="DGG124" i="16"/>
  <c r="DGF124" i="16"/>
  <c r="DGE124" i="16"/>
  <c r="DGD124" i="16"/>
  <c r="DGC124" i="16"/>
  <c r="DGB124" i="16"/>
  <c r="DGA124" i="16"/>
  <c r="DFZ124" i="16"/>
  <c r="DFY124" i="16"/>
  <c r="DFX124" i="16"/>
  <c r="DFW124" i="16"/>
  <c r="DFV124" i="16"/>
  <c r="DFU124" i="16"/>
  <c r="DFT124" i="16"/>
  <c r="DFS124" i="16"/>
  <c r="DFR124" i="16"/>
  <c r="DFQ124" i="16"/>
  <c r="DFP124" i="16"/>
  <c r="DFO124" i="16"/>
  <c r="DFN124" i="16"/>
  <c r="DFM124" i="16"/>
  <c r="DFL124" i="16"/>
  <c r="DFK124" i="16"/>
  <c r="DFJ124" i="16"/>
  <c r="DFI124" i="16"/>
  <c r="DFH124" i="16"/>
  <c r="DFG124" i="16"/>
  <c r="DFF124" i="16"/>
  <c r="DFE124" i="16"/>
  <c r="DFD124" i="16"/>
  <c r="DFC124" i="16"/>
  <c r="DFB124" i="16"/>
  <c r="DFA124" i="16"/>
  <c r="DEZ124" i="16"/>
  <c r="DEY124" i="16"/>
  <c r="DEX124" i="16"/>
  <c r="DEW124" i="16"/>
  <c r="DEV124" i="16"/>
  <c r="DEU124" i="16"/>
  <c r="DET124" i="16"/>
  <c r="DES124" i="16"/>
  <c r="DER124" i="16"/>
  <c r="DEQ124" i="16"/>
  <c r="DEP124" i="16"/>
  <c r="DEO124" i="16"/>
  <c r="DEN124" i="16"/>
  <c r="DEM124" i="16"/>
  <c r="DEL124" i="16"/>
  <c r="DEK124" i="16"/>
  <c r="DEJ124" i="16"/>
  <c r="DEI124" i="16"/>
  <c r="DEH124" i="16"/>
  <c r="DEG124" i="16"/>
  <c r="DEF124" i="16"/>
  <c r="DEE124" i="16"/>
  <c r="DED124" i="16"/>
  <c r="DEC124" i="16"/>
  <c r="DEB124" i="16"/>
  <c r="DEA124" i="16"/>
  <c r="DDZ124" i="16"/>
  <c r="DDY124" i="16"/>
  <c r="DDX124" i="16"/>
  <c r="DDW124" i="16"/>
  <c r="DDV124" i="16"/>
  <c r="DDU124" i="16"/>
  <c r="DDT124" i="16"/>
  <c r="DDS124" i="16"/>
  <c r="DDR124" i="16"/>
  <c r="DDQ124" i="16"/>
  <c r="DDP124" i="16"/>
  <c r="DDO124" i="16"/>
  <c r="DDN124" i="16"/>
  <c r="DDM124" i="16"/>
  <c r="DDL124" i="16"/>
  <c r="DDK124" i="16"/>
  <c r="DDJ124" i="16"/>
  <c r="DDI124" i="16"/>
  <c r="DDH124" i="16"/>
  <c r="DDG124" i="16"/>
  <c r="DDF124" i="16"/>
  <c r="DDE124" i="16"/>
  <c r="DDD124" i="16"/>
  <c r="DDC124" i="16"/>
  <c r="DDB124" i="16"/>
  <c r="DDA124" i="16"/>
  <c r="DCZ124" i="16"/>
  <c r="DCY124" i="16"/>
  <c r="DCX124" i="16"/>
  <c r="DCW124" i="16"/>
  <c r="DCV124" i="16"/>
  <c r="DCU124" i="16"/>
  <c r="DCT124" i="16"/>
  <c r="DCS124" i="16"/>
  <c r="DCR124" i="16"/>
  <c r="DCQ124" i="16"/>
  <c r="DCP124" i="16"/>
  <c r="DCO124" i="16"/>
  <c r="DCN124" i="16"/>
  <c r="DCM124" i="16"/>
  <c r="DCL124" i="16"/>
  <c r="DCK124" i="16"/>
  <c r="DCJ124" i="16"/>
  <c r="DCI124" i="16"/>
  <c r="DCH124" i="16"/>
  <c r="DCG124" i="16"/>
  <c r="DCF124" i="16"/>
  <c r="DCE124" i="16"/>
  <c r="DCD124" i="16"/>
  <c r="DCC124" i="16"/>
  <c r="DCB124" i="16"/>
  <c r="DCA124" i="16"/>
  <c r="DBZ124" i="16"/>
  <c r="DBY124" i="16"/>
  <c r="DBX124" i="16"/>
  <c r="DBW124" i="16"/>
  <c r="DBV124" i="16"/>
  <c r="DBU124" i="16"/>
  <c r="DBT124" i="16"/>
  <c r="DBS124" i="16"/>
  <c r="DBR124" i="16"/>
  <c r="DBQ124" i="16"/>
  <c r="DBP124" i="16"/>
  <c r="DBO124" i="16"/>
  <c r="DBN124" i="16"/>
  <c r="DBM124" i="16"/>
  <c r="DBL124" i="16"/>
  <c r="DBK124" i="16"/>
  <c r="DBJ124" i="16"/>
  <c r="DBI124" i="16"/>
  <c r="DBH124" i="16"/>
  <c r="DBG124" i="16"/>
  <c r="DBF124" i="16"/>
  <c r="DBE124" i="16"/>
  <c r="DBD124" i="16"/>
  <c r="DBC124" i="16"/>
  <c r="DBB124" i="16"/>
  <c r="DBA124" i="16"/>
  <c r="DAZ124" i="16"/>
  <c r="DAY124" i="16"/>
  <c r="DAX124" i="16"/>
  <c r="DAW124" i="16"/>
  <c r="DAV124" i="16"/>
  <c r="DAU124" i="16"/>
  <c r="DAT124" i="16"/>
  <c r="DAS124" i="16"/>
  <c r="DAR124" i="16"/>
  <c r="DAQ124" i="16"/>
  <c r="DAP124" i="16"/>
  <c r="DAO124" i="16"/>
  <c r="DAN124" i="16"/>
  <c r="DAM124" i="16"/>
  <c r="DAL124" i="16"/>
  <c r="DAK124" i="16"/>
  <c r="DAJ124" i="16"/>
  <c r="DAI124" i="16"/>
  <c r="DAH124" i="16"/>
  <c r="DAG124" i="16"/>
  <c r="DAF124" i="16"/>
  <c r="DAE124" i="16"/>
  <c r="DAD124" i="16"/>
  <c r="DAC124" i="16"/>
  <c r="DAB124" i="16"/>
  <c r="DAA124" i="16"/>
  <c r="CZZ124" i="16"/>
  <c r="CZY124" i="16"/>
  <c r="CZX124" i="16"/>
  <c r="CZW124" i="16"/>
  <c r="CZV124" i="16"/>
  <c r="CZU124" i="16"/>
  <c r="CZT124" i="16"/>
  <c r="CZS124" i="16"/>
  <c r="CZR124" i="16"/>
  <c r="CZQ124" i="16"/>
  <c r="CZP124" i="16"/>
  <c r="CZO124" i="16"/>
  <c r="CZN124" i="16"/>
  <c r="CZM124" i="16"/>
  <c r="CZL124" i="16"/>
  <c r="CZK124" i="16"/>
  <c r="CZJ124" i="16"/>
  <c r="CZI124" i="16"/>
  <c r="CZH124" i="16"/>
  <c r="CZG124" i="16"/>
  <c r="CZF124" i="16"/>
  <c r="CZE124" i="16"/>
  <c r="CZD124" i="16"/>
  <c r="CZC124" i="16"/>
  <c r="CZB124" i="16"/>
  <c r="CZA124" i="16"/>
  <c r="CYZ124" i="16"/>
  <c r="CYY124" i="16"/>
  <c r="CYX124" i="16"/>
  <c r="CYW124" i="16"/>
  <c r="CYV124" i="16"/>
  <c r="CYU124" i="16"/>
  <c r="CYT124" i="16"/>
  <c r="CYS124" i="16"/>
  <c r="CYR124" i="16"/>
  <c r="CYQ124" i="16"/>
  <c r="CYP124" i="16"/>
  <c r="CYO124" i="16"/>
  <c r="CYN124" i="16"/>
  <c r="CYM124" i="16"/>
  <c r="CYL124" i="16"/>
  <c r="CYK124" i="16"/>
  <c r="CYJ124" i="16"/>
  <c r="CYI124" i="16"/>
  <c r="CYH124" i="16"/>
  <c r="CYG124" i="16"/>
  <c r="CYF124" i="16"/>
  <c r="CYE124" i="16"/>
  <c r="CYD124" i="16"/>
  <c r="CYC124" i="16"/>
  <c r="CYB124" i="16"/>
  <c r="CYA124" i="16"/>
  <c r="CXZ124" i="16"/>
  <c r="CXY124" i="16"/>
  <c r="CXX124" i="16"/>
  <c r="CXW124" i="16"/>
  <c r="CXV124" i="16"/>
  <c r="CXU124" i="16"/>
  <c r="CXT124" i="16"/>
  <c r="CXS124" i="16"/>
  <c r="CXR124" i="16"/>
  <c r="CXQ124" i="16"/>
  <c r="CXP124" i="16"/>
  <c r="CXO124" i="16"/>
  <c r="CXN124" i="16"/>
  <c r="CXM124" i="16"/>
  <c r="CXL124" i="16"/>
  <c r="CXK124" i="16"/>
  <c r="CXJ124" i="16"/>
  <c r="CXI124" i="16"/>
  <c r="CXH124" i="16"/>
  <c r="CXG124" i="16"/>
  <c r="CXF124" i="16"/>
  <c r="CXE124" i="16"/>
  <c r="CXD124" i="16"/>
  <c r="CXC124" i="16"/>
  <c r="CXB124" i="16"/>
  <c r="CXA124" i="16"/>
  <c r="CWZ124" i="16"/>
  <c r="CWY124" i="16"/>
  <c r="CWX124" i="16"/>
  <c r="CWW124" i="16"/>
  <c r="CWV124" i="16"/>
  <c r="CWU124" i="16"/>
  <c r="CWT124" i="16"/>
  <c r="CWS124" i="16"/>
  <c r="CWR124" i="16"/>
  <c r="CWQ124" i="16"/>
  <c r="CWP124" i="16"/>
  <c r="CWO124" i="16"/>
  <c r="CWN124" i="16"/>
  <c r="CWM124" i="16"/>
  <c r="CWL124" i="16"/>
  <c r="CWK124" i="16"/>
  <c r="CWJ124" i="16"/>
  <c r="CWI124" i="16"/>
  <c r="CWH124" i="16"/>
  <c r="CWG124" i="16"/>
  <c r="CWF124" i="16"/>
  <c r="CWE124" i="16"/>
  <c r="CWD124" i="16"/>
  <c r="CWC124" i="16"/>
  <c r="CWB124" i="16"/>
  <c r="CWA124" i="16"/>
  <c r="CVZ124" i="16"/>
  <c r="CVY124" i="16"/>
  <c r="CVX124" i="16"/>
  <c r="CVW124" i="16"/>
  <c r="CVV124" i="16"/>
  <c r="CVU124" i="16"/>
  <c r="CVT124" i="16"/>
  <c r="CVS124" i="16"/>
  <c r="CVR124" i="16"/>
  <c r="CVQ124" i="16"/>
  <c r="CVP124" i="16"/>
  <c r="CVO124" i="16"/>
  <c r="CVN124" i="16"/>
  <c r="CVM124" i="16"/>
  <c r="CVL124" i="16"/>
  <c r="CVK124" i="16"/>
  <c r="CVJ124" i="16"/>
  <c r="CVI124" i="16"/>
  <c r="CVH124" i="16"/>
  <c r="CVG124" i="16"/>
  <c r="CVF124" i="16"/>
  <c r="CVE124" i="16"/>
  <c r="CVD124" i="16"/>
  <c r="CVC124" i="16"/>
  <c r="CVB124" i="16"/>
  <c r="CVA124" i="16"/>
  <c r="CUZ124" i="16"/>
  <c r="CUY124" i="16"/>
  <c r="CUX124" i="16"/>
  <c r="CUW124" i="16"/>
  <c r="CUV124" i="16"/>
  <c r="CUU124" i="16"/>
  <c r="CUT124" i="16"/>
  <c r="CUS124" i="16"/>
  <c r="CUR124" i="16"/>
  <c r="CUQ124" i="16"/>
  <c r="CUP124" i="16"/>
  <c r="CUO124" i="16"/>
  <c r="CUN124" i="16"/>
  <c r="CUM124" i="16"/>
  <c r="CUL124" i="16"/>
  <c r="CUK124" i="16"/>
  <c r="CUJ124" i="16"/>
  <c r="CUI124" i="16"/>
  <c r="CUH124" i="16"/>
  <c r="CUG124" i="16"/>
  <c r="CUF124" i="16"/>
  <c r="CUE124" i="16"/>
  <c r="CUD124" i="16"/>
  <c r="CUC124" i="16"/>
  <c r="CUB124" i="16"/>
  <c r="CUA124" i="16"/>
  <c r="CTZ124" i="16"/>
  <c r="CTY124" i="16"/>
  <c r="CTX124" i="16"/>
  <c r="CTW124" i="16"/>
  <c r="CTV124" i="16"/>
  <c r="CTU124" i="16"/>
  <c r="CTT124" i="16"/>
  <c r="CTS124" i="16"/>
  <c r="CTR124" i="16"/>
  <c r="CTQ124" i="16"/>
  <c r="CTP124" i="16"/>
  <c r="CTO124" i="16"/>
  <c r="CTN124" i="16"/>
  <c r="CTM124" i="16"/>
  <c r="CTL124" i="16"/>
  <c r="CTK124" i="16"/>
  <c r="CTJ124" i="16"/>
  <c r="CTI124" i="16"/>
  <c r="CTH124" i="16"/>
  <c r="CTG124" i="16"/>
  <c r="CTF124" i="16"/>
  <c r="CTE124" i="16"/>
  <c r="CTD124" i="16"/>
  <c r="CTC124" i="16"/>
  <c r="CTB124" i="16"/>
  <c r="CTA124" i="16"/>
  <c r="CSZ124" i="16"/>
  <c r="CSY124" i="16"/>
  <c r="CSX124" i="16"/>
  <c r="CSW124" i="16"/>
  <c r="CSV124" i="16"/>
  <c r="CSU124" i="16"/>
  <c r="CST124" i="16"/>
  <c r="CSS124" i="16"/>
  <c r="CSR124" i="16"/>
  <c r="CSQ124" i="16"/>
  <c r="CSP124" i="16"/>
  <c r="CSO124" i="16"/>
  <c r="CSN124" i="16"/>
  <c r="CSM124" i="16"/>
  <c r="CSL124" i="16"/>
  <c r="CSK124" i="16"/>
  <c r="CSJ124" i="16"/>
  <c r="CSI124" i="16"/>
  <c r="CSH124" i="16"/>
  <c r="CSG124" i="16"/>
  <c r="CSF124" i="16"/>
  <c r="CSE124" i="16"/>
  <c r="CSD124" i="16"/>
  <c r="CSC124" i="16"/>
  <c r="CSB124" i="16"/>
  <c r="CSA124" i="16"/>
  <c r="CRZ124" i="16"/>
  <c r="CRY124" i="16"/>
  <c r="CRX124" i="16"/>
  <c r="CRW124" i="16"/>
  <c r="CRV124" i="16"/>
  <c r="CRU124" i="16"/>
  <c r="CRT124" i="16"/>
  <c r="CRS124" i="16"/>
  <c r="CRR124" i="16"/>
  <c r="CRQ124" i="16"/>
  <c r="CRP124" i="16"/>
  <c r="CRO124" i="16"/>
  <c r="CRN124" i="16"/>
  <c r="CRM124" i="16"/>
  <c r="CRL124" i="16"/>
  <c r="CRK124" i="16"/>
  <c r="CRJ124" i="16"/>
  <c r="CRI124" i="16"/>
  <c r="CRH124" i="16"/>
  <c r="CRG124" i="16"/>
  <c r="CRF124" i="16"/>
  <c r="CRE124" i="16"/>
  <c r="CRD124" i="16"/>
  <c r="CRC124" i="16"/>
  <c r="CRB124" i="16"/>
  <c r="CRA124" i="16"/>
  <c r="CQZ124" i="16"/>
  <c r="CQY124" i="16"/>
  <c r="CQX124" i="16"/>
  <c r="CQW124" i="16"/>
  <c r="CQV124" i="16"/>
  <c r="CQU124" i="16"/>
  <c r="CQT124" i="16"/>
  <c r="CQS124" i="16"/>
  <c r="CQR124" i="16"/>
  <c r="CQQ124" i="16"/>
  <c r="CQP124" i="16"/>
  <c r="CQO124" i="16"/>
  <c r="CQN124" i="16"/>
  <c r="CQM124" i="16"/>
  <c r="CQL124" i="16"/>
  <c r="CQK124" i="16"/>
  <c r="CQJ124" i="16"/>
  <c r="CQI124" i="16"/>
  <c r="CQH124" i="16"/>
  <c r="CQG124" i="16"/>
  <c r="CQF124" i="16"/>
  <c r="CQE124" i="16"/>
  <c r="CQD124" i="16"/>
  <c r="CQC124" i="16"/>
  <c r="CQB124" i="16"/>
  <c r="CQA124" i="16"/>
  <c r="CPZ124" i="16"/>
  <c r="CPY124" i="16"/>
  <c r="CPX124" i="16"/>
  <c r="CPW124" i="16"/>
  <c r="CPV124" i="16"/>
  <c r="CPU124" i="16"/>
  <c r="CPT124" i="16"/>
  <c r="CPS124" i="16"/>
  <c r="CPR124" i="16"/>
  <c r="CPQ124" i="16"/>
  <c r="CPP124" i="16"/>
  <c r="CPO124" i="16"/>
  <c r="CPN124" i="16"/>
  <c r="CPM124" i="16"/>
  <c r="CPL124" i="16"/>
  <c r="CPK124" i="16"/>
  <c r="CPJ124" i="16"/>
  <c r="CPI124" i="16"/>
  <c r="CPH124" i="16"/>
  <c r="CPG124" i="16"/>
  <c r="CPF124" i="16"/>
  <c r="CPE124" i="16"/>
  <c r="CPD124" i="16"/>
  <c r="CPC124" i="16"/>
  <c r="CPB124" i="16"/>
  <c r="CPA124" i="16"/>
  <c r="COZ124" i="16"/>
  <c r="COY124" i="16"/>
  <c r="COX124" i="16"/>
  <c r="COW124" i="16"/>
  <c r="COV124" i="16"/>
  <c r="COU124" i="16"/>
  <c r="COT124" i="16"/>
  <c r="COS124" i="16"/>
  <c r="COR124" i="16"/>
  <c r="COQ124" i="16"/>
  <c r="COP124" i="16"/>
  <c r="COO124" i="16"/>
  <c r="CON124" i="16"/>
  <c r="COM124" i="16"/>
  <c r="COL124" i="16"/>
  <c r="COK124" i="16"/>
  <c r="COJ124" i="16"/>
  <c r="COI124" i="16"/>
  <c r="COH124" i="16"/>
  <c r="COG124" i="16"/>
  <c r="COF124" i="16"/>
  <c r="COE124" i="16"/>
  <c r="COD124" i="16"/>
  <c r="COC124" i="16"/>
  <c r="COB124" i="16"/>
  <c r="COA124" i="16"/>
  <c r="CNZ124" i="16"/>
  <c r="CNY124" i="16"/>
  <c r="CNX124" i="16"/>
  <c r="CNW124" i="16"/>
  <c r="CNV124" i="16"/>
  <c r="CNU124" i="16"/>
  <c r="CNT124" i="16"/>
  <c r="CNS124" i="16"/>
  <c r="CNR124" i="16"/>
  <c r="CNQ124" i="16"/>
  <c r="CNP124" i="16"/>
  <c r="CNO124" i="16"/>
  <c r="CNN124" i="16"/>
  <c r="CNM124" i="16"/>
  <c r="CNL124" i="16"/>
  <c r="CNK124" i="16"/>
  <c r="CNJ124" i="16"/>
  <c r="CNI124" i="16"/>
  <c r="CNH124" i="16"/>
  <c r="CNG124" i="16"/>
  <c r="CNF124" i="16"/>
  <c r="CNE124" i="16"/>
  <c r="CND124" i="16"/>
  <c r="CNC124" i="16"/>
  <c r="CNB124" i="16"/>
  <c r="CNA124" i="16"/>
  <c r="CMZ124" i="16"/>
  <c r="CMY124" i="16"/>
  <c r="CMX124" i="16"/>
  <c r="CMW124" i="16"/>
  <c r="CMV124" i="16"/>
  <c r="CMU124" i="16"/>
  <c r="CMT124" i="16"/>
  <c r="CMS124" i="16"/>
  <c r="CMR124" i="16"/>
  <c r="CMQ124" i="16"/>
  <c r="CMP124" i="16"/>
  <c r="CMO124" i="16"/>
  <c r="CMN124" i="16"/>
  <c r="CMM124" i="16"/>
  <c r="CML124" i="16"/>
  <c r="CMK124" i="16"/>
  <c r="CMJ124" i="16"/>
  <c r="CMI124" i="16"/>
  <c r="CMH124" i="16"/>
  <c r="CMG124" i="16"/>
  <c r="CMF124" i="16"/>
  <c r="CME124" i="16"/>
  <c r="CMD124" i="16"/>
  <c r="CMC124" i="16"/>
  <c r="CMB124" i="16"/>
  <c r="CMA124" i="16"/>
  <c r="CLZ124" i="16"/>
  <c r="CLY124" i="16"/>
  <c r="CLX124" i="16"/>
  <c r="CLW124" i="16"/>
  <c r="CLV124" i="16"/>
  <c r="CLU124" i="16"/>
  <c r="CLT124" i="16"/>
  <c r="CLS124" i="16"/>
  <c r="CLR124" i="16"/>
  <c r="CLQ124" i="16"/>
  <c r="CLP124" i="16"/>
  <c r="CLO124" i="16"/>
  <c r="CLN124" i="16"/>
  <c r="CLM124" i="16"/>
  <c r="CLL124" i="16"/>
  <c r="CLK124" i="16"/>
  <c r="CLJ124" i="16"/>
  <c r="CLI124" i="16"/>
  <c r="CLH124" i="16"/>
  <c r="CLG124" i="16"/>
  <c r="CLF124" i="16"/>
  <c r="CLE124" i="16"/>
  <c r="CLD124" i="16"/>
  <c r="CLC124" i="16"/>
  <c r="CLB124" i="16"/>
  <c r="CLA124" i="16"/>
  <c r="CKZ124" i="16"/>
  <c r="CKY124" i="16"/>
  <c r="CKX124" i="16"/>
  <c r="CKW124" i="16"/>
  <c r="CKV124" i="16"/>
  <c r="CKU124" i="16"/>
  <c r="CKT124" i="16"/>
  <c r="CKS124" i="16"/>
  <c r="CKR124" i="16"/>
  <c r="CKQ124" i="16"/>
  <c r="CKP124" i="16"/>
  <c r="CKO124" i="16"/>
  <c r="CKN124" i="16"/>
  <c r="CKM124" i="16"/>
  <c r="CKL124" i="16"/>
  <c r="CKK124" i="16"/>
  <c r="CKJ124" i="16"/>
  <c r="CKI124" i="16"/>
  <c r="CKH124" i="16"/>
  <c r="CKG124" i="16"/>
  <c r="CKF124" i="16"/>
  <c r="CKE124" i="16"/>
  <c r="CKD124" i="16"/>
  <c r="CKC124" i="16"/>
  <c r="CKB124" i="16"/>
  <c r="CKA124" i="16"/>
  <c r="CJZ124" i="16"/>
  <c r="CJY124" i="16"/>
  <c r="CJX124" i="16"/>
  <c r="CJW124" i="16"/>
  <c r="CJV124" i="16"/>
  <c r="CJU124" i="16"/>
  <c r="CJT124" i="16"/>
  <c r="CJS124" i="16"/>
  <c r="CJR124" i="16"/>
  <c r="CJQ124" i="16"/>
  <c r="CJP124" i="16"/>
  <c r="CJO124" i="16"/>
  <c r="CJN124" i="16"/>
  <c r="CJM124" i="16"/>
  <c r="CJL124" i="16"/>
  <c r="CJK124" i="16"/>
  <c r="CJJ124" i="16"/>
  <c r="CJI124" i="16"/>
  <c r="CJH124" i="16"/>
  <c r="CJG124" i="16"/>
  <c r="CJF124" i="16"/>
  <c r="CJE124" i="16"/>
  <c r="CJD124" i="16"/>
  <c r="CJC124" i="16"/>
  <c r="CJB124" i="16"/>
  <c r="CJA124" i="16"/>
  <c r="CIZ124" i="16"/>
  <c r="CIY124" i="16"/>
  <c r="CIX124" i="16"/>
  <c r="CIW124" i="16"/>
  <c r="CIV124" i="16"/>
  <c r="CIU124" i="16"/>
  <c r="CIT124" i="16"/>
  <c r="CIS124" i="16"/>
  <c r="CIR124" i="16"/>
  <c r="CIQ124" i="16"/>
  <c r="CIP124" i="16"/>
  <c r="CIO124" i="16"/>
  <c r="CIN124" i="16"/>
  <c r="CIM124" i="16"/>
  <c r="CIL124" i="16"/>
  <c r="CIK124" i="16"/>
  <c r="CIJ124" i="16"/>
  <c r="CII124" i="16"/>
  <c r="CIH124" i="16"/>
  <c r="CIG124" i="16"/>
  <c r="CIF124" i="16"/>
  <c r="CIE124" i="16"/>
  <c r="CID124" i="16"/>
  <c r="CIC124" i="16"/>
  <c r="CIB124" i="16"/>
  <c r="CIA124" i="16"/>
  <c r="CHZ124" i="16"/>
  <c r="CHY124" i="16"/>
  <c r="CHX124" i="16"/>
  <c r="CHW124" i="16"/>
  <c r="CHV124" i="16"/>
  <c r="CHU124" i="16"/>
  <c r="CHT124" i="16"/>
  <c r="CHS124" i="16"/>
  <c r="CHR124" i="16"/>
  <c r="CHQ124" i="16"/>
  <c r="CHP124" i="16"/>
  <c r="CHO124" i="16"/>
  <c r="CHN124" i="16"/>
  <c r="CHM124" i="16"/>
  <c r="CHL124" i="16"/>
  <c r="CHK124" i="16"/>
  <c r="CHJ124" i="16"/>
  <c r="CHI124" i="16"/>
  <c r="CHH124" i="16"/>
  <c r="CHG124" i="16"/>
  <c r="CHF124" i="16"/>
  <c r="CHE124" i="16"/>
  <c r="CHD124" i="16"/>
  <c r="CHC124" i="16"/>
  <c r="CHB124" i="16"/>
  <c r="CHA124" i="16"/>
  <c r="CGZ124" i="16"/>
  <c r="CGY124" i="16"/>
  <c r="CGX124" i="16"/>
  <c r="CGW124" i="16"/>
  <c r="CGV124" i="16"/>
  <c r="CGU124" i="16"/>
  <c r="CGT124" i="16"/>
  <c r="CGS124" i="16"/>
  <c r="CGR124" i="16"/>
  <c r="CGQ124" i="16"/>
  <c r="CGP124" i="16"/>
  <c r="CGO124" i="16"/>
  <c r="CGN124" i="16"/>
  <c r="CGM124" i="16"/>
  <c r="CGL124" i="16"/>
  <c r="CGK124" i="16"/>
  <c r="CGJ124" i="16"/>
  <c r="CGI124" i="16"/>
  <c r="CGH124" i="16"/>
  <c r="CGG124" i="16"/>
  <c r="CGF124" i="16"/>
  <c r="CGE124" i="16"/>
  <c r="CGD124" i="16"/>
  <c r="CGC124" i="16"/>
  <c r="CGB124" i="16"/>
  <c r="CGA124" i="16"/>
  <c r="CFZ124" i="16"/>
  <c r="CFY124" i="16"/>
  <c r="CFX124" i="16"/>
  <c r="CFW124" i="16"/>
  <c r="CFV124" i="16"/>
  <c r="CFU124" i="16"/>
  <c r="CFT124" i="16"/>
  <c r="CFS124" i="16"/>
  <c r="CFR124" i="16"/>
  <c r="CFQ124" i="16"/>
  <c r="CFP124" i="16"/>
  <c r="CFO124" i="16"/>
  <c r="CFN124" i="16"/>
  <c r="CFM124" i="16"/>
  <c r="CFL124" i="16"/>
  <c r="CFK124" i="16"/>
  <c r="CFJ124" i="16"/>
  <c r="CFI124" i="16"/>
  <c r="CFH124" i="16"/>
  <c r="CFG124" i="16"/>
  <c r="CFF124" i="16"/>
  <c r="CFE124" i="16"/>
  <c r="CFD124" i="16"/>
  <c r="CFC124" i="16"/>
  <c r="CFB124" i="16"/>
  <c r="CFA124" i="16"/>
  <c r="CEZ124" i="16"/>
  <c r="CEY124" i="16"/>
  <c r="CEX124" i="16"/>
  <c r="CEW124" i="16"/>
  <c r="CEV124" i="16"/>
  <c r="CEU124" i="16"/>
  <c r="CET124" i="16"/>
  <c r="CES124" i="16"/>
  <c r="CER124" i="16"/>
  <c r="CEQ124" i="16"/>
  <c r="CEP124" i="16"/>
  <c r="CEO124" i="16"/>
  <c r="CEN124" i="16"/>
  <c r="CEM124" i="16"/>
  <c r="CEL124" i="16"/>
  <c r="CEK124" i="16"/>
  <c r="CEJ124" i="16"/>
  <c r="CEI124" i="16"/>
  <c r="CEH124" i="16"/>
  <c r="CEG124" i="16"/>
  <c r="CEF124" i="16"/>
  <c r="CEE124" i="16"/>
  <c r="CED124" i="16"/>
  <c r="CEC124" i="16"/>
  <c r="CEB124" i="16"/>
  <c r="CEA124" i="16"/>
  <c r="CDZ124" i="16"/>
  <c r="CDY124" i="16"/>
  <c r="CDX124" i="16"/>
  <c r="CDW124" i="16"/>
  <c r="CDV124" i="16"/>
  <c r="CDU124" i="16"/>
  <c r="CDT124" i="16"/>
  <c r="CDS124" i="16"/>
  <c r="CDR124" i="16"/>
  <c r="CDQ124" i="16"/>
  <c r="CDP124" i="16"/>
  <c r="CDO124" i="16"/>
  <c r="CDN124" i="16"/>
  <c r="CDM124" i="16"/>
  <c r="CDL124" i="16"/>
  <c r="CDK124" i="16"/>
  <c r="CDJ124" i="16"/>
  <c r="CDI124" i="16"/>
  <c r="CDH124" i="16"/>
  <c r="CDG124" i="16"/>
  <c r="CDF124" i="16"/>
  <c r="CDE124" i="16"/>
  <c r="CDD124" i="16"/>
  <c r="CDC124" i="16"/>
  <c r="CDB124" i="16"/>
  <c r="CDA124" i="16"/>
  <c r="CCZ124" i="16"/>
  <c r="CCY124" i="16"/>
  <c r="CCX124" i="16"/>
  <c r="CCW124" i="16"/>
  <c r="CCV124" i="16"/>
  <c r="CCU124" i="16"/>
  <c r="CCT124" i="16"/>
  <c r="CCS124" i="16"/>
  <c r="CCR124" i="16"/>
  <c r="CCQ124" i="16"/>
  <c r="CCP124" i="16"/>
  <c r="CCO124" i="16"/>
  <c r="CCN124" i="16"/>
  <c r="CCM124" i="16"/>
  <c r="CCL124" i="16"/>
  <c r="CCK124" i="16"/>
  <c r="CCJ124" i="16"/>
  <c r="CCI124" i="16"/>
  <c r="CCH124" i="16"/>
  <c r="CCG124" i="16"/>
  <c r="CCF124" i="16"/>
  <c r="CCE124" i="16"/>
  <c r="CCD124" i="16"/>
  <c r="CCC124" i="16"/>
  <c r="CCB124" i="16"/>
  <c r="CCA124" i="16"/>
  <c r="CBZ124" i="16"/>
  <c r="CBY124" i="16"/>
  <c r="CBX124" i="16"/>
  <c r="CBW124" i="16"/>
  <c r="CBV124" i="16"/>
  <c r="CBU124" i="16"/>
  <c r="CBT124" i="16"/>
  <c r="CBS124" i="16"/>
  <c r="CBR124" i="16"/>
  <c r="CBQ124" i="16"/>
  <c r="CBP124" i="16"/>
  <c r="CBO124" i="16"/>
  <c r="CBN124" i="16"/>
  <c r="CBM124" i="16"/>
  <c r="CBL124" i="16"/>
  <c r="CBK124" i="16"/>
  <c r="CBJ124" i="16"/>
  <c r="CBI124" i="16"/>
  <c r="CBH124" i="16"/>
  <c r="CBG124" i="16"/>
  <c r="CBF124" i="16"/>
  <c r="CBE124" i="16"/>
  <c r="CBD124" i="16"/>
  <c r="CBC124" i="16"/>
  <c r="CBB124" i="16"/>
  <c r="CBA124" i="16"/>
  <c r="CAZ124" i="16"/>
  <c r="CAY124" i="16"/>
  <c r="CAX124" i="16"/>
  <c r="CAW124" i="16"/>
  <c r="CAV124" i="16"/>
  <c r="CAU124" i="16"/>
  <c r="CAT124" i="16"/>
  <c r="CAS124" i="16"/>
  <c r="CAR124" i="16"/>
  <c r="CAQ124" i="16"/>
  <c r="CAP124" i="16"/>
  <c r="CAO124" i="16"/>
  <c r="CAN124" i="16"/>
  <c r="CAM124" i="16"/>
  <c r="CAL124" i="16"/>
  <c r="CAK124" i="16"/>
  <c r="CAJ124" i="16"/>
  <c r="CAI124" i="16"/>
  <c r="CAH124" i="16"/>
  <c r="CAG124" i="16"/>
  <c r="CAF124" i="16"/>
  <c r="CAE124" i="16"/>
  <c r="CAD124" i="16"/>
  <c r="CAC124" i="16"/>
  <c r="CAB124" i="16"/>
  <c r="CAA124" i="16"/>
  <c r="BZZ124" i="16"/>
  <c r="BZY124" i="16"/>
  <c r="BZX124" i="16"/>
  <c r="BZW124" i="16"/>
  <c r="BZV124" i="16"/>
  <c r="BZU124" i="16"/>
  <c r="BZT124" i="16"/>
  <c r="BZS124" i="16"/>
  <c r="BZR124" i="16"/>
  <c r="BZQ124" i="16"/>
  <c r="BZP124" i="16"/>
  <c r="BZO124" i="16"/>
  <c r="BZN124" i="16"/>
  <c r="BZM124" i="16"/>
  <c r="BZL124" i="16"/>
  <c r="BZK124" i="16"/>
  <c r="BZJ124" i="16"/>
  <c r="BZI124" i="16"/>
  <c r="BZH124" i="16"/>
  <c r="BZG124" i="16"/>
  <c r="BZF124" i="16"/>
  <c r="BZE124" i="16"/>
  <c r="BZD124" i="16"/>
  <c r="BZC124" i="16"/>
  <c r="BZB124" i="16"/>
  <c r="BZA124" i="16"/>
  <c r="BYZ124" i="16"/>
  <c r="BYY124" i="16"/>
  <c r="BYX124" i="16"/>
  <c r="BYW124" i="16"/>
  <c r="BYV124" i="16"/>
  <c r="BYU124" i="16"/>
  <c r="BYT124" i="16"/>
  <c r="BYS124" i="16"/>
  <c r="BYR124" i="16"/>
  <c r="BYQ124" i="16"/>
  <c r="BYP124" i="16"/>
  <c r="BYO124" i="16"/>
  <c r="BYN124" i="16"/>
  <c r="BYM124" i="16"/>
  <c r="BYL124" i="16"/>
  <c r="BYK124" i="16"/>
  <c r="BYJ124" i="16"/>
  <c r="BYI124" i="16"/>
  <c r="BYH124" i="16"/>
  <c r="BYG124" i="16"/>
  <c r="BYF124" i="16"/>
  <c r="BYE124" i="16"/>
  <c r="BYD124" i="16"/>
  <c r="BYC124" i="16"/>
  <c r="BYB124" i="16"/>
  <c r="BYA124" i="16"/>
  <c r="BXZ124" i="16"/>
  <c r="BXY124" i="16"/>
  <c r="BXX124" i="16"/>
  <c r="BXW124" i="16"/>
  <c r="BXV124" i="16"/>
  <c r="BXU124" i="16"/>
  <c r="BXT124" i="16"/>
  <c r="BXS124" i="16"/>
  <c r="BXR124" i="16"/>
  <c r="BXQ124" i="16"/>
  <c r="BXP124" i="16"/>
  <c r="BXO124" i="16"/>
  <c r="BXN124" i="16"/>
  <c r="BXM124" i="16"/>
  <c r="BXL124" i="16"/>
  <c r="BXK124" i="16"/>
  <c r="BXJ124" i="16"/>
  <c r="BXI124" i="16"/>
  <c r="BXH124" i="16"/>
  <c r="BXG124" i="16"/>
  <c r="BXF124" i="16"/>
  <c r="BXE124" i="16"/>
  <c r="BXD124" i="16"/>
  <c r="BXC124" i="16"/>
  <c r="BXB124" i="16"/>
  <c r="BXA124" i="16"/>
  <c r="BWZ124" i="16"/>
  <c r="BWY124" i="16"/>
  <c r="BWX124" i="16"/>
  <c r="BWW124" i="16"/>
  <c r="BWV124" i="16"/>
  <c r="BWU124" i="16"/>
  <c r="BWT124" i="16"/>
  <c r="BWS124" i="16"/>
  <c r="BWR124" i="16"/>
  <c r="BWQ124" i="16"/>
  <c r="BWP124" i="16"/>
  <c r="BWO124" i="16"/>
  <c r="BWN124" i="16"/>
  <c r="BWM124" i="16"/>
  <c r="BWL124" i="16"/>
  <c r="BWK124" i="16"/>
  <c r="BWJ124" i="16"/>
  <c r="BWI124" i="16"/>
  <c r="BWH124" i="16"/>
  <c r="BWG124" i="16"/>
  <c r="BWF124" i="16"/>
  <c r="BWE124" i="16"/>
  <c r="BWD124" i="16"/>
  <c r="BWC124" i="16"/>
  <c r="BWB124" i="16"/>
  <c r="BWA124" i="16"/>
  <c r="BVZ124" i="16"/>
  <c r="BVY124" i="16"/>
  <c r="BVX124" i="16"/>
  <c r="BVW124" i="16"/>
  <c r="BVV124" i="16"/>
  <c r="BVU124" i="16"/>
  <c r="BVT124" i="16"/>
  <c r="BVS124" i="16"/>
  <c r="BVR124" i="16"/>
  <c r="BVQ124" i="16"/>
  <c r="BVP124" i="16"/>
  <c r="BVO124" i="16"/>
  <c r="BVN124" i="16"/>
  <c r="BVM124" i="16"/>
  <c r="BVL124" i="16"/>
  <c r="BVK124" i="16"/>
  <c r="BVJ124" i="16"/>
  <c r="BVI124" i="16"/>
  <c r="BVH124" i="16"/>
  <c r="BVG124" i="16"/>
  <c r="BVF124" i="16"/>
  <c r="BVE124" i="16"/>
  <c r="BVD124" i="16"/>
  <c r="BVC124" i="16"/>
  <c r="BVB124" i="16"/>
  <c r="BVA124" i="16"/>
  <c r="BUZ124" i="16"/>
  <c r="BUY124" i="16"/>
  <c r="BUX124" i="16"/>
  <c r="BUW124" i="16"/>
  <c r="BUV124" i="16"/>
  <c r="BUU124" i="16"/>
  <c r="BUT124" i="16"/>
  <c r="BUS124" i="16"/>
  <c r="BUR124" i="16"/>
  <c r="BUQ124" i="16"/>
  <c r="BUP124" i="16"/>
  <c r="BUO124" i="16"/>
  <c r="BUN124" i="16"/>
  <c r="BUM124" i="16"/>
  <c r="BUL124" i="16"/>
  <c r="BUK124" i="16"/>
  <c r="BUJ124" i="16"/>
  <c r="BUI124" i="16"/>
  <c r="BUH124" i="16"/>
  <c r="BUG124" i="16"/>
  <c r="BUF124" i="16"/>
  <c r="BUE124" i="16"/>
  <c r="BUD124" i="16"/>
  <c r="BUC124" i="16"/>
  <c r="BUB124" i="16"/>
  <c r="BUA124" i="16"/>
  <c r="BTZ124" i="16"/>
  <c r="BTY124" i="16"/>
  <c r="BTX124" i="16"/>
  <c r="BTW124" i="16"/>
  <c r="BTV124" i="16"/>
  <c r="BTU124" i="16"/>
  <c r="BTT124" i="16"/>
  <c r="BTS124" i="16"/>
  <c r="BTR124" i="16"/>
  <c r="BTQ124" i="16"/>
  <c r="BTP124" i="16"/>
  <c r="BTO124" i="16"/>
  <c r="BTN124" i="16"/>
  <c r="BTM124" i="16"/>
  <c r="BTL124" i="16"/>
  <c r="BTK124" i="16"/>
  <c r="BTJ124" i="16"/>
  <c r="BTI124" i="16"/>
  <c r="BTH124" i="16"/>
  <c r="BTG124" i="16"/>
  <c r="BTF124" i="16"/>
  <c r="BTE124" i="16"/>
  <c r="BTD124" i="16"/>
  <c r="BTC124" i="16"/>
  <c r="BTB124" i="16"/>
  <c r="BTA124" i="16"/>
  <c r="BSZ124" i="16"/>
  <c r="BSY124" i="16"/>
  <c r="BSX124" i="16"/>
  <c r="BSW124" i="16"/>
  <c r="BSV124" i="16"/>
  <c r="BSU124" i="16"/>
  <c r="BST124" i="16"/>
  <c r="BSS124" i="16"/>
  <c r="BSR124" i="16"/>
  <c r="BSQ124" i="16"/>
  <c r="BSP124" i="16"/>
  <c r="BSO124" i="16"/>
  <c r="BSN124" i="16"/>
  <c r="BSM124" i="16"/>
  <c r="BSL124" i="16"/>
  <c r="BSK124" i="16"/>
  <c r="BSJ124" i="16"/>
  <c r="BSI124" i="16"/>
  <c r="BSH124" i="16"/>
  <c r="BSG124" i="16"/>
  <c r="BSF124" i="16"/>
  <c r="BSE124" i="16"/>
  <c r="BSD124" i="16"/>
  <c r="BSC124" i="16"/>
  <c r="BSB124" i="16"/>
  <c r="BSA124" i="16"/>
  <c r="BRZ124" i="16"/>
  <c r="BRY124" i="16"/>
  <c r="BRX124" i="16"/>
  <c r="BRW124" i="16"/>
  <c r="BRV124" i="16"/>
  <c r="BRU124" i="16"/>
  <c r="BRT124" i="16"/>
  <c r="BRS124" i="16"/>
  <c r="BRR124" i="16"/>
  <c r="BRQ124" i="16"/>
  <c r="BRP124" i="16"/>
  <c r="BRO124" i="16"/>
  <c r="BRN124" i="16"/>
  <c r="BRM124" i="16"/>
  <c r="BRL124" i="16"/>
  <c r="BRK124" i="16"/>
  <c r="BRJ124" i="16"/>
  <c r="BRI124" i="16"/>
  <c r="BRH124" i="16"/>
  <c r="BRG124" i="16"/>
  <c r="BRF124" i="16"/>
  <c r="BRE124" i="16"/>
  <c r="BRD124" i="16"/>
  <c r="BRC124" i="16"/>
  <c r="BRB124" i="16"/>
  <c r="BRA124" i="16"/>
  <c r="BQZ124" i="16"/>
  <c r="BQY124" i="16"/>
  <c r="BQX124" i="16"/>
  <c r="BQW124" i="16"/>
  <c r="BQV124" i="16"/>
  <c r="BQU124" i="16"/>
  <c r="BQT124" i="16"/>
  <c r="BQS124" i="16"/>
  <c r="BQR124" i="16"/>
  <c r="BQQ124" i="16"/>
  <c r="BQP124" i="16"/>
  <c r="BQO124" i="16"/>
  <c r="BQN124" i="16"/>
  <c r="BQM124" i="16"/>
  <c r="BQL124" i="16"/>
  <c r="BQK124" i="16"/>
  <c r="BQJ124" i="16"/>
  <c r="BQI124" i="16"/>
  <c r="BQH124" i="16"/>
  <c r="BQG124" i="16"/>
  <c r="BQF124" i="16"/>
  <c r="BQE124" i="16"/>
  <c r="BQD124" i="16"/>
  <c r="BQC124" i="16"/>
  <c r="BQB124" i="16"/>
  <c r="BQA124" i="16"/>
  <c r="BPZ124" i="16"/>
  <c r="BPY124" i="16"/>
  <c r="BPX124" i="16"/>
  <c r="BPW124" i="16"/>
  <c r="BPV124" i="16"/>
  <c r="BPU124" i="16"/>
  <c r="BPT124" i="16"/>
  <c r="BPS124" i="16"/>
  <c r="BPR124" i="16"/>
  <c r="BPQ124" i="16"/>
  <c r="BPP124" i="16"/>
  <c r="BPO124" i="16"/>
  <c r="BPN124" i="16"/>
  <c r="BPM124" i="16"/>
  <c r="BPL124" i="16"/>
  <c r="BPK124" i="16"/>
  <c r="BPJ124" i="16"/>
  <c r="BPI124" i="16"/>
  <c r="BPH124" i="16"/>
  <c r="BPG124" i="16"/>
  <c r="BPF124" i="16"/>
  <c r="BPE124" i="16"/>
  <c r="BPD124" i="16"/>
  <c r="BPC124" i="16"/>
  <c r="BPB124" i="16"/>
  <c r="BPA124" i="16"/>
  <c r="BOZ124" i="16"/>
  <c r="BOY124" i="16"/>
  <c r="BOX124" i="16"/>
  <c r="BOW124" i="16"/>
  <c r="BOV124" i="16"/>
  <c r="BOU124" i="16"/>
  <c r="BOT124" i="16"/>
  <c r="BOS124" i="16"/>
  <c r="BOR124" i="16"/>
  <c r="BOQ124" i="16"/>
  <c r="BOP124" i="16"/>
  <c r="BOO124" i="16"/>
  <c r="BON124" i="16"/>
  <c r="BOM124" i="16"/>
  <c r="BOL124" i="16"/>
  <c r="BOK124" i="16"/>
  <c r="BOJ124" i="16"/>
  <c r="BOI124" i="16"/>
  <c r="BOH124" i="16"/>
  <c r="BOG124" i="16"/>
  <c r="BOF124" i="16"/>
  <c r="BOE124" i="16"/>
  <c r="BOD124" i="16"/>
  <c r="BOC124" i="16"/>
  <c r="BOB124" i="16"/>
  <c r="BOA124" i="16"/>
  <c r="BNZ124" i="16"/>
  <c r="BNY124" i="16"/>
  <c r="BNX124" i="16"/>
  <c r="BNW124" i="16"/>
  <c r="BNV124" i="16"/>
  <c r="BNU124" i="16"/>
  <c r="BNT124" i="16"/>
  <c r="BNS124" i="16"/>
  <c r="BNR124" i="16"/>
  <c r="BNQ124" i="16"/>
  <c r="BNP124" i="16"/>
  <c r="BNO124" i="16"/>
  <c r="BNN124" i="16"/>
  <c r="BNM124" i="16"/>
  <c r="BNL124" i="16"/>
  <c r="BNK124" i="16"/>
  <c r="BNJ124" i="16"/>
  <c r="BNI124" i="16"/>
  <c r="BNH124" i="16"/>
  <c r="BNG124" i="16"/>
  <c r="BNF124" i="16"/>
  <c r="BNE124" i="16"/>
  <c r="BND124" i="16"/>
  <c r="BNC124" i="16"/>
  <c r="BNB124" i="16"/>
  <c r="BNA124" i="16"/>
  <c r="BMZ124" i="16"/>
  <c r="BMY124" i="16"/>
  <c r="BMX124" i="16"/>
  <c r="BMW124" i="16"/>
  <c r="BMV124" i="16"/>
  <c r="BMU124" i="16"/>
  <c r="BMT124" i="16"/>
  <c r="BMS124" i="16"/>
  <c r="BMR124" i="16"/>
  <c r="BMQ124" i="16"/>
  <c r="BMP124" i="16"/>
  <c r="BMO124" i="16"/>
  <c r="BMN124" i="16"/>
  <c r="BMM124" i="16"/>
  <c r="BML124" i="16"/>
  <c r="BMK124" i="16"/>
  <c r="BMJ124" i="16"/>
  <c r="BMI124" i="16"/>
  <c r="BMH124" i="16"/>
  <c r="BMG124" i="16"/>
  <c r="BMF124" i="16"/>
  <c r="BME124" i="16"/>
  <c r="BMD124" i="16"/>
  <c r="BMC124" i="16"/>
  <c r="BMB124" i="16"/>
  <c r="BMA124" i="16"/>
  <c r="BLZ124" i="16"/>
  <c r="BLY124" i="16"/>
  <c r="BLX124" i="16"/>
  <c r="BLW124" i="16"/>
  <c r="BLV124" i="16"/>
  <c r="BLU124" i="16"/>
  <c r="BLT124" i="16"/>
  <c r="BLS124" i="16"/>
  <c r="BLR124" i="16"/>
  <c r="BLQ124" i="16"/>
  <c r="BLP124" i="16"/>
  <c r="BLO124" i="16"/>
  <c r="BLN124" i="16"/>
  <c r="BLM124" i="16"/>
  <c r="BLL124" i="16"/>
  <c r="BLK124" i="16"/>
  <c r="BLJ124" i="16"/>
  <c r="BLI124" i="16"/>
  <c r="BLH124" i="16"/>
  <c r="BLG124" i="16"/>
  <c r="BLF124" i="16"/>
  <c r="BLE124" i="16"/>
  <c r="BLD124" i="16"/>
  <c r="BLC124" i="16"/>
  <c r="BLB124" i="16"/>
  <c r="BLA124" i="16"/>
  <c r="BKZ124" i="16"/>
  <c r="BKY124" i="16"/>
  <c r="BKX124" i="16"/>
  <c r="BKW124" i="16"/>
  <c r="BKV124" i="16"/>
  <c r="BKU124" i="16"/>
  <c r="BKT124" i="16"/>
  <c r="BKS124" i="16"/>
  <c r="BKR124" i="16"/>
  <c r="BKQ124" i="16"/>
  <c r="BKP124" i="16"/>
  <c r="BKO124" i="16"/>
  <c r="BKN124" i="16"/>
  <c r="BKM124" i="16"/>
  <c r="BKL124" i="16"/>
  <c r="BKK124" i="16"/>
  <c r="BKJ124" i="16"/>
  <c r="BKI124" i="16"/>
  <c r="BKH124" i="16"/>
  <c r="BKG124" i="16"/>
  <c r="BKF124" i="16"/>
  <c r="BKE124" i="16"/>
  <c r="BKD124" i="16"/>
  <c r="BKC124" i="16"/>
  <c r="BKB124" i="16"/>
  <c r="BKA124" i="16"/>
  <c r="BJZ124" i="16"/>
  <c r="BJY124" i="16"/>
  <c r="BJX124" i="16"/>
  <c r="BJW124" i="16"/>
  <c r="BJV124" i="16"/>
  <c r="BJU124" i="16"/>
  <c r="BJT124" i="16"/>
  <c r="BJS124" i="16"/>
  <c r="BJR124" i="16"/>
  <c r="BJQ124" i="16"/>
  <c r="BJP124" i="16"/>
  <c r="BJO124" i="16"/>
  <c r="BJN124" i="16"/>
  <c r="BJM124" i="16"/>
  <c r="BJL124" i="16"/>
  <c r="BJK124" i="16"/>
  <c r="BJJ124" i="16"/>
  <c r="BJI124" i="16"/>
  <c r="BJH124" i="16"/>
  <c r="BJG124" i="16"/>
  <c r="BJF124" i="16"/>
  <c r="BJE124" i="16"/>
  <c r="BJD124" i="16"/>
  <c r="BJC124" i="16"/>
  <c r="BJB124" i="16"/>
  <c r="BJA124" i="16"/>
  <c r="BIZ124" i="16"/>
  <c r="BIY124" i="16"/>
  <c r="BIX124" i="16"/>
  <c r="BIW124" i="16"/>
  <c r="BIV124" i="16"/>
  <c r="BIU124" i="16"/>
  <c r="BIT124" i="16"/>
  <c r="BIS124" i="16"/>
  <c r="BIR124" i="16"/>
  <c r="BIQ124" i="16"/>
  <c r="BIP124" i="16"/>
  <c r="BIO124" i="16"/>
  <c r="BIN124" i="16"/>
  <c r="BIM124" i="16"/>
  <c r="BIL124" i="16"/>
  <c r="BIK124" i="16"/>
  <c r="BIJ124" i="16"/>
  <c r="BII124" i="16"/>
  <c r="BIH124" i="16"/>
  <c r="BIG124" i="16"/>
  <c r="BIF124" i="16"/>
  <c r="BIE124" i="16"/>
  <c r="BID124" i="16"/>
  <c r="BIC124" i="16"/>
  <c r="BIB124" i="16"/>
  <c r="BIA124" i="16"/>
  <c r="BHZ124" i="16"/>
  <c r="BHY124" i="16"/>
  <c r="BHX124" i="16"/>
  <c r="BHW124" i="16"/>
  <c r="BHV124" i="16"/>
  <c r="BHU124" i="16"/>
  <c r="BHT124" i="16"/>
  <c r="BHS124" i="16"/>
  <c r="BHR124" i="16"/>
  <c r="BHQ124" i="16"/>
  <c r="BHP124" i="16"/>
  <c r="BHO124" i="16"/>
  <c r="BHN124" i="16"/>
  <c r="BHM124" i="16"/>
  <c r="BHL124" i="16"/>
  <c r="BHK124" i="16"/>
  <c r="BHJ124" i="16"/>
  <c r="BHI124" i="16"/>
  <c r="BHH124" i="16"/>
  <c r="BHG124" i="16"/>
  <c r="BHF124" i="16"/>
  <c r="BHE124" i="16"/>
  <c r="BHD124" i="16"/>
  <c r="BHC124" i="16"/>
  <c r="BHB124" i="16"/>
  <c r="BHA124" i="16"/>
  <c r="BGZ124" i="16"/>
  <c r="BGY124" i="16"/>
  <c r="BGX124" i="16"/>
  <c r="BGW124" i="16"/>
  <c r="BGV124" i="16"/>
  <c r="BGU124" i="16"/>
  <c r="BGT124" i="16"/>
  <c r="BGS124" i="16"/>
  <c r="BGR124" i="16"/>
  <c r="BGQ124" i="16"/>
  <c r="BGP124" i="16"/>
  <c r="BGO124" i="16"/>
  <c r="BGN124" i="16"/>
  <c r="BGM124" i="16"/>
  <c r="BGL124" i="16"/>
  <c r="BGK124" i="16"/>
  <c r="BGJ124" i="16"/>
  <c r="BGI124" i="16"/>
  <c r="BGH124" i="16"/>
  <c r="BGG124" i="16"/>
  <c r="BGF124" i="16"/>
  <c r="BGE124" i="16"/>
  <c r="BGD124" i="16"/>
  <c r="BGC124" i="16"/>
  <c r="BGB124" i="16"/>
  <c r="BGA124" i="16"/>
  <c r="BFZ124" i="16"/>
  <c r="BFY124" i="16"/>
  <c r="BFX124" i="16"/>
  <c r="BFW124" i="16"/>
  <c r="BFV124" i="16"/>
  <c r="BFU124" i="16"/>
  <c r="BFT124" i="16"/>
  <c r="BFS124" i="16"/>
  <c r="BFR124" i="16"/>
  <c r="BFQ124" i="16"/>
  <c r="BFP124" i="16"/>
  <c r="BFO124" i="16"/>
  <c r="BFN124" i="16"/>
  <c r="BFM124" i="16"/>
  <c r="BFL124" i="16"/>
  <c r="BFK124" i="16"/>
  <c r="BFJ124" i="16"/>
  <c r="BFI124" i="16"/>
  <c r="BFH124" i="16"/>
  <c r="BFG124" i="16"/>
  <c r="BFF124" i="16"/>
  <c r="BFE124" i="16"/>
  <c r="BFD124" i="16"/>
  <c r="BFC124" i="16"/>
  <c r="BFB124" i="16"/>
  <c r="BFA124" i="16"/>
  <c r="BEZ124" i="16"/>
  <c r="BEY124" i="16"/>
  <c r="BEX124" i="16"/>
  <c r="BEW124" i="16"/>
  <c r="BEV124" i="16"/>
  <c r="BEU124" i="16"/>
  <c r="BET124" i="16"/>
  <c r="BES124" i="16"/>
  <c r="BER124" i="16"/>
  <c r="BEQ124" i="16"/>
  <c r="BEP124" i="16"/>
  <c r="BEO124" i="16"/>
  <c r="BEN124" i="16"/>
  <c r="BEM124" i="16"/>
  <c r="BEL124" i="16"/>
  <c r="BEK124" i="16"/>
  <c r="BEJ124" i="16"/>
  <c r="BEI124" i="16"/>
  <c r="BEH124" i="16"/>
  <c r="BEG124" i="16"/>
  <c r="BEF124" i="16"/>
  <c r="BEE124" i="16"/>
  <c r="BED124" i="16"/>
  <c r="BEC124" i="16"/>
  <c r="BEB124" i="16"/>
  <c r="BEA124" i="16"/>
  <c r="BDZ124" i="16"/>
  <c r="BDY124" i="16"/>
  <c r="BDX124" i="16"/>
  <c r="BDW124" i="16"/>
  <c r="BDV124" i="16"/>
  <c r="BDU124" i="16"/>
  <c r="BDT124" i="16"/>
  <c r="BDS124" i="16"/>
  <c r="BDR124" i="16"/>
  <c r="BDQ124" i="16"/>
  <c r="BDP124" i="16"/>
  <c r="BDO124" i="16"/>
  <c r="BDN124" i="16"/>
  <c r="BDM124" i="16"/>
  <c r="BDL124" i="16"/>
  <c r="BDK124" i="16"/>
  <c r="BDJ124" i="16"/>
  <c r="BDI124" i="16"/>
  <c r="BDH124" i="16"/>
  <c r="BDG124" i="16"/>
  <c r="BDF124" i="16"/>
  <c r="BDE124" i="16"/>
  <c r="BDD124" i="16"/>
  <c r="BDC124" i="16"/>
  <c r="BDB124" i="16"/>
  <c r="BDA124" i="16"/>
  <c r="BCZ124" i="16"/>
  <c r="BCY124" i="16"/>
  <c r="BCX124" i="16"/>
  <c r="BCW124" i="16"/>
  <c r="BCV124" i="16"/>
  <c r="BCU124" i="16"/>
  <c r="BCT124" i="16"/>
  <c r="BCS124" i="16"/>
  <c r="BCR124" i="16"/>
  <c r="BCQ124" i="16"/>
  <c r="BCP124" i="16"/>
  <c r="BCO124" i="16"/>
  <c r="BCN124" i="16"/>
  <c r="BCM124" i="16"/>
  <c r="BCL124" i="16"/>
  <c r="BCK124" i="16"/>
  <c r="BCJ124" i="16"/>
  <c r="BCI124" i="16"/>
  <c r="BCH124" i="16"/>
  <c r="BCG124" i="16"/>
  <c r="BCF124" i="16"/>
  <c r="BCE124" i="16"/>
  <c r="BCD124" i="16"/>
  <c r="BCC124" i="16"/>
  <c r="BCB124" i="16"/>
  <c r="BCA124" i="16"/>
  <c r="BBZ124" i="16"/>
  <c r="BBY124" i="16"/>
  <c r="BBX124" i="16"/>
  <c r="BBW124" i="16"/>
  <c r="BBV124" i="16"/>
  <c r="BBU124" i="16"/>
  <c r="BBT124" i="16"/>
  <c r="BBS124" i="16"/>
  <c r="BBR124" i="16"/>
  <c r="BBQ124" i="16"/>
  <c r="BBP124" i="16"/>
  <c r="BBO124" i="16"/>
  <c r="BBN124" i="16"/>
  <c r="BBM124" i="16"/>
  <c r="BBL124" i="16"/>
  <c r="BBK124" i="16"/>
  <c r="BBJ124" i="16"/>
  <c r="BBI124" i="16"/>
  <c r="BBH124" i="16"/>
  <c r="BBG124" i="16"/>
  <c r="BBF124" i="16"/>
  <c r="BBE124" i="16"/>
  <c r="BBD124" i="16"/>
  <c r="BBC124" i="16"/>
  <c r="BBB124" i="16"/>
  <c r="BBA124" i="16"/>
  <c r="BAZ124" i="16"/>
  <c r="BAY124" i="16"/>
  <c r="BAX124" i="16"/>
  <c r="BAW124" i="16"/>
  <c r="BAV124" i="16"/>
  <c r="BAU124" i="16"/>
  <c r="BAT124" i="16"/>
  <c r="BAS124" i="16"/>
  <c r="BAR124" i="16"/>
  <c r="BAQ124" i="16"/>
  <c r="BAP124" i="16"/>
  <c r="BAO124" i="16"/>
  <c r="BAN124" i="16"/>
  <c r="BAM124" i="16"/>
  <c r="BAL124" i="16"/>
  <c r="BAK124" i="16"/>
  <c r="BAJ124" i="16"/>
  <c r="BAI124" i="16"/>
  <c r="BAH124" i="16"/>
  <c r="BAG124" i="16"/>
  <c r="BAF124" i="16"/>
  <c r="BAE124" i="16"/>
  <c r="BAD124" i="16"/>
  <c r="BAC124" i="16"/>
  <c r="BAB124" i="16"/>
  <c r="BAA124" i="16"/>
  <c r="AZZ124" i="16"/>
  <c r="AZY124" i="16"/>
  <c r="AZX124" i="16"/>
  <c r="AZW124" i="16"/>
  <c r="AZV124" i="16"/>
  <c r="AZU124" i="16"/>
  <c r="AZT124" i="16"/>
  <c r="AZS124" i="16"/>
  <c r="AZR124" i="16"/>
  <c r="AZQ124" i="16"/>
  <c r="AZP124" i="16"/>
  <c r="AZO124" i="16"/>
  <c r="AZN124" i="16"/>
  <c r="AZM124" i="16"/>
  <c r="AZL124" i="16"/>
  <c r="AZK124" i="16"/>
  <c r="AZJ124" i="16"/>
  <c r="AZI124" i="16"/>
  <c r="AZH124" i="16"/>
  <c r="AZG124" i="16"/>
  <c r="AZF124" i="16"/>
  <c r="AZE124" i="16"/>
  <c r="AZD124" i="16"/>
  <c r="AZC124" i="16"/>
  <c r="AZB124" i="16"/>
  <c r="AZA124" i="16"/>
  <c r="AYZ124" i="16"/>
  <c r="AYY124" i="16"/>
  <c r="AYX124" i="16"/>
  <c r="AYW124" i="16"/>
  <c r="AYV124" i="16"/>
  <c r="AYU124" i="16"/>
  <c r="AYT124" i="16"/>
  <c r="AYS124" i="16"/>
  <c r="AYR124" i="16"/>
  <c r="AYQ124" i="16"/>
  <c r="AYP124" i="16"/>
  <c r="AYO124" i="16"/>
  <c r="AYN124" i="16"/>
  <c r="AYM124" i="16"/>
  <c r="AYL124" i="16"/>
  <c r="AYK124" i="16"/>
  <c r="AYJ124" i="16"/>
  <c r="AYI124" i="16"/>
  <c r="AYH124" i="16"/>
  <c r="AYG124" i="16"/>
  <c r="AYF124" i="16"/>
  <c r="AYE124" i="16"/>
  <c r="AYD124" i="16"/>
  <c r="AYC124" i="16"/>
  <c r="AYB124" i="16"/>
  <c r="AYA124" i="16"/>
  <c r="AXZ124" i="16"/>
  <c r="AXY124" i="16"/>
  <c r="AXX124" i="16"/>
  <c r="AXW124" i="16"/>
  <c r="AXV124" i="16"/>
  <c r="AXU124" i="16"/>
  <c r="AXT124" i="16"/>
  <c r="AXS124" i="16"/>
  <c r="AXR124" i="16"/>
  <c r="AXQ124" i="16"/>
  <c r="AXP124" i="16"/>
  <c r="AXO124" i="16"/>
  <c r="AXN124" i="16"/>
  <c r="AXM124" i="16"/>
  <c r="AXL124" i="16"/>
  <c r="AXK124" i="16"/>
  <c r="AXJ124" i="16"/>
  <c r="AXI124" i="16"/>
  <c r="AXH124" i="16"/>
  <c r="AXG124" i="16"/>
  <c r="AXF124" i="16"/>
  <c r="AXE124" i="16"/>
  <c r="AXD124" i="16"/>
  <c r="AXC124" i="16"/>
  <c r="AXB124" i="16"/>
  <c r="AXA124" i="16"/>
  <c r="AWZ124" i="16"/>
  <c r="AWY124" i="16"/>
  <c r="AWX124" i="16"/>
  <c r="AWW124" i="16"/>
  <c r="AWV124" i="16"/>
  <c r="AWU124" i="16"/>
  <c r="AWT124" i="16"/>
  <c r="AWS124" i="16"/>
  <c r="AWR124" i="16"/>
  <c r="AWQ124" i="16"/>
  <c r="AWP124" i="16"/>
  <c r="AWO124" i="16"/>
  <c r="AWN124" i="16"/>
  <c r="AWM124" i="16"/>
  <c r="AWL124" i="16"/>
  <c r="AWK124" i="16"/>
  <c r="AWJ124" i="16"/>
  <c r="AWI124" i="16"/>
  <c r="AWH124" i="16"/>
  <c r="AWG124" i="16"/>
  <c r="AWF124" i="16"/>
  <c r="AWE124" i="16"/>
  <c r="AWD124" i="16"/>
  <c r="AWC124" i="16"/>
  <c r="AWB124" i="16"/>
  <c r="AWA124" i="16"/>
  <c r="AVZ124" i="16"/>
  <c r="AVY124" i="16"/>
  <c r="AVX124" i="16"/>
  <c r="AVW124" i="16"/>
  <c r="AVV124" i="16"/>
  <c r="AVU124" i="16"/>
  <c r="AVT124" i="16"/>
  <c r="AVS124" i="16"/>
  <c r="AVR124" i="16"/>
  <c r="AVQ124" i="16"/>
  <c r="AVP124" i="16"/>
  <c r="AVO124" i="16"/>
  <c r="AVN124" i="16"/>
  <c r="AVM124" i="16"/>
  <c r="AVL124" i="16"/>
  <c r="AVK124" i="16"/>
  <c r="AVJ124" i="16"/>
  <c r="AVI124" i="16"/>
  <c r="AVH124" i="16"/>
  <c r="AVG124" i="16"/>
  <c r="AVF124" i="16"/>
  <c r="AVE124" i="16"/>
  <c r="AVD124" i="16"/>
  <c r="AVC124" i="16"/>
  <c r="AVB124" i="16"/>
  <c r="AVA124" i="16"/>
  <c r="AUZ124" i="16"/>
  <c r="AUY124" i="16"/>
  <c r="AUX124" i="16"/>
  <c r="AUW124" i="16"/>
  <c r="AUV124" i="16"/>
  <c r="AUU124" i="16"/>
  <c r="AUT124" i="16"/>
  <c r="AUS124" i="16"/>
  <c r="AUR124" i="16"/>
  <c r="AUQ124" i="16"/>
  <c r="AUP124" i="16"/>
  <c r="AUO124" i="16"/>
  <c r="AUN124" i="16"/>
  <c r="AUM124" i="16"/>
  <c r="AUL124" i="16"/>
  <c r="AUK124" i="16"/>
  <c r="AUJ124" i="16"/>
  <c r="AUI124" i="16"/>
  <c r="AUH124" i="16"/>
  <c r="AUG124" i="16"/>
  <c r="AUF124" i="16"/>
  <c r="AUE124" i="16"/>
  <c r="AUD124" i="16"/>
  <c r="AUC124" i="16"/>
  <c r="AUB124" i="16"/>
  <c r="AUA124" i="16"/>
  <c r="ATZ124" i="16"/>
  <c r="ATY124" i="16"/>
  <c r="ATX124" i="16"/>
  <c r="ATW124" i="16"/>
  <c r="ATV124" i="16"/>
  <c r="ATU124" i="16"/>
  <c r="ATT124" i="16"/>
  <c r="ATS124" i="16"/>
  <c r="ATR124" i="16"/>
  <c r="ATQ124" i="16"/>
  <c r="ATP124" i="16"/>
  <c r="ATO124" i="16"/>
  <c r="ATN124" i="16"/>
  <c r="ATM124" i="16"/>
  <c r="ATL124" i="16"/>
  <c r="ATK124" i="16"/>
  <c r="ATJ124" i="16"/>
  <c r="ATI124" i="16"/>
  <c r="ATH124" i="16"/>
  <c r="ATG124" i="16"/>
  <c r="ATF124" i="16"/>
  <c r="ATE124" i="16"/>
  <c r="ATD124" i="16"/>
  <c r="ATC124" i="16"/>
  <c r="ATB124" i="16"/>
  <c r="ATA124" i="16"/>
  <c r="ASZ124" i="16"/>
  <c r="ASY124" i="16"/>
  <c r="ASX124" i="16"/>
  <c r="ASW124" i="16"/>
  <c r="ASV124" i="16"/>
  <c r="ASU124" i="16"/>
  <c r="AST124" i="16"/>
  <c r="ASS124" i="16"/>
  <c r="ASR124" i="16"/>
  <c r="ASQ124" i="16"/>
  <c r="ASP124" i="16"/>
  <c r="ASO124" i="16"/>
  <c r="ASN124" i="16"/>
  <c r="ASM124" i="16"/>
  <c r="ASL124" i="16"/>
  <c r="ASK124" i="16"/>
  <c r="ASJ124" i="16"/>
  <c r="ASI124" i="16"/>
  <c r="ASH124" i="16"/>
  <c r="ASG124" i="16"/>
  <c r="ASF124" i="16"/>
  <c r="ASE124" i="16"/>
  <c r="ASD124" i="16"/>
  <c r="ASC124" i="16"/>
  <c r="ASB124" i="16"/>
  <c r="ASA124" i="16"/>
  <c r="ARZ124" i="16"/>
  <c r="ARY124" i="16"/>
  <c r="ARX124" i="16"/>
  <c r="ARW124" i="16"/>
  <c r="ARV124" i="16"/>
  <c r="ARU124" i="16"/>
  <c r="ART124" i="16"/>
  <c r="ARS124" i="16"/>
  <c r="ARR124" i="16"/>
  <c r="ARQ124" i="16"/>
  <c r="ARP124" i="16"/>
  <c r="ARO124" i="16"/>
  <c r="ARN124" i="16"/>
  <c r="ARM124" i="16"/>
  <c r="ARL124" i="16"/>
  <c r="ARK124" i="16"/>
  <c r="ARJ124" i="16"/>
  <c r="ARI124" i="16"/>
  <c r="ARH124" i="16"/>
  <c r="ARG124" i="16"/>
  <c r="ARF124" i="16"/>
  <c r="ARE124" i="16"/>
  <c r="ARD124" i="16"/>
  <c r="ARC124" i="16"/>
  <c r="ARB124" i="16"/>
  <c r="ARA124" i="16"/>
  <c r="AQZ124" i="16"/>
  <c r="AQY124" i="16"/>
  <c r="AQX124" i="16"/>
  <c r="AQW124" i="16"/>
  <c r="AQV124" i="16"/>
  <c r="AQU124" i="16"/>
  <c r="AQT124" i="16"/>
  <c r="AQS124" i="16"/>
  <c r="AQR124" i="16"/>
  <c r="AQQ124" i="16"/>
  <c r="AQP124" i="16"/>
  <c r="AQO124" i="16"/>
  <c r="AQN124" i="16"/>
  <c r="AQM124" i="16"/>
  <c r="AQL124" i="16"/>
  <c r="AQK124" i="16"/>
  <c r="AQJ124" i="16"/>
  <c r="AQI124" i="16"/>
  <c r="AQH124" i="16"/>
  <c r="AQG124" i="16"/>
  <c r="AQF124" i="16"/>
  <c r="AQE124" i="16"/>
  <c r="AQD124" i="16"/>
  <c r="AQC124" i="16"/>
  <c r="AQB124" i="16"/>
  <c r="AQA124" i="16"/>
  <c r="APZ124" i="16"/>
  <c r="APY124" i="16"/>
  <c r="APX124" i="16"/>
  <c r="APW124" i="16"/>
  <c r="APV124" i="16"/>
  <c r="APU124" i="16"/>
  <c r="APT124" i="16"/>
  <c r="APS124" i="16"/>
  <c r="APR124" i="16"/>
  <c r="APQ124" i="16"/>
  <c r="APP124" i="16"/>
  <c r="APO124" i="16"/>
  <c r="APN124" i="16"/>
  <c r="APM124" i="16"/>
  <c r="APL124" i="16"/>
  <c r="APK124" i="16"/>
  <c r="APJ124" i="16"/>
  <c r="API124" i="16"/>
  <c r="APH124" i="16"/>
  <c r="APG124" i="16"/>
  <c r="APF124" i="16"/>
  <c r="APE124" i="16"/>
  <c r="APD124" i="16"/>
  <c r="APC124" i="16"/>
  <c r="APB124" i="16"/>
  <c r="APA124" i="16"/>
  <c r="AOZ124" i="16"/>
  <c r="AOY124" i="16"/>
  <c r="AOX124" i="16"/>
  <c r="AOW124" i="16"/>
  <c r="AOV124" i="16"/>
  <c r="AOU124" i="16"/>
  <c r="AOT124" i="16"/>
  <c r="AOS124" i="16"/>
  <c r="AOR124" i="16"/>
  <c r="AOQ124" i="16"/>
  <c r="AOP124" i="16"/>
  <c r="AOO124" i="16"/>
  <c r="AON124" i="16"/>
  <c r="AOM124" i="16"/>
  <c r="AOL124" i="16"/>
  <c r="AOK124" i="16"/>
  <c r="AOJ124" i="16"/>
  <c r="AOI124" i="16"/>
  <c r="AOH124" i="16"/>
  <c r="AOG124" i="16"/>
  <c r="AOF124" i="16"/>
  <c r="AOE124" i="16"/>
  <c r="AOD124" i="16"/>
  <c r="AOC124" i="16"/>
  <c r="AOB124" i="16"/>
  <c r="AOA124" i="16"/>
  <c r="ANZ124" i="16"/>
  <c r="ANY124" i="16"/>
  <c r="ANX124" i="16"/>
  <c r="ANW124" i="16"/>
  <c r="ANV124" i="16"/>
  <c r="ANU124" i="16"/>
  <c r="ANT124" i="16"/>
  <c r="ANS124" i="16"/>
  <c r="ANR124" i="16"/>
  <c r="ANQ124" i="16"/>
  <c r="ANP124" i="16"/>
  <c r="ANO124" i="16"/>
  <c r="ANN124" i="16"/>
  <c r="ANM124" i="16"/>
  <c r="ANL124" i="16"/>
  <c r="ANK124" i="16"/>
  <c r="ANJ124" i="16"/>
  <c r="ANI124" i="16"/>
  <c r="ANH124" i="16"/>
  <c r="ANG124" i="16"/>
  <c r="ANF124" i="16"/>
  <c r="ANE124" i="16"/>
  <c r="AND124" i="16"/>
  <c r="ANC124" i="16"/>
  <c r="ANB124" i="16"/>
  <c r="ANA124" i="16"/>
  <c r="AMZ124" i="16"/>
  <c r="AMY124" i="16"/>
  <c r="AMX124" i="16"/>
  <c r="AMW124" i="16"/>
  <c r="AMV124" i="16"/>
  <c r="AMU124" i="16"/>
  <c r="AMT124" i="16"/>
  <c r="AMS124" i="16"/>
  <c r="AMR124" i="16"/>
  <c r="AMQ124" i="16"/>
  <c r="AMP124" i="16"/>
  <c r="AMO124" i="16"/>
  <c r="AMN124" i="16"/>
  <c r="AMM124" i="16"/>
  <c r="AML124" i="16"/>
  <c r="AMK124" i="16"/>
  <c r="AMJ124" i="16"/>
  <c r="AMI124" i="16"/>
  <c r="AMH124" i="16"/>
  <c r="AMG124" i="16"/>
  <c r="AMF124" i="16"/>
  <c r="AME124" i="16"/>
  <c r="AMD124" i="16"/>
  <c r="AMC124" i="16"/>
  <c r="AMB124" i="16"/>
  <c r="AMA124" i="16"/>
  <c r="ALZ124" i="16"/>
  <c r="ALY124" i="16"/>
  <c r="ALX124" i="16"/>
  <c r="ALW124" i="16"/>
  <c r="ALV124" i="16"/>
  <c r="ALU124" i="16"/>
  <c r="ALT124" i="16"/>
  <c r="ALS124" i="16"/>
  <c r="ALR124" i="16"/>
  <c r="ALQ124" i="16"/>
  <c r="ALP124" i="16"/>
  <c r="ALO124" i="16"/>
  <c r="ALN124" i="16"/>
  <c r="ALM124" i="16"/>
  <c r="ALL124" i="16"/>
  <c r="ALK124" i="16"/>
  <c r="ALJ124" i="16"/>
  <c r="ALI124" i="16"/>
  <c r="ALH124" i="16"/>
  <c r="ALG124" i="16"/>
  <c r="ALF124" i="16"/>
  <c r="ALE124" i="16"/>
  <c r="ALD124" i="16"/>
  <c r="ALC124" i="16"/>
  <c r="ALB124" i="16"/>
  <c r="ALA124" i="16"/>
  <c r="AKZ124" i="16"/>
  <c r="AKY124" i="16"/>
  <c r="AKX124" i="16"/>
  <c r="AKW124" i="16"/>
  <c r="AKV124" i="16"/>
  <c r="AKU124" i="16"/>
  <c r="AKT124" i="16"/>
  <c r="AKS124" i="16"/>
  <c r="AKR124" i="16"/>
  <c r="AKQ124" i="16"/>
  <c r="AKP124" i="16"/>
  <c r="AKO124" i="16"/>
  <c r="AKN124" i="16"/>
  <c r="AKM124" i="16"/>
  <c r="AKL124" i="16"/>
  <c r="AKK124" i="16"/>
  <c r="AKJ124" i="16"/>
  <c r="AKI124" i="16"/>
  <c r="AKH124" i="16"/>
  <c r="AKG124" i="16"/>
  <c r="AKF124" i="16"/>
  <c r="AKE124" i="16"/>
  <c r="AKD124" i="16"/>
  <c r="AKC124" i="16"/>
  <c r="AKB124" i="16"/>
  <c r="AKA124" i="16"/>
  <c r="AJZ124" i="16"/>
  <c r="AJY124" i="16"/>
  <c r="AJX124" i="16"/>
  <c r="AJW124" i="16"/>
  <c r="AJV124" i="16"/>
  <c r="AJU124" i="16"/>
  <c r="AJT124" i="16"/>
  <c r="AJS124" i="16"/>
  <c r="AJR124" i="16"/>
  <c r="AJQ124" i="16"/>
  <c r="AJP124" i="16"/>
  <c r="AJO124" i="16"/>
  <c r="AJN124" i="16"/>
  <c r="AJM124" i="16"/>
  <c r="AJL124" i="16"/>
  <c r="AJK124" i="16"/>
  <c r="AJJ124" i="16"/>
  <c r="AJI124" i="16"/>
  <c r="AJH124" i="16"/>
  <c r="AJG124" i="16"/>
  <c r="AJF124" i="16"/>
  <c r="AJE124" i="16"/>
  <c r="AJD124" i="16"/>
  <c r="AJC124" i="16"/>
  <c r="AJB124" i="16"/>
  <c r="AJA124" i="16"/>
  <c r="AIZ124" i="16"/>
  <c r="AIY124" i="16"/>
  <c r="AIX124" i="16"/>
  <c r="AIW124" i="16"/>
  <c r="AIV124" i="16"/>
  <c r="AIU124" i="16"/>
  <c r="AIT124" i="16"/>
  <c r="AIS124" i="16"/>
  <c r="AIR124" i="16"/>
  <c r="AIQ124" i="16"/>
  <c r="AIP124" i="16"/>
  <c r="AIO124" i="16"/>
  <c r="AIN124" i="16"/>
  <c r="AIM124" i="16"/>
  <c r="AIL124" i="16"/>
  <c r="AIK124" i="16"/>
  <c r="AIJ124" i="16"/>
  <c r="AII124" i="16"/>
  <c r="AIH124" i="16"/>
  <c r="AIG124" i="16"/>
  <c r="AIF124" i="16"/>
  <c r="AIE124" i="16"/>
  <c r="AID124" i="16"/>
  <c r="AIC124" i="16"/>
  <c r="AIB124" i="16"/>
  <c r="AIA124" i="16"/>
  <c r="AHZ124" i="16"/>
  <c r="AHY124" i="16"/>
  <c r="AHX124" i="16"/>
  <c r="AHW124" i="16"/>
  <c r="AHV124" i="16"/>
  <c r="AHU124" i="16"/>
  <c r="AHT124" i="16"/>
  <c r="AHS124" i="16"/>
  <c r="AHR124" i="16"/>
  <c r="AHQ124" i="16"/>
  <c r="AHP124" i="16"/>
  <c r="AHO124" i="16"/>
  <c r="AHN124" i="16"/>
  <c r="AHM124" i="16"/>
  <c r="AHL124" i="16"/>
  <c r="AHK124" i="16"/>
  <c r="AHJ124" i="16"/>
  <c r="AHI124" i="16"/>
  <c r="AHH124" i="16"/>
  <c r="AHG124" i="16"/>
  <c r="AHF124" i="16"/>
  <c r="AHE124" i="16"/>
  <c r="AHD124" i="16"/>
  <c r="AHC124" i="16"/>
  <c r="AHB124" i="16"/>
  <c r="AHA124" i="16"/>
  <c r="AGZ124" i="16"/>
  <c r="AGY124" i="16"/>
  <c r="AGX124" i="16"/>
  <c r="AGW124" i="16"/>
  <c r="AGV124" i="16"/>
  <c r="AGU124" i="16"/>
  <c r="AGT124" i="16"/>
  <c r="AGS124" i="16"/>
  <c r="AGR124" i="16"/>
  <c r="AGQ124" i="16"/>
  <c r="AGP124" i="16"/>
  <c r="AGO124" i="16"/>
  <c r="AGN124" i="16"/>
  <c r="AGM124" i="16"/>
  <c r="AGL124" i="16"/>
  <c r="AGK124" i="16"/>
  <c r="AGJ124" i="16"/>
  <c r="AGI124" i="16"/>
  <c r="AGH124" i="16"/>
  <c r="AGG124" i="16"/>
  <c r="AGF124" i="16"/>
  <c r="AGE124" i="16"/>
  <c r="AGD124" i="16"/>
  <c r="AGC124" i="16"/>
  <c r="AGB124" i="16"/>
  <c r="AGA124" i="16"/>
  <c r="AFZ124" i="16"/>
  <c r="AFY124" i="16"/>
  <c r="AFX124" i="16"/>
  <c r="AFW124" i="16"/>
  <c r="AFV124" i="16"/>
  <c r="AFU124" i="16"/>
  <c r="AFT124" i="16"/>
  <c r="AFS124" i="16"/>
  <c r="AFR124" i="16"/>
  <c r="AFQ124" i="16"/>
  <c r="AFP124" i="16"/>
  <c r="AFO124" i="16"/>
  <c r="AFN124" i="16"/>
  <c r="AFM124" i="16"/>
  <c r="AFL124" i="16"/>
  <c r="AFK124" i="16"/>
  <c r="AFJ124" i="16"/>
  <c r="AFI124" i="16"/>
  <c r="AFH124" i="16"/>
  <c r="AFG124" i="16"/>
  <c r="AFF124" i="16"/>
  <c r="AFE124" i="16"/>
  <c r="AFD124" i="16"/>
  <c r="AFC124" i="16"/>
  <c r="AFB124" i="16"/>
  <c r="AFA124" i="16"/>
  <c r="AEZ124" i="16"/>
  <c r="AEY124" i="16"/>
  <c r="AEX124" i="16"/>
  <c r="AEW124" i="16"/>
  <c r="AEV124" i="16"/>
  <c r="AEU124" i="16"/>
  <c r="AET124" i="16"/>
  <c r="AES124" i="16"/>
  <c r="AER124" i="16"/>
  <c r="AEQ124" i="16"/>
  <c r="AEP124" i="16"/>
  <c r="AEO124" i="16"/>
  <c r="AEN124" i="16"/>
  <c r="AEM124" i="16"/>
  <c r="AEL124" i="16"/>
  <c r="AEK124" i="16"/>
  <c r="AEJ124" i="16"/>
  <c r="AEI124" i="16"/>
  <c r="AEH124" i="16"/>
  <c r="AEG124" i="16"/>
  <c r="AEF124" i="16"/>
  <c r="AEE124" i="16"/>
  <c r="AED124" i="16"/>
  <c r="AEC124" i="16"/>
  <c r="AEB124" i="16"/>
  <c r="AEA124" i="16"/>
  <c r="ADZ124" i="16"/>
  <c r="ADY124" i="16"/>
  <c r="ADX124" i="16"/>
  <c r="ADW124" i="16"/>
  <c r="ADV124" i="16"/>
  <c r="ADU124" i="16"/>
  <c r="ADT124" i="16"/>
  <c r="ADS124" i="16"/>
  <c r="ADR124" i="16"/>
  <c r="ADQ124" i="16"/>
  <c r="ADP124" i="16"/>
  <c r="ADO124" i="16"/>
  <c r="ADN124" i="16"/>
  <c r="ADM124" i="16"/>
  <c r="ADL124" i="16"/>
  <c r="ADK124" i="16"/>
  <c r="ADJ124" i="16"/>
  <c r="ADI124" i="16"/>
  <c r="ADH124" i="16"/>
  <c r="ADG124" i="16"/>
  <c r="ADF124" i="16"/>
  <c r="ADE124" i="16"/>
  <c r="ADD124" i="16"/>
  <c r="ADC124" i="16"/>
  <c r="ADB124" i="16"/>
  <c r="ADA124" i="16"/>
  <c r="ACZ124" i="16"/>
  <c r="ACY124" i="16"/>
  <c r="ACX124" i="16"/>
  <c r="ACW124" i="16"/>
  <c r="ACV124" i="16"/>
  <c r="ACU124" i="16"/>
  <c r="ACT124" i="16"/>
  <c r="ACS124" i="16"/>
  <c r="ACR124" i="16"/>
  <c r="ACQ124" i="16"/>
  <c r="ACP124" i="16"/>
  <c r="ACO124" i="16"/>
  <c r="ACN124" i="16"/>
  <c r="ACM124" i="16"/>
  <c r="ACL124" i="16"/>
  <c r="ACK124" i="16"/>
  <c r="ACJ124" i="16"/>
  <c r="ACI124" i="16"/>
  <c r="ACH124" i="16"/>
  <c r="ACG124" i="16"/>
  <c r="ACF124" i="16"/>
  <c r="ACE124" i="16"/>
  <c r="ACD124" i="16"/>
  <c r="ACC124" i="16"/>
  <c r="ACB124" i="16"/>
  <c r="ACA124" i="16"/>
  <c r="ABZ124" i="16"/>
  <c r="ABY124" i="16"/>
  <c r="ABX124" i="16"/>
  <c r="ABW124" i="16"/>
  <c r="ABV124" i="16"/>
  <c r="ABU124" i="16"/>
  <c r="ABT124" i="16"/>
  <c r="ABS124" i="16"/>
  <c r="ABR124" i="16"/>
  <c r="ABQ124" i="16"/>
  <c r="ABP124" i="16"/>
  <c r="ABO124" i="16"/>
  <c r="ABN124" i="16"/>
  <c r="ABM124" i="16"/>
  <c r="ABL124" i="16"/>
  <c r="ABK124" i="16"/>
  <c r="ABJ124" i="16"/>
  <c r="ABI124" i="16"/>
  <c r="ABH124" i="16"/>
  <c r="ABG124" i="16"/>
  <c r="ABF124" i="16"/>
  <c r="ABE124" i="16"/>
  <c r="ABD124" i="16"/>
  <c r="ABC124" i="16"/>
  <c r="ABB124" i="16"/>
  <c r="ABA124" i="16"/>
  <c r="AAZ124" i="16"/>
  <c r="AAY124" i="16"/>
  <c r="AAX124" i="16"/>
  <c r="AAW124" i="16"/>
  <c r="AAV124" i="16"/>
  <c r="AAU124" i="16"/>
  <c r="AAT124" i="16"/>
  <c r="AAS124" i="16"/>
  <c r="AAR124" i="16"/>
  <c r="AAQ124" i="16"/>
  <c r="AAP124" i="16"/>
  <c r="AAO124" i="16"/>
  <c r="AAN124" i="16"/>
  <c r="AAM124" i="16"/>
  <c r="AAL124" i="16"/>
  <c r="AAK124" i="16"/>
  <c r="AAJ124" i="16"/>
  <c r="AAI124" i="16"/>
  <c r="AAH124" i="16"/>
  <c r="AAG124" i="16"/>
  <c r="AAF124" i="16"/>
  <c r="AAE124" i="16"/>
  <c r="AAD124" i="16"/>
  <c r="AAC124" i="16"/>
  <c r="AAB124" i="16"/>
  <c r="AAA124" i="16"/>
  <c r="ZZ124" i="16"/>
  <c r="ZY124" i="16"/>
  <c r="ZX124" i="16"/>
  <c r="ZW124" i="16"/>
  <c r="ZV124" i="16"/>
  <c r="ZU124" i="16"/>
  <c r="ZT124" i="16"/>
  <c r="ZS124" i="16"/>
  <c r="ZR124" i="16"/>
  <c r="ZQ124" i="16"/>
  <c r="ZP124" i="16"/>
  <c r="ZO124" i="16"/>
  <c r="ZN124" i="16"/>
  <c r="ZM124" i="16"/>
  <c r="ZL124" i="16"/>
  <c r="ZK124" i="16"/>
  <c r="ZJ124" i="16"/>
  <c r="ZI124" i="16"/>
  <c r="ZH124" i="16"/>
  <c r="ZG124" i="16"/>
  <c r="ZF124" i="16"/>
  <c r="ZE124" i="16"/>
  <c r="ZD124" i="16"/>
  <c r="ZC124" i="16"/>
  <c r="ZB124" i="16"/>
  <c r="ZA124" i="16"/>
  <c r="YZ124" i="16"/>
  <c r="YY124" i="16"/>
  <c r="YX124" i="16"/>
  <c r="YW124" i="16"/>
  <c r="YV124" i="16"/>
  <c r="YU124" i="16"/>
  <c r="YT124" i="16"/>
  <c r="YS124" i="16"/>
  <c r="YR124" i="16"/>
  <c r="YQ124" i="16"/>
  <c r="YP124" i="16"/>
  <c r="YO124" i="16"/>
  <c r="YN124" i="16"/>
  <c r="YM124" i="16"/>
  <c r="YL124" i="16"/>
  <c r="YK124" i="16"/>
  <c r="YJ124" i="16"/>
  <c r="YI124" i="16"/>
  <c r="YH124" i="16"/>
  <c r="YG124" i="16"/>
  <c r="YF124" i="16"/>
  <c r="YE124" i="16"/>
  <c r="YD124" i="16"/>
  <c r="YC124" i="16"/>
  <c r="YB124" i="16"/>
  <c r="YA124" i="16"/>
  <c r="XZ124" i="16"/>
  <c r="XY124" i="16"/>
  <c r="XX124" i="16"/>
  <c r="XW124" i="16"/>
  <c r="XV124" i="16"/>
  <c r="XU124" i="16"/>
  <c r="XT124" i="16"/>
  <c r="XS124" i="16"/>
  <c r="XR124" i="16"/>
  <c r="XQ124" i="16"/>
  <c r="XP124" i="16"/>
  <c r="XO124" i="16"/>
  <c r="XN124" i="16"/>
  <c r="XM124" i="16"/>
  <c r="XL124" i="16"/>
  <c r="XK124" i="16"/>
  <c r="XJ124" i="16"/>
  <c r="XI124" i="16"/>
  <c r="XH124" i="16"/>
  <c r="XG124" i="16"/>
  <c r="XF124" i="16"/>
  <c r="XE124" i="16"/>
  <c r="XD124" i="16"/>
  <c r="XC124" i="16"/>
  <c r="XB124" i="16"/>
  <c r="XA124" i="16"/>
  <c r="WZ124" i="16"/>
  <c r="WY124" i="16"/>
  <c r="WX124" i="16"/>
  <c r="WW124" i="16"/>
  <c r="WV124" i="16"/>
  <c r="WU124" i="16"/>
  <c r="WT124" i="16"/>
  <c r="WS124" i="16"/>
  <c r="WR124" i="16"/>
  <c r="WQ124" i="16"/>
  <c r="WP124" i="16"/>
  <c r="WO124" i="16"/>
  <c r="WN124" i="16"/>
  <c r="WM124" i="16"/>
  <c r="WL124" i="16"/>
  <c r="WK124" i="16"/>
  <c r="WJ124" i="16"/>
  <c r="WI124" i="16"/>
  <c r="WH124" i="16"/>
  <c r="WG124" i="16"/>
  <c r="WF124" i="16"/>
  <c r="WE124" i="16"/>
  <c r="WD124" i="16"/>
  <c r="WC124" i="16"/>
  <c r="WB124" i="16"/>
  <c r="WA124" i="16"/>
  <c r="VZ124" i="16"/>
  <c r="VY124" i="16"/>
  <c r="VX124" i="16"/>
  <c r="VW124" i="16"/>
  <c r="VV124" i="16"/>
  <c r="VU124" i="16"/>
  <c r="VT124" i="16"/>
  <c r="VS124" i="16"/>
  <c r="VR124" i="16"/>
  <c r="VQ124" i="16"/>
  <c r="VP124" i="16"/>
  <c r="VO124" i="16"/>
  <c r="VN124" i="16"/>
  <c r="VM124" i="16"/>
  <c r="VL124" i="16"/>
  <c r="VK124" i="16"/>
  <c r="VJ124" i="16"/>
  <c r="VI124" i="16"/>
  <c r="VH124" i="16"/>
  <c r="VG124" i="16"/>
  <c r="VF124" i="16"/>
  <c r="VE124" i="16"/>
  <c r="VD124" i="16"/>
  <c r="VC124" i="16"/>
  <c r="VB124" i="16"/>
  <c r="VA124" i="16"/>
  <c r="UZ124" i="16"/>
  <c r="UY124" i="16"/>
  <c r="UX124" i="16"/>
  <c r="UW124" i="16"/>
  <c r="UV124" i="16"/>
  <c r="UU124" i="16"/>
  <c r="UT124" i="16"/>
  <c r="US124" i="16"/>
  <c r="UR124" i="16"/>
  <c r="UQ124" i="16"/>
  <c r="UP124" i="16"/>
  <c r="UO124" i="16"/>
  <c r="UN124" i="16"/>
  <c r="UM124" i="16"/>
  <c r="UL124" i="16"/>
  <c r="UK124" i="16"/>
  <c r="UJ124" i="16"/>
  <c r="UI124" i="16"/>
  <c r="UH124" i="16"/>
  <c r="UG124" i="16"/>
  <c r="UF124" i="16"/>
  <c r="UE124" i="16"/>
  <c r="UD124" i="16"/>
  <c r="UC124" i="16"/>
  <c r="UB124" i="16"/>
  <c r="UA124" i="16"/>
  <c r="TZ124" i="16"/>
  <c r="TY124" i="16"/>
  <c r="TX124" i="16"/>
  <c r="TW124" i="16"/>
  <c r="TV124" i="16"/>
  <c r="TU124" i="16"/>
  <c r="TT124" i="16"/>
  <c r="TS124" i="16"/>
  <c r="TR124" i="16"/>
  <c r="TQ124" i="16"/>
  <c r="TP124" i="16"/>
  <c r="TO124" i="16"/>
  <c r="TN124" i="16"/>
  <c r="TM124" i="16"/>
  <c r="TL124" i="16"/>
  <c r="TK124" i="16"/>
  <c r="TJ124" i="16"/>
  <c r="TI124" i="16"/>
  <c r="TH124" i="16"/>
  <c r="TG124" i="16"/>
  <c r="TF124" i="16"/>
  <c r="TE124" i="16"/>
  <c r="TD124" i="16"/>
  <c r="TC124" i="16"/>
  <c r="TB124" i="16"/>
  <c r="TA124" i="16"/>
  <c r="SZ124" i="16"/>
  <c r="SY124" i="16"/>
  <c r="SX124" i="16"/>
  <c r="SW124" i="16"/>
  <c r="SV124" i="16"/>
  <c r="SU124" i="16"/>
  <c r="ST124" i="16"/>
  <c r="SS124" i="16"/>
  <c r="SR124" i="16"/>
  <c r="SQ124" i="16"/>
  <c r="SP124" i="16"/>
  <c r="SO124" i="16"/>
  <c r="SN124" i="16"/>
  <c r="SM124" i="16"/>
  <c r="SL124" i="16"/>
  <c r="SK124" i="16"/>
  <c r="SJ124" i="16"/>
  <c r="SI124" i="16"/>
  <c r="SH124" i="16"/>
  <c r="SG124" i="16"/>
  <c r="SF124" i="16"/>
  <c r="SE124" i="16"/>
  <c r="SD124" i="16"/>
  <c r="SC124" i="16"/>
  <c r="SB124" i="16"/>
  <c r="SA124" i="16"/>
  <c r="RZ124" i="16"/>
  <c r="RY124" i="16"/>
  <c r="RX124" i="16"/>
  <c r="RW124" i="16"/>
  <c r="RV124" i="16"/>
  <c r="RU124" i="16"/>
  <c r="RT124" i="16"/>
  <c r="RS124" i="16"/>
  <c r="RR124" i="16"/>
  <c r="RQ124" i="16"/>
  <c r="RP124" i="16"/>
  <c r="RO124" i="16"/>
  <c r="RN124" i="16"/>
  <c r="RM124" i="16"/>
  <c r="RL124" i="16"/>
  <c r="RK124" i="16"/>
  <c r="RJ124" i="16"/>
  <c r="RI124" i="16"/>
  <c r="RH124" i="16"/>
  <c r="RG124" i="16"/>
  <c r="RF124" i="16"/>
  <c r="RE124" i="16"/>
  <c r="RD124" i="16"/>
  <c r="RC124" i="16"/>
  <c r="RB124" i="16"/>
  <c r="RA124" i="16"/>
  <c r="QZ124" i="16"/>
  <c r="QY124" i="16"/>
  <c r="QX124" i="16"/>
  <c r="QW124" i="16"/>
  <c r="QV124" i="16"/>
  <c r="QU124" i="16"/>
  <c r="QT124" i="16"/>
  <c r="QS124" i="16"/>
  <c r="QR124" i="16"/>
  <c r="QQ124" i="16"/>
  <c r="QP124" i="16"/>
  <c r="QO124" i="16"/>
  <c r="QN124" i="16"/>
  <c r="QM124" i="16"/>
  <c r="QL124" i="16"/>
  <c r="QK124" i="16"/>
  <c r="QJ124" i="16"/>
  <c r="QI124" i="16"/>
  <c r="QH124" i="16"/>
  <c r="QG124" i="16"/>
  <c r="QF124" i="16"/>
  <c r="QE124" i="16"/>
  <c r="QD124" i="16"/>
  <c r="QC124" i="16"/>
  <c r="QB124" i="16"/>
  <c r="QA124" i="16"/>
  <c r="PZ124" i="16"/>
  <c r="PY124" i="16"/>
  <c r="PX124" i="16"/>
  <c r="PW124" i="16"/>
  <c r="PV124" i="16"/>
  <c r="PU124" i="16"/>
  <c r="PT124" i="16"/>
  <c r="PS124" i="16"/>
  <c r="PR124" i="16"/>
  <c r="PQ124" i="16"/>
  <c r="PP124" i="16"/>
  <c r="PO124" i="16"/>
  <c r="PN124" i="16"/>
  <c r="PM124" i="16"/>
  <c r="PL124" i="16"/>
  <c r="PK124" i="16"/>
  <c r="PJ124" i="16"/>
  <c r="PI124" i="16"/>
  <c r="PH124" i="16"/>
  <c r="PG124" i="16"/>
  <c r="PF124" i="16"/>
  <c r="PE124" i="16"/>
  <c r="PD124" i="16"/>
  <c r="PC124" i="16"/>
  <c r="PB124" i="16"/>
  <c r="PA124" i="16"/>
  <c r="OZ124" i="16"/>
  <c r="OY124" i="16"/>
  <c r="OX124" i="16"/>
  <c r="OW124" i="16"/>
  <c r="OV124" i="16"/>
  <c r="OU124" i="16"/>
  <c r="OT124" i="16"/>
  <c r="OS124" i="16"/>
  <c r="OR124" i="16"/>
  <c r="OQ124" i="16"/>
  <c r="OP124" i="16"/>
  <c r="OO124" i="16"/>
  <c r="ON124" i="16"/>
  <c r="OM124" i="16"/>
  <c r="OL124" i="16"/>
  <c r="OK124" i="16"/>
  <c r="OJ124" i="16"/>
  <c r="OI124" i="16"/>
  <c r="OH124" i="16"/>
  <c r="OG124" i="16"/>
  <c r="OF124" i="16"/>
  <c r="OE124" i="16"/>
  <c r="OD124" i="16"/>
  <c r="OC124" i="16"/>
  <c r="OB124" i="16"/>
  <c r="OA124" i="16"/>
  <c r="NZ124" i="16"/>
  <c r="NY124" i="16"/>
  <c r="NX124" i="16"/>
  <c r="NW124" i="16"/>
  <c r="NV124" i="16"/>
  <c r="NU124" i="16"/>
  <c r="NT124" i="16"/>
  <c r="NS124" i="16"/>
  <c r="NR124" i="16"/>
  <c r="NQ124" i="16"/>
  <c r="NP124" i="16"/>
  <c r="NO124" i="16"/>
  <c r="NN124" i="16"/>
  <c r="NM124" i="16"/>
  <c r="NL124" i="16"/>
  <c r="NK124" i="16"/>
  <c r="NJ124" i="16"/>
  <c r="NI124" i="16"/>
  <c r="NH124" i="16"/>
  <c r="NG124" i="16"/>
  <c r="NF124" i="16"/>
  <c r="NE124" i="16"/>
  <c r="ND124" i="16"/>
  <c r="NC124" i="16"/>
  <c r="NB124" i="16"/>
  <c r="NA124" i="16"/>
  <c r="MZ124" i="16"/>
  <c r="MY124" i="16"/>
  <c r="MX124" i="16"/>
  <c r="MW124" i="16"/>
  <c r="MV124" i="16"/>
  <c r="MU124" i="16"/>
  <c r="MT124" i="16"/>
  <c r="MS124" i="16"/>
  <c r="MR124" i="16"/>
  <c r="MQ124" i="16"/>
  <c r="MP124" i="16"/>
  <c r="MO124" i="16"/>
  <c r="MN124" i="16"/>
  <c r="MM124" i="16"/>
  <c r="ML124" i="16"/>
  <c r="MK124" i="16"/>
  <c r="MJ124" i="16"/>
  <c r="MI124" i="16"/>
  <c r="MH124" i="16"/>
  <c r="MG124" i="16"/>
  <c r="MF124" i="16"/>
  <c r="ME124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KX124" i="16"/>
  <c r="KW124" i="16"/>
  <c r="KV124" i="16"/>
  <c r="KU124" i="16"/>
  <c r="KT124" i="16"/>
  <c r="KS124" i="16"/>
  <c r="KR124" i="16"/>
  <c r="KQ124" i="16"/>
  <c r="KP124" i="16"/>
  <c r="KO124" i="16"/>
  <c r="KN124" i="16"/>
  <c r="KM124" i="16"/>
  <c r="KL124" i="16"/>
  <c r="KK124" i="16"/>
  <c r="KJ124" i="16"/>
  <c r="KI124" i="16"/>
  <c r="KH124" i="16"/>
  <c r="KG124" i="16"/>
  <c r="KF124" i="16"/>
  <c r="KE124" i="16"/>
  <c r="KD124" i="16"/>
  <c r="KC124" i="16"/>
  <c r="KB124" i="16"/>
  <c r="KA124" i="16"/>
  <c r="JZ124" i="16"/>
  <c r="JY124" i="16"/>
  <c r="JX124" i="16"/>
  <c r="JW124" i="16"/>
  <c r="JV124" i="16"/>
  <c r="JU124" i="16"/>
  <c r="JT124" i="16"/>
  <c r="JS124" i="16"/>
  <c r="JR124" i="16"/>
  <c r="JQ124" i="16"/>
  <c r="JP124" i="16"/>
  <c r="JO124" i="16"/>
  <c r="JN124" i="16"/>
  <c r="JM124" i="16"/>
  <c r="JL124" i="16"/>
  <c r="JK124" i="16"/>
  <c r="JJ124" i="16"/>
  <c r="JI124" i="16"/>
  <c r="JH124" i="16"/>
  <c r="JG124" i="16"/>
  <c r="JF124" i="16"/>
  <c r="JE124" i="16"/>
  <c r="JD124" i="16"/>
  <c r="JC124" i="16"/>
  <c r="JB124" i="16"/>
  <c r="JA124" i="16"/>
  <c r="IZ124" i="16"/>
  <c r="IY124" i="16"/>
  <c r="IX124" i="16"/>
  <c r="IW124" i="16"/>
  <c r="IV124" i="16"/>
  <c r="IU124" i="16"/>
  <c r="IT124" i="16"/>
  <c r="IS124" i="16"/>
  <c r="IR124" i="16"/>
  <c r="IQ124" i="16"/>
  <c r="IP124" i="16"/>
  <c r="IO124" i="16"/>
  <c r="IN124" i="16"/>
  <c r="IM124" i="16"/>
  <c r="IL124" i="16"/>
  <c r="IK124" i="16"/>
  <c r="IJ124" i="16"/>
  <c r="II124" i="16"/>
  <c r="IH124" i="16"/>
  <c r="IG124" i="16"/>
  <c r="IF124" i="16"/>
  <c r="IE124" i="16"/>
  <c r="ID124" i="16"/>
  <c r="IC124" i="16"/>
  <c r="IB124" i="16"/>
  <c r="IA124" i="16"/>
  <c r="HZ124" i="16"/>
  <c r="HY124" i="16"/>
  <c r="HX124" i="16"/>
  <c r="HW124" i="16"/>
  <c r="HV124" i="16"/>
  <c r="HU124" i="16"/>
  <c r="HT124" i="16"/>
  <c r="HS124" i="16"/>
  <c r="HR124" i="16"/>
  <c r="HQ124" i="16"/>
  <c r="HP124" i="16"/>
  <c r="HO124" i="16"/>
  <c r="HN124" i="16"/>
  <c r="HM124" i="16"/>
  <c r="HL124" i="16"/>
  <c r="HK124" i="16"/>
  <c r="HJ124" i="16"/>
  <c r="HI124" i="16"/>
  <c r="HH124" i="16"/>
  <c r="HG124" i="16"/>
  <c r="HF124" i="16"/>
  <c r="HE124" i="16"/>
  <c r="HD124" i="16"/>
  <c r="HC124" i="16"/>
  <c r="HB124" i="16"/>
  <c r="HA124" i="16"/>
  <c r="GZ124" i="16"/>
  <c r="GY124" i="16"/>
  <c r="GX124" i="16"/>
  <c r="GW124" i="16"/>
  <c r="GV124" i="16"/>
  <c r="GU124" i="16"/>
  <c r="GT124" i="16"/>
  <c r="GS124" i="16"/>
  <c r="GR124" i="16"/>
  <c r="GQ124" i="16"/>
  <c r="GP124" i="16"/>
  <c r="GO124" i="16"/>
  <c r="GN124" i="16"/>
  <c r="GM124" i="16"/>
  <c r="GL124" i="16"/>
  <c r="GK124" i="16"/>
  <c r="GJ124" i="16"/>
  <c r="GI124" i="16"/>
  <c r="GH124" i="16"/>
  <c r="GG124" i="16"/>
  <c r="GF124" i="16"/>
  <c r="GE124" i="16"/>
  <c r="GD124" i="16"/>
  <c r="GC124" i="16"/>
  <c r="GB124" i="16"/>
  <c r="GA124" i="16"/>
  <c r="FZ124" i="16"/>
  <c r="FY124" i="16"/>
  <c r="FX124" i="16"/>
  <c r="FW124" i="16"/>
  <c r="FV124" i="16"/>
  <c r="FU124" i="16"/>
  <c r="FT124" i="16"/>
  <c r="FS124" i="16"/>
  <c r="FR124" i="16"/>
  <c r="FQ124" i="16"/>
  <c r="FP124" i="16"/>
  <c r="FO124" i="16"/>
  <c r="FN124" i="16"/>
  <c r="FM124" i="16"/>
  <c r="FL124" i="16"/>
  <c r="FK124" i="16"/>
  <c r="FJ124" i="16"/>
  <c r="FI124" i="16"/>
  <c r="FH124" i="16"/>
  <c r="FG124" i="16"/>
  <c r="FF124" i="16"/>
  <c r="FE124" i="16"/>
  <c r="FD124" i="16"/>
  <c r="FC124" i="16"/>
  <c r="FB124" i="16"/>
  <c r="FA124" i="16"/>
  <c r="EZ124" i="16"/>
  <c r="EY124" i="16"/>
  <c r="EX124" i="16"/>
  <c r="EW124" i="16"/>
  <c r="EV124" i="16"/>
  <c r="EU124" i="16"/>
  <c r="ET124" i="16"/>
  <c r="ES124" i="16"/>
  <c r="ER124" i="16"/>
  <c r="EQ124" i="16"/>
  <c r="EP124" i="16"/>
  <c r="EO124" i="16"/>
  <c r="EN124" i="16"/>
  <c r="EM124" i="16"/>
  <c r="EL124" i="16"/>
  <c r="EK124" i="16"/>
  <c r="EJ124" i="16"/>
  <c r="EI124" i="16"/>
  <c r="EH124" i="16"/>
  <c r="EG124" i="16"/>
  <c r="EF124" i="16"/>
  <c r="EE124" i="16"/>
  <c r="ED124" i="16"/>
  <c r="EC124" i="16"/>
  <c r="EB124" i="16"/>
  <c r="EA124" i="16"/>
  <c r="DZ124" i="16"/>
  <c r="DY124" i="16"/>
  <c r="DX124" i="16"/>
  <c r="DW124" i="16"/>
  <c r="DV124" i="16"/>
  <c r="DU124" i="16"/>
  <c r="DT124" i="16"/>
  <c r="DS124" i="16"/>
  <c r="DR124" i="16"/>
  <c r="DQ124" i="16"/>
  <c r="DP124" i="16"/>
  <c r="DO124" i="16"/>
  <c r="DN124" i="16"/>
  <c r="DM124" i="16"/>
  <c r="DL124" i="16"/>
  <c r="DK124" i="16"/>
  <c r="DJ124" i="16"/>
  <c r="DI124" i="16"/>
  <c r="DH124" i="16"/>
  <c r="DG124" i="16"/>
  <c r="DF124" i="16"/>
  <c r="DE124" i="16"/>
  <c r="DD124" i="16"/>
  <c r="DC124" i="16"/>
  <c r="DB124" i="16"/>
  <c r="DA124" i="16"/>
  <c r="CZ124" i="16"/>
  <c r="CY124" i="16"/>
  <c r="CX124" i="16"/>
  <c r="CW124" i="16"/>
  <c r="CV124" i="16"/>
  <c r="CU124" i="16"/>
  <c r="CT124" i="16"/>
  <c r="CS124" i="16"/>
  <c r="CR124" i="16"/>
  <c r="CQ124" i="16"/>
  <c r="CP124" i="16"/>
  <c r="CO124" i="16"/>
  <c r="CN124" i="16"/>
  <c r="CM124" i="16"/>
  <c r="CL124" i="16"/>
  <c r="CK124" i="16"/>
  <c r="CJ124" i="16"/>
  <c r="CI124" i="16"/>
  <c r="CH124" i="16"/>
  <c r="CG124" i="16"/>
  <c r="CF124" i="16"/>
  <c r="CE124" i="16"/>
  <c r="CD124" i="16"/>
  <c r="CC124" i="16"/>
  <c r="CB124" i="16"/>
  <c r="CA124" i="16"/>
  <c r="BZ124" i="16"/>
  <c r="BY124" i="16"/>
  <c r="BX124" i="16"/>
  <c r="BW124" i="16"/>
  <c r="BV124" i="16"/>
  <c r="BU124" i="16"/>
  <c r="BT124" i="16"/>
  <c r="BS124" i="16"/>
  <c r="BR124" i="16"/>
  <c r="BQ124" i="16"/>
  <c r="BP124" i="16"/>
  <c r="BO124" i="16"/>
  <c r="BN124" i="16"/>
  <c r="BM124" i="16"/>
  <c r="BL124" i="16"/>
  <c r="BK124" i="16"/>
  <c r="BJ124" i="16"/>
  <c r="BI124" i="16"/>
  <c r="G124" i="16"/>
  <c r="E124" i="16"/>
  <c r="D124" i="16"/>
  <c r="C124" i="16"/>
  <c r="B124" i="16"/>
  <c r="A124" i="16"/>
  <c r="E19" i="26"/>
  <c r="G19" i="26"/>
  <c r="G10" i="26"/>
  <c r="E10" i="26"/>
  <c r="F10" i="26"/>
  <c r="I13" i="3"/>
  <c r="G10" i="31"/>
  <c r="E10" i="31"/>
  <c r="F10" i="31"/>
  <c r="G35" i="45"/>
  <c r="F35" i="45"/>
  <c r="E35" i="45"/>
  <c r="G153" i="26"/>
  <c r="E153" i="26"/>
  <c r="G149" i="26"/>
  <c r="E149" i="26"/>
  <c r="G145" i="26"/>
  <c r="E145" i="26"/>
  <c r="G135" i="26"/>
  <c r="E135" i="26"/>
  <c r="G121" i="26"/>
  <c r="E121" i="26"/>
  <c r="G9" i="31"/>
  <c r="E9" i="31"/>
  <c r="G268" i="35"/>
  <c r="E268" i="35"/>
  <c r="G8" i="31"/>
  <c r="E8" i="31"/>
  <c r="E74" i="26"/>
  <c r="G74" i="26"/>
  <c r="G83" i="26"/>
  <c r="E83" i="26"/>
  <c r="G50" i="16"/>
  <c r="E50" i="16"/>
  <c r="G22" i="16"/>
  <c r="E22" i="16"/>
  <c r="G31" i="16"/>
  <c r="E31" i="16"/>
  <c r="XFD118" i="16"/>
  <c r="XFC118" i="16"/>
  <c r="XFB118" i="16"/>
  <c r="XFA118" i="16"/>
  <c r="XEZ118" i="16"/>
  <c r="XEY118" i="16"/>
  <c r="XEX118" i="16"/>
  <c r="XEW118" i="16"/>
  <c r="XEV118" i="16"/>
  <c r="XEU118" i="16"/>
  <c r="XET118" i="16"/>
  <c r="XES118" i="16"/>
  <c r="XER118" i="16"/>
  <c r="XEQ118" i="16"/>
  <c r="XEP118" i="16"/>
  <c r="XEO118" i="16"/>
  <c r="XEN118" i="16"/>
  <c r="XEM118" i="16"/>
  <c r="XEL118" i="16"/>
  <c r="XEK118" i="16"/>
  <c r="XEJ118" i="16"/>
  <c r="XEI118" i="16"/>
  <c r="XEH118" i="16"/>
  <c r="XEG118" i="16"/>
  <c r="XEF118" i="16"/>
  <c r="XEE118" i="16"/>
  <c r="XED118" i="16"/>
  <c r="XEC118" i="16"/>
  <c r="XEB118" i="16"/>
  <c r="XEA118" i="16"/>
  <c r="XDZ118" i="16"/>
  <c r="XDY118" i="16"/>
  <c r="XDX118" i="16"/>
  <c r="XDW118" i="16"/>
  <c r="XDV118" i="16"/>
  <c r="XDU118" i="16"/>
  <c r="XDT118" i="16"/>
  <c r="XDS118" i="16"/>
  <c r="XDR118" i="16"/>
  <c r="XDQ118" i="16"/>
  <c r="XDP118" i="16"/>
  <c r="XDO118" i="16"/>
  <c r="XDN118" i="16"/>
  <c r="XDM118" i="16"/>
  <c r="XDL118" i="16"/>
  <c r="XDK118" i="16"/>
  <c r="XDJ118" i="16"/>
  <c r="XDI118" i="16"/>
  <c r="XDH118" i="16"/>
  <c r="XDG118" i="16"/>
  <c r="XDF118" i="16"/>
  <c r="XDE118" i="16"/>
  <c r="XDD118" i="16"/>
  <c r="XDC118" i="16"/>
  <c r="XDB118" i="16"/>
  <c r="XDA118" i="16"/>
  <c r="XCZ118" i="16"/>
  <c r="XCY118" i="16"/>
  <c r="XCX118" i="16"/>
  <c r="XCW118" i="16"/>
  <c r="XCV118" i="16"/>
  <c r="XCU118" i="16"/>
  <c r="XCT118" i="16"/>
  <c r="XCS118" i="16"/>
  <c r="XCR118" i="16"/>
  <c r="XCQ118" i="16"/>
  <c r="XCP118" i="16"/>
  <c r="XCO118" i="16"/>
  <c r="XCN118" i="16"/>
  <c r="XCM118" i="16"/>
  <c r="XCL118" i="16"/>
  <c r="XCK118" i="16"/>
  <c r="XCJ118" i="16"/>
  <c r="XCI118" i="16"/>
  <c r="XCH118" i="16"/>
  <c r="XCG118" i="16"/>
  <c r="XCF118" i="16"/>
  <c r="XCE118" i="16"/>
  <c r="XCD118" i="16"/>
  <c r="XCC118" i="16"/>
  <c r="XCB118" i="16"/>
  <c r="XCA118" i="16"/>
  <c r="XBZ118" i="16"/>
  <c r="XBY118" i="16"/>
  <c r="XBX118" i="16"/>
  <c r="XBW118" i="16"/>
  <c r="XBV118" i="16"/>
  <c r="XBU118" i="16"/>
  <c r="XBT118" i="16"/>
  <c r="XBS118" i="16"/>
  <c r="XBR118" i="16"/>
  <c r="XBQ118" i="16"/>
  <c r="XBP118" i="16"/>
  <c r="XBO118" i="16"/>
  <c r="XBN118" i="16"/>
  <c r="XBM118" i="16"/>
  <c r="XBL118" i="16"/>
  <c r="XBK118" i="16"/>
  <c r="XBJ118" i="16"/>
  <c r="XBI118" i="16"/>
  <c r="XBH118" i="16"/>
  <c r="XBG118" i="16"/>
  <c r="XBF118" i="16"/>
  <c r="XBE118" i="16"/>
  <c r="XBD118" i="16"/>
  <c r="XBC118" i="16"/>
  <c r="XBB118" i="16"/>
  <c r="XBA118" i="16"/>
  <c r="XAZ118" i="16"/>
  <c r="XAY118" i="16"/>
  <c r="XAX118" i="16"/>
  <c r="XAW118" i="16"/>
  <c r="XAV118" i="16"/>
  <c r="XAU118" i="16"/>
  <c r="XAT118" i="16"/>
  <c r="XAS118" i="16"/>
  <c r="XAR118" i="16"/>
  <c r="XAQ118" i="16"/>
  <c r="XAP118" i="16"/>
  <c r="XAO118" i="16"/>
  <c r="XAN118" i="16"/>
  <c r="XAM118" i="16"/>
  <c r="XAL118" i="16"/>
  <c r="XAK118" i="16"/>
  <c r="XAJ118" i="16"/>
  <c r="XAI118" i="16"/>
  <c r="XAH118" i="16"/>
  <c r="XAG118" i="16"/>
  <c r="XAF118" i="16"/>
  <c r="XAE118" i="16"/>
  <c r="XAD118" i="16"/>
  <c r="XAC118" i="16"/>
  <c r="XAB118" i="16"/>
  <c r="XAA118" i="16"/>
  <c r="WZZ118" i="16"/>
  <c r="WZY118" i="16"/>
  <c r="WZX118" i="16"/>
  <c r="WZW118" i="16"/>
  <c r="WZV118" i="16"/>
  <c r="WZU118" i="16"/>
  <c r="WZT118" i="16"/>
  <c r="WZS118" i="16"/>
  <c r="WZR118" i="16"/>
  <c r="WZQ118" i="16"/>
  <c r="WZP118" i="16"/>
  <c r="WZO118" i="16"/>
  <c r="WZN118" i="16"/>
  <c r="WZM118" i="16"/>
  <c r="WZL118" i="16"/>
  <c r="WZK118" i="16"/>
  <c r="WZJ118" i="16"/>
  <c r="WZI118" i="16"/>
  <c r="WZH118" i="16"/>
  <c r="WZG118" i="16"/>
  <c r="WZF118" i="16"/>
  <c r="WZE118" i="16"/>
  <c r="WZD118" i="16"/>
  <c r="WZC118" i="16"/>
  <c r="WZB118" i="16"/>
  <c r="WZA118" i="16"/>
  <c r="WYZ118" i="16"/>
  <c r="WYY118" i="16"/>
  <c r="WYX118" i="16"/>
  <c r="WYW118" i="16"/>
  <c r="WYV118" i="16"/>
  <c r="WYU118" i="16"/>
  <c r="WYT118" i="16"/>
  <c r="WYS118" i="16"/>
  <c r="WYR118" i="16"/>
  <c r="WYQ118" i="16"/>
  <c r="WYP118" i="16"/>
  <c r="WYO118" i="16"/>
  <c r="WYN118" i="16"/>
  <c r="WYM118" i="16"/>
  <c r="WYL118" i="16"/>
  <c r="WYK118" i="16"/>
  <c r="WYJ118" i="16"/>
  <c r="WYI118" i="16"/>
  <c r="WYH118" i="16"/>
  <c r="WYG118" i="16"/>
  <c r="WYF118" i="16"/>
  <c r="WYE118" i="16"/>
  <c r="WYD118" i="16"/>
  <c r="WYC118" i="16"/>
  <c r="WYB118" i="16"/>
  <c r="WYA118" i="16"/>
  <c r="WXZ118" i="16"/>
  <c r="WXY118" i="16"/>
  <c r="WXX118" i="16"/>
  <c r="WXW118" i="16"/>
  <c r="WXV118" i="16"/>
  <c r="WXU118" i="16"/>
  <c r="WXT118" i="16"/>
  <c r="WXS118" i="16"/>
  <c r="WXR118" i="16"/>
  <c r="WXQ118" i="16"/>
  <c r="WXP118" i="16"/>
  <c r="WXO118" i="16"/>
  <c r="WXN118" i="16"/>
  <c r="WXM118" i="16"/>
  <c r="WXL118" i="16"/>
  <c r="WXK118" i="16"/>
  <c r="WXJ118" i="16"/>
  <c r="WXI118" i="16"/>
  <c r="WXH118" i="16"/>
  <c r="WXG118" i="16"/>
  <c r="WXF118" i="16"/>
  <c r="WXE118" i="16"/>
  <c r="WXD118" i="16"/>
  <c r="WXC118" i="16"/>
  <c r="WXB118" i="16"/>
  <c r="WXA118" i="16"/>
  <c r="WWZ118" i="16"/>
  <c r="WWY118" i="16"/>
  <c r="WWX118" i="16"/>
  <c r="WWW118" i="16"/>
  <c r="WWV118" i="16"/>
  <c r="WWU118" i="16"/>
  <c r="WWT118" i="16"/>
  <c r="WWS118" i="16"/>
  <c r="WWR118" i="16"/>
  <c r="WWQ118" i="16"/>
  <c r="WWP118" i="16"/>
  <c r="WWO118" i="16"/>
  <c r="WWN118" i="16"/>
  <c r="WWM118" i="16"/>
  <c r="WWL118" i="16"/>
  <c r="WWK118" i="16"/>
  <c r="WWJ118" i="16"/>
  <c r="WWI118" i="16"/>
  <c r="WWH118" i="16"/>
  <c r="WWG118" i="16"/>
  <c r="WWF118" i="16"/>
  <c r="WWE118" i="16"/>
  <c r="WWD118" i="16"/>
  <c r="WWC118" i="16"/>
  <c r="WWB118" i="16"/>
  <c r="WWA118" i="16"/>
  <c r="WVZ118" i="16"/>
  <c r="WVY118" i="16"/>
  <c r="WVX118" i="16"/>
  <c r="WVW118" i="16"/>
  <c r="WVV118" i="16"/>
  <c r="WVU118" i="16"/>
  <c r="WVT118" i="16"/>
  <c r="WVS118" i="16"/>
  <c r="WVR118" i="16"/>
  <c r="WVQ118" i="16"/>
  <c r="WVP118" i="16"/>
  <c r="WVO118" i="16"/>
  <c r="WVN118" i="16"/>
  <c r="WVM118" i="16"/>
  <c r="WVL118" i="16"/>
  <c r="WVK118" i="16"/>
  <c r="WVJ118" i="16"/>
  <c r="WVI118" i="16"/>
  <c r="WVH118" i="16"/>
  <c r="WVG118" i="16"/>
  <c r="WVF118" i="16"/>
  <c r="WVE118" i="16"/>
  <c r="WVD118" i="16"/>
  <c r="WVC118" i="16"/>
  <c r="WVB118" i="16"/>
  <c r="WVA118" i="16"/>
  <c r="WUZ118" i="16"/>
  <c r="WUY118" i="16"/>
  <c r="WUX118" i="16"/>
  <c r="WUW118" i="16"/>
  <c r="WUV118" i="16"/>
  <c r="WUU118" i="16"/>
  <c r="WUT118" i="16"/>
  <c r="WUS118" i="16"/>
  <c r="WUR118" i="16"/>
  <c r="WUQ118" i="16"/>
  <c r="WUP118" i="16"/>
  <c r="WUO118" i="16"/>
  <c r="WUN118" i="16"/>
  <c r="WUM118" i="16"/>
  <c r="WUL118" i="16"/>
  <c r="WUK118" i="16"/>
  <c r="WUJ118" i="16"/>
  <c r="WUI118" i="16"/>
  <c r="WUH118" i="16"/>
  <c r="WUG118" i="16"/>
  <c r="WUF118" i="16"/>
  <c r="WUE118" i="16"/>
  <c r="WUD118" i="16"/>
  <c r="WUC118" i="16"/>
  <c r="WUB118" i="16"/>
  <c r="WUA118" i="16"/>
  <c r="WTZ118" i="16"/>
  <c r="WTY118" i="16"/>
  <c r="WTX118" i="16"/>
  <c r="WTW118" i="16"/>
  <c r="WTV118" i="16"/>
  <c r="WTU118" i="16"/>
  <c r="WTT118" i="16"/>
  <c r="WTS118" i="16"/>
  <c r="WTR118" i="16"/>
  <c r="WTQ118" i="16"/>
  <c r="WTP118" i="16"/>
  <c r="WTO118" i="16"/>
  <c r="WTN118" i="16"/>
  <c r="WTM118" i="16"/>
  <c r="WTL118" i="16"/>
  <c r="WTK118" i="16"/>
  <c r="WTJ118" i="16"/>
  <c r="WTI118" i="16"/>
  <c r="WTH118" i="16"/>
  <c r="WTG118" i="16"/>
  <c r="WTF118" i="16"/>
  <c r="WTE118" i="16"/>
  <c r="WTD118" i="16"/>
  <c r="WTC118" i="16"/>
  <c r="WTB118" i="16"/>
  <c r="WTA118" i="16"/>
  <c r="WSZ118" i="16"/>
  <c r="WSY118" i="16"/>
  <c r="WSX118" i="16"/>
  <c r="WSW118" i="16"/>
  <c r="WSV118" i="16"/>
  <c r="WSU118" i="16"/>
  <c r="WST118" i="16"/>
  <c r="WSS118" i="16"/>
  <c r="WSR118" i="16"/>
  <c r="WSQ118" i="16"/>
  <c r="WSP118" i="16"/>
  <c r="WSO118" i="16"/>
  <c r="WSN118" i="16"/>
  <c r="WSM118" i="16"/>
  <c r="WSL118" i="16"/>
  <c r="WSK118" i="16"/>
  <c r="WSJ118" i="16"/>
  <c r="WSI118" i="16"/>
  <c r="WSH118" i="16"/>
  <c r="WSG118" i="16"/>
  <c r="WSF118" i="16"/>
  <c r="WSE118" i="16"/>
  <c r="WSD118" i="16"/>
  <c r="WSC118" i="16"/>
  <c r="WSB118" i="16"/>
  <c r="WSA118" i="16"/>
  <c r="WRZ118" i="16"/>
  <c r="WRY118" i="16"/>
  <c r="WRX118" i="16"/>
  <c r="WRW118" i="16"/>
  <c r="WRV118" i="16"/>
  <c r="WRU118" i="16"/>
  <c r="WRT118" i="16"/>
  <c r="WRS118" i="16"/>
  <c r="WRR118" i="16"/>
  <c r="WRQ118" i="16"/>
  <c r="WRP118" i="16"/>
  <c r="WRO118" i="16"/>
  <c r="WRN118" i="16"/>
  <c r="WRM118" i="16"/>
  <c r="WRL118" i="16"/>
  <c r="WRK118" i="16"/>
  <c r="WRJ118" i="16"/>
  <c r="WRI118" i="16"/>
  <c r="WRH118" i="16"/>
  <c r="WRG118" i="16"/>
  <c r="WRF118" i="16"/>
  <c r="WRE118" i="16"/>
  <c r="WRD118" i="16"/>
  <c r="WRC118" i="16"/>
  <c r="WRB118" i="16"/>
  <c r="WRA118" i="16"/>
  <c r="WQZ118" i="16"/>
  <c r="WQY118" i="16"/>
  <c r="WQX118" i="16"/>
  <c r="WQW118" i="16"/>
  <c r="WQV118" i="16"/>
  <c r="WQU118" i="16"/>
  <c r="WQT118" i="16"/>
  <c r="WQS118" i="16"/>
  <c r="WQR118" i="16"/>
  <c r="WQQ118" i="16"/>
  <c r="WQP118" i="16"/>
  <c r="WQO118" i="16"/>
  <c r="WQN118" i="16"/>
  <c r="WQM118" i="16"/>
  <c r="WQL118" i="16"/>
  <c r="WQK118" i="16"/>
  <c r="WQJ118" i="16"/>
  <c r="WQI118" i="16"/>
  <c r="WQH118" i="16"/>
  <c r="WQG118" i="16"/>
  <c r="WQF118" i="16"/>
  <c r="WQE118" i="16"/>
  <c r="WQD118" i="16"/>
  <c r="WQC118" i="16"/>
  <c r="WQB118" i="16"/>
  <c r="WQA118" i="16"/>
  <c r="WPZ118" i="16"/>
  <c r="WPY118" i="16"/>
  <c r="WPX118" i="16"/>
  <c r="WPW118" i="16"/>
  <c r="WPV118" i="16"/>
  <c r="WPU118" i="16"/>
  <c r="WPT118" i="16"/>
  <c r="WPS118" i="16"/>
  <c r="WPR118" i="16"/>
  <c r="WPQ118" i="16"/>
  <c r="WPP118" i="16"/>
  <c r="WPO118" i="16"/>
  <c r="WPN118" i="16"/>
  <c r="WPM118" i="16"/>
  <c r="WPL118" i="16"/>
  <c r="WPK118" i="16"/>
  <c r="WPJ118" i="16"/>
  <c r="WPI118" i="16"/>
  <c r="WPH118" i="16"/>
  <c r="WPG118" i="16"/>
  <c r="WPF118" i="16"/>
  <c r="WPE118" i="16"/>
  <c r="WPD118" i="16"/>
  <c r="WPC118" i="16"/>
  <c r="WPB118" i="16"/>
  <c r="WPA118" i="16"/>
  <c r="WOZ118" i="16"/>
  <c r="WOY118" i="16"/>
  <c r="WOX118" i="16"/>
  <c r="WOW118" i="16"/>
  <c r="WOV118" i="16"/>
  <c r="WOU118" i="16"/>
  <c r="WOT118" i="16"/>
  <c r="WOS118" i="16"/>
  <c r="WOR118" i="16"/>
  <c r="WOQ118" i="16"/>
  <c r="WOP118" i="16"/>
  <c r="WOO118" i="16"/>
  <c r="WON118" i="16"/>
  <c r="WOM118" i="16"/>
  <c r="WOL118" i="16"/>
  <c r="WOK118" i="16"/>
  <c r="WOJ118" i="16"/>
  <c r="WOI118" i="16"/>
  <c r="WOH118" i="16"/>
  <c r="WOG118" i="16"/>
  <c r="WOF118" i="16"/>
  <c r="WOE118" i="16"/>
  <c r="WOD118" i="16"/>
  <c r="WOC118" i="16"/>
  <c r="WOB118" i="16"/>
  <c r="WOA118" i="16"/>
  <c r="WNZ118" i="16"/>
  <c r="WNY118" i="16"/>
  <c r="WNX118" i="16"/>
  <c r="WNW118" i="16"/>
  <c r="WNV118" i="16"/>
  <c r="WNU118" i="16"/>
  <c r="WNT118" i="16"/>
  <c r="WNS118" i="16"/>
  <c r="WNR118" i="16"/>
  <c r="WNQ118" i="16"/>
  <c r="WNP118" i="16"/>
  <c r="WNO118" i="16"/>
  <c r="WNN118" i="16"/>
  <c r="WNM118" i="16"/>
  <c r="WNL118" i="16"/>
  <c r="WNK118" i="16"/>
  <c r="WNJ118" i="16"/>
  <c r="WNI118" i="16"/>
  <c r="WNH118" i="16"/>
  <c r="WNG118" i="16"/>
  <c r="WNF118" i="16"/>
  <c r="WNE118" i="16"/>
  <c r="WND118" i="16"/>
  <c r="WNC118" i="16"/>
  <c r="WNB118" i="16"/>
  <c r="WNA118" i="16"/>
  <c r="WMZ118" i="16"/>
  <c r="WMY118" i="16"/>
  <c r="WMX118" i="16"/>
  <c r="WMW118" i="16"/>
  <c r="WMV118" i="16"/>
  <c r="WMU118" i="16"/>
  <c r="WMT118" i="16"/>
  <c r="WMS118" i="16"/>
  <c r="WMR118" i="16"/>
  <c r="WMQ118" i="16"/>
  <c r="WMP118" i="16"/>
  <c r="WMO118" i="16"/>
  <c r="WMN118" i="16"/>
  <c r="WMM118" i="16"/>
  <c r="WML118" i="16"/>
  <c r="WMK118" i="16"/>
  <c r="WMJ118" i="16"/>
  <c r="WMI118" i="16"/>
  <c r="WMH118" i="16"/>
  <c r="WMG118" i="16"/>
  <c r="WMF118" i="16"/>
  <c r="WME118" i="16"/>
  <c r="WMD118" i="16"/>
  <c r="WMC118" i="16"/>
  <c r="WMB118" i="16"/>
  <c r="WMA118" i="16"/>
  <c r="WLZ118" i="16"/>
  <c r="WLY118" i="16"/>
  <c r="WLX118" i="16"/>
  <c r="WLW118" i="16"/>
  <c r="WLV118" i="16"/>
  <c r="WLU118" i="16"/>
  <c r="WLT118" i="16"/>
  <c r="WLS118" i="16"/>
  <c r="WLR118" i="16"/>
  <c r="WLQ118" i="16"/>
  <c r="WLP118" i="16"/>
  <c r="WLO118" i="16"/>
  <c r="WLN118" i="16"/>
  <c r="WLM118" i="16"/>
  <c r="WLL118" i="16"/>
  <c r="WLK118" i="16"/>
  <c r="WLJ118" i="16"/>
  <c r="WLI118" i="16"/>
  <c r="WLH118" i="16"/>
  <c r="WLG118" i="16"/>
  <c r="WLF118" i="16"/>
  <c r="WLE118" i="16"/>
  <c r="WLD118" i="16"/>
  <c r="WLC118" i="16"/>
  <c r="WLB118" i="16"/>
  <c r="WLA118" i="16"/>
  <c r="WKZ118" i="16"/>
  <c r="WKY118" i="16"/>
  <c r="WKX118" i="16"/>
  <c r="WKW118" i="16"/>
  <c r="WKV118" i="16"/>
  <c r="WKU118" i="16"/>
  <c r="WKT118" i="16"/>
  <c r="WKS118" i="16"/>
  <c r="WKR118" i="16"/>
  <c r="WKQ118" i="16"/>
  <c r="WKP118" i="16"/>
  <c r="WKO118" i="16"/>
  <c r="WKN118" i="16"/>
  <c r="WKM118" i="16"/>
  <c r="WKL118" i="16"/>
  <c r="WKK118" i="16"/>
  <c r="WKJ118" i="16"/>
  <c r="WKI118" i="16"/>
  <c r="WKH118" i="16"/>
  <c r="WKG118" i="16"/>
  <c r="WKF118" i="16"/>
  <c r="WKE118" i="16"/>
  <c r="WKD118" i="16"/>
  <c r="WKC118" i="16"/>
  <c r="WKB118" i="16"/>
  <c r="WKA118" i="16"/>
  <c r="WJZ118" i="16"/>
  <c r="WJY118" i="16"/>
  <c r="WJX118" i="16"/>
  <c r="WJW118" i="16"/>
  <c r="WJV118" i="16"/>
  <c r="WJU118" i="16"/>
  <c r="WJT118" i="16"/>
  <c r="WJS118" i="16"/>
  <c r="WJR118" i="16"/>
  <c r="WJQ118" i="16"/>
  <c r="WJP118" i="16"/>
  <c r="WJO118" i="16"/>
  <c r="WJN118" i="16"/>
  <c r="WJM118" i="16"/>
  <c r="WJL118" i="16"/>
  <c r="WJK118" i="16"/>
  <c r="WJJ118" i="16"/>
  <c r="WJI118" i="16"/>
  <c r="WJH118" i="16"/>
  <c r="WJG118" i="16"/>
  <c r="WJF118" i="16"/>
  <c r="WJE118" i="16"/>
  <c r="WJD118" i="16"/>
  <c r="WJC118" i="16"/>
  <c r="WJB118" i="16"/>
  <c r="WJA118" i="16"/>
  <c r="WIZ118" i="16"/>
  <c r="WIY118" i="16"/>
  <c r="WIX118" i="16"/>
  <c r="WIW118" i="16"/>
  <c r="WIV118" i="16"/>
  <c r="WIU118" i="16"/>
  <c r="WIT118" i="16"/>
  <c r="WIS118" i="16"/>
  <c r="WIR118" i="16"/>
  <c r="WIQ118" i="16"/>
  <c r="WIP118" i="16"/>
  <c r="WIO118" i="16"/>
  <c r="WIN118" i="16"/>
  <c r="WIM118" i="16"/>
  <c r="WIL118" i="16"/>
  <c r="WIK118" i="16"/>
  <c r="WIJ118" i="16"/>
  <c r="WII118" i="16"/>
  <c r="WIH118" i="16"/>
  <c r="WIG118" i="16"/>
  <c r="WIF118" i="16"/>
  <c r="WIE118" i="16"/>
  <c r="WID118" i="16"/>
  <c r="WIC118" i="16"/>
  <c r="WIB118" i="16"/>
  <c r="WIA118" i="16"/>
  <c r="WHZ118" i="16"/>
  <c r="WHY118" i="16"/>
  <c r="WHX118" i="16"/>
  <c r="WHW118" i="16"/>
  <c r="WHV118" i="16"/>
  <c r="WHU118" i="16"/>
  <c r="WHT118" i="16"/>
  <c r="WHS118" i="16"/>
  <c r="WHR118" i="16"/>
  <c r="WHQ118" i="16"/>
  <c r="WHP118" i="16"/>
  <c r="WHO118" i="16"/>
  <c r="WHN118" i="16"/>
  <c r="WHM118" i="16"/>
  <c r="WHL118" i="16"/>
  <c r="WHK118" i="16"/>
  <c r="WHJ118" i="16"/>
  <c r="WHI118" i="16"/>
  <c r="WHH118" i="16"/>
  <c r="WHG118" i="16"/>
  <c r="WHF118" i="16"/>
  <c r="WHE118" i="16"/>
  <c r="WHD118" i="16"/>
  <c r="WHC118" i="16"/>
  <c r="WHB118" i="16"/>
  <c r="WHA118" i="16"/>
  <c r="WGZ118" i="16"/>
  <c r="WGY118" i="16"/>
  <c r="WGX118" i="16"/>
  <c r="WGW118" i="16"/>
  <c r="WGV118" i="16"/>
  <c r="WGU118" i="16"/>
  <c r="WGT118" i="16"/>
  <c r="WGS118" i="16"/>
  <c r="WGR118" i="16"/>
  <c r="WGQ118" i="16"/>
  <c r="WGP118" i="16"/>
  <c r="WGO118" i="16"/>
  <c r="WGN118" i="16"/>
  <c r="WGM118" i="16"/>
  <c r="WGL118" i="16"/>
  <c r="WGK118" i="16"/>
  <c r="WGJ118" i="16"/>
  <c r="WGI118" i="16"/>
  <c r="WGH118" i="16"/>
  <c r="WGG118" i="16"/>
  <c r="WGF118" i="16"/>
  <c r="WGE118" i="16"/>
  <c r="WGD118" i="16"/>
  <c r="WGC118" i="16"/>
  <c r="WGB118" i="16"/>
  <c r="WGA118" i="16"/>
  <c r="WFZ118" i="16"/>
  <c r="WFY118" i="16"/>
  <c r="WFX118" i="16"/>
  <c r="WFW118" i="16"/>
  <c r="WFV118" i="16"/>
  <c r="WFU118" i="16"/>
  <c r="WFT118" i="16"/>
  <c r="WFS118" i="16"/>
  <c r="WFR118" i="16"/>
  <c r="WFQ118" i="16"/>
  <c r="WFP118" i="16"/>
  <c r="WFO118" i="16"/>
  <c r="WFN118" i="16"/>
  <c r="WFM118" i="16"/>
  <c r="WFL118" i="16"/>
  <c r="WFK118" i="16"/>
  <c r="WFJ118" i="16"/>
  <c r="WFI118" i="16"/>
  <c r="WFH118" i="16"/>
  <c r="WFG118" i="16"/>
  <c r="WFF118" i="16"/>
  <c r="WFE118" i="16"/>
  <c r="WFD118" i="16"/>
  <c r="WFC118" i="16"/>
  <c r="WFB118" i="16"/>
  <c r="WFA118" i="16"/>
  <c r="WEZ118" i="16"/>
  <c r="WEY118" i="16"/>
  <c r="WEX118" i="16"/>
  <c r="WEW118" i="16"/>
  <c r="WEV118" i="16"/>
  <c r="WEU118" i="16"/>
  <c r="WET118" i="16"/>
  <c r="WES118" i="16"/>
  <c r="WER118" i="16"/>
  <c r="WEQ118" i="16"/>
  <c r="WEP118" i="16"/>
  <c r="WEO118" i="16"/>
  <c r="WEN118" i="16"/>
  <c r="WEM118" i="16"/>
  <c r="WEL118" i="16"/>
  <c r="WEK118" i="16"/>
  <c r="WEJ118" i="16"/>
  <c r="WEI118" i="16"/>
  <c r="WEH118" i="16"/>
  <c r="WEG118" i="16"/>
  <c r="WEF118" i="16"/>
  <c r="WEE118" i="16"/>
  <c r="WED118" i="16"/>
  <c r="WEC118" i="16"/>
  <c r="WEB118" i="16"/>
  <c r="WEA118" i="16"/>
  <c r="WDZ118" i="16"/>
  <c r="WDY118" i="16"/>
  <c r="WDX118" i="16"/>
  <c r="WDW118" i="16"/>
  <c r="WDV118" i="16"/>
  <c r="WDU118" i="16"/>
  <c r="WDT118" i="16"/>
  <c r="WDS118" i="16"/>
  <c r="WDR118" i="16"/>
  <c r="WDQ118" i="16"/>
  <c r="WDP118" i="16"/>
  <c r="WDO118" i="16"/>
  <c r="WDN118" i="16"/>
  <c r="WDM118" i="16"/>
  <c r="WDL118" i="16"/>
  <c r="WDK118" i="16"/>
  <c r="WDJ118" i="16"/>
  <c r="WDI118" i="16"/>
  <c r="WDH118" i="16"/>
  <c r="WDG118" i="16"/>
  <c r="WDF118" i="16"/>
  <c r="WDE118" i="16"/>
  <c r="WDD118" i="16"/>
  <c r="WDC118" i="16"/>
  <c r="WDB118" i="16"/>
  <c r="WDA118" i="16"/>
  <c r="WCZ118" i="16"/>
  <c r="WCY118" i="16"/>
  <c r="WCX118" i="16"/>
  <c r="WCW118" i="16"/>
  <c r="WCV118" i="16"/>
  <c r="WCU118" i="16"/>
  <c r="WCT118" i="16"/>
  <c r="WCS118" i="16"/>
  <c r="WCR118" i="16"/>
  <c r="WCQ118" i="16"/>
  <c r="WCP118" i="16"/>
  <c r="WCO118" i="16"/>
  <c r="WCN118" i="16"/>
  <c r="WCM118" i="16"/>
  <c r="WCL118" i="16"/>
  <c r="WCK118" i="16"/>
  <c r="WCJ118" i="16"/>
  <c r="WCI118" i="16"/>
  <c r="WCH118" i="16"/>
  <c r="WCG118" i="16"/>
  <c r="WCF118" i="16"/>
  <c r="WCE118" i="16"/>
  <c r="WCD118" i="16"/>
  <c r="WCC118" i="16"/>
  <c r="WCB118" i="16"/>
  <c r="WCA118" i="16"/>
  <c r="WBZ118" i="16"/>
  <c r="WBY118" i="16"/>
  <c r="WBX118" i="16"/>
  <c r="WBW118" i="16"/>
  <c r="WBV118" i="16"/>
  <c r="WBU118" i="16"/>
  <c r="WBT118" i="16"/>
  <c r="WBS118" i="16"/>
  <c r="WBR118" i="16"/>
  <c r="WBQ118" i="16"/>
  <c r="WBP118" i="16"/>
  <c r="WBO118" i="16"/>
  <c r="WBN118" i="16"/>
  <c r="WBM118" i="16"/>
  <c r="WBL118" i="16"/>
  <c r="WBK118" i="16"/>
  <c r="WBJ118" i="16"/>
  <c r="WBI118" i="16"/>
  <c r="WBH118" i="16"/>
  <c r="WBG118" i="16"/>
  <c r="WBF118" i="16"/>
  <c r="WBE118" i="16"/>
  <c r="WBD118" i="16"/>
  <c r="WBC118" i="16"/>
  <c r="WBB118" i="16"/>
  <c r="WBA118" i="16"/>
  <c r="WAZ118" i="16"/>
  <c r="WAY118" i="16"/>
  <c r="WAX118" i="16"/>
  <c r="WAW118" i="16"/>
  <c r="WAV118" i="16"/>
  <c r="WAU118" i="16"/>
  <c r="WAT118" i="16"/>
  <c r="WAS118" i="16"/>
  <c r="WAR118" i="16"/>
  <c r="WAQ118" i="16"/>
  <c r="WAP118" i="16"/>
  <c r="WAO118" i="16"/>
  <c r="WAN118" i="16"/>
  <c r="WAM118" i="16"/>
  <c r="WAL118" i="16"/>
  <c r="WAK118" i="16"/>
  <c r="WAJ118" i="16"/>
  <c r="WAI118" i="16"/>
  <c r="WAH118" i="16"/>
  <c r="WAG118" i="16"/>
  <c r="WAF118" i="16"/>
  <c r="WAE118" i="16"/>
  <c r="WAD118" i="16"/>
  <c r="WAC118" i="16"/>
  <c r="WAB118" i="16"/>
  <c r="WAA118" i="16"/>
  <c r="VZZ118" i="16"/>
  <c r="VZY118" i="16"/>
  <c r="VZX118" i="16"/>
  <c r="VZW118" i="16"/>
  <c r="VZV118" i="16"/>
  <c r="VZU118" i="16"/>
  <c r="VZT118" i="16"/>
  <c r="VZS118" i="16"/>
  <c r="VZR118" i="16"/>
  <c r="VZQ118" i="16"/>
  <c r="VZP118" i="16"/>
  <c r="VZO118" i="16"/>
  <c r="VZN118" i="16"/>
  <c r="VZM118" i="16"/>
  <c r="VZL118" i="16"/>
  <c r="VZK118" i="16"/>
  <c r="VZJ118" i="16"/>
  <c r="VZI118" i="16"/>
  <c r="VZH118" i="16"/>
  <c r="VZG118" i="16"/>
  <c r="VZF118" i="16"/>
  <c r="VZE118" i="16"/>
  <c r="VZD118" i="16"/>
  <c r="VZC118" i="16"/>
  <c r="VZB118" i="16"/>
  <c r="VZA118" i="16"/>
  <c r="VYZ118" i="16"/>
  <c r="VYY118" i="16"/>
  <c r="VYX118" i="16"/>
  <c r="VYW118" i="16"/>
  <c r="VYV118" i="16"/>
  <c r="VYU118" i="16"/>
  <c r="VYT118" i="16"/>
  <c r="VYS118" i="16"/>
  <c r="VYR118" i="16"/>
  <c r="VYQ118" i="16"/>
  <c r="VYP118" i="16"/>
  <c r="VYO118" i="16"/>
  <c r="VYN118" i="16"/>
  <c r="VYM118" i="16"/>
  <c r="VYL118" i="16"/>
  <c r="VYK118" i="16"/>
  <c r="VYJ118" i="16"/>
  <c r="VYI118" i="16"/>
  <c r="VYH118" i="16"/>
  <c r="VYG118" i="16"/>
  <c r="VYF118" i="16"/>
  <c r="VYE118" i="16"/>
  <c r="VYD118" i="16"/>
  <c r="VYC118" i="16"/>
  <c r="VYB118" i="16"/>
  <c r="VYA118" i="16"/>
  <c r="VXZ118" i="16"/>
  <c r="VXY118" i="16"/>
  <c r="VXX118" i="16"/>
  <c r="VXW118" i="16"/>
  <c r="VXV118" i="16"/>
  <c r="VXU118" i="16"/>
  <c r="VXT118" i="16"/>
  <c r="VXS118" i="16"/>
  <c r="VXR118" i="16"/>
  <c r="VXQ118" i="16"/>
  <c r="VXP118" i="16"/>
  <c r="VXO118" i="16"/>
  <c r="VXN118" i="16"/>
  <c r="VXM118" i="16"/>
  <c r="VXL118" i="16"/>
  <c r="VXK118" i="16"/>
  <c r="VXJ118" i="16"/>
  <c r="VXI118" i="16"/>
  <c r="VXH118" i="16"/>
  <c r="VXG118" i="16"/>
  <c r="VXF118" i="16"/>
  <c r="VXE118" i="16"/>
  <c r="VXD118" i="16"/>
  <c r="VXC118" i="16"/>
  <c r="VXB118" i="16"/>
  <c r="VXA118" i="16"/>
  <c r="VWZ118" i="16"/>
  <c r="VWY118" i="16"/>
  <c r="VWX118" i="16"/>
  <c r="VWW118" i="16"/>
  <c r="VWV118" i="16"/>
  <c r="VWU118" i="16"/>
  <c r="VWT118" i="16"/>
  <c r="VWS118" i="16"/>
  <c r="VWR118" i="16"/>
  <c r="VWQ118" i="16"/>
  <c r="VWP118" i="16"/>
  <c r="VWO118" i="16"/>
  <c r="VWN118" i="16"/>
  <c r="VWM118" i="16"/>
  <c r="VWL118" i="16"/>
  <c r="VWK118" i="16"/>
  <c r="VWJ118" i="16"/>
  <c r="VWI118" i="16"/>
  <c r="VWH118" i="16"/>
  <c r="VWG118" i="16"/>
  <c r="VWF118" i="16"/>
  <c r="VWE118" i="16"/>
  <c r="VWD118" i="16"/>
  <c r="VWC118" i="16"/>
  <c r="VWB118" i="16"/>
  <c r="VWA118" i="16"/>
  <c r="VVZ118" i="16"/>
  <c r="VVY118" i="16"/>
  <c r="VVX118" i="16"/>
  <c r="VVW118" i="16"/>
  <c r="VVV118" i="16"/>
  <c r="VVU118" i="16"/>
  <c r="VVT118" i="16"/>
  <c r="VVS118" i="16"/>
  <c r="VVR118" i="16"/>
  <c r="VVQ118" i="16"/>
  <c r="VVP118" i="16"/>
  <c r="VVO118" i="16"/>
  <c r="VVN118" i="16"/>
  <c r="VVM118" i="16"/>
  <c r="VVL118" i="16"/>
  <c r="VVK118" i="16"/>
  <c r="VVJ118" i="16"/>
  <c r="VVI118" i="16"/>
  <c r="VVH118" i="16"/>
  <c r="VVG118" i="16"/>
  <c r="VVF118" i="16"/>
  <c r="VVE118" i="16"/>
  <c r="VVD118" i="16"/>
  <c r="VVC118" i="16"/>
  <c r="VVB118" i="16"/>
  <c r="VVA118" i="16"/>
  <c r="VUZ118" i="16"/>
  <c r="VUY118" i="16"/>
  <c r="VUX118" i="16"/>
  <c r="VUW118" i="16"/>
  <c r="VUV118" i="16"/>
  <c r="VUU118" i="16"/>
  <c r="VUT118" i="16"/>
  <c r="VUS118" i="16"/>
  <c r="VUR118" i="16"/>
  <c r="VUQ118" i="16"/>
  <c r="VUP118" i="16"/>
  <c r="VUO118" i="16"/>
  <c r="VUN118" i="16"/>
  <c r="VUM118" i="16"/>
  <c r="VUL118" i="16"/>
  <c r="VUK118" i="16"/>
  <c r="VUJ118" i="16"/>
  <c r="VUI118" i="16"/>
  <c r="VUH118" i="16"/>
  <c r="VUG118" i="16"/>
  <c r="VUF118" i="16"/>
  <c r="VUE118" i="16"/>
  <c r="VUD118" i="16"/>
  <c r="VUC118" i="16"/>
  <c r="VUB118" i="16"/>
  <c r="VUA118" i="16"/>
  <c r="VTZ118" i="16"/>
  <c r="VTY118" i="16"/>
  <c r="VTX118" i="16"/>
  <c r="VTW118" i="16"/>
  <c r="VTV118" i="16"/>
  <c r="VTU118" i="16"/>
  <c r="VTT118" i="16"/>
  <c r="VTS118" i="16"/>
  <c r="VTR118" i="16"/>
  <c r="VTQ118" i="16"/>
  <c r="VTP118" i="16"/>
  <c r="VTO118" i="16"/>
  <c r="VTN118" i="16"/>
  <c r="VTM118" i="16"/>
  <c r="VTL118" i="16"/>
  <c r="VTK118" i="16"/>
  <c r="VTJ118" i="16"/>
  <c r="VTI118" i="16"/>
  <c r="VTH118" i="16"/>
  <c r="VTG118" i="16"/>
  <c r="VTF118" i="16"/>
  <c r="VTE118" i="16"/>
  <c r="VTD118" i="16"/>
  <c r="VTC118" i="16"/>
  <c r="VTB118" i="16"/>
  <c r="VTA118" i="16"/>
  <c r="VSZ118" i="16"/>
  <c r="VSY118" i="16"/>
  <c r="VSX118" i="16"/>
  <c r="VSW118" i="16"/>
  <c r="VSV118" i="16"/>
  <c r="VSU118" i="16"/>
  <c r="VST118" i="16"/>
  <c r="VSS118" i="16"/>
  <c r="VSR118" i="16"/>
  <c r="VSQ118" i="16"/>
  <c r="VSP118" i="16"/>
  <c r="VSO118" i="16"/>
  <c r="VSN118" i="16"/>
  <c r="VSM118" i="16"/>
  <c r="VSL118" i="16"/>
  <c r="VSK118" i="16"/>
  <c r="VSJ118" i="16"/>
  <c r="VSI118" i="16"/>
  <c r="VSH118" i="16"/>
  <c r="VSG118" i="16"/>
  <c r="VSF118" i="16"/>
  <c r="VSE118" i="16"/>
  <c r="VSD118" i="16"/>
  <c r="VSC118" i="16"/>
  <c r="VSB118" i="16"/>
  <c r="VSA118" i="16"/>
  <c r="VRZ118" i="16"/>
  <c r="VRY118" i="16"/>
  <c r="VRX118" i="16"/>
  <c r="VRW118" i="16"/>
  <c r="VRV118" i="16"/>
  <c r="VRU118" i="16"/>
  <c r="VRT118" i="16"/>
  <c r="VRS118" i="16"/>
  <c r="VRR118" i="16"/>
  <c r="VRQ118" i="16"/>
  <c r="VRP118" i="16"/>
  <c r="VRO118" i="16"/>
  <c r="VRN118" i="16"/>
  <c r="VRM118" i="16"/>
  <c r="VRL118" i="16"/>
  <c r="VRK118" i="16"/>
  <c r="VRJ118" i="16"/>
  <c r="VRI118" i="16"/>
  <c r="VRH118" i="16"/>
  <c r="VRG118" i="16"/>
  <c r="VRF118" i="16"/>
  <c r="VRE118" i="16"/>
  <c r="VRD118" i="16"/>
  <c r="VRC118" i="16"/>
  <c r="VRB118" i="16"/>
  <c r="VRA118" i="16"/>
  <c r="VQZ118" i="16"/>
  <c r="VQY118" i="16"/>
  <c r="VQX118" i="16"/>
  <c r="VQW118" i="16"/>
  <c r="VQV118" i="16"/>
  <c r="VQU118" i="16"/>
  <c r="VQT118" i="16"/>
  <c r="VQS118" i="16"/>
  <c r="VQR118" i="16"/>
  <c r="VQQ118" i="16"/>
  <c r="VQP118" i="16"/>
  <c r="VQO118" i="16"/>
  <c r="VQN118" i="16"/>
  <c r="VQM118" i="16"/>
  <c r="VQL118" i="16"/>
  <c r="VQK118" i="16"/>
  <c r="VQJ118" i="16"/>
  <c r="VQI118" i="16"/>
  <c r="VQH118" i="16"/>
  <c r="VQG118" i="16"/>
  <c r="VQF118" i="16"/>
  <c r="VQE118" i="16"/>
  <c r="VQD118" i="16"/>
  <c r="VQC118" i="16"/>
  <c r="VQB118" i="16"/>
  <c r="VQA118" i="16"/>
  <c r="VPZ118" i="16"/>
  <c r="VPY118" i="16"/>
  <c r="VPX118" i="16"/>
  <c r="VPW118" i="16"/>
  <c r="VPV118" i="16"/>
  <c r="VPU118" i="16"/>
  <c r="VPT118" i="16"/>
  <c r="VPS118" i="16"/>
  <c r="VPR118" i="16"/>
  <c r="VPQ118" i="16"/>
  <c r="VPP118" i="16"/>
  <c r="VPO118" i="16"/>
  <c r="VPN118" i="16"/>
  <c r="VPM118" i="16"/>
  <c r="VPL118" i="16"/>
  <c r="VPK118" i="16"/>
  <c r="VPJ118" i="16"/>
  <c r="VPI118" i="16"/>
  <c r="VPH118" i="16"/>
  <c r="VPG118" i="16"/>
  <c r="VPF118" i="16"/>
  <c r="VPE118" i="16"/>
  <c r="VPD118" i="16"/>
  <c r="VPC118" i="16"/>
  <c r="VPB118" i="16"/>
  <c r="VPA118" i="16"/>
  <c r="VOZ118" i="16"/>
  <c r="VOY118" i="16"/>
  <c r="VOX118" i="16"/>
  <c r="VOW118" i="16"/>
  <c r="VOV118" i="16"/>
  <c r="VOU118" i="16"/>
  <c r="VOT118" i="16"/>
  <c r="VOS118" i="16"/>
  <c r="VOR118" i="16"/>
  <c r="VOQ118" i="16"/>
  <c r="VOP118" i="16"/>
  <c r="VOO118" i="16"/>
  <c r="VON118" i="16"/>
  <c r="VOM118" i="16"/>
  <c r="VOL118" i="16"/>
  <c r="VOK118" i="16"/>
  <c r="VOJ118" i="16"/>
  <c r="VOI118" i="16"/>
  <c r="VOH118" i="16"/>
  <c r="VOG118" i="16"/>
  <c r="VOF118" i="16"/>
  <c r="VOE118" i="16"/>
  <c r="VOD118" i="16"/>
  <c r="VOC118" i="16"/>
  <c r="VOB118" i="16"/>
  <c r="VOA118" i="16"/>
  <c r="VNZ118" i="16"/>
  <c r="VNY118" i="16"/>
  <c r="VNX118" i="16"/>
  <c r="VNW118" i="16"/>
  <c r="VNV118" i="16"/>
  <c r="VNU118" i="16"/>
  <c r="VNT118" i="16"/>
  <c r="VNS118" i="16"/>
  <c r="VNR118" i="16"/>
  <c r="VNQ118" i="16"/>
  <c r="VNP118" i="16"/>
  <c r="VNO118" i="16"/>
  <c r="VNN118" i="16"/>
  <c r="VNM118" i="16"/>
  <c r="VNL118" i="16"/>
  <c r="VNK118" i="16"/>
  <c r="VNJ118" i="16"/>
  <c r="VNI118" i="16"/>
  <c r="VNH118" i="16"/>
  <c r="VNG118" i="16"/>
  <c r="VNF118" i="16"/>
  <c r="VNE118" i="16"/>
  <c r="VND118" i="16"/>
  <c r="VNC118" i="16"/>
  <c r="VNB118" i="16"/>
  <c r="VNA118" i="16"/>
  <c r="VMZ118" i="16"/>
  <c r="VMY118" i="16"/>
  <c r="VMX118" i="16"/>
  <c r="VMW118" i="16"/>
  <c r="VMV118" i="16"/>
  <c r="VMU118" i="16"/>
  <c r="VMT118" i="16"/>
  <c r="VMS118" i="16"/>
  <c r="VMR118" i="16"/>
  <c r="VMQ118" i="16"/>
  <c r="VMP118" i="16"/>
  <c r="VMO118" i="16"/>
  <c r="VMN118" i="16"/>
  <c r="VMM118" i="16"/>
  <c r="VML118" i="16"/>
  <c r="VMK118" i="16"/>
  <c r="VMJ118" i="16"/>
  <c r="VMI118" i="16"/>
  <c r="VMH118" i="16"/>
  <c r="VMG118" i="16"/>
  <c r="VMF118" i="16"/>
  <c r="VME118" i="16"/>
  <c r="VMD118" i="16"/>
  <c r="VMC118" i="16"/>
  <c r="VMB118" i="16"/>
  <c r="VMA118" i="16"/>
  <c r="VLZ118" i="16"/>
  <c r="VLY118" i="16"/>
  <c r="VLX118" i="16"/>
  <c r="VLW118" i="16"/>
  <c r="VLV118" i="16"/>
  <c r="VLU118" i="16"/>
  <c r="VLT118" i="16"/>
  <c r="VLS118" i="16"/>
  <c r="VLR118" i="16"/>
  <c r="VLQ118" i="16"/>
  <c r="VLP118" i="16"/>
  <c r="VLO118" i="16"/>
  <c r="VLN118" i="16"/>
  <c r="VLM118" i="16"/>
  <c r="VLL118" i="16"/>
  <c r="VLK118" i="16"/>
  <c r="VLJ118" i="16"/>
  <c r="VLI118" i="16"/>
  <c r="VLH118" i="16"/>
  <c r="VLG118" i="16"/>
  <c r="VLF118" i="16"/>
  <c r="VLE118" i="16"/>
  <c r="VLD118" i="16"/>
  <c r="VLC118" i="16"/>
  <c r="VLB118" i="16"/>
  <c r="VLA118" i="16"/>
  <c r="VKZ118" i="16"/>
  <c r="VKY118" i="16"/>
  <c r="VKX118" i="16"/>
  <c r="VKW118" i="16"/>
  <c r="VKV118" i="16"/>
  <c r="VKU118" i="16"/>
  <c r="VKT118" i="16"/>
  <c r="VKS118" i="16"/>
  <c r="VKR118" i="16"/>
  <c r="VKQ118" i="16"/>
  <c r="VKP118" i="16"/>
  <c r="VKO118" i="16"/>
  <c r="VKN118" i="16"/>
  <c r="VKM118" i="16"/>
  <c r="VKL118" i="16"/>
  <c r="VKK118" i="16"/>
  <c r="VKJ118" i="16"/>
  <c r="VKI118" i="16"/>
  <c r="VKH118" i="16"/>
  <c r="VKG118" i="16"/>
  <c r="VKF118" i="16"/>
  <c r="VKE118" i="16"/>
  <c r="VKD118" i="16"/>
  <c r="VKC118" i="16"/>
  <c r="VKB118" i="16"/>
  <c r="VKA118" i="16"/>
  <c r="VJZ118" i="16"/>
  <c r="VJY118" i="16"/>
  <c r="VJX118" i="16"/>
  <c r="VJW118" i="16"/>
  <c r="VJV118" i="16"/>
  <c r="VJU118" i="16"/>
  <c r="VJT118" i="16"/>
  <c r="VJS118" i="16"/>
  <c r="VJR118" i="16"/>
  <c r="VJQ118" i="16"/>
  <c r="VJP118" i="16"/>
  <c r="VJO118" i="16"/>
  <c r="VJN118" i="16"/>
  <c r="VJM118" i="16"/>
  <c r="VJL118" i="16"/>
  <c r="VJK118" i="16"/>
  <c r="VJJ118" i="16"/>
  <c r="VJI118" i="16"/>
  <c r="VJH118" i="16"/>
  <c r="VJG118" i="16"/>
  <c r="VJF118" i="16"/>
  <c r="VJE118" i="16"/>
  <c r="VJD118" i="16"/>
  <c r="VJC118" i="16"/>
  <c r="VJB118" i="16"/>
  <c r="VJA118" i="16"/>
  <c r="VIZ118" i="16"/>
  <c r="VIY118" i="16"/>
  <c r="VIX118" i="16"/>
  <c r="VIW118" i="16"/>
  <c r="VIV118" i="16"/>
  <c r="VIU118" i="16"/>
  <c r="VIT118" i="16"/>
  <c r="VIS118" i="16"/>
  <c r="VIR118" i="16"/>
  <c r="VIQ118" i="16"/>
  <c r="VIP118" i="16"/>
  <c r="VIO118" i="16"/>
  <c r="VIN118" i="16"/>
  <c r="VIM118" i="16"/>
  <c r="VIL118" i="16"/>
  <c r="VIK118" i="16"/>
  <c r="VIJ118" i="16"/>
  <c r="VII118" i="16"/>
  <c r="VIH118" i="16"/>
  <c r="VIG118" i="16"/>
  <c r="VIF118" i="16"/>
  <c r="VIE118" i="16"/>
  <c r="VID118" i="16"/>
  <c r="VIC118" i="16"/>
  <c r="VIB118" i="16"/>
  <c r="VIA118" i="16"/>
  <c r="VHZ118" i="16"/>
  <c r="VHY118" i="16"/>
  <c r="VHX118" i="16"/>
  <c r="VHW118" i="16"/>
  <c r="VHV118" i="16"/>
  <c r="VHU118" i="16"/>
  <c r="VHT118" i="16"/>
  <c r="VHS118" i="16"/>
  <c r="VHR118" i="16"/>
  <c r="VHQ118" i="16"/>
  <c r="VHP118" i="16"/>
  <c r="VHO118" i="16"/>
  <c r="VHN118" i="16"/>
  <c r="VHM118" i="16"/>
  <c r="VHL118" i="16"/>
  <c r="VHK118" i="16"/>
  <c r="VHJ118" i="16"/>
  <c r="VHI118" i="16"/>
  <c r="VHH118" i="16"/>
  <c r="VHG118" i="16"/>
  <c r="VHF118" i="16"/>
  <c r="VHE118" i="16"/>
  <c r="VHD118" i="16"/>
  <c r="VHC118" i="16"/>
  <c r="VHB118" i="16"/>
  <c r="VHA118" i="16"/>
  <c r="VGZ118" i="16"/>
  <c r="VGY118" i="16"/>
  <c r="VGX118" i="16"/>
  <c r="VGW118" i="16"/>
  <c r="VGV118" i="16"/>
  <c r="VGU118" i="16"/>
  <c r="VGT118" i="16"/>
  <c r="VGS118" i="16"/>
  <c r="VGR118" i="16"/>
  <c r="VGQ118" i="16"/>
  <c r="VGP118" i="16"/>
  <c r="VGO118" i="16"/>
  <c r="VGN118" i="16"/>
  <c r="VGM118" i="16"/>
  <c r="VGL118" i="16"/>
  <c r="VGK118" i="16"/>
  <c r="VGJ118" i="16"/>
  <c r="VGI118" i="16"/>
  <c r="VGH118" i="16"/>
  <c r="VGG118" i="16"/>
  <c r="VGF118" i="16"/>
  <c r="VGE118" i="16"/>
  <c r="VGD118" i="16"/>
  <c r="VGC118" i="16"/>
  <c r="VGB118" i="16"/>
  <c r="VGA118" i="16"/>
  <c r="VFZ118" i="16"/>
  <c r="VFY118" i="16"/>
  <c r="VFX118" i="16"/>
  <c r="VFW118" i="16"/>
  <c r="VFV118" i="16"/>
  <c r="VFU118" i="16"/>
  <c r="VFT118" i="16"/>
  <c r="VFS118" i="16"/>
  <c r="VFR118" i="16"/>
  <c r="VFQ118" i="16"/>
  <c r="VFP118" i="16"/>
  <c r="VFO118" i="16"/>
  <c r="VFN118" i="16"/>
  <c r="VFM118" i="16"/>
  <c r="VFL118" i="16"/>
  <c r="VFK118" i="16"/>
  <c r="VFJ118" i="16"/>
  <c r="VFI118" i="16"/>
  <c r="VFH118" i="16"/>
  <c r="VFG118" i="16"/>
  <c r="VFF118" i="16"/>
  <c r="VFE118" i="16"/>
  <c r="VFD118" i="16"/>
  <c r="VFC118" i="16"/>
  <c r="VFB118" i="16"/>
  <c r="VFA118" i="16"/>
  <c r="VEZ118" i="16"/>
  <c r="VEY118" i="16"/>
  <c r="VEX118" i="16"/>
  <c r="VEW118" i="16"/>
  <c r="VEV118" i="16"/>
  <c r="VEU118" i="16"/>
  <c r="VET118" i="16"/>
  <c r="VES118" i="16"/>
  <c r="VER118" i="16"/>
  <c r="VEQ118" i="16"/>
  <c r="VEP118" i="16"/>
  <c r="VEO118" i="16"/>
  <c r="VEN118" i="16"/>
  <c r="VEM118" i="16"/>
  <c r="VEL118" i="16"/>
  <c r="VEK118" i="16"/>
  <c r="VEJ118" i="16"/>
  <c r="VEI118" i="16"/>
  <c r="VEH118" i="16"/>
  <c r="VEG118" i="16"/>
  <c r="VEF118" i="16"/>
  <c r="VEE118" i="16"/>
  <c r="VED118" i="16"/>
  <c r="VEC118" i="16"/>
  <c r="VEB118" i="16"/>
  <c r="VEA118" i="16"/>
  <c r="VDZ118" i="16"/>
  <c r="VDY118" i="16"/>
  <c r="VDX118" i="16"/>
  <c r="VDW118" i="16"/>
  <c r="VDV118" i="16"/>
  <c r="VDU118" i="16"/>
  <c r="VDT118" i="16"/>
  <c r="VDS118" i="16"/>
  <c r="VDR118" i="16"/>
  <c r="VDQ118" i="16"/>
  <c r="VDP118" i="16"/>
  <c r="VDO118" i="16"/>
  <c r="VDN118" i="16"/>
  <c r="VDM118" i="16"/>
  <c r="VDL118" i="16"/>
  <c r="VDK118" i="16"/>
  <c r="VDJ118" i="16"/>
  <c r="VDI118" i="16"/>
  <c r="VDH118" i="16"/>
  <c r="VDG118" i="16"/>
  <c r="VDF118" i="16"/>
  <c r="VDE118" i="16"/>
  <c r="VDD118" i="16"/>
  <c r="VDC118" i="16"/>
  <c r="VDB118" i="16"/>
  <c r="VDA118" i="16"/>
  <c r="VCZ118" i="16"/>
  <c r="VCY118" i="16"/>
  <c r="VCX118" i="16"/>
  <c r="VCW118" i="16"/>
  <c r="VCV118" i="16"/>
  <c r="VCU118" i="16"/>
  <c r="VCT118" i="16"/>
  <c r="VCS118" i="16"/>
  <c r="VCR118" i="16"/>
  <c r="VCQ118" i="16"/>
  <c r="VCP118" i="16"/>
  <c r="VCO118" i="16"/>
  <c r="VCN118" i="16"/>
  <c r="VCM118" i="16"/>
  <c r="VCL118" i="16"/>
  <c r="VCK118" i="16"/>
  <c r="VCJ118" i="16"/>
  <c r="VCI118" i="16"/>
  <c r="VCH118" i="16"/>
  <c r="VCG118" i="16"/>
  <c r="VCF118" i="16"/>
  <c r="VCE118" i="16"/>
  <c r="VCD118" i="16"/>
  <c r="VCC118" i="16"/>
  <c r="VCB118" i="16"/>
  <c r="VCA118" i="16"/>
  <c r="VBZ118" i="16"/>
  <c r="VBY118" i="16"/>
  <c r="VBX118" i="16"/>
  <c r="VBW118" i="16"/>
  <c r="VBV118" i="16"/>
  <c r="VBU118" i="16"/>
  <c r="VBT118" i="16"/>
  <c r="VBS118" i="16"/>
  <c r="VBR118" i="16"/>
  <c r="VBQ118" i="16"/>
  <c r="VBP118" i="16"/>
  <c r="VBO118" i="16"/>
  <c r="VBN118" i="16"/>
  <c r="VBM118" i="16"/>
  <c r="VBL118" i="16"/>
  <c r="VBK118" i="16"/>
  <c r="VBJ118" i="16"/>
  <c r="VBI118" i="16"/>
  <c r="VBH118" i="16"/>
  <c r="VBG118" i="16"/>
  <c r="VBF118" i="16"/>
  <c r="VBE118" i="16"/>
  <c r="VBD118" i="16"/>
  <c r="VBC118" i="16"/>
  <c r="VBB118" i="16"/>
  <c r="VBA118" i="16"/>
  <c r="VAZ118" i="16"/>
  <c r="VAY118" i="16"/>
  <c r="VAX118" i="16"/>
  <c r="VAW118" i="16"/>
  <c r="VAV118" i="16"/>
  <c r="VAU118" i="16"/>
  <c r="VAT118" i="16"/>
  <c r="VAS118" i="16"/>
  <c r="VAR118" i="16"/>
  <c r="VAQ118" i="16"/>
  <c r="VAP118" i="16"/>
  <c r="VAO118" i="16"/>
  <c r="VAN118" i="16"/>
  <c r="VAM118" i="16"/>
  <c r="VAL118" i="16"/>
  <c r="VAK118" i="16"/>
  <c r="VAJ118" i="16"/>
  <c r="VAI118" i="16"/>
  <c r="VAH118" i="16"/>
  <c r="VAG118" i="16"/>
  <c r="VAF118" i="16"/>
  <c r="VAE118" i="16"/>
  <c r="VAD118" i="16"/>
  <c r="VAC118" i="16"/>
  <c r="VAB118" i="16"/>
  <c r="VAA118" i="16"/>
  <c r="UZZ118" i="16"/>
  <c r="UZY118" i="16"/>
  <c r="UZX118" i="16"/>
  <c r="UZW118" i="16"/>
  <c r="UZV118" i="16"/>
  <c r="UZU118" i="16"/>
  <c r="UZT118" i="16"/>
  <c r="UZS118" i="16"/>
  <c r="UZR118" i="16"/>
  <c r="UZQ118" i="16"/>
  <c r="UZP118" i="16"/>
  <c r="UZO118" i="16"/>
  <c r="UZN118" i="16"/>
  <c r="UZM118" i="16"/>
  <c r="UZL118" i="16"/>
  <c r="UZK118" i="16"/>
  <c r="UZJ118" i="16"/>
  <c r="UZI118" i="16"/>
  <c r="UZH118" i="16"/>
  <c r="UZG118" i="16"/>
  <c r="UZF118" i="16"/>
  <c r="UZE118" i="16"/>
  <c r="UZD118" i="16"/>
  <c r="UZC118" i="16"/>
  <c r="UZB118" i="16"/>
  <c r="UZA118" i="16"/>
  <c r="UYZ118" i="16"/>
  <c r="UYY118" i="16"/>
  <c r="UYX118" i="16"/>
  <c r="UYW118" i="16"/>
  <c r="UYV118" i="16"/>
  <c r="UYU118" i="16"/>
  <c r="UYT118" i="16"/>
  <c r="UYS118" i="16"/>
  <c r="UYR118" i="16"/>
  <c r="UYQ118" i="16"/>
  <c r="UYP118" i="16"/>
  <c r="UYO118" i="16"/>
  <c r="UYN118" i="16"/>
  <c r="UYM118" i="16"/>
  <c r="UYL118" i="16"/>
  <c r="UYK118" i="16"/>
  <c r="UYJ118" i="16"/>
  <c r="UYI118" i="16"/>
  <c r="UYH118" i="16"/>
  <c r="UYG118" i="16"/>
  <c r="UYF118" i="16"/>
  <c r="UYE118" i="16"/>
  <c r="UYD118" i="16"/>
  <c r="UYC118" i="16"/>
  <c r="UYB118" i="16"/>
  <c r="UYA118" i="16"/>
  <c r="UXZ118" i="16"/>
  <c r="UXY118" i="16"/>
  <c r="UXX118" i="16"/>
  <c r="UXW118" i="16"/>
  <c r="UXV118" i="16"/>
  <c r="UXU118" i="16"/>
  <c r="UXT118" i="16"/>
  <c r="UXS118" i="16"/>
  <c r="UXR118" i="16"/>
  <c r="UXQ118" i="16"/>
  <c r="UXP118" i="16"/>
  <c r="UXO118" i="16"/>
  <c r="UXN118" i="16"/>
  <c r="UXM118" i="16"/>
  <c r="UXL118" i="16"/>
  <c r="UXK118" i="16"/>
  <c r="UXJ118" i="16"/>
  <c r="UXI118" i="16"/>
  <c r="UXH118" i="16"/>
  <c r="UXG118" i="16"/>
  <c r="UXF118" i="16"/>
  <c r="UXE118" i="16"/>
  <c r="UXD118" i="16"/>
  <c r="UXC118" i="16"/>
  <c r="UXB118" i="16"/>
  <c r="UXA118" i="16"/>
  <c r="UWZ118" i="16"/>
  <c r="UWY118" i="16"/>
  <c r="UWX118" i="16"/>
  <c r="UWW118" i="16"/>
  <c r="UWV118" i="16"/>
  <c r="UWU118" i="16"/>
  <c r="UWT118" i="16"/>
  <c r="UWS118" i="16"/>
  <c r="UWR118" i="16"/>
  <c r="UWQ118" i="16"/>
  <c r="UWP118" i="16"/>
  <c r="UWO118" i="16"/>
  <c r="UWN118" i="16"/>
  <c r="UWM118" i="16"/>
  <c r="UWL118" i="16"/>
  <c r="UWK118" i="16"/>
  <c r="UWJ118" i="16"/>
  <c r="UWI118" i="16"/>
  <c r="UWH118" i="16"/>
  <c r="UWG118" i="16"/>
  <c r="UWF118" i="16"/>
  <c r="UWE118" i="16"/>
  <c r="UWD118" i="16"/>
  <c r="UWC118" i="16"/>
  <c r="UWB118" i="16"/>
  <c r="UWA118" i="16"/>
  <c r="UVZ118" i="16"/>
  <c r="UVY118" i="16"/>
  <c r="UVX118" i="16"/>
  <c r="UVW118" i="16"/>
  <c r="UVV118" i="16"/>
  <c r="UVU118" i="16"/>
  <c r="UVT118" i="16"/>
  <c r="UVS118" i="16"/>
  <c r="UVR118" i="16"/>
  <c r="UVQ118" i="16"/>
  <c r="UVP118" i="16"/>
  <c r="UVO118" i="16"/>
  <c r="UVN118" i="16"/>
  <c r="UVM118" i="16"/>
  <c r="UVL118" i="16"/>
  <c r="UVK118" i="16"/>
  <c r="UVJ118" i="16"/>
  <c r="UVI118" i="16"/>
  <c r="UVH118" i="16"/>
  <c r="UVG118" i="16"/>
  <c r="UVF118" i="16"/>
  <c r="UVE118" i="16"/>
  <c r="UVD118" i="16"/>
  <c r="UVC118" i="16"/>
  <c r="UVB118" i="16"/>
  <c r="UVA118" i="16"/>
  <c r="UUZ118" i="16"/>
  <c r="UUY118" i="16"/>
  <c r="UUX118" i="16"/>
  <c r="UUW118" i="16"/>
  <c r="UUV118" i="16"/>
  <c r="UUU118" i="16"/>
  <c r="UUT118" i="16"/>
  <c r="UUS118" i="16"/>
  <c r="UUR118" i="16"/>
  <c r="UUQ118" i="16"/>
  <c r="UUP118" i="16"/>
  <c r="UUO118" i="16"/>
  <c r="UUN118" i="16"/>
  <c r="UUM118" i="16"/>
  <c r="UUL118" i="16"/>
  <c r="UUK118" i="16"/>
  <c r="UUJ118" i="16"/>
  <c r="UUI118" i="16"/>
  <c r="UUH118" i="16"/>
  <c r="UUG118" i="16"/>
  <c r="UUF118" i="16"/>
  <c r="UUE118" i="16"/>
  <c r="UUD118" i="16"/>
  <c r="UUC118" i="16"/>
  <c r="UUB118" i="16"/>
  <c r="UUA118" i="16"/>
  <c r="UTZ118" i="16"/>
  <c r="UTY118" i="16"/>
  <c r="UTX118" i="16"/>
  <c r="UTW118" i="16"/>
  <c r="UTV118" i="16"/>
  <c r="UTU118" i="16"/>
  <c r="UTT118" i="16"/>
  <c r="UTS118" i="16"/>
  <c r="UTR118" i="16"/>
  <c r="UTQ118" i="16"/>
  <c r="UTP118" i="16"/>
  <c r="UTO118" i="16"/>
  <c r="UTN118" i="16"/>
  <c r="UTM118" i="16"/>
  <c r="UTL118" i="16"/>
  <c r="UTK118" i="16"/>
  <c r="UTJ118" i="16"/>
  <c r="UTI118" i="16"/>
  <c r="UTH118" i="16"/>
  <c r="UTG118" i="16"/>
  <c r="UTF118" i="16"/>
  <c r="UTE118" i="16"/>
  <c r="UTD118" i="16"/>
  <c r="UTC118" i="16"/>
  <c r="UTB118" i="16"/>
  <c r="UTA118" i="16"/>
  <c r="USZ118" i="16"/>
  <c r="USY118" i="16"/>
  <c r="USX118" i="16"/>
  <c r="USW118" i="16"/>
  <c r="USV118" i="16"/>
  <c r="USU118" i="16"/>
  <c r="UST118" i="16"/>
  <c r="USS118" i="16"/>
  <c r="USR118" i="16"/>
  <c r="USQ118" i="16"/>
  <c r="USP118" i="16"/>
  <c r="USO118" i="16"/>
  <c r="USN118" i="16"/>
  <c r="USM118" i="16"/>
  <c r="USL118" i="16"/>
  <c r="USK118" i="16"/>
  <c r="USJ118" i="16"/>
  <c r="USI118" i="16"/>
  <c r="USH118" i="16"/>
  <c r="USG118" i="16"/>
  <c r="USF118" i="16"/>
  <c r="USE118" i="16"/>
  <c r="USD118" i="16"/>
  <c r="USC118" i="16"/>
  <c r="USB118" i="16"/>
  <c r="USA118" i="16"/>
  <c r="URZ118" i="16"/>
  <c r="URY118" i="16"/>
  <c r="URX118" i="16"/>
  <c r="URW118" i="16"/>
  <c r="URV118" i="16"/>
  <c r="URU118" i="16"/>
  <c r="URT118" i="16"/>
  <c r="URS118" i="16"/>
  <c r="URR118" i="16"/>
  <c r="URQ118" i="16"/>
  <c r="URP118" i="16"/>
  <c r="URO118" i="16"/>
  <c r="URN118" i="16"/>
  <c r="URM118" i="16"/>
  <c r="URL118" i="16"/>
  <c r="URK118" i="16"/>
  <c r="URJ118" i="16"/>
  <c r="URI118" i="16"/>
  <c r="URH118" i="16"/>
  <c r="URG118" i="16"/>
  <c r="URF118" i="16"/>
  <c r="URE118" i="16"/>
  <c r="URD118" i="16"/>
  <c r="URC118" i="16"/>
  <c r="URB118" i="16"/>
  <c r="URA118" i="16"/>
  <c r="UQZ118" i="16"/>
  <c r="UQY118" i="16"/>
  <c r="UQX118" i="16"/>
  <c r="UQW118" i="16"/>
  <c r="UQV118" i="16"/>
  <c r="UQU118" i="16"/>
  <c r="UQT118" i="16"/>
  <c r="UQS118" i="16"/>
  <c r="UQR118" i="16"/>
  <c r="UQQ118" i="16"/>
  <c r="UQP118" i="16"/>
  <c r="UQO118" i="16"/>
  <c r="UQN118" i="16"/>
  <c r="UQM118" i="16"/>
  <c r="UQL118" i="16"/>
  <c r="UQK118" i="16"/>
  <c r="UQJ118" i="16"/>
  <c r="UQI118" i="16"/>
  <c r="UQH118" i="16"/>
  <c r="UQG118" i="16"/>
  <c r="UQF118" i="16"/>
  <c r="UQE118" i="16"/>
  <c r="UQD118" i="16"/>
  <c r="UQC118" i="16"/>
  <c r="UQB118" i="16"/>
  <c r="UQA118" i="16"/>
  <c r="UPZ118" i="16"/>
  <c r="UPY118" i="16"/>
  <c r="UPX118" i="16"/>
  <c r="UPW118" i="16"/>
  <c r="UPV118" i="16"/>
  <c r="UPU118" i="16"/>
  <c r="UPT118" i="16"/>
  <c r="UPS118" i="16"/>
  <c r="UPR118" i="16"/>
  <c r="UPQ118" i="16"/>
  <c r="UPP118" i="16"/>
  <c r="UPO118" i="16"/>
  <c r="UPN118" i="16"/>
  <c r="UPM118" i="16"/>
  <c r="UPL118" i="16"/>
  <c r="UPK118" i="16"/>
  <c r="UPJ118" i="16"/>
  <c r="UPI118" i="16"/>
  <c r="UPH118" i="16"/>
  <c r="UPG118" i="16"/>
  <c r="UPF118" i="16"/>
  <c r="UPE118" i="16"/>
  <c r="UPD118" i="16"/>
  <c r="UPC118" i="16"/>
  <c r="UPB118" i="16"/>
  <c r="UPA118" i="16"/>
  <c r="UOZ118" i="16"/>
  <c r="UOY118" i="16"/>
  <c r="UOX118" i="16"/>
  <c r="UOW118" i="16"/>
  <c r="UOV118" i="16"/>
  <c r="UOU118" i="16"/>
  <c r="UOT118" i="16"/>
  <c r="UOS118" i="16"/>
  <c r="UOR118" i="16"/>
  <c r="UOQ118" i="16"/>
  <c r="UOP118" i="16"/>
  <c r="UOO118" i="16"/>
  <c r="UON118" i="16"/>
  <c r="UOM118" i="16"/>
  <c r="UOL118" i="16"/>
  <c r="UOK118" i="16"/>
  <c r="UOJ118" i="16"/>
  <c r="UOI118" i="16"/>
  <c r="UOH118" i="16"/>
  <c r="UOG118" i="16"/>
  <c r="UOF118" i="16"/>
  <c r="UOE118" i="16"/>
  <c r="UOD118" i="16"/>
  <c r="UOC118" i="16"/>
  <c r="UOB118" i="16"/>
  <c r="UOA118" i="16"/>
  <c r="UNZ118" i="16"/>
  <c r="UNY118" i="16"/>
  <c r="UNX118" i="16"/>
  <c r="UNW118" i="16"/>
  <c r="UNV118" i="16"/>
  <c r="UNU118" i="16"/>
  <c r="UNT118" i="16"/>
  <c r="UNS118" i="16"/>
  <c r="UNR118" i="16"/>
  <c r="UNQ118" i="16"/>
  <c r="UNP118" i="16"/>
  <c r="UNO118" i="16"/>
  <c r="UNN118" i="16"/>
  <c r="UNM118" i="16"/>
  <c r="UNL118" i="16"/>
  <c r="UNK118" i="16"/>
  <c r="UNJ118" i="16"/>
  <c r="UNI118" i="16"/>
  <c r="UNH118" i="16"/>
  <c r="UNG118" i="16"/>
  <c r="UNF118" i="16"/>
  <c r="UNE118" i="16"/>
  <c r="UND118" i="16"/>
  <c r="UNC118" i="16"/>
  <c r="UNB118" i="16"/>
  <c r="UNA118" i="16"/>
  <c r="UMZ118" i="16"/>
  <c r="UMY118" i="16"/>
  <c r="UMX118" i="16"/>
  <c r="UMW118" i="16"/>
  <c r="UMV118" i="16"/>
  <c r="UMU118" i="16"/>
  <c r="UMT118" i="16"/>
  <c r="UMS118" i="16"/>
  <c r="UMR118" i="16"/>
  <c r="UMQ118" i="16"/>
  <c r="UMP118" i="16"/>
  <c r="UMO118" i="16"/>
  <c r="UMN118" i="16"/>
  <c r="UMM118" i="16"/>
  <c r="UML118" i="16"/>
  <c r="UMK118" i="16"/>
  <c r="UMJ118" i="16"/>
  <c r="UMI118" i="16"/>
  <c r="UMH118" i="16"/>
  <c r="UMG118" i="16"/>
  <c r="UMF118" i="16"/>
  <c r="UME118" i="16"/>
  <c r="UMD118" i="16"/>
  <c r="UMC118" i="16"/>
  <c r="UMB118" i="16"/>
  <c r="UMA118" i="16"/>
  <c r="ULZ118" i="16"/>
  <c r="ULY118" i="16"/>
  <c r="ULX118" i="16"/>
  <c r="ULW118" i="16"/>
  <c r="ULV118" i="16"/>
  <c r="ULU118" i="16"/>
  <c r="ULT118" i="16"/>
  <c r="ULS118" i="16"/>
  <c r="ULR118" i="16"/>
  <c r="ULQ118" i="16"/>
  <c r="ULP118" i="16"/>
  <c r="ULO118" i="16"/>
  <c r="ULN118" i="16"/>
  <c r="ULM118" i="16"/>
  <c r="ULL118" i="16"/>
  <c r="ULK118" i="16"/>
  <c r="ULJ118" i="16"/>
  <c r="ULI118" i="16"/>
  <c r="ULH118" i="16"/>
  <c r="ULG118" i="16"/>
  <c r="ULF118" i="16"/>
  <c r="ULE118" i="16"/>
  <c r="ULD118" i="16"/>
  <c r="ULC118" i="16"/>
  <c r="ULB118" i="16"/>
  <c r="ULA118" i="16"/>
  <c r="UKZ118" i="16"/>
  <c r="UKY118" i="16"/>
  <c r="UKX118" i="16"/>
  <c r="UKW118" i="16"/>
  <c r="UKV118" i="16"/>
  <c r="UKU118" i="16"/>
  <c r="UKT118" i="16"/>
  <c r="UKS118" i="16"/>
  <c r="UKR118" i="16"/>
  <c r="UKQ118" i="16"/>
  <c r="UKP118" i="16"/>
  <c r="UKO118" i="16"/>
  <c r="UKN118" i="16"/>
  <c r="UKM118" i="16"/>
  <c r="UKL118" i="16"/>
  <c r="UKK118" i="16"/>
  <c r="UKJ118" i="16"/>
  <c r="UKI118" i="16"/>
  <c r="UKH118" i="16"/>
  <c r="UKG118" i="16"/>
  <c r="UKF118" i="16"/>
  <c r="UKE118" i="16"/>
  <c r="UKD118" i="16"/>
  <c r="UKC118" i="16"/>
  <c r="UKB118" i="16"/>
  <c r="UKA118" i="16"/>
  <c r="UJZ118" i="16"/>
  <c r="UJY118" i="16"/>
  <c r="UJX118" i="16"/>
  <c r="UJW118" i="16"/>
  <c r="UJV118" i="16"/>
  <c r="UJU118" i="16"/>
  <c r="UJT118" i="16"/>
  <c r="UJS118" i="16"/>
  <c r="UJR118" i="16"/>
  <c r="UJQ118" i="16"/>
  <c r="UJP118" i="16"/>
  <c r="UJO118" i="16"/>
  <c r="UJN118" i="16"/>
  <c r="UJM118" i="16"/>
  <c r="UJL118" i="16"/>
  <c r="UJK118" i="16"/>
  <c r="UJJ118" i="16"/>
  <c r="UJI118" i="16"/>
  <c r="UJH118" i="16"/>
  <c r="UJG118" i="16"/>
  <c r="UJF118" i="16"/>
  <c r="UJE118" i="16"/>
  <c r="UJD118" i="16"/>
  <c r="UJC118" i="16"/>
  <c r="UJB118" i="16"/>
  <c r="UJA118" i="16"/>
  <c r="UIZ118" i="16"/>
  <c r="UIY118" i="16"/>
  <c r="UIX118" i="16"/>
  <c r="UIW118" i="16"/>
  <c r="UIV118" i="16"/>
  <c r="UIU118" i="16"/>
  <c r="UIT118" i="16"/>
  <c r="UIS118" i="16"/>
  <c r="UIR118" i="16"/>
  <c r="UIQ118" i="16"/>
  <c r="UIP118" i="16"/>
  <c r="UIO118" i="16"/>
  <c r="UIN118" i="16"/>
  <c r="UIM118" i="16"/>
  <c r="UIL118" i="16"/>
  <c r="UIK118" i="16"/>
  <c r="UIJ118" i="16"/>
  <c r="UII118" i="16"/>
  <c r="UIH118" i="16"/>
  <c r="UIG118" i="16"/>
  <c r="UIF118" i="16"/>
  <c r="UIE118" i="16"/>
  <c r="UID118" i="16"/>
  <c r="UIC118" i="16"/>
  <c r="UIB118" i="16"/>
  <c r="UIA118" i="16"/>
  <c r="UHZ118" i="16"/>
  <c r="UHY118" i="16"/>
  <c r="UHX118" i="16"/>
  <c r="UHW118" i="16"/>
  <c r="UHV118" i="16"/>
  <c r="UHU118" i="16"/>
  <c r="UHT118" i="16"/>
  <c r="UHS118" i="16"/>
  <c r="UHR118" i="16"/>
  <c r="UHQ118" i="16"/>
  <c r="UHP118" i="16"/>
  <c r="UHO118" i="16"/>
  <c r="UHN118" i="16"/>
  <c r="UHM118" i="16"/>
  <c r="UHL118" i="16"/>
  <c r="UHK118" i="16"/>
  <c r="UHJ118" i="16"/>
  <c r="UHI118" i="16"/>
  <c r="UHH118" i="16"/>
  <c r="UHG118" i="16"/>
  <c r="UHF118" i="16"/>
  <c r="UHE118" i="16"/>
  <c r="UHD118" i="16"/>
  <c r="UHC118" i="16"/>
  <c r="UHB118" i="16"/>
  <c r="UHA118" i="16"/>
  <c r="UGZ118" i="16"/>
  <c r="UGY118" i="16"/>
  <c r="UGX118" i="16"/>
  <c r="UGW118" i="16"/>
  <c r="UGV118" i="16"/>
  <c r="UGU118" i="16"/>
  <c r="UGT118" i="16"/>
  <c r="UGS118" i="16"/>
  <c r="UGR118" i="16"/>
  <c r="UGQ118" i="16"/>
  <c r="UGP118" i="16"/>
  <c r="UGO118" i="16"/>
  <c r="UGN118" i="16"/>
  <c r="UGM118" i="16"/>
  <c r="UGL118" i="16"/>
  <c r="UGK118" i="16"/>
  <c r="UGJ118" i="16"/>
  <c r="UGI118" i="16"/>
  <c r="UGH118" i="16"/>
  <c r="UGG118" i="16"/>
  <c r="UGF118" i="16"/>
  <c r="UGE118" i="16"/>
  <c r="UGD118" i="16"/>
  <c r="UGC118" i="16"/>
  <c r="UGB118" i="16"/>
  <c r="UGA118" i="16"/>
  <c r="UFZ118" i="16"/>
  <c r="UFY118" i="16"/>
  <c r="UFX118" i="16"/>
  <c r="UFW118" i="16"/>
  <c r="UFV118" i="16"/>
  <c r="UFU118" i="16"/>
  <c r="UFT118" i="16"/>
  <c r="UFS118" i="16"/>
  <c r="UFR118" i="16"/>
  <c r="UFQ118" i="16"/>
  <c r="UFP118" i="16"/>
  <c r="UFO118" i="16"/>
  <c r="UFN118" i="16"/>
  <c r="UFM118" i="16"/>
  <c r="UFL118" i="16"/>
  <c r="UFK118" i="16"/>
  <c r="UFJ118" i="16"/>
  <c r="UFI118" i="16"/>
  <c r="UFH118" i="16"/>
  <c r="UFG118" i="16"/>
  <c r="UFF118" i="16"/>
  <c r="UFE118" i="16"/>
  <c r="UFD118" i="16"/>
  <c r="UFC118" i="16"/>
  <c r="UFB118" i="16"/>
  <c r="UFA118" i="16"/>
  <c r="UEZ118" i="16"/>
  <c r="UEY118" i="16"/>
  <c r="UEX118" i="16"/>
  <c r="UEW118" i="16"/>
  <c r="UEV118" i="16"/>
  <c r="UEU118" i="16"/>
  <c r="UET118" i="16"/>
  <c r="UES118" i="16"/>
  <c r="UER118" i="16"/>
  <c r="UEQ118" i="16"/>
  <c r="UEP118" i="16"/>
  <c r="UEO118" i="16"/>
  <c r="UEN118" i="16"/>
  <c r="UEM118" i="16"/>
  <c r="UEL118" i="16"/>
  <c r="UEK118" i="16"/>
  <c r="UEJ118" i="16"/>
  <c r="UEI118" i="16"/>
  <c r="UEH118" i="16"/>
  <c r="UEG118" i="16"/>
  <c r="UEF118" i="16"/>
  <c r="UEE118" i="16"/>
  <c r="UED118" i="16"/>
  <c r="UEC118" i="16"/>
  <c r="UEB118" i="16"/>
  <c r="UEA118" i="16"/>
  <c r="UDZ118" i="16"/>
  <c r="UDY118" i="16"/>
  <c r="UDX118" i="16"/>
  <c r="UDW118" i="16"/>
  <c r="UDV118" i="16"/>
  <c r="UDU118" i="16"/>
  <c r="UDT118" i="16"/>
  <c r="UDS118" i="16"/>
  <c r="UDR118" i="16"/>
  <c r="UDQ118" i="16"/>
  <c r="UDP118" i="16"/>
  <c r="UDO118" i="16"/>
  <c r="UDN118" i="16"/>
  <c r="UDM118" i="16"/>
  <c r="UDL118" i="16"/>
  <c r="UDK118" i="16"/>
  <c r="UDJ118" i="16"/>
  <c r="UDI118" i="16"/>
  <c r="UDH118" i="16"/>
  <c r="UDG118" i="16"/>
  <c r="UDF118" i="16"/>
  <c r="UDE118" i="16"/>
  <c r="UDD118" i="16"/>
  <c r="UDC118" i="16"/>
  <c r="UDB118" i="16"/>
  <c r="UDA118" i="16"/>
  <c r="UCZ118" i="16"/>
  <c r="UCY118" i="16"/>
  <c r="UCX118" i="16"/>
  <c r="UCW118" i="16"/>
  <c r="UCV118" i="16"/>
  <c r="UCU118" i="16"/>
  <c r="UCT118" i="16"/>
  <c r="UCS118" i="16"/>
  <c r="UCR118" i="16"/>
  <c r="UCQ118" i="16"/>
  <c r="UCP118" i="16"/>
  <c r="UCO118" i="16"/>
  <c r="UCN118" i="16"/>
  <c r="UCM118" i="16"/>
  <c r="UCL118" i="16"/>
  <c r="UCK118" i="16"/>
  <c r="UCJ118" i="16"/>
  <c r="UCI118" i="16"/>
  <c r="UCH118" i="16"/>
  <c r="UCG118" i="16"/>
  <c r="UCF118" i="16"/>
  <c r="UCE118" i="16"/>
  <c r="UCD118" i="16"/>
  <c r="UCC118" i="16"/>
  <c r="UCB118" i="16"/>
  <c r="UCA118" i="16"/>
  <c r="UBZ118" i="16"/>
  <c r="UBY118" i="16"/>
  <c r="UBX118" i="16"/>
  <c r="UBW118" i="16"/>
  <c r="UBV118" i="16"/>
  <c r="UBU118" i="16"/>
  <c r="UBT118" i="16"/>
  <c r="UBS118" i="16"/>
  <c r="UBR118" i="16"/>
  <c r="UBQ118" i="16"/>
  <c r="UBP118" i="16"/>
  <c r="UBO118" i="16"/>
  <c r="UBN118" i="16"/>
  <c r="UBM118" i="16"/>
  <c r="UBL118" i="16"/>
  <c r="UBK118" i="16"/>
  <c r="UBJ118" i="16"/>
  <c r="UBI118" i="16"/>
  <c r="UBH118" i="16"/>
  <c r="UBG118" i="16"/>
  <c r="UBF118" i="16"/>
  <c r="UBE118" i="16"/>
  <c r="UBD118" i="16"/>
  <c r="UBC118" i="16"/>
  <c r="UBB118" i="16"/>
  <c r="UBA118" i="16"/>
  <c r="UAZ118" i="16"/>
  <c r="UAY118" i="16"/>
  <c r="UAX118" i="16"/>
  <c r="UAW118" i="16"/>
  <c r="UAV118" i="16"/>
  <c r="UAU118" i="16"/>
  <c r="UAT118" i="16"/>
  <c r="UAS118" i="16"/>
  <c r="UAR118" i="16"/>
  <c r="UAQ118" i="16"/>
  <c r="UAP118" i="16"/>
  <c r="UAO118" i="16"/>
  <c r="UAN118" i="16"/>
  <c r="UAM118" i="16"/>
  <c r="UAL118" i="16"/>
  <c r="UAK118" i="16"/>
  <c r="UAJ118" i="16"/>
  <c r="UAI118" i="16"/>
  <c r="UAH118" i="16"/>
  <c r="UAG118" i="16"/>
  <c r="UAF118" i="16"/>
  <c r="UAE118" i="16"/>
  <c r="UAD118" i="16"/>
  <c r="UAC118" i="16"/>
  <c r="UAB118" i="16"/>
  <c r="UAA118" i="16"/>
  <c r="TZZ118" i="16"/>
  <c r="TZY118" i="16"/>
  <c r="TZX118" i="16"/>
  <c r="TZW118" i="16"/>
  <c r="TZV118" i="16"/>
  <c r="TZU118" i="16"/>
  <c r="TZT118" i="16"/>
  <c r="TZS118" i="16"/>
  <c r="TZR118" i="16"/>
  <c r="TZQ118" i="16"/>
  <c r="TZP118" i="16"/>
  <c r="TZO118" i="16"/>
  <c r="TZN118" i="16"/>
  <c r="TZM118" i="16"/>
  <c r="TZL118" i="16"/>
  <c r="TZK118" i="16"/>
  <c r="TZJ118" i="16"/>
  <c r="TZI118" i="16"/>
  <c r="TZH118" i="16"/>
  <c r="TZG118" i="16"/>
  <c r="TZF118" i="16"/>
  <c r="TZE118" i="16"/>
  <c r="TZD118" i="16"/>
  <c r="TZC118" i="16"/>
  <c r="TZB118" i="16"/>
  <c r="TZA118" i="16"/>
  <c r="TYZ118" i="16"/>
  <c r="TYY118" i="16"/>
  <c r="TYX118" i="16"/>
  <c r="TYW118" i="16"/>
  <c r="TYV118" i="16"/>
  <c r="TYU118" i="16"/>
  <c r="TYT118" i="16"/>
  <c r="TYS118" i="16"/>
  <c r="TYR118" i="16"/>
  <c r="TYQ118" i="16"/>
  <c r="TYP118" i="16"/>
  <c r="TYO118" i="16"/>
  <c r="TYN118" i="16"/>
  <c r="TYM118" i="16"/>
  <c r="TYL118" i="16"/>
  <c r="TYK118" i="16"/>
  <c r="TYJ118" i="16"/>
  <c r="TYI118" i="16"/>
  <c r="TYH118" i="16"/>
  <c r="TYG118" i="16"/>
  <c r="TYF118" i="16"/>
  <c r="TYE118" i="16"/>
  <c r="TYD118" i="16"/>
  <c r="TYC118" i="16"/>
  <c r="TYB118" i="16"/>
  <c r="TYA118" i="16"/>
  <c r="TXZ118" i="16"/>
  <c r="TXY118" i="16"/>
  <c r="TXX118" i="16"/>
  <c r="TXW118" i="16"/>
  <c r="TXV118" i="16"/>
  <c r="TXU118" i="16"/>
  <c r="TXT118" i="16"/>
  <c r="TXS118" i="16"/>
  <c r="TXR118" i="16"/>
  <c r="TXQ118" i="16"/>
  <c r="TXP118" i="16"/>
  <c r="TXO118" i="16"/>
  <c r="TXN118" i="16"/>
  <c r="TXM118" i="16"/>
  <c r="TXL118" i="16"/>
  <c r="TXK118" i="16"/>
  <c r="TXJ118" i="16"/>
  <c r="TXI118" i="16"/>
  <c r="TXH118" i="16"/>
  <c r="TXG118" i="16"/>
  <c r="TXF118" i="16"/>
  <c r="TXE118" i="16"/>
  <c r="TXD118" i="16"/>
  <c r="TXC118" i="16"/>
  <c r="TXB118" i="16"/>
  <c r="TXA118" i="16"/>
  <c r="TWZ118" i="16"/>
  <c r="TWY118" i="16"/>
  <c r="TWX118" i="16"/>
  <c r="TWW118" i="16"/>
  <c r="TWV118" i="16"/>
  <c r="TWU118" i="16"/>
  <c r="TWT118" i="16"/>
  <c r="TWS118" i="16"/>
  <c r="TWR118" i="16"/>
  <c r="TWQ118" i="16"/>
  <c r="TWP118" i="16"/>
  <c r="TWO118" i="16"/>
  <c r="TWN118" i="16"/>
  <c r="TWM118" i="16"/>
  <c r="TWL118" i="16"/>
  <c r="TWK118" i="16"/>
  <c r="TWJ118" i="16"/>
  <c r="TWI118" i="16"/>
  <c r="TWH118" i="16"/>
  <c r="TWG118" i="16"/>
  <c r="TWF118" i="16"/>
  <c r="TWE118" i="16"/>
  <c r="TWD118" i="16"/>
  <c r="TWC118" i="16"/>
  <c r="TWB118" i="16"/>
  <c r="TWA118" i="16"/>
  <c r="TVZ118" i="16"/>
  <c r="TVY118" i="16"/>
  <c r="TVX118" i="16"/>
  <c r="TVW118" i="16"/>
  <c r="TVV118" i="16"/>
  <c r="TVU118" i="16"/>
  <c r="TVT118" i="16"/>
  <c r="TVS118" i="16"/>
  <c r="TVR118" i="16"/>
  <c r="TVQ118" i="16"/>
  <c r="TVP118" i="16"/>
  <c r="TVO118" i="16"/>
  <c r="TVN118" i="16"/>
  <c r="TVM118" i="16"/>
  <c r="TVL118" i="16"/>
  <c r="TVK118" i="16"/>
  <c r="TVJ118" i="16"/>
  <c r="TVI118" i="16"/>
  <c r="TVH118" i="16"/>
  <c r="TVG118" i="16"/>
  <c r="TVF118" i="16"/>
  <c r="TVE118" i="16"/>
  <c r="TVD118" i="16"/>
  <c r="TVC118" i="16"/>
  <c r="TVB118" i="16"/>
  <c r="TVA118" i="16"/>
  <c r="TUZ118" i="16"/>
  <c r="TUY118" i="16"/>
  <c r="TUX118" i="16"/>
  <c r="TUW118" i="16"/>
  <c r="TUV118" i="16"/>
  <c r="TUU118" i="16"/>
  <c r="TUT118" i="16"/>
  <c r="TUS118" i="16"/>
  <c r="TUR118" i="16"/>
  <c r="TUQ118" i="16"/>
  <c r="TUP118" i="16"/>
  <c r="TUO118" i="16"/>
  <c r="TUN118" i="16"/>
  <c r="TUM118" i="16"/>
  <c r="TUL118" i="16"/>
  <c r="TUK118" i="16"/>
  <c r="TUJ118" i="16"/>
  <c r="TUI118" i="16"/>
  <c r="TUH118" i="16"/>
  <c r="TUG118" i="16"/>
  <c r="TUF118" i="16"/>
  <c r="TUE118" i="16"/>
  <c r="TUD118" i="16"/>
  <c r="TUC118" i="16"/>
  <c r="TUB118" i="16"/>
  <c r="TUA118" i="16"/>
  <c r="TTZ118" i="16"/>
  <c r="TTY118" i="16"/>
  <c r="TTX118" i="16"/>
  <c r="TTW118" i="16"/>
  <c r="TTV118" i="16"/>
  <c r="TTU118" i="16"/>
  <c r="TTT118" i="16"/>
  <c r="TTS118" i="16"/>
  <c r="TTR118" i="16"/>
  <c r="TTQ118" i="16"/>
  <c r="TTP118" i="16"/>
  <c r="TTO118" i="16"/>
  <c r="TTN118" i="16"/>
  <c r="TTM118" i="16"/>
  <c r="TTL118" i="16"/>
  <c r="TTK118" i="16"/>
  <c r="TTJ118" i="16"/>
  <c r="TTI118" i="16"/>
  <c r="TTH118" i="16"/>
  <c r="TTG118" i="16"/>
  <c r="TTF118" i="16"/>
  <c r="TTE118" i="16"/>
  <c r="TTD118" i="16"/>
  <c r="TTC118" i="16"/>
  <c r="TTB118" i="16"/>
  <c r="TTA118" i="16"/>
  <c r="TSZ118" i="16"/>
  <c r="TSY118" i="16"/>
  <c r="TSX118" i="16"/>
  <c r="TSW118" i="16"/>
  <c r="TSV118" i="16"/>
  <c r="TSU118" i="16"/>
  <c r="TST118" i="16"/>
  <c r="TSS118" i="16"/>
  <c r="TSR118" i="16"/>
  <c r="TSQ118" i="16"/>
  <c r="TSP118" i="16"/>
  <c r="TSO118" i="16"/>
  <c r="TSN118" i="16"/>
  <c r="TSM118" i="16"/>
  <c r="TSL118" i="16"/>
  <c r="TSK118" i="16"/>
  <c r="TSJ118" i="16"/>
  <c r="TSI118" i="16"/>
  <c r="TSH118" i="16"/>
  <c r="TSG118" i="16"/>
  <c r="TSF118" i="16"/>
  <c r="TSE118" i="16"/>
  <c r="TSD118" i="16"/>
  <c r="TSC118" i="16"/>
  <c r="TSB118" i="16"/>
  <c r="TSA118" i="16"/>
  <c r="TRZ118" i="16"/>
  <c r="TRY118" i="16"/>
  <c r="TRX118" i="16"/>
  <c r="TRW118" i="16"/>
  <c r="TRV118" i="16"/>
  <c r="TRU118" i="16"/>
  <c r="TRT118" i="16"/>
  <c r="TRS118" i="16"/>
  <c r="TRR118" i="16"/>
  <c r="TRQ118" i="16"/>
  <c r="TRP118" i="16"/>
  <c r="TRO118" i="16"/>
  <c r="TRN118" i="16"/>
  <c r="TRM118" i="16"/>
  <c r="TRL118" i="16"/>
  <c r="TRK118" i="16"/>
  <c r="TRJ118" i="16"/>
  <c r="TRI118" i="16"/>
  <c r="TRH118" i="16"/>
  <c r="TRG118" i="16"/>
  <c r="TRF118" i="16"/>
  <c r="TRE118" i="16"/>
  <c r="TRD118" i="16"/>
  <c r="TRC118" i="16"/>
  <c r="TRB118" i="16"/>
  <c r="TRA118" i="16"/>
  <c r="TQZ118" i="16"/>
  <c r="TQY118" i="16"/>
  <c r="TQX118" i="16"/>
  <c r="TQW118" i="16"/>
  <c r="TQV118" i="16"/>
  <c r="TQU118" i="16"/>
  <c r="TQT118" i="16"/>
  <c r="TQS118" i="16"/>
  <c r="TQR118" i="16"/>
  <c r="TQQ118" i="16"/>
  <c r="TQP118" i="16"/>
  <c r="TQO118" i="16"/>
  <c r="TQN118" i="16"/>
  <c r="TQM118" i="16"/>
  <c r="TQL118" i="16"/>
  <c r="TQK118" i="16"/>
  <c r="TQJ118" i="16"/>
  <c r="TQI118" i="16"/>
  <c r="TQH118" i="16"/>
  <c r="TQG118" i="16"/>
  <c r="TQF118" i="16"/>
  <c r="TQE118" i="16"/>
  <c r="TQD118" i="16"/>
  <c r="TQC118" i="16"/>
  <c r="TQB118" i="16"/>
  <c r="TQA118" i="16"/>
  <c r="TPZ118" i="16"/>
  <c r="TPY118" i="16"/>
  <c r="TPX118" i="16"/>
  <c r="TPW118" i="16"/>
  <c r="TPV118" i="16"/>
  <c r="TPU118" i="16"/>
  <c r="TPT118" i="16"/>
  <c r="TPS118" i="16"/>
  <c r="TPR118" i="16"/>
  <c r="TPQ118" i="16"/>
  <c r="TPP118" i="16"/>
  <c r="TPO118" i="16"/>
  <c r="TPN118" i="16"/>
  <c r="TPM118" i="16"/>
  <c r="TPL118" i="16"/>
  <c r="TPK118" i="16"/>
  <c r="TPJ118" i="16"/>
  <c r="TPI118" i="16"/>
  <c r="TPH118" i="16"/>
  <c r="TPG118" i="16"/>
  <c r="TPF118" i="16"/>
  <c r="TPE118" i="16"/>
  <c r="TPD118" i="16"/>
  <c r="TPC118" i="16"/>
  <c r="TPB118" i="16"/>
  <c r="TPA118" i="16"/>
  <c r="TOZ118" i="16"/>
  <c r="TOY118" i="16"/>
  <c r="TOX118" i="16"/>
  <c r="TOW118" i="16"/>
  <c r="TOV118" i="16"/>
  <c r="TOU118" i="16"/>
  <c r="TOT118" i="16"/>
  <c r="TOS118" i="16"/>
  <c r="TOR118" i="16"/>
  <c r="TOQ118" i="16"/>
  <c r="TOP118" i="16"/>
  <c r="TOO118" i="16"/>
  <c r="TON118" i="16"/>
  <c r="TOM118" i="16"/>
  <c r="TOL118" i="16"/>
  <c r="TOK118" i="16"/>
  <c r="TOJ118" i="16"/>
  <c r="TOI118" i="16"/>
  <c r="TOH118" i="16"/>
  <c r="TOG118" i="16"/>
  <c r="TOF118" i="16"/>
  <c r="TOE118" i="16"/>
  <c r="TOD118" i="16"/>
  <c r="TOC118" i="16"/>
  <c r="TOB118" i="16"/>
  <c r="TOA118" i="16"/>
  <c r="TNZ118" i="16"/>
  <c r="TNY118" i="16"/>
  <c r="TNX118" i="16"/>
  <c r="TNW118" i="16"/>
  <c r="TNV118" i="16"/>
  <c r="TNU118" i="16"/>
  <c r="TNT118" i="16"/>
  <c r="TNS118" i="16"/>
  <c r="TNR118" i="16"/>
  <c r="TNQ118" i="16"/>
  <c r="TNP118" i="16"/>
  <c r="TNO118" i="16"/>
  <c r="TNN118" i="16"/>
  <c r="TNM118" i="16"/>
  <c r="TNL118" i="16"/>
  <c r="TNK118" i="16"/>
  <c r="TNJ118" i="16"/>
  <c r="TNI118" i="16"/>
  <c r="TNH118" i="16"/>
  <c r="TNG118" i="16"/>
  <c r="TNF118" i="16"/>
  <c r="TNE118" i="16"/>
  <c r="TND118" i="16"/>
  <c r="TNC118" i="16"/>
  <c r="TNB118" i="16"/>
  <c r="TNA118" i="16"/>
  <c r="TMZ118" i="16"/>
  <c r="TMY118" i="16"/>
  <c r="TMX118" i="16"/>
  <c r="TMW118" i="16"/>
  <c r="TMV118" i="16"/>
  <c r="TMU118" i="16"/>
  <c r="TMT118" i="16"/>
  <c r="TMS118" i="16"/>
  <c r="TMR118" i="16"/>
  <c r="TMQ118" i="16"/>
  <c r="TMP118" i="16"/>
  <c r="TMO118" i="16"/>
  <c r="TMN118" i="16"/>
  <c r="TMM118" i="16"/>
  <c r="TML118" i="16"/>
  <c r="TMK118" i="16"/>
  <c r="TMJ118" i="16"/>
  <c r="TMI118" i="16"/>
  <c r="TMH118" i="16"/>
  <c r="TMG118" i="16"/>
  <c r="TMF118" i="16"/>
  <c r="TME118" i="16"/>
  <c r="TMD118" i="16"/>
  <c r="TMC118" i="16"/>
  <c r="TMB118" i="16"/>
  <c r="TMA118" i="16"/>
  <c r="TLZ118" i="16"/>
  <c r="TLY118" i="16"/>
  <c r="TLX118" i="16"/>
  <c r="TLW118" i="16"/>
  <c r="TLV118" i="16"/>
  <c r="TLU118" i="16"/>
  <c r="TLT118" i="16"/>
  <c r="TLS118" i="16"/>
  <c r="TLR118" i="16"/>
  <c r="TLQ118" i="16"/>
  <c r="TLP118" i="16"/>
  <c r="TLO118" i="16"/>
  <c r="TLN118" i="16"/>
  <c r="TLM118" i="16"/>
  <c r="TLL118" i="16"/>
  <c r="TLK118" i="16"/>
  <c r="TLJ118" i="16"/>
  <c r="TLI118" i="16"/>
  <c r="TLH118" i="16"/>
  <c r="TLG118" i="16"/>
  <c r="TLF118" i="16"/>
  <c r="TLE118" i="16"/>
  <c r="TLD118" i="16"/>
  <c r="TLC118" i="16"/>
  <c r="TLB118" i="16"/>
  <c r="TLA118" i="16"/>
  <c r="TKZ118" i="16"/>
  <c r="TKY118" i="16"/>
  <c r="TKX118" i="16"/>
  <c r="TKW118" i="16"/>
  <c r="TKV118" i="16"/>
  <c r="TKU118" i="16"/>
  <c r="TKT118" i="16"/>
  <c r="TKS118" i="16"/>
  <c r="TKR118" i="16"/>
  <c r="TKQ118" i="16"/>
  <c r="TKP118" i="16"/>
  <c r="TKO118" i="16"/>
  <c r="TKN118" i="16"/>
  <c r="TKM118" i="16"/>
  <c r="TKL118" i="16"/>
  <c r="TKK118" i="16"/>
  <c r="TKJ118" i="16"/>
  <c r="TKI118" i="16"/>
  <c r="TKH118" i="16"/>
  <c r="TKG118" i="16"/>
  <c r="TKF118" i="16"/>
  <c r="TKE118" i="16"/>
  <c r="TKD118" i="16"/>
  <c r="TKC118" i="16"/>
  <c r="TKB118" i="16"/>
  <c r="TKA118" i="16"/>
  <c r="TJZ118" i="16"/>
  <c r="TJY118" i="16"/>
  <c r="TJX118" i="16"/>
  <c r="TJW118" i="16"/>
  <c r="TJV118" i="16"/>
  <c r="TJU118" i="16"/>
  <c r="TJT118" i="16"/>
  <c r="TJS118" i="16"/>
  <c r="TJR118" i="16"/>
  <c r="TJQ118" i="16"/>
  <c r="TJP118" i="16"/>
  <c r="TJO118" i="16"/>
  <c r="TJN118" i="16"/>
  <c r="TJM118" i="16"/>
  <c r="TJL118" i="16"/>
  <c r="TJK118" i="16"/>
  <c r="TJJ118" i="16"/>
  <c r="TJI118" i="16"/>
  <c r="TJH118" i="16"/>
  <c r="TJG118" i="16"/>
  <c r="TJF118" i="16"/>
  <c r="TJE118" i="16"/>
  <c r="TJD118" i="16"/>
  <c r="TJC118" i="16"/>
  <c r="TJB118" i="16"/>
  <c r="TJA118" i="16"/>
  <c r="TIZ118" i="16"/>
  <c r="TIY118" i="16"/>
  <c r="TIX118" i="16"/>
  <c r="TIW118" i="16"/>
  <c r="TIV118" i="16"/>
  <c r="TIU118" i="16"/>
  <c r="TIT118" i="16"/>
  <c r="TIS118" i="16"/>
  <c r="TIR118" i="16"/>
  <c r="TIQ118" i="16"/>
  <c r="TIP118" i="16"/>
  <c r="TIO118" i="16"/>
  <c r="TIN118" i="16"/>
  <c r="TIM118" i="16"/>
  <c r="TIL118" i="16"/>
  <c r="TIK118" i="16"/>
  <c r="TIJ118" i="16"/>
  <c r="TII118" i="16"/>
  <c r="TIH118" i="16"/>
  <c r="TIG118" i="16"/>
  <c r="TIF118" i="16"/>
  <c r="TIE118" i="16"/>
  <c r="TID118" i="16"/>
  <c r="TIC118" i="16"/>
  <c r="TIB118" i="16"/>
  <c r="TIA118" i="16"/>
  <c r="THZ118" i="16"/>
  <c r="THY118" i="16"/>
  <c r="THX118" i="16"/>
  <c r="THW118" i="16"/>
  <c r="THV118" i="16"/>
  <c r="THU118" i="16"/>
  <c r="THT118" i="16"/>
  <c r="THS118" i="16"/>
  <c r="THR118" i="16"/>
  <c r="THQ118" i="16"/>
  <c r="THP118" i="16"/>
  <c r="THO118" i="16"/>
  <c r="THN118" i="16"/>
  <c r="THM118" i="16"/>
  <c r="THL118" i="16"/>
  <c r="THK118" i="16"/>
  <c r="THJ118" i="16"/>
  <c r="THI118" i="16"/>
  <c r="THH118" i="16"/>
  <c r="THG118" i="16"/>
  <c r="THF118" i="16"/>
  <c r="THE118" i="16"/>
  <c r="THD118" i="16"/>
  <c r="THC118" i="16"/>
  <c r="THB118" i="16"/>
  <c r="THA118" i="16"/>
  <c r="TGZ118" i="16"/>
  <c r="TGY118" i="16"/>
  <c r="TGX118" i="16"/>
  <c r="TGW118" i="16"/>
  <c r="TGV118" i="16"/>
  <c r="TGU118" i="16"/>
  <c r="TGT118" i="16"/>
  <c r="TGS118" i="16"/>
  <c r="TGR118" i="16"/>
  <c r="TGQ118" i="16"/>
  <c r="TGP118" i="16"/>
  <c r="TGO118" i="16"/>
  <c r="TGN118" i="16"/>
  <c r="TGM118" i="16"/>
  <c r="TGL118" i="16"/>
  <c r="TGK118" i="16"/>
  <c r="TGJ118" i="16"/>
  <c r="TGI118" i="16"/>
  <c r="TGH118" i="16"/>
  <c r="TGG118" i="16"/>
  <c r="TGF118" i="16"/>
  <c r="TGE118" i="16"/>
  <c r="TGD118" i="16"/>
  <c r="TGC118" i="16"/>
  <c r="TGB118" i="16"/>
  <c r="TGA118" i="16"/>
  <c r="TFZ118" i="16"/>
  <c r="TFY118" i="16"/>
  <c r="TFX118" i="16"/>
  <c r="TFW118" i="16"/>
  <c r="TFV118" i="16"/>
  <c r="TFU118" i="16"/>
  <c r="TFT118" i="16"/>
  <c r="TFS118" i="16"/>
  <c r="TFR118" i="16"/>
  <c r="TFQ118" i="16"/>
  <c r="TFP118" i="16"/>
  <c r="TFO118" i="16"/>
  <c r="TFN118" i="16"/>
  <c r="TFM118" i="16"/>
  <c r="TFL118" i="16"/>
  <c r="TFK118" i="16"/>
  <c r="TFJ118" i="16"/>
  <c r="TFI118" i="16"/>
  <c r="TFH118" i="16"/>
  <c r="TFG118" i="16"/>
  <c r="TFF118" i="16"/>
  <c r="TFE118" i="16"/>
  <c r="TFD118" i="16"/>
  <c r="TFC118" i="16"/>
  <c r="TFB118" i="16"/>
  <c r="TFA118" i="16"/>
  <c r="TEZ118" i="16"/>
  <c r="TEY118" i="16"/>
  <c r="TEX118" i="16"/>
  <c r="TEW118" i="16"/>
  <c r="TEV118" i="16"/>
  <c r="TEU118" i="16"/>
  <c r="TET118" i="16"/>
  <c r="TES118" i="16"/>
  <c r="TER118" i="16"/>
  <c r="TEQ118" i="16"/>
  <c r="TEP118" i="16"/>
  <c r="TEO118" i="16"/>
  <c r="TEN118" i="16"/>
  <c r="TEM118" i="16"/>
  <c r="TEL118" i="16"/>
  <c r="TEK118" i="16"/>
  <c r="TEJ118" i="16"/>
  <c r="TEI118" i="16"/>
  <c r="TEH118" i="16"/>
  <c r="TEG118" i="16"/>
  <c r="TEF118" i="16"/>
  <c r="TEE118" i="16"/>
  <c r="TED118" i="16"/>
  <c r="TEC118" i="16"/>
  <c r="TEB118" i="16"/>
  <c r="TEA118" i="16"/>
  <c r="TDZ118" i="16"/>
  <c r="TDY118" i="16"/>
  <c r="TDX118" i="16"/>
  <c r="TDW118" i="16"/>
  <c r="TDV118" i="16"/>
  <c r="TDU118" i="16"/>
  <c r="TDT118" i="16"/>
  <c r="TDS118" i="16"/>
  <c r="TDR118" i="16"/>
  <c r="TDQ118" i="16"/>
  <c r="TDP118" i="16"/>
  <c r="TDO118" i="16"/>
  <c r="TDN118" i="16"/>
  <c r="TDM118" i="16"/>
  <c r="TDL118" i="16"/>
  <c r="TDK118" i="16"/>
  <c r="TDJ118" i="16"/>
  <c r="TDI118" i="16"/>
  <c r="TDH118" i="16"/>
  <c r="TDG118" i="16"/>
  <c r="TDF118" i="16"/>
  <c r="TDE118" i="16"/>
  <c r="TDD118" i="16"/>
  <c r="TDC118" i="16"/>
  <c r="TDB118" i="16"/>
  <c r="TDA118" i="16"/>
  <c r="TCZ118" i="16"/>
  <c r="TCY118" i="16"/>
  <c r="TCX118" i="16"/>
  <c r="TCW118" i="16"/>
  <c r="TCV118" i="16"/>
  <c r="TCU118" i="16"/>
  <c r="TCT118" i="16"/>
  <c r="TCS118" i="16"/>
  <c r="TCR118" i="16"/>
  <c r="TCQ118" i="16"/>
  <c r="TCP118" i="16"/>
  <c r="TCO118" i="16"/>
  <c r="TCN118" i="16"/>
  <c r="TCM118" i="16"/>
  <c r="TCL118" i="16"/>
  <c r="TCK118" i="16"/>
  <c r="TCJ118" i="16"/>
  <c r="TCI118" i="16"/>
  <c r="TCH118" i="16"/>
  <c r="TCG118" i="16"/>
  <c r="TCF118" i="16"/>
  <c r="TCE118" i="16"/>
  <c r="TCD118" i="16"/>
  <c r="TCC118" i="16"/>
  <c r="TCB118" i="16"/>
  <c r="TCA118" i="16"/>
  <c r="TBZ118" i="16"/>
  <c r="TBY118" i="16"/>
  <c r="TBX118" i="16"/>
  <c r="TBW118" i="16"/>
  <c r="TBV118" i="16"/>
  <c r="TBU118" i="16"/>
  <c r="TBT118" i="16"/>
  <c r="TBS118" i="16"/>
  <c r="TBR118" i="16"/>
  <c r="TBQ118" i="16"/>
  <c r="TBP118" i="16"/>
  <c r="TBO118" i="16"/>
  <c r="TBN118" i="16"/>
  <c r="TBM118" i="16"/>
  <c r="TBL118" i="16"/>
  <c r="TBK118" i="16"/>
  <c r="TBJ118" i="16"/>
  <c r="TBI118" i="16"/>
  <c r="TBH118" i="16"/>
  <c r="TBG118" i="16"/>
  <c r="TBF118" i="16"/>
  <c r="TBE118" i="16"/>
  <c r="TBD118" i="16"/>
  <c r="TBC118" i="16"/>
  <c r="TBB118" i="16"/>
  <c r="TBA118" i="16"/>
  <c r="TAZ118" i="16"/>
  <c r="TAY118" i="16"/>
  <c r="TAX118" i="16"/>
  <c r="TAW118" i="16"/>
  <c r="TAV118" i="16"/>
  <c r="TAU118" i="16"/>
  <c r="TAT118" i="16"/>
  <c r="TAS118" i="16"/>
  <c r="TAR118" i="16"/>
  <c r="TAQ118" i="16"/>
  <c r="TAP118" i="16"/>
  <c r="TAO118" i="16"/>
  <c r="TAN118" i="16"/>
  <c r="TAM118" i="16"/>
  <c r="TAL118" i="16"/>
  <c r="TAK118" i="16"/>
  <c r="TAJ118" i="16"/>
  <c r="TAI118" i="16"/>
  <c r="TAH118" i="16"/>
  <c r="TAG118" i="16"/>
  <c r="TAF118" i="16"/>
  <c r="TAE118" i="16"/>
  <c r="TAD118" i="16"/>
  <c r="TAC118" i="16"/>
  <c r="TAB118" i="16"/>
  <c r="TAA118" i="16"/>
  <c r="SZZ118" i="16"/>
  <c r="SZY118" i="16"/>
  <c r="SZX118" i="16"/>
  <c r="SZW118" i="16"/>
  <c r="SZV118" i="16"/>
  <c r="SZU118" i="16"/>
  <c r="SZT118" i="16"/>
  <c r="SZS118" i="16"/>
  <c r="SZR118" i="16"/>
  <c r="SZQ118" i="16"/>
  <c r="SZP118" i="16"/>
  <c r="SZO118" i="16"/>
  <c r="SZN118" i="16"/>
  <c r="SZM118" i="16"/>
  <c r="SZL118" i="16"/>
  <c r="SZK118" i="16"/>
  <c r="SZJ118" i="16"/>
  <c r="SZI118" i="16"/>
  <c r="SZH118" i="16"/>
  <c r="SZG118" i="16"/>
  <c r="SZF118" i="16"/>
  <c r="SZE118" i="16"/>
  <c r="SZD118" i="16"/>
  <c r="SZC118" i="16"/>
  <c r="SZB118" i="16"/>
  <c r="SZA118" i="16"/>
  <c r="SYZ118" i="16"/>
  <c r="SYY118" i="16"/>
  <c r="SYX118" i="16"/>
  <c r="SYW118" i="16"/>
  <c r="SYV118" i="16"/>
  <c r="SYU118" i="16"/>
  <c r="SYT118" i="16"/>
  <c r="SYS118" i="16"/>
  <c r="SYR118" i="16"/>
  <c r="SYQ118" i="16"/>
  <c r="SYP118" i="16"/>
  <c r="SYO118" i="16"/>
  <c r="SYN118" i="16"/>
  <c r="SYM118" i="16"/>
  <c r="SYL118" i="16"/>
  <c r="SYK118" i="16"/>
  <c r="SYJ118" i="16"/>
  <c r="SYI118" i="16"/>
  <c r="SYH118" i="16"/>
  <c r="SYG118" i="16"/>
  <c r="SYF118" i="16"/>
  <c r="SYE118" i="16"/>
  <c r="SYD118" i="16"/>
  <c r="SYC118" i="16"/>
  <c r="SYB118" i="16"/>
  <c r="SYA118" i="16"/>
  <c r="SXZ118" i="16"/>
  <c r="SXY118" i="16"/>
  <c r="SXX118" i="16"/>
  <c r="SXW118" i="16"/>
  <c r="SXV118" i="16"/>
  <c r="SXU118" i="16"/>
  <c r="SXT118" i="16"/>
  <c r="SXS118" i="16"/>
  <c r="SXR118" i="16"/>
  <c r="SXQ118" i="16"/>
  <c r="SXP118" i="16"/>
  <c r="SXO118" i="16"/>
  <c r="SXN118" i="16"/>
  <c r="SXM118" i="16"/>
  <c r="SXL118" i="16"/>
  <c r="SXK118" i="16"/>
  <c r="SXJ118" i="16"/>
  <c r="SXI118" i="16"/>
  <c r="SXH118" i="16"/>
  <c r="SXG118" i="16"/>
  <c r="SXF118" i="16"/>
  <c r="SXE118" i="16"/>
  <c r="SXD118" i="16"/>
  <c r="SXC118" i="16"/>
  <c r="SXB118" i="16"/>
  <c r="SXA118" i="16"/>
  <c r="SWZ118" i="16"/>
  <c r="SWY118" i="16"/>
  <c r="SWX118" i="16"/>
  <c r="SWW118" i="16"/>
  <c r="SWV118" i="16"/>
  <c r="SWU118" i="16"/>
  <c r="SWT118" i="16"/>
  <c r="SWS118" i="16"/>
  <c r="SWR118" i="16"/>
  <c r="SWQ118" i="16"/>
  <c r="SWP118" i="16"/>
  <c r="SWO118" i="16"/>
  <c r="SWN118" i="16"/>
  <c r="SWM118" i="16"/>
  <c r="SWL118" i="16"/>
  <c r="SWK118" i="16"/>
  <c r="SWJ118" i="16"/>
  <c r="SWI118" i="16"/>
  <c r="SWH118" i="16"/>
  <c r="SWG118" i="16"/>
  <c r="SWF118" i="16"/>
  <c r="SWE118" i="16"/>
  <c r="SWD118" i="16"/>
  <c r="SWC118" i="16"/>
  <c r="SWB118" i="16"/>
  <c r="SWA118" i="16"/>
  <c r="SVZ118" i="16"/>
  <c r="SVY118" i="16"/>
  <c r="SVX118" i="16"/>
  <c r="SVW118" i="16"/>
  <c r="SVV118" i="16"/>
  <c r="SVU118" i="16"/>
  <c r="SVT118" i="16"/>
  <c r="SVS118" i="16"/>
  <c r="SVR118" i="16"/>
  <c r="SVQ118" i="16"/>
  <c r="SVP118" i="16"/>
  <c r="SVO118" i="16"/>
  <c r="SVN118" i="16"/>
  <c r="SVM118" i="16"/>
  <c r="SVL118" i="16"/>
  <c r="SVK118" i="16"/>
  <c r="SVJ118" i="16"/>
  <c r="SVI118" i="16"/>
  <c r="SVH118" i="16"/>
  <c r="SVG118" i="16"/>
  <c r="SVF118" i="16"/>
  <c r="SVE118" i="16"/>
  <c r="SVD118" i="16"/>
  <c r="SVC118" i="16"/>
  <c r="SVB118" i="16"/>
  <c r="SVA118" i="16"/>
  <c r="SUZ118" i="16"/>
  <c r="SUY118" i="16"/>
  <c r="SUX118" i="16"/>
  <c r="SUW118" i="16"/>
  <c r="SUV118" i="16"/>
  <c r="SUU118" i="16"/>
  <c r="SUT118" i="16"/>
  <c r="SUS118" i="16"/>
  <c r="SUR118" i="16"/>
  <c r="SUQ118" i="16"/>
  <c r="SUP118" i="16"/>
  <c r="SUO118" i="16"/>
  <c r="SUN118" i="16"/>
  <c r="SUM118" i="16"/>
  <c r="SUL118" i="16"/>
  <c r="SUK118" i="16"/>
  <c r="SUJ118" i="16"/>
  <c r="SUI118" i="16"/>
  <c r="SUH118" i="16"/>
  <c r="SUG118" i="16"/>
  <c r="SUF118" i="16"/>
  <c r="SUE118" i="16"/>
  <c r="SUD118" i="16"/>
  <c r="SUC118" i="16"/>
  <c r="SUB118" i="16"/>
  <c r="SUA118" i="16"/>
  <c r="STZ118" i="16"/>
  <c r="STY118" i="16"/>
  <c r="STX118" i="16"/>
  <c r="STW118" i="16"/>
  <c r="STV118" i="16"/>
  <c r="STU118" i="16"/>
  <c r="STT118" i="16"/>
  <c r="STS118" i="16"/>
  <c r="STR118" i="16"/>
  <c r="STQ118" i="16"/>
  <c r="STP118" i="16"/>
  <c r="STO118" i="16"/>
  <c r="STN118" i="16"/>
  <c r="STM118" i="16"/>
  <c r="STL118" i="16"/>
  <c r="STK118" i="16"/>
  <c r="STJ118" i="16"/>
  <c r="STI118" i="16"/>
  <c r="STH118" i="16"/>
  <c r="STG118" i="16"/>
  <c r="STF118" i="16"/>
  <c r="STE118" i="16"/>
  <c r="STD118" i="16"/>
  <c r="STC118" i="16"/>
  <c r="STB118" i="16"/>
  <c r="STA118" i="16"/>
  <c r="SSZ118" i="16"/>
  <c r="SSY118" i="16"/>
  <c r="SSX118" i="16"/>
  <c r="SSW118" i="16"/>
  <c r="SSV118" i="16"/>
  <c r="SSU118" i="16"/>
  <c r="SST118" i="16"/>
  <c r="SSS118" i="16"/>
  <c r="SSR118" i="16"/>
  <c r="SSQ118" i="16"/>
  <c r="SSP118" i="16"/>
  <c r="SSO118" i="16"/>
  <c r="SSN118" i="16"/>
  <c r="SSM118" i="16"/>
  <c r="SSL118" i="16"/>
  <c r="SSK118" i="16"/>
  <c r="SSJ118" i="16"/>
  <c r="SSI118" i="16"/>
  <c r="SSH118" i="16"/>
  <c r="SSG118" i="16"/>
  <c r="SSF118" i="16"/>
  <c r="SSE118" i="16"/>
  <c r="SSD118" i="16"/>
  <c r="SSC118" i="16"/>
  <c r="SSB118" i="16"/>
  <c r="SSA118" i="16"/>
  <c r="SRZ118" i="16"/>
  <c r="SRY118" i="16"/>
  <c r="SRX118" i="16"/>
  <c r="SRW118" i="16"/>
  <c r="SRV118" i="16"/>
  <c r="SRU118" i="16"/>
  <c r="SRT118" i="16"/>
  <c r="SRS118" i="16"/>
  <c r="SRR118" i="16"/>
  <c r="SRQ118" i="16"/>
  <c r="SRP118" i="16"/>
  <c r="SRO118" i="16"/>
  <c r="SRN118" i="16"/>
  <c r="SRM118" i="16"/>
  <c r="SRL118" i="16"/>
  <c r="SRK118" i="16"/>
  <c r="SRJ118" i="16"/>
  <c r="SRI118" i="16"/>
  <c r="SRH118" i="16"/>
  <c r="SRG118" i="16"/>
  <c r="SRF118" i="16"/>
  <c r="SRE118" i="16"/>
  <c r="SRD118" i="16"/>
  <c r="SRC118" i="16"/>
  <c r="SRB118" i="16"/>
  <c r="SRA118" i="16"/>
  <c r="SQZ118" i="16"/>
  <c r="SQY118" i="16"/>
  <c r="SQX118" i="16"/>
  <c r="SQW118" i="16"/>
  <c r="SQV118" i="16"/>
  <c r="SQU118" i="16"/>
  <c r="SQT118" i="16"/>
  <c r="SQS118" i="16"/>
  <c r="SQR118" i="16"/>
  <c r="SQQ118" i="16"/>
  <c r="SQP118" i="16"/>
  <c r="SQO118" i="16"/>
  <c r="SQN118" i="16"/>
  <c r="SQM118" i="16"/>
  <c r="SQL118" i="16"/>
  <c r="SQK118" i="16"/>
  <c r="SQJ118" i="16"/>
  <c r="SQI118" i="16"/>
  <c r="SQH118" i="16"/>
  <c r="SQG118" i="16"/>
  <c r="SQF118" i="16"/>
  <c r="SQE118" i="16"/>
  <c r="SQD118" i="16"/>
  <c r="SQC118" i="16"/>
  <c r="SQB118" i="16"/>
  <c r="SQA118" i="16"/>
  <c r="SPZ118" i="16"/>
  <c r="SPY118" i="16"/>
  <c r="SPX118" i="16"/>
  <c r="SPW118" i="16"/>
  <c r="SPV118" i="16"/>
  <c r="SPU118" i="16"/>
  <c r="SPT118" i="16"/>
  <c r="SPS118" i="16"/>
  <c r="SPR118" i="16"/>
  <c r="SPQ118" i="16"/>
  <c r="SPP118" i="16"/>
  <c r="SPO118" i="16"/>
  <c r="SPN118" i="16"/>
  <c r="SPM118" i="16"/>
  <c r="SPL118" i="16"/>
  <c r="SPK118" i="16"/>
  <c r="SPJ118" i="16"/>
  <c r="SPI118" i="16"/>
  <c r="SPH118" i="16"/>
  <c r="SPG118" i="16"/>
  <c r="SPF118" i="16"/>
  <c r="SPE118" i="16"/>
  <c r="SPD118" i="16"/>
  <c r="SPC118" i="16"/>
  <c r="SPB118" i="16"/>
  <c r="SPA118" i="16"/>
  <c r="SOZ118" i="16"/>
  <c r="SOY118" i="16"/>
  <c r="SOX118" i="16"/>
  <c r="SOW118" i="16"/>
  <c r="SOV118" i="16"/>
  <c r="SOU118" i="16"/>
  <c r="SOT118" i="16"/>
  <c r="SOS118" i="16"/>
  <c r="SOR118" i="16"/>
  <c r="SOQ118" i="16"/>
  <c r="SOP118" i="16"/>
  <c r="SOO118" i="16"/>
  <c r="SON118" i="16"/>
  <c r="SOM118" i="16"/>
  <c r="SOL118" i="16"/>
  <c r="SOK118" i="16"/>
  <c r="SOJ118" i="16"/>
  <c r="SOI118" i="16"/>
  <c r="SOH118" i="16"/>
  <c r="SOG118" i="16"/>
  <c r="SOF118" i="16"/>
  <c r="SOE118" i="16"/>
  <c r="SOD118" i="16"/>
  <c r="SOC118" i="16"/>
  <c r="SOB118" i="16"/>
  <c r="SOA118" i="16"/>
  <c r="SNZ118" i="16"/>
  <c r="SNY118" i="16"/>
  <c r="SNX118" i="16"/>
  <c r="SNW118" i="16"/>
  <c r="SNV118" i="16"/>
  <c r="SNU118" i="16"/>
  <c r="SNT118" i="16"/>
  <c r="SNS118" i="16"/>
  <c r="SNR118" i="16"/>
  <c r="SNQ118" i="16"/>
  <c r="SNP118" i="16"/>
  <c r="SNO118" i="16"/>
  <c r="SNN118" i="16"/>
  <c r="SNM118" i="16"/>
  <c r="SNL118" i="16"/>
  <c r="SNK118" i="16"/>
  <c r="SNJ118" i="16"/>
  <c r="SNI118" i="16"/>
  <c r="SNH118" i="16"/>
  <c r="SNG118" i="16"/>
  <c r="SNF118" i="16"/>
  <c r="SNE118" i="16"/>
  <c r="SND118" i="16"/>
  <c r="SNC118" i="16"/>
  <c r="SNB118" i="16"/>
  <c r="SNA118" i="16"/>
  <c r="SMZ118" i="16"/>
  <c r="SMY118" i="16"/>
  <c r="SMX118" i="16"/>
  <c r="SMW118" i="16"/>
  <c r="SMV118" i="16"/>
  <c r="SMU118" i="16"/>
  <c r="SMT118" i="16"/>
  <c r="SMS118" i="16"/>
  <c r="SMR118" i="16"/>
  <c r="SMQ118" i="16"/>
  <c r="SMP118" i="16"/>
  <c r="SMO118" i="16"/>
  <c r="SMN118" i="16"/>
  <c r="SMM118" i="16"/>
  <c r="SML118" i="16"/>
  <c r="SMK118" i="16"/>
  <c r="SMJ118" i="16"/>
  <c r="SMI118" i="16"/>
  <c r="SMH118" i="16"/>
  <c r="SMG118" i="16"/>
  <c r="SMF118" i="16"/>
  <c r="SME118" i="16"/>
  <c r="SMD118" i="16"/>
  <c r="SMC118" i="16"/>
  <c r="SMB118" i="16"/>
  <c r="SMA118" i="16"/>
  <c r="SLZ118" i="16"/>
  <c r="SLY118" i="16"/>
  <c r="SLX118" i="16"/>
  <c r="SLW118" i="16"/>
  <c r="SLV118" i="16"/>
  <c r="SLU118" i="16"/>
  <c r="SLT118" i="16"/>
  <c r="SLS118" i="16"/>
  <c r="SLR118" i="16"/>
  <c r="SLQ118" i="16"/>
  <c r="SLP118" i="16"/>
  <c r="SLO118" i="16"/>
  <c r="SLN118" i="16"/>
  <c r="SLM118" i="16"/>
  <c r="SLL118" i="16"/>
  <c r="SLK118" i="16"/>
  <c r="SLJ118" i="16"/>
  <c r="SLI118" i="16"/>
  <c r="SLH118" i="16"/>
  <c r="SLG118" i="16"/>
  <c r="SLF118" i="16"/>
  <c r="SLE118" i="16"/>
  <c r="SLD118" i="16"/>
  <c r="SLC118" i="16"/>
  <c r="SLB118" i="16"/>
  <c r="SLA118" i="16"/>
  <c r="SKZ118" i="16"/>
  <c r="SKY118" i="16"/>
  <c r="SKX118" i="16"/>
  <c r="SKW118" i="16"/>
  <c r="SKV118" i="16"/>
  <c r="SKU118" i="16"/>
  <c r="SKT118" i="16"/>
  <c r="SKS118" i="16"/>
  <c r="SKR118" i="16"/>
  <c r="SKQ118" i="16"/>
  <c r="SKP118" i="16"/>
  <c r="SKO118" i="16"/>
  <c r="SKN118" i="16"/>
  <c r="SKM118" i="16"/>
  <c r="SKL118" i="16"/>
  <c r="SKK118" i="16"/>
  <c r="SKJ118" i="16"/>
  <c r="SKI118" i="16"/>
  <c r="SKH118" i="16"/>
  <c r="SKG118" i="16"/>
  <c r="SKF118" i="16"/>
  <c r="SKE118" i="16"/>
  <c r="SKD118" i="16"/>
  <c r="SKC118" i="16"/>
  <c r="SKB118" i="16"/>
  <c r="SKA118" i="16"/>
  <c r="SJZ118" i="16"/>
  <c r="SJY118" i="16"/>
  <c r="SJX118" i="16"/>
  <c r="SJW118" i="16"/>
  <c r="SJV118" i="16"/>
  <c r="SJU118" i="16"/>
  <c r="SJT118" i="16"/>
  <c r="SJS118" i="16"/>
  <c r="SJR118" i="16"/>
  <c r="SJQ118" i="16"/>
  <c r="SJP118" i="16"/>
  <c r="SJO118" i="16"/>
  <c r="SJN118" i="16"/>
  <c r="SJM118" i="16"/>
  <c r="SJL118" i="16"/>
  <c r="SJK118" i="16"/>
  <c r="SJJ118" i="16"/>
  <c r="SJI118" i="16"/>
  <c r="SJH118" i="16"/>
  <c r="SJG118" i="16"/>
  <c r="SJF118" i="16"/>
  <c r="SJE118" i="16"/>
  <c r="SJD118" i="16"/>
  <c r="SJC118" i="16"/>
  <c r="SJB118" i="16"/>
  <c r="SJA118" i="16"/>
  <c r="SIZ118" i="16"/>
  <c r="SIY118" i="16"/>
  <c r="SIX118" i="16"/>
  <c r="SIW118" i="16"/>
  <c r="SIV118" i="16"/>
  <c r="SIU118" i="16"/>
  <c r="SIT118" i="16"/>
  <c r="SIS118" i="16"/>
  <c r="SIR118" i="16"/>
  <c r="SIQ118" i="16"/>
  <c r="SIP118" i="16"/>
  <c r="SIO118" i="16"/>
  <c r="SIN118" i="16"/>
  <c r="SIM118" i="16"/>
  <c r="SIL118" i="16"/>
  <c r="SIK118" i="16"/>
  <c r="SIJ118" i="16"/>
  <c r="SII118" i="16"/>
  <c r="SIH118" i="16"/>
  <c r="SIG118" i="16"/>
  <c r="SIF118" i="16"/>
  <c r="SIE118" i="16"/>
  <c r="SID118" i="16"/>
  <c r="SIC118" i="16"/>
  <c r="SIB118" i="16"/>
  <c r="SIA118" i="16"/>
  <c r="SHZ118" i="16"/>
  <c r="SHY118" i="16"/>
  <c r="SHX118" i="16"/>
  <c r="SHW118" i="16"/>
  <c r="SHV118" i="16"/>
  <c r="SHU118" i="16"/>
  <c r="SHT118" i="16"/>
  <c r="SHS118" i="16"/>
  <c r="SHR118" i="16"/>
  <c r="SHQ118" i="16"/>
  <c r="SHP118" i="16"/>
  <c r="SHO118" i="16"/>
  <c r="SHN118" i="16"/>
  <c r="SHM118" i="16"/>
  <c r="SHL118" i="16"/>
  <c r="SHK118" i="16"/>
  <c r="SHJ118" i="16"/>
  <c r="SHI118" i="16"/>
  <c r="SHH118" i="16"/>
  <c r="SHG118" i="16"/>
  <c r="SHF118" i="16"/>
  <c r="SHE118" i="16"/>
  <c r="SHD118" i="16"/>
  <c r="SHC118" i="16"/>
  <c r="SHB118" i="16"/>
  <c r="SHA118" i="16"/>
  <c r="SGZ118" i="16"/>
  <c r="SGY118" i="16"/>
  <c r="SGX118" i="16"/>
  <c r="SGW118" i="16"/>
  <c r="SGV118" i="16"/>
  <c r="SGU118" i="16"/>
  <c r="SGT118" i="16"/>
  <c r="SGS118" i="16"/>
  <c r="SGR118" i="16"/>
  <c r="SGQ118" i="16"/>
  <c r="SGP118" i="16"/>
  <c r="SGO118" i="16"/>
  <c r="SGN118" i="16"/>
  <c r="SGM118" i="16"/>
  <c r="SGL118" i="16"/>
  <c r="SGK118" i="16"/>
  <c r="SGJ118" i="16"/>
  <c r="SGI118" i="16"/>
  <c r="SGH118" i="16"/>
  <c r="SGG118" i="16"/>
  <c r="SGF118" i="16"/>
  <c r="SGE118" i="16"/>
  <c r="SGD118" i="16"/>
  <c r="SGC118" i="16"/>
  <c r="SGB118" i="16"/>
  <c r="SGA118" i="16"/>
  <c r="SFZ118" i="16"/>
  <c r="SFY118" i="16"/>
  <c r="SFX118" i="16"/>
  <c r="SFW118" i="16"/>
  <c r="SFV118" i="16"/>
  <c r="SFU118" i="16"/>
  <c r="SFT118" i="16"/>
  <c r="SFS118" i="16"/>
  <c r="SFR118" i="16"/>
  <c r="SFQ118" i="16"/>
  <c r="SFP118" i="16"/>
  <c r="SFO118" i="16"/>
  <c r="SFN118" i="16"/>
  <c r="SFM118" i="16"/>
  <c r="SFL118" i="16"/>
  <c r="SFK118" i="16"/>
  <c r="SFJ118" i="16"/>
  <c r="SFI118" i="16"/>
  <c r="SFH118" i="16"/>
  <c r="SFG118" i="16"/>
  <c r="SFF118" i="16"/>
  <c r="SFE118" i="16"/>
  <c r="SFD118" i="16"/>
  <c r="SFC118" i="16"/>
  <c r="SFB118" i="16"/>
  <c r="SFA118" i="16"/>
  <c r="SEZ118" i="16"/>
  <c r="SEY118" i="16"/>
  <c r="SEX118" i="16"/>
  <c r="SEW118" i="16"/>
  <c r="SEV118" i="16"/>
  <c r="SEU118" i="16"/>
  <c r="SET118" i="16"/>
  <c r="SES118" i="16"/>
  <c r="SER118" i="16"/>
  <c r="SEQ118" i="16"/>
  <c r="SEP118" i="16"/>
  <c r="SEO118" i="16"/>
  <c r="SEN118" i="16"/>
  <c r="SEM118" i="16"/>
  <c r="SEL118" i="16"/>
  <c r="SEK118" i="16"/>
  <c r="SEJ118" i="16"/>
  <c r="SEI118" i="16"/>
  <c r="SEH118" i="16"/>
  <c r="SEG118" i="16"/>
  <c r="SEF118" i="16"/>
  <c r="SEE118" i="16"/>
  <c r="SED118" i="16"/>
  <c r="SEC118" i="16"/>
  <c r="SEB118" i="16"/>
  <c r="SEA118" i="16"/>
  <c r="SDZ118" i="16"/>
  <c r="SDY118" i="16"/>
  <c r="SDX118" i="16"/>
  <c r="SDW118" i="16"/>
  <c r="SDV118" i="16"/>
  <c r="SDU118" i="16"/>
  <c r="SDT118" i="16"/>
  <c r="SDS118" i="16"/>
  <c r="SDR118" i="16"/>
  <c r="SDQ118" i="16"/>
  <c r="SDP118" i="16"/>
  <c r="SDO118" i="16"/>
  <c r="SDN118" i="16"/>
  <c r="SDM118" i="16"/>
  <c r="SDL118" i="16"/>
  <c r="SDK118" i="16"/>
  <c r="SDJ118" i="16"/>
  <c r="SDI118" i="16"/>
  <c r="SDH118" i="16"/>
  <c r="SDG118" i="16"/>
  <c r="SDF118" i="16"/>
  <c r="SDE118" i="16"/>
  <c r="SDD118" i="16"/>
  <c r="SDC118" i="16"/>
  <c r="SDB118" i="16"/>
  <c r="SDA118" i="16"/>
  <c r="SCZ118" i="16"/>
  <c r="SCY118" i="16"/>
  <c r="SCX118" i="16"/>
  <c r="SCW118" i="16"/>
  <c r="SCV118" i="16"/>
  <c r="SCU118" i="16"/>
  <c r="SCT118" i="16"/>
  <c r="SCS118" i="16"/>
  <c r="SCR118" i="16"/>
  <c r="SCQ118" i="16"/>
  <c r="SCP118" i="16"/>
  <c r="SCO118" i="16"/>
  <c r="SCN118" i="16"/>
  <c r="SCM118" i="16"/>
  <c r="SCL118" i="16"/>
  <c r="SCK118" i="16"/>
  <c r="SCJ118" i="16"/>
  <c r="SCI118" i="16"/>
  <c r="SCH118" i="16"/>
  <c r="SCG118" i="16"/>
  <c r="SCF118" i="16"/>
  <c r="SCE118" i="16"/>
  <c r="SCD118" i="16"/>
  <c r="SCC118" i="16"/>
  <c r="SCB118" i="16"/>
  <c r="SCA118" i="16"/>
  <c r="SBZ118" i="16"/>
  <c r="SBY118" i="16"/>
  <c r="SBX118" i="16"/>
  <c r="SBW118" i="16"/>
  <c r="SBV118" i="16"/>
  <c r="SBU118" i="16"/>
  <c r="SBT118" i="16"/>
  <c r="SBS118" i="16"/>
  <c r="SBR118" i="16"/>
  <c r="SBQ118" i="16"/>
  <c r="SBP118" i="16"/>
  <c r="SBO118" i="16"/>
  <c r="SBN118" i="16"/>
  <c r="SBM118" i="16"/>
  <c r="SBL118" i="16"/>
  <c r="SBK118" i="16"/>
  <c r="SBJ118" i="16"/>
  <c r="SBI118" i="16"/>
  <c r="SBH118" i="16"/>
  <c r="SBG118" i="16"/>
  <c r="SBF118" i="16"/>
  <c r="SBE118" i="16"/>
  <c r="SBD118" i="16"/>
  <c r="SBC118" i="16"/>
  <c r="SBB118" i="16"/>
  <c r="SBA118" i="16"/>
  <c r="SAZ118" i="16"/>
  <c r="SAY118" i="16"/>
  <c r="SAX118" i="16"/>
  <c r="SAW118" i="16"/>
  <c r="SAV118" i="16"/>
  <c r="SAU118" i="16"/>
  <c r="SAT118" i="16"/>
  <c r="SAS118" i="16"/>
  <c r="SAR118" i="16"/>
  <c r="SAQ118" i="16"/>
  <c r="SAP118" i="16"/>
  <c r="SAO118" i="16"/>
  <c r="SAN118" i="16"/>
  <c r="SAM118" i="16"/>
  <c r="SAL118" i="16"/>
  <c r="SAK118" i="16"/>
  <c r="SAJ118" i="16"/>
  <c r="SAI118" i="16"/>
  <c r="SAH118" i="16"/>
  <c r="SAG118" i="16"/>
  <c r="SAF118" i="16"/>
  <c r="SAE118" i="16"/>
  <c r="SAD118" i="16"/>
  <c r="SAC118" i="16"/>
  <c r="SAB118" i="16"/>
  <c r="SAA118" i="16"/>
  <c r="RZZ118" i="16"/>
  <c r="RZY118" i="16"/>
  <c r="RZX118" i="16"/>
  <c r="RZW118" i="16"/>
  <c r="RZV118" i="16"/>
  <c r="RZU118" i="16"/>
  <c r="RZT118" i="16"/>
  <c r="RZS118" i="16"/>
  <c r="RZR118" i="16"/>
  <c r="RZQ118" i="16"/>
  <c r="RZP118" i="16"/>
  <c r="RZO118" i="16"/>
  <c r="RZN118" i="16"/>
  <c r="RZM118" i="16"/>
  <c r="RZL118" i="16"/>
  <c r="RZK118" i="16"/>
  <c r="RZJ118" i="16"/>
  <c r="RZI118" i="16"/>
  <c r="RZH118" i="16"/>
  <c r="RZG118" i="16"/>
  <c r="RZF118" i="16"/>
  <c r="RZE118" i="16"/>
  <c r="RZD118" i="16"/>
  <c r="RZC118" i="16"/>
  <c r="RZB118" i="16"/>
  <c r="RZA118" i="16"/>
  <c r="RYZ118" i="16"/>
  <c r="RYY118" i="16"/>
  <c r="RYX118" i="16"/>
  <c r="RYW118" i="16"/>
  <c r="RYV118" i="16"/>
  <c r="RYU118" i="16"/>
  <c r="RYT118" i="16"/>
  <c r="RYS118" i="16"/>
  <c r="RYR118" i="16"/>
  <c r="RYQ118" i="16"/>
  <c r="RYP118" i="16"/>
  <c r="RYO118" i="16"/>
  <c r="RYN118" i="16"/>
  <c r="RYM118" i="16"/>
  <c r="RYL118" i="16"/>
  <c r="RYK118" i="16"/>
  <c r="RYJ118" i="16"/>
  <c r="RYI118" i="16"/>
  <c r="RYH118" i="16"/>
  <c r="RYG118" i="16"/>
  <c r="RYF118" i="16"/>
  <c r="RYE118" i="16"/>
  <c r="RYD118" i="16"/>
  <c r="RYC118" i="16"/>
  <c r="RYB118" i="16"/>
  <c r="RYA118" i="16"/>
  <c r="RXZ118" i="16"/>
  <c r="RXY118" i="16"/>
  <c r="RXX118" i="16"/>
  <c r="RXW118" i="16"/>
  <c r="RXV118" i="16"/>
  <c r="RXU118" i="16"/>
  <c r="RXT118" i="16"/>
  <c r="RXS118" i="16"/>
  <c r="RXR118" i="16"/>
  <c r="RXQ118" i="16"/>
  <c r="RXP118" i="16"/>
  <c r="RXO118" i="16"/>
  <c r="RXN118" i="16"/>
  <c r="RXM118" i="16"/>
  <c r="RXL118" i="16"/>
  <c r="RXK118" i="16"/>
  <c r="RXJ118" i="16"/>
  <c r="RXI118" i="16"/>
  <c r="RXH118" i="16"/>
  <c r="RXG118" i="16"/>
  <c r="RXF118" i="16"/>
  <c r="RXE118" i="16"/>
  <c r="RXD118" i="16"/>
  <c r="RXC118" i="16"/>
  <c r="RXB118" i="16"/>
  <c r="RXA118" i="16"/>
  <c r="RWZ118" i="16"/>
  <c r="RWY118" i="16"/>
  <c r="RWX118" i="16"/>
  <c r="RWW118" i="16"/>
  <c r="RWV118" i="16"/>
  <c r="RWU118" i="16"/>
  <c r="RWT118" i="16"/>
  <c r="RWS118" i="16"/>
  <c r="RWR118" i="16"/>
  <c r="RWQ118" i="16"/>
  <c r="RWP118" i="16"/>
  <c r="RWO118" i="16"/>
  <c r="RWN118" i="16"/>
  <c r="RWM118" i="16"/>
  <c r="RWL118" i="16"/>
  <c r="RWK118" i="16"/>
  <c r="RWJ118" i="16"/>
  <c r="RWI118" i="16"/>
  <c r="RWH118" i="16"/>
  <c r="RWG118" i="16"/>
  <c r="RWF118" i="16"/>
  <c r="RWE118" i="16"/>
  <c r="RWD118" i="16"/>
  <c r="RWC118" i="16"/>
  <c r="RWB118" i="16"/>
  <c r="RWA118" i="16"/>
  <c r="RVZ118" i="16"/>
  <c r="RVY118" i="16"/>
  <c r="RVX118" i="16"/>
  <c r="RVW118" i="16"/>
  <c r="RVV118" i="16"/>
  <c r="RVU118" i="16"/>
  <c r="RVT118" i="16"/>
  <c r="RVS118" i="16"/>
  <c r="RVR118" i="16"/>
  <c r="RVQ118" i="16"/>
  <c r="RVP118" i="16"/>
  <c r="RVO118" i="16"/>
  <c r="RVN118" i="16"/>
  <c r="RVM118" i="16"/>
  <c r="RVL118" i="16"/>
  <c r="RVK118" i="16"/>
  <c r="RVJ118" i="16"/>
  <c r="RVI118" i="16"/>
  <c r="RVH118" i="16"/>
  <c r="RVG118" i="16"/>
  <c r="RVF118" i="16"/>
  <c r="RVE118" i="16"/>
  <c r="RVD118" i="16"/>
  <c r="RVC118" i="16"/>
  <c r="RVB118" i="16"/>
  <c r="RVA118" i="16"/>
  <c r="RUZ118" i="16"/>
  <c r="RUY118" i="16"/>
  <c r="RUX118" i="16"/>
  <c r="RUW118" i="16"/>
  <c r="RUV118" i="16"/>
  <c r="RUU118" i="16"/>
  <c r="RUT118" i="16"/>
  <c r="RUS118" i="16"/>
  <c r="RUR118" i="16"/>
  <c r="RUQ118" i="16"/>
  <c r="RUP118" i="16"/>
  <c r="RUO118" i="16"/>
  <c r="RUN118" i="16"/>
  <c r="RUM118" i="16"/>
  <c r="RUL118" i="16"/>
  <c r="RUK118" i="16"/>
  <c r="RUJ118" i="16"/>
  <c r="RUI118" i="16"/>
  <c r="RUH118" i="16"/>
  <c r="RUG118" i="16"/>
  <c r="RUF118" i="16"/>
  <c r="RUE118" i="16"/>
  <c r="RUD118" i="16"/>
  <c r="RUC118" i="16"/>
  <c r="RUB118" i="16"/>
  <c r="RUA118" i="16"/>
  <c r="RTZ118" i="16"/>
  <c r="RTY118" i="16"/>
  <c r="RTX118" i="16"/>
  <c r="RTW118" i="16"/>
  <c r="RTV118" i="16"/>
  <c r="RTU118" i="16"/>
  <c r="RTT118" i="16"/>
  <c r="RTS118" i="16"/>
  <c r="RTR118" i="16"/>
  <c r="RTQ118" i="16"/>
  <c r="RTP118" i="16"/>
  <c r="RTO118" i="16"/>
  <c r="RTN118" i="16"/>
  <c r="RTM118" i="16"/>
  <c r="RTL118" i="16"/>
  <c r="RTK118" i="16"/>
  <c r="RTJ118" i="16"/>
  <c r="RTI118" i="16"/>
  <c r="RTH118" i="16"/>
  <c r="RTG118" i="16"/>
  <c r="RTF118" i="16"/>
  <c r="RTE118" i="16"/>
  <c r="RTD118" i="16"/>
  <c r="RTC118" i="16"/>
  <c r="RTB118" i="16"/>
  <c r="RTA118" i="16"/>
  <c r="RSZ118" i="16"/>
  <c r="RSY118" i="16"/>
  <c r="RSX118" i="16"/>
  <c r="RSW118" i="16"/>
  <c r="RSV118" i="16"/>
  <c r="RSU118" i="16"/>
  <c r="RST118" i="16"/>
  <c r="RSS118" i="16"/>
  <c r="RSR118" i="16"/>
  <c r="RSQ118" i="16"/>
  <c r="RSP118" i="16"/>
  <c r="RSO118" i="16"/>
  <c r="RSN118" i="16"/>
  <c r="RSM118" i="16"/>
  <c r="RSL118" i="16"/>
  <c r="RSK118" i="16"/>
  <c r="RSJ118" i="16"/>
  <c r="RSI118" i="16"/>
  <c r="RSH118" i="16"/>
  <c r="RSG118" i="16"/>
  <c r="RSF118" i="16"/>
  <c r="RSE118" i="16"/>
  <c r="RSD118" i="16"/>
  <c r="RSC118" i="16"/>
  <c r="RSB118" i="16"/>
  <c r="RSA118" i="16"/>
  <c r="RRZ118" i="16"/>
  <c r="RRY118" i="16"/>
  <c r="RRX118" i="16"/>
  <c r="RRW118" i="16"/>
  <c r="RRV118" i="16"/>
  <c r="RRU118" i="16"/>
  <c r="RRT118" i="16"/>
  <c r="RRS118" i="16"/>
  <c r="RRR118" i="16"/>
  <c r="RRQ118" i="16"/>
  <c r="RRP118" i="16"/>
  <c r="RRO118" i="16"/>
  <c r="RRN118" i="16"/>
  <c r="RRM118" i="16"/>
  <c r="RRL118" i="16"/>
  <c r="RRK118" i="16"/>
  <c r="RRJ118" i="16"/>
  <c r="RRI118" i="16"/>
  <c r="RRH118" i="16"/>
  <c r="RRG118" i="16"/>
  <c r="RRF118" i="16"/>
  <c r="RRE118" i="16"/>
  <c r="RRD118" i="16"/>
  <c r="RRC118" i="16"/>
  <c r="RRB118" i="16"/>
  <c r="RRA118" i="16"/>
  <c r="RQZ118" i="16"/>
  <c r="RQY118" i="16"/>
  <c r="RQX118" i="16"/>
  <c r="RQW118" i="16"/>
  <c r="RQV118" i="16"/>
  <c r="RQU118" i="16"/>
  <c r="RQT118" i="16"/>
  <c r="RQS118" i="16"/>
  <c r="RQR118" i="16"/>
  <c r="RQQ118" i="16"/>
  <c r="RQP118" i="16"/>
  <c r="RQO118" i="16"/>
  <c r="RQN118" i="16"/>
  <c r="RQM118" i="16"/>
  <c r="RQL118" i="16"/>
  <c r="RQK118" i="16"/>
  <c r="RQJ118" i="16"/>
  <c r="RQI118" i="16"/>
  <c r="RQH118" i="16"/>
  <c r="RQG118" i="16"/>
  <c r="RQF118" i="16"/>
  <c r="RQE118" i="16"/>
  <c r="RQD118" i="16"/>
  <c r="RQC118" i="16"/>
  <c r="RQB118" i="16"/>
  <c r="RQA118" i="16"/>
  <c r="RPZ118" i="16"/>
  <c r="RPY118" i="16"/>
  <c r="RPX118" i="16"/>
  <c r="RPW118" i="16"/>
  <c r="RPV118" i="16"/>
  <c r="RPU118" i="16"/>
  <c r="RPT118" i="16"/>
  <c r="RPS118" i="16"/>
  <c r="RPR118" i="16"/>
  <c r="RPQ118" i="16"/>
  <c r="RPP118" i="16"/>
  <c r="RPO118" i="16"/>
  <c r="RPN118" i="16"/>
  <c r="RPM118" i="16"/>
  <c r="RPL118" i="16"/>
  <c r="RPK118" i="16"/>
  <c r="RPJ118" i="16"/>
  <c r="RPI118" i="16"/>
  <c r="RPH118" i="16"/>
  <c r="RPG118" i="16"/>
  <c r="RPF118" i="16"/>
  <c r="RPE118" i="16"/>
  <c r="RPD118" i="16"/>
  <c r="RPC118" i="16"/>
  <c r="RPB118" i="16"/>
  <c r="RPA118" i="16"/>
  <c r="ROZ118" i="16"/>
  <c r="ROY118" i="16"/>
  <c r="ROX118" i="16"/>
  <c r="ROW118" i="16"/>
  <c r="ROV118" i="16"/>
  <c r="ROU118" i="16"/>
  <c r="ROT118" i="16"/>
  <c r="ROS118" i="16"/>
  <c r="ROR118" i="16"/>
  <c r="ROQ118" i="16"/>
  <c r="ROP118" i="16"/>
  <c r="ROO118" i="16"/>
  <c r="RON118" i="16"/>
  <c r="ROM118" i="16"/>
  <c r="ROL118" i="16"/>
  <c r="ROK118" i="16"/>
  <c r="ROJ118" i="16"/>
  <c r="ROI118" i="16"/>
  <c r="ROH118" i="16"/>
  <c r="ROG118" i="16"/>
  <c r="ROF118" i="16"/>
  <c r="ROE118" i="16"/>
  <c r="ROD118" i="16"/>
  <c r="ROC118" i="16"/>
  <c r="ROB118" i="16"/>
  <c r="ROA118" i="16"/>
  <c r="RNZ118" i="16"/>
  <c r="RNY118" i="16"/>
  <c r="RNX118" i="16"/>
  <c r="RNW118" i="16"/>
  <c r="RNV118" i="16"/>
  <c r="RNU118" i="16"/>
  <c r="RNT118" i="16"/>
  <c r="RNS118" i="16"/>
  <c r="RNR118" i="16"/>
  <c r="RNQ118" i="16"/>
  <c r="RNP118" i="16"/>
  <c r="RNO118" i="16"/>
  <c r="RNN118" i="16"/>
  <c r="RNM118" i="16"/>
  <c r="RNL118" i="16"/>
  <c r="RNK118" i="16"/>
  <c r="RNJ118" i="16"/>
  <c r="RNI118" i="16"/>
  <c r="RNH118" i="16"/>
  <c r="RNG118" i="16"/>
  <c r="RNF118" i="16"/>
  <c r="RNE118" i="16"/>
  <c r="RND118" i="16"/>
  <c r="RNC118" i="16"/>
  <c r="RNB118" i="16"/>
  <c r="RNA118" i="16"/>
  <c r="RMZ118" i="16"/>
  <c r="RMY118" i="16"/>
  <c r="RMX118" i="16"/>
  <c r="RMW118" i="16"/>
  <c r="RMV118" i="16"/>
  <c r="RMU118" i="16"/>
  <c r="RMT118" i="16"/>
  <c r="RMS118" i="16"/>
  <c r="RMR118" i="16"/>
  <c r="RMQ118" i="16"/>
  <c r="RMP118" i="16"/>
  <c r="RMO118" i="16"/>
  <c r="RMN118" i="16"/>
  <c r="RMM118" i="16"/>
  <c r="RML118" i="16"/>
  <c r="RMK118" i="16"/>
  <c r="RMJ118" i="16"/>
  <c r="RMI118" i="16"/>
  <c r="RMH118" i="16"/>
  <c r="RMG118" i="16"/>
  <c r="RMF118" i="16"/>
  <c r="RME118" i="16"/>
  <c r="RMD118" i="16"/>
  <c r="RMC118" i="16"/>
  <c r="RMB118" i="16"/>
  <c r="RMA118" i="16"/>
  <c r="RLZ118" i="16"/>
  <c r="RLY118" i="16"/>
  <c r="RLX118" i="16"/>
  <c r="RLW118" i="16"/>
  <c r="RLV118" i="16"/>
  <c r="RLU118" i="16"/>
  <c r="RLT118" i="16"/>
  <c r="RLS118" i="16"/>
  <c r="RLR118" i="16"/>
  <c r="RLQ118" i="16"/>
  <c r="RLP118" i="16"/>
  <c r="RLO118" i="16"/>
  <c r="RLN118" i="16"/>
  <c r="RLM118" i="16"/>
  <c r="RLL118" i="16"/>
  <c r="RLK118" i="16"/>
  <c r="RLJ118" i="16"/>
  <c r="RLI118" i="16"/>
  <c r="RLH118" i="16"/>
  <c r="RLG118" i="16"/>
  <c r="RLF118" i="16"/>
  <c r="RLE118" i="16"/>
  <c r="RLD118" i="16"/>
  <c r="RLC118" i="16"/>
  <c r="RLB118" i="16"/>
  <c r="RLA118" i="16"/>
  <c r="RKZ118" i="16"/>
  <c r="RKY118" i="16"/>
  <c r="RKX118" i="16"/>
  <c r="RKW118" i="16"/>
  <c r="RKV118" i="16"/>
  <c r="RKU118" i="16"/>
  <c r="RKT118" i="16"/>
  <c r="RKS118" i="16"/>
  <c r="RKR118" i="16"/>
  <c r="RKQ118" i="16"/>
  <c r="RKP118" i="16"/>
  <c r="RKO118" i="16"/>
  <c r="RKN118" i="16"/>
  <c r="RKM118" i="16"/>
  <c r="RKL118" i="16"/>
  <c r="RKK118" i="16"/>
  <c r="RKJ118" i="16"/>
  <c r="RKI118" i="16"/>
  <c r="RKH118" i="16"/>
  <c r="RKG118" i="16"/>
  <c r="RKF118" i="16"/>
  <c r="RKE118" i="16"/>
  <c r="RKD118" i="16"/>
  <c r="RKC118" i="16"/>
  <c r="RKB118" i="16"/>
  <c r="RKA118" i="16"/>
  <c r="RJZ118" i="16"/>
  <c r="RJY118" i="16"/>
  <c r="RJX118" i="16"/>
  <c r="RJW118" i="16"/>
  <c r="RJV118" i="16"/>
  <c r="RJU118" i="16"/>
  <c r="RJT118" i="16"/>
  <c r="RJS118" i="16"/>
  <c r="RJR118" i="16"/>
  <c r="RJQ118" i="16"/>
  <c r="RJP118" i="16"/>
  <c r="RJO118" i="16"/>
  <c r="RJN118" i="16"/>
  <c r="RJM118" i="16"/>
  <c r="RJL118" i="16"/>
  <c r="RJK118" i="16"/>
  <c r="RJJ118" i="16"/>
  <c r="RJI118" i="16"/>
  <c r="RJH118" i="16"/>
  <c r="RJG118" i="16"/>
  <c r="RJF118" i="16"/>
  <c r="RJE118" i="16"/>
  <c r="RJD118" i="16"/>
  <c r="RJC118" i="16"/>
  <c r="RJB118" i="16"/>
  <c r="RJA118" i="16"/>
  <c r="RIZ118" i="16"/>
  <c r="RIY118" i="16"/>
  <c r="RIX118" i="16"/>
  <c r="RIW118" i="16"/>
  <c r="RIV118" i="16"/>
  <c r="RIU118" i="16"/>
  <c r="RIT118" i="16"/>
  <c r="RIS118" i="16"/>
  <c r="RIR118" i="16"/>
  <c r="RIQ118" i="16"/>
  <c r="RIP118" i="16"/>
  <c r="RIO118" i="16"/>
  <c r="RIN118" i="16"/>
  <c r="RIM118" i="16"/>
  <c r="RIL118" i="16"/>
  <c r="RIK118" i="16"/>
  <c r="RIJ118" i="16"/>
  <c r="RII118" i="16"/>
  <c r="RIH118" i="16"/>
  <c r="RIG118" i="16"/>
  <c r="RIF118" i="16"/>
  <c r="RIE118" i="16"/>
  <c r="RID118" i="16"/>
  <c r="RIC118" i="16"/>
  <c r="RIB118" i="16"/>
  <c r="RIA118" i="16"/>
  <c r="RHZ118" i="16"/>
  <c r="RHY118" i="16"/>
  <c r="RHX118" i="16"/>
  <c r="RHW118" i="16"/>
  <c r="RHV118" i="16"/>
  <c r="RHU118" i="16"/>
  <c r="RHT118" i="16"/>
  <c r="RHS118" i="16"/>
  <c r="RHR118" i="16"/>
  <c r="RHQ118" i="16"/>
  <c r="RHP118" i="16"/>
  <c r="RHO118" i="16"/>
  <c r="RHN118" i="16"/>
  <c r="RHM118" i="16"/>
  <c r="RHL118" i="16"/>
  <c r="RHK118" i="16"/>
  <c r="RHJ118" i="16"/>
  <c r="RHI118" i="16"/>
  <c r="RHH118" i="16"/>
  <c r="RHG118" i="16"/>
  <c r="RHF118" i="16"/>
  <c r="RHE118" i="16"/>
  <c r="RHD118" i="16"/>
  <c r="RHC118" i="16"/>
  <c r="RHB118" i="16"/>
  <c r="RHA118" i="16"/>
  <c r="RGZ118" i="16"/>
  <c r="RGY118" i="16"/>
  <c r="RGX118" i="16"/>
  <c r="RGW118" i="16"/>
  <c r="RGV118" i="16"/>
  <c r="RGU118" i="16"/>
  <c r="RGT118" i="16"/>
  <c r="RGS118" i="16"/>
  <c r="RGR118" i="16"/>
  <c r="RGQ118" i="16"/>
  <c r="RGP118" i="16"/>
  <c r="RGO118" i="16"/>
  <c r="RGN118" i="16"/>
  <c r="RGM118" i="16"/>
  <c r="RGL118" i="16"/>
  <c r="RGK118" i="16"/>
  <c r="RGJ118" i="16"/>
  <c r="RGI118" i="16"/>
  <c r="RGH118" i="16"/>
  <c r="RGG118" i="16"/>
  <c r="RGF118" i="16"/>
  <c r="RGE118" i="16"/>
  <c r="RGD118" i="16"/>
  <c r="RGC118" i="16"/>
  <c r="RGB118" i="16"/>
  <c r="RGA118" i="16"/>
  <c r="RFZ118" i="16"/>
  <c r="RFY118" i="16"/>
  <c r="RFX118" i="16"/>
  <c r="RFW118" i="16"/>
  <c r="RFV118" i="16"/>
  <c r="RFU118" i="16"/>
  <c r="RFT118" i="16"/>
  <c r="RFS118" i="16"/>
  <c r="RFR118" i="16"/>
  <c r="RFQ118" i="16"/>
  <c r="RFP118" i="16"/>
  <c r="RFO118" i="16"/>
  <c r="RFN118" i="16"/>
  <c r="RFM118" i="16"/>
  <c r="RFL118" i="16"/>
  <c r="RFK118" i="16"/>
  <c r="RFJ118" i="16"/>
  <c r="RFI118" i="16"/>
  <c r="RFH118" i="16"/>
  <c r="RFG118" i="16"/>
  <c r="RFF118" i="16"/>
  <c r="RFE118" i="16"/>
  <c r="RFD118" i="16"/>
  <c r="RFC118" i="16"/>
  <c r="RFB118" i="16"/>
  <c r="RFA118" i="16"/>
  <c r="REZ118" i="16"/>
  <c r="REY118" i="16"/>
  <c r="REX118" i="16"/>
  <c r="REW118" i="16"/>
  <c r="REV118" i="16"/>
  <c r="REU118" i="16"/>
  <c r="RET118" i="16"/>
  <c r="RES118" i="16"/>
  <c r="RER118" i="16"/>
  <c r="REQ118" i="16"/>
  <c r="REP118" i="16"/>
  <c r="REO118" i="16"/>
  <c r="REN118" i="16"/>
  <c r="REM118" i="16"/>
  <c r="REL118" i="16"/>
  <c r="REK118" i="16"/>
  <c r="REJ118" i="16"/>
  <c r="REI118" i="16"/>
  <c r="REH118" i="16"/>
  <c r="REG118" i="16"/>
  <c r="REF118" i="16"/>
  <c r="REE118" i="16"/>
  <c r="RED118" i="16"/>
  <c r="REC118" i="16"/>
  <c r="REB118" i="16"/>
  <c r="REA118" i="16"/>
  <c r="RDZ118" i="16"/>
  <c r="RDY118" i="16"/>
  <c r="RDX118" i="16"/>
  <c r="RDW118" i="16"/>
  <c r="RDV118" i="16"/>
  <c r="RDU118" i="16"/>
  <c r="RDT118" i="16"/>
  <c r="RDS118" i="16"/>
  <c r="RDR118" i="16"/>
  <c r="RDQ118" i="16"/>
  <c r="RDP118" i="16"/>
  <c r="RDO118" i="16"/>
  <c r="RDN118" i="16"/>
  <c r="RDM118" i="16"/>
  <c r="RDL118" i="16"/>
  <c r="RDK118" i="16"/>
  <c r="RDJ118" i="16"/>
  <c r="RDI118" i="16"/>
  <c r="RDH118" i="16"/>
  <c r="RDG118" i="16"/>
  <c r="RDF118" i="16"/>
  <c r="RDE118" i="16"/>
  <c r="RDD118" i="16"/>
  <c r="RDC118" i="16"/>
  <c r="RDB118" i="16"/>
  <c r="RDA118" i="16"/>
  <c r="RCZ118" i="16"/>
  <c r="RCY118" i="16"/>
  <c r="RCX118" i="16"/>
  <c r="RCW118" i="16"/>
  <c r="RCV118" i="16"/>
  <c r="RCU118" i="16"/>
  <c r="RCT118" i="16"/>
  <c r="RCS118" i="16"/>
  <c r="RCR118" i="16"/>
  <c r="RCQ118" i="16"/>
  <c r="RCP118" i="16"/>
  <c r="RCO118" i="16"/>
  <c r="RCN118" i="16"/>
  <c r="RCM118" i="16"/>
  <c r="RCL118" i="16"/>
  <c r="RCK118" i="16"/>
  <c r="RCJ118" i="16"/>
  <c r="RCI118" i="16"/>
  <c r="RCH118" i="16"/>
  <c r="RCG118" i="16"/>
  <c r="RCF118" i="16"/>
  <c r="RCE118" i="16"/>
  <c r="RCD118" i="16"/>
  <c r="RCC118" i="16"/>
  <c r="RCB118" i="16"/>
  <c r="RCA118" i="16"/>
  <c r="RBZ118" i="16"/>
  <c r="RBY118" i="16"/>
  <c r="RBX118" i="16"/>
  <c r="RBW118" i="16"/>
  <c r="RBV118" i="16"/>
  <c r="RBU118" i="16"/>
  <c r="RBT118" i="16"/>
  <c r="RBS118" i="16"/>
  <c r="RBR118" i="16"/>
  <c r="RBQ118" i="16"/>
  <c r="RBP118" i="16"/>
  <c r="RBO118" i="16"/>
  <c r="RBN118" i="16"/>
  <c r="RBM118" i="16"/>
  <c r="RBL118" i="16"/>
  <c r="RBK118" i="16"/>
  <c r="RBJ118" i="16"/>
  <c r="RBI118" i="16"/>
  <c r="RBH118" i="16"/>
  <c r="RBG118" i="16"/>
  <c r="RBF118" i="16"/>
  <c r="RBE118" i="16"/>
  <c r="RBD118" i="16"/>
  <c r="RBC118" i="16"/>
  <c r="RBB118" i="16"/>
  <c r="RBA118" i="16"/>
  <c r="RAZ118" i="16"/>
  <c r="RAY118" i="16"/>
  <c r="RAX118" i="16"/>
  <c r="RAW118" i="16"/>
  <c r="RAV118" i="16"/>
  <c r="RAU118" i="16"/>
  <c r="RAT118" i="16"/>
  <c r="RAS118" i="16"/>
  <c r="RAR118" i="16"/>
  <c r="RAQ118" i="16"/>
  <c r="RAP118" i="16"/>
  <c r="RAO118" i="16"/>
  <c r="RAN118" i="16"/>
  <c r="RAM118" i="16"/>
  <c r="RAL118" i="16"/>
  <c r="RAK118" i="16"/>
  <c r="RAJ118" i="16"/>
  <c r="RAI118" i="16"/>
  <c r="RAH118" i="16"/>
  <c r="RAG118" i="16"/>
  <c r="RAF118" i="16"/>
  <c r="RAE118" i="16"/>
  <c r="RAD118" i="16"/>
  <c r="RAC118" i="16"/>
  <c r="RAB118" i="16"/>
  <c r="RAA118" i="16"/>
  <c r="QZZ118" i="16"/>
  <c r="QZY118" i="16"/>
  <c r="QZX118" i="16"/>
  <c r="QZW118" i="16"/>
  <c r="QZV118" i="16"/>
  <c r="QZU118" i="16"/>
  <c r="QZT118" i="16"/>
  <c r="QZS118" i="16"/>
  <c r="QZR118" i="16"/>
  <c r="QZQ118" i="16"/>
  <c r="QZP118" i="16"/>
  <c r="QZO118" i="16"/>
  <c r="QZN118" i="16"/>
  <c r="QZM118" i="16"/>
  <c r="QZL118" i="16"/>
  <c r="QZK118" i="16"/>
  <c r="QZJ118" i="16"/>
  <c r="QZI118" i="16"/>
  <c r="QZH118" i="16"/>
  <c r="QZG118" i="16"/>
  <c r="QZF118" i="16"/>
  <c r="QZE118" i="16"/>
  <c r="QZD118" i="16"/>
  <c r="QZC118" i="16"/>
  <c r="QZB118" i="16"/>
  <c r="QZA118" i="16"/>
  <c r="QYZ118" i="16"/>
  <c r="QYY118" i="16"/>
  <c r="QYX118" i="16"/>
  <c r="QYW118" i="16"/>
  <c r="QYV118" i="16"/>
  <c r="QYU118" i="16"/>
  <c r="QYT118" i="16"/>
  <c r="QYS118" i="16"/>
  <c r="QYR118" i="16"/>
  <c r="QYQ118" i="16"/>
  <c r="QYP118" i="16"/>
  <c r="QYO118" i="16"/>
  <c r="QYN118" i="16"/>
  <c r="QYM118" i="16"/>
  <c r="QYL118" i="16"/>
  <c r="QYK118" i="16"/>
  <c r="QYJ118" i="16"/>
  <c r="QYI118" i="16"/>
  <c r="QYH118" i="16"/>
  <c r="QYG118" i="16"/>
  <c r="QYF118" i="16"/>
  <c r="QYE118" i="16"/>
  <c r="QYD118" i="16"/>
  <c r="QYC118" i="16"/>
  <c r="QYB118" i="16"/>
  <c r="QYA118" i="16"/>
  <c r="QXZ118" i="16"/>
  <c r="QXY118" i="16"/>
  <c r="QXX118" i="16"/>
  <c r="QXW118" i="16"/>
  <c r="QXV118" i="16"/>
  <c r="QXU118" i="16"/>
  <c r="QXT118" i="16"/>
  <c r="QXS118" i="16"/>
  <c r="QXR118" i="16"/>
  <c r="QXQ118" i="16"/>
  <c r="QXP118" i="16"/>
  <c r="QXO118" i="16"/>
  <c r="QXN118" i="16"/>
  <c r="QXM118" i="16"/>
  <c r="QXL118" i="16"/>
  <c r="QXK118" i="16"/>
  <c r="QXJ118" i="16"/>
  <c r="QXI118" i="16"/>
  <c r="QXH118" i="16"/>
  <c r="QXG118" i="16"/>
  <c r="QXF118" i="16"/>
  <c r="QXE118" i="16"/>
  <c r="QXD118" i="16"/>
  <c r="QXC118" i="16"/>
  <c r="QXB118" i="16"/>
  <c r="QXA118" i="16"/>
  <c r="QWZ118" i="16"/>
  <c r="QWY118" i="16"/>
  <c r="QWX118" i="16"/>
  <c r="QWW118" i="16"/>
  <c r="QWV118" i="16"/>
  <c r="QWU118" i="16"/>
  <c r="QWT118" i="16"/>
  <c r="QWS118" i="16"/>
  <c r="QWR118" i="16"/>
  <c r="QWQ118" i="16"/>
  <c r="QWP118" i="16"/>
  <c r="QWO118" i="16"/>
  <c r="QWN118" i="16"/>
  <c r="QWM118" i="16"/>
  <c r="QWL118" i="16"/>
  <c r="QWK118" i="16"/>
  <c r="QWJ118" i="16"/>
  <c r="QWI118" i="16"/>
  <c r="QWH118" i="16"/>
  <c r="QWG118" i="16"/>
  <c r="QWF118" i="16"/>
  <c r="QWE118" i="16"/>
  <c r="QWD118" i="16"/>
  <c r="QWC118" i="16"/>
  <c r="QWB118" i="16"/>
  <c r="QWA118" i="16"/>
  <c r="QVZ118" i="16"/>
  <c r="QVY118" i="16"/>
  <c r="QVX118" i="16"/>
  <c r="QVW118" i="16"/>
  <c r="QVV118" i="16"/>
  <c r="QVU118" i="16"/>
  <c r="QVT118" i="16"/>
  <c r="QVS118" i="16"/>
  <c r="QVR118" i="16"/>
  <c r="QVQ118" i="16"/>
  <c r="QVP118" i="16"/>
  <c r="QVO118" i="16"/>
  <c r="QVN118" i="16"/>
  <c r="QVM118" i="16"/>
  <c r="QVL118" i="16"/>
  <c r="QVK118" i="16"/>
  <c r="QVJ118" i="16"/>
  <c r="QVI118" i="16"/>
  <c r="QVH118" i="16"/>
  <c r="QVG118" i="16"/>
  <c r="QVF118" i="16"/>
  <c r="QVE118" i="16"/>
  <c r="QVD118" i="16"/>
  <c r="QVC118" i="16"/>
  <c r="QVB118" i="16"/>
  <c r="QVA118" i="16"/>
  <c r="QUZ118" i="16"/>
  <c r="QUY118" i="16"/>
  <c r="QUX118" i="16"/>
  <c r="QUW118" i="16"/>
  <c r="QUV118" i="16"/>
  <c r="QUU118" i="16"/>
  <c r="QUT118" i="16"/>
  <c r="QUS118" i="16"/>
  <c r="QUR118" i="16"/>
  <c r="QUQ118" i="16"/>
  <c r="QUP118" i="16"/>
  <c r="QUO118" i="16"/>
  <c r="QUN118" i="16"/>
  <c r="QUM118" i="16"/>
  <c r="QUL118" i="16"/>
  <c r="QUK118" i="16"/>
  <c r="QUJ118" i="16"/>
  <c r="QUI118" i="16"/>
  <c r="QUH118" i="16"/>
  <c r="QUG118" i="16"/>
  <c r="QUF118" i="16"/>
  <c r="QUE118" i="16"/>
  <c r="QUD118" i="16"/>
  <c r="QUC118" i="16"/>
  <c r="QUB118" i="16"/>
  <c r="QUA118" i="16"/>
  <c r="QTZ118" i="16"/>
  <c r="QTY118" i="16"/>
  <c r="QTX118" i="16"/>
  <c r="QTW118" i="16"/>
  <c r="QTV118" i="16"/>
  <c r="QTU118" i="16"/>
  <c r="QTT118" i="16"/>
  <c r="QTS118" i="16"/>
  <c r="QTR118" i="16"/>
  <c r="QTQ118" i="16"/>
  <c r="QTP118" i="16"/>
  <c r="QTO118" i="16"/>
  <c r="QTN118" i="16"/>
  <c r="QTM118" i="16"/>
  <c r="QTL118" i="16"/>
  <c r="QTK118" i="16"/>
  <c r="QTJ118" i="16"/>
  <c r="QTI118" i="16"/>
  <c r="QTH118" i="16"/>
  <c r="QTG118" i="16"/>
  <c r="QTF118" i="16"/>
  <c r="QTE118" i="16"/>
  <c r="QTD118" i="16"/>
  <c r="QTC118" i="16"/>
  <c r="QTB118" i="16"/>
  <c r="QTA118" i="16"/>
  <c r="QSZ118" i="16"/>
  <c r="QSY118" i="16"/>
  <c r="QSX118" i="16"/>
  <c r="QSW118" i="16"/>
  <c r="QSV118" i="16"/>
  <c r="QSU118" i="16"/>
  <c r="QST118" i="16"/>
  <c r="QSS118" i="16"/>
  <c r="QSR118" i="16"/>
  <c r="QSQ118" i="16"/>
  <c r="QSP118" i="16"/>
  <c r="QSO118" i="16"/>
  <c r="QSN118" i="16"/>
  <c r="QSM118" i="16"/>
  <c r="QSL118" i="16"/>
  <c r="QSK118" i="16"/>
  <c r="QSJ118" i="16"/>
  <c r="QSI118" i="16"/>
  <c r="QSH118" i="16"/>
  <c r="QSG118" i="16"/>
  <c r="QSF118" i="16"/>
  <c r="QSE118" i="16"/>
  <c r="QSD118" i="16"/>
  <c r="QSC118" i="16"/>
  <c r="QSB118" i="16"/>
  <c r="QSA118" i="16"/>
  <c r="QRZ118" i="16"/>
  <c r="QRY118" i="16"/>
  <c r="QRX118" i="16"/>
  <c r="QRW118" i="16"/>
  <c r="QRV118" i="16"/>
  <c r="QRU118" i="16"/>
  <c r="QRT118" i="16"/>
  <c r="QRS118" i="16"/>
  <c r="QRR118" i="16"/>
  <c r="QRQ118" i="16"/>
  <c r="QRP118" i="16"/>
  <c r="QRO118" i="16"/>
  <c r="QRN118" i="16"/>
  <c r="QRM118" i="16"/>
  <c r="QRL118" i="16"/>
  <c r="QRK118" i="16"/>
  <c r="QRJ118" i="16"/>
  <c r="QRI118" i="16"/>
  <c r="QRH118" i="16"/>
  <c r="QRG118" i="16"/>
  <c r="QRF118" i="16"/>
  <c r="QRE118" i="16"/>
  <c r="QRD118" i="16"/>
  <c r="QRC118" i="16"/>
  <c r="QRB118" i="16"/>
  <c r="QRA118" i="16"/>
  <c r="QQZ118" i="16"/>
  <c r="QQY118" i="16"/>
  <c r="QQX118" i="16"/>
  <c r="QQW118" i="16"/>
  <c r="QQV118" i="16"/>
  <c r="QQU118" i="16"/>
  <c r="QQT118" i="16"/>
  <c r="QQS118" i="16"/>
  <c r="QQR118" i="16"/>
  <c r="QQQ118" i="16"/>
  <c r="QQP118" i="16"/>
  <c r="QQO118" i="16"/>
  <c r="QQN118" i="16"/>
  <c r="QQM118" i="16"/>
  <c r="QQL118" i="16"/>
  <c r="QQK118" i="16"/>
  <c r="QQJ118" i="16"/>
  <c r="QQI118" i="16"/>
  <c r="QQH118" i="16"/>
  <c r="QQG118" i="16"/>
  <c r="QQF118" i="16"/>
  <c r="QQE118" i="16"/>
  <c r="QQD118" i="16"/>
  <c r="QQC118" i="16"/>
  <c r="QQB118" i="16"/>
  <c r="QQA118" i="16"/>
  <c r="QPZ118" i="16"/>
  <c r="QPY118" i="16"/>
  <c r="QPX118" i="16"/>
  <c r="QPW118" i="16"/>
  <c r="QPV118" i="16"/>
  <c r="QPU118" i="16"/>
  <c r="QPT118" i="16"/>
  <c r="QPS118" i="16"/>
  <c r="QPR118" i="16"/>
  <c r="QPQ118" i="16"/>
  <c r="QPP118" i="16"/>
  <c r="QPO118" i="16"/>
  <c r="QPN118" i="16"/>
  <c r="QPM118" i="16"/>
  <c r="QPL118" i="16"/>
  <c r="QPK118" i="16"/>
  <c r="QPJ118" i="16"/>
  <c r="QPI118" i="16"/>
  <c r="QPH118" i="16"/>
  <c r="QPG118" i="16"/>
  <c r="QPF118" i="16"/>
  <c r="QPE118" i="16"/>
  <c r="QPD118" i="16"/>
  <c r="QPC118" i="16"/>
  <c r="QPB118" i="16"/>
  <c r="QPA118" i="16"/>
  <c r="QOZ118" i="16"/>
  <c r="QOY118" i="16"/>
  <c r="QOX118" i="16"/>
  <c r="QOW118" i="16"/>
  <c r="QOV118" i="16"/>
  <c r="QOU118" i="16"/>
  <c r="QOT118" i="16"/>
  <c r="QOS118" i="16"/>
  <c r="QOR118" i="16"/>
  <c r="QOQ118" i="16"/>
  <c r="QOP118" i="16"/>
  <c r="QOO118" i="16"/>
  <c r="QON118" i="16"/>
  <c r="QOM118" i="16"/>
  <c r="QOL118" i="16"/>
  <c r="QOK118" i="16"/>
  <c r="QOJ118" i="16"/>
  <c r="QOI118" i="16"/>
  <c r="QOH118" i="16"/>
  <c r="QOG118" i="16"/>
  <c r="QOF118" i="16"/>
  <c r="QOE118" i="16"/>
  <c r="QOD118" i="16"/>
  <c r="QOC118" i="16"/>
  <c r="QOB118" i="16"/>
  <c r="QOA118" i="16"/>
  <c r="QNZ118" i="16"/>
  <c r="QNY118" i="16"/>
  <c r="QNX118" i="16"/>
  <c r="QNW118" i="16"/>
  <c r="QNV118" i="16"/>
  <c r="QNU118" i="16"/>
  <c r="QNT118" i="16"/>
  <c r="QNS118" i="16"/>
  <c r="QNR118" i="16"/>
  <c r="QNQ118" i="16"/>
  <c r="QNP118" i="16"/>
  <c r="QNO118" i="16"/>
  <c r="QNN118" i="16"/>
  <c r="QNM118" i="16"/>
  <c r="QNL118" i="16"/>
  <c r="QNK118" i="16"/>
  <c r="QNJ118" i="16"/>
  <c r="QNI118" i="16"/>
  <c r="QNH118" i="16"/>
  <c r="QNG118" i="16"/>
  <c r="QNF118" i="16"/>
  <c r="QNE118" i="16"/>
  <c r="QND118" i="16"/>
  <c r="QNC118" i="16"/>
  <c r="QNB118" i="16"/>
  <c r="QNA118" i="16"/>
  <c r="QMZ118" i="16"/>
  <c r="QMY118" i="16"/>
  <c r="QMX118" i="16"/>
  <c r="QMW118" i="16"/>
  <c r="QMV118" i="16"/>
  <c r="QMU118" i="16"/>
  <c r="QMT118" i="16"/>
  <c r="QMS118" i="16"/>
  <c r="QMR118" i="16"/>
  <c r="QMQ118" i="16"/>
  <c r="QMP118" i="16"/>
  <c r="QMO118" i="16"/>
  <c r="QMN118" i="16"/>
  <c r="QMM118" i="16"/>
  <c r="QML118" i="16"/>
  <c r="QMK118" i="16"/>
  <c r="QMJ118" i="16"/>
  <c r="QMI118" i="16"/>
  <c r="QMH118" i="16"/>
  <c r="QMG118" i="16"/>
  <c r="QMF118" i="16"/>
  <c r="QME118" i="16"/>
  <c r="QMD118" i="16"/>
  <c r="QMC118" i="16"/>
  <c r="QMB118" i="16"/>
  <c r="QMA118" i="16"/>
  <c r="QLZ118" i="16"/>
  <c r="QLY118" i="16"/>
  <c r="QLX118" i="16"/>
  <c r="QLW118" i="16"/>
  <c r="QLV118" i="16"/>
  <c r="QLU118" i="16"/>
  <c r="QLT118" i="16"/>
  <c r="QLS118" i="16"/>
  <c r="QLR118" i="16"/>
  <c r="QLQ118" i="16"/>
  <c r="QLP118" i="16"/>
  <c r="QLO118" i="16"/>
  <c r="QLN118" i="16"/>
  <c r="QLM118" i="16"/>
  <c r="QLL118" i="16"/>
  <c r="QLK118" i="16"/>
  <c r="QLJ118" i="16"/>
  <c r="QLI118" i="16"/>
  <c r="QLH118" i="16"/>
  <c r="QLG118" i="16"/>
  <c r="QLF118" i="16"/>
  <c r="QLE118" i="16"/>
  <c r="QLD118" i="16"/>
  <c r="QLC118" i="16"/>
  <c r="QLB118" i="16"/>
  <c r="QLA118" i="16"/>
  <c r="QKZ118" i="16"/>
  <c r="QKY118" i="16"/>
  <c r="QKX118" i="16"/>
  <c r="QKW118" i="16"/>
  <c r="QKV118" i="16"/>
  <c r="QKU118" i="16"/>
  <c r="QKT118" i="16"/>
  <c r="QKS118" i="16"/>
  <c r="QKR118" i="16"/>
  <c r="QKQ118" i="16"/>
  <c r="QKP118" i="16"/>
  <c r="QKO118" i="16"/>
  <c r="QKN118" i="16"/>
  <c r="QKM118" i="16"/>
  <c r="QKL118" i="16"/>
  <c r="QKK118" i="16"/>
  <c r="QKJ118" i="16"/>
  <c r="QKI118" i="16"/>
  <c r="QKH118" i="16"/>
  <c r="QKG118" i="16"/>
  <c r="QKF118" i="16"/>
  <c r="QKE118" i="16"/>
  <c r="QKD118" i="16"/>
  <c r="QKC118" i="16"/>
  <c r="QKB118" i="16"/>
  <c r="QKA118" i="16"/>
  <c r="QJZ118" i="16"/>
  <c r="QJY118" i="16"/>
  <c r="QJX118" i="16"/>
  <c r="QJW118" i="16"/>
  <c r="QJV118" i="16"/>
  <c r="QJU118" i="16"/>
  <c r="QJT118" i="16"/>
  <c r="QJS118" i="16"/>
  <c r="QJR118" i="16"/>
  <c r="QJQ118" i="16"/>
  <c r="QJP118" i="16"/>
  <c r="QJO118" i="16"/>
  <c r="QJN118" i="16"/>
  <c r="QJM118" i="16"/>
  <c r="QJL118" i="16"/>
  <c r="QJK118" i="16"/>
  <c r="QJJ118" i="16"/>
  <c r="QJI118" i="16"/>
  <c r="QJH118" i="16"/>
  <c r="QJG118" i="16"/>
  <c r="QJF118" i="16"/>
  <c r="QJE118" i="16"/>
  <c r="QJD118" i="16"/>
  <c r="QJC118" i="16"/>
  <c r="QJB118" i="16"/>
  <c r="QJA118" i="16"/>
  <c r="QIZ118" i="16"/>
  <c r="QIY118" i="16"/>
  <c r="QIX118" i="16"/>
  <c r="QIW118" i="16"/>
  <c r="QIV118" i="16"/>
  <c r="QIU118" i="16"/>
  <c r="QIT118" i="16"/>
  <c r="QIS118" i="16"/>
  <c r="QIR118" i="16"/>
  <c r="QIQ118" i="16"/>
  <c r="QIP118" i="16"/>
  <c r="QIO118" i="16"/>
  <c r="QIN118" i="16"/>
  <c r="QIM118" i="16"/>
  <c r="QIL118" i="16"/>
  <c r="QIK118" i="16"/>
  <c r="QIJ118" i="16"/>
  <c r="QII118" i="16"/>
  <c r="QIH118" i="16"/>
  <c r="QIG118" i="16"/>
  <c r="QIF118" i="16"/>
  <c r="QIE118" i="16"/>
  <c r="QID118" i="16"/>
  <c r="QIC118" i="16"/>
  <c r="QIB118" i="16"/>
  <c r="QIA118" i="16"/>
  <c r="QHZ118" i="16"/>
  <c r="QHY118" i="16"/>
  <c r="QHX118" i="16"/>
  <c r="QHW118" i="16"/>
  <c r="QHV118" i="16"/>
  <c r="QHU118" i="16"/>
  <c r="QHT118" i="16"/>
  <c r="QHS118" i="16"/>
  <c r="QHR118" i="16"/>
  <c r="QHQ118" i="16"/>
  <c r="QHP118" i="16"/>
  <c r="QHO118" i="16"/>
  <c r="QHN118" i="16"/>
  <c r="QHM118" i="16"/>
  <c r="QHL118" i="16"/>
  <c r="QHK118" i="16"/>
  <c r="QHJ118" i="16"/>
  <c r="QHI118" i="16"/>
  <c r="QHH118" i="16"/>
  <c r="QHG118" i="16"/>
  <c r="QHF118" i="16"/>
  <c r="QHE118" i="16"/>
  <c r="QHD118" i="16"/>
  <c r="QHC118" i="16"/>
  <c r="QHB118" i="16"/>
  <c r="QHA118" i="16"/>
  <c r="QGZ118" i="16"/>
  <c r="QGY118" i="16"/>
  <c r="QGX118" i="16"/>
  <c r="QGW118" i="16"/>
  <c r="QGV118" i="16"/>
  <c r="QGU118" i="16"/>
  <c r="QGT118" i="16"/>
  <c r="QGS118" i="16"/>
  <c r="QGR118" i="16"/>
  <c r="QGQ118" i="16"/>
  <c r="QGP118" i="16"/>
  <c r="QGO118" i="16"/>
  <c r="QGN118" i="16"/>
  <c r="QGM118" i="16"/>
  <c r="QGL118" i="16"/>
  <c r="QGK118" i="16"/>
  <c r="QGJ118" i="16"/>
  <c r="QGI118" i="16"/>
  <c r="QGH118" i="16"/>
  <c r="QGG118" i="16"/>
  <c r="QGF118" i="16"/>
  <c r="QGE118" i="16"/>
  <c r="QGD118" i="16"/>
  <c r="QGC118" i="16"/>
  <c r="QGB118" i="16"/>
  <c r="QGA118" i="16"/>
  <c r="QFZ118" i="16"/>
  <c r="QFY118" i="16"/>
  <c r="QFX118" i="16"/>
  <c r="QFW118" i="16"/>
  <c r="QFV118" i="16"/>
  <c r="QFU118" i="16"/>
  <c r="QFT118" i="16"/>
  <c r="QFS118" i="16"/>
  <c r="QFR118" i="16"/>
  <c r="QFQ118" i="16"/>
  <c r="QFP118" i="16"/>
  <c r="QFO118" i="16"/>
  <c r="QFN118" i="16"/>
  <c r="QFM118" i="16"/>
  <c r="QFL118" i="16"/>
  <c r="QFK118" i="16"/>
  <c r="QFJ118" i="16"/>
  <c r="QFI118" i="16"/>
  <c r="QFH118" i="16"/>
  <c r="QFG118" i="16"/>
  <c r="QFF118" i="16"/>
  <c r="QFE118" i="16"/>
  <c r="QFD118" i="16"/>
  <c r="QFC118" i="16"/>
  <c r="QFB118" i="16"/>
  <c r="QFA118" i="16"/>
  <c r="QEZ118" i="16"/>
  <c r="QEY118" i="16"/>
  <c r="QEX118" i="16"/>
  <c r="QEW118" i="16"/>
  <c r="QEV118" i="16"/>
  <c r="QEU118" i="16"/>
  <c r="QET118" i="16"/>
  <c r="QES118" i="16"/>
  <c r="QER118" i="16"/>
  <c r="QEQ118" i="16"/>
  <c r="QEP118" i="16"/>
  <c r="QEO118" i="16"/>
  <c r="QEN118" i="16"/>
  <c r="QEM118" i="16"/>
  <c r="QEL118" i="16"/>
  <c r="QEK118" i="16"/>
  <c r="QEJ118" i="16"/>
  <c r="QEI118" i="16"/>
  <c r="QEH118" i="16"/>
  <c r="QEG118" i="16"/>
  <c r="QEF118" i="16"/>
  <c r="QEE118" i="16"/>
  <c r="QED118" i="16"/>
  <c r="QEC118" i="16"/>
  <c r="QEB118" i="16"/>
  <c r="QEA118" i="16"/>
  <c r="QDZ118" i="16"/>
  <c r="QDY118" i="16"/>
  <c r="QDX118" i="16"/>
  <c r="QDW118" i="16"/>
  <c r="QDV118" i="16"/>
  <c r="QDU118" i="16"/>
  <c r="QDT118" i="16"/>
  <c r="QDS118" i="16"/>
  <c r="QDR118" i="16"/>
  <c r="QDQ118" i="16"/>
  <c r="QDP118" i="16"/>
  <c r="QDO118" i="16"/>
  <c r="QDN118" i="16"/>
  <c r="QDM118" i="16"/>
  <c r="QDL118" i="16"/>
  <c r="QDK118" i="16"/>
  <c r="QDJ118" i="16"/>
  <c r="QDI118" i="16"/>
  <c r="QDH118" i="16"/>
  <c r="QDG118" i="16"/>
  <c r="QDF118" i="16"/>
  <c r="QDE118" i="16"/>
  <c r="QDD118" i="16"/>
  <c r="QDC118" i="16"/>
  <c r="QDB118" i="16"/>
  <c r="QDA118" i="16"/>
  <c r="QCZ118" i="16"/>
  <c r="QCY118" i="16"/>
  <c r="QCX118" i="16"/>
  <c r="QCW118" i="16"/>
  <c r="QCV118" i="16"/>
  <c r="QCU118" i="16"/>
  <c r="QCT118" i="16"/>
  <c r="QCS118" i="16"/>
  <c r="QCR118" i="16"/>
  <c r="QCQ118" i="16"/>
  <c r="QCP118" i="16"/>
  <c r="QCO118" i="16"/>
  <c r="QCN118" i="16"/>
  <c r="QCM118" i="16"/>
  <c r="QCL118" i="16"/>
  <c r="QCK118" i="16"/>
  <c r="QCJ118" i="16"/>
  <c r="QCI118" i="16"/>
  <c r="QCH118" i="16"/>
  <c r="QCG118" i="16"/>
  <c r="QCF118" i="16"/>
  <c r="QCE118" i="16"/>
  <c r="QCD118" i="16"/>
  <c r="QCC118" i="16"/>
  <c r="QCB118" i="16"/>
  <c r="QCA118" i="16"/>
  <c r="QBZ118" i="16"/>
  <c r="QBY118" i="16"/>
  <c r="QBX118" i="16"/>
  <c r="QBW118" i="16"/>
  <c r="QBV118" i="16"/>
  <c r="QBU118" i="16"/>
  <c r="QBT118" i="16"/>
  <c r="QBS118" i="16"/>
  <c r="QBR118" i="16"/>
  <c r="QBQ118" i="16"/>
  <c r="QBP118" i="16"/>
  <c r="QBO118" i="16"/>
  <c r="QBN118" i="16"/>
  <c r="QBM118" i="16"/>
  <c r="QBL118" i="16"/>
  <c r="QBK118" i="16"/>
  <c r="QBJ118" i="16"/>
  <c r="QBI118" i="16"/>
  <c r="QBH118" i="16"/>
  <c r="QBG118" i="16"/>
  <c r="QBF118" i="16"/>
  <c r="QBE118" i="16"/>
  <c r="QBD118" i="16"/>
  <c r="QBC118" i="16"/>
  <c r="QBB118" i="16"/>
  <c r="QBA118" i="16"/>
  <c r="QAZ118" i="16"/>
  <c r="QAY118" i="16"/>
  <c r="QAX118" i="16"/>
  <c r="QAW118" i="16"/>
  <c r="QAV118" i="16"/>
  <c r="QAU118" i="16"/>
  <c r="QAT118" i="16"/>
  <c r="QAS118" i="16"/>
  <c r="QAR118" i="16"/>
  <c r="QAQ118" i="16"/>
  <c r="QAP118" i="16"/>
  <c r="QAO118" i="16"/>
  <c r="QAN118" i="16"/>
  <c r="QAM118" i="16"/>
  <c r="QAL118" i="16"/>
  <c r="QAK118" i="16"/>
  <c r="QAJ118" i="16"/>
  <c r="QAI118" i="16"/>
  <c r="QAH118" i="16"/>
  <c r="QAG118" i="16"/>
  <c r="QAF118" i="16"/>
  <c r="QAE118" i="16"/>
  <c r="QAD118" i="16"/>
  <c r="QAC118" i="16"/>
  <c r="QAB118" i="16"/>
  <c r="QAA118" i="16"/>
  <c r="PZZ118" i="16"/>
  <c r="PZY118" i="16"/>
  <c r="PZX118" i="16"/>
  <c r="PZW118" i="16"/>
  <c r="PZV118" i="16"/>
  <c r="PZU118" i="16"/>
  <c r="PZT118" i="16"/>
  <c r="PZS118" i="16"/>
  <c r="PZR118" i="16"/>
  <c r="PZQ118" i="16"/>
  <c r="PZP118" i="16"/>
  <c r="PZO118" i="16"/>
  <c r="PZN118" i="16"/>
  <c r="PZM118" i="16"/>
  <c r="PZL118" i="16"/>
  <c r="PZK118" i="16"/>
  <c r="PZJ118" i="16"/>
  <c r="PZI118" i="16"/>
  <c r="PZH118" i="16"/>
  <c r="PZG118" i="16"/>
  <c r="PZF118" i="16"/>
  <c r="PZE118" i="16"/>
  <c r="PZD118" i="16"/>
  <c r="PZC118" i="16"/>
  <c r="PZB118" i="16"/>
  <c r="PZA118" i="16"/>
  <c r="PYZ118" i="16"/>
  <c r="PYY118" i="16"/>
  <c r="PYX118" i="16"/>
  <c r="PYW118" i="16"/>
  <c r="PYV118" i="16"/>
  <c r="PYU118" i="16"/>
  <c r="PYT118" i="16"/>
  <c r="PYS118" i="16"/>
  <c r="PYR118" i="16"/>
  <c r="PYQ118" i="16"/>
  <c r="PYP118" i="16"/>
  <c r="PYO118" i="16"/>
  <c r="PYN118" i="16"/>
  <c r="PYM118" i="16"/>
  <c r="PYL118" i="16"/>
  <c r="PYK118" i="16"/>
  <c r="PYJ118" i="16"/>
  <c r="PYI118" i="16"/>
  <c r="PYH118" i="16"/>
  <c r="PYG118" i="16"/>
  <c r="PYF118" i="16"/>
  <c r="PYE118" i="16"/>
  <c r="PYD118" i="16"/>
  <c r="PYC118" i="16"/>
  <c r="PYB118" i="16"/>
  <c r="PYA118" i="16"/>
  <c r="PXZ118" i="16"/>
  <c r="PXY118" i="16"/>
  <c r="PXX118" i="16"/>
  <c r="PXW118" i="16"/>
  <c r="PXV118" i="16"/>
  <c r="PXU118" i="16"/>
  <c r="PXT118" i="16"/>
  <c r="PXS118" i="16"/>
  <c r="PXR118" i="16"/>
  <c r="PXQ118" i="16"/>
  <c r="PXP118" i="16"/>
  <c r="PXO118" i="16"/>
  <c r="PXN118" i="16"/>
  <c r="PXM118" i="16"/>
  <c r="PXL118" i="16"/>
  <c r="PXK118" i="16"/>
  <c r="PXJ118" i="16"/>
  <c r="PXI118" i="16"/>
  <c r="PXH118" i="16"/>
  <c r="PXG118" i="16"/>
  <c r="PXF118" i="16"/>
  <c r="PXE118" i="16"/>
  <c r="PXD118" i="16"/>
  <c r="PXC118" i="16"/>
  <c r="PXB118" i="16"/>
  <c r="PXA118" i="16"/>
  <c r="PWZ118" i="16"/>
  <c r="PWY118" i="16"/>
  <c r="PWX118" i="16"/>
  <c r="PWW118" i="16"/>
  <c r="PWV118" i="16"/>
  <c r="PWU118" i="16"/>
  <c r="PWT118" i="16"/>
  <c r="PWS118" i="16"/>
  <c r="PWR118" i="16"/>
  <c r="PWQ118" i="16"/>
  <c r="PWP118" i="16"/>
  <c r="PWO118" i="16"/>
  <c r="PWN118" i="16"/>
  <c r="PWM118" i="16"/>
  <c r="PWL118" i="16"/>
  <c r="PWK118" i="16"/>
  <c r="PWJ118" i="16"/>
  <c r="PWI118" i="16"/>
  <c r="PWH118" i="16"/>
  <c r="PWG118" i="16"/>
  <c r="PWF118" i="16"/>
  <c r="PWE118" i="16"/>
  <c r="PWD118" i="16"/>
  <c r="PWC118" i="16"/>
  <c r="PWB118" i="16"/>
  <c r="PWA118" i="16"/>
  <c r="PVZ118" i="16"/>
  <c r="PVY118" i="16"/>
  <c r="PVX118" i="16"/>
  <c r="PVW118" i="16"/>
  <c r="PVV118" i="16"/>
  <c r="PVU118" i="16"/>
  <c r="PVT118" i="16"/>
  <c r="PVS118" i="16"/>
  <c r="PVR118" i="16"/>
  <c r="PVQ118" i="16"/>
  <c r="PVP118" i="16"/>
  <c r="PVO118" i="16"/>
  <c r="PVN118" i="16"/>
  <c r="PVM118" i="16"/>
  <c r="PVL118" i="16"/>
  <c r="PVK118" i="16"/>
  <c r="PVJ118" i="16"/>
  <c r="PVI118" i="16"/>
  <c r="PVH118" i="16"/>
  <c r="PVG118" i="16"/>
  <c r="PVF118" i="16"/>
  <c r="PVE118" i="16"/>
  <c r="PVD118" i="16"/>
  <c r="PVC118" i="16"/>
  <c r="PVB118" i="16"/>
  <c r="PVA118" i="16"/>
  <c r="PUZ118" i="16"/>
  <c r="PUY118" i="16"/>
  <c r="PUX118" i="16"/>
  <c r="PUW118" i="16"/>
  <c r="PUV118" i="16"/>
  <c r="PUU118" i="16"/>
  <c r="PUT118" i="16"/>
  <c r="PUS118" i="16"/>
  <c r="PUR118" i="16"/>
  <c r="PUQ118" i="16"/>
  <c r="PUP118" i="16"/>
  <c r="PUO118" i="16"/>
  <c r="PUN118" i="16"/>
  <c r="PUM118" i="16"/>
  <c r="PUL118" i="16"/>
  <c r="PUK118" i="16"/>
  <c r="PUJ118" i="16"/>
  <c r="PUI118" i="16"/>
  <c r="PUH118" i="16"/>
  <c r="PUG118" i="16"/>
  <c r="PUF118" i="16"/>
  <c r="PUE118" i="16"/>
  <c r="PUD118" i="16"/>
  <c r="PUC118" i="16"/>
  <c r="PUB118" i="16"/>
  <c r="PUA118" i="16"/>
  <c r="PTZ118" i="16"/>
  <c r="PTY118" i="16"/>
  <c r="PTX118" i="16"/>
  <c r="PTW118" i="16"/>
  <c r="PTV118" i="16"/>
  <c r="PTU118" i="16"/>
  <c r="PTT118" i="16"/>
  <c r="PTS118" i="16"/>
  <c r="PTR118" i="16"/>
  <c r="PTQ118" i="16"/>
  <c r="PTP118" i="16"/>
  <c r="PTO118" i="16"/>
  <c r="PTN118" i="16"/>
  <c r="PTM118" i="16"/>
  <c r="PTL118" i="16"/>
  <c r="PTK118" i="16"/>
  <c r="PTJ118" i="16"/>
  <c r="PTI118" i="16"/>
  <c r="PTH118" i="16"/>
  <c r="PTG118" i="16"/>
  <c r="PTF118" i="16"/>
  <c r="PTE118" i="16"/>
  <c r="PTD118" i="16"/>
  <c r="PTC118" i="16"/>
  <c r="PTB118" i="16"/>
  <c r="PTA118" i="16"/>
  <c r="PSZ118" i="16"/>
  <c r="PSY118" i="16"/>
  <c r="PSX118" i="16"/>
  <c r="PSW118" i="16"/>
  <c r="PSV118" i="16"/>
  <c r="PSU118" i="16"/>
  <c r="PST118" i="16"/>
  <c r="PSS118" i="16"/>
  <c r="PSR118" i="16"/>
  <c r="PSQ118" i="16"/>
  <c r="PSP118" i="16"/>
  <c r="PSO118" i="16"/>
  <c r="PSN118" i="16"/>
  <c r="PSM118" i="16"/>
  <c r="PSL118" i="16"/>
  <c r="PSK118" i="16"/>
  <c r="PSJ118" i="16"/>
  <c r="PSI118" i="16"/>
  <c r="PSH118" i="16"/>
  <c r="PSG118" i="16"/>
  <c r="PSF118" i="16"/>
  <c r="PSE118" i="16"/>
  <c r="PSD118" i="16"/>
  <c r="PSC118" i="16"/>
  <c r="PSB118" i="16"/>
  <c r="PSA118" i="16"/>
  <c r="PRZ118" i="16"/>
  <c r="PRY118" i="16"/>
  <c r="PRX118" i="16"/>
  <c r="PRW118" i="16"/>
  <c r="PRV118" i="16"/>
  <c r="PRU118" i="16"/>
  <c r="PRT118" i="16"/>
  <c r="PRS118" i="16"/>
  <c r="PRR118" i="16"/>
  <c r="PRQ118" i="16"/>
  <c r="PRP118" i="16"/>
  <c r="PRO118" i="16"/>
  <c r="PRN118" i="16"/>
  <c r="PRM118" i="16"/>
  <c r="PRL118" i="16"/>
  <c r="PRK118" i="16"/>
  <c r="PRJ118" i="16"/>
  <c r="PRI118" i="16"/>
  <c r="PRH118" i="16"/>
  <c r="PRG118" i="16"/>
  <c r="PRF118" i="16"/>
  <c r="PRE118" i="16"/>
  <c r="PRD118" i="16"/>
  <c r="PRC118" i="16"/>
  <c r="PRB118" i="16"/>
  <c r="PRA118" i="16"/>
  <c r="PQZ118" i="16"/>
  <c r="PQY118" i="16"/>
  <c r="PQX118" i="16"/>
  <c r="PQW118" i="16"/>
  <c r="PQV118" i="16"/>
  <c r="PQU118" i="16"/>
  <c r="PQT118" i="16"/>
  <c r="PQS118" i="16"/>
  <c r="PQR118" i="16"/>
  <c r="PQQ118" i="16"/>
  <c r="PQP118" i="16"/>
  <c r="PQO118" i="16"/>
  <c r="PQN118" i="16"/>
  <c r="PQM118" i="16"/>
  <c r="PQL118" i="16"/>
  <c r="PQK118" i="16"/>
  <c r="PQJ118" i="16"/>
  <c r="PQI118" i="16"/>
  <c r="PQH118" i="16"/>
  <c r="PQG118" i="16"/>
  <c r="PQF118" i="16"/>
  <c r="PQE118" i="16"/>
  <c r="PQD118" i="16"/>
  <c r="PQC118" i="16"/>
  <c r="PQB118" i="16"/>
  <c r="PQA118" i="16"/>
  <c r="PPZ118" i="16"/>
  <c r="PPY118" i="16"/>
  <c r="PPX118" i="16"/>
  <c r="PPW118" i="16"/>
  <c r="PPV118" i="16"/>
  <c r="PPU118" i="16"/>
  <c r="PPT118" i="16"/>
  <c r="PPS118" i="16"/>
  <c r="PPR118" i="16"/>
  <c r="PPQ118" i="16"/>
  <c r="PPP118" i="16"/>
  <c r="PPO118" i="16"/>
  <c r="PPN118" i="16"/>
  <c r="PPM118" i="16"/>
  <c r="PPL118" i="16"/>
  <c r="PPK118" i="16"/>
  <c r="PPJ118" i="16"/>
  <c r="PPI118" i="16"/>
  <c r="PPH118" i="16"/>
  <c r="PPG118" i="16"/>
  <c r="PPF118" i="16"/>
  <c r="PPE118" i="16"/>
  <c r="PPD118" i="16"/>
  <c r="PPC118" i="16"/>
  <c r="PPB118" i="16"/>
  <c r="PPA118" i="16"/>
  <c r="POZ118" i="16"/>
  <c r="POY118" i="16"/>
  <c r="POX118" i="16"/>
  <c r="POW118" i="16"/>
  <c r="POV118" i="16"/>
  <c r="POU118" i="16"/>
  <c r="POT118" i="16"/>
  <c r="POS118" i="16"/>
  <c r="POR118" i="16"/>
  <c r="POQ118" i="16"/>
  <c r="POP118" i="16"/>
  <c r="POO118" i="16"/>
  <c r="PON118" i="16"/>
  <c r="POM118" i="16"/>
  <c r="POL118" i="16"/>
  <c r="POK118" i="16"/>
  <c r="POJ118" i="16"/>
  <c r="POI118" i="16"/>
  <c r="POH118" i="16"/>
  <c r="POG118" i="16"/>
  <c r="POF118" i="16"/>
  <c r="POE118" i="16"/>
  <c r="POD118" i="16"/>
  <c r="POC118" i="16"/>
  <c r="POB118" i="16"/>
  <c r="POA118" i="16"/>
  <c r="PNZ118" i="16"/>
  <c r="PNY118" i="16"/>
  <c r="PNX118" i="16"/>
  <c r="PNW118" i="16"/>
  <c r="PNV118" i="16"/>
  <c r="PNU118" i="16"/>
  <c r="PNT118" i="16"/>
  <c r="PNS118" i="16"/>
  <c r="PNR118" i="16"/>
  <c r="PNQ118" i="16"/>
  <c r="PNP118" i="16"/>
  <c r="PNO118" i="16"/>
  <c r="PNN118" i="16"/>
  <c r="PNM118" i="16"/>
  <c r="PNL118" i="16"/>
  <c r="PNK118" i="16"/>
  <c r="PNJ118" i="16"/>
  <c r="PNI118" i="16"/>
  <c r="PNH118" i="16"/>
  <c r="PNG118" i="16"/>
  <c r="PNF118" i="16"/>
  <c r="PNE118" i="16"/>
  <c r="PND118" i="16"/>
  <c r="PNC118" i="16"/>
  <c r="PNB118" i="16"/>
  <c r="PNA118" i="16"/>
  <c r="PMZ118" i="16"/>
  <c r="PMY118" i="16"/>
  <c r="PMX118" i="16"/>
  <c r="PMW118" i="16"/>
  <c r="PMV118" i="16"/>
  <c r="PMU118" i="16"/>
  <c r="PMT118" i="16"/>
  <c r="PMS118" i="16"/>
  <c r="PMR118" i="16"/>
  <c r="PMQ118" i="16"/>
  <c r="PMP118" i="16"/>
  <c r="PMO118" i="16"/>
  <c r="PMN118" i="16"/>
  <c r="PMM118" i="16"/>
  <c r="PML118" i="16"/>
  <c r="PMK118" i="16"/>
  <c r="PMJ118" i="16"/>
  <c r="PMI118" i="16"/>
  <c r="PMH118" i="16"/>
  <c r="PMG118" i="16"/>
  <c r="PMF118" i="16"/>
  <c r="PME118" i="16"/>
  <c r="PMD118" i="16"/>
  <c r="PMC118" i="16"/>
  <c r="PMB118" i="16"/>
  <c r="PMA118" i="16"/>
  <c r="PLZ118" i="16"/>
  <c r="PLY118" i="16"/>
  <c r="PLX118" i="16"/>
  <c r="PLW118" i="16"/>
  <c r="PLV118" i="16"/>
  <c r="PLU118" i="16"/>
  <c r="PLT118" i="16"/>
  <c r="PLS118" i="16"/>
  <c r="PLR118" i="16"/>
  <c r="PLQ118" i="16"/>
  <c r="PLP118" i="16"/>
  <c r="PLO118" i="16"/>
  <c r="PLN118" i="16"/>
  <c r="PLM118" i="16"/>
  <c r="PLL118" i="16"/>
  <c r="PLK118" i="16"/>
  <c r="PLJ118" i="16"/>
  <c r="PLI118" i="16"/>
  <c r="PLH118" i="16"/>
  <c r="PLG118" i="16"/>
  <c r="PLF118" i="16"/>
  <c r="PLE118" i="16"/>
  <c r="PLD118" i="16"/>
  <c r="PLC118" i="16"/>
  <c r="PLB118" i="16"/>
  <c r="PLA118" i="16"/>
  <c r="PKZ118" i="16"/>
  <c r="PKY118" i="16"/>
  <c r="PKX118" i="16"/>
  <c r="PKW118" i="16"/>
  <c r="PKV118" i="16"/>
  <c r="PKU118" i="16"/>
  <c r="PKT118" i="16"/>
  <c r="PKS118" i="16"/>
  <c r="PKR118" i="16"/>
  <c r="PKQ118" i="16"/>
  <c r="PKP118" i="16"/>
  <c r="PKO118" i="16"/>
  <c r="PKN118" i="16"/>
  <c r="PKM118" i="16"/>
  <c r="PKL118" i="16"/>
  <c r="PKK118" i="16"/>
  <c r="PKJ118" i="16"/>
  <c r="PKI118" i="16"/>
  <c r="PKH118" i="16"/>
  <c r="PKG118" i="16"/>
  <c r="PKF118" i="16"/>
  <c r="PKE118" i="16"/>
  <c r="PKD118" i="16"/>
  <c r="PKC118" i="16"/>
  <c r="PKB118" i="16"/>
  <c r="PKA118" i="16"/>
  <c r="PJZ118" i="16"/>
  <c r="PJY118" i="16"/>
  <c r="PJX118" i="16"/>
  <c r="PJW118" i="16"/>
  <c r="PJV118" i="16"/>
  <c r="PJU118" i="16"/>
  <c r="PJT118" i="16"/>
  <c r="PJS118" i="16"/>
  <c r="PJR118" i="16"/>
  <c r="PJQ118" i="16"/>
  <c r="PJP118" i="16"/>
  <c r="PJO118" i="16"/>
  <c r="PJN118" i="16"/>
  <c r="PJM118" i="16"/>
  <c r="PJL118" i="16"/>
  <c r="PJK118" i="16"/>
  <c r="PJJ118" i="16"/>
  <c r="PJI118" i="16"/>
  <c r="PJH118" i="16"/>
  <c r="PJG118" i="16"/>
  <c r="PJF118" i="16"/>
  <c r="PJE118" i="16"/>
  <c r="PJD118" i="16"/>
  <c r="PJC118" i="16"/>
  <c r="PJB118" i="16"/>
  <c r="PJA118" i="16"/>
  <c r="PIZ118" i="16"/>
  <c r="PIY118" i="16"/>
  <c r="PIX118" i="16"/>
  <c r="PIW118" i="16"/>
  <c r="PIV118" i="16"/>
  <c r="PIU118" i="16"/>
  <c r="PIT118" i="16"/>
  <c r="PIS118" i="16"/>
  <c r="PIR118" i="16"/>
  <c r="PIQ118" i="16"/>
  <c r="PIP118" i="16"/>
  <c r="PIO118" i="16"/>
  <c r="PIN118" i="16"/>
  <c r="PIM118" i="16"/>
  <c r="PIL118" i="16"/>
  <c r="PIK118" i="16"/>
  <c r="PIJ118" i="16"/>
  <c r="PII118" i="16"/>
  <c r="PIH118" i="16"/>
  <c r="PIG118" i="16"/>
  <c r="PIF118" i="16"/>
  <c r="PIE118" i="16"/>
  <c r="PID118" i="16"/>
  <c r="PIC118" i="16"/>
  <c r="PIB118" i="16"/>
  <c r="PIA118" i="16"/>
  <c r="PHZ118" i="16"/>
  <c r="PHY118" i="16"/>
  <c r="PHX118" i="16"/>
  <c r="PHW118" i="16"/>
  <c r="PHV118" i="16"/>
  <c r="PHU118" i="16"/>
  <c r="PHT118" i="16"/>
  <c r="PHS118" i="16"/>
  <c r="PHR118" i="16"/>
  <c r="PHQ118" i="16"/>
  <c r="PHP118" i="16"/>
  <c r="PHO118" i="16"/>
  <c r="PHN118" i="16"/>
  <c r="PHM118" i="16"/>
  <c r="PHL118" i="16"/>
  <c r="PHK118" i="16"/>
  <c r="PHJ118" i="16"/>
  <c r="PHI118" i="16"/>
  <c r="PHH118" i="16"/>
  <c r="PHG118" i="16"/>
  <c r="PHF118" i="16"/>
  <c r="PHE118" i="16"/>
  <c r="PHD118" i="16"/>
  <c r="PHC118" i="16"/>
  <c r="PHB118" i="16"/>
  <c r="PHA118" i="16"/>
  <c r="PGZ118" i="16"/>
  <c r="PGY118" i="16"/>
  <c r="PGX118" i="16"/>
  <c r="PGW118" i="16"/>
  <c r="PGV118" i="16"/>
  <c r="PGU118" i="16"/>
  <c r="PGT118" i="16"/>
  <c r="PGS118" i="16"/>
  <c r="PGR118" i="16"/>
  <c r="PGQ118" i="16"/>
  <c r="PGP118" i="16"/>
  <c r="PGO118" i="16"/>
  <c r="PGN118" i="16"/>
  <c r="PGM118" i="16"/>
  <c r="PGL118" i="16"/>
  <c r="PGK118" i="16"/>
  <c r="PGJ118" i="16"/>
  <c r="PGI118" i="16"/>
  <c r="PGH118" i="16"/>
  <c r="PGG118" i="16"/>
  <c r="PGF118" i="16"/>
  <c r="PGE118" i="16"/>
  <c r="PGD118" i="16"/>
  <c r="PGC118" i="16"/>
  <c r="PGB118" i="16"/>
  <c r="PGA118" i="16"/>
  <c r="PFZ118" i="16"/>
  <c r="PFY118" i="16"/>
  <c r="PFX118" i="16"/>
  <c r="PFW118" i="16"/>
  <c r="PFV118" i="16"/>
  <c r="PFU118" i="16"/>
  <c r="PFT118" i="16"/>
  <c r="PFS118" i="16"/>
  <c r="PFR118" i="16"/>
  <c r="PFQ118" i="16"/>
  <c r="PFP118" i="16"/>
  <c r="PFO118" i="16"/>
  <c r="PFN118" i="16"/>
  <c r="PFM118" i="16"/>
  <c r="PFL118" i="16"/>
  <c r="PFK118" i="16"/>
  <c r="PFJ118" i="16"/>
  <c r="PFI118" i="16"/>
  <c r="PFH118" i="16"/>
  <c r="PFG118" i="16"/>
  <c r="PFF118" i="16"/>
  <c r="PFE118" i="16"/>
  <c r="PFD118" i="16"/>
  <c r="PFC118" i="16"/>
  <c r="PFB118" i="16"/>
  <c r="PFA118" i="16"/>
  <c r="PEZ118" i="16"/>
  <c r="PEY118" i="16"/>
  <c r="PEX118" i="16"/>
  <c r="PEW118" i="16"/>
  <c r="PEV118" i="16"/>
  <c r="PEU118" i="16"/>
  <c r="PET118" i="16"/>
  <c r="PES118" i="16"/>
  <c r="PER118" i="16"/>
  <c r="PEQ118" i="16"/>
  <c r="PEP118" i="16"/>
  <c r="PEO118" i="16"/>
  <c r="PEN118" i="16"/>
  <c r="PEM118" i="16"/>
  <c r="PEL118" i="16"/>
  <c r="PEK118" i="16"/>
  <c r="PEJ118" i="16"/>
  <c r="PEI118" i="16"/>
  <c r="PEH118" i="16"/>
  <c r="PEG118" i="16"/>
  <c r="PEF118" i="16"/>
  <c r="PEE118" i="16"/>
  <c r="PED118" i="16"/>
  <c r="PEC118" i="16"/>
  <c r="PEB118" i="16"/>
  <c r="PEA118" i="16"/>
  <c r="PDZ118" i="16"/>
  <c r="PDY118" i="16"/>
  <c r="PDX118" i="16"/>
  <c r="PDW118" i="16"/>
  <c r="PDV118" i="16"/>
  <c r="PDU118" i="16"/>
  <c r="PDT118" i="16"/>
  <c r="PDS118" i="16"/>
  <c r="PDR118" i="16"/>
  <c r="PDQ118" i="16"/>
  <c r="PDP118" i="16"/>
  <c r="PDO118" i="16"/>
  <c r="PDN118" i="16"/>
  <c r="PDM118" i="16"/>
  <c r="PDL118" i="16"/>
  <c r="PDK118" i="16"/>
  <c r="PDJ118" i="16"/>
  <c r="PDI118" i="16"/>
  <c r="PDH118" i="16"/>
  <c r="PDG118" i="16"/>
  <c r="PDF118" i="16"/>
  <c r="PDE118" i="16"/>
  <c r="PDD118" i="16"/>
  <c r="PDC118" i="16"/>
  <c r="PDB118" i="16"/>
  <c r="PDA118" i="16"/>
  <c r="PCZ118" i="16"/>
  <c r="PCY118" i="16"/>
  <c r="PCX118" i="16"/>
  <c r="PCW118" i="16"/>
  <c r="PCV118" i="16"/>
  <c r="PCU118" i="16"/>
  <c r="PCT118" i="16"/>
  <c r="PCS118" i="16"/>
  <c r="PCR118" i="16"/>
  <c r="PCQ118" i="16"/>
  <c r="PCP118" i="16"/>
  <c r="PCO118" i="16"/>
  <c r="PCN118" i="16"/>
  <c r="PCM118" i="16"/>
  <c r="PCL118" i="16"/>
  <c r="PCK118" i="16"/>
  <c r="PCJ118" i="16"/>
  <c r="PCI118" i="16"/>
  <c r="PCH118" i="16"/>
  <c r="PCG118" i="16"/>
  <c r="PCF118" i="16"/>
  <c r="PCE118" i="16"/>
  <c r="PCD118" i="16"/>
  <c r="PCC118" i="16"/>
  <c r="PCB118" i="16"/>
  <c r="PCA118" i="16"/>
  <c r="PBZ118" i="16"/>
  <c r="PBY118" i="16"/>
  <c r="PBX118" i="16"/>
  <c r="PBW118" i="16"/>
  <c r="PBV118" i="16"/>
  <c r="PBU118" i="16"/>
  <c r="PBT118" i="16"/>
  <c r="PBS118" i="16"/>
  <c r="PBR118" i="16"/>
  <c r="PBQ118" i="16"/>
  <c r="PBP118" i="16"/>
  <c r="PBO118" i="16"/>
  <c r="PBN118" i="16"/>
  <c r="PBM118" i="16"/>
  <c r="PBL118" i="16"/>
  <c r="PBK118" i="16"/>
  <c r="PBJ118" i="16"/>
  <c r="PBI118" i="16"/>
  <c r="PBH118" i="16"/>
  <c r="PBG118" i="16"/>
  <c r="PBF118" i="16"/>
  <c r="PBE118" i="16"/>
  <c r="PBD118" i="16"/>
  <c r="PBC118" i="16"/>
  <c r="PBB118" i="16"/>
  <c r="PBA118" i="16"/>
  <c r="PAZ118" i="16"/>
  <c r="PAY118" i="16"/>
  <c r="PAX118" i="16"/>
  <c r="PAW118" i="16"/>
  <c r="PAV118" i="16"/>
  <c r="PAU118" i="16"/>
  <c r="PAT118" i="16"/>
  <c r="PAS118" i="16"/>
  <c r="PAR118" i="16"/>
  <c r="PAQ118" i="16"/>
  <c r="PAP118" i="16"/>
  <c r="PAO118" i="16"/>
  <c r="PAN118" i="16"/>
  <c r="PAM118" i="16"/>
  <c r="PAL118" i="16"/>
  <c r="PAK118" i="16"/>
  <c r="PAJ118" i="16"/>
  <c r="PAI118" i="16"/>
  <c r="PAH118" i="16"/>
  <c r="PAG118" i="16"/>
  <c r="PAF118" i="16"/>
  <c r="PAE118" i="16"/>
  <c r="PAD118" i="16"/>
  <c r="PAC118" i="16"/>
  <c r="PAB118" i="16"/>
  <c r="PAA118" i="16"/>
  <c r="OZZ118" i="16"/>
  <c r="OZY118" i="16"/>
  <c r="OZX118" i="16"/>
  <c r="OZW118" i="16"/>
  <c r="OZV118" i="16"/>
  <c r="OZU118" i="16"/>
  <c r="OZT118" i="16"/>
  <c r="OZS118" i="16"/>
  <c r="OZR118" i="16"/>
  <c r="OZQ118" i="16"/>
  <c r="OZP118" i="16"/>
  <c r="OZO118" i="16"/>
  <c r="OZN118" i="16"/>
  <c r="OZM118" i="16"/>
  <c r="OZL118" i="16"/>
  <c r="OZK118" i="16"/>
  <c r="OZJ118" i="16"/>
  <c r="OZI118" i="16"/>
  <c r="OZH118" i="16"/>
  <c r="OZG118" i="16"/>
  <c r="OZF118" i="16"/>
  <c r="OZE118" i="16"/>
  <c r="OZD118" i="16"/>
  <c r="OZC118" i="16"/>
  <c r="OZB118" i="16"/>
  <c r="OZA118" i="16"/>
  <c r="OYZ118" i="16"/>
  <c r="OYY118" i="16"/>
  <c r="OYX118" i="16"/>
  <c r="OYW118" i="16"/>
  <c r="OYV118" i="16"/>
  <c r="OYU118" i="16"/>
  <c r="OYT118" i="16"/>
  <c r="OYS118" i="16"/>
  <c r="OYR118" i="16"/>
  <c r="OYQ118" i="16"/>
  <c r="OYP118" i="16"/>
  <c r="OYO118" i="16"/>
  <c r="OYN118" i="16"/>
  <c r="OYM118" i="16"/>
  <c r="OYL118" i="16"/>
  <c r="OYK118" i="16"/>
  <c r="OYJ118" i="16"/>
  <c r="OYI118" i="16"/>
  <c r="OYH118" i="16"/>
  <c r="OYG118" i="16"/>
  <c r="OYF118" i="16"/>
  <c r="OYE118" i="16"/>
  <c r="OYD118" i="16"/>
  <c r="OYC118" i="16"/>
  <c r="OYB118" i="16"/>
  <c r="OYA118" i="16"/>
  <c r="OXZ118" i="16"/>
  <c r="OXY118" i="16"/>
  <c r="OXX118" i="16"/>
  <c r="OXW118" i="16"/>
  <c r="OXV118" i="16"/>
  <c r="OXU118" i="16"/>
  <c r="OXT118" i="16"/>
  <c r="OXS118" i="16"/>
  <c r="OXR118" i="16"/>
  <c r="OXQ118" i="16"/>
  <c r="OXP118" i="16"/>
  <c r="OXO118" i="16"/>
  <c r="OXN118" i="16"/>
  <c r="OXM118" i="16"/>
  <c r="OXL118" i="16"/>
  <c r="OXK118" i="16"/>
  <c r="OXJ118" i="16"/>
  <c r="OXI118" i="16"/>
  <c r="OXH118" i="16"/>
  <c r="OXG118" i="16"/>
  <c r="OXF118" i="16"/>
  <c r="OXE118" i="16"/>
  <c r="OXD118" i="16"/>
  <c r="OXC118" i="16"/>
  <c r="OXB118" i="16"/>
  <c r="OXA118" i="16"/>
  <c r="OWZ118" i="16"/>
  <c r="OWY118" i="16"/>
  <c r="OWX118" i="16"/>
  <c r="OWW118" i="16"/>
  <c r="OWV118" i="16"/>
  <c r="OWU118" i="16"/>
  <c r="OWT118" i="16"/>
  <c r="OWS118" i="16"/>
  <c r="OWR118" i="16"/>
  <c r="OWQ118" i="16"/>
  <c r="OWP118" i="16"/>
  <c r="OWO118" i="16"/>
  <c r="OWN118" i="16"/>
  <c r="OWM118" i="16"/>
  <c r="OWL118" i="16"/>
  <c r="OWK118" i="16"/>
  <c r="OWJ118" i="16"/>
  <c r="OWI118" i="16"/>
  <c r="OWH118" i="16"/>
  <c r="OWG118" i="16"/>
  <c r="OWF118" i="16"/>
  <c r="OWE118" i="16"/>
  <c r="OWD118" i="16"/>
  <c r="OWC118" i="16"/>
  <c r="OWB118" i="16"/>
  <c r="OWA118" i="16"/>
  <c r="OVZ118" i="16"/>
  <c r="OVY118" i="16"/>
  <c r="OVX118" i="16"/>
  <c r="OVW118" i="16"/>
  <c r="OVV118" i="16"/>
  <c r="OVU118" i="16"/>
  <c r="OVT118" i="16"/>
  <c r="OVS118" i="16"/>
  <c r="OVR118" i="16"/>
  <c r="OVQ118" i="16"/>
  <c r="OVP118" i="16"/>
  <c r="OVO118" i="16"/>
  <c r="OVN118" i="16"/>
  <c r="OVM118" i="16"/>
  <c r="OVL118" i="16"/>
  <c r="OVK118" i="16"/>
  <c r="OVJ118" i="16"/>
  <c r="OVI118" i="16"/>
  <c r="OVH118" i="16"/>
  <c r="OVG118" i="16"/>
  <c r="OVF118" i="16"/>
  <c r="OVE118" i="16"/>
  <c r="OVD118" i="16"/>
  <c r="OVC118" i="16"/>
  <c r="OVB118" i="16"/>
  <c r="OVA118" i="16"/>
  <c r="OUZ118" i="16"/>
  <c r="OUY118" i="16"/>
  <c r="OUX118" i="16"/>
  <c r="OUW118" i="16"/>
  <c r="OUV118" i="16"/>
  <c r="OUU118" i="16"/>
  <c r="OUT118" i="16"/>
  <c r="OUS118" i="16"/>
  <c r="OUR118" i="16"/>
  <c r="OUQ118" i="16"/>
  <c r="OUP118" i="16"/>
  <c r="OUO118" i="16"/>
  <c r="OUN118" i="16"/>
  <c r="OUM118" i="16"/>
  <c r="OUL118" i="16"/>
  <c r="OUK118" i="16"/>
  <c r="OUJ118" i="16"/>
  <c r="OUI118" i="16"/>
  <c r="OUH118" i="16"/>
  <c r="OUG118" i="16"/>
  <c r="OUF118" i="16"/>
  <c r="OUE118" i="16"/>
  <c r="OUD118" i="16"/>
  <c r="OUC118" i="16"/>
  <c r="OUB118" i="16"/>
  <c r="OUA118" i="16"/>
  <c r="OTZ118" i="16"/>
  <c r="OTY118" i="16"/>
  <c r="OTX118" i="16"/>
  <c r="OTW118" i="16"/>
  <c r="OTV118" i="16"/>
  <c r="OTU118" i="16"/>
  <c r="OTT118" i="16"/>
  <c r="OTS118" i="16"/>
  <c r="OTR118" i="16"/>
  <c r="OTQ118" i="16"/>
  <c r="OTP118" i="16"/>
  <c r="OTO118" i="16"/>
  <c r="OTN118" i="16"/>
  <c r="OTM118" i="16"/>
  <c r="OTL118" i="16"/>
  <c r="OTK118" i="16"/>
  <c r="OTJ118" i="16"/>
  <c r="OTI118" i="16"/>
  <c r="OTH118" i="16"/>
  <c r="OTG118" i="16"/>
  <c r="OTF118" i="16"/>
  <c r="OTE118" i="16"/>
  <c r="OTD118" i="16"/>
  <c r="OTC118" i="16"/>
  <c r="OTB118" i="16"/>
  <c r="OTA118" i="16"/>
  <c r="OSZ118" i="16"/>
  <c r="OSY118" i="16"/>
  <c r="OSX118" i="16"/>
  <c r="OSW118" i="16"/>
  <c r="OSV118" i="16"/>
  <c r="OSU118" i="16"/>
  <c r="OST118" i="16"/>
  <c r="OSS118" i="16"/>
  <c r="OSR118" i="16"/>
  <c r="OSQ118" i="16"/>
  <c r="OSP118" i="16"/>
  <c r="OSO118" i="16"/>
  <c r="OSN118" i="16"/>
  <c r="OSM118" i="16"/>
  <c r="OSL118" i="16"/>
  <c r="OSK118" i="16"/>
  <c r="OSJ118" i="16"/>
  <c r="OSI118" i="16"/>
  <c r="OSH118" i="16"/>
  <c r="OSG118" i="16"/>
  <c r="OSF118" i="16"/>
  <c r="OSE118" i="16"/>
  <c r="OSD118" i="16"/>
  <c r="OSC118" i="16"/>
  <c r="OSB118" i="16"/>
  <c r="OSA118" i="16"/>
  <c r="ORZ118" i="16"/>
  <c r="ORY118" i="16"/>
  <c r="ORX118" i="16"/>
  <c r="ORW118" i="16"/>
  <c r="ORV118" i="16"/>
  <c r="ORU118" i="16"/>
  <c r="ORT118" i="16"/>
  <c r="ORS118" i="16"/>
  <c r="ORR118" i="16"/>
  <c r="ORQ118" i="16"/>
  <c r="ORP118" i="16"/>
  <c r="ORO118" i="16"/>
  <c r="ORN118" i="16"/>
  <c r="ORM118" i="16"/>
  <c r="ORL118" i="16"/>
  <c r="ORK118" i="16"/>
  <c r="ORJ118" i="16"/>
  <c r="ORI118" i="16"/>
  <c r="ORH118" i="16"/>
  <c r="ORG118" i="16"/>
  <c r="ORF118" i="16"/>
  <c r="ORE118" i="16"/>
  <c r="ORD118" i="16"/>
  <c r="ORC118" i="16"/>
  <c r="ORB118" i="16"/>
  <c r="ORA118" i="16"/>
  <c r="OQZ118" i="16"/>
  <c r="OQY118" i="16"/>
  <c r="OQX118" i="16"/>
  <c r="OQW118" i="16"/>
  <c r="OQV118" i="16"/>
  <c r="OQU118" i="16"/>
  <c r="OQT118" i="16"/>
  <c r="OQS118" i="16"/>
  <c r="OQR118" i="16"/>
  <c r="OQQ118" i="16"/>
  <c r="OQP118" i="16"/>
  <c r="OQO118" i="16"/>
  <c r="OQN118" i="16"/>
  <c r="OQM118" i="16"/>
  <c r="OQL118" i="16"/>
  <c r="OQK118" i="16"/>
  <c r="OQJ118" i="16"/>
  <c r="OQI118" i="16"/>
  <c r="OQH118" i="16"/>
  <c r="OQG118" i="16"/>
  <c r="OQF118" i="16"/>
  <c r="OQE118" i="16"/>
  <c r="OQD118" i="16"/>
  <c r="OQC118" i="16"/>
  <c r="OQB118" i="16"/>
  <c r="OQA118" i="16"/>
  <c r="OPZ118" i="16"/>
  <c r="OPY118" i="16"/>
  <c r="OPX118" i="16"/>
  <c r="OPW118" i="16"/>
  <c r="OPV118" i="16"/>
  <c r="OPU118" i="16"/>
  <c r="OPT118" i="16"/>
  <c r="OPS118" i="16"/>
  <c r="OPR118" i="16"/>
  <c r="OPQ118" i="16"/>
  <c r="OPP118" i="16"/>
  <c r="OPO118" i="16"/>
  <c r="OPN118" i="16"/>
  <c r="OPM118" i="16"/>
  <c r="OPL118" i="16"/>
  <c r="OPK118" i="16"/>
  <c r="OPJ118" i="16"/>
  <c r="OPI118" i="16"/>
  <c r="OPH118" i="16"/>
  <c r="OPG118" i="16"/>
  <c r="OPF118" i="16"/>
  <c r="OPE118" i="16"/>
  <c r="OPD118" i="16"/>
  <c r="OPC118" i="16"/>
  <c r="OPB118" i="16"/>
  <c r="OPA118" i="16"/>
  <c r="OOZ118" i="16"/>
  <c r="OOY118" i="16"/>
  <c r="OOX118" i="16"/>
  <c r="OOW118" i="16"/>
  <c r="OOV118" i="16"/>
  <c r="OOU118" i="16"/>
  <c r="OOT118" i="16"/>
  <c r="OOS118" i="16"/>
  <c r="OOR118" i="16"/>
  <c r="OOQ118" i="16"/>
  <c r="OOP118" i="16"/>
  <c r="OOO118" i="16"/>
  <c r="OON118" i="16"/>
  <c r="OOM118" i="16"/>
  <c r="OOL118" i="16"/>
  <c r="OOK118" i="16"/>
  <c r="OOJ118" i="16"/>
  <c r="OOI118" i="16"/>
  <c r="OOH118" i="16"/>
  <c r="OOG118" i="16"/>
  <c r="OOF118" i="16"/>
  <c r="OOE118" i="16"/>
  <c r="OOD118" i="16"/>
  <c r="OOC118" i="16"/>
  <c r="OOB118" i="16"/>
  <c r="OOA118" i="16"/>
  <c r="ONZ118" i="16"/>
  <c r="ONY118" i="16"/>
  <c r="ONX118" i="16"/>
  <c r="ONW118" i="16"/>
  <c r="ONV118" i="16"/>
  <c r="ONU118" i="16"/>
  <c r="ONT118" i="16"/>
  <c r="ONS118" i="16"/>
  <c r="ONR118" i="16"/>
  <c r="ONQ118" i="16"/>
  <c r="ONP118" i="16"/>
  <c r="ONO118" i="16"/>
  <c r="ONN118" i="16"/>
  <c r="ONM118" i="16"/>
  <c r="ONL118" i="16"/>
  <c r="ONK118" i="16"/>
  <c r="ONJ118" i="16"/>
  <c r="ONI118" i="16"/>
  <c r="ONH118" i="16"/>
  <c r="ONG118" i="16"/>
  <c r="ONF118" i="16"/>
  <c r="ONE118" i="16"/>
  <c r="OND118" i="16"/>
  <c r="ONC118" i="16"/>
  <c r="ONB118" i="16"/>
  <c r="ONA118" i="16"/>
  <c r="OMZ118" i="16"/>
  <c r="OMY118" i="16"/>
  <c r="OMX118" i="16"/>
  <c r="OMW118" i="16"/>
  <c r="OMV118" i="16"/>
  <c r="OMU118" i="16"/>
  <c r="OMT118" i="16"/>
  <c r="OMS118" i="16"/>
  <c r="OMR118" i="16"/>
  <c r="OMQ118" i="16"/>
  <c r="OMP118" i="16"/>
  <c r="OMO118" i="16"/>
  <c r="OMN118" i="16"/>
  <c r="OMM118" i="16"/>
  <c r="OML118" i="16"/>
  <c r="OMK118" i="16"/>
  <c r="OMJ118" i="16"/>
  <c r="OMI118" i="16"/>
  <c r="OMH118" i="16"/>
  <c r="OMG118" i="16"/>
  <c r="OMF118" i="16"/>
  <c r="OME118" i="16"/>
  <c r="OMD118" i="16"/>
  <c r="OMC118" i="16"/>
  <c r="OMB118" i="16"/>
  <c r="OMA118" i="16"/>
  <c r="OLZ118" i="16"/>
  <c r="OLY118" i="16"/>
  <c r="OLX118" i="16"/>
  <c r="OLW118" i="16"/>
  <c r="OLV118" i="16"/>
  <c r="OLU118" i="16"/>
  <c r="OLT118" i="16"/>
  <c r="OLS118" i="16"/>
  <c r="OLR118" i="16"/>
  <c r="OLQ118" i="16"/>
  <c r="OLP118" i="16"/>
  <c r="OLO118" i="16"/>
  <c r="OLN118" i="16"/>
  <c r="OLM118" i="16"/>
  <c r="OLL118" i="16"/>
  <c r="OLK118" i="16"/>
  <c r="OLJ118" i="16"/>
  <c r="OLI118" i="16"/>
  <c r="OLH118" i="16"/>
  <c r="OLG118" i="16"/>
  <c r="OLF118" i="16"/>
  <c r="OLE118" i="16"/>
  <c r="OLD118" i="16"/>
  <c r="OLC118" i="16"/>
  <c r="OLB118" i="16"/>
  <c r="OLA118" i="16"/>
  <c r="OKZ118" i="16"/>
  <c r="OKY118" i="16"/>
  <c r="OKX118" i="16"/>
  <c r="OKW118" i="16"/>
  <c r="OKV118" i="16"/>
  <c r="OKU118" i="16"/>
  <c r="OKT118" i="16"/>
  <c r="OKS118" i="16"/>
  <c r="OKR118" i="16"/>
  <c r="OKQ118" i="16"/>
  <c r="OKP118" i="16"/>
  <c r="OKO118" i="16"/>
  <c r="OKN118" i="16"/>
  <c r="OKM118" i="16"/>
  <c r="OKL118" i="16"/>
  <c r="OKK118" i="16"/>
  <c r="OKJ118" i="16"/>
  <c r="OKI118" i="16"/>
  <c r="OKH118" i="16"/>
  <c r="OKG118" i="16"/>
  <c r="OKF118" i="16"/>
  <c r="OKE118" i="16"/>
  <c r="OKD118" i="16"/>
  <c r="OKC118" i="16"/>
  <c r="OKB118" i="16"/>
  <c r="OKA118" i="16"/>
  <c r="OJZ118" i="16"/>
  <c r="OJY118" i="16"/>
  <c r="OJX118" i="16"/>
  <c r="OJW118" i="16"/>
  <c r="OJV118" i="16"/>
  <c r="OJU118" i="16"/>
  <c r="OJT118" i="16"/>
  <c r="OJS118" i="16"/>
  <c r="OJR118" i="16"/>
  <c r="OJQ118" i="16"/>
  <c r="OJP118" i="16"/>
  <c r="OJO118" i="16"/>
  <c r="OJN118" i="16"/>
  <c r="OJM118" i="16"/>
  <c r="OJL118" i="16"/>
  <c r="OJK118" i="16"/>
  <c r="OJJ118" i="16"/>
  <c r="OJI118" i="16"/>
  <c r="OJH118" i="16"/>
  <c r="OJG118" i="16"/>
  <c r="OJF118" i="16"/>
  <c r="OJE118" i="16"/>
  <c r="OJD118" i="16"/>
  <c r="OJC118" i="16"/>
  <c r="OJB118" i="16"/>
  <c r="OJA118" i="16"/>
  <c r="OIZ118" i="16"/>
  <c r="OIY118" i="16"/>
  <c r="OIX118" i="16"/>
  <c r="OIW118" i="16"/>
  <c r="OIV118" i="16"/>
  <c r="OIU118" i="16"/>
  <c r="OIT118" i="16"/>
  <c r="OIS118" i="16"/>
  <c r="OIR118" i="16"/>
  <c r="OIQ118" i="16"/>
  <c r="OIP118" i="16"/>
  <c r="OIO118" i="16"/>
  <c r="OIN118" i="16"/>
  <c r="OIM118" i="16"/>
  <c r="OIL118" i="16"/>
  <c r="OIK118" i="16"/>
  <c r="OIJ118" i="16"/>
  <c r="OII118" i="16"/>
  <c r="OIH118" i="16"/>
  <c r="OIG118" i="16"/>
  <c r="OIF118" i="16"/>
  <c r="OIE118" i="16"/>
  <c r="OID118" i="16"/>
  <c r="OIC118" i="16"/>
  <c r="OIB118" i="16"/>
  <c r="OIA118" i="16"/>
  <c r="OHZ118" i="16"/>
  <c r="OHY118" i="16"/>
  <c r="OHX118" i="16"/>
  <c r="OHW118" i="16"/>
  <c r="OHV118" i="16"/>
  <c r="OHU118" i="16"/>
  <c r="OHT118" i="16"/>
  <c r="OHS118" i="16"/>
  <c r="OHR118" i="16"/>
  <c r="OHQ118" i="16"/>
  <c r="OHP118" i="16"/>
  <c r="OHO118" i="16"/>
  <c r="OHN118" i="16"/>
  <c r="OHM118" i="16"/>
  <c r="OHL118" i="16"/>
  <c r="OHK118" i="16"/>
  <c r="OHJ118" i="16"/>
  <c r="OHI118" i="16"/>
  <c r="OHH118" i="16"/>
  <c r="OHG118" i="16"/>
  <c r="OHF118" i="16"/>
  <c r="OHE118" i="16"/>
  <c r="OHD118" i="16"/>
  <c r="OHC118" i="16"/>
  <c r="OHB118" i="16"/>
  <c r="OHA118" i="16"/>
  <c r="OGZ118" i="16"/>
  <c r="OGY118" i="16"/>
  <c r="OGX118" i="16"/>
  <c r="OGW118" i="16"/>
  <c r="OGV118" i="16"/>
  <c r="OGU118" i="16"/>
  <c r="OGT118" i="16"/>
  <c r="OGS118" i="16"/>
  <c r="OGR118" i="16"/>
  <c r="OGQ118" i="16"/>
  <c r="OGP118" i="16"/>
  <c r="OGO118" i="16"/>
  <c r="OGN118" i="16"/>
  <c r="OGM118" i="16"/>
  <c r="OGL118" i="16"/>
  <c r="OGK118" i="16"/>
  <c r="OGJ118" i="16"/>
  <c r="OGI118" i="16"/>
  <c r="OGH118" i="16"/>
  <c r="OGG118" i="16"/>
  <c r="OGF118" i="16"/>
  <c r="OGE118" i="16"/>
  <c r="OGD118" i="16"/>
  <c r="OGC118" i="16"/>
  <c r="OGB118" i="16"/>
  <c r="OGA118" i="16"/>
  <c r="OFZ118" i="16"/>
  <c r="OFY118" i="16"/>
  <c r="OFX118" i="16"/>
  <c r="OFW118" i="16"/>
  <c r="OFV118" i="16"/>
  <c r="OFU118" i="16"/>
  <c r="OFT118" i="16"/>
  <c r="OFS118" i="16"/>
  <c r="OFR118" i="16"/>
  <c r="OFQ118" i="16"/>
  <c r="OFP118" i="16"/>
  <c r="OFO118" i="16"/>
  <c r="OFN118" i="16"/>
  <c r="OFM118" i="16"/>
  <c r="OFL118" i="16"/>
  <c r="OFK118" i="16"/>
  <c r="OFJ118" i="16"/>
  <c r="OFI118" i="16"/>
  <c r="OFH118" i="16"/>
  <c r="OFG118" i="16"/>
  <c r="OFF118" i="16"/>
  <c r="OFE118" i="16"/>
  <c r="OFD118" i="16"/>
  <c r="OFC118" i="16"/>
  <c r="OFB118" i="16"/>
  <c r="OFA118" i="16"/>
  <c r="OEZ118" i="16"/>
  <c r="OEY118" i="16"/>
  <c r="OEX118" i="16"/>
  <c r="OEW118" i="16"/>
  <c r="OEV118" i="16"/>
  <c r="OEU118" i="16"/>
  <c r="OET118" i="16"/>
  <c r="OES118" i="16"/>
  <c r="OER118" i="16"/>
  <c r="OEQ118" i="16"/>
  <c r="OEP118" i="16"/>
  <c r="OEO118" i="16"/>
  <c r="OEN118" i="16"/>
  <c r="OEM118" i="16"/>
  <c r="OEL118" i="16"/>
  <c r="OEK118" i="16"/>
  <c r="OEJ118" i="16"/>
  <c r="OEI118" i="16"/>
  <c r="OEH118" i="16"/>
  <c r="OEG118" i="16"/>
  <c r="OEF118" i="16"/>
  <c r="OEE118" i="16"/>
  <c r="OED118" i="16"/>
  <c r="OEC118" i="16"/>
  <c r="OEB118" i="16"/>
  <c r="OEA118" i="16"/>
  <c r="ODZ118" i="16"/>
  <c r="ODY118" i="16"/>
  <c r="ODX118" i="16"/>
  <c r="ODW118" i="16"/>
  <c r="ODV118" i="16"/>
  <c r="ODU118" i="16"/>
  <c r="ODT118" i="16"/>
  <c r="ODS118" i="16"/>
  <c r="ODR118" i="16"/>
  <c r="ODQ118" i="16"/>
  <c r="ODP118" i="16"/>
  <c r="ODO118" i="16"/>
  <c r="ODN118" i="16"/>
  <c r="ODM118" i="16"/>
  <c r="ODL118" i="16"/>
  <c r="ODK118" i="16"/>
  <c r="ODJ118" i="16"/>
  <c r="ODI118" i="16"/>
  <c r="ODH118" i="16"/>
  <c r="ODG118" i="16"/>
  <c r="ODF118" i="16"/>
  <c r="ODE118" i="16"/>
  <c r="ODD118" i="16"/>
  <c r="ODC118" i="16"/>
  <c r="ODB118" i="16"/>
  <c r="ODA118" i="16"/>
  <c r="OCZ118" i="16"/>
  <c r="OCY118" i="16"/>
  <c r="OCX118" i="16"/>
  <c r="OCW118" i="16"/>
  <c r="OCV118" i="16"/>
  <c r="OCU118" i="16"/>
  <c r="OCT118" i="16"/>
  <c r="OCS118" i="16"/>
  <c r="OCR118" i="16"/>
  <c r="OCQ118" i="16"/>
  <c r="OCP118" i="16"/>
  <c r="OCO118" i="16"/>
  <c r="OCN118" i="16"/>
  <c r="OCM118" i="16"/>
  <c r="OCL118" i="16"/>
  <c r="OCK118" i="16"/>
  <c r="OCJ118" i="16"/>
  <c r="OCI118" i="16"/>
  <c r="OCH118" i="16"/>
  <c r="OCG118" i="16"/>
  <c r="OCF118" i="16"/>
  <c r="OCE118" i="16"/>
  <c r="OCD118" i="16"/>
  <c r="OCC118" i="16"/>
  <c r="OCB118" i="16"/>
  <c r="OCA118" i="16"/>
  <c r="OBZ118" i="16"/>
  <c r="OBY118" i="16"/>
  <c r="OBX118" i="16"/>
  <c r="OBW118" i="16"/>
  <c r="OBV118" i="16"/>
  <c r="OBU118" i="16"/>
  <c r="OBT118" i="16"/>
  <c r="OBS118" i="16"/>
  <c r="OBR118" i="16"/>
  <c r="OBQ118" i="16"/>
  <c r="OBP118" i="16"/>
  <c r="OBO118" i="16"/>
  <c r="OBN118" i="16"/>
  <c r="OBM118" i="16"/>
  <c r="OBL118" i="16"/>
  <c r="OBK118" i="16"/>
  <c r="OBJ118" i="16"/>
  <c r="OBI118" i="16"/>
  <c r="OBH118" i="16"/>
  <c r="OBG118" i="16"/>
  <c r="OBF118" i="16"/>
  <c r="OBE118" i="16"/>
  <c r="OBD118" i="16"/>
  <c r="OBC118" i="16"/>
  <c r="OBB118" i="16"/>
  <c r="OBA118" i="16"/>
  <c r="OAZ118" i="16"/>
  <c r="OAY118" i="16"/>
  <c r="OAX118" i="16"/>
  <c r="OAW118" i="16"/>
  <c r="OAV118" i="16"/>
  <c r="OAU118" i="16"/>
  <c r="OAT118" i="16"/>
  <c r="OAS118" i="16"/>
  <c r="OAR118" i="16"/>
  <c r="OAQ118" i="16"/>
  <c r="OAP118" i="16"/>
  <c r="OAO118" i="16"/>
  <c r="OAN118" i="16"/>
  <c r="OAM118" i="16"/>
  <c r="OAL118" i="16"/>
  <c r="OAK118" i="16"/>
  <c r="OAJ118" i="16"/>
  <c r="OAI118" i="16"/>
  <c r="OAH118" i="16"/>
  <c r="OAG118" i="16"/>
  <c r="OAF118" i="16"/>
  <c r="OAE118" i="16"/>
  <c r="OAD118" i="16"/>
  <c r="OAC118" i="16"/>
  <c r="OAB118" i="16"/>
  <c r="OAA118" i="16"/>
  <c r="NZZ118" i="16"/>
  <c r="NZY118" i="16"/>
  <c r="NZX118" i="16"/>
  <c r="NZW118" i="16"/>
  <c r="NZV118" i="16"/>
  <c r="NZU118" i="16"/>
  <c r="NZT118" i="16"/>
  <c r="NZS118" i="16"/>
  <c r="NZR118" i="16"/>
  <c r="NZQ118" i="16"/>
  <c r="NZP118" i="16"/>
  <c r="NZO118" i="16"/>
  <c r="NZN118" i="16"/>
  <c r="NZM118" i="16"/>
  <c r="NZL118" i="16"/>
  <c r="NZK118" i="16"/>
  <c r="NZJ118" i="16"/>
  <c r="NZI118" i="16"/>
  <c r="NZH118" i="16"/>
  <c r="NZG118" i="16"/>
  <c r="NZF118" i="16"/>
  <c r="NZE118" i="16"/>
  <c r="NZD118" i="16"/>
  <c r="NZC118" i="16"/>
  <c r="NZB118" i="16"/>
  <c r="NZA118" i="16"/>
  <c r="NYZ118" i="16"/>
  <c r="NYY118" i="16"/>
  <c r="NYX118" i="16"/>
  <c r="NYW118" i="16"/>
  <c r="NYV118" i="16"/>
  <c r="NYU118" i="16"/>
  <c r="NYT118" i="16"/>
  <c r="NYS118" i="16"/>
  <c r="NYR118" i="16"/>
  <c r="NYQ118" i="16"/>
  <c r="NYP118" i="16"/>
  <c r="NYO118" i="16"/>
  <c r="NYN118" i="16"/>
  <c r="NYM118" i="16"/>
  <c r="NYL118" i="16"/>
  <c r="NYK118" i="16"/>
  <c r="NYJ118" i="16"/>
  <c r="NYI118" i="16"/>
  <c r="NYH118" i="16"/>
  <c r="NYG118" i="16"/>
  <c r="NYF118" i="16"/>
  <c r="NYE118" i="16"/>
  <c r="NYD118" i="16"/>
  <c r="NYC118" i="16"/>
  <c r="NYB118" i="16"/>
  <c r="NYA118" i="16"/>
  <c r="NXZ118" i="16"/>
  <c r="NXY118" i="16"/>
  <c r="NXX118" i="16"/>
  <c r="NXW118" i="16"/>
  <c r="NXV118" i="16"/>
  <c r="NXU118" i="16"/>
  <c r="NXT118" i="16"/>
  <c r="NXS118" i="16"/>
  <c r="NXR118" i="16"/>
  <c r="NXQ118" i="16"/>
  <c r="NXP118" i="16"/>
  <c r="NXO118" i="16"/>
  <c r="NXN118" i="16"/>
  <c r="NXM118" i="16"/>
  <c r="NXL118" i="16"/>
  <c r="NXK118" i="16"/>
  <c r="NXJ118" i="16"/>
  <c r="NXI118" i="16"/>
  <c r="NXH118" i="16"/>
  <c r="NXG118" i="16"/>
  <c r="NXF118" i="16"/>
  <c r="NXE118" i="16"/>
  <c r="NXD118" i="16"/>
  <c r="NXC118" i="16"/>
  <c r="NXB118" i="16"/>
  <c r="NXA118" i="16"/>
  <c r="NWZ118" i="16"/>
  <c r="NWY118" i="16"/>
  <c r="NWX118" i="16"/>
  <c r="NWW118" i="16"/>
  <c r="NWV118" i="16"/>
  <c r="NWU118" i="16"/>
  <c r="NWT118" i="16"/>
  <c r="NWS118" i="16"/>
  <c r="NWR118" i="16"/>
  <c r="NWQ118" i="16"/>
  <c r="NWP118" i="16"/>
  <c r="NWO118" i="16"/>
  <c r="NWN118" i="16"/>
  <c r="NWM118" i="16"/>
  <c r="NWL118" i="16"/>
  <c r="NWK118" i="16"/>
  <c r="NWJ118" i="16"/>
  <c r="NWI118" i="16"/>
  <c r="NWH118" i="16"/>
  <c r="NWG118" i="16"/>
  <c r="NWF118" i="16"/>
  <c r="NWE118" i="16"/>
  <c r="NWD118" i="16"/>
  <c r="NWC118" i="16"/>
  <c r="NWB118" i="16"/>
  <c r="NWA118" i="16"/>
  <c r="NVZ118" i="16"/>
  <c r="NVY118" i="16"/>
  <c r="NVX118" i="16"/>
  <c r="NVW118" i="16"/>
  <c r="NVV118" i="16"/>
  <c r="NVU118" i="16"/>
  <c r="NVT118" i="16"/>
  <c r="NVS118" i="16"/>
  <c r="NVR118" i="16"/>
  <c r="NVQ118" i="16"/>
  <c r="NVP118" i="16"/>
  <c r="NVO118" i="16"/>
  <c r="NVN118" i="16"/>
  <c r="NVM118" i="16"/>
  <c r="NVL118" i="16"/>
  <c r="NVK118" i="16"/>
  <c r="NVJ118" i="16"/>
  <c r="NVI118" i="16"/>
  <c r="NVH118" i="16"/>
  <c r="NVG118" i="16"/>
  <c r="NVF118" i="16"/>
  <c r="NVE118" i="16"/>
  <c r="NVD118" i="16"/>
  <c r="NVC118" i="16"/>
  <c r="NVB118" i="16"/>
  <c r="NVA118" i="16"/>
  <c r="NUZ118" i="16"/>
  <c r="NUY118" i="16"/>
  <c r="NUX118" i="16"/>
  <c r="NUW118" i="16"/>
  <c r="NUV118" i="16"/>
  <c r="NUU118" i="16"/>
  <c r="NUT118" i="16"/>
  <c r="NUS118" i="16"/>
  <c r="NUR118" i="16"/>
  <c r="NUQ118" i="16"/>
  <c r="NUP118" i="16"/>
  <c r="NUO118" i="16"/>
  <c r="NUN118" i="16"/>
  <c r="NUM118" i="16"/>
  <c r="NUL118" i="16"/>
  <c r="NUK118" i="16"/>
  <c r="NUJ118" i="16"/>
  <c r="NUI118" i="16"/>
  <c r="NUH118" i="16"/>
  <c r="NUG118" i="16"/>
  <c r="NUF118" i="16"/>
  <c r="NUE118" i="16"/>
  <c r="NUD118" i="16"/>
  <c r="NUC118" i="16"/>
  <c r="NUB118" i="16"/>
  <c r="NUA118" i="16"/>
  <c r="NTZ118" i="16"/>
  <c r="NTY118" i="16"/>
  <c r="NTX118" i="16"/>
  <c r="NTW118" i="16"/>
  <c r="NTV118" i="16"/>
  <c r="NTU118" i="16"/>
  <c r="NTT118" i="16"/>
  <c r="NTS118" i="16"/>
  <c r="NTR118" i="16"/>
  <c r="NTQ118" i="16"/>
  <c r="NTP118" i="16"/>
  <c r="NTO118" i="16"/>
  <c r="NTN118" i="16"/>
  <c r="NTM118" i="16"/>
  <c r="NTL118" i="16"/>
  <c r="NTK118" i="16"/>
  <c r="NTJ118" i="16"/>
  <c r="NTI118" i="16"/>
  <c r="NTH118" i="16"/>
  <c r="NTG118" i="16"/>
  <c r="NTF118" i="16"/>
  <c r="NTE118" i="16"/>
  <c r="NTD118" i="16"/>
  <c r="NTC118" i="16"/>
  <c r="NTB118" i="16"/>
  <c r="NTA118" i="16"/>
  <c r="NSZ118" i="16"/>
  <c r="NSY118" i="16"/>
  <c r="NSX118" i="16"/>
  <c r="NSW118" i="16"/>
  <c r="NSV118" i="16"/>
  <c r="NSU118" i="16"/>
  <c r="NST118" i="16"/>
  <c r="NSS118" i="16"/>
  <c r="NSR118" i="16"/>
  <c r="NSQ118" i="16"/>
  <c r="NSP118" i="16"/>
  <c r="NSO118" i="16"/>
  <c r="NSN118" i="16"/>
  <c r="NSM118" i="16"/>
  <c r="NSL118" i="16"/>
  <c r="NSK118" i="16"/>
  <c r="NSJ118" i="16"/>
  <c r="NSI118" i="16"/>
  <c r="NSH118" i="16"/>
  <c r="NSG118" i="16"/>
  <c r="NSF118" i="16"/>
  <c r="NSE118" i="16"/>
  <c r="NSD118" i="16"/>
  <c r="NSC118" i="16"/>
  <c r="NSB118" i="16"/>
  <c r="NSA118" i="16"/>
  <c r="NRZ118" i="16"/>
  <c r="NRY118" i="16"/>
  <c r="NRX118" i="16"/>
  <c r="NRW118" i="16"/>
  <c r="NRV118" i="16"/>
  <c r="NRU118" i="16"/>
  <c r="NRT118" i="16"/>
  <c r="NRS118" i="16"/>
  <c r="NRR118" i="16"/>
  <c r="NRQ118" i="16"/>
  <c r="NRP118" i="16"/>
  <c r="NRO118" i="16"/>
  <c r="NRN118" i="16"/>
  <c r="NRM118" i="16"/>
  <c r="NRL118" i="16"/>
  <c r="NRK118" i="16"/>
  <c r="NRJ118" i="16"/>
  <c r="NRI118" i="16"/>
  <c r="NRH118" i="16"/>
  <c r="NRG118" i="16"/>
  <c r="NRF118" i="16"/>
  <c r="NRE118" i="16"/>
  <c r="NRD118" i="16"/>
  <c r="NRC118" i="16"/>
  <c r="NRB118" i="16"/>
  <c r="NRA118" i="16"/>
  <c r="NQZ118" i="16"/>
  <c r="NQY118" i="16"/>
  <c r="NQX118" i="16"/>
  <c r="NQW118" i="16"/>
  <c r="NQV118" i="16"/>
  <c r="NQU118" i="16"/>
  <c r="NQT118" i="16"/>
  <c r="NQS118" i="16"/>
  <c r="NQR118" i="16"/>
  <c r="NQQ118" i="16"/>
  <c r="NQP118" i="16"/>
  <c r="NQO118" i="16"/>
  <c r="NQN118" i="16"/>
  <c r="NQM118" i="16"/>
  <c r="NQL118" i="16"/>
  <c r="NQK118" i="16"/>
  <c r="NQJ118" i="16"/>
  <c r="NQI118" i="16"/>
  <c r="NQH118" i="16"/>
  <c r="NQG118" i="16"/>
  <c r="NQF118" i="16"/>
  <c r="NQE118" i="16"/>
  <c r="NQD118" i="16"/>
  <c r="NQC118" i="16"/>
  <c r="NQB118" i="16"/>
  <c r="NQA118" i="16"/>
  <c r="NPZ118" i="16"/>
  <c r="NPY118" i="16"/>
  <c r="NPX118" i="16"/>
  <c r="NPW118" i="16"/>
  <c r="NPV118" i="16"/>
  <c r="NPU118" i="16"/>
  <c r="NPT118" i="16"/>
  <c r="NPS118" i="16"/>
  <c r="NPR118" i="16"/>
  <c r="NPQ118" i="16"/>
  <c r="NPP118" i="16"/>
  <c r="NPO118" i="16"/>
  <c r="NPN118" i="16"/>
  <c r="NPM118" i="16"/>
  <c r="NPL118" i="16"/>
  <c r="NPK118" i="16"/>
  <c r="NPJ118" i="16"/>
  <c r="NPI118" i="16"/>
  <c r="NPH118" i="16"/>
  <c r="NPG118" i="16"/>
  <c r="NPF118" i="16"/>
  <c r="NPE118" i="16"/>
  <c r="NPD118" i="16"/>
  <c r="NPC118" i="16"/>
  <c r="NPB118" i="16"/>
  <c r="NPA118" i="16"/>
  <c r="NOZ118" i="16"/>
  <c r="NOY118" i="16"/>
  <c r="NOX118" i="16"/>
  <c r="NOW118" i="16"/>
  <c r="NOV118" i="16"/>
  <c r="NOU118" i="16"/>
  <c r="NOT118" i="16"/>
  <c r="NOS118" i="16"/>
  <c r="NOR118" i="16"/>
  <c r="NOQ118" i="16"/>
  <c r="NOP118" i="16"/>
  <c r="NOO118" i="16"/>
  <c r="NON118" i="16"/>
  <c r="NOM118" i="16"/>
  <c r="NOL118" i="16"/>
  <c r="NOK118" i="16"/>
  <c r="NOJ118" i="16"/>
  <c r="NOI118" i="16"/>
  <c r="NOH118" i="16"/>
  <c r="NOG118" i="16"/>
  <c r="NOF118" i="16"/>
  <c r="NOE118" i="16"/>
  <c r="NOD118" i="16"/>
  <c r="NOC118" i="16"/>
  <c r="NOB118" i="16"/>
  <c r="NOA118" i="16"/>
  <c r="NNZ118" i="16"/>
  <c r="NNY118" i="16"/>
  <c r="NNX118" i="16"/>
  <c r="NNW118" i="16"/>
  <c r="NNV118" i="16"/>
  <c r="NNU118" i="16"/>
  <c r="NNT118" i="16"/>
  <c r="NNS118" i="16"/>
  <c r="NNR118" i="16"/>
  <c r="NNQ118" i="16"/>
  <c r="NNP118" i="16"/>
  <c r="NNO118" i="16"/>
  <c r="NNN118" i="16"/>
  <c r="NNM118" i="16"/>
  <c r="NNL118" i="16"/>
  <c r="NNK118" i="16"/>
  <c r="NNJ118" i="16"/>
  <c r="NNI118" i="16"/>
  <c r="NNH118" i="16"/>
  <c r="NNG118" i="16"/>
  <c r="NNF118" i="16"/>
  <c r="NNE118" i="16"/>
  <c r="NND118" i="16"/>
  <c r="NNC118" i="16"/>
  <c r="NNB118" i="16"/>
  <c r="NNA118" i="16"/>
  <c r="NMZ118" i="16"/>
  <c r="NMY118" i="16"/>
  <c r="NMX118" i="16"/>
  <c r="NMW118" i="16"/>
  <c r="NMV118" i="16"/>
  <c r="NMU118" i="16"/>
  <c r="NMT118" i="16"/>
  <c r="NMS118" i="16"/>
  <c r="NMR118" i="16"/>
  <c r="NMQ118" i="16"/>
  <c r="NMP118" i="16"/>
  <c r="NMO118" i="16"/>
  <c r="NMN118" i="16"/>
  <c r="NMM118" i="16"/>
  <c r="NML118" i="16"/>
  <c r="NMK118" i="16"/>
  <c r="NMJ118" i="16"/>
  <c r="NMI118" i="16"/>
  <c r="NMH118" i="16"/>
  <c r="NMG118" i="16"/>
  <c r="NMF118" i="16"/>
  <c r="NME118" i="16"/>
  <c r="NMD118" i="16"/>
  <c r="NMC118" i="16"/>
  <c r="NMB118" i="16"/>
  <c r="NMA118" i="16"/>
  <c r="NLZ118" i="16"/>
  <c r="NLY118" i="16"/>
  <c r="NLX118" i="16"/>
  <c r="NLW118" i="16"/>
  <c r="NLV118" i="16"/>
  <c r="NLU118" i="16"/>
  <c r="NLT118" i="16"/>
  <c r="NLS118" i="16"/>
  <c r="NLR118" i="16"/>
  <c r="NLQ118" i="16"/>
  <c r="NLP118" i="16"/>
  <c r="NLO118" i="16"/>
  <c r="NLN118" i="16"/>
  <c r="NLM118" i="16"/>
  <c r="NLL118" i="16"/>
  <c r="NLK118" i="16"/>
  <c r="NLJ118" i="16"/>
  <c r="NLI118" i="16"/>
  <c r="NLH118" i="16"/>
  <c r="NLG118" i="16"/>
  <c r="NLF118" i="16"/>
  <c r="NLE118" i="16"/>
  <c r="NLD118" i="16"/>
  <c r="NLC118" i="16"/>
  <c r="NLB118" i="16"/>
  <c r="NLA118" i="16"/>
  <c r="NKZ118" i="16"/>
  <c r="NKY118" i="16"/>
  <c r="NKX118" i="16"/>
  <c r="NKW118" i="16"/>
  <c r="NKV118" i="16"/>
  <c r="NKU118" i="16"/>
  <c r="NKT118" i="16"/>
  <c r="NKS118" i="16"/>
  <c r="NKR118" i="16"/>
  <c r="NKQ118" i="16"/>
  <c r="NKP118" i="16"/>
  <c r="NKO118" i="16"/>
  <c r="NKN118" i="16"/>
  <c r="NKM118" i="16"/>
  <c r="NKL118" i="16"/>
  <c r="NKK118" i="16"/>
  <c r="NKJ118" i="16"/>
  <c r="NKI118" i="16"/>
  <c r="NKH118" i="16"/>
  <c r="NKG118" i="16"/>
  <c r="NKF118" i="16"/>
  <c r="NKE118" i="16"/>
  <c r="NKD118" i="16"/>
  <c r="NKC118" i="16"/>
  <c r="NKB118" i="16"/>
  <c r="NKA118" i="16"/>
  <c r="NJZ118" i="16"/>
  <c r="NJY118" i="16"/>
  <c r="NJX118" i="16"/>
  <c r="NJW118" i="16"/>
  <c r="NJV118" i="16"/>
  <c r="NJU118" i="16"/>
  <c r="NJT118" i="16"/>
  <c r="NJS118" i="16"/>
  <c r="NJR118" i="16"/>
  <c r="NJQ118" i="16"/>
  <c r="NJP118" i="16"/>
  <c r="NJO118" i="16"/>
  <c r="NJN118" i="16"/>
  <c r="NJM118" i="16"/>
  <c r="NJL118" i="16"/>
  <c r="NJK118" i="16"/>
  <c r="NJJ118" i="16"/>
  <c r="NJI118" i="16"/>
  <c r="NJH118" i="16"/>
  <c r="NJG118" i="16"/>
  <c r="NJF118" i="16"/>
  <c r="NJE118" i="16"/>
  <c r="NJD118" i="16"/>
  <c r="NJC118" i="16"/>
  <c r="NJB118" i="16"/>
  <c r="NJA118" i="16"/>
  <c r="NIZ118" i="16"/>
  <c r="NIY118" i="16"/>
  <c r="NIX118" i="16"/>
  <c r="NIW118" i="16"/>
  <c r="NIV118" i="16"/>
  <c r="NIU118" i="16"/>
  <c r="NIT118" i="16"/>
  <c r="NIS118" i="16"/>
  <c r="NIR118" i="16"/>
  <c r="NIQ118" i="16"/>
  <c r="NIP118" i="16"/>
  <c r="NIO118" i="16"/>
  <c r="NIN118" i="16"/>
  <c r="NIM118" i="16"/>
  <c r="NIL118" i="16"/>
  <c r="NIK118" i="16"/>
  <c r="NIJ118" i="16"/>
  <c r="NII118" i="16"/>
  <c r="NIH118" i="16"/>
  <c r="NIG118" i="16"/>
  <c r="NIF118" i="16"/>
  <c r="NIE118" i="16"/>
  <c r="NID118" i="16"/>
  <c r="NIC118" i="16"/>
  <c r="NIB118" i="16"/>
  <c r="NIA118" i="16"/>
  <c r="NHZ118" i="16"/>
  <c r="NHY118" i="16"/>
  <c r="NHX118" i="16"/>
  <c r="NHW118" i="16"/>
  <c r="NHV118" i="16"/>
  <c r="NHU118" i="16"/>
  <c r="NHT118" i="16"/>
  <c r="NHS118" i="16"/>
  <c r="NHR118" i="16"/>
  <c r="NHQ118" i="16"/>
  <c r="NHP118" i="16"/>
  <c r="NHO118" i="16"/>
  <c r="NHN118" i="16"/>
  <c r="NHM118" i="16"/>
  <c r="NHL118" i="16"/>
  <c r="NHK118" i="16"/>
  <c r="NHJ118" i="16"/>
  <c r="NHI118" i="16"/>
  <c r="NHH118" i="16"/>
  <c r="NHG118" i="16"/>
  <c r="NHF118" i="16"/>
  <c r="NHE118" i="16"/>
  <c r="NHD118" i="16"/>
  <c r="NHC118" i="16"/>
  <c r="NHB118" i="16"/>
  <c r="NHA118" i="16"/>
  <c r="NGZ118" i="16"/>
  <c r="NGY118" i="16"/>
  <c r="NGX118" i="16"/>
  <c r="NGW118" i="16"/>
  <c r="NGV118" i="16"/>
  <c r="NGU118" i="16"/>
  <c r="NGT118" i="16"/>
  <c r="NGS118" i="16"/>
  <c r="NGR118" i="16"/>
  <c r="NGQ118" i="16"/>
  <c r="NGP118" i="16"/>
  <c r="NGO118" i="16"/>
  <c r="NGN118" i="16"/>
  <c r="NGM118" i="16"/>
  <c r="NGL118" i="16"/>
  <c r="NGK118" i="16"/>
  <c r="NGJ118" i="16"/>
  <c r="NGI118" i="16"/>
  <c r="NGH118" i="16"/>
  <c r="NGG118" i="16"/>
  <c r="NGF118" i="16"/>
  <c r="NGE118" i="16"/>
  <c r="NGD118" i="16"/>
  <c r="NGC118" i="16"/>
  <c r="NGB118" i="16"/>
  <c r="NGA118" i="16"/>
  <c r="NFZ118" i="16"/>
  <c r="NFY118" i="16"/>
  <c r="NFX118" i="16"/>
  <c r="NFW118" i="16"/>
  <c r="NFV118" i="16"/>
  <c r="NFU118" i="16"/>
  <c r="NFT118" i="16"/>
  <c r="NFS118" i="16"/>
  <c r="NFR118" i="16"/>
  <c r="NFQ118" i="16"/>
  <c r="NFP118" i="16"/>
  <c r="NFO118" i="16"/>
  <c r="NFN118" i="16"/>
  <c r="NFM118" i="16"/>
  <c r="NFL118" i="16"/>
  <c r="NFK118" i="16"/>
  <c r="NFJ118" i="16"/>
  <c r="NFI118" i="16"/>
  <c r="NFH118" i="16"/>
  <c r="NFG118" i="16"/>
  <c r="NFF118" i="16"/>
  <c r="NFE118" i="16"/>
  <c r="NFD118" i="16"/>
  <c r="NFC118" i="16"/>
  <c r="NFB118" i="16"/>
  <c r="NFA118" i="16"/>
  <c r="NEZ118" i="16"/>
  <c r="NEY118" i="16"/>
  <c r="NEX118" i="16"/>
  <c r="NEW118" i="16"/>
  <c r="NEV118" i="16"/>
  <c r="NEU118" i="16"/>
  <c r="NET118" i="16"/>
  <c r="NES118" i="16"/>
  <c r="NER118" i="16"/>
  <c r="NEQ118" i="16"/>
  <c r="NEP118" i="16"/>
  <c r="NEO118" i="16"/>
  <c r="NEN118" i="16"/>
  <c r="NEM118" i="16"/>
  <c r="NEL118" i="16"/>
  <c r="NEK118" i="16"/>
  <c r="NEJ118" i="16"/>
  <c r="NEI118" i="16"/>
  <c r="NEH118" i="16"/>
  <c r="NEG118" i="16"/>
  <c r="NEF118" i="16"/>
  <c r="NEE118" i="16"/>
  <c r="NED118" i="16"/>
  <c r="NEC118" i="16"/>
  <c r="NEB118" i="16"/>
  <c r="NEA118" i="16"/>
  <c r="NDZ118" i="16"/>
  <c r="NDY118" i="16"/>
  <c r="NDX118" i="16"/>
  <c r="NDW118" i="16"/>
  <c r="NDV118" i="16"/>
  <c r="NDU118" i="16"/>
  <c r="NDT118" i="16"/>
  <c r="NDS118" i="16"/>
  <c r="NDR118" i="16"/>
  <c r="NDQ118" i="16"/>
  <c r="NDP118" i="16"/>
  <c r="NDO118" i="16"/>
  <c r="NDN118" i="16"/>
  <c r="NDM118" i="16"/>
  <c r="NDL118" i="16"/>
  <c r="NDK118" i="16"/>
  <c r="NDJ118" i="16"/>
  <c r="NDI118" i="16"/>
  <c r="NDH118" i="16"/>
  <c r="NDG118" i="16"/>
  <c r="NDF118" i="16"/>
  <c r="NDE118" i="16"/>
  <c r="NDD118" i="16"/>
  <c r="NDC118" i="16"/>
  <c r="NDB118" i="16"/>
  <c r="NDA118" i="16"/>
  <c r="NCZ118" i="16"/>
  <c r="NCY118" i="16"/>
  <c r="NCX118" i="16"/>
  <c r="NCW118" i="16"/>
  <c r="NCV118" i="16"/>
  <c r="NCU118" i="16"/>
  <c r="NCT118" i="16"/>
  <c r="NCS118" i="16"/>
  <c r="NCR118" i="16"/>
  <c r="NCQ118" i="16"/>
  <c r="NCP118" i="16"/>
  <c r="NCO118" i="16"/>
  <c r="NCN118" i="16"/>
  <c r="NCM118" i="16"/>
  <c r="NCL118" i="16"/>
  <c r="NCK118" i="16"/>
  <c r="NCJ118" i="16"/>
  <c r="NCI118" i="16"/>
  <c r="NCH118" i="16"/>
  <c r="NCG118" i="16"/>
  <c r="NCF118" i="16"/>
  <c r="NCE118" i="16"/>
  <c r="NCD118" i="16"/>
  <c r="NCC118" i="16"/>
  <c r="NCB118" i="16"/>
  <c r="NCA118" i="16"/>
  <c r="NBZ118" i="16"/>
  <c r="NBY118" i="16"/>
  <c r="NBX118" i="16"/>
  <c r="NBW118" i="16"/>
  <c r="NBV118" i="16"/>
  <c r="NBU118" i="16"/>
  <c r="NBT118" i="16"/>
  <c r="NBS118" i="16"/>
  <c r="NBR118" i="16"/>
  <c r="NBQ118" i="16"/>
  <c r="NBP118" i="16"/>
  <c r="NBO118" i="16"/>
  <c r="NBN118" i="16"/>
  <c r="NBM118" i="16"/>
  <c r="NBL118" i="16"/>
  <c r="NBK118" i="16"/>
  <c r="NBJ118" i="16"/>
  <c r="NBI118" i="16"/>
  <c r="NBH118" i="16"/>
  <c r="NBG118" i="16"/>
  <c r="NBF118" i="16"/>
  <c r="NBE118" i="16"/>
  <c r="NBD118" i="16"/>
  <c r="NBC118" i="16"/>
  <c r="NBB118" i="16"/>
  <c r="NBA118" i="16"/>
  <c r="NAZ118" i="16"/>
  <c r="NAY118" i="16"/>
  <c r="NAX118" i="16"/>
  <c r="NAW118" i="16"/>
  <c r="NAV118" i="16"/>
  <c r="NAU118" i="16"/>
  <c r="NAT118" i="16"/>
  <c r="NAS118" i="16"/>
  <c r="NAR118" i="16"/>
  <c r="NAQ118" i="16"/>
  <c r="NAP118" i="16"/>
  <c r="NAO118" i="16"/>
  <c r="NAN118" i="16"/>
  <c r="NAM118" i="16"/>
  <c r="NAL118" i="16"/>
  <c r="NAK118" i="16"/>
  <c r="NAJ118" i="16"/>
  <c r="NAI118" i="16"/>
  <c r="NAH118" i="16"/>
  <c r="NAG118" i="16"/>
  <c r="NAF118" i="16"/>
  <c r="NAE118" i="16"/>
  <c r="NAD118" i="16"/>
  <c r="NAC118" i="16"/>
  <c r="NAB118" i="16"/>
  <c r="NAA118" i="16"/>
  <c r="MZZ118" i="16"/>
  <c r="MZY118" i="16"/>
  <c r="MZX118" i="16"/>
  <c r="MZW118" i="16"/>
  <c r="MZV118" i="16"/>
  <c r="MZU118" i="16"/>
  <c r="MZT118" i="16"/>
  <c r="MZS118" i="16"/>
  <c r="MZR118" i="16"/>
  <c r="MZQ118" i="16"/>
  <c r="MZP118" i="16"/>
  <c r="MZO118" i="16"/>
  <c r="MZN118" i="16"/>
  <c r="MZM118" i="16"/>
  <c r="MZL118" i="16"/>
  <c r="MZK118" i="16"/>
  <c r="MZJ118" i="16"/>
  <c r="MZI118" i="16"/>
  <c r="MZH118" i="16"/>
  <c r="MZG118" i="16"/>
  <c r="MZF118" i="16"/>
  <c r="MZE118" i="16"/>
  <c r="MZD118" i="16"/>
  <c r="MZC118" i="16"/>
  <c r="MZB118" i="16"/>
  <c r="MZA118" i="16"/>
  <c r="MYZ118" i="16"/>
  <c r="MYY118" i="16"/>
  <c r="MYX118" i="16"/>
  <c r="MYW118" i="16"/>
  <c r="MYV118" i="16"/>
  <c r="MYU118" i="16"/>
  <c r="MYT118" i="16"/>
  <c r="MYS118" i="16"/>
  <c r="MYR118" i="16"/>
  <c r="MYQ118" i="16"/>
  <c r="MYP118" i="16"/>
  <c r="MYO118" i="16"/>
  <c r="MYN118" i="16"/>
  <c r="MYM118" i="16"/>
  <c r="MYL118" i="16"/>
  <c r="MYK118" i="16"/>
  <c r="MYJ118" i="16"/>
  <c r="MYI118" i="16"/>
  <c r="MYH118" i="16"/>
  <c r="MYG118" i="16"/>
  <c r="MYF118" i="16"/>
  <c r="MYE118" i="16"/>
  <c r="MYD118" i="16"/>
  <c r="MYC118" i="16"/>
  <c r="MYB118" i="16"/>
  <c r="MYA118" i="16"/>
  <c r="MXZ118" i="16"/>
  <c r="MXY118" i="16"/>
  <c r="MXX118" i="16"/>
  <c r="MXW118" i="16"/>
  <c r="MXV118" i="16"/>
  <c r="MXU118" i="16"/>
  <c r="MXT118" i="16"/>
  <c r="MXS118" i="16"/>
  <c r="MXR118" i="16"/>
  <c r="MXQ118" i="16"/>
  <c r="MXP118" i="16"/>
  <c r="MXO118" i="16"/>
  <c r="MXN118" i="16"/>
  <c r="MXM118" i="16"/>
  <c r="MXL118" i="16"/>
  <c r="MXK118" i="16"/>
  <c r="MXJ118" i="16"/>
  <c r="MXI118" i="16"/>
  <c r="MXH118" i="16"/>
  <c r="MXG118" i="16"/>
  <c r="MXF118" i="16"/>
  <c r="MXE118" i="16"/>
  <c r="MXD118" i="16"/>
  <c r="MXC118" i="16"/>
  <c r="MXB118" i="16"/>
  <c r="MXA118" i="16"/>
  <c r="MWZ118" i="16"/>
  <c r="MWY118" i="16"/>
  <c r="MWX118" i="16"/>
  <c r="MWW118" i="16"/>
  <c r="MWV118" i="16"/>
  <c r="MWU118" i="16"/>
  <c r="MWT118" i="16"/>
  <c r="MWS118" i="16"/>
  <c r="MWR118" i="16"/>
  <c r="MWQ118" i="16"/>
  <c r="MWP118" i="16"/>
  <c r="MWO118" i="16"/>
  <c r="MWN118" i="16"/>
  <c r="MWM118" i="16"/>
  <c r="MWL118" i="16"/>
  <c r="MWK118" i="16"/>
  <c r="MWJ118" i="16"/>
  <c r="MWI118" i="16"/>
  <c r="MWH118" i="16"/>
  <c r="MWG118" i="16"/>
  <c r="MWF118" i="16"/>
  <c r="MWE118" i="16"/>
  <c r="MWD118" i="16"/>
  <c r="MWC118" i="16"/>
  <c r="MWB118" i="16"/>
  <c r="MWA118" i="16"/>
  <c r="MVZ118" i="16"/>
  <c r="MVY118" i="16"/>
  <c r="MVX118" i="16"/>
  <c r="MVW118" i="16"/>
  <c r="MVV118" i="16"/>
  <c r="MVU118" i="16"/>
  <c r="MVT118" i="16"/>
  <c r="MVS118" i="16"/>
  <c r="MVR118" i="16"/>
  <c r="MVQ118" i="16"/>
  <c r="MVP118" i="16"/>
  <c r="MVO118" i="16"/>
  <c r="MVN118" i="16"/>
  <c r="MVM118" i="16"/>
  <c r="MVL118" i="16"/>
  <c r="MVK118" i="16"/>
  <c r="MVJ118" i="16"/>
  <c r="MVI118" i="16"/>
  <c r="MVH118" i="16"/>
  <c r="MVG118" i="16"/>
  <c r="MVF118" i="16"/>
  <c r="MVE118" i="16"/>
  <c r="MVD118" i="16"/>
  <c r="MVC118" i="16"/>
  <c r="MVB118" i="16"/>
  <c r="MVA118" i="16"/>
  <c r="MUZ118" i="16"/>
  <c r="MUY118" i="16"/>
  <c r="MUX118" i="16"/>
  <c r="MUW118" i="16"/>
  <c r="MUV118" i="16"/>
  <c r="MUU118" i="16"/>
  <c r="MUT118" i="16"/>
  <c r="MUS118" i="16"/>
  <c r="MUR118" i="16"/>
  <c r="MUQ118" i="16"/>
  <c r="MUP118" i="16"/>
  <c r="MUO118" i="16"/>
  <c r="MUN118" i="16"/>
  <c r="MUM118" i="16"/>
  <c r="MUL118" i="16"/>
  <c r="MUK118" i="16"/>
  <c r="MUJ118" i="16"/>
  <c r="MUI118" i="16"/>
  <c r="MUH118" i="16"/>
  <c r="MUG118" i="16"/>
  <c r="MUF118" i="16"/>
  <c r="MUE118" i="16"/>
  <c r="MUD118" i="16"/>
  <c r="MUC118" i="16"/>
  <c r="MUB118" i="16"/>
  <c r="MUA118" i="16"/>
  <c r="MTZ118" i="16"/>
  <c r="MTY118" i="16"/>
  <c r="MTX118" i="16"/>
  <c r="MTW118" i="16"/>
  <c r="MTV118" i="16"/>
  <c r="MTU118" i="16"/>
  <c r="MTT118" i="16"/>
  <c r="MTS118" i="16"/>
  <c r="MTR118" i="16"/>
  <c r="MTQ118" i="16"/>
  <c r="MTP118" i="16"/>
  <c r="MTO118" i="16"/>
  <c r="MTN118" i="16"/>
  <c r="MTM118" i="16"/>
  <c r="MTL118" i="16"/>
  <c r="MTK118" i="16"/>
  <c r="MTJ118" i="16"/>
  <c r="MTI118" i="16"/>
  <c r="MTH118" i="16"/>
  <c r="MTG118" i="16"/>
  <c r="MTF118" i="16"/>
  <c r="MTE118" i="16"/>
  <c r="MTD118" i="16"/>
  <c r="MTC118" i="16"/>
  <c r="MTB118" i="16"/>
  <c r="MTA118" i="16"/>
  <c r="MSZ118" i="16"/>
  <c r="MSY118" i="16"/>
  <c r="MSX118" i="16"/>
  <c r="MSW118" i="16"/>
  <c r="MSV118" i="16"/>
  <c r="MSU118" i="16"/>
  <c r="MST118" i="16"/>
  <c r="MSS118" i="16"/>
  <c r="MSR118" i="16"/>
  <c r="MSQ118" i="16"/>
  <c r="MSP118" i="16"/>
  <c r="MSO118" i="16"/>
  <c r="MSN118" i="16"/>
  <c r="MSM118" i="16"/>
  <c r="MSL118" i="16"/>
  <c r="MSK118" i="16"/>
  <c r="MSJ118" i="16"/>
  <c r="MSI118" i="16"/>
  <c r="MSH118" i="16"/>
  <c r="MSG118" i="16"/>
  <c r="MSF118" i="16"/>
  <c r="MSE118" i="16"/>
  <c r="MSD118" i="16"/>
  <c r="MSC118" i="16"/>
  <c r="MSB118" i="16"/>
  <c r="MSA118" i="16"/>
  <c r="MRZ118" i="16"/>
  <c r="MRY118" i="16"/>
  <c r="MRX118" i="16"/>
  <c r="MRW118" i="16"/>
  <c r="MRV118" i="16"/>
  <c r="MRU118" i="16"/>
  <c r="MRT118" i="16"/>
  <c r="MRS118" i="16"/>
  <c r="MRR118" i="16"/>
  <c r="MRQ118" i="16"/>
  <c r="MRP118" i="16"/>
  <c r="MRO118" i="16"/>
  <c r="MRN118" i="16"/>
  <c r="MRM118" i="16"/>
  <c r="MRL118" i="16"/>
  <c r="MRK118" i="16"/>
  <c r="MRJ118" i="16"/>
  <c r="MRI118" i="16"/>
  <c r="MRH118" i="16"/>
  <c r="MRG118" i="16"/>
  <c r="MRF118" i="16"/>
  <c r="MRE118" i="16"/>
  <c r="MRD118" i="16"/>
  <c r="MRC118" i="16"/>
  <c r="MRB118" i="16"/>
  <c r="MRA118" i="16"/>
  <c r="MQZ118" i="16"/>
  <c r="MQY118" i="16"/>
  <c r="MQX118" i="16"/>
  <c r="MQW118" i="16"/>
  <c r="MQV118" i="16"/>
  <c r="MQU118" i="16"/>
  <c r="MQT118" i="16"/>
  <c r="MQS118" i="16"/>
  <c r="MQR118" i="16"/>
  <c r="MQQ118" i="16"/>
  <c r="MQP118" i="16"/>
  <c r="MQO118" i="16"/>
  <c r="MQN118" i="16"/>
  <c r="MQM118" i="16"/>
  <c r="MQL118" i="16"/>
  <c r="MQK118" i="16"/>
  <c r="MQJ118" i="16"/>
  <c r="MQI118" i="16"/>
  <c r="MQH118" i="16"/>
  <c r="MQG118" i="16"/>
  <c r="MQF118" i="16"/>
  <c r="MQE118" i="16"/>
  <c r="MQD118" i="16"/>
  <c r="MQC118" i="16"/>
  <c r="MQB118" i="16"/>
  <c r="MQA118" i="16"/>
  <c r="MPZ118" i="16"/>
  <c r="MPY118" i="16"/>
  <c r="MPX118" i="16"/>
  <c r="MPW118" i="16"/>
  <c r="MPV118" i="16"/>
  <c r="MPU118" i="16"/>
  <c r="MPT118" i="16"/>
  <c r="MPS118" i="16"/>
  <c r="MPR118" i="16"/>
  <c r="MPQ118" i="16"/>
  <c r="MPP118" i="16"/>
  <c r="MPO118" i="16"/>
  <c r="MPN118" i="16"/>
  <c r="MPM118" i="16"/>
  <c r="MPL118" i="16"/>
  <c r="MPK118" i="16"/>
  <c r="MPJ118" i="16"/>
  <c r="MPI118" i="16"/>
  <c r="MPH118" i="16"/>
  <c r="MPG118" i="16"/>
  <c r="MPF118" i="16"/>
  <c r="MPE118" i="16"/>
  <c r="MPD118" i="16"/>
  <c r="MPC118" i="16"/>
  <c r="MPB118" i="16"/>
  <c r="MPA118" i="16"/>
  <c r="MOZ118" i="16"/>
  <c r="MOY118" i="16"/>
  <c r="MOX118" i="16"/>
  <c r="MOW118" i="16"/>
  <c r="MOV118" i="16"/>
  <c r="MOU118" i="16"/>
  <c r="MOT118" i="16"/>
  <c r="MOS118" i="16"/>
  <c r="MOR118" i="16"/>
  <c r="MOQ118" i="16"/>
  <c r="MOP118" i="16"/>
  <c r="MOO118" i="16"/>
  <c r="MON118" i="16"/>
  <c r="MOM118" i="16"/>
  <c r="MOL118" i="16"/>
  <c r="MOK118" i="16"/>
  <c r="MOJ118" i="16"/>
  <c r="MOI118" i="16"/>
  <c r="MOH118" i="16"/>
  <c r="MOG118" i="16"/>
  <c r="MOF118" i="16"/>
  <c r="MOE118" i="16"/>
  <c r="MOD118" i="16"/>
  <c r="MOC118" i="16"/>
  <c r="MOB118" i="16"/>
  <c r="MOA118" i="16"/>
  <c r="MNZ118" i="16"/>
  <c r="MNY118" i="16"/>
  <c r="MNX118" i="16"/>
  <c r="MNW118" i="16"/>
  <c r="MNV118" i="16"/>
  <c r="MNU118" i="16"/>
  <c r="MNT118" i="16"/>
  <c r="MNS118" i="16"/>
  <c r="MNR118" i="16"/>
  <c r="MNQ118" i="16"/>
  <c r="MNP118" i="16"/>
  <c r="MNO118" i="16"/>
  <c r="MNN118" i="16"/>
  <c r="MNM118" i="16"/>
  <c r="MNL118" i="16"/>
  <c r="MNK118" i="16"/>
  <c r="MNJ118" i="16"/>
  <c r="MNI118" i="16"/>
  <c r="MNH118" i="16"/>
  <c r="MNG118" i="16"/>
  <c r="MNF118" i="16"/>
  <c r="MNE118" i="16"/>
  <c r="MND118" i="16"/>
  <c r="MNC118" i="16"/>
  <c r="MNB118" i="16"/>
  <c r="MNA118" i="16"/>
  <c r="MMZ118" i="16"/>
  <c r="MMY118" i="16"/>
  <c r="MMX118" i="16"/>
  <c r="MMW118" i="16"/>
  <c r="MMV118" i="16"/>
  <c r="MMU118" i="16"/>
  <c r="MMT118" i="16"/>
  <c r="MMS118" i="16"/>
  <c r="MMR118" i="16"/>
  <c r="MMQ118" i="16"/>
  <c r="MMP118" i="16"/>
  <c r="MMO118" i="16"/>
  <c r="MMN118" i="16"/>
  <c r="MMM118" i="16"/>
  <c r="MML118" i="16"/>
  <c r="MMK118" i="16"/>
  <c r="MMJ118" i="16"/>
  <c r="MMI118" i="16"/>
  <c r="MMH118" i="16"/>
  <c r="MMG118" i="16"/>
  <c r="MMF118" i="16"/>
  <c r="MME118" i="16"/>
  <c r="MMD118" i="16"/>
  <c r="MMC118" i="16"/>
  <c r="MMB118" i="16"/>
  <c r="MMA118" i="16"/>
  <c r="MLZ118" i="16"/>
  <c r="MLY118" i="16"/>
  <c r="MLX118" i="16"/>
  <c r="MLW118" i="16"/>
  <c r="MLV118" i="16"/>
  <c r="MLU118" i="16"/>
  <c r="MLT118" i="16"/>
  <c r="MLS118" i="16"/>
  <c r="MLR118" i="16"/>
  <c r="MLQ118" i="16"/>
  <c r="MLP118" i="16"/>
  <c r="MLO118" i="16"/>
  <c r="MLN118" i="16"/>
  <c r="MLM118" i="16"/>
  <c r="MLL118" i="16"/>
  <c r="MLK118" i="16"/>
  <c r="MLJ118" i="16"/>
  <c r="MLI118" i="16"/>
  <c r="MLH118" i="16"/>
  <c r="MLG118" i="16"/>
  <c r="MLF118" i="16"/>
  <c r="MLE118" i="16"/>
  <c r="MLD118" i="16"/>
  <c r="MLC118" i="16"/>
  <c r="MLB118" i="16"/>
  <c r="MLA118" i="16"/>
  <c r="MKZ118" i="16"/>
  <c r="MKY118" i="16"/>
  <c r="MKX118" i="16"/>
  <c r="MKW118" i="16"/>
  <c r="MKV118" i="16"/>
  <c r="MKU118" i="16"/>
  <c r="MKT118" i="16"/>
  <c r="MKS118" i="16"/>
  <c r="MKR118" i="16"/>
  <c r="MKQ118" i="16"/>
  <c r="MKP118" i="16"/>
  <c r="MKO118" i="16"/>
  <c r="MKN118" i="16"/>
  <c r="MKM118" i="16"/>
  <c r="MKL118" i="16"/>
  <c r="MKK118" i="16"/>
  <c r="MKJ118" i="16"/>
  <c r="MKI118" i="16"/>
  <c r="MKH118" i="16"/>
  <c r="MKG118" i="16"/>
  <c r="MKF118" i="16"/>
  <c r="MKE118" i="16"/>
  <c r="MKD118" i="16"/>
  <c r="MKC118" i="16"/>
  <c r="MKB118" i="16"/>
  <c r="MKA118" i="16"/>
  <c r="MJZ118" i="16"/>
  <c r="MJY118" i="16"/>
  <c r="MJX118" i="16"/>
  <c r="MJW118" i="16"/>
  <c r="MJV118" i="16"/>
  <c r="MJU118" i="16"/>
  <c r="MJT118" i="16"/>
  <c r="MJS118" i="16"/>
  <c r="MJR118" i="16"/>
  <c r="MJQ118" i="16"/>
  <c r="MJP118" i="16"/>
  <c r="MJO118" i="16"/>
  <c r="MJN118" i="16"/>
  <c r="MJM118" i="16"/>
  <c r="MJL118" i="16"/>
  <c r="MJK118" i="16"/>
  <c r="MJJ118" i="16"/>
  <c r="MJI118" i="16"/>
  <c r="MJH118" i="16"/>
  <c r="MJG118" i="16"/>
  <c r="MJF118" i="16"/>
  <c r="MJE118" i="16"/>
  <c r="MJD118" i="16"/>
  <c r="MJC118" i="16"/>
  <c r="MJB118" i="16"/>
  <c r="MJA118" i="16"/>
  <c r="MIZ118" i="16"/>
  <c r="MIY118" i="16"/>
  <c r="MIX118" i="16"/>
  <c r="MIW118" i="16"/>
  <c r="MIV118" i="16"/>
  <c r="MIU118" i="16"/>
  <c r="MIT118" i="16"/>
  <c r="MIS118" i="16"/>
  <c r="MIR118" i="16"/>
  <c r="MIQ118" i="16"/>
  <c r="MIP118" i="16"/>
  <c r="MIO118" i="16"/>
  <c r="MIN118" i="16"/>
  <c r="MIM118" i="16"/>
  <c r="MIL118" i="16"/>
  <c r="MIK118" i="16"/>
  <c r="MIJ118" i="16"/>
  <c r="MII118" i="16"/>
  <c r="MIH118" i="16"/>
  <c r="MIG118" i="16"/>
  <c r="MIF118" i="16"/>
  <c r="MIE118" i="16"/>
  <c r="MID118" i="16"/>
  <c r="MIC118" i="16"/>
  <c r="MIB118" i="16"/>
  <c r="MIA118" i="16"/>
  <c r="MHZ118" i="16"/>
  <c r="MHY118" i="16"/>
  <c r="MHX118" i="16"/>
  <c r="MHW118" i="16"/>
  <c r="MHV118" i="16"/>
  <c r="MHU118" i="16"/>
  <c r="MHT118" i="16"/>
  <c r="MHS118" i="16"/>
  <c r="MHR118" i="16"/>
  <c r="MHQ118" i="16"/>
  <c r="MHP118" i="16"/>
  <c r="MHO118" i="16"/>
  <c r="MHN118" i="16"/>
  <c r="MHM118" i="16"/>
  <c r="MHL118" i="16"/>
  <c r="MHK118" i="16"/>
  <c r="MHJ118" i="16"/>
  <c r="MHI118" i="16"/>
  <c r="MHH118" i="16"/>
  <c r="MHG118" i="16"/>
  <c r="MHF118" i="16"/>
  <c r="MHE118" i="16"/>
  <c r="MHD118" i="16"/>
  <c r="MHC118" i="16"/>
  <c r="MHB118" i="16"/>
  <c r="MHA118" i="16"/>
  <c r="MGZ118" i="16"/>
  <c r="MGY118" i="16"/>
  <c r="MGX118" i="16"/>
  <c r="MGW118" i="16"/>
  <c r="MGV118" i="16"/>
  <c r="MGU118" i="16"/>
  <c r="MGT118" i="16"/>
  <c r="MGS118" i="16"/>
  <c r="MGR118" i="16"/>
  <c r="MGQ118" i="16"/>
  <c r="MGP118" i="16"/>
  <c r="MGO118" i="16"/>
  <c r="MGN118" i="16"/>
  <c r="MGM118" i="16"/>
  <c r="MGL118" i="16"/>
  <c r="MGK118" i="16"/>
  <c r="MGJ118" i="16"/>
  <c r="MGI118" i="16"/>
  <c r="MGH118" i="16"/>
  <c r="MGG118" i="16"/>
  <c r="MGF118" i="16"/>
  <c r="MGE118" i="16"/>
  <c r="MGD118" i="16"/>
  <c r="MGC118" i="16"/>
  <c r="MGB118" i="16"/>
  <c r="MGA118" i="16"/>
  <c r="MFZ118" i="16"/>
  <c r="MFY118" i="16"/>
  <c r="MFX118" i="16"/>
  <c r="MFW118" i="16"/>
  <c r="MFV118" i="16"/>
  <c r="MFU118" i="16"/>
  <c r="MFT118" i="16"/>
  <c r="MFS118" i="16"/>
  <c r="MFR118" i="16"/>
  <c r="MFQ118" i="16"/>
  <c r="MFP118" i="16"/>
  <c r="MFO118" i="16"/>
  <c r="MFN118" i="16"/>
  <c r="MFM118" i="16"/>
  <c r="MFL118" i="16"/>
  <c r="MFK118" i="16"/>
  <c r="MFJ118" i="16"/>
  <c r="MFI118" i="16"/>
  <c r="MFH118" i="16"/>
  <c r="MFG118" i="16"/>
  <c r="MFF118" i="16"/>
  <c r="MFE118" i="16"/>
  <c r="MFD118" i="16"/>
  <c r="MFC118" i="16"/>
  <c r="MFB118" i="16"/>
  <c r="MFA118" i="16"/>
  <c r="MEZ118" i="16"/>
  <c r="MEY118" i="16"/>
  <c r="MEX118" i="16"/>
  <c r="MEW118" i="16"/>
  <c r="MEV118" i="16"/>
  <c r="MEU118" i="16"/>
  <c r="MET118" i="16"/>
  <c r="MES118" i="16"/>
  <c r="MER118" i="16"/>
  <c r="MEQ118" i="16"/>
  <c r="MEP118" i="16"/>
  <c r="MEO118" i="16"/>
  <c r="MEN118" i="16"/>
  <c r="MEM118" i="16"/>
  <c r="MEL118" i="16"/>
  <c r="MEK118" i="16"/>
  <c r="MEJ118" i="16"/>
  <c r="MEI118" i="16"/>
  <c r="MEH118" i="16"/>
  <c r="MEG118" i="16"/>
  <c r="MEF118" i="16"/>
  <c r="MEE118" i="16"/>
  <c r="MED118" i="16"/>
  <c r="MEC118" i="16"/>
  <c r="MEB118" i="16"/>
  <c r="MEA118" i="16"/>
  <c r="MDZ118" i="16"/>
  <c r="MDY118" i="16"/>
  <c r="MDX118" i="16"/>
  <c r="MDW118" i="16"/>
  <c r="MDV118" i="16"/>
  <c r="MDU118" i="16"/>
  <c r="MDT118" i="16"/>
  <c r="MDS118" i="16"/>
  <c r="MDR118" i="16"/>
  <c r="MDQ118" i="16"/>
  <c r="MDP118" i="16"/>
  <c r="MDO118" i="16"/>
  <c r="MDN118" i="16"/>
  <c r="MDM118" i="16"/>
  <c r="MDL118" i="16"/>
  <c r="MDK118" i="16"/>
  <c r="MDJ118" i="16"/>
  <c r="MDI118" i="16"/>
  <c r="MDH118" i="16"/>
  <c r="MDG118" i="16"/>
  <c r="MDF118" i="16"/>
  <c r="MDE118" i="16"/>
  <c r="MDD118" i="16"/>
  <c r="MDC118" i="16"/>
  <c r="MDB118" i="16"/>
  <c r="MDA118" i="16"/>
  <c r="MCZ118" i="16"/>
  <c r="MCY118" i="16"/>
  <c r="MCX118" i="16"/>
  <c r="MCW118" i="16"/>
  <c r="MCV118" i="16"/>
  <c r="MCU118" i="16"/>
  <c r="MCT118" i="16"/>
  <c r="MCS118" i="16"/>
  <c r="MCR118" i="16"/>
  <c r="MCQ118" i="16"/>
  <c r="MCP118" i="16"/>
  <c r="MCO118" i="16"/>
  <c r="MCN118" i="16"/>
  <c r="MCM118" i="16"/>
  <c r="MCL118" i="16"/>
  <c r="MCK118" i="16"/>
  <c r="MCJ118" i="16"/>
  <c r="MCI118" i="16"/>
  <c r="MCH118" i="16"/>
  <c r="MCG118" i="16"/>
  <c r="MCF118" i="16"/>
  <c r="MCE118" i="16"/>
  <c r="MCD118" i="16"/>
  <c r="MCC118" i="16"/>
  <c r="MCB118" i="16"/>
  <c r="MCA118" i="16"/>
  <c r="MBZ118" i="16"/>
  <c r="MBY118" i="16"/>
  <c r="MBX118" i="16"/>
  <c r="MBW118" i="16"/>
  <c r="MBV118" i="16"/>
  <c r="MBU118" i="16"/>
  <c r="MBT118" i="16"/>
  <c r="MBS118" i="16"/>
  <c r="MBR118" i="16"/>
  <c r="MBQ118" i="16"/>
  <c r="MBP118" i="16"/>
  <c r="MBO118" i="16"/>
  <c r="MBN118" i="16"/>
  <c r="MBM118" i="16"/>
  <c r="MBL118" i="16"/>
  <c r="MBK118" i="16"/>
  <c r="MBJ118" i="16"/>
  <c r="MBI118" i="16"/>
  <c r="MBH118" i="16"/>
  <c r="MBG118" i="16"/>
  <c r="MBF118" i="16"/>
  <c r="MBE118" i="16"/>
  <c r="MBD118" i="16"/>
  <c r="MBC118" i="16"/>
  <c r="MBB118" i="16"/>
  <c r="MBA118" i="16"/>
  <c r="MAZ118" i="16"/>
  <c r="MAY118" i="16"/>
  <c r="MAX118" i="16"/>
  <c r="MAW118" i="16"/>
  <c r="MAV118" i="16"/>
  <c r="MAU118" i="16"/>
  <c r="MAT118" i="16"/>
  <c r="MAS118" i="16"/>
  <c r="MAR118" i="16"/>
  <c r="MAQ118" i="16"/>
  <c r="MAP118" i="16"/>
  <c r="MAO118" i="16"/>
  <c r="MAN118" i="16"/>
  <c r="MAM118" i="16"/>
  <c r="MAL118" i="16"/>
  <c r="MAK118" i="16"/>
  <c r="MAJ118" i="16"/>
  <c r="MAI118" i="16"/>
  <c r="MAH118" i="16"/>
  <c r="MAG118" i="16"/>
  <c r="MAF118" i="16"/>
  <c r="MAE118" i="16"/>
  <c r="MAD118" i="16"/>
  <c r="MAC118" i="16"/>
  <c r="MAB118" i="16"/>
  <c r="MAA118" i="16"/>
  <c r="LZZ118" i="16"/>
  <c r="LZY118" i="16"/>
  <c r="LZX118" i="16"/>
  <c r="LZW118" i="16"/>
  <c r="LZV118" i="16"/>
  <c r="LZU118" i="16"/>
  <c r="LZT118" i="16"/>
  <c r="LZS118" i="16"/>
  <c r="LZR118" i="16"/>
  <c r="LZQ118" i="16"/>
  <c r="LZP118" i="16"/>
  <c r="LZO118" i="16"/>
  <c r="LZN118" i="16"/>
  <c r="LZM118" i="16"/>
  <c r="LZL118" i="16"/>
  <c r="LZK118" i="16"/>
  <c r="LZJ118" i="16"/>
  <c r="LZI118" i="16"/>
  <c r="LZH118" i="16"/>
  <c r="LZG118" i="16"/>
  <c r="LZF118" i="16"/>
  <c r="LZE118" i="16"/>
  <c r="LZD118" i="16"/>
  <c r="LZC118" i="16"/>
  <c r="LZB118" i="16"/>
  <c r="LZA118" i="16"/>
  <c r="LYZ118" i="16"/>
  <c r="LYY118" i="16"/>
  <c r="LYX118" i="16"/>
  <c r="LYW118" i="16"/>
  <c r="LYV118" i="16"/>
  <c r="LYU118" i="16"/>
  <c r="LYT118" i="16"/>
  <c r="LYS118" i="16"/>
  <c r="LYR118" i="16"/>
  <c r="LYQ118" i="16"/>
  <c r="LYP118" i="16"/>
  <c r="LYO118" i="16"/>
  <c r="LYN118" i="16"/>
  <c r="LYM118" i="16"/>
  <c r="LYL118" i="16"/>
  <c r="LYK118" i="16"/>
  <c r="LYJ118" i="16"/>
  <c r="LYI118" i="16"/>
  <c r="LYH118" i="16"/>
  <c r="LYG118" i="16"/>
  <c r="LYF118" i="16"/>
  <c r="LYE118" i="16"/>
  <c r="LYD118" i="16"/>
  <c r="LYC118" i="16"/>
  <c r="LYB118" i="16"/>
  <c r="LYA118" i="16"/>
  <c r="LXZ118" i="16"/>
  <c r="LXY118" i="16"/>
  <c r="LXX118" i="16"/>
  <c r="LXW118" i="16"/>
  <c r="LXV118" i="16"/>
  <c r="LXU118" i="16"/>
  <c r="LXT118" i="16"/>
  <c r="LXS118" i="16"/>
  <c r="LXR118" i="16"/>
  <c r="LXQ118" i="16"/>
  <c r="LXP118" i="16"/>
  <c r="LXO118" i="16"/>
  <c r="LXN118" i="16"/>
  <c r="LXM118" i="16"/>
  <c r="LXL118" i="16"/>
  <c r="LXK118" i="16"/>
  <c r="LXJ118" i="16"/>
  <c r="LXI118" i="16"/>
  <c r="LXH118" i="16"/>
  <c r="LXG118" i="16"/>
  <c r="LXF118" i="16"/>
  <c r="LXE118" i="16"/>
  <c r="LXD118" i="16"/>
  <c r="LXC118" i="16"/>
  <c r="LXB118" i="16"/>
  <c r="LXA118" i="16"/>
  <c r="LWZ118" i="16"/>
  <c r="LWY118" i="16"/>
  <c r="LWX118" i="16"/>
  <c r="LWW118" i="16"/>
  <c r="LWV118" i="16"/>
  <c r="LWU118" i="16"/>
  <c r="LWT118" i="16"/>
  <c r="LWS118" i="16"/>
  <c r="LWR118" i="16"/>
  <c r="LWQ118" i="16"/>
  <c r="LWP118" i="16"/>
  <c r="LWO118" i="16"/>
  <c r="LWN118" i="16"/>
  <c r="LWM118" i="16"/>
  <c r="LWL118" i="16"/>
  <c r="LWK118" i="16"/>
  <c r="LWJ118" i="16"/>
  <c r="LWI118" i="16"/>
  <c r="LWH118" i="16"/>
  <c r="LWG118" i="16"/>
  <c r="LWF118" i="16"/>
  <c r="LWE118" i="16"/>
  <c r="LWD118" i="16"/>
  <c r="LWC118" i="16"/>
  <c r="LWB118" i="16"/>
  <c r="LWA118" i="16"/>
  <c r="LVZ118" i="16"/>
  <c r="LVY118" i="16"/>
  <c r="LVX118" i="16"/>
  <c r="LVW118" i="16"/>
  <c r="LVV118" i="16"/>
  <c r="LVU118" i="16"/>
  <c r="LVT118" i="16"/>
  <c r="LVS118" i="16"/>
  <c r="LVR118" i="16"/>
  <c r="LVQ118" i="16"/>
  <c r="LVP118" i="16"/>
  <c r="LVO118" i="16"/>
  <c r="LVN118" i="16"/>
  <c r="LVM118" i="16"/>
  <c r="LVL118" i="16"/>
  <c r="LVK118" i="16"/>
  <c r="LVJ118" i="16"/>
  <c r="LVI118" i="16"/>
  <c r="LVH118" i="16"/>
  <c r="LVG118" i="16"/>
  <c r="LVF118" i="16"/>
  <c r="LVE118" i="16"/>
  <c r="LVD118" i="16"/>
  <c r="LVC118" i="16"/>
  <c r="LVB118" i="16"/>
  <c r="LVA118" i="16"/>
  <c r="LUZ118" i="16"/>
  <c r="LUY118" i="16"/>
  <c r="LUX118" i="16"/>
  <c r="LUW118" i="16"/>
  <c r="LUV118" i="16"/>
  <c r="LUU118" i="16"/>
  <c r="LUT118" i="16"/>
  <c r="LUS118" i="16"/>
  <c r="LUR118" i="16"/>
  <c r="LUQ118" i="16"/>
  <c r="LUP118" i="16"/>
  <c r="LUO118" i="16"/>
  <c r="LUN118" i="16"/>
  <c r="LUM118" i="16"/>
  <c r="LUL118" i="16"/>
  <c r="LUK118" i="16"/>
  <c r="LUJ118" i="16"/>
  <c r="LUI118" i="16"/>
  <c r="LUH118" i="16"/>
  <c r="LUG118" i="16"/>
  <c r="LUF118" i="16"/>
  <c r="LUE118" i="16"/>
  <c r="LUD118" i="16"/>
  <c r="LUC118" i="16"/>
  <c r="LUB118" i="16"/>
  <c r="LUA118" i="16"/>
  <c r="LTZ118" i="16"/>
  <c r="LTY118" i="16"/>
  <c r="LTX118" i="16"/>
  <c r="LTW118" i="16"/>
  <c r="LTV118" i="16"/>
  <c r="LTU118" i="16"/>
  <c r="LTT118" i="16"/>
  <c r="LTS118" i="16"/>
  <c r="LTR118" i="16"/>
  <c r="LTQ118" i="16"/>
  <c r="LTP118" i="16"/>
  <c r="LTO118" i="16"/>
  <c r="LTN118" i="16"/>
  <c r="LTM118" i="16"/>
  <c r="LTL118" i="16"/>
  <c r="LTK118" i="16"/>
  <c r="LTJ118" i="16"/>
  <c r="LTI118" i="16"/>
  <c r="LTH118" i="16"/>
  <c r="LTG118" i="16"/>
  <c r="LTF118" i="16"/>
  <c r="LTE118" i="16"/>
  <c r="LTD118" i="16"/>
  <c r="LTC118" i="16"/>
  <c r="LTB118" i="16"/>
  <c r="LTA118" i="16"/>
  <c r="LSZ118" i="16"/>
  <c r="LSY118" i="16"/>
  <c r="LSX118" i="16"/>
  <c r="LSW118" i="16"/>
  <c r="LSV118" i="16"/>
  <c r="LSU118" i="16"/>
  <c r="LST118" i="16"/>
  <c r="LSS118" i="16"/>
  <c r="LSR118" i="16"/>
  <c r="LSQ118" i="16"/>
  <c r="LSP118" i="16"/>
  <c r="LSO118" i="16"/>
  <c r="LSN118" i="16"/>
  <c r="LSM118" i="16"/>
  <c r="LSL118" i="16"/>
  <c r="LSK118" i="16"/>
  <c r="LSJ118" i="16"/>
  <c r="LSI118" i="16"/>
  <c r="LSH118" i="16"/>
  <c r="LSG118" i="16"/>
  <c r="LSF118" i="16"/>
  <c r="LSE118" i="16"/>
  <c r="LSD118" i="16"/>
  <c r="LSC118" i="16"/>
  <c r="LSB118" i="16"/>
  <c r="LSA118" i="16"/>
  <c r="LRZ118" i="16"/>
  <c r="LRY118" i="16"/>
  <c r="LRX118" i="16"/>
  <c r="LRW118" i="16"/>
  <c r="LRV118" i="16"/>
  <c r="LRU118" i="16"/>
  <c r="LRT118" i="16"/>
  <c r="LRS118" i="16"/>
  <c r="LRR118" i="16"/>
  <c r="LRQ118" i="16"/>
  <c r="LRP118" i="16"/>
  <c r="LRO118" i="16"/>
  <c r="LRN118" i="16"/>
  <c r="LRM118" i="16"/>
  <c r="LRL118" i="16"/>
  <c r="LRK118" i="16"/>
  <c r="LRJ118" i="16"/>
  <c r="LRI118" i="16"/>
  <c r="LRH118" i="16"/>
  <c r="LRG118" i="16"/>
  <c r="LRF118" i="16"/>
  <c r="LRE118" i="16"/>
  <c r="LRD118" i="16"/>
  <c r="LRC118" i="16"/>
  <c r="LRB118" i="16"/>
  <c r="LRA118" i="16"/>
  <c r="LQZ118" i="16"/>
  <c r="LQY118" i="16"/>
  <c r="LQX118" i="16"/>
  <c r="LQW118" i="16"/>
  <c r="LQV118" i="16"/>
  <c r="LQU118" i="16"/>
  <c r="LQT118" i="16"/>
  <c r="LQS118" i="16"/>
  <c r="LQR118" i="16"/>
  <c r="LQQ118" i="16"/>
  <c r="LQP118" i="16"/>
  <c r="LQO118" i="16"/>
  <c r="LQN118" i="16"/>
  <c r="LQM118" i="16"/>
  <c r="LQL118" i="16"/>
  <c r="LQK118" i="16"/>
  <c r="LQJ118" i="16"/>
  <c r="LQI118" i="16"/>
  <c r="LQH118" i="16"/>
  <c r="LQG118" i="16"/>
  <c r="LQF118" i="16"/>
  <c r="LQE118" i="16"/>
  <c r="LQD118" i="16"/>
  <c r="LQC118" i="16"/>
  <c r="LQB118" i="16"/>
  <c r="LQA118" i="16"/>
  <c r="LPZ118" i="16"/>
  <c r="LPY118" i="16"/>
  <c r="LPX118" i="16"/>
  <c r="LPW118" i="16"/>
  <c r="LPV118" i="16"/>
  <c r="LPU118" i="16"/>
  <c r="LPT118" i="16"/>
  <c r="LPS118" i="16"/>
  <c r="LPR118" i="16"/>
  <c r="LPQ118" i="16"/>
  <c r="LPP118" i="16"/>
  <c r="LPO118" i="16"/>
  <c r="LPN118" i="16"/>
  <c r="LPM118" i="16"/>
  <c r="LPL118" i="16"/>
  <c r="LPK118" i="16"/>
  <c r="LPJ118" i="16"/>
  <c r="LPI118" i="16"/>
  <c r="LPH118" i="16"/>
  <c r="LPG118" i="16"/>
  <c r="LPF118" i="16"/>
  <c r="LPE118" i="16"/>
  <c r="LPD118" i="16"/>
  <c r="LPC118" i="16"/>
  <c r="LPB118" i="16"/>
  <c r="LPA118" i="16"/>
  <c r="LOZ118" i="16"/>
  <c r="LOY118" i="16"/>
  <c r="LOX118" i="16"/>
  <c r="LOW118" i="16"/>
  <c r="LOV118" i="16"/>
  <c r="LOU118" i="16"/>
  <c r="LOT118" i="16"/>
  <c r="LOS118" i="16"/>
  <c r="LOR118" i="16"/>
  <c r="LOQ118" i="16"/>
  <c r="LOP118" i="16"/>
  <c r="LOO118" i="16"/>
  <c r="LON118" i="16"/>
  <c r="LOM118" i="16"/>
  <c r="LOL118" i="16"/>
  <c r="LOK118" i="16"/>
  <c r="LOJ118" i="16"/>
  <c r="LOI118" i="16"/>
  <c r="LOH118" i="16"/>
  <c r="LOG118" i="16"/>
  <c r="LOF118" i="16"/>
  <c r="LOE118" i="16"/>
  <c r="LOD118" i="16"/>
  <c r="LOC118" i="16"/>
  <c r="LOB118" i="16"/>
  <c r="LOA118" i="16"/>
  <c r="LNZ118" i="16"/>
  <c r="LNY118" i="16"/>
  <c r="LNX118" i="16"/>
  <c r="LNW118" i="16"/>
  <c r="LNV118" i="16"/>
  <c r="LNU118" i="16"/>
  <c r="LNT118" i="16"/>
  <c r="LNS118" i="16"/>
  <c r="LNR118" i="16"/>
  <c r="LNQ118" i="16"/>
  <c r="LNP118" i="16"/>
  <c r="LNO118" i="16"/>
  <c r="LNN118" i="16"/>
  <c r="LNM118" i="16"/>
  <c r="LNL118" i="16"/>
  <c r="LNK118" i="16"/>
  <c r="LNJ118" i="16"/>
  <c r="LNI118" i="16"/>
  <c r="LNH118" i="16"/>
  <c r="LNG118" i="16"/>
  <c r="LNF118" i="16"/>
  <c r="LNE118" i="16"/>
  <c r="LND118" i="16"/>
  <c r="LNC118" i="16"/>
  <c r="LNB118" i="16"/>
  <c r="LNA118" i="16"/>
  <c r="LMZ118" i="16"/>
  <c r="LMY118" i="16"/>
  <c r="LMX118" i="16"/>
  <c r="LMW118" i="16"/>
  <c r="LMV118" i="16"/>
  <c r="LMU118" i="16"/>
  <c r="LMT118" i="16"/>
  <c r="LMS118" i="16"/>
  <c r="LMR118" i="16"/>
  <c r="LMQ118" i="16"/>
  <c r="LMP118" i="16"/>
  <c r="LMO118" i="16"/>
  <c r="LMN118" i="16"/>
  <c r="LMM118" i="16"/>
  <c r="LML118" i="16"/>
  <c r="LMK118" i="16"/>
  <c r="LMJ118" i="16"/>
  <c r="LMI118" i="16"/>
  <c r="LMH118" i="16"/>
  <c r="LMG118" i="16"/>
  <c r="LMF118" i="16"/>
  <c r="LME118" i="16"/>
  <c r="LMD118" i="16"/>
  <c r="LMC118" i="16"/>
  <c r="LMB118" i="16"/>
  <c r="LMA118" i="16"/>
  <c r="LLZ118" i="16"/>
  <c r="LLY118" i="16"/>
  <c r="LLX118" i="16"/>
  <c r="LLW118" i="16"/>
  <c r="LLV118" i="16"/>
  <c r="LLU118" i="16"/>
  <c r="LLT118" i="16"/>
  <c r="LLS118" i="16"/>
  <c r="LLR118" i="16"/>
  <c r="LLQ118" i="16"/>
  <c r="LLP118" i="16"/>
  <c r="LLO118" i="16"/>
  <c r="LLN118" i="16"/>
  <c r="LLM118" i="16"/>
  <c r="LLL118" i="16"/>
  <c r="LLK118" i="16"/>
  <c r="LLJ118" i="16"/>
  <c r="LLI118" i="16"/>
  <c r="LLH118" i="16"/>
  <c r="LLG118" i="16"/>
  <c r="LLF118" i="16"/>
  <c r="LLE118" i="16"/>
  <c r="LLD118" i="16"/>
  <c r="LLC118" i="16"/>
  <c r="LLB118" i="16"/>
  <c r="LLA118" i="16"/>
  <c r="LKZ118" i="16"/>
  <c r="LKY118" i="16"/>
  <c r="LKX118" i="16"/>
  <c r="LKW118" i="16"/>
  <c r="LKV118" i="16"/>
  <c r="LKU118" i="16"/>
  <c r="LKT118" i="16"/>
  <c r="LKS118" i="16"/>
  <c r="LKR118" i="16"/>
  <c r="LKQ118" i="16"/>
  <c r="LKP118" i="16"/>
  <c r="LKO118" i="16"/>
  <c r="LKN118" i="16"/>
  <c r="LKM118" i="16"/>
  <c r="LKL118" i="16"/>
  <c r="LKK118" i="16"/>
  <c r="LKJ118" i="16"/>
  <c r="LKI118" i="16"/>
  <c r="LKH118" i="16"/>
  <c r="LKG118" i="16"/>
  <c r="LKF118" i="16"/>
  <c r="LKE118" i="16"/>
  <c r="LKD118" i="16"/>
  <c r="LKC118" i="16"/>
  <c r="LKB118" i="16"/>
  <c r="LKA118" i="16"/>
  <c r="LJZ118" i="16"/>
  <c r="LJY118" i="16"/>
  <c r="LJX118" i="16"/>
  <c r="LJW118" i="16"/>
  <c r="LJV118" i="16"/>
  <c r="LJU118" i="16"/>
  <c r="LJT118" i="16"/>
  <c r="LJS118" i="16"/>
  <c r="LJR118" i="16"/>
  <c r="LJQ118" i="16"/>
  <c r="LJP118" i="16"/>
  <c r="LJO118" i="16"/>
  <c r="LJN118" i="16"/>
  <c r="LJM118" i="16"/>
  <c r="LJL118" i="16"/>
  <c r="LJK118" i="16"/>
  <c r="LJJ118" i="16"/>
  <c r="LJI118" i="16"/>
  <c r="LJH118" i="16"/>
  <c r="LJG118" i="16"/>
  <c r="LJF118" i="16"/>
  <c r="LJE118" i="16"/>
  <c r="LJD118" i="16"/>
  <c r="LJC118" i="16"/>
  <c r="LJB118" i="16"/>
  <c r="LJA118" i="16"/>
  <c r="LIZ118" i="16"/>
  <c r="LIY118" i="16"/>
  <c r="LIX118" i="16"/>
  <c r="LIW118" i="16"/>
  <c r="LIV118" i="16"/>
  <c r="LIU118" i="16"/>
  <c r="LIT118" i="16"/>
  <c r="LIS118" i="16"/>
  <c r="LIR118" i="16"/>
  <c r="LIQ118" i="16"/>
  <c r="LIP118" i="16"/>
  <c r="LIO118" i="16"/>
  <c r="LIN118" i="16"/>
  <c r="LIM118" i="16"/>
  <c r="LIL118" i="16"/>
  <c r="LIK118" i="16"/>
  <c r="LIJ118" i="16"/>
  <c r="LII118" i="16"/>
  <c r="LIH118" i="16"/>
  <c r="LIG118" i="16"/>
  <c r="LIF118" i="16"/>
  <c r="LIE118" i="16"/>
  <c r="LID118" i="16"/>
  <c r="LIC118" i="16"/>
  <c r="LIB118" i="16"/>
  <c r="LIA118" i="16"/>
  <c r="LHZ118" i="16"/>
  <c r="LHY118" i="16"/>
  <c r="LHX118" i="16"/>
  <c r="LHW118" i="16"/>
  <c r="LHV118" i="16"/>
  <c r="LHU118" i="16"/>
  <c r="LHT118" i="16"/>
  <c r="LHS118" i="16"/>
  <c r="LHR118" i="16"/>
  <c r="LHQ118" i="16"/>
  <c r="LHP118" i="16"/>
  <c r="LHO118" i="16"/>
  <c r="LHN118" i="16"/>
  <c r="LHM118" i="16"/>
  <c r="LHL118" i="16"/>
  <c r="LHK118" i="16"/>
  <c r="LHJ118" i="16"/>
  <c r="LHI118" i="16"/>
  <c r="LHH118" i="16"/>
  <c r="LHG118" i="16"/>
  <c r="LHF118" i="16"/>
  <c r="LHE118" i="16"/>
  <c r="LHD118" i="16"/>
  <c r="LHC118" i="16"/>
  <c r="LHB118" i="16"/>
  <c r="LHA118" i="16"/>
  <c r="LGZ118" i="16"/>
  <c r="LGY118" i="16"/>
  <c r="LGX118" i="16"/>
  <c r="LGW118" i="16"/>
  <c r="LGV118" i="16"/>
  <c r="LGU118" i="16"/>
  <c r="LGT118" i="16"/>
  <c r="LGS118" i="16"/>
  <c r="LGR118" i="16"/>
  <c r="LGQ118" i="16"/>
  <c r="LGP118" i="16"/>
  <c r="LGO118" i="16"/>
  <c r="LGN118" i="16"/>
  <c r="LGM118" i="16"/>
  <c r="LGL118" i="16"/>
  <c r="LGK118" i="16"/>
  <c r="LGJ118" i="16"/>
  <c r="LGI118" i="16"/>
  <c r="LGH118" i="16"/>
  <c r="LGG118" i="16"/>
  <c r="LGF118" i="16"/>
  <c r="LGE118" i="16"/>
  <c r="LGD118" i="16"/>
  <c r="LGC118" i="16"/>
  <c r="LGB118" i="16"/>
  <c r="LGA118" i="16"/>
  <c r="LFZ118" i="16"/>
  <c r="LFY118" i="16"/>
  <c r="LFX118" i="16"/>
  <c r="LFW118" i="16"/>
  <c r="LFV118" i="16"/>
  <c r="LFU118" i="16"/>
  <c r="LFT118" i="16"/>
  <c r="LFS118" i="16"/>
  <c r="LFR118" i="16"/>
  <c r="LFQ118" i="16"/>
  <c r="LFP118" i="16"/>
  <c r="LFO118" i="16"/>
  <c r="LFN118" i="16"/>
  <c r="LFM118" i="16"/>
  <c r="LFL118" i="16"/>
  <c r="LFK118" i="16"/>
  <c r="LFJ118" i="16"/>
  <c r="LFI118" i="16"/>
  <c r="LFH118" i="16"/>
  <c r="LFG118" i="16"/>
  <c r="LFF118" i="16"/>
  <c r="LFE118" i="16"/>
  <c r="LFD118" i="16"/>
  <c r="LFC118" i="16"/>
  <c r="LFB118" i="16"/>
  <c r="LFA118" i="16"/>
  <c r="LEZ118" i="16"/>
  <c r="LEY118" i="16"/>
  <c r="LEX118" i="16"/>
  <c r="LEW118" i="16"/>
  <c r="LEV118" i="16"/>
  <c r="LEU118" i="16"/>
  <c r="LET118" i="16"/>
  <c r="LES118" i="16"/>
  <c r="LER118" i="16"/>
  <c r="LEQ118" i="16"/>
  <c r="LEP118" i="16"/>
  <c r="LEO118" i="16"/>
  <c r="LEN118" i="16"/>
  <c r="LEM118" i="16"/>
  <c r="LEL118" i="16"/>
  <c r="LEK118" i="16"/>
  <c r="LEJ118" i="16"/>
  <c r="LEI118" i="16"/>
  <c r="LEH118" i="16"/>
  <c r="LEG118" i="16"/>
  <c r="LEF118" i="16"/>
  <c r="LEE118" i="16"/>
  <c r="LED118" i="16"/>
  <c r="LEC118" i="16"/>
  <c r="LEB118" i="16"/>
  <c r="LEA118" i="16"/>
  <c r="LDZ118" i="16"/>
  <c r="LDY118" i="16"/>
  <c r="LDX118" i="16"/>
  <c r="LDW118" i="16"/>
  <c r="LDV118" i="16"/>
  <c r="LDU118" i="16"/>
  <c r="LDT118" i="16"/>
  <c r="LDS118" i="16"/>
  <c r="LDR118" i="16"/>
  <c r="LDQ118" i="16"/>
  <c r="LDP118" i="16"/>
  <c r="LDO118" i="16"/>
  <c r="LDN118" i="16"/>
  <c r="LDM118" i="16"/>
  <c r="LDL118" i="16"/>
  <c r="LDK118" i="16"/>
  <c r="LDJ118" i="16"/>
  <c r="LDI118" i="16"/>
  <c r="LDH118" i="16"/>
  <c r="LDG118" i="16"/>
  <c r="LDF118" i="16"/>
  <c r="LDE118" i="16"/>
  <c r="LDD118" i="16"/>
  <c r="LDC118" i="16"/>
  <c r="LDB118" i="16"/>
  <c r="LDA118" i="16"/>
  <c r="LCZ118" i="16"/>
  <c r="LCY118" i="16"/>
  <c r="LCX118" i="16"/>
  <c r="LCW118" i="16"/>
  <c r="LCV118" i="16"/>
  <c r="LCU118" i="16"/>
  <c r="LCT118" i="16"/>
  <c r="LCS118" i="16"/>
  <c r="LCR118" i="16"/>
  <c r="LCQ118" i="16"/>
  <c r="LCP118" i="16"/>
  <c r="LCO118" i="16"/>
  <c r="LCN118" i="16"/>
  <c r="LCM118" i="16"/>
  <c r="LCL118" i="16"/>
  <c r="LCK118" i="16"/>
  <c r="LCJ118" i="16"/>
  <c r="LCI118" i="16"/>
  <c r="LCH118" i="16"/>
  <c r="LCG118" i="16"/>
  <c r="LCF118" i="16"/>
  <c r="LCE118" i="16"/>
  <c r="LCD118" i="16"/>
  <c r="LCC118" i="16"/>
  <c r="LCB118" i="16"/>
  <c r="LCA118" i="16"/>
  <c r="LBZ118" i="16"/>
  <c r="LBY118" i="16"/>
  <c r="LBX118" i="16"/>
  <c r="LBW118" i="16"/>
  <c r="LBV118" i="16"/>
  <c r="LBU118" i="16"/>
  <c r="LBT118" i="16"/>
  <c r="LBS118" i="16"/>
  <c r="LBR118" i="16"/>
  <c r="LBQ118" i="16"/>
  <c r="LBP118" i="16"/>
  <c r="LBO118" i="16"/>
  <c r="LBN118" i="16"/>
  <c r="LBM118" i="16"/>
  <c r="LBL118" i="16"/>
  <c r="LBK118" i="16"/>
  <c r="LBJ118" i="16"/>
  <c r="LBI118" i="16"/>
  <c r="LBH118" i="16"/>
  <c r="LBG118" i="16"/>
  <c r="LBF118" i="16"/>
  <c r="LBE118" i="16"/>
  <c r="LBD118" i="16"/>
  <c r="LBC118" i="16"/>
  <c r="LBB118" i="16"/>
  <c r="LBA118" i="16"/>
  <c r="LAZ118" i="16"/>
  <c r="LAY118" i="16"/>
  <c r="LAX118" i="16"/>
  <c r="LAW118" i="16"/>
  <c r="LAV118" i="16"/>
  <c r="LAU118" i="16"/>
  <c r="LAT118" i="16"/>
  <c r="LAS118" i="16"/>
  <c r="LAR118" i="16"/>
  <c r="LAQ118" i="16"/>
  <c r="LAP118" i="16"/>
  <c r="LAO118" i="16"/>
  <c r="LAN118" i="16"/>
  <c r="LAM118" i="16"/>
  <c r="LAL118" i="16"/>
  <c r="LAK118" i="16"/>
  <c r="LAJ118" i="16"/>
  <c r="LAI118" i="16"/>
  <c r="LAH118" i="16"/>
  <c r="LAG118" i="16"/>
  <c r="LAF118" i="16"/>
  <c r="LAE118" i="16"/>
  <c r="LAD118" i="16"/>
  <c r="LAC118" i="16"/>
  <c r="LAB118" i="16"/>
  <c r="LAA118" i="16"/>
  <c r="KZZ118" i="16"/>
  <c r="KZY118" i="16"/>
  <c r="KZX118" i="16"/>
  <c r="KZW118" i="16"/>
  <c r="KZV118" i="16"/>
  <c r="KZU118" i="16"/>
  <c r="KZT118" i="16"/>
  <c r="KZS118" i="16"/>
  <c r="KZR118" i="16"/>
  <c r="KZQ118" i="16"/>
  <c r="KZP118" i="16"/>
  <c r="KZO118" i="16"/>
  <c r="KZN118" i="16"/>
  <c r="KZM118" i="16"/>
  <c r="KZL118" i="16"/>
  <c r="KZK118" i="16"/>
  <c r="KZJ118" i="16"/>
  <c r="KZI118" i="16"/>
  <c r="KZH118" i="16"/>
  <c r="KZG118" i="16"/>
  <c r="KZF118" i="16"/>
  <c r="KZE118" i="16"/>
  <c r="KZD118" i="16"/>
  <c r="KZC118" i="16"/>
  <c r="KZB118" i="16"/>
  <c r="KZA118" i="16"/>
  <c r="KYZ118" i="16"/>
  <c r="KYY118" i="16"/>
  <c r="KYX118" i="16"/>
  <c r="KYW118" i="16"/>
  <c r="KYV118" i="16"/>
  <c r="KYU118" i="16"/>
  <c r="KYT118" i="16"/>
  <c r="KYS118" i="16"/>
  <c r="KYR118" i="16"/>
  <c r="KYQ118" i="16"/>
  <c r="KYP118" i="16"/>
  <c r="KYO118" i="16"/>
  <c r="KYN118" i="16"/>
  <c r="KYM118" i="16"/>
  <c r="KYL118" i="16"/>
  <c r="KYK118" i="16"/>
  <c r="KYJ118" i="16"/>
  <c r="KYI118" i="16"/>
  <c r="KYH118" i="16"/>
  <c r="KYG118" i="16"/>
  <c r="KYF118" i="16"/>
  <c r="KYE118" i="16"/>
  <c r="KYD118" i="16"/>
  <c r="KYC118" i="16"/>
  <c r="KYB118" i="16"/>
  <c r="KYA118" i="16"/>
  <c r="KXZ118" i="16"/>
  <c r="KXY118" i="16"/>
  <c r="KXX118" i="16"/>
  <c r="KXW118" i="16"/>
  <c r="KXV118" i="16"/>
  <c r="KXU118" i="16"/>
  <c r="KXT118" i="16"/>
  <c r="KXS118" i="16"/>
  <c r="KXR118" i="16"/>
  <c r="KXQ118" i="16"/>
  <c r="KXP118" i="16"/>
  <c r="KXO118" i="16"/>
  <c r="KXN118" i="16"/>
  <c r="KXM118" i="16"/>
  <c r="KXL118" i="16"/>
  <c r="KXK118" i="16"/>
  <c r="KXJ118" i="16"/>
  <c r="KXI118" i="16"/>
  <c r="KXH118" i="16"/>
  <c r="KXG118" i="16"/>
  <c r="KXF118" i="16"/>
  <c r="KXE118" i="16"/>
  <c r="KXD118" i="16"/>
  <c r="KXC118" i="16"/>
  <c r="KXB118" i="16"/>
  <c r="KXA118" i="16"/>
  <c r="KWZ118" i="16"/>
  <c r="KWY118" i="16"/>
  <c r="KWX118" i="16"/>
  <c r="KWW118" i="16"/>
  <c r="KWV118" i="16"/>
  <c r="KWU118" i="16"/>
  <c r="KWT118" i="16"/>
  <c r="KWS118" i="16"/>
  <c r="KWR118" i="16"/>
  <c r="KWQ118" i="16"/>
  <c r="KWP118" i="16"/>
  <c r="KWO118" i="16"/>
  <c r="KWN118" i="16"/>
  <c r="KWM118" i="16"/>
  <c r="KWL118" i="16"/>
  <c r="KWK118" i="16"/>
  <c r="KWJ118" i="16"/>
  <c r="KWI118" i="16"/>
  <c r="KWH118" i="16"/>
  <c r="KWG118" i="16"/>
  <c r="KWF118" i="16"/>
  <c r="KWE118" i="16"/>
  <c r="KWD118" i="16"/>
  <c r="KWC118" i="16"/>
  <c r="KWB118" i="16"/>
  <c r="KWA118" i="16"/>
  <c r="KVZ118" i="16"/>
  <c r="KVY118" i="16"/>
  <c r="KVX118" i="16"/>
  <c r="KVW118" i="16"/>
  <c r="KVV118" i="16"/>
  <c r="KVU118" i="16"/>
  <c r="KVT118" i="16"/>
  <c r="KVS118" i="16"/>
  <c r="KVR118" i="16"/>
  <c r="KVQ118" i="16"/>
  <c r="KVP118" i="16"/>
  <c r="KVO118" i="16"/>
  <c r="KVN118" i="16"/>
  <c r="KVM118" i="16"/>
  <c r="KVL118" i="16"/>
  <c r="KVK118" i="16"/>
  <c r="KVJ118" i="16"/>
  <c r="KVI118" i="16"/>
  <c r="KVH118" i="16"/>
  <c r="KVG118" i="16"/>
  <c r="KVF118" i="16"/>
  <c r="KVE118" i="16"/>
  <c r="KVD118" i="16"/>
  <c r="KVC118" i="16"/>
  <c r="KVB118" i="16"/>
  <c r="KVA118" i="16"/>
  <c r="KUZ118" i="16"/>
  <c r="KUY118" i="16"/>
  <c r="KUX118" i="16"/>
  <c r="KUW118" i="16"/>
  <c r="KUV118" i="16"/>
  <c r="KUU118" i="16"/>
  <c r="KUT118" i="16"/>
  <c r="KUS118" i="16"/>
  <c r="KUR118" i="16"/>
  <c r="KUQ118" i="16"/>
  <c r="KUP118" i="16"/>
  <c r="KUO118" i="16"/>
  <c r="KUN118" i="16"/>
  <c r="KUM118" i="16"/>
  <c r="KUL118" i="16"/>
  <c r="KUK118" i="16"/>
  <c r="KUJ118" i="16"/>
  <c r="KUI118" i="16"/>
  <c r="KUH118" i="16"/>
  <c r="KUG118" i="16"/>
  <c r="KUF118" i="16"/>
  <c r="KUE118" i="16"/>
  <c r="KUD118" i="16"/>
  <c r="KUC118" i="16"/>
  <c r="KUB118" i="16"/>
  <c r="KUA118" i="16"/>
  <c r="KTZ118" i="16"/>
  <c r="KTY118" i="16"/>
  <c r="KTX118" i="16"/>
  <c r="KTW118" i="16"/>
  <c r="KTV118" i="16"/>
  <c r="KTU118" i="16"/>
  <c r="KTT118" i="16"/>
  <c r="KTS118" i="16"/>
  <c r="KTR118" i="16"/>
  <c r="KTQ118" i="16"/>
  <c r="KTP118" i="16"/>
  <c r="KTO118" i="16"/>
  <c r="KTN118" i="16"/>
  <c r="KTM118" i="16"/>
  <c r="KTL118" i="16"/>
  <c r="KTK118" i="16"/>
  <c r="KTJ118" i="16"/>
  <c r="KTI118" i="16"/>
  <c r="KTH118" i="16"/>
  <c r="KTG118" i="16"/>
  <c r="KTF118" i="16"/>
  <c r="KTE118" i="16"/>
  <c r="KTD118" i="16"/>
  <c r="KTC118" i="16"/>
  <c r="KTB118" i="16"/>
  <c r="KTA118" i="16"/>
  <c r="KSZ118" i="16"/>
  <c r="KSY118" i="16"/>
  <c r="KSX118" i="16"/>
  <c r="KSW118" i="16"/>
  <c r="KSV118" i="16"/>
  <c r="KSU118" i="16"/>
  <c r="KST118" i="16"/>
  <c r="KSS118" i="16"/>
  <c r="KSR118" i="16"/>
  <c r="KSQ118" i="16"/>
  <c r="KSP118" i="16"/>
  <c r="KSO118" i="16"/>
  <c r="KSN118" i="16"/>
  <c r="KSM118" i="16"/>
  <c r="KSL118" i="16"/>
  <c r="KSK118" i="16"/>
  <c r="KSJ118" i="16"/>
  <c r="KSI118" i="16"/>
  <c r="KSH118" i="16"/>
  <c r="KSG118" i="16"/>
  <c r="KSF118" i="16"/>
  <c r="KSE118" i="16"/>
  <c r="KSD118" i="16"/>
  <c r="KSC118" i="16"/>
  <c r="KSB118" i="16"/>
  <c r="KSA118" i="16"/>
  <c r="KRZ118" i="16"/>
  <c r="KRY118" i="16"/>
  <c r="KRX118" i="16"/>
  <c r="KRW118" i="16"/>
  <c r="KRV118" i="16"/>
  <c r="KRU118" i="16"/>
  <c r="KRT118" i="16"/>
  <c r="KRS118" i="16"/>
  <c r="KRR118" i="16"/>
  <c r="KRQ118" i="16"/>
  <c r="KRP118" i="16"/>
  <c r="KRO118" i="16"/>
  <c r="KRN118" i="16"/>
  <c r="KRM118" i="16"/>
  <c r="KRL118" i="16"/>
  <c r="KRK118" i="16"/>
  <c r="KRJ118" i="16"/>
  <c r="KRI118" i="16"/>
  <c r="KRH118" i="16"/>
  <c r="KRG118" i="16"/>
  <c r="KRF118" i="16"/>
  <c r="KRE118" i="16"/>
  <c r="KRD118" i="16"/>
  <c r="KRC118" i="16"/>
  <c r="KRB118" i="16"/>
  <c r="KRA118" i="16"/>
  <c r="KQZ118" i="16"/>
  <c r="KQY118" i="16"/>
  <c r="KQX118" i="16"/>
  <c r="KQW118" i="16"/>
  <c r="KQV118" i="16"/>
  <c r="KQU118" i="16"/>
  <c r="KQT118" i="16"/>
  <c r="KQS118" i="16"/>
  <c r="KQR118" i="16"/>
  <c r="KQQ118" i="16"/>
  <c r="KQP118" i="16"/>
  <c r="KQO118" i="16"/>
  <c r="KQN118" i="16"/>
  <c r="KQM118" i="16"/>
  <c r="KQL118" i="16"/>
  <c r="KQK118" i="16"/>
  <c r="KQJ118" i="16"/>
  <c r="KQI118" i="16"/>
  <c r="KQH118" i="16"/>
  <c r="KQG118" i="16"/>
  <c r="KQF118" i="16"/>
  <c r="KQE118" i="16"/>
  <c r="KQD118" i="16"/>
  <c r="KQC118" i="16"/>
  <c r="KQB118" i="16"/>
  <c r="KQA118" i="16"/>
  <c r="KPZ118" i="16"/>
  <c r="KPY118" i="16"/>
  <c r="KPX118" i="16"/>
  <c r="KPW118" i="16"/>
  <c r="KPV118" i="16"/>
  <c r="KPU118" i="16"/>
  <c r="KPT118" i="16"/>
  <c r="KPS118" i="16"/>
  <c r="KPR118" i="16"/>
  <c r="KPQ118" i="16"/>
  <c r="KPP118" i="16"/>
  <c r="KPO118" i="16"/>
  <c r="KPN118" i="16"/>
  <c r="KPM118" i="16"/>
  <c r="KPL118" i="16"/>
  <c r="KPK118" i="16"/>
  <c r="KPJ118" i="16"/>
  <c r="KPI118" i="16"/>
  <c r="KPH118" i="16"/>
  <c r="KPG118" i="16"/>
  <c r="KPF118" i="16"/>
  <c r="KPE118" i="16"/>
  <c r="KPD118" i="16"/>
  <c r="KPC118" i="16"/>
  <c r="KPB118" i="16"/>
  <c r="KPA118" i="16"/>
  <c r="KOZ118" i="16"/>
  <c r="KOY118" i="16"/>
  <c r="KOX118" i="16"/>
  <c r="KOW118" i="16"/>
  <c r="KOV118" i="16"/>
  <c r="KOU118" i="16"/>
  <c r="KOT118" i="16"/>
  <c r="KOS118" i="16"/>
  <c r="KOR118" i="16"/>
  <c r="KOQ118" i="16"/>
  <c r="KOP118" i="16"/>
  <c r="KOO118" i="16"/>
  <c r="KON118" i="16"/>
  <c r="KOM118" i="16"/>
  <c r="KOL118" i="16"/>
  <c r="KOK118" i="16"/>
  <c r="KOJ118" i="16"/>
  <c r="KOI118" i="16"/>
  <c r="KOH118" i="16"/>
  <c r="KOG118" i="16"/>
  <c r="KOF118" i="16"/>
  <c r="KOE118" i="16"/>
  <c r="KOD118" i="16"/>
  <c r="KOC118" i="16"/>
  <c r="KOB118" i="16"/>
  <c r="KOA118" i="16"/>
  <c r="KNZ118" i="16"/>
  <c r="KNY118" i="16"/>
  <c r="KNX118" i="16"/>
  <c r="KNW118" i="16"/>
  <c r="KNV118" i="16"/>
  <c r="KNU118" i="16"/>
  <c r="KNT118" i="16"/>
  <c r="KNS118" i="16"/>
  <c r="KNR118" i="16"/>
  <c r="KNQ118" i="16"/>
  <c r="KNP118" i="16"/>
  <c r="KNO118" i="16"/>
  <c r="KNN118" i="16"/>
  <c r="KNM118" i="16"/>
  <c r="KNL118" i="16"/>
  <c r="KNK118" i="16"/>
  <c r="KNJ118" i="16"/>
  <c r="KNI118" i="16"/>
  <c r="KNH118" i="16"/>
  <c r="KNG118" i="16"/>
  <c r="KNF118" i="16"/>
  <c r="KNE118" i="16"/>
  <c r="KND118" i="16"/>
  <c r="KNC118" i="16"/>
  <c r="KNB118" i="16"/>
  <c r="KNA118" i="16"/>
  <c r="KMZ118" i="16"/>
  <c r="KMY118" i="16"/>
  <c r="KMX118" i="16"/>
  <c r="KMW118" i="16"/>
  <c r="KMV118" i="16"/>
  <c r="KMU118" i="16"/>
  <c r="KMT118" i="16"/>
  <c r="KMS118" i="16"/>
  <c r="KMR118" i="16"/>
  <c r="KMQ118" i="16"/>
  <c r="KMP118" i="16"/>
  <c r="KMO118" i="16"/>
  <c r="KMN118" i="16"/>
  <c r="KMM118" i="16"/>
  <c r="KML118" i="16"/>
  <c r="KMK118" i="16"/>
  <c r="KMJ118" i="16"/>
  <c r="KMI118" i="16"/>
  <c r="KMH118" i="16"/>
  <c r="KMG118" i="16"/>
  <c r="KMF118" i="16"/>
  <c r="KME118" i="16"/>
  <c r="KMD118" i="16"/>
  <c r="KMC118" i="16"/>
  <c r="KMB118" i="16"/>
  <c r="KMA118" i="16"/>
  <c r="KLZ118" i="16"/>
  <c r="KLY118" i="16"/>
  <c r="KLX118" i="16"/>
  <c r="KLW118" i="16"/>
  <c r="KLV118" i="16"/>
  <c r="KLU118" i="16"/>
  <c r="KLT118" i="16"/>
  <c r="KLS118" i="16"/>
  <c r="KLR118" i="16"/>
  <c r="KLQ118" i="16"/>
  <c r="KLP118" i="16"/>
  <c r="KLO118" i="16"/>
  <c r="KLN118" i="16"/>
  <c r="KLM118" i="16"/>
  <c r="KLL118" i="16"/>
  <c r="KLK118" i="16"/>
  <c r="KLJ118" i="16"/>
  <c r="KLI118" i="16"/>
  <c r="KLH118" i="16"/>
  <c r="KLG118" i="16"/>
  <c r="KLF118" i="16"/>
  <c r="KLE118" i="16"/>
  <c r="KLD118" i="16"/>
  <c r="KLC118" i="16"/>
  <c r="KLB118" i="16"/>
  <c r="KLA118" i="16"/>
  <c r="KKZ118" i="16"/>
  <c r="KKY118" i="16"/>
  <c r="KKX118" i="16"/>
  <c r="KKW118" i="16"/>
  <c r="KKV118" i="16"/>
  <c r="KKU118" i="16"/>
  <c r="KKT118" i="16"/>
  <c r="KKS118" i="16"/>
  <c r="KKR118" i="16"/>
  <c r="KKQ118" i="16"/>
  <c r="KKP118" i="16"/>
  <c r="KKO118" i="16"/>
  <c r="KKN118" i="16"/>
  <c r="KKM118" i="16"/>
  <c r="KKL118" i="16"/>
  <c r="KKK118" i="16"/>
  <c r="KKJ118" i="16"/>
  <c r="KKI118" i="16"/>
  <c r="KKH118" i="16"/>
  <c r="KKG118" i="16"/>
  <c r="KKF118" i="16"/>
  <c r="KKE118" i="16"/>
  <c r="KKD118" i="16"/>
  <c r="KKC118" i="16"/>
  <c r="KKB118" i="16"/>
  <c r="KKA118" i="16"/>
  <c r="KJZ118" i="16"/>
  <c r="KJY118" i="16"/>
  <c r="KJX118" i="16"/>
  <c r="KJW118" i="16"/>
  <c r="KJV118" i="16"/>
  <c r="KJU118" i="16"/>
  <c r="KJT118" i="16"/>
  <c r="KJS118" i="16"/>
  <c r="KJR118" i="16"/>
  <c r="KJQ118" i="16"/>
  <c r="KJP118" i="16"/>
  <c r="KJO118" i="16"/>
  <c r="KJN118" i="16"/>
  <c r="KJM118" i="16"/>
  <c r="KJL118" i="16"/>
  <c r="KJK118" i="16"/>
  <c r="KJJ118" i="16"/>
  <c r="KJI118" i="16"/>
  <c r="KJH118" i="16"/>
  <c r="KJG118" i="16"/>
  <c r="KJF118" i="16"/>
  <c r="KJE118" i="16"/>
  <c r="KJD118" i="16"/>
  <c r="KJC118" i="16"/>
  <c r="KJB118" i="16"/>
  <c r="KJA118" i="16"/>
  <c r="KIZ118" i="16"/>
  <c r="KIY118" i="16"/>
  <c r="KIX118" i="16"/>
  <c r="KIW118" i="16"/>
  <c r="KIV118" i="16"/>
  <c r="KIU118" i="16"/>
  <c r="KIT118" i="16"/>
  <c r="KIS118" i="16"/>
  <c r="KIR118" i="16"/>
  <c r="KIQ118" i="16"/>
  <c r="KIP118" i="16"/>
  <c r="KIO118" i="16"/>
  <c r="KIN118" i="16"/>
  <c r="KIM118" i="16"/>
  <c r="KIL118" i="16"/>
  <c r="KIK118" i="16"/>
  <c r="KIJ118" i="16"/>
  <c r="KII118" i="16"/>
  <c r="KIH118" i="16"/>
  <c r="KIG118" i="16"/>
  <c r="KIF118" i="16"/>
  <c r="KIE118" i="16"/>
  <c r="KID118" i="16"/>
  <c r="KIC118" i="16"/>
  <c r="KIB118" i="16"/>
  <c r="KIA118" i="16"/>
  <c r="KHZ118" i="16"/>
  <c r="KHY118" i="16"/>
  <c r="KHX118" i="16"/>
  <c r="KHW118" i="16"/>
  <c r="KHV118" i="16"/>
  <c r="KHU118" i="16"/>
  <c r="KHT118" i="16"/>
  <c r="KHS118" i="16"/>
  <c r="KHR118" i="16"/>
  <c r="KHQ118" i="16"/>
  <c r="KHP118" i="16"/>
  <c r="KHO118" i="16"/>
  <c r="KHN118" i="16"/>
  <c r="KHM118" i="16"/>
  <c r="KHL118" i="16"/>
  <c r="KHK118" i="16"/>
  <c r="KHJ118" i="16"/>
  <c r="KHI118" i="16"/>
  <c r="KHH118" i="16"/>
  <c r="KHG118" i="16"/>
  <c r="KHF118" i="16"/>
  <c r="KHE118" i="16"/>
  <c r="KHD118" i="16"/>
  <c r="KHC118" i="16"/>
  <c r="KHB118" i="16"/>
  <c r="KHA118" i="16"/>
  <c r="KGZ118" i="16"/>
  <c r="KGY118" i="16"/>
  <c r="KGX118" i="16"/>
  <c r="KGW118" i="16"/>
  <c r="KGV118" i="16"/>
  <c r="KGU118" i="16"/>
  <c r="KGT118" i="16"/>
  <c r="KGS118" i="16"/>
  <c r="KGR118" i="16"/>
  <c r="KGQ118" i="16"/>
  <c r="KGP118" i="16"/>
  <c r="KGO118" i="16"/>
  <c r="KGN118" i="16"/>
  <c r="KGM118" i="16"/>
  <c r="KGL118" i="16"/>
  <c r="KGK118" i="16"/>
  <c r="KGJ118" i="16"/>
  <c r="KGI118" i="16"/>
  <c r="KGH118" i="16"/>
  <c r="KGG118" i="16"/>
  <c r="KGF118" i="16"/>
  <c r="KGE118" i="16"/>
  <c r="KGD118" i="16"/>
  <c r="KGC118" i="16"/>
  <c r="KGB118" i="16"/>
  <c r="KGA118" i="16"/>
  <c r="KFZ118" i="16"/>
  <c r="KFY118" i="16"/>
  <c r="KFX118" i="16"/>
  <c r="KFW118" i="16"/>
  <c r="KFV118" i="16"/>
  <c r="KFU118" i="16"/>
  <c r="KFT118" i="16"/>
  <c r="KFS118" i="16"/>
  <c r="KFR118" i="16"/>
  <c r="KFQ118" i="16"/>
  <c r="KFP118" i="16"/>
  <c r="KFO118" i="16"/>
  <c r="KFN118" i="16"/>
  <c r="KFM118" i="16"/>
  <c r="KFL118" i="16"/>
  <c r="KFK118" i="16"/>
  <c r="KFJ118" i="16"/>
  <c r="KFI118" i="16"/>
  <c r="KFH118" i="16"/>
  <c r="KFG118" i="16"/>
  <c r="KFF118" i="16"/>
  <c r="KFE118" i="16"/>
  <c r="KFD118" i="16"/>
  <c r="KFC118" i="16"/>
  <c r="KFB118" i="16"/>
  <c r="KFA118" i="16"/>
  <c r="KEZ118" i="16"/>
  <c r="KEY118" i="16"/>
  <c r="KEX118" i="16"/>
  <c r="KEW118" i="16"/>
  <c r="KEV118" i="16"/>
  <c r="KEU118" i="16"/>
  <c r="KET118" i="16"/>
  <c r="KES118" i="16"/>
  <c r="KER118" i="16"/>
  <c r="KEQ118" i="16"/>
  <c r="KEP118" i="16"/>
  <c r="KEO118" i="16"/>
  <c r="KEN118" i="16"/>
  <c r="KEM118" i="16"/>
  <c r="KEL118" i="16"/>
  <c r="KEK118" i="16"/>
  <c r="KEJ118" i="16"/>
  <c r="KEI118" i="16"/>
  <c r="KEH118" i="16"/>
  <c r="KEG118" i="16"/>
  <c r="KEF118" i="16"/>
  <c r="KEE118" i="16"/>
  <c r="KED118" i="16"/>
  <c r="KEC118" i="16"/>
  <c r="KEB118" i="16"/>
  <c r="KEA118" i="16"/>
  <c r="KDZ118" i="16"/>
  <c r="KDY118" i="16"/>
  <c r="KDX118" i="16"/>
  <c r="KDW118" i="16"/>
  <c r="KDV118" i="16"/>
  <c r="KDU118" i="16"/>
  <c r="KDT118" i="16"/>
  <c r="KDS118" i="16"/>
  <c r="KDR118" i="16"/>
  <c r="KDQ118" i="16"/>
  <c r="KDP118" i="16"/>
  <c r="KDO118" i="16"/>
  <c r="KDN118" i="16"/>
  <c r="KDM118" i="16"/>
  <c r="KDL118" i="16"/>
  <c r="KDK118" i="16"/>
  <c r="KDJ118" i="16"/>
  <c r="KDI118" i="16"/>
  <c r="KDH118" i="16"/>
  <c r="KDG118" i="16"/>
  <c r="KDF118" i="16"/>
  <c r="KDE118" i="16"/>
  <c r="KDD118" i="16"/>
  <c r="KDC118" i="16"/>
  <c r="KDB118" i="16"/>
  <c r="KDA118" i="16"/>
  <c r="KCZ118" i="16"/>
  <c r="KCY118" i="16"/>
  <c r="KCX118" i="16"/>
  <c r="KCW118" i="16"/>
  <c r="KCV118" i="16"/>
  <c r="KCU118" i="16"/>
  <c r="KCT118" i="16"/>
  <c r="KCS118" i="16"/>
  <c r="KCR118" i="16"/>
  <c r="KCQ118" i="16"/>
  <c r="KCP118" i="16"/>
  <c r="KCO118" i="16"/>
  <c r="KCN118" i="16"/>
  <c r="KCM118" i="16"/>
  <c r="KCL118" i="16"/>
  <c r="KCK118" i="16"/>
  <c r="KCJ118" i="16"/>
  <c r="KCI118" i="16"/>
  <c r="KCH118" i="16"/>
  <c r="KCG118" i="16"/>
  <c r="KCF118" i="16"/>
  <c r="KCE118" i="16"/>
  <c r="KCD118" i="16"/>
  <c r="KCC118" i="16"/>
  <c r="KCB118" i="16"/>
  <c r="KCA118" i="16"/>
  <c r="KBZ118" i="16"/>
  <c r="KBY118" i="16"/>
  <c r="KBX118" i="16"/>
  <c r="KBW118" i="16"/>
  <c r="KBV118" i="16"/>
  <c r="KBU118" i="16"/>
  <c r="KBT118" i="16"/>
  <c r="KBS118" i="16"/>
  <c r="KBR118" i="16"/>
  <c r="KBQ118" i="16"/>
  <c r="KBP118" i="16"/>
  <c r="KBO118" i="16"/>
  <c r="KBN118" i="16"/>
  <c r="KBM118" i="16"/>
  <c r="KBL118" i="16"/>
  <c r="KBK118" i="16"/>
  <c r="KBJ118" i="16"/>
  <c r="KBI118" i="16"/>
  <c r="KBH118" i="16"/>
  <c r="KBG118" i="16"/>
  <c r="KBF118" i="16"/>
  <c r="KBE118" i="16"/>
  <c r="KBD118" i="16"/>
  <c r="KBC118" i="16"/>
  <c r="KBB118" i="16"/>
  <c r="KBA118" i="16"/>
  <c r="KAZ118" i="16"/>
  <c r="KAY118" i="16"/>
  <c r="KAX118" i="16"/>
  <c r="KAW118" i="16"/>
  <c r="KAV118" i="16"/>
  <c r="KAU118" i="16"/>
  <c r="KAT118" i="16"/>
  <c r="KAS118" i="16"/>
  <c r="KAR118" i="16"/>
  <c r="KAQ118" i="16"/>
  <c r="KAP118" i="16"/>
  <c r="KAO118" i="16"/>
  <c r="KAN118" i="16"/>
  <c r="KAM118" i="16"/>
  <c r="KAL118" i="16"/>
  <c r="KAK118" i="16"/>
  <c r="KAJ118" i="16"/>
  <c r="KAI118" i="16"/>
  <c r="KAH118" i="16"/>
  <c r="KAG118" i="16"/>
  <c r="KAF118" i="16"/>
  <c r="KAE118" i="16"/>
  <c r="KAD118" i="16"/>
  <c r="KAC118" i="16"/>
  <c r="KAB118" i="16"/>
  <c r="KAA118" i="16"/>
  <c r="JZZ118" i="16"/>
  <c r="JZY118" i="16"/>
  <c r="JZX118" i="16"/>
  <c r="JZW118" i="16"/>
  <c r="JZV118" i="16"/>
  <c r="JZU118" i="16"/>
  <c r="JZT118" i="16"/>
  <c r="JZS118" i="16"/>
  <c r="JZR118" i="16"/>
  <c r="JZQ118" i="16"/>
  <c r="JZP118" i="16"/>
  <c r="JZO118" i="16"/>
  <c r="JZN118" i="16"/>
  <c r="JZM118" i="16"/>
  <c r="JZL118" i="16"/>
  <c r="JZK118" i="16"/>
  <c r="JZJ118" i="16"/>
  <c r="JZI118" i="16"/>
  <c r="JZH118" i="16"/>
  <c r="JZG118" i="16"/>
  <c r="JZF118" i="16"/>
  <c r="JZE118" i="16"/>
  <c r="JZD118" i="16"/>
  <c r="JZC118" i="16"/>
  <c r="JZB118" i="16"/>
  <c r="JZA118" i="16"/>
  <c r="JYZ118" i="16"/>
  <c r="JYY118" i="16"/>
  <c r="JYX118" i="16"/>
  <c r="JYW118" i="16"/>
  <c r="JYV118" i="16"/>
  <c r="JYU118" i="16"/>
  <c r="JYT118" i="16"/>
  <c r="JYS118" i="16"/>
  <c r="JYR118" i="16"/>
  <c r="JYQ118" i="16"/>
  <c r="JYP118" i="16"/>
  <c r="JYO118" i="16"/>
  <c r="JYN118" i="16"/>
  <c r="JYM118" i="16"/>
  <c r="JYL118" i="16"/>
  <c r="JYK118" i="16"/>
  <c r="JYJ118" i="16"/>
  <c r="JYI118" i="16"/>
  <c r="JYH118" i="16"/>
  <c r="JYG118" i="16"/>
  <c r="JYF118" i="16"/>
  <c r="JYE118" i="16"/>
  <c r="JYD118" i="16"/>
  <c r="JYC118" i="16"/>
  <c r="JYB118" i="16"/>
  <c r="JYA118" i="16"/>
  <c r="JXZ118" i="16"/>
  <c r="JXY118" i="16"/>
  <c r="JXX118" i="16"/>
  <c r="JXW118" i="16"/>
  <c r="JXV118" i="16"/>
  <c r="JXU118" i="16"/>
  <c r="JXT118" i="16"/>
  <c r="JXS118" i="16"/>
  <c r="JXR118" i="16"/>
  <c r="JXQ118" i="16"/>
  <c r="JXP118" i="16"/>
  <c r="JXO118" i="16"/>
  <c r="JXN118" i="16"/>
  <c r="JXM118" i="16"/>
  <c r="JXL118" i="16"/>
  <c r="JXK118" i="16"/>
  <c r="JXJ118" i="16"/>
  <c r="JXI118" i="16"/>
  <c r="JXH118" i="16"/>
  <c r="JXG118" i="16"/>
  <c r="JXF118" i="16"/>
  <c r="JXE118" i="16"/>
  <c r="JXD118" i="16"/>
  <c r="JXC118" i="16"/>
  <c r="JXB118" i="16"/>
  <c r="JXA118" i="16"/>
  <c r="JWZ118" i="16"/>
  <c r="JWY118" i="16"/>
  <c r="JWX118" i="16"/>
  <c r="JWW118" i="16"/>
  <c r="JWV118" i="16"/>
  <c r="JWU118" i="16"/>
  <c r="JWT118" i="16"/>
  <c r="JWS118" i="16"/>
  <c r="JWR118" i="16"/>
  <c r="JWQ118" i="16"/>
  <c r="JWP118" i="16"/>
  <c r="JWO118" i="16"/>
  <c r="JWN118" i="16"/>
  <c r="JWM118" i="16"/>
  <c r="JWL118" i="16"/>
  <c r="JWK118" i="16"/>
  <c r="JWJ118" i="16"/>
  <c r="JWI118" i="16"/>
  <c r="JWH118" i="16"/>
  <c r="JWG118" i="16"/>
  <c r="JWF118" i="16"/>
  <c r="JWE118" i="16"/>
  <c r="JWD118" i="16"/>
  <c r="JWC118" i="16"/>
  <c r="JWB118" i="16"/>
  <c r="JWA118" i="16"/>
  <c r="JVZ118" i="16"/>
  <c r="JVY118" i="16"/>
  <c r="JVX118" i="16"/>
  <c r="JVW118" i="16"/>
  <c r="JVV118" i="16"/>
  <c r="JVU118" i="16"/>
  <c r="JVT118" i="16"/>
  <c r="JVS118" i="16"/>
  <c r="JVR118" i="16"/>
  <c r="JVQ118" i="16"/>
  <c r="JVP118" i="16"/>
  <c r="JVO118" i="16"/>
  <c r="JVN118" i="16"/>
  <c r="JVM118" i="16"/>
  <c r="JVL118" i="16"/>
  <c r="JVK118" i="16"/>
  <c r="JVJ118" i="16"/>
  <c r="JVI118" i="16"/>
  <c r="JVH118" i="16"/>
  <c r="JVG118" i="16"/>
  <c r="JVF118" i="16"/>
  <c r="JVE118" i="16"/>
  <c r="JVD118" i="16"/>
  <c r="JVC118" i="16"/>
  <c r="JVB118" i="16"/>
  <c r="JVA118" i="16"/>
  <c r="JUZ118" i="16"/>
  <c r="JUY118" i="16"/>
  <c r="JUX118" i="16"/>
  <c r="JUW118" i="16"/>
  <c r="JUV118" i="16"/>
  <c r="JUU118" i="16"/>
  <c r="JUT118" i="16"/>
  <c r="JUS118" i="16"/>
  <c r="JUR118" i="16"/>
  <c r="JUQ118" i="16"/>
  <c r="JUP118" i="16"/>
  <c r="JUO118" i="16"/>
  <c r="JUN118" i="16"/>
  <c r="JUM118" i="16"/>
  <c r="JUL118" i="16"/>
  <c r="JUK118" i="16"/>
  <c r="JUJ118" i="16"/>
  <c r="JUI118" i="16"/>
  <c r="JUH118" i="16"/>
  <c r="JUG118" i="16"/>
  <c r="JUF118" i="16"/>
  <c r="JUE118" i="16"/>
  <c r="JUD118" i="16"/>
  <c r="JUC118" i="16"/>
  <c r="JUB118" i="16"/>
  <c r="JUA118" i="16"/>
  <c r="JTZ118" i="16"/>
  <c r="JTY118" i="16"/>
  <c r="JTX118" i="16"/>
  <c r="JTW118" i="16"/>
  <c r="JTV118" i="16"/>
  <c r="JTU118" i="16"/>
  <c r="JTT118" i="16"/>
  <c r="JTS118" i="16"/>
  <c r="JTR118" i="16"/>
  <c r="JTQ118" i="16"/>
  <c r="JTP118" i="16"/>
  <c r="JTO118" i="16"/>
  <c r="JTN118" i="16"/>
  <c r="JTM118" i="16"/>
  <c r="JTL118" i="16"/>
  <c r="JTK118" i="16"/>
  <c r="JTJ118" i="16"/>
  <c r="JTI118" i="16"/>
  <c r="JTH118" i="16"/>
  <c r="JTG118" i="16"/>
  <c r="JTF118" i="16"/>
  <c r="JTE118" i="16"/>
  <c r="JTD118" i="16"/>
  <c r="JTC118" i="16"/>
  <c r="JTB118" i="16"/>
  <c r="JTA118" i="16"/>
  <c r="JSZ118" i="16"/>
  <c r="JSY118" i="16"/>
  <c r="JSX118" i="16"/>
  <c r="JSW118" i="16"/>
  <c r="JSV118" i="16"/>
  <c r="JSU118" i="16"/>
  <c r="JST118" i="16"/>
  <c r="JSS118" i="16"/>
  <c r="JSR118" i="16"/>
  <c r="JSQ118" i="16"/>
  <c r="JSP118" i="16"/>
  <c r="JSO118" i="16"/>
  <c r="JSN118" i="16"/>
  <c r="JSM118" i="16"/>
  <c r="JSL118" i="16"/>
  <c r="JSK118" i="16"/>
  <c r="JSJ118" i="16"/>
  <c r="JSI118" i="16"/>
  <c r="JSH118" i="16"/>
  <c r="JSG118" i="16"/>
  <c r="JSF118" i="16"/>
  <c r="JSE118" i="16"/>
  <c r="JSD118" i="16"/>
  <c r="JSC118" i="16"/>
  <c r="JSB118" i="16"/>
  <c r="JSA118" i="16"/>
  <c r="JRZ118" i="16"/>
  <c r="JRY118" i="16"/>
  <c r="JRX118" i="16"/>
  <c r="JRW118" i="16"/>
  <c r="JRV118" i="16"/>
  <c r="JRU118" i="16"/>
  <c r="JRT118" i="16"/>
  <c r="JRS118" i="16"/>
  <c r="JRR118" i="16"/>
  <c r="JRQ118" i="16"/>
  <c r="JRP118" i="16"/>
  <c r="JRO118" i="16"/>
  <c r="JRN118" i="16"/>
  <c r="JRM118" i="16"/>
  <c r="JRL118" i="16"/>
  <c r="JRK118" i="16"/>
  <c r="JRJ118" i="16"/>
  <c r="JRI118" i="16"/>
  <c r="JRH118" i="16"/>
  <c r="JRG118" i="16"/>
  <c r="JRF118" i="16"/>
  <c r="JRE118" i="16"/>
  <c r="JRD118" i="16"/>
  <c r="JRC118" i="16"/>
  <c r="JRB118" i="16"/>
  <c r="JRA118" i="16"/>
  <c r="JQZ118" i="16"/>
  <c r="JQY118" i="16"/>
  <c r="JQX118" i="16"/>
  <c r="JQW118" i="16"/>
  <c r="JQV118" i="16"/>
  <c r="JQU118" i="16"/>
  <c r="JQT118" i="16"/>
  <c r="JQS118" i="16"/>
  <c r="JQR118" i="16"/>
  <c r="JQQ118" i="16"/>
  <c r="JQP118" i="16"/>
  <c r="JQO118" i="16"/>
  <c r="JQN118" i="16"/>
  <c r="JQM118" i="16"/>
  <c r="JQL118" i="16"/>
  <c r="JQK118" i="16"/>
  <c r="JQJ118" i="16"/>
  <c r="JQI118" i="16"/>
  <c r="JQH118" i="16"/>
  <c r="JQG118" i="16"/>
  <c r="JQF118" i="16"/>
  <c r="JQE118" i="16"/>
  <c r="JQD118" i="16"/>
  <c r="JQC118" i="16"/>
  <c r="JQB118" i="16"/>
  <c r="JQA118" i="16"/>
  <c r="JPZ118" i="16"/>
  <c r="JPY118" i="16"/>
  <c r="JPX118" i="16"/>
  <c r="JPW118" i="16"/>
  <c r="JPV118" i="16"/>
  <c r="JPU118" i="16"/>
  <c r="JPT118" i="16"/>
  <c r="JPS118" i="16"/>
  <c r="JPR118" i="16"/>
  <c r="JPQ118" i="16"/>
  <c r="JPP118" i="16"/>
  <c r="JPO118" i="16"/>
  <c r="JPN118" i="16"/>
  <c r="JPM118" i="16"/>
  <c r="JPL118" i="16"/>
  <c r="JPK118" i="16"/>
  <c r="JPJ118" i="16"/>
  <c r="JPI118" i="16"/>
  <c r="JPH118" i="16"/>
  <c r="JPG118" i="16"/>
  <c r="JPF118" i="16"/>
  <c r="JPE118" i="16"/>
  <c r="JPD118" i="16"/>
  <c r="JPC118" i="16"/>
  <c r="JPB118" i="16"/>
  <c r="JPA118" i="16"/>
  <c r="JOZ118" i="16"/>
  <c r="JOY118" i="16"/>
  <c r="JOX118" i="16"/>
  <c r="JOW118" i="16"/>
  <c r="JOV118" i="16"/>
  <c r="JOU118" i="16"/>
  <c r="JOT118" i="16"/>
  <c r="JOS118" i="16"/>
  <c r="JOR118" i="16"/>
  <c r="JOQ118" i="16"/>
  <c r="JOP118" i="16"/>
  <c r="JOO118" i="16"/>
  <c r="JON118" i="16"/>
  <c r="JOM118" i="16"/>
  <c r="JOL118" i="16"/>
  <c r="JOK118" i="16"/>
  <c r="JOJ118" i="16"/>
  <c r="JOI118" i="16"/>
  <c r="JOH118" i="16"/>
  <c r="JOG118" i="16"/>
  <c r="JOF118" i="16"/>
  <c r="JOE118" i="16"/>
  <c r="JOD118" i="16"/>
  <c r="JOC118" i="16"/>
  <c r="JOB118" i="16"/>
  <c r="JOA118" i="16"/>
  <c r="JNZ118" i="16"/>
  <c r="JNY118" i="16"/>
  <c r="JNX118" i="16"/>
  <c r="JNW118" i="16"/>
  <c r="JNV118" i="16"/>
  <c r="JNU118" i="16"/>
  <c r="JNT118" i="16"/>
  <c r="JNS118" i="16"/>
  <c r="JNR118" i="16"/>
  <c r="JNQ118" i="16"/>
  <c r="JNP118" i="16"/>
  <c r="JNO118" i="16"/>
  <c r="JNN118" i="16"/>
  <c r="JNM118" i="16"/>
  <c r="JNL118" i="16"/>
  <c r="JNK118" i="16"/>
  <c r="JNJ118" i="16"/>
  <c r="JNI118" i="16"/>
  <c r="JNH118" i="16"/>
  <c r="JNG118" i="16"/>
  <c r="JNF118" i="16"/>
  <c r="JNE118" i="16"/>
  <c r="JND118" i="16"/>
  <c r="JNC118" i="16"/>
  <c r="JNB118" i="16"/>
  <c r="JNA118" i="16"/>
  <c r="JMZ118" i="16"/>
  <c r="JMY118" i="16"/>
  <c r="JMX118" i="16"/>
  <c r="JMW118" i="16"/>
  <c r="JMV118" i="16"/>
  <c r="JMU118" i="16"/>
  <c r="JMT118" i="16"/>
  <c r="JMS118" i="16"/>
  <c r="JMR118" i="16"/>
  <c r="JMQ118" i="16"/>
  <c r="JMP118" i="16"/>
  <c r="JMO118" i="16"/>
  <c r="JMN118" i="16"/>
  <c r="JMM118" i="16"/>
  <c r="JML118" i="16"/>
  <c r="JMK118" i="16"/>
  <c r="JMJ118" i="16"/>
  <c r="JMI118" i="16"/>
  <c r="JMH118" i="16"/>
  <c r="JMG118" i="16"/>
  <c r="JMF118" i="16"/>
  <c r="JME118" i="16"/>
  <c r="JMD118" i="16"/>
  <c r="JMC118" i="16"/>
  <c r="JMB118" i="16"/>
  <c r="JMA118" i="16"/>
  <c r="JLZ118" i="16"/>
  <c r="JLY118" i="16"/>
  <c r="JLX118" i="16"/>
  <c r="JLW118" i="16"/>
  <c r="JLV118" i="16"/>
  <c r="JLU118" i="16"/>
  <c r="JLT118" i="16"/>
  <c r="JLS118" i="16"/>
  <c r="JLR118" i="16"/>
  <c r="JLQ118" i="16"/>
  <c r="JLP118" i="16"/>
  <c r="JLO118" i="16"/>
  <c r="JLN118" i="16"/>
  <c r="JLM118" i="16"/>
  <c r="JLL118" i="16"/>
  <c r="JLK118" i="16"/>
  <c r="JLJ118" i="16"/>
  <c r="JLI118" i="16"/>
  <c r="JLH118" i="16"/>
  <c r="JLG118" i="16"/>
  <c r="JLF118" i="16"/>
  <c r="JLE118" i="16"/>
  <c r="JLD118" i="16"/>
  <c r="JLC118" i="16"/>
  <c r="JLB118" i="16"/>
  <c r="JLA118" i="16"/>
  <c r="JKZ118" i="16"/>
  <c r="JKY118" i="16"/>
  <c r="JKX118" i="16"/>
  <c r="JKW118" i="16"/>
  <c r="JKV118" i="16"/>
  <c r="JKU118" i="16"/>
  <c r="JKT118" i="16"/>
  <c r="JKS118" i="16"/>
  <c r="JKR118" i="16"/>
  <c r="JKQ118" i="16"/>
  <c r="JKP118" i="16"/>
  <c r="JKO118" i="16"/>
  <c r="JKN118" i="16"/>
  <c r="JKM118" i="16"/>
  <c r="JKL118" i="16"/>
  <c r="JKK118" i="16"/>
  <c r="JKJ118" i="16"/>
  <c r="JKI118" i="16"/>
  <c r="JKH118" i="16"/>
  <c r="JKG118" i="16"/>
  <c r="JKF118" i="16"/>
  <c r="JKE118" i="16"/>
  <c r="JKD118" i="16"/>
  <c r="JKC118" i="16"/>
  <c r="JKB118" i="16"/>
  <c r="JKA118" i="16"/>
  <c r="JJZ118" i="16"/>
  <c r="JJY118" i="16"/>
  <c r="JJX118" i="16"/>
  <c r="JJW118" i="16"/>
  <c r="JJV118" i="16"/>
  <c r="JJU118" i="16"/>
  <c r="JJT118" i="16"/>
  <c r="JJS118" i="16"/>
  <c r="JJR118" i="16"/>
  <c r="JJQ118" i="16"/>
  <c r="JJP118" i="16"/>
  <c r="JJO118" i="16"/>
  <c r="JJN118" i="16"/>
  <c r="JJM118" i="16"/>
  <c r="JJL118" i="16"/>
  <c r="JJK118" i="16"/>
  <c r="JJJ118" i="16"/>
  <c r="JJI118" i="16"/>
  <c r="JJH118" i="16"/>
  <c r="JJG118" i="16"/>
  <c r="JJF118" i="16"/>
  <c r="JJE118" i="16"/>
  <c r="JJD118" i="16"/>
  <c r="JJC118" i="16"/>
  <c r="JJB118" i="16"/>
  <c r="JJA118" i="16"/>
  <c r="JIZ118" i="16"/>
  <c r="JIY118" i="16"/>
  <c r="JIX118" i="16"/>
  <c r="JIW118" i="16"/>
  <c r="JIV118" i="16"/>
  <c r="JIU118" i="16"/>
  <c r="JIT118" i="16"/>
  <c r="JIS118" i="16"/>
  <c r="JIR118" i="16"/>
  <c r="JIQ118" i="16"/>
  <c r="JIP118" i="16"/>
  <c r="JIO118" i="16"/>
  <c r="JIN118" i="16"/>
  <c r="JIM118" i="16"/>
  <c r="JIL118" i="16"/>
  <c r="JIK118" i="16"/>
  <c r="JIJ118" i="16"/>
  <c r="JII118" i="16"/>
  <c r="JIH118" i="16"/>
  <c r="JIG118" i="16"/>
  <c r="JIF118" i="16"/>
  <c r="JIE118" i="16"/>
  <c r="JID118" i="16"/>
  <c r="JIC118" i="16"/>
  <c r="JIB118" i="16"/>
  <c r="JIA118" i="16"/>
  <c r="JHZ118" i="16"/>
  <c r="JHY118" i="16"/>
  <c r="JHX118" i="16"/>
  <c r="JHW118" i="16"/>
  <c r="JHV118" i="16"/>
  <c r="JHU118" i="16"/>
  <c r="JHT118" i="16"/>
  <c r="JHS118" i="16"/>
  <c r="JHR118" i="16"/>
  <c r="JHQ118" i="16"/>
  <c r="JHP118" i="16"/>
  <c r="JHO118" i="16"/>
  <c r="JHN118" i="16"/>
  <c r="JHM118" i="16"/>
  <c r="JHL118" i="16"/>
  <c r="JHK118" i="16"/>
  <c r="JHJ118" i="16"/>
  <c r="JHI118" i="16"/>
  <c r="JHH118" i="16"/>
  <c r="JHG118" i="16"/>
  <c r="JHF118" i="16"/>
  <c r="JHE118" i="16"/>
  <c r="JHD118" i="16"/>
  <c r="JHC118" i="16"/>
  <c r="JHB118" i="16"/>
  <c r="JHA118" i="16"/>
  <c r="JGZ118" i="16"/>
  <c r="JGY118" i="16"/>
  <c r="JGX118" i="16"/>
  <c r="JGW118" i="16"/>
  <c r="JGV118" i="16"/>
  <c r="JGU118" i="16"/>
  <c r="JGT118" i="16"/>
  <c r="JGS118" i="16"/>
  <c r="JGR118" i="16"/>
  <c r="JGQ118" i="16"/>
  <c r="JGP118" i="16"/>
  <c r="JGO118" i="16"/>
  <c r="JGN118" i="16"/>
  <c r="JGM118" i="16"/>
  <c r="JGL118" i="16"/>
  <c r="JGK118" i="16"/>
  <c r="JGJ118" i="16"/>
  <c r="JGI118" i="16"/>
  <c r="JGH118" i="16"/>
  <c r="JGG118" i="16"/>
  <c r="JGF118" i="16"/>
  <c r="JGE118" i="16"/>
  <c r="JGD118" i="16"/>
  <c r="JGC118" i="16"/>
  <c r="JGB118" i="16"/>
  <c r="JGA118" i="16"/>
  <c r="JFZ118" i="16"/>
  <c r="JFY118" i="16"/>
  <c r="JFX118" i="16"/>
  <c r="JFW118" i="16"/>
  <c r="JFV118" i="16"/>
  <c r="JFU118" i="16"/>
  <c r="JFT118" i="16"/>
  <c r="JFS118" i="16"/>
  <c r="JFR118" i="16"/>
  <c r="JFQ118" i="16"/>
  <c r="JFP118" i="16"/>
  <c r="JFO118" i="16"/>
  <c r="JFN118" i="16"/>
  <c r="JFM118" i="16"/>
  <c r="JFL118" i="16"/>
  <c r="JFK118" i="16"/>
  <c r="JFJ118" i="16"/>
  <c r="JFI118" i="16"/>
  <c r="JFH118" i="16"/>
  <c r="JFG118" i="16"/>
  <c r="JFF118" i="16"/>
  <c r="JFE118" i="16"/>
  <c r="JFD118" i="16"/>
  <c r="JFC118" i="16"/>
  <c r="JFB118" i="16"/>
  <c r="JFA118" i="16"/>
  <c r="JEZ118" i="16"/>
  <c r="JEY118" i="16"/>
  <c r="JEX118" i="16"/>
  <c r="JEW118" i="16"/>
  <c r="JEV118" i="16"/>
  <c r="JEU118" i="16"/>
  <c r="JET118" i="16"/>
  <c r="JES118" i="16"/>
  <c r="JER118" i="16"/>
  <c r="JEQ118" i="16"/>
  <c r="JEP118" i="16"/>
  <c r="JEO118" i="16"/>
  <c r="JEN118" i="16"/>
  <c r="JEM118" i="16"/>
  <c r="JEL118" i="16"/>
  <c r="JEK118" i="16"/>
  <c r="JEJ118" i="16"/>
  <c r="JEI118" i="16"/>
  <c r="JEH118" i="16"/>
  <c r="JEG118" i="16"/>
  <c r="JEF118" i="16"/>
  <c r="JEE118" i="16"/>
  <c r="JED118" i="16"/>
  <c r="JEC118" i="16"/>
  <c r="JEB118" i="16"/>
  <c r="JEA118" i="16"/>
  <c r="JDZ118" i="16"/>
  <c r="JDY118" i="16"/>
  <c r="JDX118" i="16"/>
  <c r="JDW118" i="16"/>
  <c r="JDV118" i="16"/>
  <c r="JDU118" i="16"/>
  <c r="JDT118" i="16"/>
  <c r="JDS118" i="16"/>
  <c r="JDR118" i="16"/>
  <c r="JDQ118" i="16"/>
  <c r="JDP118" i="16"/>
  <c r="JDO118" i="16"/>
  <c r="JDN118" i="16"/>
  <c r="JDM118" i="16"/>
  <c r="JDL118" i="16"/>
  <c r="JDK118" i="16"/>
  <c r="JDJ118" i="16"/>
  <c r="JDI118" i="16"/>
  <c r="JDH118" i="16"/>
  <c r="JDG118" i="16"/>
  <c r="JDF118" i="16"/>
  <c r="JDE118" i="16"/>
  <c r="JDD118" i="16"/>
  <c r="JDC118" i="16"/>
  <c r="JDB118" i="16"/>
  <c r="JDA118" i="16"/>
  <c r="JCZ118" i="16"/>
  <c r="JCY118" i="16"/>
  <c r="JCX118" i="16"/>
  <c r="JCW118" i="16"/>
  <c r="JCV118" i="16"/>
  <c r="JCU118" i="16"/>
  <c r="JCT118" i="16"/>
  <c r="JCS118" i="16"/>
  <c r="JCR118" i="16"/>
  <c r="JCQ118" i="16"/>
  <c r="JCP118" i="16"/>
  <c r="JCO118" i="16"/>
  <c r="JCN118" i="16"/>
  <c r="JCM118" i="16"/>
  <c r="JCL118" i="16"/>
  <c r="JCK118" i="16"/>
  <c r="JCJ118" i="16"/>
  <c r="JCI118" i="16"/>
  <c r="JCH118" i="16"/>
  <c r="JCG118" i="16"/>
  <c r="JCF118" i="16"/>
  <c r="JCE118" i="16"/>
  <c r="JCD118" i="16"/>
  <c r="JCC118" i="16"/>
  <c r="JCB118" i="16"/>
  <c r="JCA118" i="16"/>
  <c r="JBZ118" i="16"/>
  <c r="JBY118" i="16"/>
  <c r="JBX118" i="16"/>
  <c r="JBW118" i="16"/>
  <c r="JBV118" i="16"/>
  <c r="JBU118" i="16"/>
  <c r="JBT118" i="16"/>
  <c r="JBS118" i="16"/>
  <c r="JBR118" i="16"/>
  <c r="JBQ118" i="16"/>
  <c r="JBP118" i="16"/>
  <c r="JBO118" i="16"/>
  <c r="JBN118" i="16"/>
  <c r="JBM118" i="16"/>
  <c r="JBL118" i="16"/>
  <c r="JBK118" i="16"/>
  <c r="JBJ118" i="16"/>
  <c r="JBI118" i="16"/>
  <c r="JBH118" i="16"/>
  <c r="JBG118" i="16"/>
  <c r="JBF118" i="16"/>
  <c r="JBE118" i="16"/>
  <c r="JBD118" i="16"/>
  <c r="JBC118" i="16"/>
  <c r="JBB118" i="16"/>
  <c r="JBA118" i="16"/>
  <c r="JAZ118" i="16"/>
  <c r="JAY118" i="16"/>
  <c r="JAX118" i="16"/>
  <c r="JAW118" i="16"/>
  <c r="JAV118" i="16"/>
  <c r="JAU118" i="16"/>
  <c r="JAT118" i="16"/>
  <c r="JAS118" i="16"/>
  <c r="JAR118" i="16"/>
  <c r="JAQ118" i="16"/>
  <c r="JAP118" i="16"/>
  <c r="JAO118" i="16"/>
  <c r="JAN118" i="16"/>
  <c r="JAM118" i="16"/>
  <c r="JAL118" i="16"/>
  <c r="JAK118" i="16"/>
  <c r="JAJ118" i="16"/>
  <c r="JAI118" i="16"/>
  <c r="JAH118" i="16"/>
  <c r="JAG118" i="16"/>
  <c r="JAF118" i="16"/>
  <c r="JAE118" i="16"/>
  <c r="JAD118" i="16"/>
  <c r="JAC118" i="16"/>
  <c r="JAB118" i="16"/>
  <c r="JAA118" i="16"/>
  <c r="IZZ118" i="16"/>
  <c r="IZY118" i="16"/>
  <c r="IZX118" i="16"/>
  <c r="IZW118" i="16"/>
  <c r="IZV118" i="16"/>
  <c r="IZU118" i="16"/>
  <c r="IZT118" i="16"/>
  <c r="IZS118" i="16"/>
  <c r="IZR118" i="16"/>
  <c r="IZQ118" i="16"/>
  <c r="IZP118" i="16"/>
  <c r="IZO118" i="16"/>
  <c r="IZN118" i="16"/>
  <c r="IZM118" i="16"/>
  <c r="IZL118" i="16"/>
  <c r="IZK118" i="16"/>
  <c r="IZJ118" i="16"/>
  <c r="IZI118" i="16"/>
  <c r="IZH118" i="16"/>
  <c r="IZG118" i="16"/>
  <c r="IZF118" i="16"/>
  <c r="IZE118" i="16"/>
  <c r="IZD118" i="16"/>
  <c r="IZC118" i="16"/>
  <c r="IZB118" i="16"/>
  <c r="IZA118" i="16"/>
  <c r="IYZ118" i="16"/>
  <c r="IYY118" i="16"/>
  <c r="IYX118" i="16"/>
  <c r="IYW118" i="16"/>
  <c r="IYV118" i="16"/>
  <c r="IYU118" i="16"/>
  <c r="IYT118" i="16"/>
  <c r="IYS118" i="16"/>
  <c r="IYR118" i="16"/>
  <c r="IYQ118" i="16"/>
  <c r="IYP118" i="16"/>
  <c r="IYO118" i="16"/>
  <c r="IYN118" i="16"/>
  <c r="IYM118" i="16"/>
  <c r="IYL118" i="16"/>
  <c r="IYK118" i="16"/>
  <c r="IYJ118" i="16"/>
  <c r="IYI118" i="16"/>
  <c r="IYH118" i="16"/>
  <c r="IYG118" i="16"/>
  <c r="IYF118" i="16"/>
  <c r="IYE118" i="16"/>
  <c r="IYD118" i="16"/>
  <c r="IYC118" i="16"/>
  <c r="IYB118" i="16"/>
  <c r="IYA118" i="16"/>
  <c r="IXZ118" i="16"/>
  <c r="IXY118" i="16"/>
  <c r="IXX118" i="16"/>
  <c r="IXW118" i="16"/>
  <c r="IXV118" i="16"/>
  <c r="IXU118" i="16"/>
  <c r="IXT118" i="16"/>
  <c r="IXS118" i="16"/>
  <c r="IXR118" i="16"/>
  <c r="IXQ118" i="16"/>
  <c r="IXP118" i="16"/>
  <c r="IXO118" i="16"/>
  <c r="IXN118" i="16"/>
  <c r="IXM118" i="16"/>
  <c r="IXL118" i="16"/>
  <c r="IXK118" i="16"/>
  <c r="IXJ118" i="16"/>
  <c r="IXI118" i="16"/>
  <c r="IXH118" i="16"/>
  <c r="IXG118" i="16"/>
  <c r="IXF118" i="16"/>
  <c r="IXE118" i="16"/>
  <c r="IXD118" i="16"/>
  <c r="IXC118" i="16"/>
  <c r="IXB118" i="16"/>
  <c r="IXA118" i="16"/>
  <c r="IWZ118" i="16"/>
  <c r="IWY118" i="16"/>
  <c r="IWX118" i="16"/>
  <c r="IWW118" i="16"/>
  <c r="IWV118" i="16"/>
  <c r="IWU118" i="16"/>
  <c r="IWT118" i="16"/>
  <c r="IWS118" i="16"/>
  <c r="IWR118" i="16"/>
  <c r="IWQ118" i="16"/>
  <c r="IWP118" i="16"/>
  <c r="IWO118" i="16"/>
  <c r="IWN118" i="16"/>
  <c r="IWM118" i="16"/>
  <c r="IWL118" i="16"/>
  <c r="IWK118" i="16"/>
  <c r="IWJ118" i="16"/>
  <c r="IWI118" i="16"/>
  <c r="IWH118" i="16"/>
  <c r="IWG118" i="16"/>
  <c r="IWF118" i="16"/>
  <c r="IWE118" i="16"/>
  <c r="IWD118" i="16"/>
  <c r="IWC118" i="16"/>
  <c r="IWB118" i="16"/>
  <c r="IWA118" i="16"/>
  <c r="IVZ118" i="16"/>
  <c r="IVY118" i="16"/>
  <c r="IVX118" i="16"/>
  <c r="IVW118" i="16"/>
  <c r="IVV118" i="16"/>
  <c r="IVU118" i="16"/>
  <c r="IVT118" i="16"/>
  <c r="IVS118" i="16"/>
  <c r="IVR118" i="16"/>
  <c r="IVQ118" i="16"/>
  <c r="IVP118" i="16"/>
  <c r="IVO118" i="16"/>
  <c r="IVN118" i="16"/>
  <c r="IVM118" i="16"/>
  <c r="IVL118" i="16"/>
  <c r="IVK118" i="16"/>
  <c r="IVJ118" i="16"/>
  <c r="IVI118" i="16"/>
  <c r="IVH118" i="16"/>
  <c r="IVG118" i="16"/>
  <c r="IVF118" i="16"/>
  <c r="IVE118" i="16"/>
  <c r="IVD118" i="16"/>
  <c r="IVC118" i="16"/>
  <c r="IVB118" i="16"/>
  <c r="IVA118" i="16"/>
  <c r="IUZ118" i="16"/>
  <c r="IUY118" i="16"/>
  <c r="IUX118" i="16"/>
  <c r="IUW118" i="16"/>
  <c r="IUV118" i="16"/>
  <c r="IUU118" i="16"/>
  <c r="IUT118" i="16"/>
  <c r="IUS118" i="16"/>
  <c r="IUR118" i="16"/>
  <c r="IUQ118" i="16"/>
  <c r="IUP118" i="16"/>
  <c r="IUO118" i="16"/>
  <c r="IUN118" i="16"/>
  <c r="IUM118" i="16"/>
  <c r="IUL118" i="16"/>
  <c r="IUK118" i="16"/>
  <c r="IUJ118" i="16"/>
  <c r="IUI118" i="16"/>
  <c r="IUH118" i="16"/>
  <c r="IUG118" i="16"/>
  <c r="IUF118" i="16"/>
  <c r="IUE118" i="16"/>
  <c r="IUD118" i="16"/>
  <c r="IUC118" i="16"/>
  <c r="IUB118" i="16"/>
  <c r="IUA118" i="16"/>
  <c r="ITZ118" i="16"/>
  <c r="ITY118" i="16"/>
  <c r="ITX118" i="16"/>
  <c r="ITW118" i="16"/>
  <c r="ITV118" i="16"/>
  <c r="ITU118" i="16"/>
  <c r="ITT118" i="16"/>
  <c r="ITS118" i="16"/>
  <c r="ITR118" i="16"/>
  <c r="ITQ118" i="16"/>
  <c r="ITP118" i="16"/>
  <c r="ITO118" i="16"/>
  <c r="ITN118" i="16"/>
  <c r="ITM118" i="16"/>
  <c r="ITL118" i="16"/>
  <c r="ITK118" i="16"/>
  <c r="ITJ118" i="16"/>
  <c r="ITI118" i="16"/>
  <c r="ITH118" i="16"/>
  <c r="ITG118" i="16"/>
  <c r="ITF118" i="16"/>
  <c r="ITE118" i="16"/>
  <c r="ITD118" i="16"/>
  <c r="ITC118" i="16"/>
  <c r="ITB118" i="16"/>
  <c r="ITA118" i="16"/>
  <c r="ISZ118" i="16"/>
  <c r="ISY118" i="16"/>
  <c r="ISX118" i="16"/>
  <c r="ISW118" i="16"/>
  <c r="ISV118" i="16"/>
  <c r="ISU118" i="16"/>
  <c r="IST118" i="16"/>
  <c r="ISS118" i="16"/>
  <c r="ISR118" i="16"/>
  <c r="ISQ118" i="16"/>
  <c r="ISP118" i="16"/>
  <c r="ISO118" i="16"/>
  <c r="ISN118" i="16"/>
  <c r="ISM118" i="16"/>
  <c r="ISL118" i="16"/>
  <c r="ISK118" i="16"/>
  <c r="ISJ118" i="16"/>
  <c r="ISI118" i="16"/>
  <c r="ISH118" i="16"/>
  <c r="ISG118" i="16"/>
  <c r="ISF118" i="16"/>
  <c r="ISE118" i="16"/>
  <c r="ISD118" i="16"/>
  <c r="ISC118" i="16"/>
  <c r="ISB118" i="16"/>
  <c r="ISA118" i="16"/>
  <c r="IRZ118" i="16"/>
  <c r="IRY118" i="16"/>
  <c r="IRX118" i="16"/>
  <c r="IRW118" i="16"/>
  <c r="IRV118" i="16"/>
  <c r="IRU118" i="16"/>
  <c r="IRT118" i="16"/>
  <c r="IRS118" i="16"/>
  <c r="IRR118" i="16"/>
  <c r="IRQ118" i="16"/>
  <c r="IRP118" i="16"/>
  <c r="IRO118" i="16"/>
  <c r="IRN118" i="16"/>
  <c r="IRM118" i="16"/>
  <c r="IRL118" i="16"/>
  <c r="IRK118" i="16"/>
  <c r="IRJ118" i="16"/>
  <c r="IRI118" i="16"/>
  <c r="IRH118" i="16"/>
  <c r="IRG118" i="16"/>
  <c r="IRF118" i="16"/>
  <c r="IRE118" i="16"/>
  <c r="IRD118" i="16"/>
  <c r="IRC118" i="16"/>
  <c r="IRB118" i="16"/>
  <c r="IRA118" i="16"/>
  <c r="IQZ118" i="16"/>
  <c r="IQY118" i="16"/>
  <c r="IQX118" i="16"/>
  <c r="IQW118" i="16"/>
  <c r="IQV118" i="16"/>
  <c r="IQU118" i="16"/>
  <c r="IQT118" i="16"/>
  <c r="IQS118" i="16"/>
  <c r="IQR118" i="16"/>
  <c r="IQQ118" i="16"/>
  <c r="IQP118" i="16"/>
  <c r="IQO118" i="16"/>
  <c r="IQN118" i="16"/>
  <c r="IQM118" i="16"/>
  <c r="IQL118" i="16"/>
  <c r="IQK118" i="16"/>
  <c r="IQJ118" i="16"/>
  <c r="IQI118" i="16"/>
  <c r="IQH118" i="16"/>
  <c r="IQG118" i="16"/>
  <c r="IQF118" i="16"/>
  <c r="IQE118" i="16"/>
  <c r="IQD118" i="16"/>
  <c r="IQC118" i="16"/>
  <c r="IQB118" i="16"/>
  <c r="IQA118" i="16"/>
  <c r="IPZ118" i="16"/>
  <c r="IPY118" i="16"/>
  <c r="IPX118" i="16"/>
  <c r="IPW118" i="16"/>
  <c r="IPV118" i="16"/>
  <c r="IPU118" i="16"/>
  <c r="IPT118" i="16"/>
  <c r="IPS118" i="16"/>
  <c r="IPR118" i="16"/>
  <c r="IPQ118" i="16"/>
  <c r="IPP118" i="16"/>
  <c r="IPO118" i="16"/>
  <c r="IPN118" i="16"/>
  <c r="IPM118" i="16"/>
  <c r="IPL118" i="16"/>
  <c r="IPK118" i="16"/>
  <c r="IPJ118" i="16"/>
  <c r="IPI118" i="16"/>
  <c r="IPH118" i="16"/>
  <c r="IPG118" i="16"/>
  <c r="IPF118" i="16"/>
  <c r="IPE118" i="16"/>
  <c r="IPD118" i="16"/>
  <c r="IPC118" i="16"/>
  <c r="IPB118" i="16"/>
  <c r="IPA118" i="16"/>
  <c r="IOZ118" i="16"/>
  <c r="IOY118" i="16"/>
  <c r="IOX118" i="16"/>
  <c r="IOW118" i="16"/>
  <c r="IOV118" i="16"/>
  <c r="IOU118" i="16"/>
  <c r="IOT118" i="16"/>
  <c r="IOS118" i="16"/>
  <c r="IOR118" i="16"/>
  <c r="IOQ118" i="16"/>
  <c r="IOP118" i="16"/>
  <c r="IOO118" i="16"/>
  <c r="ION118" i="16"/>
  <c r="IOM118" i="16"/>
  <c r="IOL118" i="16"/>
  <c r="IOK118" i="16"/>
  <c r="IOJ118" i="16"/>
  <c r="IOI118" i="16"/>
  <c r="IOH118" i="16"/>
  <c r="IOG118" i="16"/>
  <c r="IOF118" i="16"/>
  <c r="IOE118" i="16"/>
  <c r="IOD118" i="16"/>
  <c r="IOC118" i="16"/>
  <c r="IOB118" i="16"/>
  <c r="IOA118" i="16"/>
  <c r="INZ118" i="16"/>
  <c r="INY118" i="16"/>
  <c r="INX118" i="16"/>
  <c r="INW118" i="16"/>
  <c r="INV118" i="16"/>
  <c r="INU118" i="16"/>
  <c r="INT118" i="16"/>
  <c r="INS118" i="16"/>
  <c r="INR118" i="16"/>
  <c r="INQ118" i="16"/>
  <c r="INP118" i="16"/>
  <c r="INO118" i="16"/>
  <c r="INN118" i="16"/>
  <c r="INM118" i="16"/>
  <c r="INL118" i="16"/>
  <c r="INK118" i="16"/>
  <c r="INJ118" i="16"/>
  <c r="INI118" i="16"/>
  <c r="INH118" i="16"/>
  <c r="ING118" i="16"/>
  <c r="INF118" i="16"/>
  <c r="INE118" i="16"/>
  <c r="IND118" i="16"/>
  <c r="INC118" i="16"/>
  <c r="INB118" i="16"/>
  <c r="INA118" i="16"/>
  <c r="IMZ118" i="16"/>
  <c r="IMY118" i="16"/>
  <c r="IMX118" i="16"/>
  <c r="IMW118" i="16"/>
  <c r="IMV118" i="16"/>
  <c r="IMU118" i="16"/>
  <c r="IMT118" i="16"/>
  <c r="IMS118" i="16"/>
  <c r="IMR118" i="16"/>
  <c r="IMQ118" i="16"/>
  <c r="IMP118" i="16"/>
  <c r="IMO118" i="16"/>
  <c r="IMN118" i="16"/>
  <c r="IMM118" i="16"/>
  <c r="IML118" i="16"/>
  <c r="IMK118" i="16"/>
  <c r="IMJ118" i="16"/>
  <c r="IMI118" i="16"/>
  <c r="IMH118" i="16"/>
  <c r="IMG118" i="16"/>
  <c r="IMF118" i="16"/>
  <c r="IME118" i="16"/>
  <c r="IMD118" i="16"/>
  <c r="IMC118" i="16"/>
  <c r="IMB118" i="16"/>
  <c r="IMA118" i="16"/>
  <c r="ILZ118" i="16"/>
  <c r="ILY118" i="16"/>
  <c r="ILX118" i="16"/>
  <c r="ILW118" i="16"/>
  <c r="ILV118" i="16"/>
  <c r="ILU118" i="16"/>
  <c r="ILT118" i="16"/>
  <c r="ILS118" i="16"/>
  <c r="ILR118" i="16"/>
  <c r="ILQ118" i="16"/>
  <c r="ILP118" i="16"/>
  <c r="ILO118" i="16"/>
  <c r="ILN118" i="16"/>
  <c r="ILM118" i="16"/>
  <c r="ILL118" i="16"/>
  <c r="ILK118" i="16"/>
  <c r="ILJ118" i="16"/>
  <c r="ILI118" i="16"/>
  <c r="ILH118" i="16"/>
  <c r="ILG118" i="16"/>
  <c r="ILF118" i="16"/>
  <c r="ILE118" i="16"/>
  <c r="ILD118" i="16"/>
  <c r="ILC118" i="16"/>
  <c r="ILB118" i="16"/>
  <c r="ILA118" i="16"/>
  <c r="IKZ118" i="16"/>
  <c r="IKY118" i="16"/>
  <c r="IKX118" i="16"/>
  <c r="IKW118" i="16"/>
  <c r="IKV118" i="16"/>
  <c r="IKU118" i="16"/>
  <c r="IKT118" i="16"/>
  <c r="IKS118" i="16"/>
  <c r="IKR118" i="16"/>
  <c r="IKQ118" i="16"/>
  <c r="IKP118" i="16"/>
  <c r="IKO118" i="16"/>
  <c r="IKN118" i="16"/>
  <c r="IKM118" i="16"/>
  <c r="IKL118" i="16"/>
  <c r="IKK118" i="16"/>
  <c r="IKJ118" i="16"/>
  <c r="IKI118" i="16"/>
  <c r="IKH118" i="16"/>
  <c r="IKG118" i="16"/>
  <c r="IKF118" i="16"/>
  <c r="IKE118" i="16"/>
  <c r="IKD118" i="16"/>
  <c r="IKC118" i="16"/>
  <c r="IKB118" i="16"/>
  <c r="IKA118" i="16"/>
  <c r="IJZ118" i="16"/>
  <c r="IJY118" i="16"/>
  <c r="IJX118" i="16"/>
  <c r="IJW118" i="16"/>
  <c r="IJV118" i="16"/>
  <c r="IJU118" i="16"/>
  <c r="IJT118" i="16"/>
  <c r="IJS118" i="16"/>
  <c r="IJR118" i="16"/>
  <c r="IJQ118" i="16"/>
  <c r="IJP118" i="16"/>
  <c r="IJO118" i="16"/>
  <c r="IJN118" i="16"/>
  <c r="IJM118" i="16"/>
  <c r="IJL118" i="16"/>
  <c r="IJK118" i="16"/>
  <c r="IJJ118" i="16"/>
  <c r="IJI118" i="16"/>
  <c r="IJH118" i="16"/>
  <c r="IJG118" i="16"/>
  <c r="IJF118" i="16"/>
  <c r="IJE118" i="16"/>
  <c r="IJD118" i="16"/>
  <c r="IJC118" i="16"/>
  <c r="IJB118" i="16"/>
  <c r="IJA118" i="16"/>
  <c r="IIZ118" i="16"/>
  <c r="IIY118" i="16"/>
  <c r="IIX118" i="16"/>
  <c r="IIW118" i="16"/>
  <c r="IIV118" i="16"/>
  <c r="IIU118" i="16"/>
  <c r="IIT118" i="16"/>
  <c r="IIS118" i="16"/>
  <c r="IIR118" i="16"/>
  <c r="IIQ118" i="16"/>
  <c r="IIP118" i="16"/>
  <c r="IIO118" i="16"/>
  <c r="IIN118" i="16"/>
  <c r="IIM118" i="16"/>
  <c r="IIL118" i="16"/>
  <c r="IIK118" i="16"/>
  <c r="IIJ118" i="16"/>
  <c r="III118" i="16"/>
  <c r="IIH118" i="16"/>
  <c r="IIG118" i="16"/>
  <c r="IIF118" i="16"/>
  <c r="IIE118" i="16"/>
  <c r="IID118" i="16"/>
  <c r="IIC118" i="16"/>
  <c r="IIB118" i="16"/>
  <c r="IIA118" i="16"/>
  <c r="IHZ118" i="16"/>
  <c r="IHY118" i="16"/>
  <c r="IHX118" i="16"/>
  <c r="IHW118" i="16"/>
  <c r="IHV118" i="16"/>
  <c r="IHU118" i="16"/>
  <c r="IHT118" i="16"/>
  <c r="IHS118" i="16"/>
  <c r="IHR118" i="16"/>
  <c r="IHQ118" i="16"/>
  <c r="IHP118" i="16"/>
  <c r="IHO118" i="16"/>
  <c r="IHN118" i="16"/>
  <c r="IHM118" i="16"/>
  <c r="IHL118" i="16"/>
  <c r="IHK118" i="16"/>
  <c r="IHJ118" i="16"/>
  <c r="IHI118" i="16"/>
  <c r="IHH118" i="16"/>
  <c r="IHG118" i="16"/>
  <c r="IHF118" i="16"/>
  <c r="IHE118" i="16"/>
  <c r="IHD118" i="16"/>
  <c r="IHC118" i="16"/>
  <c r="IHB118" i="16"/>
  <c r="IHA118" i="16"/>
  <c r="IGZ118" i="16"/>
  <c r="IGY118" i="16"/>
  <c r="IGX118" i="16"/>
  <c r="IGW118" i="16"/>
  <c r="IGV118" i="16"/>
  <c r="IGU118" i="16"/>
  <c r="IGT118" i="16"/>
  <c r="IGS118" i="16"/>
  <c r="IGR118" i="16"/>
  <c r="IGQ118" i="16"/>
  <c r="IGP118" i="16"/>
  <c r="IGO118" i="16"/>
  <c r="IGN118" i="16"/>
  <c r="IGM118" i="16"/>
  <c r="IGL118" i="16"/>
  <c r="IGK118" i="16"/>
  <c r="IGJ118" i="16"/>
  <c r="IGI118" i="16"/>
  <c r="IGH118" i="16"/>
  <c r="IGG118" i="16"/>
  <c r="IGF118" i="16"/>
  <c r="IGE118" i="16"/>
  <c r="IGD118" i="16"/>
  <c r="IGC118" i="16"/>
  <c r="IGB118" i="16"/>
  <c r="IGA118" i="16"/>
  <c r="IFZ118" i="16"/>
  <c r="IFY118" i="16"/>
  <c r="IFX118" i="16"/>
  <c r="IFW118" i="16"/>
  <c r="IFV118" i="16"/>
  <c r="IFU118" i="16"/>
  <c r="IFT118" i="16"/>
  <c r="IFS118" i="16"/>
  <c r="IFR118" i="16"/>
  <c r="IFQ118" i="16"/>
  <c r="IFP118" i="16"/>
  <c r="IFO118" i="16"/>
  <c r="IFN118" i="16"/>
  <c r="IFM118" i="16"/>
  <c r="IFL118" i="16"/>
  <c r="IFK118" i="16"/>
  <c r="IFJ118" i="16"/>
  <c r="IFI118" i="16"/>
  <c r="IFH118" i="16"/>
  <c r="IFG118" i="16"/>
  <c r="IFF118" i="16"/>
  <c r="IFE118" i="16"/>
  <c r="IFD118" i="16"/>
  <c r="IFC118" i="16"/>
  <c r="IFB118" i="16"/>
  <c r="IFA118" i="16"/>
  <c r="IEZ118" i="16"/>
  <c r="IEY118" i="16"/>
  <c r="IEX118" i="16"/>
  <c r="IEW118" i="16"/>
  <c r="IEV118" i="16"/>
  <c r="IEU118" i="16"/>
  <c r="IET118" i="16"/>
  <c r="IES118" i="16"/>
  <c r="IER118" i="16"/>
  <c r="IEQ118" i="16"/>
  <c r="IEP118" i="16"/>
  <c r="IEO118" i="16"/>
  <c r="IEN118" i="16"/>
  <c r="IEM118" i="16"/>
  <c r="IEL118" i="16"/>
  <c r="IEK118" i="16"/>
  <c r="IEJ118" i="16"/>
  <c r="IEI118" i="16"/>
  <c r="IEH118" i="16"/>
  <c r="IEG118" i="16"/>
  <c r="IEF118" i="16"/>
  <c r="IEE118" i="16"/>
  <c r="IED118" i="16"/>
  <c r="IEC118" i="16"/>
  <c r="IEB118" i="16"/>
  <c r="IEA118" i="16"/>
  <c r="IDZ118" i="16"/>
  <c r="IDY118" i="16"/>
  <c r="IDX118" i="16"/>
  <c r="IDW118" i="16"/>
  <c r="IDV118" i="16"/>
  <c r="IDU118" i="16"/>
  <c r="IDT118" i="16"/>
  <c r="IDS118" i="16"/>
  <c r="IDR118" i="16"/>
  <c r="IDQ118" i="16"/>
  <c r="IDP118" i="16"/>
  <c r="IDO118" i="16"/>
  <c r="IDN118" i="16"/>
  <c r="IDM118" i="16"/>
  <c r="IDL118" i="16"/>
  <c r="IDK118" i="16"/>
  <c r="IDJ118" i="16"/>
  <c r="IDI118" i="16"/>
  <c r="IDH118" i="16"/>
  <c r="IDG118" i="16"/>
  <c r="IDF118" i="16"/>
  <c r="IDE118" i="16"/>
  <c r="IDD118" i="16"/>
  <c r="IDC118" i="16"/>
  <c r="IDB118" i="16"/>
  <c r="IDA118" i="16"/>
  <c r="ICZ118" i="16"/>
  <c r="ICY118" i="16"/>
  <c r="ICX118" i="16"/>
  <c r="ICW118" i="16"/>
  <c r="ICV118" i="16"/>
  <c r="ICU118" i="16"/>
  <c r="ICT118" i="16"/>
  <c r="ICS118" i="16"/>
  <c r="ICR118" i="16"/>
  <c r="ICQ118" i="16"/>
  <c r="ICP118" i="16"/>
  <c r="ICO118" i="16"/>
  <c r="ICN118" i="16"/>
  <c r="ICM118" i="16"/>
  <c r="ICL118" i="16"/>
  <c r="ICK118" i="16"/>
  <c r="ICJ118" i="16"/>
  <c r="ICI118" i="16"/>
  <c r="ICH118" i="16"/>
  <c r="ICG118" i="16"/>
  <c r="ICF118" i="16"/>
  <c r="ICE118" i="16"/>
  <c r="ICD118" i="16"/>
  <c r="ICC118" i="16"/>
  <c r="ICB118" i="16"/>
  <c r="ICA118" i="16"/>
  <c r="IBZ118" i="16"/>
  <c r="IBY118" i="16"/>
  <c r="IBX118" i="16"/>
  <c r="IBW118" i="16"/>
  <c r="IBV118" i="16"/>
  <c r="IBU118" i="16"/>
  <c r="IBT118" i="16"/>
  <c r="IBS118" i="16"/>
  <c r="IBR118" i="16"/>
  <c r="IBQ118" i="16"/>
  <c r="IBP118" i="16"/>
  <c r="IBO118" i="16"/>
  <c r="IBN118" i="16"/>
  <c r="IBM118" i="16"/>
  <c r="IBL118" i="16"/>
  <c r="IBK118" i="16"/>
  <c r="IBJ118" i="16"/>
  <c r="IBI118" i="16"/>
  <c r="IBH118" i="16"/>
  <c r="IBG118" i="16"/>
  <c r="IBF118" i="16"/>
  <c r="IBE118" i="16"/>
  <c r="IBD118" i="16"/>
  <c r="IBC118" i="16"/>
  <c r="IBB118" i="16"/>
  <c r="IBA118" i="16"/>
  <c r="IAZ118" i="16"/>
  <c r="IAY118" i="16"/>
  <c r="IAX118" i="16"/>
  <c r="IAW118" i="16"/>
  <c r="IAV118" i="16"/>
  <c r="IAU118" i="16"/>
  <c r="IAT118" i="16"/>
  <c r="IAS118" i="16"/>
  <c r="IAR118" i="16"/>
  <c r="IAQ118" i="16"/>
  <c r="IAP118" i="16"/>
  <c r="IAO118" i="16"/>
  <c r="IAN118" i="16"/>
  <c r="IAM118" i="16"/>
  <c r="IAL118" i="16"/>
  <c r="IAK118" i="16"/>
  <c r="IAJ118" i="16"/>
  <c r="IAI118" i="16"/>
  <c r="IAH118" i="16"/>
  <c r="IAG118" i="16"/>
  <c r="IAF118" i="16"/>
  <c r="IAE118" i="16"/>
  <c r="IAD118" i="16"/>
  <c r="IAC118" i="16"/>
  <c r="IAB118" i="16"/>
  <c r="IAA118" i="16"/>
  <c r="HZZ118" i="16"/>
  <c r="HZY118" i="16"/>
  <c r="HZX118" i="16"/>
  <c r="HZW118" i="16"/>
  <c r="HZV118" i="16"/>
  <c r="HZU118" i="16"/>
  <c r="HZT118" i="16"/>
  <c r="HZS118" i="16"/>
  <c r="HZR118" i="16"/>
  <c r="HZQ118" i="16"/>
  <c r="HZP118" i="16"/>
  <c r="HZO118" i="16"/>
  <c r="HZN118" i="16"/>
  <c r="HZM118" i="16"/>
  <c r="HZL118" i="16"/>
  <c r="HZK118" i="16"/>
  <c r="HZJ118" i="16"/>
  <c r="HZI118" i="16"/>
  <c r="HZH118" i="16"/>
  <c r="HZG118" i="16"/>
  <c r="HZF118" i="16"/>
  <c r="HZE118" i="16"/>
  <c r="HZD118" i="16"/>
  <c r="HZC118" i="16"/>
  <c r="HZB118" i="16"/>
  <c r="HZA118" i="16"/>
  <c r="HYZ118" i="16"/>
  <c r="HYY118" i="16"/>
  <c r="HYX118" i="16"/>
  <c r="HYW118" i="16"/>
  <c r="HYV118" i="16"/>
  <c r="HYU118" i="16"/>
  <c r="HYT118" i="16"/>
  <c r="HYS118" i="16"/>
  <c r="HYR118" i="16"/>
  <c r="HYQ118" i="16"/>
  <c r="HYP118" i="16"/>
  <c r="HYO118" i="16"/>
  <c r="HYN118" i="16"/>
  <c r="HYM118" i="16"/>
  <c r="HYL118" i="16"/>
  <c r="HYK118" i="16"/>
  <c r="HYJ118" i="16"/>
  <c r="HYI118" i="16"/>
  <c r="HYH118" i="16"/>
  <c r="HYG118" i="16"/>
  <c r="HYF118" i="16"/>
  <c r="HYE118" i="16"/>
  <c r="HYD118" i="16"/>
  <c r="HYC118" i="16"/>
  <c r="HYB118" i="16"/>
  <c r="HYA118" i="16"/>
  <c r="HXZ118" i="16"/>
  <c r="HXY118" i="16"/>
  <c r="HXX118" i="16"/>
  <c r="HXW118" i="16"/>
  <c r="HXV118" i="16"/>
  <c r="HXU118" i="16"/>
  <c r="HXT118" i="16"/>
  <c r="HXS118" i="16"/>
  <c r="HXR118" i="16"/>
  <c r="HXQ118" i="16"/>
  <c r="HXP118" i="16"/>
  <c r="HXO118" i="16"/>
  <c r="HXN118" i="16"/>
  <c r="HXM118" i="16"/>
  <c r="HXL118" i="16"/>
  <c r="HXK118" i="16"/>
  <c r="HXJ118" i="16"/>
  <c r="HXI118" i="16"/>
  <c r="HXH118" i="16"/>
  <c r="HXG118" i="16"/>
  <c r="HXF118" i="16"/>
  <c r="HXE118" i="16"/>
  <c r="HXD118" i="16"/>
  <c r="HXC118" i="16"/>
  <c r="HXB118" i="16"/>
  <c r="HXA118" i="16"/>
  <c r="HWZ118" i="16"/>
  <c r="HWY118" i="16"/>
  <c r="HWX118" i="16"/>
  <c r="HWW118" i="16"/>
  <c r="HWV118" i="16"/>
  <c r="HWU118" i="16"/>
  <c r="HWT118" i="16"/>
  <c r="HWS118" i="16"/>
  <c r="HWR118" i="16"/>
  <c r="HWQ118" i="16"/>
  <c r="HWP118" i="16"/>
  <c r="HWO118" i="16"/>
  <c r="HWN118" i="16"/>
  <c r="HWM118" i="16"/>
  <c r="HWL118" i="16"/>
  <c r="HWK118" i="16"/>
  <c r="HWJ118" i="16"/>
  <c r="HWI118" i="16"/>
  <c r="HWH118" i="16"/>
  <c r="HWG118" i="16"/>
  <c r="HWF118" i="16"/>
  <c r="HWE118" i="16"/>
  <c r="HWD118" i="16"/>
  <c r="HWC118" i="16"/>
  <c r="HWB118" i="16"/>
  <c r="HWA118" i="16"/>
  <c r="HVZ118" i="16"/>
  <c r="HVY118" i="16"/>
  <c r="HVX118" i="16"/>
  <c r="HVW118" i="16"/>
  <c r="HVV118" i="16"/>
  <c r="HVU118" i="16"/>
  <c r="HVT118" i="16"/>
  <c r="HVS118" i="16"/>
  <c r="HVR118" i="16"/>
  <c r="HVQ118" i="16"/>
  <c r="HVP118" i="16"/>
  <c r="HVO118" i="16"/>
  <c r="HVN118" i="16"/>
  <c r="HVM118" i="16"/>
  <c r="HVL118" i="16"/>
  <c r="HVK118" i="16"/>
  <c r="HVJ118" i="16"/>
  <c r="HVI118" i="16"/>
  <c r="HVH118" i="16"/>
  <c r="HVG118" i="16"/>
  <c r="HVF118" i="16"/>
  <c r="HVE118" i="16"/>
  <c r="HVD118" i="16"/>
  <c r="HVC118" i="16"/>
  <c r="HVB118" i="16"/>
  <c r="HVA118" i="16"/>
  <c r="HUZ118" i="16"/>
  <c r="HUY118" i="16"/>
  <c r="HUX118" i="16"/>
  <c r="HUW118" i="16"/>
  <c r="HUV118" i="16"/>
  <c r="HUU118" i="16"/>
  <c r="HUT118" i="16"/>
  <c r="HUS118" i="16"/>
  <c r="HUR118" i="16"/>
  <c r="HUQ118" i="16"/>
  <c r="HUP118" i="16"/>
  <c r="HUO118" i="16"/>
  <c r="HUN118" i="16"/>
  <c r="HUM118" i="16"/>
  <c r="HUL118" i="16"/>
  <c r="HUK118" i="16"/>
  <c r="HUJ118" i="16"/>
  <c r="HUI118" i="16"/>
  <c r="HUH118" i="16"/>
  <c r="HUG118" i="16"/>
  <c r="HUF118" i="16"/>
  <c r="HUE118" i="16"/>
  <c r="HUD118" i="16"/>
  <c r="HUC118" i="16"/>
  <c r="HUB118" i="16"/>
  <c r="HUA118" i="16"/>
  <c r="HTZ118" i="16"/>
  <c r="HTY118" i="16"/>
  <c r="HTX118" i="16"/>
  <c r="HTW118" i="16"/>
  <c r="HTV118" i="16"/>
  <c r="HTU118" i="16"/>
  <c r="HTT118" i="16"/>
  <c r="HTS118" i="16"/>
  <c r="HTR118" i="16"/>
  <c r="HTQ118" i="16"/>
  <c r="HTP118" i="16"/>
  <c r="HTO118" i="16"/>
  <c r="HTN118" i="16"/>
  <c r="HTM118" i="16"/>
  <c r="HTL118" i="16"/>
  <c r="HTK118" i="16"/>
  <c r="HTJ118" i="16"/>
  <c r="HTI118" i="16"/>
  <c r="HTH118" i="16"/>
  <c r="HTG118" i="16"/>
  <c r="HTF118" i="16"/>
  <c r="HTE118" i="16"/>
  <c r="HTD118" i="16"/>
  <c r="HTC118" i="16"/>
  <c r="HTB118" i="16"/>
  <c r="HTA118" i="16"/>
  <c r="HSZ118" i="16"/>
  <c r="HSY118" i="16"/>
  <c r="HSX118" i="16"/>
  <c r="HSW118" i="16"/>
  <c r="HSV118" i="16"/>
  <c r="HSU118" i="16"/>
  <c r="HST118" i="16"/>
  <c r="HSS118" i="16"/>
  <c r="HSR118" i="16"/>
  <c r="HSQ118" i="16"/>
  <c r="HSP118" i="16"/>
  <c r="HSO118" i="16"/>
  <c r="HSN118" i="16"/>
  <c r="HSM118" i="16"/>
  <c r="HSL118" i="16"/>
  <c r="HSK118" i="16"/>
  <c r="HSJ118" i="16"/>
  <c r="HSI118" i="16"/>
  <c r="HSH118" i="16"/>
  <c r="HSG118" i="16"/>
  <c r="HSF118" i="16"/>
  <c r="HSE118" i="16"/>
  <c r="HSD118" i="16"/>
  <c r="HSC118" i="16"/>
  <c r="HSB118" i="16"/>
  <c r="HSA118" i="16"/>
  <c r="HRZ118" i="16"/>
  <c r="HRY118" i="16"/>
  <c r="HRX118" i="16"/>
  <c r="HRW118" i="16"/>
  <c r="HRV118" i="16"/>
  <c r="HRU118" i="16"/>
  <c r="HRT118" i="16"/>
  <c r="HRS118" i="16"/>
  <c r="HRR118" i="16"/>
  <c r="HRQ118" i="16"/>
  <c r="HRP118" i="16"/>
  <c r="HRO118" i="16"/>
  <c r="HRN118" i="16"/>
  <c r="HRM118" i="16"/>
  <c r="HRL118" i="16"/>
  <c r="HRK118" i="16"/>
  <c r="HRJ118" i="16"/>
  <c r="HRI118" i="16"/>
  <c r="HRH118" i="16"/>
  <c r="HRG118" i="16"/>
  <c r="HRF118" i="16"/>
  <c r="HRE118" i="16"/>
  <c r="HRD118" i="16"/>
  <c r="HRC118" i="16"/>
  <c r="HRB118" i="16"/>
  <c r="HRA118" i="16"/>
  <c r="HQZ118" i="16"/>
  <c r="HQY118" i="16"/>
  <c r="HQX118" i="16"/>
  <c r="HQW118" i="16"/>
  <c r="HQV118" i="16"/>
  <c r="HQU118" i="16"/>
  <c r="HQT118" i="16"/>
  <c r="HQS118" i="16"/>
  <c r="HQR118" i="16"/>
  <c r="HQQ118" i="16"/>
  <c r="HQP118" i="16"/>
  <c r="HQO118" i="16"/>
  <c r="HQN118" i="16"/>
  <c r="HQM118" i="16"/>
  <c r="HQL118" i="16"/>
  <c r="HQK118" i="16"/>
  <c r="HQJ118" i="16"/>
  <c r="HQI118" i="16"/>
  <c r="HQH118" i="16"/>
  <c r="HQG118" i="16"/>
  <c r="HQF118" i="16"/>
  <c r="HQE118" i="16"/>
  <c r="HQD118" i="16"/>
  <c r="HQC118" i="16"/>
  <c r="HQB118" i="16"/>
  <c r="HQA118" i="16"/>
  <c r="HPZ118" i="16"/>
  <c r="HPY118" i="16"/>
  <c r="HPX118" i="16"/>
  <c r="HPW118" i="16"/>
  <c r="HPV118" i="16"/>
  <c r="HPU118" i="16"/>
  <c r="HPT118" i="16"/>
  <c r="HPS118" i="16"/>
  <c r="HPR118" i="16"/>
  <c r="HPQ118" i="16"/>
  <c r="HPP118" i="16"/>
  <c r="HPO118" i="16"/>
  <c r="HPN118" i="16"/>
  <c r="HPM118" i="16"/>
  <c r="HPL118" i="16"/>
  <c r="HPK118" i="16"/>
  <c r="HPJ118" i="16"/>
  <c r="HPI118" i="16"/>
  <c r="HPH118" i="16"/>
  <c r="HPG118" i="16"/>
  <c r="HPF118" i="16"/>
  <c r="HPE118" i="16"/>
  <c r="HPD118" i="16"/>
  <c r="HPC118" i="16"/>
  <c r="HPB118" i="16"/>
  <c r="HPA118" i="16"/>
  <c r="HOZ118" i="16"/>
  <c r="HOY118" i="16"/>
  <c r="HOX118" i="16"/>
  <c r="HOW118" i="16"/>
  <c r="HOV118" i="16"/>
  <c r="HOU118" i="16"/>
  <c r="HOT118" i="16"/>
  <c r="HOS118" i="16"/>
  <c r="HOR118" i="16"/>
  <c r="HOQ118" i="16"/>
  <c r="HOP118" i="16"/>
  <c r="HOO118" i="16"/>
  <c r="HON118" i="16"/>
  <c r="HOM118" i="16"/>
  <c r="HOL118" i="16"/>
  <c r="HOK118" i="16"/>
  <c r="HOJ118" i="16"/>
  <c r="HOI118" i="16"/>
  <c r="HOH118" i="16"/>
  <c r="HOG118" i="16"/>
  <c r="HOF118" i="16"/>
  <c r="HOE118" i="16"/>
  <c r="HOD118" i="16"/>
  <c r="HOC118" i="16"/>
  <c r="HOB118" i="16"/>
  <c r="HOA118" i="16"/>
  <c r="HNZ118" i="16"/>
  <c r="HNY118" i="16"/>
  <c r="HNX118" i="16"/>
  <c r="HNW118" i="16"/>
  <c r="HNV118" i="16"/>
  <c r="HNU118" i="16"/>
  <c r="HNT118" i="16"/>
  <c r="HNS118" i="16"/>
  <c r="HNR118" i="16"/>
  <c r="HNQ118" i="16"/>
  <c r="HNP118" i="16"/>
  <c r="HNO118" i="16"/>
  <c r="HNN118" i="16"/>
  <c r="HNM118" i="16"/>
  <c r="HNL118" i="16"/>
  <c r="HNK118" i="16"/>
  <c r="HNJ118" i="16"/>
  <c r="HNI118" i="16"/>
  <c r="HNH118" i="16"/>
  <c r="HNG118" i="16"/>
  <c r="HNF118" i="16"/>
  <c r="HNE118" i="16"/>
  <c r="HND118" i="16"/>
  <c r="HNC118" i="16"/>
  <c r="HNB118" i="16"/>
  <c r="HNA118" i="16"/>
  <c r="HMZ118" i="16"/>
  <c r="HMY118" i="16"/>
  <c r="HMX118" i="16"/>
  <c r="HMW118" i="16"/>
  <c r="HMV118" i="16"/>
  <c r="HMU118" i="16"/>
  <c r="HMT118" i="16"/>
  <c r="HMS118" i="16"/>
  <c r="HMR118" i="16"/>
  <c r="HMQ118" i="16"/>
  <c r="HMP118" i="16"/>
  <c r="HMO118" i="16"/>
  <c r="HMN118" i="16"/>
  <c r="HMM118" i="16"/>
  <c r="HML118" i="16"/>
  <c r="HMK118" i="16"/>
  <c r="HMJ118" i="16"/>
  <c r="HMI118" i="16"/>
  <c r="HMH118" i="16"/>
  <c r="HMG118" i="16"/>
  <c r="HMF118" i="16"/>
  <c r="HME118" i="16"/>
  <c r="HMD118" i="16"/>
  <c r="HMC118" i="16"/>
  <c r="HMB118" i="16"/>
  <c r="HMA118" i="16"/>
  <c r="HLZ118" i="16"/>
  <c r="HLY118" i="16"/>
  <c r="HLX118" i="16"/>
  <c r="HLW118" i="16"/>
  <c r="HLV118" i="16"/>
  <c r="HLU118" i="16"/>
  <c r="HLT118" i="16"/>
  <c r="HLS118" i="16"/>
  <c r="HLR118" i="16"/>
  <c r="HLQ118" i="16"/>
  <c r="HLP118" i="16"/>
  <c r="HLO118" i="16"/>
  <c r="HLN118" i="16"/>
  <c r="HLM118" i="16"/>
  <c r="HLL118" i="16"/>
  <c r="HLK118" i="16"/>
  <c r="HLJ118" i="16"/>
  <c r="HLI118" i="16"/>
  <c r="HLH118" i="16"/>
  <c r="HLG118" i="16"/>
  <c r="HLF118" i="16"/>
  <c r="HLE118" i="16"/>
  <c r="HLD118" i="16"/>
  <c r="HLC118" i="16"/>
  <c r="HLB118" i="16"/>
  <c r="HLA118" i="16"/>
  <c r="HKZ118" i="16"/>
  <c r="HKY118" i="16"/>
  <c r="HKX118" i="16"/>
  <c r="HKW118" i="16"/>
  <c r="HKV118" i="16"/>
  <c r="HKU118" i="16"/>
  <c r="HKT118" i="16"/>
  <c r="HKS118" i="16"/>
  <c r="HKR118" i="16"/>
  <c r="HKQ118" i="16"/>
  <c r="HKP118" i="16"/>
  <c r="HKO118" i="16"/>
  <c r="HKN118" i="16"/>
  <c r="HKM118" i="16"/>
  <c r="HKL118" i="16"/>
  <c r="HKK118" i="16"/>
  <c r="HKJ118" i="16"/>
  <c r="HKI118" i="16"/>
  <c r="HKH118" i="16"/>
  <c r="HKG118" i="16"/>
  <c r="HKF118" i="16"/>
  <c r="HKE118" i="16"/>
  <c r="HKD118" i="16"/>
  <c r="HKC118" i="16"/>
  <c r="HKB118" i="16"/>
  <c r="HKA118" i="16"/>
  <c r="HJZ118" i="16"/>
  <c r="HJY118" i="16"/>
  <c r="HJX118" i="16"/>
  <c r="HJW118" i="16"/>
  <c r="HJV118" i="16"/>
  <c r="HJU118" i="16"/>
  <c r="HJT118" i="16"/>
  <c r="HJS118" i="16"/>
  <c r="HJR118" i="16"/>
  <c r="HJQ118" i="16"/>
  <c r="HJP118" i="16"/>
  <c r="HJO118" i="16"/>
  <c r="HJN118" i="16"/>
  <c r="HJM118" i="16"/>
  <c r="HJL118" i="16"/>
  <c r="HJK118" i="16"/>
  <c r="HJJ118" i="16"/>
  <c r="HJI118" i="16"/>
  <c r="HJH118" i="16"/>
  <c r="HJG118" i="16"/>
  <c r="HJF118" i="16"/>
  <c r="HJE118" i="16"/>
  <c r="HJD118" i="16"/>
  <c r="HJC118" i="16"/>
  <c r="HJB118" i="16"/>
  <c r="HJA118" i="16"/>
  <c r="HIZ118" i="16"/>
  <c r="HIY118" i="16"/>
  <c r="HIX118" i="16"/>
  <c r="HIW118" i="16"/>
  <c r="HIV118" i="16"/>
  <c r="HIU118" i="16"/>
  <c r="HIT118" i="16"/>
  <c r="HIS118" i="16"/>
  <c r="HIR118" i="16"/>
  <c r="HIQ118" i="16"/>
  <c r="HIP118" i="16"/>
  <c r="HIO118" i="16"/>
  <c r="HIN118" i="16"/>
  <c r="HIM118" i="16"/>
  <c r="HIL118" i="16"/>
  <c r="HIK118" i="16"/>
  <c r="HIJ118" i="16"/>
  <c r="HII118" i="16"/>
  <c r="HIH118" i="16"/>
  <c r="HIG118" i="16"/>
  <c r="HIF118" i="16"/>
  <c r="HIE118" i="16"/>
  <c r="HID118" i="16"/>
  <c r="HIC118" i="16"/>
  <c r="HIB118" i="16"/>
  <c r="HIA118" i="16"/>
  <c r="HHZ118" i="16"/>
  <c r="HHY118" i="16"/>
  <c r="HHX118" i="16"/>
  <c r="HHW118" i="16"/>
  <c r="HHV118" i="16"/>
  <c r="HHU118" i="16"/>
  <c r="HHT118" i="16"/>
  <c r="HHS118" i="16"/>
  <c r="HHR118" i="16"/>
  <c r="HHQ118" i="16"/>
  <c r="HHP118" i="16"/>
  <c r="HHO118" i="16"/>
  <c r="HHN118" i="16"/>
  <c r="HHM118" i="16"/>
  <c r="HHL118" i="16"/>
  <c r="HHK118" i="16"/>
  <c r="HHJ118" i="16"/>
  <c r="HHI118" i="16"/>
  <c r="HHH118" i="16"/>
  <c r="HHG118" i="16"/>
  <c r="HHF118" i="16"/>
  <c r="HHE118" i="16"/>
  <c r="HHD118" i="16"/>
  <c r="HHC118" i="16"/>
  <c r="HHB118" i="16"/>
  <c r="HHA118" i="16"/>
  <c r="HGZ118" i="16"/>
  <c r="HGY118" i="16"/>
  <c r="HGX118" i="16"/>
  <c r="HGW118" i="16"/>
  <c r="HGV118" i="16"/>
  <c r="HGU118" i="16"/>
  <c r="HGT118" i="16"/>
  <c r="HGS118" i="16"/>
  <c r="HGR118" i="16"/>
  <c r="HGQ118" i="16"/>
  <c r="HGP118" i="16"/>
  <c r="HGO118" i="16"/>
  <c r="HGN118" i="16"/>
  <c r="HGM118" i="16"/>
  <c r="HGL118" i="16"/>
  <c r="HGK118" i="16"/>
  <c r="HGJ118" i="16"/>
  <c r="HGI118" i="16"/>
  <c r="HGH118" i="16"/>
  <c r="HGG118" i="16"/>
  <c r="HGF118" i="16"/>
  <c r="HGE118" i="16"/>
  <c r="HGD118" i="16"/>
  <c r="HGC118" i="16"/>
  <c r="HGB118" i="16"/>
  <c r="HGA118" i="16"/>
  <c r="HFZ118" i="16"/>
  <c r="HFY118" i="16"/>
  <c r="HFX118" i="16"/>
  <c r="HFW118" i="16"/>
  <c r="HFV118" i="16"/>
  <c r="HFU118" i="16"/>
  <c r="HFT118" i="16"/>
  <c r="HFS118" i="16"/>
  <c r="HFR118" i="16"/>
  <c r="HFQ118" i="16"/>
  <c r="HFP118" i="16"/>
  <c r="HFO118" i="16"/>
  <c r="HFN118" i="16"/>
  <c r="HFM118" i="16"/>
  <c r="HFL118" i="16"/>
  <c r="HFK118" i="16"/>
  <c r="HFJ118" i="16"/>
  <c r="HFI118" i="16"/>
  <c r="HFH118" i="16"/>
  <c r="HFG118" i="16"/>
  <c r="HFF118" i="16"/>
  <c r="HFE118" i="16"/>
  <c r="HFD118" i="16"/>
  <c r="HFC118" i="16"/>
  <c r="HFB118" i="16"/>
  <c r="HFA118" i="16"/>
  <c r="HEZ118" i="16"/>
  <c r="HEY118" i="16"/>
  <c r="HEX118" i="16"/>
  <c r="HEW118" i="16"/>
  <c r="HEV118" i="16"/>
  <c r="HEU118" i="16"/>
  <c r="HET118" i="16"/>
  <c r="HES118" i="16"/>
  <c r="HER118" i="16"/>
  <c r="HEQ118" i="16"/>
  <c r="HEP118" i="16"/>
  <c r="HEO118" i="16"/>
  <c r="HEN118" i="16"/>
  <c r="HEM118" i="16"/>
  <c r="HEL118" i="16"/>
  <c r="HEK118" i="16"/>
  <c r="HEJ118" i="16"/>
  <c r="HEI118" i="16"/>
  <c r="HEH118" i="16"/>
  <c r="HEG118" i="16"/>
  <c r="HEF118" i="16"/>
  <c r="HEE118" i="16"/>
  <c r="HED118" i="16"/>
  <c r="HEC118" i="16"/>
  <c r="HEB118" i="16"/>
  <c r="HEA118" i="16"/>
  <c r="HDZ118" i="16"/>
  <c r="HDY118" i="16"/>
  <c r="HDX118" i="16"/>
  <c r="HDW118" i="16"/>
  <c r="HDV118" i="16"/>
  <c r="HDU118" i="16"/>
  <c r="HDT118" i="16"/>
  <c r="HDS118" i="16"/>
  <c r="HDR118" i="16"/>
  <c r="HDQ118" i="16"/>
  <c r="HDP118" i="16"/>
  <c r="HDO118" i="16"/>
  <c r="HDN118" i="16"/>
  <c r="HDM118" i="16"/>
  <c r="HDL118" i="16"/>
  <c r="HDK118" i="16"/>
  <c r="HDJ118" i="16"/>
  <c r="HDI118" i="16"/>
  <c r="HDH118" i="16"/>
  <c r="HDG118" i="16"/>
  <c r="HDF118" i="16"/>
  <c r="HDE118" i="16"/>
  <c r="HDD118" i="16"/>
  <c r="HDC118" i="16"/>
  <c r="HDB118" i="16"/>
  <c r="HDA118" i="16"/>
  <c r="HCZ118" i="16"/>
  <c r="HCY118" i="16"/>
  <c r="HCX118" i="16"/>
  <c r="HCW118" i="16"/>
  <c r="HCV118" i="16"/>
  <c r="HCU118" i="16"/>
  <c r="HCT118" i="16"/>
  <c r="HCS118" i="16"/>
  <c r="HCR118" i="16"/>
  <c r="HCQ118" i="16"/>
  <c r="HCP118" i="16"/>
  <c r="HCO118" i="16"/>
  <c r="HCN118" i="16"/>
  <c r="HCM118" i="16"/>
  <c r="HCL118" i="16"/>
  <c r="HCK118" i="16"/>
  <c r="HCJ118" i="16"/>
  <c r="HCI118" i="16"/>
  <c r="HCH118" i="16"/>
  <c r="HCG118" i="16"/>
  <c r="HCF118" i="16"/>
  <c r="HCE118" i="16"/>
  <c r="HCD118" i="16"/>
  <c r="HCC118" i="16"/>
  <c r="HCB118" i="16"/>
  <c r="HCA118" i="16"/>
  <c r="HBZ118" i="16"/>
  <c r="HBY118" i="16"/>
  <c r="HBX118" i="16"/>
  <c r="HBW118" i="16"/>
  <c r="HBV118" i="16"/>
  <c r="HBU118" i="16"/>
  <c r="HBT118" i="16"/>
  <c r="HBS118" i="16"/>
  <c r="HBR118" i="16"/>
  <c r="HBQ118" i="16"/>
  <c r="HBP118" i="16"/>
  <c r="HBO118" i="16"/>
  <c r="HBN118" i="16"/>
  <c r="HBM118" i="16"/>
  <c r="HBL118" i="16"/>
  <c r="HBK118" i="16"/>
  <c r="HBJ118" i="16"/>
  <c r="HBI118" i="16"/>
  <c r="HBH118" i="16"/>
  <c r="HBG118" i="16"/>
  <c r="HBF118" i="16"/>
  <c r="HBE118" i="16"/>
  <c r="HBD118" i="16"/>
  <c r="HBC118" i="16"/>
  <c r="HBB118" i="16"/>
  <c r="HBA118" i="16"/>
  <c r="HAZ118" i="16"/>
  <c r="HAY118" i="16"/>
  <c r="HAX118" i="16"/>
  <c r="HAW118" i="16"/>
  <c r="HAV118" i="16"/>
  <c r="HAU118" i="16"/>
  <c r="HAT118" i="16"/>
  <c r="HAS118" i="16"/>
  <c r="HAR118" i="16"/>
  <c r="HAQ118" i="16"/>
  <c r="HAP118" i="16"/>
  <c r="HAO118" i="16"/>
  <c r="HAN118" i="16"/>
  <c r="HAM118" i="16"/>
  <c r="HAL118" i="16"/>
  <c r="HAK118" i="16"/>
  <c r="HAJ118" i="16"/>
  <c r="HAI118" i="16"/>
  <c r="HAH118" i="16"/>
  <c r="HAG118" i="16"/>
  <c r="HAF118" i="16"/>
  <c r="HAE118" i="16"/>
  <c r="HAD118" i="16"/>
  <c r="HAC118" i="16"/>
  <c r="HAB118" i="16"/>
  <c r="HAA118" i="16"/>
  <c r="GZZ118" i="16"/>
  <c r="GZY118" i="16"/>
  <c r="GZX118" i="16"/>
  <c r="GZW118" i="16"/>
  <c r="GZV118" i="16"/>
  <c r="GZU118" i="16"/>
  <c r="GZT118" i="16"/>
  <c r="GZS118" i="16"/>
  <c r="GZR118" i="16"/>
  <c r="GZQ118" i="16"/>
  <c r="GZP118" i="16"/>
  <c r="GZO118" i="16"/>
  <c r="GZN118" i="16"/>
  <c r="GZM118" i="16"/>
  <c r="GZL118" i="16"/>
  <c r="GZK118" i="16"/>
  <c r="GZJ118" i="16"/>
  <c r="GZI118" i="16"/>
  <c r="GZH118" i="16"/>
  <c r="GZG118" i="16"/>
  <c r="GZF118" i="16"/>
  <c r="GZE118" i="16"/>
  <c r="GZD118" i="16"/>
  <c r="GZC118" i="16"/>
  <c r="GZB118" i="16"/>
  <c r="GZA118" i="16"/>
  <c r="GYZ118" i="16"/>
  <c r="GYY118" i="16"/>
  <c r="GYX118" i="16"/>
  <c r="GYW118" i="16"/>
  <c r="GYV118" i="16"/>
  <c r="GYU118" i="16"/>
  <c r="GYT118" i="16"/>
  <c r="GYS118" i="16"/>
  <c r="GYR118" i="16"/>
  <c r="GYQ118" i="16"/>
  <c r="GYP118" i="16"/>
  <c r="GYO118" i="16"/>
  <c r="GYN118" i="16"/>
  <c r="GYM118" i="16"/>
  <c r="GYL118" i="16"/>
  <c r="GYK118" i="16"/>
  <c r="GYJ118" i="16"/>
  <c r="GYI118" i="16"/>
  <c r="GYH118" i="16"/>
  <c r="GYG118" i="16"/>
  <c r="GYF118" i="16"/>
  <c r="GYE118" i="16"/>
  <c r="GYD118" i="16"/>
  <c r="GYC118" i="16"/>
  <c r="GYB118" i="16"/>
  <c r="GYA118" i="16"/>
  <c r="GXZ118" i="16"/>
  <c r="GXY118" i="16"/>
  <c r="GXX118" i="16"/>
  <c r="GXW118" i="16"/>
  <c r="GXV118" i="16"/>
  <c r="GXU118" i="16"/>
  <c r="GXT118" i="16"/>
  <c r="GXS118" i="16"/>
  <c r="GXR118" i="16"/>
  <c r="GXQ118" i="16"/>
  <c r="GXP118" i="16"/>
  <c r="GXO118" i="16"/>
  <c r="GXN118" i="16"/>
  <c r="GXM118" i="16"/>
  <c r="GXL118" i="16"/>
  <c r="GXK118" i="16"/>
  <c r="GXJ118" i="16"/>
  <c r="GXI118" i="16"/>
  <c r="GXH118" i="16"/>
  <c r="GXG118" i="16"/>
  <c r="GXF118" i="16"/>
  <c r="GXE118" i="16"/>
  <c r="GXD118" i="16"/>
  <c r="GXC118" i="16"/>
  <c r="GXB118" i="16"/>
  <c r="GXA118" i="16"/>
  <c r="GWZ118" i="16"/>
  <c r="GWY118" i="16"/>
  <c r="GWX118" i="16"/>
  <c r="GWW118" i="16"/>
  <c r="GWV118" i="16"/>
  <c r="GWU118" i="16"/>
  <c r="GWT118" i="16"/>
  <c r="GWS118" i="16"/>
  <c r="GWR118" i="16"/>
  <c r="GWQ118" i="16"/>
  <c r="GWP118" i="16"/>
  <c r="GWO118" i="16"/>
  <c r="GWN118" i="16"/>
  <c r="GWM118" i="16"/>
  <c r="GWL118" i="16"/>
  <c r="GWK118" i="16"/>
  <c r="GWJ118" i="16"/>
  <c r="GWI118" i="16"/>
  <c r="GWH118" i="16"/>
  <c r="GWG118" i="16"/>
  <c r="GWF118" i="16"/>
  <c r="GWE118" i="16"/>
  <c r="GWD118" i="16"/>
  <c r="GWC118" i="16"/>
  <c r="GWB118" i="16"/>
  <c r="GWA118" i="16"/>
  <c r="GVZ118" i="16"/>
  <c r="GVY118" i="16"/>
  <c r="GVX118" i="16"/>
  <c r="GVW118" i="16"/>
  <c r="GVV118" i="16"/>
  <c r="GVU118" i="16"/>
  <c r="GVT118" i="16"/>
  <c r="GVS118" i="16"/>
  <c r="GVR118" i="16"/>
  <c r="GVQ118" i="16"/>
  <c r="GVP118" i="16"/>
  <c r="GVO118" i="16"/>
  <c r="GVN118" i="16"/>
  <c r="GVM118" i="16"/>
  <c r="GVL118" i="16"/>
  <c r="GVK118" i="16"/>
  <c r="GVJ118" i="16"/>
  <c r="GVI118" i="16"/>
  <c r="GVH118" i="16"/>
  <c r="GVG118" i="16"/>
  <c r="GVF118" i="16"/>
  <c r="GVE118" i="16"/>
  <c r="GVD118" i="16"/>
  <c r="GVC118" i="16"/>
  <c r="GVB118" i="16"/>
  <c r="GVA118" i="16"/>
  <c r="GUZ118" i="16"/>
  <c r="GUY118" i="16"/>
  <c r="GUX118" i="16"/>
  <c r="GUW118" i="16"/>
  <c r="GUV118" i="16"/>
  <c r="GUU118" i="16"/>
  <c r="GUT118" i="16"/>
  <c r="GUS118" i="16"/>
  <c r="GUR118" i="16"/>
  <c r="GUQ118" i="16"/>
  <c r="GUP118" i="16"/>
  <c r="GUO118" i="16"/>
  <c r="GUN118" i="16"/>
  <c r="GUM118" i="16"/>
  <c r="GUL118" i="16"/>
  <c r="GUK118" i="16"/>
  <c r="GUJ118" i="16"/>
  <c r="GUI118" i="16"/>
  <c r="GUH118" i="16"/>
  <c r="GUG118" i="16"/>
  <c r="GUF118" i="16"/>
  <c r="GUE118" i="16"/>
  <c r="GUD118" i="16"/>
  <c r="GUC118" i="16"/>
  <c r="GUB118" i="16"/>
  <c r="GUA118" i="16"/>
  <c r="GTZ118" i="16"/>
  <c r="GTY118" i="16"/>
  <c r="GTX118" i="16"/>
  <c r="GTW118" i="16"/>
  <c r="GTV118" i="16"/>
  <c r="GTU118" i="16"/>
  <c r="GTT118" i="16"/>
  <c r="GTS118" i="16"/>
  <c r="GTR118" i="16"/>
  <c r="GTQ118" i="16"/>
  <c r="GTP118" i="16"/>
  <c r="GTO118" i="16"/>
  <c r="GTN118" i="16"/>
  <c r="GTM118" i="16"/>
  <c r="GTL118" i="16"/>
  <c r="GTK118" i="16"/>
  <c r="GTJ118" i="16"/>
  <c r="GTI118" i="16"/>
  <c r="GTH118" i="16"/>
  <c r="GTG118" i="16"/>
  <c r="GTF118" i="16"/>
  <c r="GTE118" i="16"/>
  <c r="GTD118" i="16"/>
  <c r="GTC118" i="16"/>
  <c r="GTB118" i="16"/>
  <c r="GTA118" i="16"/>
  <c r="GSZ118" i="16"/>
  <c r="GSY118" i="16"/>
  <c r="GSX118" i="16"/>
  <c r="GSW118" i="16"/>
  <c r="GSV118" i="16"/>
  <c r="GSU118" i="16"/>
  <c r="GST118" i="16"/>
  <c r="GSS118" i="16"/>
  <c r="GSR118" i="16"/>
  <c r="GSQ118" i="16"/>
  <c r="GSP118" i="16"/>
  <c r="GSO118" i="16"/>
  <c r="GSN118" i="16"/>
  <c r="GSM118" i="16"/>
  <c r="GSL118" i="16"/>
  <c r="GSK118" i="16"/>
  <c r="GSJ118" i="16"/>
  <c r="GSI118" i="16"/>
  <c r="GSH118" i="16"/>
  <c r="GSG118" i="16"/>
  <c r="GSF118" i="16"/>
  <c r="GSE118" i="16"/>
  <c r="GSD118" i="16"/>
  <c r="GSC118" i="16"/>
  <c r="GSB118" i="16"/>
  <c r="GSA118" i="16"/>
  <c r="GRZ118" i="16"/>
  <c r="GRY118" i="16"/>
  <c r="GRX118" i="16"/>
  <c r="GRW118" i="16"/>
  <c r="GRV118" i="16"/>
  <c r="GRU118" i="16"/>
  <c r="GRT118" i="16"/>
  <c r="GRS118" i="16"/>
  <c r="GRR118" i="16"/>
  <c r="GRQ118" i="16"/>
  <c r="GRP118" i="16"/>
  <c r="GRO118" i="16"/>
  <c r="GRN118" i="16"/>
  <c r="GRM118" i="16"/>
  <c r="GRL118" i="16"/>
  <c r="GRK118" i="16"/>
  <c r="GRJ118" i="16"/>
  <c r="GRI118" i="16"/>
  <c r="GRH118" i="16"/>
  <c r="GRG118" i="16"/>
  <c r="GRF118" i="16"/>
  <c r="GRE118" i="16"/>
  <c r="GRD118" i="16"/>
  <c r="GRC118" i="16"/>
  <c r="GRB118" i="16"/>
  <c r="GRA118" i="16"/>
  <c r="GQZ118" i="16"/>
  <c r="GQY118" i="16"/>
  <c r="GQX118" i="16"/>
  <c r="GQW118" i="16"/>
  <c r="GQV118" i="16"/>
  <c r="GQU118" i="16"/>
  <c r="GQT118" i="16"/>
  <c r="GQS118" i="16"/>
  <c r="GQR118" i="16"/>
  <c r="GQQ118" i="16"/>
  <c r="GQP118" i="16"/>
  <c r="GQO118" i="16"/>
  <c r="GQN118" i="16"/>
  <c r="GQM118" i="16"/>
  <c r="GQL118" i="16"/>
  <c r="GQK118" i="16"/>
  <c r="GQJ118" i="16"/>
  <c r="GQI118" i="16"/>
  <c r="GQH118" i="16"/>
  <c r="GQG118" i="16"/>
  <c r="GQF118" i="16"/>
  <c r="GQE118" i="16"/>
  <c r="GQD118" i="16"/>
  <c r="GQC118" i="16"/>
  <c r="GQB118" i="16"/>
  <c r="GQA118" i="16"/>
  <c r="GPZ118" i="16"/>
  <c r="GPY118" i="16"/>
  <c r="GPX118" i="16"/>
  <c r="GPW118" i="16"/>
  <c r="GPV118" i="16"/>
  <c r="GPU118" i="16"/>
  <c r="GPT118" i="16"/>
  <c r="GPS118" i="16"/>
  <c r="GPR118" i="16"/>
  <c r="GPQ118" i="16"/>
  <c r="GPP118" i="16"/>
  <c r="GPO118" i="16"/>
  <c r="GPN118" i="16"/>
  <c r="GPM118" i="16"/>
  <c r="GPL118" i="16"/>
  <c r="GPK118" i="16"/>
  <c r="GPJ118" i="16"/>
  <c r="GPI118" i="16"/>
  <c r="GPH118" i="16"/>
  <c r="GPG118" i="16"/>
  <c r="GPF118" i="16"/>
  <c r="GPE118" i="16"/>
  <c r="GPD118" i="16"/>
  <c r="GPC118" i="16"/>
  <c r="GPB118" i="16"/>
  <c r="GPA118" i="16"/>
  <c r="GOZ118" i="16"/>
  <c r="GOY118" i="16"/>
  <c r="GOX118" i="16"/>
  <c r="GOW118" i="16"/>
  <c r="GOV118" i="16"/>
  <c r="GOU118" i="16"/>
  <c r="GOT118" i="16"/>
  <c r="GOS118" i="16"/>
  <c r="GOR118" i="16"/>
  <c r="GOQ118" i="16"/>
  <c r="GOP118" i="16"/>
  <c r="GOO118" i="16"/>
  <c r="GON118" i="16"/>
  <c r="GOM118" i="16"/>
  <c r="GOL118" i="16"/>
  <c r="GOK118" i="16"/>
  <c r="GOJ118" i="16"/>
  <c r="GOI118" i="16"/>
  <c r="GOH118" i="16"/>
  <c r="GOG118" i="16"/>
  <c r="GOF118" i="16"/>
  <c r="GOE118" i="16"/>
  <c r="GOD118" i="16"/>
  <c r="GOC118" i="16"/>
  <c r="GOB118" i="16"/>
  <c r="GOA118" i="16"/>
  <c r="GNZ118" i="16"/>
  <c r="GNY118" i="16"/>
  <c r="GNX118" i="16"/>
  <c r="GNW118" i="16"/>
  <c r="GNV118" i="16"/>
  <c r="GNU118" i="16"/>
  <c r="GNT118" i="16"/>
  <c r="GNS118" i="16"/>
  <c r="GNR118" i="16"/>
  <c r="GNQ118" i="16"/>
  <c r="GNP118" i="16"/>
  <c r="GNO118" i="16"/>
  <c r="GNN118" i="16"/>
  <c r="GNM118" i="16"/>
  <c r="GNL118" i="16"/>
  <c r="GNK118" i="16"/>
  <c r="GNJ118" i="16"/>
  <c r="GNI118" i="16"/>
  <c r="GNH118" i="16"/>
  <c r="GNG118" i="16"/>
  <c r="GNF118" i="16"/>
  <c r="GNE118" i="16"/>
  <c r="GND118" i="16"/>
  <c r="GNC118" i="16"/>
  <c r="GNB118" i="16"/>
  <c r="GNA118" i="16"/>
  <c r="GMZ118" i="16"/>
  <c r="GMY118" i="16"/>
  <c r="GMX118" i="16"/>
  <c r="GMW118" i="16"/>
  <c r="GMV118" i="16"/>
  <c r="GMU118" i="16"/>
  <c r="GMT118" i="16"/>
  <c r="GMS118" i="16"/>
  <c r="GMR118" i="16"/>
  <c r="GMQ118" i="16"/>
  <c r="GMP118" i="16"/>
  <c r="GMO118" i="16"/>
  <c r="GMN118" i="16"/>
  <c r="GMM118" i="16"/>
  <c r="GML118" i="16"/>
  <c r="GMK118" i="16"/>
  <c r="GMJ118" i="16"/>
  <c r="GMI118" i="16"/>
  <c r="GMH118" i="16"/>
  <c r="GMG118" i="16"/>
  <c r="GMF118" i="16"/>
  <c r="GME118" i="16"/>
  <c r="GMD118" i="16"/>
  <c r="GMC118" i="16"/>
  <c r="GMB118" i="16"/>
  <c r="GMA118" i="16"/>
  <c r="GLZ118" i="16"/>
  <c r="GLY118" i="16"/>
  <c r="GLX118" i="16"/>
  <c r="GLW118" i="16"/>
  <c r="GLV118" i="16"/>
  <c r="GLU118" i="16"/>
  <c r="GLT118" i="16"/>
  <c r="GLS118" i="16"/>
  <c r="GLR118" i="16"/>
  <c r="GLQ118" i="16"/>
  <c r="GLP118" i="16"/>
  <c r="GLO118" i="16"/>
  <c r="GLN118" i="16"/>
  <c r="GLM118" i="16"/>
  <c r="GLL118" i="16"/>
  <c r="GLK118" i="16"/>
  <c r="GLJ118" i="16"/>
  <c r="GLI118" i="16"/>
  <c r="GLH118" i="16"/>
  <c r="GLG118" i="16"/>
  <c r="GLF118" i="16"/>
  <c r="GLE118" i="16"/>
  <c r="GLD118" i="16"/>
  <c r="GLC118" i="16"/>
  <c r="GLB118" i="16"/>
  <c r="GLA118" i="16"/>
  <c r="GKZ118" i="16"/>
  <c r="GKY118" i="16"/>
  <c r="GKX118" i="16"/>
  <c r="GKW118" i="16"/>
  <c r="GKV118" i="16"/>
  <c r="GKU118" i="16"/>
  <c r="GKT118" i="16"/>
  <c r="GKS118" i="16"/>
  <c r="GKR118" i="16"/>
  <c r="GKQ118" i="16"/>
  <c r="GKP118" i="16"/>
  <c r="GKO118" i="16"/>
  <c r="GKN118" i="16"/>
  <c r="GKM118" i="16"/>
  <c r="GKL118" i="16"/>
  <c r="GKK118" i="16"/>
  <c r="GKJ118" i="16"/>
  <c r="GKI118" i="16"/>
  <c r="GKH118" i="16"/>
  <c r="GKG118" i="16"/>
  <c r="GKF118" i="16"/>
  <c r="GKE118" i="16"/>
  <c r="GKD118" i="16"/>
  <c r="GKC118" i="16"/>
  <c r="GKB118" i="16"/>
  <c r="GKA118" i="16"/>
  <c r="GJZ118" i="16"/>
  <c r="GJY118" i="16"/>
  <c r="GJX118" i="16"/>
  <c r="GJW118" i="16"/>
  <c r="GJV118" i="16"/>
  <c r="GJU118" i="16"/>
  <c r="GJT118" i="16"/>
  <c r="GJS118" i="16"/>
  <c r="GJR118" i="16"/>
  <c r="GJQ118" i="16"/>
  <c r="GJP118" i="16"/>
  <c r="GJO118" i="16"/>
  <c r="GJN118" i="16"/>
  <c r="GJM118" i="16"/>
  <c r="GJL118" i="16"/>
  <c r="GJK118" i="16"/>
  <c r="GJJ118" i="16"/>
  <c r="GJI118" i="16"/>
  <c r="GJH118" i="16"/>
  <c r="GJG118" i="16"/>
  <c r="GJF118" i="16"/>
  <c r="GJE118" i="16"/>
  <c r="GJD118" i="16"/>
  <c r="GJC118" i="16"/>
  <c r="GJB118" i="16"/>
  <c r="GJA118" i="16"/>
  <c r="GIZ118" i="16"/>
  <c r="GIY118" i="16"/>
  <c r="GIX118" i="16"/>
  <c r="GIW118" i="16"/>
  <c r="GIV118" i="16"/>
  <c r="GIU118" i="16"/>
  <c r="GIT118" i="16"/>
  <c r="GIS118" i="16"/>
  <c r="GIR118" i="16"/>
  <c r="GIQ118" i="16"/>
  <c r="GIP118" i="16"/>
  <c r="GIO118" i="16"/>
  <c r="GIN118" i="16"/>
  <c r="GIM118" i="16"/>
  <c r="GIL118" i="16"/>
  <c r="GIK118" i="16"/>
  <c r="GIJ118" i="16"/>
  <c r="GII118" i="16"/>
  <c r="GIH118" i="16"/>
  <c r="GIG118" i="16"/>
  <c r="GIF118" i="16"/>
  <c r="GIE118" i="16"/>
  <c r="GID118" i="16"/>
  <c r="GIC118" i="16"/>
  <c r="GIB118" i="16"/>
  <c r="GIA118" i="16"/>
  <c r="GHZ118" i="16"/>
  <c r="GHY118" i="16"/>
  <c r="GHX118" i="16"/>
  <c r="GHW118" i="16"/>
  <c r="GHV118" i="16"/>
  <c r="GHU118" i="16"/>
  <c r="GHT118" i="16"/>
  <c r="GHS118" i="16"/>
  <c r="GHR118" i="16"/>
  <c r="GHQ118" i="16"/>
  <c r="GHP118" i="16"/>
  <c r="GHO118" i="16"/>
  <c r="GHN118" i="16"/>
  <c r="GHM118" i="16"/>
  <c r="GHL118" i="16"/>
  <c r="GHK118" i="16"/>
  <c r="GHJ118" i="16"/>
  <c r="GHI118" i="16"/>
  <c r="GHH118" i="16"/>
  <c r="GHG118" i="16"/>
  <c r="GHF118" i="16"/>
  <c r="GHE118" i="16"/>
  <c r="GHD118" i="16"/>
  <c r="GHC118" i="16"/>
  <c r="GHB118" i="16"/>
  <c r="GHA118" i="16"/>
  <c r="GGZ118" i="16"/>
  <c r="GGY118" i="16"/>
  <c r="GGX118" i="16"/>
  <c r="GGW118" i="16"/>
  <c r="GGV118" i="16"/>
  <c r="GGU118" i="16"/>
  <c r="GGT118" i="16"/>
  <c r="GGS118" i="16"/>
  <c r="GGR118" i="16"/>
  <c r="GGQ118" i="16"/>
  <c r="GGP118" i="16"/>
  <c r="GGO118" i="16"/>
  <c r="GGN118" i="16"/>
  <c r="GGM118" i="16"/>
  <c r="GGL118" i="16"/>
  <c r="GGK118" i="16"/>
  <c r="GGJ118" i="16"/>
  <c r="GGI118" i="16"/>
  <c r="GGH118" i="16"/>
  <c r="GGG118" i="16"/>
  <c r="GGF118" i="16"/>
  <c r="GGE118" i="16"/>
  <c r="GGD118" i="16"/>
  <c r="GGC118" i="16"/>
  <c r="GGB118" i="16"/>
  <c r="GGA118" i="16"/>
  <c r="GFZ118" i="16"/>
  <c r="GFY118" i="16"/>
  <c r="GFX118" i="16"/>
  <c r="GFW118" i="16"/>
  <c r="GFV118" i="16"/>
  <c r="GFU118" i="16"/>
  <c r="GFT118" i="16"/>
  <c r="GFS118" i="16"/>
  <c r="GFR118" i="16"/>
  <c r="GFQ118" i="16"/>
  <c r="GFP118" i="16"/>
  <c r="GFO118" i="16"/>
  <c r="GFN118" i="16"/>
  <c r="GFM118" i="16"/>
  <c r="GFL118" i="16"/>
  <c r="GFK118" i="16"/>
  <c r="GFJ118" i="16"/>
  <c r="GFI118" i="16"/>
  <c r="GFH118" i="16"/>
  <c r="GFG118" i="16"/>
  <c r="GFF118" i="16"/>
  <c r="GFE118" i="16"/>
  <c r="GFD118" i="16"/>
  <c r="GFC118" i="16"/>
  <c r="GFB118" i="16"/>
  <c r="GFA118" i="16"/>
  <c r="GEZ118" i="16"/>
  <c r="GEY118" i="16"/>
  <c r="GEX118" i="16"/>
  <c r="GEW118" i="16"/>
  <c r="GEV118" i="16"/>
  <c r="GEU118" i="16"/>
  <c r="GET118" i="16"/>
  <c r="GES118" i="16"/>
  <c r="GER118" i="16"/>
  <c r="GEQ118" i="16"/>
  <c r="GEP118" i="16"/>
  <c r="GEO118" i="16"/>
  <c r="GEN118" i="16"/>
  <c r="GEM118" i="16"/>
  <c r="GEL118" i="16"/>
  <c r="GEK118" i="16"/>
  <c r="GEJ118" i="16"/>
  <c r="GEI118" i="16"/>
  <c r="GEH118" i="16"/>
  <c r="GEG118" i="16"/>
  <c r="GEF118" i="16"/>
  <c r="GEE118" i="16"/>
  <c r="GED118" i="16"/>
  <c r="GEC118" i="16"/>
  <c r="GEB118" i="16"/>
  <c r="GEA118" i="16"/>
  <c r="GDZ118" i="16"/>
  <c r="GDY118" i="16"/>
  <c r="GDX118" i="16"/>
  <c r="GDW118" i="16"/>
  <c r="GDV118" i="16"/>
  <c r="GDU118" i="16"/>
  <c r="GDT118" i="16"/>
  <c r="GDS118" i="16"/>
  <c r="GDR118" i="16"/>
  <c r="GDQ118" i="16"/>
  <c r="GDP118" i="16"/>
  <c r="GDO118" i="16"/>
  <c r="GDN118" i="16"/>
  <c r="GDM118" i="16"/>
  <c r="GDL118" i="16"/>
  <c r="GDK118" i="16"/>
  <c r="GDJ118" i="16"/>
  <c r="GDI118" i="16"/>
  <c r="GDH118" i="16"/>
  <c r="GDG118" i="16"/>
  <c r="GDF118" i="16"/>
  <c r="GDE118" i="16"/>
  <c r="GDD118" i="16"/>
  <c r="GDC118" i="16"/>
  <c r="GDB118" i="16"/>
  <c r="GDA118" i="16"/>
  <c r="GCZ118" i="16"/>
  <c r="GCY118" i="16"/>
  <c r="GCX118" i="16"/>
  <c r="GCW118" i="16"/>
  <c r="GCV118" i="16"/>
  <c r="GCU118" i="16"/>
  <c r="GCT118" i="16"/>
  <c r="GCS118" i="16"/>
  <c r="GCR118" i="16"/>
  <c r="GCQ118" i="16"/>
  <c r="GCP118" i="16"/>
  <c r="GCO118" i="16"/>
  <c r="GCN118" i="16"/>
  <c r="GCM118" i="16"/>
  <c r="GCL118" i="16"/>
  <c r="GCK118" i="16"/>
  <c r="GCJ118" i="16"/>
  <c r="GCI118" i="16"/>
  <c r="GCH118" i="16"/>
  <c r="GCG118" i="16"/>
  <c r="GCF118" i="16"/>
  <c r="GCE118" i="16"/>
  <c r="GCD118" i="16"/>
  <c r="GCC118" i="16"/>
  <c r="GCB118" i="16"/>
  <c r="GCA118" i="16"/>
  <c r="GBZ118" i="16"/>
  <c r="GBY118" i="16"/>
  <c r="GBX118" i="16"/>
  <c r="GBW118" i="16"/>
  <c r="GBV118" i="16"/>
  <c r="GBU118" i="16"/>
  <c r="GBT118" i="16"/>
  <c r="GBS118" i="16"/>
  <c r="GBR118" i="16"/>
  <c r="GBQ118" i="16"/>
  <c r="GBP118" i="16"/>
  <c r="GBO118" i="16"/>
  <c r="GBN118" i="16"/>
  <c r="GBM118" i="16"/>
  <c r="GBL118" i="16"/>
  <c r="GBK118" i="16"/>
  <c r="GBJ118" i="16"/>
  <c r="GBI118" i="16"/>
  <c r="GBH118" i="16"/>
  <c r="GBG118" i="16"/>
  <c r="GBF118" i="16"/>
  <c r="GBE118" i="16"/>
  <c r="GBD118" i="16"/>
  <c r="GBC118" i="16"/>
  <c r="GBB118" i="16"/>
  <c r="GBA118" i="16"/>
  <c r="GAZ118" i="16"/>
  <c r="GAY118" i="16"/>
  <c r="GAX118" i="16"/>
  <c r="GAW118" i="16"/>
  <c r="GAV118" i="16"/>
  <c r="GAU118" i="16"/>
  <c r="GAT118" i="16"/>
  <c r="GAS118" i="16"/>
  <c r="GAR118" i="16"/>
  <c r="GAQ118" i="16"/>
  <c r="GAP118" i="16"/>
  <c r="GAO118" i="16"/>
  <c r="GAN118" i="16"/>
  <c r="GAM118" i="16"/>
  <c r="GAL118" i="16"/>
  <c r="GAK118" i="16"/>
  <c r="GAJ118" i="16"/>
  <c r="GAI118" i="16"/>
  <c r="GAH118" i="16"/>
  <c r="GAG118" i="16"/>
  <c r="GAF118" i="16"/>
  <c r="GAE118" i="16"/>
  <c r="GAD118" i="16"/>
  <c r="GAC118" i="16"/>
  <c r="GAB118" i="16"/>
  <c r="GAA118" i="16"/>
  <c r="FZZ118" i="16"/>
  <c r="FZY118" i="16"/>
  <c r="FZX118" i="16"/>
  <c r="FZW118" i="16"/>
  <c r="FZV118" i="16"/>
  <c r="FZU118" i="16"/>
  <c r="FZT118" i="16"/>
  <c r="FZS118" i="16"/>
  <c r="FZR118" i="16"/>
  <c r="FZQ118" i="16"/>
  <c r="FZP118" i="16"/>
  <c r="FZO118" i="16"/>
  <c r="FZN118" i="16"/>
  <c r="FZM118" i="16"/>
  <c r="FZL118" i="16"/>
  <c r="FZK118" i="16"/>
  <c r="FZJ118" i="16"/>
  <c r="FZI118" i="16"/>
  <c r="FZH118" i="16"/>
  <c r="FZG118" i="16"/>
  <c r="FZF118" i="16"/>
  <c r="FZE118" i="16"/>
  <c r="FZD118" i="16"/>
  <c r="FZC118" i="16"/>
  <c r="FZB118" i="16"/>
  <c r="FZA118" i="16"/>
  <c r="FYZ118" i="16"/>
  <c r="FYY118" i="16"/>
  <c r="FYX118" i="16"/>
  <c r="FYW118" i="16"/>
  <c r="FYV118" i="16"/>
  <c r="FYU118" i="16"/>
  <c r="FYT118" i="16"/>
  <c r="FYS118" i="16"/>
  <c r="FYR118" i="16"/>
  <c r="FYQ118" i="16"/>
  <c r="FYP118" i="16"/>
  <c r="FYO118" i="16"/>
  <c r="FYN118" i="16"/>
  <c r="FYM118" i="16"/>
  <c r="FYL118" i="16"/>
  <c r="FYK118" i="16"/>
  <c r="FYJ118" i="16"/>
  <c r="FYI118" i="16"/>
  <c r="FYH118" i="16"/>
  <c r="FYG118" i="16"/>
  <c r="FYF118" i="16"/>
  <c r="FYE118" i="16"/>
  <c r="FYD118" i="16"/>
  <c r="FYC118" i="16"/>
  <c r="FYB118" i="16"/>
  <c r="FYA118" i="16"/>
  <c r="FXZ118" i="16"/>
  <c r="FXY118" i="16"/>
  <c r="FXX118" i="16"/>
  <c r="FXW118" i="16"/>
  <c r="FXV118" i="16"/>
  <c r="FXU118" i="16"/>
  <c r="FXT118" i="16"/>
  <c r="FXS118" i="16"/>
  <c r="FXR118" i="16"/>
  <c r="FXQ118" i="16"/>
  <c r="FXP118" i="16"/>
  <c r="FXO118" i="16"/>
  <c r="FXN118" i="16"/>
  <c r="FXM118" i="16"/>
  <c r="FXL118" i="16"/>
  <c r="FXK118" i="16"/>
  <c r="FXJ118" i="16"/>
  <c r="FXI118" i="16"/>
  <c r="FXH118" i="16"/>
  <c r="FXG118" i="16"/>
  <c r="FXF118" i="16"/>
  <c r="FXE118" i="16"/>
  <c r="FXD118" i="16"/>
  <c r="FXC118" i="16"/>
  <c r="FXB118" i="16"/>
  <c r="FXA118" i="16"/>
  <c r="FWZ118" i="16"/>
  <c r="FWY118" i="16"/>
  <c r="FWX118" i="16"/>
  <c r="FWW118" i="16"/>
  <c r="FWV118" i="16"/>
  <c r="FWU118" i="16"/>
  <c r="FWT118" i="16"/>
  <c r="FWS118" i="16"/>
  <c r="FWR118" i="16"/>
  <c r="FWQ118" i="16"/>
  <c r="FWP118" i="16"/>
  <c r="FWO118" i="16"/>
  <c r="FWN118" i="16"/>
  <c r="FWM118" i="16"/>
  <c r="FWL118" i="16"/>
  <c r="FWK118" i="16"/>
  <c r="FWJ118" i="16"/>
  <c r="FWI118" i="16"/>
  <c r="FWH118" i="16"/>
  <c r="FWG118" i="16"/>
  <c r="FWF118" i="16"/>
  <c r="FWE118" i="16"/>
  <c r="FWD118" i="16"/>
  <c r="FWC118" i="16"/>
  <c r="FWB118" i="16"/>
  <c r="FWA118" i="16"/>
  <c r="FVZ118" i="16"/>
  <c r="FVY118" i="16"/>
  <c r="FVX118" i="16"/>
  <c r="FVW118" i="16"/>
  <c r="FVV118" i="16"/>
  <c r="FVU118" i="16"/>
  <c r="FVT118" i="16"/>
  <c r="FVS118" i="16"/>
  <c r="FVR118" i="16"/>
  <c r="FVQ118" i="16"/>
  <c r="FVP118" i="16"/>
  <c r="FVO118" i="16"/>
  <c r="FVN118" i="16"/>
  <c r="FVM118" i="16"/>
  <c r="FVL118" i="16"/>
  <c r="FVK118" i="16"/>
  <c r="FVJ118" i="16"/>
  <c r="FVI118" i="16"/>
  <c r="FVH118" i="16"/>
  <c r="FVG118" i="16"/>
  <c r="FVF118" i="16"/>
  <c r="FVE118" i="16"/>
  <c r="FVD118" i="16"/>
  <c r="FVC118" i="16"/>
  <c r="FVB118" i="16"/>
  <c r="FVA118" i="16"/>
  <c r="FUZ118" i="16"/>
  <c r="FUY118" i="16"/>
  <c r="FUX118" i="16"/>
  <c r="FUW118" i="16"/>
  <c r="FUV118" i="16"/>
  <c r="FUU118" i="16"/>
  <c r="FUT118" i="16"/>
  <c r="FUS118" i="16"/>
  <c r="FUR118" i="16"/>
  <c r="FUQ118" i="16"/>
  <c r="FUP118" i="16"/>
  <c r="FUO118" i="16"/>
  <c r="FUN118" i="16"/>
  <c r="FUM118" i="16"/>
  <c r="FUL118" i="16"/>
  <c r="FUK118" i="16"/>
  <c r="FUJ118" i="16"/>
  <c r="FUI118" i="16"/>
  <c r="FUH118" i="16"/>
  <c r="FUG118" i="16"/>
  <c r="FUF118" i="16"/>
  <c r="FUE118" i="16"/>
  <c r="FUD118" i="16"/>
  <c r="FUC118" i="16"/>
  <c r="FUB118" i="16"/>
  <c r="FUA118" i="16"/>
  <c r="FTZ118" i="16"/>
  <c r="FTY118" i="16"/>
  <c r="FTX118" i="16"/>
  <c r="FTW118" i="16"/>
  <c r="FTV118" i="16"/>
  <c r="FTU118" i="16"/>
  <c r="FTT118" i="16"/>
  <c r="FTS118" i="16"/>
  <c r="FTR118" i="16"/>
  <c r="FTQ118" i="16"/>
  <c r="FTP118" i="16"/>
  <c r="FTO118" i="16"/>
  <c r="FTN118" i="16"/>
  <c r="FTM118" i="16"/>
  <c r="FTL118" i="16"/>
  <c r="FTK118" i="16"/>
  <c r="FTJ118" i="16"/>
  <c r="FTI118" i="16"/>
  <c r="FTH118" i="16"/>
  <c r="FTG118" i="16"/>
  <c r="FTF118" i="16"/>
  <c r="FTE118" i="16"/>
  <c r="FTD118" i="16"/>
  <c r="FTC118" i="16"/>
  <c r="FTB118" i="16"/>
  <c r="FTA118" i="16"/>
  <c r="FSZ118" i="16"/>
  <c r="FSY118" i="16"/>
  <c r="FSX118" i="16"/>
  <c r="FSW118" i="16"/>
  <c r="FSV118" i="16"/>
  <c r="FSU118" i="16"/>
  <c r="FST118" i="16"/>
  <c r="FSS118" i="16"/>
  <c r="FSR118" i="16"/>
  <c r="FSQ118" i="16"/>
  <c r="FSP118" i="16"/>
  <c r="FSO118" i="16"/>
  <c r="FSN118" i="16"/>
  <c r="FSM118" i="16"/>
  <c r="FSL118" i="16"/>
  <c r="FSK118" i="16"/>
  <c r="FSJ118" i="16"/>
  <c r="FSI118" i="16"/>
  <c r="FSH118" i="16"/>
  <c r="FSG118" i="16"/>
  <c r="FSF118" i="16"/>
  <c r="FSE118" i="16"/>
  <c r="FSD118" i="16"/>
  <c r="FSC118" i="16"/>
  <c r="FSB118" i="16"/>
  <c r="FSA118" i="16"/>
  <c r="FRZ118" i="16"/>
  <c r="FRY118" i="16"/>
  <c r="FRX118" i="16"/>
  <c r="FRW118" i="16"/>
  <c r="FRV118" i="16"/>
  <c r="FRU118" i="16"/>
  <c r="FRT118" i="16"/>
  <c r="FRS118" i="16"/>
  <c r="FRR118" i="16"/>
  <c r="FRQ118" i="16"/>
  <c r="FRP118" i="16"/>
  <c r="FRO118" i="16"/>
  <c r="FRN118" i="16"/>
  <c r="FRM118" i="16"/>
  <c r="FRL118" i="16"/>
  <c r="FRK118" i="16"/>
  <c r="FRJ118" i="16"/>
  <c r="FRI118" i="16"/>
  <c r="FRH118" i="16"/>
  <c r="FRG118" i="16"/>
  <c r="FRF118" i="16"/>
  <c r="FRE118" i="16"/>
  <c r="FRD118" i="16"/>
  <c r="FRC118" i="16"/>
  <c r="FRB118" i="16"/>
  <c r="FRA118" i="16"/>
  <c r="FQZ118" i="16"/>
  <c r="FQY118" i="16"/>
  <c r="FQX118" i="16"/>
  <c r="FQW118" i="16"/>
  <c r="FQV118" i="16"/>
  <c r="FQU118" i="16"/>
  <c r="FQT118" i="16"/>
  <c r="FQS118" i="16"/>
  <c r="FQR118" i="16"/>
  <c r="FQQ118" i="16"/>
  <c r="FQP118" i="16"/>
  <c r="FQO118" i="16"/>
  <c r="FQN118" i="16"/>
  <c r="FQM118" i="16"/>
  <c r="FQL118" i="16"/>
  <c r="FQK118" i="16"/>
  <c r="FQJ118" i="16"/>
  <c r="FQI118" i="16"/>
  <c r="FQH118" i="16"/>
  <c r="FQG118" i="16"/>
  <c r="FQF118" i="16"/>
  <c r="FQE118" i="16"/>
  <c r="FQD118" i="16"/>
  <c r="FQC118" i="16"/>
  <c r="FQB118" i="16"/>
  <c r="FQA118" i="16"/>
  <c r="FPZ118" i="16"/>
  <c r="FPY118" i="16"/>
  <c r="FPX118" i="16"/>
  <c r="FPW118" i="16"/>
  <c r="FPV118" i="16"/>
  <c r="FPU118" i="16"/>
  <c r="FPT118" i="16"/>
  <c r="FPS118" i="16"/>
  <c r="FPR118" i="16"/>
  <c r="FPQ118" i="16"/>
  <c r="FPP118" i="16"/>
  <c r="FPO118" i="16"/>
  <c r="FPN118" i="16"/>
  <c r="FPM118" i="16"/>
  <c r="FPL118" i="16"/>
  <c r="FPK118" i="16"/>
  <c r="FPJ118" i="16"/>
  <c r="FPI118" i="16"/>
  <c r="FPH118" i="16"/>
  <c r="FPG118" i="16"/>
  <c r="FPF118" i="16"/>
  <c r="FPE118" i="16"/>
  <c r="FPD118" i="16"/>
  <c r="FPC118" i="16"/>
  <c r="FPB118" i="16"/>
  <c r="FPA118" i="16"/>
  <c r="FOZ118" i="16"/>
  <c r="FOY118" i="16"/>
  <c r="FOX118" i="16"/>
  <c r="FOW118" i="16"/>
  <c r="FOV118" i="16"/>
  <c r="FOU118" i="16"/>
  <c r="FOT118" i="16"/>
  <c r="FOS118" i="16"/>
  <c r="FOR118" i="16"/>
  <c r="FOQ118" i="16"/>
  <c r="FOP118" i="16"/>
  <c r="FOO118" i="16"/>
  <c r="FON118" i="16"/>
  <c r="FOM118" i="16"/>
  <c r="FOL118" i="16"/>
  <c r="FOK118" i="16"/>
  <c r="FOJ118" i="16"/>
  <c r="FOI118" i="16"/>
  <c r="FOH118" i="16"/>
  <c r="FOG118" i="16"/>
  <c r="FOF118" i="16"/>
  <c r="FOE118" i="16"/>
  <c r="FOD118" i="16"/>
  <c r="FOC118" i="16"/>
  <c r="FOB118" i="16"/>
  <c r="FOA118" i="16"/>
  <c r="FNZ118" i="16"/>
  <c r="FNY118" i="16"/>
  <c r="FNX118" i="16"/>
  <c r="FNW118" i="16"/>
  <c r="FNV118" i="16"/>
  <c r="FNU118" i="16"/>
  <c r="FNT118" i="16"/>
  <c r="FNS118" i="16"/>
  <c r="FNR118" i="16"/>
  <c r="FNQ118" i="16"/>
  <c r="FNP118" i="16"/>
  <c r="FNO118" i="16"/>
  <c r="FNN118" i="16"/>
  <c r="FNM118" i="16"/>
  <c r="FNL118" i="16"/>
  <c r="FNK118" i="16"/>
  <c r="FNJ118" i="16"/>
  <c r="FNI118" i="16"/>
  <c r="FNH118" i="16"/>
  <c r="FNG118" i="16"/>
  <c r="FNF118" i="16"/>
  <c r="FNE118" i="16"/>
  <c r="FND118" i="16"/>
  <c r="FNC118" i="16"/>
  <c r="FNB118" i="16"/>
  <c r="FNA118" i="16"/>
  <c r="FMZ118" i="16"/>
  <c r="FMY118" i="16"/>
  <c r="FMX118" i="16"/>
  <c r="FMW118" i="16"/>
  <c r="FMV118" i="16"/>
  <c r="FMU118" i="16"/>
  <c r="FMT118" i="16"/>
  <c r="FMS118" i="16"/>
  <c r="FMR118" i="16"/>
  <c r="FMQ118" i="16"/>
  <c r="FMP118" i="16"/>
  <c r="FMO118" i="16"/>
  <c r="FMN118" i="16"/>
  <c r="FMM118" i="16"/>
  <c r="FML118" i="16"/>
  <c r="FMK118" i="16"/>
  <c r="FMJ118" i="16"/>
  <c r="FMI118" i="16"/>
  <c r="FMH118" i="16"/>
  <c r="FMG118" i="16"/>
  <c r="FMF118" i="16"/>
  <c r="FME118" i="16"/>
  <c r="FMD118" i="16"/>
  <c r="FMC118" i="16"/>
  <c r="FMB118" i="16"/>
  <c r="FMA118" i="16"/>
  <c r="FLZ118" i="16"/>
  <c r="FLY118" i="16"/>
  <c r="FLX118" i="16"/>
  <c r="FLW118" i="16"/>
  <c r="FLV118" i="16"/>
  <c r="FLU118" i="16"/>
  <c r="FLT118" i="16"/>
  <c r="FLS118" i="16"/>
  <c r="FLR118" i="16"/>
  <c r="FLQ118" i="16"/>
  <c r="FLP118" i="16"/>
  <c r="FLO118" i="16"/>
  <c r="FLN118" i="16"/>
  <c r="FLM118" i="16"/>
  <c r="FLL118" i="16"/>
  <c r="FLK118" i="16"/>
  <c r="FLJ118" i="16"/>
  <c r="FLI118" i="16"/>
  <c r="FLH118" i="16"/>
  <c r="FLG118" i="16"/>
  <c r="FLF118" i="16"/>
  <c r="FLE118" i="16"/>
  <c r="FLD118" i="16"/>
  <c r="FLC118" i="16"/>
  <c r="FLB118" i="16"/>
  <c r="FLA118" i="16"/>
  <c r="FKZ118" i="16"/>
  <c r="FKY118" i="16"/>
  <c r="FKX118" i="16"/>
  <c r="FKW118" i="16"/>
  <c r="FKV118" i="16"/>
  <c r="FKU118" i="16"/>
  <c r="FKT118" i="16"/>
  <c r="FKS118" i="16"/>
  <c r="FKR118" i="16"/>
  <c r="FKQ118" i="16"/>
  <c r="FKP118" i="16"/>
  <c r="FKO118" i="16"/>
  <c r="FKN118" i="16"/>
  <c r="FKM118" i="16"/>
  <c r="FKL118" i="16"/>
  <c r="FKK118" i="16"/>
  <c r="FKJ118" i="16"/>
  <c r="FKI118" i="16"/>
  <c r="FKH118" i="16"/>
  <c r="FKG118" i="16"/>
  <c r="FKF118" i="16"/>
  <c r="FKE118" i="16"/>
  <c r="FKD118" i="16"/>
  <c r="FKC118" i="16"/>
  <c r="FKB118" i="16"/>
  <c r="FKA118" i="16"/>
  <c r="FJZ118" i="16"/>
  <c r="FJY118" i="16"/>
  <c r="FJX118" i="16"/>
  <c r="FJW118" i="16"/>
  <c r="FJV118" i="16"/>
  <c r="FJU118" i="16"/>
  <c r="FJT118" i="16"/>
  <c r="FJS118" i="16"/>
  <c r="FJR118" i="16"/>
  <c r="FJQ118" i="16"/>
  <c r="FJP118" i="16"/>
  <c r="FJO118" i="16"/>
  <c r="FJN118" i="16"/>
  <c r="FJM118" i="16"/>
  <c r="FJL118" i="16"/>
  <c r="FJK118" i="16"/>
  <c r="FJJ118" i="16"/>
  <c r="FJI118" i="16"/>
  <c r="FJH118" i="16"/>
  <c r="FJG118" i="16"/>
  <c r="FJF118" i="16"/>
  <c r="FJE118" i="16"/>
  <c r="FJD118" i="16"/>
  <c r="FJC118" i="16"/>
  <c r="FJB118" i="16"/>
  <c r="FJA118" i="16"/>
  <c r="FIZ118" i="16"/>
  <c r="FIY118" i="16"/>
  <c r="FIX118" i="16"/>
  <c r="FIW118" i="16"/>
  <c r="FIV118" i="16"/>
  <c r="FIU118" i="16"/>
  <c r="FIT118" i="16"/>
  <c r="FIS118" i="16"/>
  <c r="FIR118" i="16"/>
  <c r="FIQ118" i="16"/>
  <c r="FIP118" i="16"/>
  <c r="FIO118" i="16"/>
  <c r="FIN118" i="16"/>
  <c r="FIM118" i="16"/>
  <c r="FIL118" i="16"/>
  <c r="FIK118" i="16"/>
  <c r="FIJ118" i="16"/>
  <c r="FII118" i="16"/>
  <c r="FIH118" i="16"/>
  <c r="FIG118" i="16"/>
  <c r="FIF118" i="16"/>
  <c r="FIE118" i="16"/>
  <c r="FID118" i="16"/>
  <c r="FIC118" i="16"/>
  <c r="FIB118" i="16"/>
  <c r="FIA118" i="16"/>
  <c r="FHZ118" i="16"/>
  <c r="FHY118" i="16"/>
  <c r="FHX118" i="16"/>
  <c r="FHW118" i="16"/>
  <c r="FHV118" i="16"/>
  <c r="FHU118" i="16"/>
  <c r="FHT118" i="16"/>
  <c r="FHS118" i="16"/>
  <c r="FHR118" i="16"/>
  <c r="FHQ118" i="16"/>
  <c r="FHP118" i="16"/>
  <c r="FHO118" i="16"/>
  <c r="FHN118" i="16"/>
  <c r="FHM118" i="16"/>
  <c r="FHL118" i="16"/>
  <c r="FHK118" i="16"/>
  <c r="FHJ118" i="16"/>
  <c r="FHI118" i="16"/>
  <c r="FHH118" i="16"/>
  <c r="FHG118" i="16"/>
  <c r="FHF118" i="16"/>
  <c r="FHE118" i="16"/>
  <c r="FHD118" i="16"/>
  <c r="FHC118" i="16"/>
  <c r="FHB118" i="16"/>
  <c r="FHA118" i="16"/>
  <c r="FGZ118" i="16"/>
  <c r="FGY118" i="16"/>
  <c r="FGX118" i="16"/>
  <c r="FGW118" i="16"/>
  <c r="FGV118" i="16"/>
  <c r="FGU118" i="16"/>
  <c r="FGT118" i="16"/>
  <c r="FGS118" i="16"/>
  <c r="FGR118" i="16"/>
  <c r="FGQ118" i="16"/>
  <c r="FGP118" i="16"/>
  <c r="FGO118" i="16"/>
  <c r="FGN118" i="16"/>
  <c r="FGM118" i="16"/>
  <c r="FGL118" i="16"/>
  <c r="FGK118" i="16"/>
  <c r="FGJ118" i="16"/>
  <c r="FGI118" i="16"/>
  <c r="FGH118" i="16"/>
  <c r="FGG118" i="16"/>
  <c r="FGF118" i="16"/>
  <c r="FGE118" i="16"/>
  <c r="FGD118" i="16"/>
  <c r="FGC118" i="16"/>
  <c r="FGB118" i="16"/>
  <c r="FGA118" i="16"/>
  <c r="FFZ118" i="16"/>
  <c r="FFY118" i="16"/>
  <c r="FFX118" i="16"/>
  <c r="FFW118" i="16"/>
  <c r="FFV118" i="16"/>
  <c r="FFU118" i="16"/>
  <c r="FFT118" i="16"/>
  <c r="FFS118" i="16"/>
  <c r="FFR118" i="16"/>
  <c r="FFQ118" i="16"/>
  <c r="FFP118" i="16"/>
  <c r="FFO118" i="16"/>
  <c r="FFN118" i="16"/>
  <c r="FFM118" i="16"/>
  <c r="FFL118" i="16"/>
  <c r="FFK118" i="16"/>
  <c r="FFJ118" i="16"/>
  <c r="FFI118" i="16"/>
  <c r="FFH118" i="16"/>
  <c r="FFG118" i="16"/>
  <c r="FFF118" i="16"/>
  <c r="FFE118" i="16"/>
  <c r="FFD118" i="16"/>
  <c r="FFC118" i="16"/>
  <c r="FFB118" i="16"/>
  <c r="FFA118" i="16"/>
  <c r="FEZ118" i="16"/>
  <c r="FEY118" i="16"/>
  <c r="FEX118" i="16"/>
  <c r="FEW118" i="16"/>
  <c r="FEV118" i="16"/>
  <c r="FEU118" i="16"/>
  <c r="FET118" i="16"/>
  <c r="FES118" i="16"/>
  <c r="FER118" i="16"/>
  <c r="FEQ118" i="16"/>
  <c r="FEP118" i="16"/>
  <c r="FEO118" i="16"/>
  <c r="FEN118" i="16"/>
  <c r="FEM118" i="16"/>
  <c r="FEL118" i="16"/>
  <c r="FEK118" i="16"/>
  <c r="FEJ118" i="16"/>
  <c r="FEI118" i="16"/>
  <c r="FEH118" i="16"/>
  <c r="FEG118" i="16"/>
  <c r="FEF118" i="16"/>
  <c r="FEE118" i="16"/>
  <c r="FED118" i="16"/>
  <c r="FEC118" i="16"/>
  <c r="FEB118" i="16"/>
  <c r="FEA118" i="16"/>
  <c r="FDZ118" i="16"/>
  <c r="FDY118" i="16"/>
  <c r="FDX118" i="16"/>
  <c r="FDW118" i="16"/>
  <c r="FDV118" i="16"/>
  <c r="FDU118" i="16"/>
  <c r="FDT118" i="16"/>
  <c r="FDS118" i="16"/>
  <c r="FDR118" i="16"/>
  <c r="FDQ118" i="16"/>
  <c r="FDP118" i="16"/>
  <c r="FDO118" i="16"/>
  <c r="FDN118" i="16"/>
  <c r="FDM118" i="16"/>
  <c r="FDL118" i="16"/>
  <c r="FDK118" i="16"/>
  <c r="FDJ118" i="16"/>
  <c r="FDI118" i="16"/>
  <c r="FDH118" i="16"/>
  <c r="FDG118" i="16"/>
  <c r="FDF118" i="16"/>
  <c r="FDE118" i="16"/>
  <c r="FDD118" i="16"/>
  <c r="FDC118" i="16"/>
  <c r="FDB118" i="16"/>
  <c r="FDA118" i="16"/>
  <c r="FCZ118" i="16"/>
  <c r="FCY118" i="16"/>
  <c r="FCX118" i="16"/>
  <c r="FCW118" i="16"/>
  <c r="FCV118" i="16"/>
  <c r="FCU118" i="16"/>
  <c r="FCT118" i="16"/>
  <c r="FCS118" i="16"/>
  <c r="FCR118" i="16"/>
  <c r="FCQ118" i="16"/>
  <c r="FCP118" i="16"/>
  <c r="FCO118" i="16"/>
  <c r="FCN118" i="16"/>
  <c r="FCM118" i="16"/>
  <c r="FCL118" i="16"/>
  <c r="FCK118" i="16"/>
  <c r="FCJ118" i="16"/>
  <c r="FCI118" i="16"/>
  <c r="FCH118" i="16"/>
  <c r="FCG118" i="16"/>
  <c r="FCF118" i="16"/>
  <c r="FCE118" i="16"/>
  <c r="FCD118" i="16"/>
  <c r="FCC118" i="16"/>
  <c r="FCB118" i="16"/>
  <c r="FCA118" i="16"/>
  <c r="FBZ118" i="16"/>
  <c r="FBY118" i="16"/>
  <c r="FBX118" i="16"/>
  <c r="FBW118" i="16"/>
  <c r="FBV118" i="16"/>
  <c r="FBU118" i="16"/>
  <c r="FBT118" i="16"/>
  <c r="FBS118" i="16"/>
  <c r="FBR118" i="16"/>
  <c r="FBQ118" i="16"/>
  <c r="FBP118" i="16"/>
  <c r="FBO118" i="16"/>
  <c r="FBN118" i="16"/>
  <c r="FBM118" i="16"/>
  <c r="FBL118" i="16"/>
  <c r="FBK118" i="16"/>
  <c r="FBJ118" i="16"/>
  <c r="FBI118" i="16"/>
  <c r="FBH118" i="16"/>
  <c r="FBG118" i="16"/>
  <c r="FBF118" i="16"/>
  <c r="FBE118" i="16"/>
  <c r="FBD118" i="16"/>
  <c r="FBC118" i="16"/>
  <c r="FBB118" i="16"/>
  <c r="FBA118" i="16"/>
  <c r="FAZ118" i="16"/>
  <c r="FAY118" i="16"/>
  <c r="FAX118" i="16"/>
  <c r="FAW118" i="16"/>
  <c r="FAV118" i="16"/>
  <c r="FAU118" i="16"/>
  <c r="FAT118" i="16"/>
  <c r="FAS118" i="16"/>
  <c r="FAR118" i="16"/>
  <c r="FAQ118" i="16"/>
  <c r="FAP118" i="16"/>
  <c r="FAO118" i="16"/>
  <c r="FAN118" i="16"/>
  <c r="FAM118" i="16"/>
  <c r="FAL118" i="16"/>
  <c r="FAK118" i="16"/>
  <c r="FAJ118" i="16"/>
  <c r="FAI118" i="16"/>
  <c r="FAH118" i="16"/>
  <c r="FAG118" i="16"/>
  <c r="FAF118" i="16"/>
  <c r="FAE118" i="16"/>
  <c r="FAD118" i="16"/>
  <c r="FAC118" i="16"/>
  <c r="FAB118" i="16"/>
  <c r="FAA118" i="16"/>
  <c r="EZZ118" i="16"/>
  <c r="EZY118" i="16"/>
  <c r="EZX118" i="16"/>
  <c r="EZW118" i="16"/>
  <c r="EZV118" i="16"/>
  <c r="EZU118" i="16"/>
  <c r="EZT118" i="16"/>
  <c r="EZS118" i="16"/>
  <c r="EZR118" i="16"/>
  <c r="EZQ118" i="16"/>
  <c r="EZP118" i="16"/>
  <c r="EZO118" i="16"/>
  <c r="EZN118" i="16"/>
  <c r="EZM118" i="16"/>
  <c r="EZL118" i="16"/>
  <c r="EZK118" i="16"/>
  <c r="EZJ118" i="16"/>
  <c r="EZI118" i="16"/>
  <c r="EZH118" i="16"/>
  <c r="EZG118" i="16"/>
  <c r="EZF118" i="16"/>
  <c r="EZE118" i="16"/>
  <c r="EZD118" i="16"/>
  <c r="EZC118" i="16"/>
  <c r="EZB118" i="16"/>
  <c r="EZA118" i="16"/>
  <c r="EYZ118" i="16"/>
  <c r="EYY118" i="16"/>
  <c r="EYX118" i="16"/>
  <c r="EYW118" i="16"/>
  <c r="EYV118" i="16"/>
  <c r="EYU118" i="16"/>
  <c r="EYT118" i="16"/>
  <c r="EYS118" i="16"/>
  <c r="EYR118" i="16"/>
  <c r="EYQ118" i="16"/>
  <c r="EYP118" i="16"/>
  <c r="EYO118" i="16"/>
  <c r="EYN118" i="16"/>
  <c r="EYM118" i="16"/>
  <c r="EYL118" i="16"/>
  <c r="EYK118" i="16"/>
  <c r="EYJ118" i="16"/>
  <c r="EYI118" i="16"/>
  <c r="EYH118" i="16"/>
  <c r="EYG118" i="16"/>
  <c r="EYF118" i="16"/>
  <c r="EYE118" i="16"/>
  <c r="EYD118" i="16"/>
  <c r="EYC118" i="16"/>
  <c r="EYB118" i="16"/>
  <c r="EYA118" i="16"/>
  <c r="EXZ118" i="16"/>
  <c r="EXY118" i="16"/>
  <c r="EXX118" i="16"/>
  <c r="EXW118" i="16"/>
  <c r="EXV118" i="16"/>
  <c r="EXU118" i="16"/>
  <c r="EXT118" i="16"/>
  <c r="EXS118" i="16"/>
  <c r="EXR118" i="16"/>
  <c r="EXQ118" i="16"/>
  <c r="EXP118" i="16"/>
  <c r="EXO118" i="16"/>
  <c r="EXN118" i="16"/>
  <c r="EXM118" i="16"/>
  <c r="EXL118" i="16"/>
  <c r="EXK118" i="16"/>
  <c r="EXJ118" i="16"/>
  <c r="EXI118" i="16"/>
  <c r="EXH118" i="16"/>
  <c r="EXG118" i="16"/>
  <c r="EXF118" i="16"/>
  <c r="EXE118" i="16"/>
  <c r="EXD118" i="16"/>
  <c r="EXC118" i="16"/>
  <c r="EXB118" i="16"/>
  <c r="EXA118" i="16"/>
  <c r="EWZ118" i="16"/>
  <c r="EWY118" i="16"/>
  <c r="EWX118" i="16"/>
  <c r="EWW118" i="16"/>
  <c r="EWV118" i="16"/>
  <c r="EWU118" i="16"/>
  <c r="EWT118" i="16"/>
  <c r="EWS118" i="16"/>
  <c r="EWR118" i="16"/>
  <c r="EWQ118" i="16"/>
  <c r="EWP118" i="16"/>
  <c r="EWO118" i="16"/>
  <c r="EWN118" i="16"/>
  <c r="EWM118" i="16"/>
  <c r="EWL118" i="16"/>
  <c r="EWK118" i="16"/>
  <c r="EWJ118" i="16"/>
  <c r="EWI118" i="16"/>
  <c r="EWH118" i="16"/>
  <c r="EWG118" i="16"/>
  <c r="EWF118" i="16"/>
  <c r="EWE118" i="16"/>
  <c r="EWD118" i="16"/>
  <c r="EWC118" i="16"/>
  <c r="EWB118" i="16"/>
  <c r="EWA118" i="16"/>
  <c r="EVZ118" i="16"/>
  <c r="EVY118" i="16"/>
  <c r="EVX118" i="16"/>
  <c r="EVW118" i="16"/>
  <c r="EVV118" i="16"/>
  <c r="EVU118" i="16"/>
  <c r="EVT118" i="16"/>
  <c r="EVS118" i="16"/>
  <c r="EVR118" i="16"/>
  <c r="EVQ118" i="16"/>
  <c r="EVP118" i="16"/>
  <c r="EVO118" i="16"/>
  <c r="EVN118" i="16"/>
  <c r="EVM118" i="16"/>
  <c r="EVL118" i="16"/>
  <c r="EVK118" i="16"/>
  <c r="EVJ118" i="16"/>
  <c r="EVI118" i="16"/>
  <c r="EVH118" i="16"/>
  <c r="EVG118" i="16"/>
  <c r="EVF118" i="16"/>
  <c r="EVE118" i="16"/>
  <c r="EVD118" i="16"/>
  <c r="EVC118" i="16"/>
  <c r="EVB118" i="16"/>
  <c r="EVA118" i="16"/>
  <c r="EUZ118" i="16"/>
  <c r="EUY118" i="16"/>
  <c r="EUX118" i="16"/>
  <c r="EUW118" i="16"/>
  <c r="EUV118" i="16"/>
  <c r="EUU118" i="16"/>
  <c r="EUT118" i="16"/>
  <c r="EUS118" i="16"/>
  <c r="EUR118" i="16"/>
  <c r="EUQ118" i="16"/>
  <c r="EUP118" i="16"/>
  <c r="EUO118" i="16"/>
  <c r="EUN118" i="16"/>
  <c r="EUM118" i="16"/>
  <c r="EUL118" i="16"/>
  <c r="EUK118" i="16"/>
  <c r="EUJ118" i="16"/>
  <c r="EUI118" i="16"/>
  <c r="EUH118" i="16"/>
  <c r="EUG118" i="16"/>
  <c r="EUF118" i="16"/>
  <c r="EUE118" i="16"/>
  <c r="EUD118" i="16"/>
  <c r="EUC118" i="16"/>
  <c r="EUB118" i="16"/>
  <c r="EUA118" i="16"/>
  <c r="ETZ118" i="16"/>
  <c r="ETY118" i="16"/>
  <c r="ETX118" i="16"/>
  <c r="ETW118" i="16"/>
  <c r="ETV118" i="16"/>
  <c r="ETU118" i="16"/>
  <c r="ETT118" i="16"/>
  <c r="ETS118" i="16"/>
  <c r="ETR118" i="16"/>
  <c r="ETQ118" i="16"/>
  <c r="ETP118" i="16"/>
  <c r="ETO118" i="16"/>
  <c r="ETN118" i="16"/>
  <c r="ETM118" i="16"/>
  <c r="ETL118" i="16"/>
  <c r="ETK118" i="16"/>
  <c r="ETJ118" i="16"/>
  <c r="ETI118" i="16"/>
  <c r="ETH118" i="16"/>
  <c r="ETG118" i="16"/>
  <c r="ETF118" i="16"/>
  <c r="ETE118" i="16"/>
  <c r="ETD118" i="16"/>
  <c r="ETC118" i="16"/>
  <c r="ETB118" i="16"/>
  <c r="ETA118" i="16"/>
  <c r="ESZ118" i="16"/>
  <c r="ESY118" i="16"/>
  <c r="ESX118" i="16"/>
  <c r="ESW118" i="16"/>
  <c r="ESV118" i="16"/>
  <c r="ESU118" i="16"/>
  <c r="EST118" i="16"/>
  <c r="ESS118" i="16"/>
  <c r="ESR118" i="16"/>
  <c r="ESQ118" i="16"/>
  <c r="ESP118" i="16"/>
  <c r="ESO118" i="16"/>
  <c r="ESN118" i="16"/>
  <c r="ESM118" i="16"/>
  <c r="ESL118" i="16"/>
  <c r="ESK118" i="16"/>
  <c r="ESJ118" i="16"/>
  <c r="ESI118" i="16"/>
  <c r="ESH118" i="16"/>
  <c r="ESG118" i="16"/>
  <c r="ESF118" i="16"/>
  <c r="ESE118" i="16"/>
  <c r="ESD118" i="16"/>
  <c r="ESC118" i="16"/>
  <c r="ESB118" i="16"/>
  <c r="ESA118" i="16"/>
  <c r="ERZ118" i="16"/>
  <c r="ERY118" i="16"/>
  <c r="ERX118" i="16"/>
  <c r="ERW118" i="16"/>
  <c r="ERV118" i="16"/>
  <c r="ERU118" i="16"/>
  <c r="ERT118" i="16"/>
  <c r="ERS118" i="16"/>
  <c r="ERR118" i="16"/>
  <c r="ERQ118" i="16"/>
  <c r="ERP118" i="16"/>
  <c r="ERO118" i="16"/>
  <c r="ERN118" i="16"/>
  <c r="ERM118" i="16"/>
  <c r="ERL118" i="16"/>
  <c r="ERK118" i="16"/>
  <c r="ERJ118" i="16"/>
  <c r="ERI118" i="16"/>
  <c r="ERH118" i="16"/>
  <c r="ERG118" i="16"/>
  <c r="ERF118" i="16"/>
  <c r="ERE118" i="16"/>
  <c r="ERD118" i="16"/>
  <c r="ERC118" i="16"/>
  <c r="ERB118" i="16"/>
  <c r="ERA118" i="16"/>
  <c r="EQZ118" i="16"/>
  <c r="EQY118" i="16"/>
  <c r="EQX118" i="16"/>
  <c r="EQW118" i="16"/>
  <c r="EQV118" i="16"/>
  <c r="EQU118" i="16"/>
  <c r="EQT118" i="16"/>
  <c r="EQS118" i="16"/>
  <c r="EQR118" i="16"/>
  <c r="EQQ118" i="16"/>
  <c r="EQP118" i="16"/>
  <c r="EQO118" i="16"/>
  <c r="EQN118" i="16"/>
  <c r="EQM118" i="16"/>
  <c r="EQL118" i="16"/>
  <c r="EQK118" i="16"/>
  <c r="EQJ118" i="16"/>
  <c r="EQI118" i="16"/>
  <c r="EQH118" i="16"/>
  <c r="EQG118" i="16"/>
  <c r="EQF118" i="16"/>
  <c r="EQE118" i="16"/>
  <c r="EQD118" i="16"/>
  <c r="EQC118" i="16"/>
  <c r="EQB118" i="16"/>
  <c r="EQA118" i="16"/>
  <c r="EPZ118" i="16"/>
  <c r="EPY118" i="16"/>
  <c r="EPX118" i="16"/>
  <c r="EPW118" i="16"/>
  <c r="EPV118" i="16"/>
  <c r="EPU118" i="16"/>
  <c r="EPT118" i="16"/>
  <c r="EPS118" i="16"/>
  <c r="EPR118" i="16"/>
  <c r="EPQ118" i="16"/>
  <c r="EPP118" i="16"/>
  <c r="EPO118" i="16"/>
  <c r="EPN118" i="16"/>
  <c r="EPM118" i="16"/>
  <c r="EPL118" i="16"/>
  <c r="EPK118" i="16"/>
  <c r="EPJ118" i="16"/>
  <c r="EPI118" i="16"/>
  <c r="EPH118" i="16"/>
  <c r="EPG118" i="16"/>
  <c r="EPF118" i="16"/>
  <c r="EPE118" i="16"/>
  <c r="EPD118" i="16"/>
  <c r="EPC118" i="16"/>
  <c r="EPB118" i="16"/>
  <c r="EPA118" i="16"/>
  <c r="EOZ118" i="16"/>
  <c r="EOY118" i="16"/>
  <c r="EOX118" i="16"/>
  <c r="EOW118" i="16"/>
  <c r="EOV118" i="16"/>
  <c r="EOU118" i="16"/>
  <c r="EOT118" i="16"/>
  <c r="EOS118" i="16"/>
  <c r="EOR118" i="16"/>
  <c r="EOQ118" i="16"/>
  <c r="EOP118" i="16"/>
  <c r="EOO118" i="16"/>
  <c r="EON118" i="16"/>
  <c r="EOM118" i="16"/>
  <c r="EOL118" i="16"/>
  <c r="EOK118" i="16"/>
  <c r="EOJ118" i="16"/>
  <c r="EOI118" i="16"/>
  <c r="EOH118" i="16"/>
  <c r="EOG118" i="16"/>
  <c r="EOF118" i="16"/>
  <c r="EOE118" i="16"/>
  <c r="EOD118" i="16"/>
  <c r="EOC118" i="16"/>
  <c r="EOB118" i="16"/>
  <c r="EOA118" i="16"/>
  <c r="ENZ118" i="16"/>
  <c r="ENY118" i="16"/>
  <c r="ENX118" i="16"/>
  <c r="ENW118" i="16"/>
  <c r="ENV118" i="16"/>
  <c r="ENU118" i="16"/>
  <c r="ENT118" i="16"/>
  <c r="ENS118" i="16"/>
  <c r="ENR118" i="16"/>
  <c r="ENQ118" i="16"/>
  <c r="ENP118" i="16"/>
  <c r="ENO118" i="16"/>
  <c r="ENN118" i="16"/>
  <c r="ENM118" i="16"/>
  <c r="ENL118" i="16"/>
  <c r="ENK118" i="16"/>
  <c r="ENJ118" i="16"/>
  <c r="ENI118" i="16"/>
  <c r="ENH118" i="16"/>
  <c r="ENG118" i="16"/>
  <c r="ENF118" i="16"/>
  <c r="ENE118" i="16"/>
  <c r="END118" i="16"/>
  <c r="ENC118" i="16"/>
  <c r="ENB118" i="16"/>
  <c r="ENA118" i="16"/>
  <c r="EMZ118" i="16"/>
  <c r="EMY118" i="16"/>
  <c r="EMX118" i="16"/>
  <c r="EMW118" i="16"/>
  <c r="EMV118" i="16"/>
  <c r="EMU118" i="16"/>
  <c r="EMT118" i="16"/>
  <c r="EMS118" i="16"/>
  <c r="EMR118" i="16"/>
  <c r="EMQ118" i="16"/>
  <c r="EMP118" i="16"/>
  <c r="EMO118" i="16"/>
  <c r="EMN118" i="16"/>
  <c r="EMM118" i="16"/>
  <c r="EML118" i="16"/>
  <c r="EMK118" i="16"/>
  <c r="EMJ118" i="16"/>
  <c r="EMI118" i="16"/>
  <c r="EMH118" i="16"/>
  <c r="EMG118" i="16"/>
  <c r="EMF118" i="16"/>
  <c r="EME118" i="16"/>
  <c r="EMD118" i="16"/>
  <c r="EMC118" i="16"/>
  <c r="EMB118" i="16"/>
  <c r="EMA118" i="16"/>
  <c r="ELZ118" i="16"/>
  <c r="ELY118" i="16"/>
  <c r="ELX118" i="16"/>
  <c r="ELW118" i="16"/>
  <c r="ELV118" i="16"/>
  <c r="ELU118" i="16"/>
  <c r="ELT118" i="16"/>
  <c r="ELS118" i="16"/>
  <c r="ELR118" i="16"/>
  <c r="ELQ118" i="16"/>
  <c r="ELP118" i="16"/>
  <c r="ELO118" i="16"/>
  <c r="ELN118" i="16"/>
  <c r="ELM118" i="16"/>
  <c r="ELL118" i="16"/>
  <c r="ELK118" i="16"/>
  <c r="ELJ118" i="16"/>
  <c r="ELI118" i="16"/>
  <c r="ELH118" i="16"/>
  <c r="ELG118" i="16"/>
  <c r="ELF118" i="16"/>
  <c r="ELE118" i="16"/>
  <c r="ELD118" i="16"/>
  <c r="ELC118" i="16"/>
  <c r="ELB118" i="16"/>
  <c r="ELA118" i="16"/>
  <c r="EKZ118" i="16"/>
  <c r="EKY118" i="16"/>
  <c r="EKX118" i="16"/>
  <c r="EKW118" i="16"/>
  <c r="EKV118" i="16"/>
  <c r="EKU118" i="16"/>
  <c r="EKT118" i="16"/>
  <c r="EKS118" i="16"/>
  <c r="EKR118" i="16"/>
  <c r="EKQ118" i="16"/>
  <c r="EKP118" i="16"/>
  <c r="EKO118" i="16"/>
  <c r="EKN118" i="16"/>
  <c r="EKM118" i="16"/>
  <c r="EKL118" i="16"/>
  <c r="EKK118" i="16"/>
  <c r="EKJ118" i="16"/>
  <c r="EKI118" i="16"/>
  <c r="EKH118" i="16"/>
  <c r="EKG118" i="16"/>
  <c r="EKF118" i="16"/>
  <c r="EKE118" i="16"/>
  <c r="EKD118" i="16"/>
  <c r="EKC118" i="16"/>
  <c r="EKB118" i="16"/>
  <c r="EKA118" i="16"/>
  <c r="EJZ118" i="16"/>
  <c r="EJY118" i="16"/>
  <c r="EJX118" i="16"/>
  <c r="EJW118" i="16"/>
  <c r="EJV118" i="16"/>
  <c r="EJU118" i="16"/>
  <c r="EJT118" i="16"/>
  <c r="EJS118" i="16"/>
  <c r="EJR118" i="16"/>
  <c r="EJQ118" i="16"/>
  <c r="EJP118" i="16"/>
  <c r="EJO118" i="16"/>
  <c r="EJN118" i="16"/>
  <c r="EJM118" i="16"/>
  <c r="EJL118" i="16"/>
  <c r="EJK118" i="16"/>
  <c r="EJJ118" i="16"/>
  <c r="EJI118" i="16"/>
  <c r="EJH118" i="16"/>
  <c r="EJG118" i="16"/>
  <c r="EJF118" i="16"/>
  <c r="EJE118" i="16"/>
  <c r="EJD118" i="16"/>
  <c r="EJC118" i="16"/>
  <c r="EJB118" i="16"/>
  <c r="EJA118" i="16"/>
  <c r="EIZ118" i="16"/>
  <c r="EIY118" i="16"/>
  <c r="EIX118" i="16"/>
  <c r="EIW118" i="16"/>
  <c r="EIV118" i="16"/>
  <c r="EIU118" i="16"/>
  <c r="EIT118" i="16"/>
  <c r="EIS118" i="16"/>
  <c r="EIR118" i="16"/>
  <c r="EIQ118" i="16"/>
  <c r="EIP118" i="16"/>
  <c r="EIO118" i="16"/>
  <c r="EIN118" i="16"/>
  <c r="EIM118" i="16"/>
  <c r="EIL118" i="16"/>
  <c r="EIK118" i="16"/>
  <c r="EIJ118" i="16"/>
  <c r="EII118" i="16"/>
  <c r="EIH118" i="16"/>
  <c r="EIG118" i="16"/>
  <c r="EIF118" i="16"/>
  <c r="EIE118" i="16"/>
  <c r="EID118" i="16"/>
  <c r="EIC118" i="16"/>
  <c r="EIB118" i="16"/>
  <c r="EIA118" i="16"/>
  <c r="EHZ118" i="16"/>
  <c r="EHY118" i="16"/>
  <c r="EHX118" i="16"/>
  <c r="EHW118" i="16"/>
  <c r="EHV118" i="16"/>
  <c r="EHU118" i="16"/>
  <c r="EHT118" i="16"/>
  <c r="EHS118" i="16"/>
  <c r="EHR118" i="16"/>
  <c r="EHQ118" i="16"/>
  <c r="EHP118" i="16"/>
  <c r="EHO118" i="16"/>
  <c r="EHN118" i="16"/>
  <c r="EHM118" i="16"/>
  <c r="EHL118" i="16"/>
  <c r="EHK118" i="16"/>
  <c r="EHJ118" i="16"/>
  <c r="EHI118" i="16"/>
  <c r="EHH118" i="16"/>
  <c r="EHG118" i="16"/>
  <c r="EHF118" i="16"/>
  <c r="EHE118" i="16"/>
  <c r="EHD118" i="16"/>
  <c r="EHC118" i="16"/>
  <c r="EHB118" i="16"/>
  <c r="EHA118" i="16"/>
  <c r="EGZ118" i="16"/>
  <c r="EGY118" i="16"/>
  <c r="EGX118" i="16"/>
  <c r="EGW118" i="16"/>
  <c r="EGV118" i="16"/>
  <c r="EGU118" i="16"/>
  <c r="EGT118" i="16"/>
  <c r="EGS118" i="16"/>
  <c r="EGR118" i="16"/>
  <c r="EGQ118" i="16"/>
  <c r="EGP118" i="16"/>
  <c r="EGO118" i="16"/>
  <c r="EGN118" i="16"/>
  <c r="EGM118" i="16"/>
  <c r="EGL118" i="16"/>
  <c r="EGK118" i="16"/>
  <c r="EGJ118" i="16"/>
  <c r="EGI118" i="16"/>
  <c r="EGH118" i="16"/>
  <c r="EGG118" i="16"/>
  <c r="EGF118" i="16"/>
  <c r="EGE118" i="16"/>
  <c r="EGD118" i="16"/>
  <c r="EGC118" i="16"/>
  <c r="EGB118" i="16"/>
  <c r="EGA118" i="16"/>
  <c r="EFZ118" i="16"/>
  <c r="EFY118" i="16"/>
  <c r="EFX118" i="16"/>
  <c r="EFW118" i="16"/>
  <c r="EFV118" i="16"/>
  <c r="EFU118" i="16"/>
  <c r="EFT118" i="16"/>
  <c r="EFS118" i="16"/>
  <c r="EFR118" i="16"/>
  <c r="EFQ118" i="16"/>
  <c r="EFP118" i="16"/>
  <c r="EFO118" i="16"/>
  <c r="EFN118" i="16"/>
  <c r="EFM118" i="16"/>
  <c r="EFL118" i="16"/>
  <c r="EFK118" i="16"/>
  <c r="EFJ118" i="16"/>
  <c r="EFI118" i="16"/>
  <c r="EFH118" i="16"/>
  <c r="EFG118" i="16"/>
  <c r="EFF118" i="16"/>
  <c r="EFE118" i="16"/>
  <c r="EFD118" i="16"/>
  <c r="EFC118" i="16"/>
  <c r="EFB118" i="16"/>
  <c r="EFA118" i="16"/>
  <c r="EEZ118" i="16"/>
  <c r="EEY118" i="16"/>
  <c r="EEX118" i="16"/>
  <c r="EEW118" i="16"/>
  <c r="EEV118" i="16"/>
  <c r="EEU118" i="16"/>
  <c r="EET118" i="16"/>
  <c r="EES118" i="16"/>
  <c r="EER118" i="16"/>
  <c r="EEQ118" i="16"/>
  <c r="EEP118" i="16"/>
  <c r="EEO118" i="16"/>
  <c r="EEN118" i="16"/>
  <c r="EEM118" i="16"/>
  <c r="EEL118" i="16"/>
  <c r="EEK118" i="16"/>
  <c r="EEJ118" i="16"/>
  <c r="EEI118" i="16"/>
  <c r="EEH118" i="16"/>
  <c r="EEG118" i="16"/>
  <c r="EEF118" i="16"/>
  <c r="EEE118" i="16"/>
  <c r="EED118" i="16"/>
  <c r="EEC118" i="16"/>
  <c r="EEB118" i="16"/>
  <c r="EEA118" i="16"/>
  <c r="EDZ118" i="16"/>
  <c r="EDY118" i="16"/>
  <c r="EDX118" i="16"/>
  <c r="EDW118" i="16"/>
  <c r="EDV118" i="16"/>
  <c r="EDU118" i="16"/>
  <c r="EDT118" i="16"/>
  <c r="EDS118" i="16"/>
  <c r="EDR118" i="16"/>
  <c r="EDQ118" i="16"/>
  <c r="EDP118" i="16"/>
  <c r="EDO118" i="16"/>
  <c r="EDN118" i="16"/>
  <c r="EDM118" i="16"/>
  <c r="EDL118" i="16"/>
  <c r="EDK118" i="16"/>
  <c r="EDJ118" i="16"/>
  <c r="EDI118" i="16"/>
  <c r="EDH118" i="16"/>
  <c r="EDG118" i="16"/>
  <c r="EDF118" i="16"/>
  <c r="EDE118" i="16"/>
  <c r="EDD118" i="16"/>
  <c r="EDC118" i="16"/>
  <c r="EDB118" i="16"/>
  <c r="EDA118" i="16"/>
  <c r="ECZ118" i="16"/>
  <c r="ECY118" i="16"/>
  <c r="ECX118" i="16"/>
  <c r="ECW118" i="16"/>
  <c r="ECV118" i="16"/>
  <c r="ECU118" i="16"/>
  <c r="ECT118" i="16"/>
  <c r="ECS118" i="16"/>
  <c r="ECR118" i="16"/>
  <c r="ECQ118" i="16"/>
  <c r="ECP118" i="16"/>
  <c r="ECO118" i="16"/>
  <c r="ECN118" i="16"/>
  <c r="ECM118" i="16"/>
  <c r="ECL118" i="16"/>
  <c r="ECK118" i="16"/>
  <c r="ECJ118" i="16"/>
  <c r="ECI118" i="16"/>
  <c r="ECH118" i="16"/>
  <c r="ECG118" i="16"/>
  <c r="ECF118" i="16"/>
  <c r="ECE118" i="16"/>
  <c r="ECD118" i="16"/>
  <c r="ECC118" i="16"/>
  <c r="ECB118" i="16"/>
  <c r="ECA118" i="16"/>
  <c r="EBZ118" i="16"/>
  <c r="EBY118" i="16"/>
  <c r="EBX118" i="16"/>
  <c r="EBW118" i="16"/>
  <c r="EBV118" i="16"/>
  <c r="EBU118" i="16"/>
  <c r="EBT118" i="16"/>
  <c r="EBS118" i="16"/>
  <c r="EBR118" i="16"/>
  <c r="EBQ118" i="16"/>
  <c r="EBP118" i="16"/>
  <c r="EBO118" i="16"/>
  <c r="EBN118" i="16"/>
  <c r="EBM118" i="16"/>
  <c r="EBL118" i="16"/>
  <c r="EBK118" i="16"/>
  <c r="EBJ118" i="16"/>
  <c r="EBI118" i="16"/>
  <c r="EBH118" i="16"/>
  <c r="EBG118" i="16"/>
  <c r="EBF118" i="16"/>
  <c r="EBE118" i="16"/>
  <c r="EBD118" i="16"/>
  <c r="EBC118" i="16"/>
  <c r="EBB118" i="16"/>
  <c r="EBA118" i="16"/>
  <c r="EAZ118" i="16"/>
  <c r="EAY118" i="16"/>
  <c r="EAX118" i="16"/>
  <c r="EAW118" i="16"/>
  <c r="EAV118" i="16"/>
  <c r="EAU118" i="16"/>
  <c r="EAT118" i="16"/>
  <c r="EAS118" i="16"/>
  <c r="EAR118" i="16"/>
  <c r="EAQ118" i="16"/>
  <c r="EAP118" i="16"/>
  <c r="EAO118" i="16"/>
  <c r="EAN118" i="16"/>
  <c r="EAM118" i="16"/>
  <c r="EAL118" i="16"/>
  <c r="EAK118" i="16"/>
  <c r="EAJ118" i="16"/>
  <c r="EAI118" i="16"/>
  <c r="EAH118" i="16"/>
  <c r="EAG118" i="16"/>
  <c r="EAF118" i="16"/>
  <c r="EAE118" i="16"/>
  <c r="EAD118" i="16"/>
  <c r="EAC118" i="16"/>
  <c r="EAB118" i="16"/>
  <c r="EAA118" i="16"/>
  <c r="DZZ118" i="16"/>
  <c r="DZY118" i="16"/>
  <c r="DZX118" i="16"/>
  <c r="DZW118" i="16"/>
  <c r="DZV118" i="16"/>
  <c r="DZU118" i="16"/>
  <c r="DZT118" i="16"/>
  <c r="DZS118" i="16"/>
  <c r="DZR118" i="16"/>
  <c r="DZQ118" i="16"/>
  <c r="DZP118" i="16"/>
  <c r="DZO118" i="16"/>
  <c r="DZN118" i="16"/>
  <c r="DZM118" i="16"/>
  <c r="DZL118" i="16"/>
  <c r="DZK118" i="16"/>
  <c r="DZJ118" i="16"/>
  <c r="DZI118" i="16"/>
  <c r="DZH118" i="16"/>
  <c r="DZG118" i="16"/>
  <c r="DZF118" i="16"/>
  <c r="DZE118" i="16"/>
  <c r="DZD118" i="16"/>
  <c r="DZC118" i="16"/>
  <c r="DZB118" i="16"/>
  <c r="DZA118" i="16"/>
  <c r="DYZ118" i="16"/>
  <c r="DYY118" i="16"/>
  <c r="DYX118" i="16"/>
  <c r="DYW118" i="16"/>
  <c r="DYV118" i="16"/>
  <c r="DYU118" i="16"/>
  <c r="DYT118" i="16"/>
  <c r="DYS118" i="16"/>
  <c r="DYR118" i="16"/>
  <c r="DYQ118" i="16"/>
  <c r="DYP118" i="16"/>
  <c r="DYO118" i="16"/>
  <c r="DYN118" i="16"/>
  <c r="DYM118" i="16"/>
  <c r="DYL118" i="16"/>
  <c r="DYK118" i="16"/>
  <c r="DYJ118" i="16"/>
  <c r="DYI118" i="16"/>
  <c r="DYH118" i="16"/>
  <c r="DYG118" i="16"/>
  <c r="DYF118" i="16"/>
  <c r="DYE118" i="16"/>
  <c r="DYD118" i="16"/>
  <c r="DYC118" i="16"/>
  <c r="DYB118" i="16"/>
  <c r="DYA118" i="16"/>
  <c r="DXZ118" i="16"/>
  <c r="DXY118" i="16"/>
  <c r="DXX118" i="16"/>
  <c r="DXW118" i="16"/>
  <c r="DXV118" i="16"/>
  <c r="DXU118" i="16"/>
  <c r="DXT118" i="16"/>
  <c r="DXS118" i="16"/>
  <c r="DXR118" i="16"/>
  <c r="DXQ118" i="16"/>
  <c r="DXP118" i="16"/>
  <c r="DXO118" i="16"/>
  <c r="DXN118" i="16"/>
  <c r="DXM118" i="16"/>
  <c r="DXL118" i="16"/>
  <c r="DXK118" i="16"/>
  <c r="DXJ118" i="16"/>
  <c r="DXI118" i="16"/>
  <c r="DXH118" i="16"/>
  <c r="DXG118" i="16"/>
  <c r="DXF118" i="16"/>
  <c r="DXE118" i="16"/>
  <c r="DXD118" i="16"/>
  <c r="DXC118" i="16"/>
  <c r="DXB118" i="16"/>
  <c r="DXA118" i="16"/>
  <c r="DWZ118" i="16"/>
  <c r="DWY118" i="16"/>
  <c r="DWX118" i="16"/>
  <c r="DWW118" i="16"/>
  <c r="DWV118" i="16"/>
  <c r="DWU118" i="16"/>
  <c r="DWT118" i="16"/>
  <c r="DWS118" i="16"/>
  <c r="DWR118" i="16"/>
  <c r="DWQ118" i="16"/>
  <c r="DWP118" i="16"/>
  <c r="DWO118" i="16"/>
  <c r="DWN118" i="16"/>
  <c r="DWM118" i="16"/>
  <c r="DWL118" i="16"/>
  <c r="DWK118" i="16"/>
  <c r="DWJ118" i="16"/>
  <c r="DWI118" i="16"/>
  <c r="DWH118" i="16"/>
  <c r="DWG118" i="16"/>
  <c r="DWF118" i="16"/>
  <c r="DWE118" i="16"/>
  <c r="DWD118" i="16"/>
  <c r="DWC118" i="16"/>
  <c r="DWB118" i="16"/>
  <c r="DWA118" i="16"/>
  <c r="DVZ118" i="16"/>
  <c r="DVY118" i="16"/>
  <c r="DVX118" i="16"/>
  <c r="DVW118" i="16"/>
  <c r="DVV118" i="16"/>
  <c r="DVU118" i="16"/>
  <c r="DVT118" i="16"/>
  <c r="DVS118" i="16"/>
  <c r="DVR118" i="16"/>
  <c r="DVQ118" i="16"/>
  <c r="DVP118" i="16"/>
  <c r="DVO118" i="16"/>
  <c r="DVN118" i="16"/>
  <c r="DVM118" i="16"/>
  <c r="DVL118" i="16"/>
  <c r="DVK118" i="16"/>
  <c r="DVJ118" i="16"/>
  <c r="DVI118" i="16"/>
  <c r="DVH118" i="16"/>
  <c r="DVG118" i="16"/>
  <c r="DVF118" i="16"/>
  <c r="DVE118" i="16"/>
  <c r="DVD118" i="16"/>
  <c r="DVC118" i="16"/>
  <c r="DVB118" i="16"/>
  <c r="DVA118" i="16"/>
  <c r="DUZ118" i="16"/>
  <c r="DUY118" i="16"/>
  <c r="DUX118" i="16"/>
  <c r="DUW118" i="16"/>
  <c r="DUV118" i="16"/>
  <c r="DUU118" i="16"/>
  <c r="DUT118" i="16"/>
  <c r="DUS118" i="16"/>
  <c r="DUR118" i="16"/>
  <c r="DUQ118" i="16"/>
  <c r="DUP118" i="16"/>
  <c r="DUO118" i="16"/>
  <c r="DUN118" i="16"/>
  <c r="DUM118" i="16"/>
  <c r="DUL118" i="16"/>
  <c r="DUK118" i="16"/>
  <c r="DUJ118" i="16"/>
  <c r="DUI118" i="16"/>
  <c r="DUH118" i="16"/>
  <c r="DUG118" i="16"/>
  <c r="DUF118" i="16"/>
  <c r="DUE118" i="16"/>
  <c r="DUD118" i="16"/>
  <c r="DUC118" i="16"/>
  <c r="DUB118" i="16"/>
  <c r="DUA118" i="16"/>
  <c r="DTZ118" i="16"/>
  <c r="DTY118" i="16"/>
  <c r="DTX118" i="16"/>
  <c r="DTW118" i="16"/>
  <c r="DTV118" i="16"/>
  <c r="DTU118" i="16"/>
  <c r="DTT118" i="16"/>
  <c r="DTS118" i="16"/>
  <c r="DTR118" i="16"/>
  <c r="DTQ118" i="16"/>
  <c r="DTP118" i="16"/>
  <c r="DTO118" i="16"/>
  <c r="DTN118" i="16"/>
  <c r="DTM118" i="16"/>
  <c r="DTL118" i="16"/>
  <c r="DTK118" i="16"/>
  <c r="DTJ118" i="16"/>
  <c r="DTI118" i="16"/>
  <c r="DTH118" i="16"/>
  <c r="DTG118" i="16"/>
  <c r="DTF118" i="16"/>
  <c r="DTE118" i="16"/>
  <c r="DTD118" i="16"/>
  <c r="DTC118" i="16"/>
  <c r="DTB118" i="16"/>
  <c r="DTA118" i="16"/>
  <c r="DSZ118" i="16"/>
  <c r="DSY118" i="16"/>
  <c r="DSX118" i="16"/>
  <c r="DSW118" i="16"/>
  <c r="DSV118" i="16"/>
  <c r="DSU118" i="16"/>
  <c r="DST118" i="16"/>
  <c r="DSS118" i="16"/>
  <c r="DSR118" i="16"/>
  <c r="DSQ118" i="16"/>
  <c r="DSP118" i="16"/>
  <c r="DSO118" i="16"/>
  <c r="DSN118" i="16"/>
  <c r="DSM118" i="16"/>
  <c r="DSL118" i="16"/>
  <c r="DSK118" i="16"/>
  <c r="DSJ118" i="16"/>
  <c r="DSI118" i="16"/>
  <c r="DSH118" i="16"/>
  <c r="DSG118" i="16"/>
  <c r="DSF118" i="16"/>
  <c r="DSE118" i="16"/>
  <c r="DSD118" i="16"/>
  <c r="DSC118" i="16"/>
  <c r="DSB118" i="16"/>
  <c r="DSA118" i="16"/>
  <c r="DRZ118" i="16"/>
  <c r="DRY118" i="16"/>
  <c r="DRX118" i="16"/>
  <c r="DRW118" i="16"/>
  <c r="DRV118" i="16"/>
  <c r="DRU118" i="16"/>
  <c r="DRT118" i="16"/>
  <c r="DRS118" i="16"/>
  <c r="DRR118" i="16"/>
  <c r="DRQ118" i="16"/>
  <c r="DRP118" i="16"/>
  <c r="DRO118" i="16"/>
  <c r="DRN118" i="16"/>
  <c r="DRM118" i="16"/>
  <c r="DRL118" i="16"/>
  <c r="DRK118" i="16"/>
  <c r="DRJ118" i="16"/>
  <c r="DRI118" i="16"/>
  <c r="DRH118" i="16"/>
  <c r="DRG118" i="16"/>
  <c r="DRF118" i="16"/>
  <c r="DRE118" i="16"/>
  <c r="DRD118" i="16"/>
  <c r="DRC118" i="16"/>
  <c r="DRB118" i="16"/>
  <c r="DRA118" i="16"/>
  <c r="DQZ118" i="16"/>
  <c r="DQY118" i="16"/>
  <c r="DQX118" i="16"/>
  <c r="DQW118" i="16"/>
  <c r="DQV118" i="16"/>
  <c r="DQU118" i="16"/>
  <c r="DQT118" i="16"/>
  <c r="DQS118" i="16"/>
  <c r="DQR118" i="16"/>
  <c r="DQQ118" i="16"/>
  <c r="DQP118" i="16"/>
  <c r="DQO118" i="16"/>
  <c r="DQN118" i="16"/>
  <c r="DQM118" i="16"/>
  <c r="DQL118" i="16"/>
  <c r="DQK118" i="16"/>
  <c r="DQJ118" i="16"/>
  <c r="DQI118" i="16"/>
  <c r="DQH118" i="16"/>
  <c r="DQG118" i="16"/>
  <c r="DQF118" i="16"/>
  <c r="DQE118" i="16"/>
  <c r="DQD118" i="16"/>
  <c r="DQC118" i="16"/>
  <c r="DQB118" i="16"/>
  <c r="DQA118" i="16"/>
  <c r="DPZ118" i="16"/>
  <c r="DPY118" i="16"/>
  <c r="DPX118" i="16"/>
  <c r="DPW118" i="16"/>
  <c r="DPV118" i="16"/>
  <c r="DPU118" i="16"/>
  <c r="DPT118" i="16"/>
  <c r="DPS118" i="16"/>
  <c r="DPR118" i="16"/>
  <c r="DPQ118" i="16"/>
  <c r="DPP118" i="16"/>
  <c r="DPO118" i="16"/>
  <c r="DPN118" i="16"/>
  <c r="DPM118" i="16"/>
  <c r="DPL118" i="16"/>
  <c r="DPK118" i="16"/>
  <c r="DPJ118" i="16"/>
  <c r="DPI118" i="16"/>
  <c r="DPH118" i="16"/>
  <c r="DPG118" i="16"/>
  <c r="DPF118" i="16"/>
  <c r="DPE118" i="16"/>
  <c r="DPD118" i="16"/>
  <c r="DPC118" i="16"/>
  <c r="DPB118" i="16"/>
  <c r="DPA118" i="16"/>
  <c r="DOZ118" i="16"/>
  <c r="DOY118" i="16"/>
  <c r="DOX118" i="16"/>
  <c r="DOW118" i="16"/>
  <c r="DOV118" i="16"/>
  <c r="DOU118" i="16"/>
  <c r="DOT118" i="16"/>
  <c r="DOS118" i="16"/>
  <c r="DOR118" i="16"/>
  <c r="DOQ118" i="16"/>
  <c r="DOP118" i="16"/>
  <c r="DOO118" i="16"/>
  <c r="DON118" i="16"/>
  <c r="DOM118" i="16"/>
  <c r="DOL118" i="16"/>
  <c r="DOK118" i="16"/>
  <c r="DOJ118" i="16"/>
  <c r="DOI118" i="16"/>
  <c r="DOH118" i="16"/>
  <c r="DOG118" i="16"/>
  <c r="DOF118" i="16"/>
  <c r="DOE118" i="16"/>
  <c r="DOD118" i="16"/>
  <c r="DOC118" i="16"/>
  <c r="DOB118" i="16"/>
  <c r="DOA118" i="16"/>
  <c r="DNZ118" i="16"/>
  <c r="DNY118" i="16"/>
  <c r="DNX118" i="16"/>
  <c r="DNW118" i="16"/>
  <c r="DNV118" i="16"/>
  <c r="DNU118" i="16"/>
  <c r="DNT118" i="16"/>
  <c r="DNS118" i="16"/>
  <c r="DNR118" i="16"/>
  <c r="DNQ118" i="16"/>
  <c r="DNP118" i="16"/>
  <c r="DNO118" i="16"/>
  <c r="DNN118" i="16"/>
  <c r="DNM118" i="16"/>
  <c r="DNL118" i="16"/>
  <c r="DNK118" i="16"/>
  <c r="DNJ118" i="16"/>
  <c r="DNI118" i="16"/>
  <c r="DNH118" i="16"/>
  <c r="DNG118" i="16"/>
  <c r="DNF118" i="16"/>
  <c r="DNE118" i="16"/>
  <c r="DND118" i="16"/>
  <c r="DNC118" i="16"/>
  <c r="DNB118" i="16"/>
  <c r="DNA118" i="16"/>
  <c r="DMZ118" i="16"/>
  <c r="DMY118" i="16"/>
  <c r="DMX118" i="16"/>
  <c r="DMW118" i="16"/>
  <c r="DMV118" i="16"/>
  <c r="DMU118" i="16"/>
  <c r="DMT118" i="16"/>
  <c r="DMS118" i="16"/>
  <c r="DMR118" i="16"/>
  <c r="DMQ118" i="16"/>
  <c r="DMP118" i="16"/>
  <c r="DMO118" i="16"/>
  <c r="DMN118" i="16"/>
  <c r="DMM118" i="16"/>
  <c r="DML118" i="16"/>
  <c r="DMK118" i="16"/>
  <c r="DMJ118" i="16"/>
  <c r="DMI118" i="16"/>
  <c r="DMH118" i="16"/>
  <c r="DMG118" i="16"/>
  <c r="DMF118" i="16"/>
  <c r="DME118" i="16"/>
  <c r="DMD118" i="16"/>
  <c r="DMC118" i="16"/>
  <c r="DMB118" i="16"/>
  <c r="DMA118" i="16"/>
  <c r="DLZ118" i="16"/>
  <c r="DLY118" i="16"/>
  <c r="DLX118" i="16"/>
  <c r="DLW118" i="16"/>
  <c r="DLV118" i="16"/>
  <c r="DLU118" i="16"/>
  <c r="DLT118" i="16"/>
  <c r="DLS118" i="16"/>
  <c r="DLR118" i="16"/>
  <c r="DLQ118" i="16"/>
  <c r="DLP118" i="16"/>
  <c r="DLO118" i="16"/>
  <c r="DLN118" i="16"/>
  <c r="DLM118" i="16"/>
  <c r="DLL118" i="16"/>
  <c r="DLK118" i="16"/>
  <c r="DLJ118" i="16"/>
  <c r="DLI118" i="16"/>
  <c r="DLH118" i="16"/>
  <c r="DLG118" i="16"/>
  <c r="DLF118" i="16"/>
  <c r="DLE118" i="16"/>
  <c r="DLD118" i="16"/>
  <c r="DLC118" i="16"/>
  <c r="DLB118" i="16"/>
  <c r="DLA118" i="16"/>
  <c r="DKZ118" i="16"/>
  <c r="DKY118" i="16"/>
  <c r="DKX118" i="16"/>
  <c r="DKW118" i="16"/>
  <c r="DKV118" i="16"/>
  <c r="DKU118" i="16"/>
  <c r="DKT118" i="16"/>
  <c r="DKS118" i="16"/>
  <c r="DKR118" i="16"/>
  <c r="DKQ118" i="16"/>
  <c r="DKP118" i="16"/>
  <c r="DKO118" i="16"/>
  <c r="DKN118" i="16"/>
  <c r="DKM118" i="16"/>
  <c r="DKL118" i="16"/>
  <c r="DKK118" i="16"/>
  <c r="DKJ118" i="16"/>
  <c r="DKI118" i="16"/>
  <c r="DKH118" i="16"/>
  <c r="DKG118" i="16"/>
  <c r="DKF118" i="16"/>
  <c r="DKE118" i="16"/>
  <c r="DKD118" i="16"/>
  <c r="DKC118" i="16"/>
  <c r="DKB118" i="16"/>
  <c r="DKA118" i="16"/>
  <c r="DJZ118" i="16"/>
  <c r="DJY118" i="16"/>
  <c r="DJX118" i="16"/>
  <c r="DJW118" i="16"/>
  <c r="DJV118" i="16"/>
  <c r="DJU118" i="16"/>
  <c r="DJT118" i="16"/>
  <c r="DJS118" i="16"/>
  <c r="DJR118" i="16"/>
  <c r="DJQ118" i="16"/>
  <c r="DJP118" i="16"/>
  <c r="DJO118" i="16"/>
  <c r="DJN118" i="16"/>
  <c r="DJM118" i="16"/>
  <c r="DJL118" i="16"/>
  <c r="DJK118" i="16"/>
  <c r="DJJ118" i="16"/>
  <c r="DJI118" i="16"/>
  <c r="DJH118" i="16"/>
  <c r="DJG118" i="16"/>
  <c r="DJF118" i="16"/>
  <c r="DJE118" i="16"/>
  <c r="DJD118" i="16"/>
  <c r="DJC118" i="16"/>
  <c r="DJB118" i="16"/>
  <c r="DJA118" i="16"/>
  <c r="DIZ118" i="16"/>
  <c r="DIY118" i="16"/>
  <c r="DIX118" i="16"/>
  <c r="DIW118" i="16"/>
  <c r="DIV118" i="16"/>
  <c r="DIU118" i="16"/>
  <c r="DIT118" i="16"/>
  <c r="DIS118" i="16"/>
  <c r="DIR118" i="16"/>
  <c r="DIQ118" i="16"/>
  <c r="DIP118" i="16"/>
  <c r="DIO118" i="16"/>
  <c r="DIN118" i="16"/>
  <c r="DIM118" i="16"/>
  <c r="DIL118" i="16"/>
  <c r="DIK118" i="16"/>
  <c r="DIJ118" i="16"/>
  <c r="DII118" i="16"/>
  <c r="DIH118" i="16"/>
  <c r="DIG118" i="16"/>
  <c r="DIF118" i="16"/>
  <c r="DIE118" i="16"/>
  <c r="DID118" i="16"/>
  <c r="DIC118" i="16"/>
  <c r="DIB118" i="16"/>
  <c r="DIA118" i="16"/>
  <c r="DHZ118" i="16"/>
  <c r="DHY118" i="16"/>
  <c r="DHX118" i="16"/>
  <c r="DHW118" i="16"/>
  <c r="DHV118" i="16"/>
  <c r="DHU118" i="16"/>
  <c r="DHT118" i="16"/>
  <c r="DHS118" i="16"/>
  <c r="DHR118" i="16"/>
  <c r="DHQ118" i="16"/>
  <c r="DHP118" i="16"/>
  <c r="DHO118" i="16"/>
  <c r="DHN118" i="16"/>
  <c r="DHM118" i="16"/>
  <c r="DHL118" i="16"/>
  <c r="DHK118" i="16"/>
  <c r="DHJ118" i="16"/>
  <c r="DHI118" i="16"/>
  <c r="DHH118" i="16"/>
  <c r="DHG118" i="16"/>
  <c r="DHF118" i="16"/>
  <c r="DHE118" i="16"/>
  <c r="DHD118" i="16"/>
  <c r="DHC118" i="16"/>
  <c r="DHB118" i="16"/>
  <c r="DHA118" i="16"/>
  <c r="DGZ118" i="16"/>
  <c r="DGY118" i="16"/>
  <c r="DGX118" i="16"/>
  <c r="DGW118" i="16"/>
  <c r="DGV118" i="16"/>
  <c r="DGU118" i="16"/>
  <c r="DGT118" i="16"/>
  <c r="DGS118" i="16"/>
  <c r="DGR118" i="16"/>
  <c r="DGQ118" i="16"/>
  <c r="DGP118" i="16"/>
  <c r="DGO118" i="16"/>
  <c r="DGN118" i="16"/>
  <c r="DGM118" i="16"/>
  <c r="DGL118" i="16"/>
  <c r="DGK118" i="16"/>
  <c r="DGJ118" i="16"/>
  <c r="DGI118" i="16"/>
  <c r="DGH118" i="16"/>
  <c r="DGG118" i="16"/>
  <c r="DGF118" i="16"/>
  <c r="DGE118" i="16"/>
  <c r="DGD118" i="16"/>
  <c r="DGC118" i="16"/>
  <c r="DGB118" i="16"/>
  <c r="DGA118" i="16"/>
  <c r="DFZ118" i="16"/>
  <c r="DFY118" i="16"/>
  <c r="DFX118" i="16"/>
  <c r="DFW118" i="16"/>
  <c r="DFV118" i="16"/>
  <c r="DFU118" i="16"/>
  <c r="DFT118" i="16"/>
  <c r="DFS118" i="16"/>
  <c r="DFR118" i="16"/>
  <c r="DFQ118" i="16"/>
  <c r="DFP118" i="16"/>
  <c r="DFO118" i="16"/>
  <c r="DFN118" i="16"/>
  <c r="DFM118" i="16"/>
  <c r="DFL118" i="16"/>
  <c r="DFK118" i="16"/>
  <c r="DFJ118" i="16"/>
  <c r="DFI118" i="16"/>
  <c r="DFH118" i="16"/>
  <c r="DFG118" i="16"/>
  <c r="DFF118" i="16"/>
  <c r="DFE118" i="16"/>
  <c r="DFD118" i="16"/>
  <c r="DFC118" i="16"/>
  <c r="DFB118" i="16"/>
  <c r="DFA118" i="16"/>
  <c r="DEZ118" i="16"/>
  <c r="DEY118" i="16"/>
  <c r="DEX118" i="16"/>
  <c r="DEW118" i="16"/>
  <c r="DEV118" i="16"/>
  <c r="DEU118" i="16"/>
  <c r="DET118" i="16"/>
  <c r="DES118" i="16"/>
  <c r="DER118" i="16"/>
  <c r="DEQ118" i="16"/>
  <c r="DEP118" i="16"/>
  <c r="DEO118" i="16"/>
  <c r="DEN118" i="16"/>
  <c r="DEM118" i="16"/>
  <c r="DEL118" i="16"/>
  <c r="DEK118" i="16"/>
  <c r="DEJ118" i="16"/>
  <c r="DEI118" i="16"/>
  <c r="DEH118" i="16"/>
  <c r="DEG118" i="16"/>
  <c r="DEF118" i="16"/>
  <c r="DEE118" i="16"/>
  <c r="DED118" i="16"/>
  <c r="DEC118" i="16"/>
  <c r="DEB118" i="16"/>
  <c r="DEA118" i="16"/>
  <c r="DDZ118" i="16"/>
  <c r="DDY118" i="16"/>
  <c r="DDX118" i="16"/>
  <c r="DDW118" i="16"/>
  <c r="DDV118" i="16"/>
  <c r="DDU118" i="16"/>
  <c r="DDT118" i="16"/>
  <c r="DDS118" i="16"/>
  <c r="DDR118" i="16"/>
  <c r="DDQ118" i="16"/>
  <c r="DDP118" i="16"/>
  <c r="DDO118" i="16"/>
  <c r="DDN118" i="16"/>
  <c r="DDM118" i="16"/>
  <c r="DDL118" i="16"/>
  <c r="DDK118" i="16"/>
  <c r="DDJ118" i="16"/>
  <c r="DDI118" i="16"/>
  <c r="DDH118" i="16"/>
  <c r="DDG118" i="16"/>
  <c r="DDF118" i="16"/>
  <c r="DDE118" i="16"/>
  <c r="DDD118" i="16"/>
  <c r="DDC118" i="16"/>
  <c r="DDB118" i="16"/>
  <c r="DDA118" i="16"/>
  <c r="DCZ118" i="16"/>
  <c r="DCY118" i="16"/>
  <c r="DCX118" i="16"/>
  <c r="DCW118" i="16"/>
  <c r="DCV118" i="16"/>
  <c r="DCU118" i="16"/>
  <c r="DCT118" i="16"/>
  <c r="DCS118" i="16"/>
  <c r="DCR118" i="16"/>
  <c r="DCQ118" i="16"/>
  <c r="DCP118" i="16"/>
  <c r="DCO118" i="16"/>
  <c r="DCN118" i="16"/>
  <c r="DCM118" i="16"/>
  <c r="DCL118" i="16"/>
  <c r="DCK118" i="16"/>
  <c r="DCJ118" i="16"/>
  <c r="DCI118" i="16"/>
  <c r="DCH118" i="16"/>
  <c r="DCG118" i="16"/>
  <c r="DCF118" i="16"/>
  <c r="DCE118" i="16"/>
  <c r="DCD118" i="16"/>
  <c r="DCC118" i="16"/>
  <c r="DCB118" i="16"/>
  <c r="DCA118" i="16"/>
  <c r="DBZ118" i="16"/>
  <c r="DBY118" i="16"/>
  <c r="DBX118" i="16"/>
  <c r="DBW118" i="16"/>
  <c r="DBV118" i="16"/>
  <c r="DBU118" i="16"/>
  <c r="DBT118" i="16"/>
  <c r="DBS118" i="16"/>
  <c r="DBR118" i="16"/>
  <c r="DBQ118" i="16"/>
  <c r="DBP118" i="16"/>
  <c r="DBO118" i="16"/>
  <c r="DBN118" i="16"/>
  <c r="DBM118" i="16"/>
  <c r="DBL118" i="16"/>
  <c r="DBK118" i="16"/>
  <c r="DBJ118" i="16"/>
  <c r="DBI118" i="16"/>
  <c r="DBH118" i="16"/>
  <c r="DBG118" i="16"/>
  <c r="DBF118" i="16"/>
  <c r="DBE118" i="16"/>
  <c r="DBD118" i="16"/>
  <c r="DBC118" i="16"/>
  <c r="DBB118" i="16"/>
  <c r="DBA118" i="16"/>
  <c r="DAZ118" i="16"/>
  <c r="DAY118" i="16"/>
  <c r="DAX118" i="16"/>
  <c r="DAW118" i="16"/>
  <c r="DAV118" i="16"/>
  <c r="DAU118" i="16"/>
  <c r="DAT118" i="16"/>
  <c r="DAS118" i="16"/>
  <c r="DAR118" i="16"/>
  <c r="DAQ118" i="16"/>
  <c r="DAP118" i="16"/>
  <c r="DAO118" i="16"/>
  <c r="DAN118" i="16"/>
  <c r="DAM118" i="16"/>
  <c r="DAL118" i="16"/>
  <c r="DAK118" i="16"/>
  <c r="DAJ118" i="16"/>
  <c r="DAI118" i="16"/>
  <c r="DAH118" i="16"/>
  <c r="DAG118" i="16"/>
  <c r="DAF118" i="16"/>
  <c r="DAE118" i="16"/>
  <c r="DAD118" i="16"/>
  <c r="DAC118" i="16"/>
  <c r="DAB118" i="16"/>
  <c r="DAA118" i="16"/>
  <c r="CZZ118" i="16"/>
  <c r="CZY118" i="16"/>
  <c r="CZX118" i="16"/>
  <c r="CZW118" i="16"/>
  <c r="CZV118" i="16"/>
  <c r="CZU118" i="16"/>
  <c r="CZT118" i="16"/>
  <c r="CZS118" i="16"/>
  <c r="CZR118" i="16"/>
  <c r="CZQ118" i="16"/>
  <c r="CZP118" i="16"/>
  <c r="CZO118" i="16"/>
  <c r="CZN118" i="16"/>
  <c r="CZM118" i="16"/>
  <c r="CZL118" i="16"/>
  <c r="CZK118" i="16"/>
  <c r="CZJ118" i="16"/>
  <c r="CZI118" i="16"/>
  <c r="CZH118" i="16"/>
  <c r="CZG118" i="16"/>
  <c r="CZF118" i="16"/>
  <c r="CZE118" i="16"/>
  <c r="CZD118" i="16"/>
  <c r="CZC118" i="16"/>
  <c r="CZB118" i="16"/>
  <c r="CZA118" i="16"/>
  <c r="CYZ118" i="16"/>
  <c r="CYY118" i="16"/>
  <c r="CYX118" i="16"/>
  <c r="CYW118" i="16"/>
  <c r="CYV118" i="16"/>
  <c r="CYU118" i="16"/>
  <c r="CYT118" i="16"/>
  <c r="CYS118" i="16"/>
  <c r="CYR118" i="16"/>
  <c r="CYQ118" i="16"/>
  <c r="CYP118" i="16"/>
  <c r="CYO118" i="16"/>
  <c r="CYN118" i="16"/>
  <c r="CYM118" i="16"/>
  <c r="CYL118" i="16"/>
  <c r="CYK118" i="16"/>
  <c r="CYJ118" i="16"/>
  <c r="CYI118" i="16"/>
  <c r="CYH118" i="16"/>
  <c r="CYG118" i="16"/>
  <c r="CYF118" i="16"/>
  <c r="CYE118" i="16"/>
  <c r="CYD118" i="16"/>
  <c r="CYC118" i="16"/>
  <c r="CYB118" i="16"/>
  <c r="CYA118" i="16"/>
  <c r="CXZ118" i="16"/>
  <c r="CXY118" i="16"/>
  <c r="CXX118" i="16"/>
  <c r="CXW118" i="16"/>
  <c r="CXV118" i="16"/>
  <c r="CXU118" i="16"/>
  <c r="CXT118" i="16"/>
  <c r="CXS118" i="16"/>
  <c r="CXR118" i="16"/>
  <c r="CXQ118" i="16"/>
  <c r="CXP118" i="16"/>
  <c r="CXO118" i="16"/>
  <c r="CXN118" i="16"/>
  <c r="CXM118" i="16"/>
  <c r="CXL118" i="16"/>
  <c r="CXK118" i="16"/>
  <c r="CXJ118" i="16"/>
  <c r="CXI118" i="16"/>
  <c r="CXH118" i="16"/>
  <c r="CXG118" i="16"/>
  <c r="CXF118" i="16"/>
  <c r="CXE118" i="16"/>
  <c r="CXD118" i="16"/>
  <c r="CXC118" i="16"/>
  <c r="CXB118" i="16"/>
  <c r="CXA118" i="16"/>
  <c r="CWZ118" i="16"/>
  <c r="CWY118" i="16"/>
  <c r="CWX118" i="16"/>
  <c r="CWW118" i="16"/>
  <c r="CWV118" i="16"/>
  <c r="CWU118" i="16"/>
  <c r="CWT118" i="16"/>
  <c r="CWS118" i="16"/>
  <c r="CWR118" i="16"/>
  <c r="CWQ118" i="16"/>
  <c r="CWP118" i="16"/>
  <c r="CWO118" i="16"/>
  <c r="CWN118" i="16"/>
  <c r="CWM118" i="16"/>
  <c r="CWL118" i="16"/>
  <c r="CWK118" i="16"/>
  <c r="CWJ118" i="16"/>
  <c r="CWI118" i="16"/>
  <c r="CWH118" i="16"/>
  <c r="CWG118" i="16"/>
  <c r="CWF118" i="16"/>
  <c r="CWE118" i="16"/>
  <c r="CWD118" i="16"/>
  <c r="CWC118" i="16"/>
  <c r="CWB118" i="16"/>
  <c r="CWA118" i="16"/>
  <c r="CVZ118" i="16"/>
  <c r="CVY118" i="16"/>
  <c r="CVX118" i="16"/>
  <c r="CVW118" i="16"/>
  <c r="CVV118" i="16"/>
  <c r="CVU118" i="16"/>
  <c r="CVT118" i="16"/>
  <c r="CVS118" i="16"/>
  <c r="CVR118" i="16"/>
  <c r="CVQ118" i="16"/>
  <c r="CVP118" i="16"/>
  <c r="CVO118" i="16"/>
  <c r="CVN118" i="16"/>
  <c r="CVM118" i="16"/>
  <c r="CVL118" i="16"/>
  <c r="CVK118" i="16"/>
  <c r="CVJ118" i="16"/>
  <c r="CVI118" i="16"/>
  <c r="CVH118" i="16"/>
  <c r="CVG118" i="16"/>
  <c r="CVF118" i="16"/>
  <c r="CVE118" i="16"/>
  <c r="CVD118" i="16"/>
  <c r="CVC118" i="16"/>
  <c r="CVB118" i="16"/>
  <c r="CVA118" i="16"/>
  <c r="CUZ118" i="16"/>
  <c r="CUY118" i="16"/>
  <c r="CUX118" i="16"/>
  <c r="CUW118" i="16"/>
  <c r="CUV118" i="16"/>
  <c r="CUU118" i="16"/>
  <c r="CUT118" i="16"/>
  <c r="CUS118" i="16"/>
  <c r="CUR118" i="16"/>
  <c r="CUQ118" i="16"/>
  <c r="CUP118" i="16"/>
  <c r="CUO118" i="16"/>
  <c r="CUN118" i="16"/>
  <c r="CUM118" i="16"/>
  <c r="CUL118" i="16"/>
  <c r="CUK118" i="16"/>
  <c r="CUJ118" i="16"/>
  <c r="CUI118" i="16"/>
  <c r="CUH118" i="16"/>
  <c r="CUG118" i="16"/>
  <c r="CUF118" i="16"/>
  <c r="CUE118" i="16"/>
  <c r="CUD118" i="16"/>
  <c r="CUC118" i="16"/>
  <c r="CUB118" i="16"/>
  <c r="CUA118" i="16"/>
  <c r="CTZ118" i="16"/>
  <c r="CTY118" i="16"/>
  <c r="CTX118" i="16"/>
  <c r="CTW118" i="16"/>
  <c r="CTV118" i="16"/>
  <c r="CTU118" i="16"/>
  <c r="CTT118" i="16"/>
  <c r="CTS118" i="16"/>
  <c r="CTR118" i="16"/>
  <c r="CTQ118" i="16"/>
  <c r="CTP118" i="16"/>
  <c r="CTO118" i="16"/>
  <c r="CTN118" i="16"/>
  <c r="CTM118" i="16"/>
  <c r="CTL118" i="16"/>
  <c r="CTK118" i="16"/>
  <c r="CTJ118" i="16"/>
  <c r="CTI118" i="16"/>
  <c r="CTH118" i="16"/>
  <c r="CTG118" i="16"/>
  <c r="CTF118" i="16"/>
  <c r="CTE118" i="16"/>
  <c r="CTD118" i="16"/>
  <c r="CTC118" i="16"/>
  <c r="CTB118" i="16"/>
  <c r="CTA118" i="16"/>
  <c r="CSZ118" i="16"/>
  <c r="CSY118" i="16"/>
  <c r="CSX118" i="16"/>
  <c r="CSW118" i="16"/>
  <c r="CSV118" i="16"/>
  <c r="CSU118" i="16"/>
  <c r="CST118" i="16"/>
  <c r="CSS118" i="16"/>
  <c r="CSR118" i="16"/>
  <c r="CSQ118" i="16"/>
  <c r="CSP118" i="16"/>
  <c r="CSO118" i="16"/>
  <c r="CSN118" i="16"/>
  <c r="CSM118" i="16"/>
  <c r="CSL118" i="16"/>
  <c r="CSK118" i="16"/>
  <c r="CSJ118" i="16"/>
  <c r="CSI118" i="16"/>
  <c r="CSH118" i="16"/>
  <c r="CSG118" i="16"/>
  <c r="CSF118" i="16"/>
  <c r="CSE118" i="16"/>
  <c r="CSD118" i="16"/>
  <c r="CSC118" i="16"/>
  <c r="CSB118" i="16"/>
  <c r="CSA118" i="16"/>
  <c r="CRZ118" i="16"/>
  <c r="CRY118" i="16"/>
  <c r="CRX118" i="16"/>
  <c r="CRW118" i="16"/>
  <c r="CRV118" i="16"/>
  <c r="CRU118" i="16"/>
  <c r="CRT118" i="16"/>
  <c r="CRS118" i="16"/>
  <c r="CRR118" i="16"/>
  <c r="CRQ118" i="16"/>
  <c r="CRP118" i="16"/>
  <c r="CRO118" i="16"/>
  <c r="CRN118" i="16"/>
  <c r="CRM118" i="16"/>
  <c r="CRL118" i="16"/>
  <c r="CRK118" i="16"/>
  <c r="CRJ118" i="16"/>
  <c r="CRI118" i="16"/>
  <c r="CRH118" i="16"/>
  <c r="CRG118" i="16"/>
  <c r="CRF118" i="16"/>
  <c r="CRE118" i="16"/>
  <c r="CRD118" i="16"/>
  <c r="CRC118" i="16"/>
  <c r="CRB118" i="16"/>
  <c r="CRA118" i="16"/>
  <c r="CQZ118" i="16"/>
  <c r="CQY118" i="16"/>
  <c r="CQX118" i="16"/>
  <c r="CQW118" i="16"/>
  <c r="CQV118" i="16"/>
  <c r="CQU118" i="16"/>
  <c r="CQT118" i="16"/>
  <c r="CQS118" i="16"/>
  <c r="CQR118" i="16"/>
  <c r="CQQ118" i="16"/>
  <c r="CQP118" i="16"/>
  <c r="CQO118" i="16"/>
  <c r="CQN118" i="16"/>
  <c r="CQM118" i="16"/>
  <c r="CQL118" i="16"/>
  <c r="CQK118" i="16"/>
  <c r="CQJ118" i="16"/>
  <c r="CQI118" i="16"/>
  <c r="CQH118" i="16"/>
  <c r="CQG118" i="16"/>
  <c r="CQF118" i="16"/>
  <c r="CQE118" i="16"/>
  <c r="CQD118" i="16"/>
  <c r="CQC118" i="16"/>
  <c r="CQB118" i="16"/>
  <c r="CQA118" i="16"/>
  <c r="CPZ118" i="16"/>
  <c r="CPY118" i="16"/>
  <c r="CPX118" i="16"/>
  <c r="CPW118" i="16"/>
  <c r="CPV118" i="16"/>
  <c r="CPU118" i="16"/>
  <c r="CPT118" i="16"/>
  <c r="CPS118" i="16"/>
  <c r="CPR118" i="16"/>
  <c r="CPQ118" i="16"/>
  <c r="CPP118" i="16"/>
  <c r="CPO118" i="16"/>
  <c r="CPN118" i="16"/>
  <c r="CPM118" i="16"/>
  <c r="CPL118" i="16"/>
  <c r="CPK118" i="16"/>
  <c r="CPJ118" i="16"/>
  <c r="CPI118" i="16"/>
  <c r="CPH118" i="16"/>
  <c r="CPG118" i="16"/>
  <c r="CPF118" i="16"/>
  <c r="CPE118" i="16"/>
  <c r="CPD118" i="16"/>
  <c r="CPC118" i="16"/>
  <c r="CPB118" i="16"/>
  <c r="CPA118" i="16"/>
  <c r="COZ118" i="16"/>
  <c r="COY118" i="16"/>
  <c r="COX118" i="16"/>
  <c r="COW118" i="16"/>
  <c r="COV118" i="16"/>
  <c r="COU118" i="16"/>
  <c r="COT118" i="16"/>
  <c r="COS118" i="16"/>
  <c r="COR118" i="16"/>
  <c r="COQ118" i="16"/>
  <c r="COP118" i="16"/>
  <c r="COO118" i="16"/>
  <c r="CON118" i="16"/>
  <c r="COM118" i="16"/>
  <c r="COL118" i="16"/>
  <c r="COK118" i="16"/>
  <c r="COJ118" i="16"/>
  <c r="COI118" i="16"/>
  <c r="COH118" i="16"/>
  <c r="COG118" i="16"/>
  <c r="COF118" i="16"/>
  <c r="COE118" i="16"/>
  <c r="COD118" i="16"/>
  <c r="COC118" i="16"/>
  <c r="COB118" i="16"/>
  <c r="COA118" i="16"/>
  <c r="CNZ118" i="16"/>
  <c r="CNY118" i="16"/>
  <c r="CNX118" i="16"/>
  <c r="CNW118" i="16"/>
  <c r="CNV118" i="16"/>
  <c r="CNU118" i="16"/>
  <c r="CNT118" i="16"/>
  <c r="CNS118" i="16"/>
  <c r="CNR118" i="16"/>
  <c r="CNQ118" i="16"/>
  <c r="CNP118" i="16"/>
  <c r="CNO118" i="16"/>
  <c r="CNN118" i="16"/>
  <c r="CNM118" i="16"/>
  <c r="CNL118" i="16"/>
  <c r="CNK118" i="16"/>
  <c r="CNJ118" i="16"/>
  <c r="CNI118" i="16"/>
  <c r="CNH118" i="16"/>
  <c r="CNG118" i="16"/>
  <c r="CNF118" i="16"/>
  <c r="CNE118" i="16"/>
  <c r="CND118" i="16"/>
  <c r="CNC118" i="16"/>
  <c r="CNB118" i="16"/>
  <c r="CNA118" i="16"/>
  <c r="CMZ118" i="16"/>
  <c r="CMY118" i="16"/>
  <c r="CMX118" i="16"/>
  <c r="CMW118" i="16"/>
  <c r="CMV118" i="16"/>
  <c r="CMU118" i="16"/>
  <c r="CMT118" i="16"/>
  <c r="CMS118" i="16"/>
  <c r="CMR118" i="16"/>
  <c r="CMQ118" i="16"/>
  <c r="CMP118" i="16"/>
  <c r="CMO118" i="16"/>
  <c r="CMN118" i="16"/>
  <c r="CMM118" i="16"/>
  <c r="CML118" i="16"/>
  <c r="CMK118" i="16"/>
  <c r="CMJ118" i="16"/>
  <c r="CMI118" i="16"/>
  <c r="CMH118" i="16"/>
  <c r="CMG118" i="16"/>
  <c r="CMF118" i="16"/>
  <c r="CME118" i="16"/>
  <c r="CMD118" i="16"/>
  <c r="CMC118" i="16"/>
  <c r="CMB118" i="16"/>
  <c r="CMA118" i="16"/>
  <c r="CLZ118" i="16"/>
  <c r="CLY118" i="16"/>
  <c r="CLX118" i="16"/>
  <c r="CLW118" i="16"/>
  <c r="CLV118" i="16"/>
  <c r="CLU118" i="16"/>
  <c r="CLT118" i="16"/>
  <c r="CLS118" i="16"/>
  <c r="CLR118" i="16"/>
  <c r="CLQ118" i="16"/>
  <c r="CLP118" i="16"/>
  <c r="CLO118" i="16"/>
  <c r="CLN118" i="16"/>
  <c r="CLM118" i="16"/>
  <c r="CLL118" i="16"/>
  <c r="CLK118" i="16"/>
  <c r="CLJ118" i="16"/>
  <c r="CLI118" i="16"/>
  <c r="CLH118" i="16"/>
  <c r="CLG118" i="16"/>
  <c r="CLF118" i="16"/>
  <c r="CLE118" i="16"/>
  <c r="CLD118" i="16"/>
  <c r="CLC118" i="16"/>
  <c r="CLB118" i="16"/>
  <c r="CLA118" i="16"/>
  <c r="CKZ118" i="16"/>
  <c r="CKY118" i="16"/>
  <c r="CKX118" i="16"/>
  <c r="CKW118" i="16"/>
  <c r="CKV118" i="16"/>
  <c r="CKU118" i="16"/>
  <c r="CKT118" i="16"/>
  <c r="CKS118" i="16"/>
  <c r="CKR118" i="16"/>
  <c r="CKQ118" i="16"/>
  <c r="CKP118" i="16"/>
  <c r="CKO118" i="16"/>
  <c r="CKN118" i="16"/>
  <c r="CKM118" i="16"/>
  <c r="CKL118" i="16"/>
  <c r="CKK118" i="16"/>
  <c r="CKJ118" i="16"/>
  <c r="CKI118" i="16"/>
  <c r="CKH118" i="16"/>
  <c r="CKG118" i="16"/>
  <c r="CKF118" i="16"/>
  <c r="CKE118" i="16"/>
  <c r="CKD118" i="16"/>
  <c r="CKC118" i="16"/>
  <c r="CKB118" i="16"/>
  <c r="CKA118" i="16"/>
  <c r="CJZ118" i="16"/>
  <c r="CJY118" i="16"/>
  <c r="CJX118" i="16"/>
  <c r="CJW118" i="16"/>
  <c r="CJV118" i="16"/>
  <c r="CJU118" i="16"/>
  <c r="CJT118" i="16"/>
  <c r="CJS118" i="16"/>
  <c r="CJR118" i="16"/>
  <c r="CJQ118" i="16"/>
  <c r="CJP118" i="16"/>
  <c r="CJO118" i="16"/>
  <c r="CJN118" i="16"/>
  <c r="CJM118" i="16"/>
  <c r="CJL118" i="16"/>
  <c r="CJK118" i="16"/>
  <c r="CJJ118" i="16"/>
  <c r="CJI118" i="16"/>
  <c r="CJH118" i="16"/>
  <c r="CJG118" i="16"/>
  <c r="CJF118" i="16"/>
  <c r="CJE118" i="16"/>
  <c r="CJD118" i="16"/>
  <c r="CJC118" i="16"/>
  <c r="CJB118" i="16"/>
  <c r="CJA118" i="16"/>
  <c r="CIZ118" i="16"/>
  <c r="CIY118" i="16"/>
  <c r="CIX118" i="16"/>
  <c r="CIW118" i="16"/>
  <c r="CIV118" i="16"/>
  <c r="CIU118" i="16"/>
  <c r="CIT118" i="16"/>
  <c r="CIS118" i="16"/>
  <c r="CIR118" i="16"/>
  <c r="CIQ118" i="16"/>
  <c r="CIP118" i="16"/>
  <c r="CIO118" i="16"/>
  <c r="CIN118" i="16"/>
  <c r="CIM118" i="16"/>
  <c r="CIL118" i="16"/>
  <c r="CIK118" i="16"/>
  <c r="CIJ118" i="16"/>
  <c r="CII118" i="16"/>
  <c r="CIH118" i="16"/>
  <c r="CIG118" i="16"/>
  <c r="CIF118" i="16"/>
  <c r="CIE118" i="16"/>
  <c r="CID118" i="16"/>
  <c r="CIC118" i="16"/>
  <c r="CIB118" i="16"/>
  <c r="CIA118" i="16"/>
  <c r="CHZ118" i="16"/>
  <c r="CHY118" i="16"/>
  <c r="CHX118" i="16"/>
  <c r="CHW118" i="16"/>
  <c r="CHV118" i="16"/>
  <c r="CHU118" i="16"/>
  <c r="CHT118" i="16"/>
  <c r="CHS118" i="16"/>
  <c r="CHR118" i="16"/>
  <c r="CHQ118" i="16"/>
  <c r="CHP118" i="16"/>
  <c r="CHO118" i="16"/>
  <c r="CHN118" i="16"/>
  <c r="CHM118" i="16"/>
  <c r="CHL118" i="16"/>
  <c r="CHK118" i="16"/>
  <c r="CHJ118" i="16"/>
  <c r="CHI118" i="16"/>
  <c r="CHH118" i="16"/>
  <c r="CHG118" i="16"/>
  <c r="CHF118" i="16"/>
  <c r="CHE118" i="16"/>
  <c r="CHD118" i="16"/>
  <c r="CHC118" i="16"/>
  <c r="CHB118" i="16"/>
  <c r="CHA118" i="16"/>
  <c r="CGZ118" i="16"/>
  <c r="CGY118" i="16"/>
  <c r="CGX118" i="16"/>
  <c r="CGW118" i="16"/>
  <c r="CGV118" i="16"/>
  <c r="CGU118" i="16"/>
  <c r="CGT118" i="16"/>
  <c r="CGS118" i="16"/>
  <c r="CGR118" i="16"/>
  <c r="CGQ118" i="16"/>
  <c r="CGP118" i="16"/>
  <c r="CGO118" i="16"/>
  <c r="CGN118" i="16"/>
  <c r="CGM118" i="16"/>
  <c r="CGL118" i="16"/>
  <c r="CGK118" i="16"/>
  <c r="CGJ118" i="16"/>
  <c r="CGI118" i="16"/>
  <c r="CGH118" i="16"/>
  <c r="CGG118" i="16"/>
  <c r="CGF118" i="16"/>
  <c r="CGE118" i="16"/>
  <c r="CGD118" i="16"/>
  <c r="CGC118" i="16"/>
  <c r="CGB118" i="16"/>
  <c r="CGA118" i="16"/>
  <c r="CFZ118" i="16"/>
  <c r="CFY118" i="16"/>
  <c r="CFX118" i="16"/>
  <c r="CFW118" i="16"/>
  <c r="CFV118" i="16"/>
  <c r="CFU118" i="16"/>
  <c r="CFT118" i="16"/>
  <c r="CFS118" i="16"/>
  <c r="CFR118" i="16"/>
  <c r="CFQ118" i="16"/>
  <c r="CFP118" i="16"/>
  <c r="CFO118" i="16"/>
  <c r="CFN118" i="16"/>
  <c r="CFM118" i="16"/>
  <c r="CFL118" i="16"/>
  <c r="CFK118" i="16"/>
  <c r="CFJ118" i="16"/>
  <c r="CFI118" i="16"/>
  <c r="CFH118" i="16"/>
  <c r="CFG118" i="16"/>
  <c r="CFF118" i="16"/>
  <c r="CFE118" i="16"/>
  <c r="CFD118" i="16"/>
  <c r="CFC118" i="16"/>
  <c r="CFB118" i="16"/>
  <c r="CFA118" i="16"/>
  <c r="CEZ118" i="16"/>
  <c r="CEY118" i="16"/>
  <c r="CEX118" i="16"/>
  <c r="CEW118" i="16"/>
  <c r="CEV118" i="16"/>
  <c r="CEU118" i="16"/>
  <c r="CET118" i="16"/>
  <c r="CES118" i="16"/>
  <c r="CER118" i="16"/>
  <c r="CEQ118" i="16"/>
  <c r="CEP118" i="16"/>
  <c r="CEO118" i="16"/>
  <c r="CEN118" i="16"/>
  <c r="CEM118" i="16"/>
  <c r="CEL118" i="16"/>
  <c r="CEK118" i="16"/>
  <c r="CEJ118" i="16"/>
  <c r="CEI118" i="16"/>
  <c r="CEH118" i="16"/>
  <c r="CEG118" i="16"/>
  <c r="CEF118" i="16"/>
  <c r="CEE118" i="16"/>
  <c r="CED118" i="16"/>
  <c r="CEC118" i="16"/>
  <c r="CEB118" i="16"/>
  <c r="CEA118" i="16"/>
  <c r="CDZ118" i="16"/>
  <c r="CDY118" i="16"/>
  <c r="CDX118" i="16"/>
  <c r="CDW118" i="16"/>
  <c r="CDV118" i="16"/>
  <c r="CDU118" i="16"/>
  <c r="CDT118" i="16"/>
  <c r="CDS118" i="16"/>
  <c r="CDR118" i="16"/>
  <c r="CDQ118" i="16"/>
  <c r="CDP118" i="16"/>
  <c r="CDO118" i="16"/>
  <c r="CDN118" i="16"/>
  <c r="CDM118" i="16"/>
  <c r="CDL118" i="16"/>
  <c r="CDK118" i="16"/>
  <c r="CDJ118" i="16"/>
  <c r="CDI118" i="16"/>
  <c r="CDH118" i="16"/>
  <c r="CDG118" i="16"/>
  <c r="CDF118" i="16"/>
  <c r="CDE118" i="16"/>
  <c r="CDD118" i="16"/>
  <c r="CDC118" i="16"/>
  <c r="CDB118" i="16"/>
  <c r="CDA118" i="16"/>
  <c r="CCZ118" i="16"/>
  <c r="CCY118" i="16"/>
  <c r="CCX118" i="16"/>
  <c r="CCW118" i="16"/>
  <c r="CCV118" i="16"/>
  <c r="CCU118" i="16"/>
  <c r="CCT118" i="16"/>
  <c r="CCS118" i="16"/>
  <c r="CCR118" i="16"/>
  <c r="CCQ118" i="16"/>
  <c r="CCP118" i="16"/>
  <c r="CCO118" i="16"/>
  <c r="CCN118" i="16"/>
  <c r="CCM118" i="16"/>
  <c r="CCL118" i="16"/>
  <c r="CCK118" i="16"/>
  <c r="CCJ118" i="16"/>
  <c r="CCI118" i="16"/>
  <c r="CCH118" i="16"/>
  <c r="CCG118" i="16"/>
  <c r="CCF118" i="16"/>
  <c r="CCE118" i="16"/>
  <c r="CCD118" i="16"/>
  <c r="CCC118" i="16"/>
  <c r="CCB118" i="16"/>
  <c r="CCA118" i="16"/>
  <c r="CBZ118" i="16"/>
  <c r="CBY118" i="16"/>
  <c r="CBX118" i="16"/>
  <c r="CBW118" i="16"/>
  <c r="CBV118" i="16"/>
  <c r="CBU118" i="16"/>
  <c r="CBT118" i="16"/>
  <c r="CBS118" i="16"/>
  <c r="CBR118" i="16"/>
  <c r="CBQ118" i="16"/>
  <c r="CBP118" i="16"/>
  <c r="CBO118" i="16"/>
  <c r="CBN118" i="16"/>
  <c r="CBM118" i="16"/>
  <c r="CBL118" i="16"/>
  <c r="CBK118" i="16"/>
  <c r="CBJ118" i="16"/>
  <c r="CBI118" i="16"/>
  <c r="CBH118" i="16"/>
  <c r="CBG118" i="16"/>
  <c r="CBF118" i="16"/>
  <c r="CBE118" i="16"/>
  <c r="CBD118" i="16"/>
  <c r="CBC118" i="16"/>
  <c r="CBB118" i="16"/>
  <c r="CBA118" i="16"/>
  <c r="CAZ118" i="16"/>
  <c r="CAY118" i="16"/>
  <c r="CAX118" i="16"/>
  <c r="CAW118" i="16"/>
  <c r="CAV118" i="16"/>
  <c r="CAU118" i="16"/>
  <c r="CAT118" i="16"/>
  <c r="CAS118" i="16"/>
  <c r="CAR118" i="16"/>
  <c r="CAQ118" i="16"/>
  <c r="CAP118" i="16"/>
  <c r="CAO118" i="16"/>
  <c r="CAN118" i="16"/>
  <c r="CAM118" i="16"/>
  <c r="CAL118" i="16"/>
  <c r="CAK118" i="16"/>
  <c r="CAJ118" i="16"/>
  <c r="CAI118" i="16"/>
  <c r="CAH118" i="16"/>
  <c r="CAG118" i="16"/>
  <c r="CAF118" i="16"/>
  <c r="CAE118" i="16"/>
  <c r="CAD118" i="16"/>
  <c r="CAC118" i="16"/>
  <c r="CAB118" i="16"/>
  <c r="CAA118" i="16"/>
  <c r="BZZ118" i="16"/>
  <c r="BZY118" i="16"/>
  <c r="BZX118" i="16"/>
  <c r="BZW118" i="16"/>
  <c r="BZV118" i="16"/>
  <c r="BZU118" i="16"/>
  <c r="BZT118" i="16"/>
  <c r="BZS118" i="16"/>
  <c r="BZR118" i="16"/>
  <c r="BZQ118" i="16"/>
  <c r="BZP118" i="16"/>
  <c r="BZO118" i="16"/>
  <c r="BZN118" i="16"/>
  <c r="BZM118" i="16"/>
  <c r="BZL118" i="16"/>
  <c r="BZK118" i="16"/>
  <c r="BZJ118" i="16"/>
  <c r="BZI118" i="16"/>
  <c r="BZH118" i="16"/>
  <c r="BZG118" i="16"/>
  <c r="BZF118" i="16"/>
  <c r="BZE118" i="16"/>
  <c r="BZD118" i="16"/>
  <c r="BZC118" i="16"/>
  <c r="BZB118" i="16"/>
  <c r="BZA118" i="16"/>
  <c r="BYZ118" i="16"/>
  <c r="BYY118" i="16"/>
  <c r="BYX118" i="16"/>
  <c r="BYW118" i="16"/>
  <c r="BYV118" i="16"/>
  <c r="BYU118" i="16"/>
  <c r="BYT118" i="16"/>
  <c r="BYS118" i="16"/>
  <c r="BYR118" i="16"/>
  <c r="BYQ118" i="16"/>
  <c r="BYP118" i="16"/>
  <c r="BYO118" i="16"/>
  <c r="BYN118" i="16"/>
  <c r="BYM118" i="16"/>
  <c r="BYL118" i="16"/>
  <c r="BYK118" i="16"/>
  <c r="BYJ118" i="16"/>
  <c r="BYI118" i="16"/>
  <c r="BYH118" i="16"/>
  <c r="BYG118" i="16"/>
  <c r="BYF118" i="16"/>
  <c r="BYE118" i="16"/>
  <c r="BYD118" i="16"/>
  <c r="BYC118" i="16"/>
  <c r="BYB118" i="16"/>
  <c r="BYA118" i="16"/>
  <c r="BXZ118" i="16"/>
  <c r="BXY118" i="16"/>
  <c r="BXX118" i="16"/>
  <c r="BXW118" i="16"/>
  <c r="BXV118" i="16"/>
  <c r="BXU118" i="16"/>
  <c r="BXT118" i="16"/>
  <c r="BXS118" i="16"/>
  <c r="BXR118" i="16"/>
  <c r="BXQ118" i="16"/>
  <c r="BXP118" i="16"/>
  <c r="BXO118" i="16"/>
  <c r="BXN118" i="16"/>
  <c r="BXM118" i="16"/>
  <c r="BXL118" i="16"/>
  <c r="BXK118" i="16"/>
  <c r="BXJ118" i="16"/>
  <c r="BXI118" i="16"/>
  <c r="BXH118" i="16"/>
  <c r="BXG118" i="16"/>
  <c r="BXF118" i="16"/>
  <c r="BXE118" i="16"/>
  <c r="BXD118" i="16"/>
  <c r="BXC118" i="16"/>
  <c r="BXB118" i="16"/>
  <c r="BXA118" i="16"/>
  <c r="BWZ118" i="16"/>
  <c r="BWY118" i="16"/>
  <c r="BWX118" i="16"/>
  <c r="BWW118" i="16"/>
  <c r="BWV118" i="16"/>
  <c r="BWU118" i="16"/>
  <c r="BWT118" i="16"/>
  <c r="BWS118" i="16"/>
  <c r="BWR118" i="16"/>
  <c r="BWQ118" i="16"/>
  <c r="BWP118" i="16"/>
  <c r="BWO118" i="16"/>
  <c r="BWN118" i="16"/>
  <c r="BWM118" i="16"/>
  <c r="BWL118" i="16"/>
  <c r="BWK118" i="16"/>
  <c r="BWJ118" i="16"/>
  <c r="BWI118" i="16"/>
  <c r="BWH118" i="16"/>
  <c r="BWG118" i="16"/>
  <c r="BWF118" i="16"/>
  <c r="BWE118" i="16"/>
  <c r="BWD118" i="16"/>
  <c r="BWC118" i="16"/>
  <c r="BWB118" i="16"/>
  <c r="BWA118" i="16"/>
  <c r="BVZ118" i="16"/>
  <c r="BVY118" i="16"/>
  <c r="BVX118" i="16"/>
  <c r="BVW118" i="16"/>
  <c r="BVV118" i="16"/>
  <c r="BVU118" i="16"/>
  <c r="BVT118" i="16"/>
  <c r="BVS118" i="16"/>
  <c r="BVR118" i="16"/>
  <c r="BVQ118" i="16"/>
  <c r="BVP118" i="16"/>
  <c r="BVO118" i="16"/>
  <c r="BVN118" i="16"/>
  <c r="BVM118" i="16"/>
  <c r="BVL118" i="16"/>
  <c r="BVK118" i="16"/>
  <c r="BVJ118" i="16"/>
  <c r="BVI118" i="16"/>
  <c r="BVH118" i="16"/>
  <c r="BVG118" i="16"/>
  <c r="BVF118" i="16"/>
  <c r="BVE118" i="16"/>
  <c r="BVD118" i="16"/>
  <c r="BVC118" i="16"/>
  <c r="BVB118" i="16"/>
  <c r="BVA118" i="16"/>
  <c r="BUZ118" i="16"/>
  <c r="BUY118" i="16"/>
  <c r="BUX118" i="16"/>
  <c r="BUW118" i="16"/>
  <c r="BUV118" i="16"/>
  <c r="BUU118" i="16"/>
  <c r="BUT118" i="16"/>
  <c r="BUS118" i="16"/>
  <c r="BUR118" i="16"/>
  <c r="BUQ118" i="16"/>
  <c r="BUP118" i="16"/>
  <c r="BUO118" i="16"/>
  <c r="BUN118" i="16"/>
  <c r="BUM118" i="16"/>
  <c r="BUL118" i="16"/>
  <c r="BUK118" i="16"/>
  <c r="BUJ118" i="16"/>
  <c r="BUI118" i="16"/>
  <c r="BUH118" i="16"/>
  <c r="BUG118" i="16"/>
  <c r="BUF118" i="16"/>
  <c r="BUE118" i="16"/>
  <c r="BUD118" i="16"/>
  <c r="BUC118" i="16"/>
  <c r="BUB118" i="16"/>
  <c r="BUA118" i="16"/>
  <c r="BTZ118" i="16"/>
  <c r="BTY118" i="16"/>
  <c r="BTX118" i="16"/>
  <c r="BTW118" i="16"/>
  <c r="BTV118" i="16"/>
  <c r="BTU118" i="16"/>
  <c r="BTT118" i="16"/>
  <c r="BTS118" i="16"/>
  <c r="BTR118" i="16"/>
  <c r="BTQ118" i="16"/>
  <c r="BTP118" i="16"/>
  <c r="BTO118" i="16"/>
  <c r="BTN118" i="16"/>
  <c r="BTM118" i="16"/>
  <c r="BTL118" i="16"/>
  <c r="BTK118" i="16"/>
  <c r="BTJ118" i="16"/>
  <c r="BTI118" i="16"/>
  <c r="BTH118" i="16"/>
  <c r="BTG118" i="16"/>
  <c r="BTF118" i="16"/>
  <c r="BTE118" i="16"/>
  <c r="BTD118" i="16"/>
  <c r="BTC118" i="16"/>
  <c r="BTB118" i="16"/>
  <c r="BTA118" i="16"/>
  <c r="BSZ118" i="16"/>
  <c r="BSY118" i="16"/>
  <c r="BSX118" i="16"/>
  <c r="BSW118" i="16"/>
  <c r="BSV118" i="16"/>
  <c r="BSU118" i="16"/>
  <c r="BST118" i="16"/>
  <c r="BSS118" i="16"/>
  <c r="BSR118" i="16"/>
  <c r="BSQ118" i="16"/>
  <c r="BSP118" i="16"/>
  <c r="BSO118" i="16"/>
  <c r="BSN118" i="16"/>
  <c r="BSM118" i="16"/>
  <c r="BSL118" i="16"/>
  <c r="BSK118" i="16"/>
  <c r="BSJ118" i="16"/>
  <c r="BSI118" i="16"/>
  <c r="BSH118" i="16"/>
  <c r="BSG118" i="16"/>
  <c r="BSF118" i="16"/>
  <c r="BSE118" i="16"/>
  <c r="BSD118" i="16"/>
  <c r="BSC118" i="16"/>
  <c r="BSB118" i="16"/>
  <c r="BSA118" i="16"/>
  <c r="BRZ118" i="16"/>
  <c r="BRY118" i="16"/>
  <c r="BRX118" i="16"/>
  <c r="BRW118" i="16"/>
  <c r="BRV118" i="16"/>
  <c r="BRU118" i="16"/>
  <c r="BRT118" i="16"/>
  <c r="BRS118" i="16"/>
  <c r="BRR118" i="16"/>
  <c r="BRQ118" i="16"/>
  <c r="BRP118" i="16"/>
  <c r="BRO118" i="16"/>
  <c r="BRN118" i="16"/>
  <c r="BRM118" i="16"/>
  <c r="BRL118" i="16"/>
  <c r="BRK118" i="16"/>
  <c r="BRJ118" i="16"/>
  <c r="BRI118" i="16"/>
  <c r="BRH118" i="16"/>
  <c r="BRG118" i="16"/>
  <c r="BRF118" i="16"/>
  <c r="BRE118" i="16"/>
  <c r="BRD118" i="16"/>
  <c r="BRC118" i="16"/>
  <c r="BRB118" i="16"/>
  <c r="BRA118" i="16"/>
  <c r="BQZ118" i="16"/>
  <c r="BQY118" i="16"/>
  <c r="BQX118" i="16"/>
  <c r="BQW118" i="16"/>
  <c r="BQV118" i="16"/>
  <c r="BQU118" i="16"/>
  <c r="BQT118" i="16"/>
  <c r="BQS118" i="16"/>
  <c r="BQR118" i="16"/>
  <c r="BQQ118" i="16"/>
  <c r="BQP118" i="16"/>
  <c r="BQO118" i="16"/>
  <c r="BQN118" i="16"/>
  <c r="BQM118" i="16"/>
  <c r="BQL118" i="16"/>
  <c r="BQK118" i="16"/>
  <c r="BQJ118" i="16"/>
  <c r="BQI118" i="16"/>
  <c r="BQH118" i="16"/>
  <c r="BQG118" i="16"/>
  <c r="BQF118" i="16"/>
  <c r="BQE118" i="16"/>
  <c r="BQD118" i="16"/>
  <c r="BQC118" i="16"/>
  <c r="BQB118" i="16"/>
  <c r="BQA118" i="16"/>
  <c r="BPZ118" i="16"/>
  <c r="BPY118" i="16"/>
  <c r="BPX118" i="16"/>
  <c r="BPW118" i="16"/>
  <c r="BPV118" i="16"/>
  <c r="BPU118" i="16"/>
  <c r="BPT118" i="16"/>
  <c r="BPS118" i="16"/>
  <c r="BPR118" i="16"/>
  <c r="BPQ118" i="16"/>
  <c r="BPP118" i="16"/>
  <c r="BPO118" i="16"/>
  <c r="BPN118" i="16"/>
  <c r="BPM118" i="16"/>
  <c r="BPL118" i="16"/>
  <c r="BPK118" i="16"/>
  <c r="BPJ118" i="16"/>
  <c r="BPI118" i="16"/>
  <c r="BPH118" i="16"/>
  <c r="BPG118" i="16"/>
  <c r="BPF118" i="16"/>
  <c r="BPE118" i="16"/>
  <c r="BPD118" i="16"/>
  <c r="BPC118" i="16"/>
  <c r="BPB118" i="16"/>
  <c r="BPA118" i="16"/>
  <c r="BOZ118" i="16"/>
  <c r="BOY118" i="16"/>
  <c r="BOX118" i="16"/>
  <c r="BOW118" i="16"/>
  <c r="BOV118" i="16"/>
  <c r="BOU118" i="16"/>
  <c r="BOT118" i="16"/>
  <c r="BOS118" i="16"/>
  <c r="BOR118" i="16"/>
  <c r="BOQ118" i="16"/>
  <c r="BOP118" i="16"/>
  <c r="BOO118" i="16"/>
  <c r="BON118" i="16"/>
  <c r="BOM118" i="16"/>
  <c r="BOL118" i="16"/>
  <c r="BOK118" i="16"/>
  <c r="BOJ118" i="16"/>
  <c r="BOI118" i="16"/>
  <c r="BOH118" i="16"/>
  <c r="BOG118" i="16"/>
  <c r="BOF118" i="16"/>
  <c r="BOE118" i="16"/>
  <c r="BOD118" i="16"/>
  <c r="BOC118" i="16"/>
  <c r="BOB118" i="16"/>
  <c r="BOA118" i="16"/>
  <c r="BNZ118" i="16"/>
  <c r="BNY118" i="16"/>
  <c r="BNX118" i="16"/>
  <c r="BNW118" i="16"/>
  <c r="BNV118" i="16"/>
  <c r="BNU118" i="16"/>
  <c r="BNT118" i="16"/>
  <c r="BNS118" i="16"/>
  <c r="BNR118" i="16"/>
  <c r="BNQ118" i="16"/>
  <c r="BNP118" i="16"/>
  <c r="BNO118" i="16"/>
  <c r="BNN118" i="16"/>
  <c r="BNM118" i="16"/>
  <c r="BNL118" i="16"/>
  <c r="BNK118" i="16"/>
  <c r="BNJ118" i="16"/>
  <c r="BNI118" i="16"/>
  <c r="BNH118" i="16"/>
  <c r="BNG118" i="16"/>
  <c r="BNF118" i="16"/>
  <c r="BNE118" i="16"/>
  <c r="BND118" i="16"/>
  <c r="BNC118" i="16"/>
  <c r="BNB118" i="16"/>
  <c r="BNA118" i="16"/>
  <c r="BMZ118" i="16"/>
  <c r="BMY118" i="16"/>
  <c r="BMX118" i="16"/>
  <c r="BMW118" i="16"/>
  <c r="BMV118" i="16"/>
  <c r="BMU118" i="16"/>
  <c r="BMT118" i="16"/>
  <c r="BMS118" i="16"/>
  <c r="BMR118" i="16"/>
  <c r="BMQ118" i="16"/>
  <c r="BMP118" i="16"/>
  <c r="BMO118" i="16"/>
  <c r="BMN118" i="16"/>
  <c r="BMM118" i="16"/>
  <c r="BML118" i="16"/>
  <c r="BMK118" i="16"/>
  <c r="BMJ118" i="16"/>
  <c r="BMI118" i="16"/>
  <c r="BMH118" i="16"/>
  <c r="BMG118" i="16"/>
  <c r="BMF118" i="16"/>
  <c r="BME118" i="16"/>
  <c r="BMD118" i="16"/>
  <c r="BMC118" i="16"/>
  <c r="BMB118" i="16"/>
  <c r="BMA118" i="16"/>
  <c r="BLZ118" i="16"/>
  <c r="BLY118" i="16"/>
  <c r="BLX118" i="16"/>
  <c r="BLW118" i="16"/>
  <c r="BLV118" i="16"/>
  <c r="BLU118" i="16"/>
  <c r="BLT118" i="16"/>
  <c r="BLS118" i="16"/>
  <c r="BLR118" i="16"/>
  <c r="BLQ118" i="16"/>
  <c r="BLP118" i="16"/>
  <c r="BLO118" i="16"/>
  <c r="BLN118" i="16"/>
  <c r="BLM118" i="16"/>
  <c r="BLL118" i="16"/>
  <c r="BLK118" i="16"/>
  <c r="BLJ118" i="16"/>
  <c r="BLI118" i="16"/>
  <c r="BLH118" i="16"/>
  <c r="BLG118" i="16"/>
  <c r="BLF118" i="16"/>
  <c r="BLE118" i="16"/>
  <c r="BLD118" i="16"/>
  <c r="BLC118" i="16"/>
  <c r="BLB118" i="16"/>
  <c r="BLA118" i="16"/>
  <c r="BKZ118" i="16"/>
  <c r="BKY118" i="16"/>
  <c r="BKX118" i="16"/>
  <c r="BKW118" i="16"/>
  <c r="BKV118" i="16"/>
  <c r="BKU118" i="16"/>
  <c r="BKT118" i="16"/>
  <c r="BKS118" i="16"/>
  <c r="BKR118" i="16"/>
  <c r="BKQ118" i="16"/>
  <c r="BKP118" i="16"/>
  <c r="BKO118" i="16"/>
  <c r="BKN118" i="16"/>
  <c r="BKM118" i="16"/>
  <c r="BKL118" i="16"/>
  <c r="BKK118" i="16"/>
  <c r="BKJ118" i="16"/>
  <c r="BKI118" i="16"/>
  <c r="BKH118" i="16"/>
  <c r="BKG118" i="16"/>
  <c r="BKF118" i="16"/>
  <c r="BKE118" i="16"/>
  <c r="BKD118" i="16"/>
  <c r="BKC118" i="16"/>
  <c r="BKB118" i="16"/>
  <c r="BKA118" i="16"/>
  <c r="BJZ118" i="16"/>
  <c r="BJY118" i="16"/>
  <c r="BJX118" i="16"/>
  <c r="BJW118" i="16"/>
  <c r="BJV118" i="16"/>
  <c r="BJU118" i="16"/>
  <c r="BJT118" i="16"/>
  <c r="BJS118" i="16"/>
  <c r="BJR118" i="16"/>
  <c r="BJQ118" i="16"/>
  <c r="BJP118" i="16"/>
  <c r="BJO118" i="16"/>
  <c r="BJN118" i="16"/>
  <c r="BJM118" i="16"/>
  <c r="BJL118" i="16"/>
  <c r="BJK118" i="16"/>
  <c r="BJJ118" i="16"/>
  <c r="BJI118" i="16"/>
  <c r="BJH118" i="16"/>
  <c r="BJG118" i="16"/>
  <c r="BJF118" i="16"/>
  <c r="BJE118" i="16"/>
  <c r="BJD118" i="16"/>
  <c r="BJC118" i="16"/>
  <c r="BJB118" i="16"/>
  <c r="BJA118" i="16"/>
  <c r="BIZ118" i="16"/>
  <c r="BIY118" i="16"/>
  <c r="BIX118" i="16"/>
  <c r="BIW118" i="16"/>
  <c r="BIV118" i="16"/>
  <c r="BIU118" i="16"/>
  <c r="BIT118" i="16"/>
  <c r="BIS118" i="16"/>
  <c r="BIR118" i="16"/>
  <c r="BIQ118" i="16"/>
  <c r="BIP118" i="16"/>
  <c r="BIO118" i="16"/>
  <c r="BIN118" i="16"/>
  <c r="BIM118" i="16"/>
  <c r="BIL118" i="16"/>
  <c r="BIK118" i="16"/>
  <c r="BIJ118" i="16"/>
  <c r="BII118" i="16"/>
  <c r="BIH118" i="16"/>
  <c r="BIG118" i="16"/>
  <c r="BIF118" i="16"/>
  <c r="BIE118" i="16"/>
  <c r="BID118" i="16"/>
  <c r="BIC118" i="16"/>
  <c r="BIB118" i="16"/>
  <c r="BIA118" i="16"/>
  <c r="BHZ118" i="16"/>
  <c r="BHY118" i="16"/>
  <c r="BHX118" i="16"/>
  <c r="BHW118" i="16"/>
  <c r="BHV118" i="16"/>
  <c r="BHU118" i="16"/>
  <c r="BHT118" i="16"/>
  <c r="BHS118" i="16"/>
  <c r="BHR118" i="16"/>
  <c r="BHQ118" i="16"/>
  <c r="BHP118" i="16"/>
  <c r="BHO118" i="16"/>
  <c r="BHN118" i="16"/>
  <c r="BHM118" i="16"/>
  <c r="BHL118" i="16"/>
  <c r="BHK118" i="16"/>
  <c r="BHJ118" i="16"/>
  <c r="BHI118" i="16"/>
  <c r="BHH118" i="16"/>
  <c r="BHG118" i="16"/>
  <c r="BHF118" i="16"/>
  <c r="BHE118" i="16"/>
  <c r="BHD118" i="16"/>
  <c r="BHC118" i="16"/>
  <c r="BHB118" i="16"/>
  <c r="BHA118" i="16"/>
  <c r="BGZ118" i="16"/>
  <c r="BGY118" i="16"/>
  <c r="BGX118" i="16"/>
  <c r="BGW118" i="16"/>
  <c r="BGV118" i="16"/>
  <c r="BGU118" i="16"/>
  <c r="BGT118" i="16"/>
  <c r="BGS118" i="16"/>
  <c r="BGR118" i="16"/>
  <c r="BGQ118" i="16"/>
  <c r="BGP118" i="16"/>
  <c r="BGO118" i="16"/>
  <c r="BGN118" i="16"/>
  <c r="BGM118" i="16"/>
  <c r="BGL118" i="16"/>
  <c r="BGK118" i="16"/>
  <c r="BGJ118" i="16"/>
  <c r="BGI118" i="16"/>
  <c r="BGH118" i="16"/>
  <c r="BGG118" i="16"/>
  <c r="BGF118" i="16"/>
  <c r="BGE118" i="16"/>
  <c r="BGD118" i="16"/>
  <c r="BGC118" i="16"/>
  <c r="BGB118" i="16"/>
  <c r="BGA118" i="16"/>
  <c r="BFZ118" i="16"/>
  <c r="BFY118" i="16"/>
  <c r="BFX118" i="16"/>
  <c r="BFW118" i="16"/>
  <c r="BFV118" i="16"/>
  <c r="BFU118" i="16"/>
  <c r="BFT118" i="16"/>
  <c r="BFS118" i="16"/>
  <c r="BFR118" i="16"/>
  <c r="BFQ118" i="16"/>
  <c r="BFP118" i="16"/>
  <c r="BFO118" i="16"/>
  <c r="BFN118" i="16"/>
  <c r="BFM118" i="16"/>
  <c r="BFL118" i="16"/>
  <c r="BFK118" i="16"/>
  <c r="BFJ118" i="16"/>
  <c r="BFI118" i="16"/>
  <c r="BFH118" i="16"/>
  <c r="BFG118" i="16"/>
  <c r="BFF118" i="16"/>
  <c r="BFE118" i="16"/>
  <c r="BFD118" i="16"/>
  <c r="BFC118" i="16"/>
  <c r="BFB118" i="16"/>
  <c r="BFA118" i="16"/>
  <c r="BEZ118" i="16"/>
  <c r="BEY118" i="16"/>
  <c r="BEX118" i="16"/>
  <c r="BEW118" i="16"/>
  <c r="BEV118" i="16"/>
  <c r="BEU118" i="16"/>
  <c r="BET118" i="16"/>
  <c r="BES118" i="16"/>
  <c r="BER118" i="16"/>
  <c r="BEQ118" i="16"/>
  <c r="BEP118" i="16"/>
  <c r="BEO118" i="16"/>
  <c r="BEN118" i="16"/>
  <c r="BEM118" i="16"/>
  <c r="BEL118" i="16"/>
  <c r="BEK118" i="16"/>
  <c r="BEJ118" i="16"/>
  <c r="BEI118" i="16"/>
  <c r="BEH118" i="16"/>
  <c r="BEG118" i="16"/>
  <c r="BEF118" i="16"/>
  <c r="BEE118" i="16"/>
  <c r="BED118" i="16"/>
  <c r="BEC118" i="16"/>
  <c r="BEB118" i="16"/>
  <c r="BEA118" i="16"/>
  <c r="BDZ118" i="16"/>
  <c r="BDY118" i="16"/>
  <c r="BDX118" i="16"/>
  <c r="BDW118" i="16"/>
  <c r="BDV118" i="16"/>
  <c r="BDU118" i="16"/>
  <c r="BDT118" i="16"/>
  <c r="BDS118" i="16"/>
  <c r="BDR118" i="16"/>
  <c r="BDQ118" i="16"/>
  <c r="BDP118" i="16"/>
  <c r="BDO118" i="16"/>
  <c r="BDN118" i="16"/>
  <c r="BDM118" i="16"/>
  <c r="BDL118" i="16"/>
  <c r="BDK118" i="16"/>
  <c r="BDJ118" i="16"/>
  <c r="BDI118" i="16"/>
  <c r="BDH118" i="16"/>
  <c r="BDG118" i="16"/>
  <c r="BDF118" i="16"/>
  <c r="BDE118" i="16"/>
  <c r="BDD118" i="16"/>
  <c r="BDC118" i="16"/>
  <c r="BDB118" i="16"/>
  <c r="BDA118" i="16"/>
  <c r="BCZ118" i="16"/>
  <c r="BCY118" i="16"/>
  <c r="BCX118" i="16"/>
  <c r="BCW118" i="16"/>
  <c r="BCV118" i="16"/>
  <c r="BCU118" i="16"/>
  <c r="BCT118" i="16"/>
  <c r="BCS118" i="16"/>
  <c r="BCR118" i="16"/>
  <c r="BCQ118" i="16"/>
  <c r="BCP118" i="16"/>
  <c r="BCO118" i="16"/>
  <c r="BCN118" i="16"/>
  <c r="BCM118" i="16"/>
  <c r="BCL118" i="16"/>
  <c r="BCK118" i="16"/>
  <c r="BCJ118" i="16"/>
  <c r="BCI118" i="16"/>
  <c r="BCH118" i="16"/>
  <c r="BCG118" i="16"/>
  <c r="BCF118" i="16"/>
  <c r="BCE118" i="16"/>
  <c r="BCD118" i="16"/>
  <c r="BCC118" i="16"/>
  <c r="BCB118" i="16"/>
  <c r="BCA118" i="16"/>
  <c r="BBZ118" i="16"/>
  <c r="BBY118" i="16"/>
  <c r="BBX118" i="16"/>
  <c r="BBW118" i="16"/>
  <c r="BBV118" i="16"/>
  <c r="BBU118" i="16"/>
  <c r="BBT118" i="16"/>
  <c r="BBS118" i="16"/>
  <c r="BBR118" i="16"/>
  <c r="BBQ118" i="16"/>
  <c r="BBP118" i="16"/>
  <c r="BBO118" i="16"/>
  <c r="BBN118" i="16"/>
  <c r="BBM118" i="16"/>
  <c r="BBL118" i="16"/>
  <c r="BBK118" i="16"/>
  <c r="BBJ118" i="16"/>
  <c r="BBI118" i="16"/>
  <c r="BBH118" i="16"/>
  <c r="BBG118" i="16"/>
  <c r="BBF118" i="16"/>
  <c r="BBE118" i="16"/>
  <c r="BBD118" i="16"/>
  <c r="BBC118" i="16"/>
  <c r="BBB118" i="16"/>
  <c r="BBA118" i="16"/>
  <c r="BAZ118" i="16"/>
  <c r="BAY118" i="16"/>
  <c r="BAX118" i="16"/>
  <c r="BAW118" i="16"/>
  <c r="BAV118" i="16"/>
  <c r="BAU118" i="16"/>
  <c r="BAT118" i="16"/>
  <c r="BAS118" i="16"/>
  <c r="BAR118" i="16"/>
  <c r="BAQ118" i="16"/>
  <c r="BAP118" i="16"/>
  <c r="BAO118" i="16"/>
  <c r="BAN118" i="16"/>
  <c r="BAM118" i="16"/>
  <c r="BAL118" i="16"/>
  <c r="BAK118" i="16"/>
  <c r="BAJ118" i="16"/>
  <c r="BAI118" i="16"/>
  <c r="BAH118" i="16"/>
  <c r="BAG118" i="16"/>
  <c r="BAF118" i="16"/>
  <c r="BAE118" i="16"/>
  <c r="BAD118" i="16"/>
  <c r="BAC118" i="16"/>
  <c r="BAB118" i="16"/>
  <c r="BAA118" i="16"/>
  <c r="AZZ118" i="16"/>
  <c r="AZY118" i="16"/>
  <c r="AZX118" i="16"/>
  <c r="AZW118" i="16"/>
  <c r="AZV118" i="16"/>
  <c r="AZU118" i="16"/>
  <c r="AZT118" i="16"/>
  <c r="AZS118" i="16"/>
  <c r="AZR118" i="16"/>
  <c r="AZQ118" i="16"/>
  <c r="AZP118" i="16"/>
  <c r="AZO118" i="16"/>
  <c r="AZN118" i="16"/>
  <c r="AZM118" i="16"/>
  <c r="AZL118" i="16"/>
  <c r="AZK118" i="16"/>
  <c r="AZJ118" i="16"/>
  <c r="AZI118" i="16"/>
  <c r="AZH118" i="16"/>
  <c r="AZG118" i="16"/>
  <c r="AZF118" i="16"/>
  <c r="AZE118" i="16"/>
  <c r="AZD118" i="16"/>
  <c r="AZC118" i="16"/>
  <c r="AZB118" i="16"/>
  <c r="AZA118" i="16"/>
  <c r="AYZ118" i="16"/>
  <c r="AYY118" i="16"/>
  <c r="AYX118" i="16"/>
  <c r="AYW118" i="16"/>
  <c r="AYV118" i="16"/>
  <c r="AYU118" i="16"/>
  <c r="AYT118" i="16"/>
  <c r="AYS118" i="16"/>
  <c r="AYR118" i="16"/>
  <c r="AYQ118" i="16"/>
  <c r="AYP118" i="16"/>
  <c r="AYO118" i="16"/>
  <c r="AYN118" i="16"/>
  <c r="AYM118" i="16"/>
  <c r="AYL118" i="16"/>
  <c r="AYK118" i="16"/>
  <c r="AYJ118" i="16"/>
  <c r="AYI118" i="16"/>
  <c r="AYH118" i="16"/>
  <c r="AYG118" i="16"/>
  <c r="AYF118" i="16"/>
  <c r="AYE118" i="16"/>
  <c r="AYD118" i="16"/>
  <c r="AYC118" i="16"/>
  <c r="AYB118" i="16"/>
  <c r="AYA118" i="16"/>
  <c r="AXZ118" i="16"/>
  <c r="AXY118" i="16"/>
  <c r="AXX118" i="16"/>
  <c r="AXW118" i="16"/>
  <c r="AXV118" i="16"/>
  <c r="AXU118" i="16"/>
  <c r="AXT118" i="16"/>
  <c r="AXS118" i="16"/>
  <c r="AXR118" i="16"/>
  <c r="AXQ118" i="16"/>
  <c r="AXP118" i="16"/>
  <c r="AXO118" i="16"/>
  <c r="AXN118" i="16"/>
  <c r="AXM118" i="16"/>
  <c r="AXL118" i="16"/>
  <c r="AXK118" i="16"/>
  <c r="AXJ118" i="16"/>
  <c r="AXI118" i="16"/>
  <c r="AXH118" i="16"/>
  <c r="AXG118" i="16"/>
  <c r="AXF118" i="16"/>
  <c r="AXE118" i="16"/>
  <c r="AXD118" i="16"/>
  <c r="AXC118" i="16"/>
  <c r="AXB118" i="16"/>
  <c r="AXA118" i="16"/>
  <c r="AWZ118" i="16"/>
  <c r="AWY118" i="16"/>
  <c r="AWX118" i="16"/>
  <c r="AWW118" i="16"/>
  <c r="AWV118" i="16"/>
  <c r="AWU118" i="16"/>
  <c r="AWT118" i="16"/>
  <c r="AWS118" i="16"/>
  <c r="AWR118" i="16"/>
  <c r="AWQ118" i="16"/>
  <c r="AWP118" i="16"/>
  <c r="AWO118" i="16"/>
  <c r="AWN118" i="16"/>
  <c r="AWM118" i="16"/>
  <c r="AWL118" i="16"/>
  <c r="AWK118" i="16"/>
  <c r="AWJ118" i="16"/>
  <c r="AWI118" i="16"/>
  <c r="AWH118" i="16"/>
  <c r="AWG118" i="16"/>
  <c r="AWF118" i="16"/>
  <c r="AWE118" i="16"/>
  <c r="AWD118" i="16"/>
  <c r="AWC118" i="16"/>
  <c r="AWB118" i="16"/>
  <c r="AWA118" i="16"/>
  <c r="AVZ118" i="16"/>
  <c r="AVY118" i="16"/>
  <c r="AVX118" i="16"/>
  <c r="AVW118" i="16"/>
  <c r="AVV118" i="16"/>
  <c r="AVU118" i="16"/>
  <c r="AVT118" i="16"/>
  <c r="AVS118" i="16"/>
  <c r="AVR118" i="16"/>
  <c r="AVQ118" i="16"/>
  <c r="AVP118" i="16"/>
  <c r="AVO118" i="16"/>
  <c r="AVN118" i="16"/>
  <c r="AVM118" i="16"/>
  <c r="AVL118" i="16"/>
  <c r="AVK118" i="16"/>
  <c r="AVJ118" i="16"/>
  <c r="AVI118" i="16"/>
  <c r="AVH118" i="16"/>
  <c r="AVG118" i="16"/>
  <c r="AVF118" i="16"/>
  <c r="AVE118" i="16"/>
  <c r="AVD118" i="16"/>
  <c r="AVC118" i="16"/>
  <c r="AVB118" i="16"/>
  <c r="AVA118" i="16"/>
  <c r="AUZ118" i="16"/>
  <c r="AUY118" i="16"/>
  <c r="AUX118" i="16"/>
  <c r="AUW118" i="16"/>
  <c r="AUV118" i="16"/>
  <c r="AUU118" i="16"/>
  <c r="AUT118" i="16"/>
  <c r="AUS118" i="16"/>
  <c r="AUR118" i="16"/>
  <c r="AUQ118" i="16"/>
  <c r="AUP118" i="16"/>
  <c r="AUO118" i="16"/>
  <c r="AUN118" i="16"/>
  <c r="AUM118" i="16"/>
  <c r="AUL118" i="16"/>
  <c r="AUK118" i="16"/>
  <c r="AUJ118" i="16"/>
  <c r="AUI118" i="16"/>
  <c r="AUH118" i="16"/>
  <c r="AUG118" i="16"/>
  <c r="AUF118" i="16"/>
  <c r="AUE118" i="16"/>
  <c r="AUD118" i="16"/>
  <c r="AUC118" i="16"/>
  <c r="AUB118" i="16"/>
  <c r="AUA118" i="16"/>
  <c r="ATZ118" i="16"/>
  <c r="ATY118" i="16"/>
  <c r="ATX118" i="16"/>
  <c r="ATW118" i="16"/>
  <c r="ATV118" i="16"/>
  <c r="ATU118" i="16"/>
  <c r="ATT118" i="16"/>
  <c r="ATS118" i="16"/>
  <c r="ATR118" i="16"/>
  <c r="ATQ118" i="16"/>
  <c r="ATP118" i="16"/>
  <c r="ATO118" i="16"/>
  <c r="ATN118" i="16"/>
  <c r="ATM118" i="16"/>
  <c r="ATL118" i="16"/>
  <c r="ATK118" i="16"/>
  <c r="ATJ118" i="16"/>
  <c r="ATI118" i="16"/>
  <c r="ATH118" i="16"/>
  <c r="ATG118" i="16"/>
  <c r="ATF118" i="16"/>
  <c r="ATE118" i="16"/>
  <c r="ATD118" i="16"/>
  <c r="ATC118" i="16"/>
  <c r="ATB118" i="16"/>
  <c r="ATA118" i="16"/>
  <c r="ASZ118" i="16"/>
  <c r="ASY118" i="16"/>
  <c r="ASX118" i="16"/>
  <c r="ASW118" i="16"/>
  <c r="ASV118" i="16"/>
  <c r="ASU118" i="16"/>
  <c r="AST118" i="16"/>
  <c r="ASS118" i="16"/>
  <c r="ASR118" i="16"/>
  <c r="ASQ118" i="16"/>
  <c r="ASP118" i="16"/>
  <c r="ASO118" i="16"/>
  <c r="ASN118" i="16"/>
  <c r="ASM118" i="16"/>
  <c r="ASL118" i="16"/>
  <c r="ASK118" i="16"/>
  <c r="ASJ118" i="16"/>
  <c r="ASI118" i="16"/>
  <c r="ASH118" i="16"/>
  <c r="ASG118" i="16"/>
  <c r="ASF118" i="16"/>
  <c r="ASE118" i="16"/>
  <c r="ASD118" i="16"/>
  <c r="ASC118" i="16"/>
  <c r="ASB118" i="16"/>
  <c r="ASA118" i="16"/>
  <c r="ARZ118" i="16"/>
  <c r="ARY118" i="16"/>
  <c r="ARX118" i="16"/>
  <c r="ARW118" i="16"/>
  <c r="ARV118" i="16"/>
  <c r="ARU118" i="16"/>
  <c r="ART118" i="16"/>
  <c r="ARS118" i="16"/>
  <c r="ARR118" i="16"/>
  <c r="ARQ118" i="16"/>
  <c r="ARP118" i="16"/>
  <c r="ARO118" i="16"/>
  <c r="ARN118" i="16"/>
  <c r="ARM118" i="16"/>
  <c r="ARL118" i="16"/>
  <c r="ARK118" i="16"/>
  <c r="ARJ118" i="16"/>
  <c r="ARI118" i="16"/>
  <c r="ARH118" i="16"/>
  <c r="ARG118" i="16"/>
  <c r="ARF118" i="16"/>
  <c r="ARE118" i="16"/>
  <c r="ARD118" i="16"/>
  <c r="ARC118" i="16"/>
  <c r="ARB118" i="16"/>
  <c r="ARA118" i="16"/>
  <c r="AQZ118" i="16"/>
  <c r="AQY118" i="16"/>
  <c r="AQX118" i="16"/>
  <c r="AQW118" i="16"/>
  <c r="AQV118" i="16"/>
  <c r="AQU118" i="16"/>
  <c r="AQT118" i="16"/>
  <c r="AQS118" i="16"/>
  <c r="AQR118" i="16"/>
  <c r="AQQ118" i="16"/>
  <c r="AQP118" i="16"/>
  <c r="AQO118" i="16"/>
  <c r="AQN118" i="16"/>
  <c r="AQM118" i="16"/>
  <c r="AQL118" i="16"/>
  <c r="AQK118" i="16"/>
  <c r="AQJ118" i="16"/>
  <c r="AQI118" i="16"/>
  <c r="AQH118" i="16"/>
  <c r="AQG118" i="16"/>
  <c r="AQF118" i="16"/>
  <c r="AQE118" i="16"/>
  <c r="AQD118" i="16"/>
  <c r="AQC118" i="16"/>
  <c r="AQB118" i="16"/>
  <c r="AQA118" i="16"/>
  <c r="APZ118" i="16"/>
  <c r="APY118" i="16"/>
  <c r="APX118" i="16"/>
  <c r="APW118" i="16"/>
  <c r="APV118" i="16"/>
  <c r="APU118" i="16"/>
  <c r="APT118" i="16"/>
  <c r="APS118" i="16"/>
  <c r="APR118" i="16"/>
  <c r="APQ118" i="16"/>
  <c r="APP118" i="16"/>
  <c r="APO118" i="16"/>
  <c r="APN118" i="16"/>
  <c r="APM118" i="16"/>
  <c r="APL118" i="16"/>
  <c r="APK118" i="16"/>
  <c r="APJ118" i="16"/>
  <c r="API118" i="16"/>
  <c r="APH118" i="16"/>
  <c r="APG118" i="16"/>
  <c r="APF118" i="16"/>
  <c r="APE118" i="16"/>
  <c r="APD118" i="16"/>
  <c r="APC118" i="16"/>
  <c r="APB118" i="16"/>
  <c r="APA118" i="16"/>
  <c r="AOZ118" i="16"/>
  <c r="AOY118" i="16"/>
  <c r="AOX118" i="16"/>
  <c r="AOW118" i="16"/>
  <c r="AOV118" i="16"/>
  <c r="AOU118" i="16"/>
  <c r="AOT118" i="16"/>
  <c r="AOS118" i="16"/>
  <c r="AOR118" i="16"/>
  <c r="AOQ118" i="16"/>
  <c r="AOP118" i="16"/>
  <c r="AOO118" i="16"/>
  <c r="AON118" i="16"/>
  <c r="AOM118" i="16"/>
  <c r="AOL118" i="16"/>
  <c r="AOK118" i="16"/>
  <c r="AOJ118" i="16"/>
  <c r="AOI118" i="16"/>
  <c r="AOH118" i="16"/>
  <c r="AOG118" i="16"/>
  <c r="AOF118" i="16"/>
  <c r="AOE118" i="16"/>
  <c r="AOD118" i="16"/>
  <c r="AOC118" i="16"/>
  <c r="AOB118" i="16"/>
  <c r="AOA118" i="16"/>
  <c r="ANZ118" i="16"/>
  <c r="ANY118" i="16"/>
  <c r="ANX118" i="16"/>
  <c r="ANW118" i="16"/>
  <c r="ANV118" i="16"/>
  <c r="ANU118" i="16"/>
  <c r="ANT118" i="16"/>
  <c r="ANS118" i="16"/>
  <c r="ANR118" i="16"/>
  <c r="ANQ118" i="16"/>
  <c r="ANP118" i="16"/>
  <c r="ANO118" i="16"/>
  <c r="ANN118" i="16"/>
  <c r="ANM118" i="16"/>
  <c r="ANL118" i="16"/>
  <c r="ANK118" i="16"/>
  <c r="ANJ118" i="16"/>
  <c r="ANI118" i="16"/>
  <c r="ANH118" i="16"/>
  <c r="ANG118" i="16"/>
  <c r="ANF118" i="16"/>
  <c r="ANE118" i="16"/>
  <c r="AND118" i="16"/>
  <c r="ANC118" i="16"/>
  <c r="ANB118" i="16"/>
  <c r="ANA118" i="16"/>
  <c r="AMZ118" i="16"/>
  <c r="AMY118" i="16"/>
  <c r="AMX118" i="16"/>
  <c r="AMW118" i="16"/>
  <c r="AMV118" i="16"/>
  <c r="AMU118" i="16"/>
  <c r="AMT118" i="16"/>
  <c r="AMS118" i="16"/>
  <c r="AMR118" i="16"/>
  <c r="AMQ118" i="16"/>
  <c r="AMP118" i="16"/>
  <c r="AMO118" i="16"/>
  <c r="AMN118" i="16"/>
  <c r="AMM118" i="16"/>
  <c r="AML118" i="16"/>
  <c r="AMK118" i="16"/>
  <c r="AMJ118" i="16"/>
  <c r="AMI118" i="16"/>
  <c r="AMH118" i="16"/>
  <c r="AMG118" i="16"/>
  <c r="AMF118" i="16"/>
  <c r="AME118" i="16"/>
  <c r="AMD118" i="16"/>
  <c r="AMC118" i="16"/>
  <c r="AMB118" i="16"/>
  <c r="AMA118" i="16"/>
  <c r="ALZ118" i="16"/>
  <c r="ALY118" i="16"/>
  <c r="ALX118" i="16"/>
  <c r="ALW118" i="16"/>
  <c r="ALV118" i="16"/>
  <c r="ALU118" i="16"/>
  <c r="ALT118" i="16"/>
  <c r="ALS118" i="16"/>
  <c r="ALR118" i="16"/>
  <c r="ALQ118" i="16"/>
  <c r="ALP118" i="16"/>
  <c r="ALO118" i="16"/>
  <c r="ALN118" i="16"/>
  <c r="ALM118" i="16"/>
  <c r="ALL118" i="16"/>
  <c r="ALK118" i="16"/>
  <c r="ALJ118" i="16"/>
  <c r="ALI118" i="16"/>
  <c r="ALH118" i="16"/>
  <c r="ALG118" i="16"/>
  <c r="ALF118" i="16"/>
  <c r="ALE118" i="16"/>
  <c r="ALD118" i="16"/>
  <c r="ALC118" i="16"/>
  <c r="ALB118" i="16"/>
  <c r="ALA118" i="16"/>
  <c r="AKZ118" i="16"/>
  <c r="AKY118" i="16"/>
  <c r="AKX118" i="16"/>
  <c r="AKW118" i="16"/>
  <c r="AKV118" i="16"/>
  <c r="AKU118" i="16"/>
  <c r="AKT118" i="16"/>
  <c r="AKS118" i="16"/>
  <c r="AKR118" i="16"/>
  <c r="AKQ118" i="16"/>
  <c r="AKP118" i="16"/>
  <c r="AKO118" i="16"/>
  <c r="AKN118" i="16"/>
  <c r="AKM118" i="16"/>
  <c r="AKL118" i="16"/>
  <c r="AKK118" i="16"/>
  <c r="AKJ118" i="16"/>
  <c r="AKI118" i="16"/>
  <c r="AKH118" i="16"/>
  <c r="AKG118" i="16"/>
  <c r="AKF118" i="16"/>
  <c r="AKE118" i="16"/>
  <c r="AKD118" i="16"/>
  <c r="AKC118" i="16"/>
  <c r="AKB118" i="16"/>
  <c r="AKA118" i="16"/>
  <c r="AJZ118" i="16"/>
  <c r="AJY118" i="16"/>
  <c r="AJX118" i="16"/>
  <c r="AJW118" i="16"/>
  <c r="AJV118" i="16"/>
  <c r="AJU118" i="16"/>
  <c r="AJT118" i="16"/>
  <c r="AJS118" i="16"/>
  <c r="AJR118" i="16"/>
  <c r="AJQ118" i="16"/>
  <c r="AJP118" i="16"/>
  <c r="AJO118" i="16"/>
  <c r="AJN118" i="16"/>
  <c r="AJM118" i="16"/>
  <c r="AJL118" i="16"/>
  <c r="AJK118" i="16"/>
  <c r="AJJ118" i="16"/>
  <c r="AJI118" i="16"/>
  <c r="AJH118" i="16"/>
  <c r="AJG118" i="16"/>
  <c r="AJF118" i="16"/>
  <c r="AJE118" i="16"/>
  <c r="AJD118" i="16"/>
  <c r="AJC118" i="16"/>
  <c r="AJB118" i="16"/>
  <c r="AJA118" i="16"/>
  <c r="AIZ118" i="16"/>
  <c r="AIY118" i="16"/>
  <c r="AIX118" i="16"/>
  <c r="AIW118" i="16"/>
  <c r="AIV118" i="16"/>
  <c r="AIU118" i="16"/>
  <c r="AIT118" i="16"/>
  <c r="AIS118" i="16"/>
  <c r="AIR118" i="16"/>
  <c r="AIQ118" i="16"/>
  <c r="AIP118" i="16"/>
  <c r="AIO118" i="16"/>
  <c r="AIN118" i="16"/>
  <c r="AIM118" i="16"/>
  <c r="AIL118" i="16"/>
  <c r="AIK118" i="16"/>
  <c r="AIJ118" i="16"/>
  <c r="AII118" i="16"/>
  <c r="AIH118" i="16"/>
  <c r="AIG118" i="16"/>
  <c r="AIF118" i="16"/>
  <c r="AIE118" i="16"/>
  <c r="AID118" i="16"/>
  <c r="AIC118" i="16"/>
  <c r="AIB118" i="16"/>
  <c r="AIA118" i="16"/>
  <c r="AHZ118" i="16"/>
  <c r="AHY118" i="16"/>
  <c r="AHX118" i="16"/>
  <c r="AHW118" i="16"/>
  <c r="AHV118" i="16"/>
  <c r="AHU118" i="16"/>
  <c r="AHT118" i="16"/>
  <c r="AHS118" i="16"/>
  <c r="AHR118" i="16"/>
  <c r="AHQ118" i="16"/>
  <c r="AHP118" i="16"/>
  <c r="AHO118" i="16"/>
  <c r="AHN118" i="16"/>
  <c r="AHM118" i="16"/>
  <c r="AHL118" i="16"/>
  <c r="AHK118" i="16"/>
  <c r="AHJ118" i="16"/>
  <c r="AHI118" i="16"/>
  <c r="AHH118" i="16"/>
  <c r="AHG118" i="16"/>
  <c r="AHF118" i="16"/>
  <c r="AHE118" i="16"/>
  <c r="AHD118" i="16"/>
  <c r="AHC118" i="16"/>
  <c r="AHB118" i="16"/>
  <c r="AHA118" i="16"/>
  <c r="AGZ118" i="16"/>
  <c r="AGY118" i="16"/>
  <c r="AGX118" i="16"/>
  <c r="AGW118" i="16"/>
  <c r="AGV118" i="16"/>
  <c r="AGU118" i="16"/>
  <c r="AGT118" i="16"/>
  <c r="AGS118" i="16"/>
  <c r="AGR118" i="16"/>
  <c r="AGQ118" i="16"/>
  <c r="AGP118" i="16"/>
  <c r="AGO118" i="16"/>
  <c r="AGN118" i="16"/>
  <c r="AGM118" i="16"/>
  <c r="AGL118" i="16"/>
  <c r="AGK118" i="16"/>
  <c r="AGJ118" i="16"/>
  <c r="AGI118" i="16"/>
  <c r="AGH118" i="16"/>
  <c r="AGG118" i="16"/>
  <c r="AGF118" i="16"/>
  <c r="AGE118" i="16"/>
  <c r="AGD118" i="16"/>
  <c r="AGC118" i="16"/>
  <c r="AGB118" i="16"/>
  <c r="AGA118" i="16"/>
  <c r="AFZ118" i="16"/>
  <c r="AFY118" i="16"/>
  <c r="AFX118" i="16"/>
  <c r="AFW118" i="16"/>
  <c r="AFV118" i="16"/>
  <c r="AFU118" i="16"/>
  <c r="AFT118" i="16"/>
  <c r="AFS118" i="16"/>
  <c r="AFR118" i="16"/>
  <c r="AFQ118" i="16"/>
  <c r="AFP118" i="16"/>
  <c r="AFO118" i="16"/>
  <c r="AFN118" i="16"/>
  <c r="AFM118" i="16"/>
  <c r="AFL118" i="16"/>
  <c r="AFK118" i="16"/>
  <c r="AFJ118" i="16"/>
  <c r="AFI118" i="16"/>
  <c r="AFH118" i="16"/>
  <c r="AFG118" i="16"/>
  <c r="AFF118" i="16"/>
  <c r="AFE118" i="16"/>
  <c r="AFD118" i="16"/>
  <c r="AFC118" i="16"/>
  <c r="AFB118" i="16"/>
  <c r="AFA118" i="16"/>
  <c r="AEZ118" i="16"/>
  <c r="AEY118" i="16"/>
  <c r="AEX118" i="16"/>
  <c r="AEW118" i="16"/>
  <c r="AEV118" i="16"/>
  <c r="AEU118" i="16"/>
  <c r="AET118" i="16"/>
  <c r="AES118" i="16"/>
  <c r="AER118" i="16"/>
  <c r="AEQ118" i="16"/>
  <c r="AEP118" i="16"/>
  <c r="AEO118" i="16"/>
  <c r="AEN118" i="16"/>
  <c r="AEM118" i="16"/>
  <c r="AEL118" i="16"/>
  <c r="AEK118" i="16"/>
  <c r="AEJ118" i="16"/>
  <c r="AEI118" i="16"/>
  <c r="AEH118" i="16"/>
  <c r="AEG118" i="16"/>
  <c r="AEF118" i="16"/>
  <c r="AEE118" i="16"/>
  <c r="AED118" i="16"/>
  <c r="AEC118" i="16"/>
  <c r="AEB118" i="16"/>
  <c r="AEA118" i="16"/>
  <c r="ADZ118" i="16"/>
  <c r="ADY118" i="16"/>
  <c r="ADX118" i="16"/>
  <c r="ADW118" i="16"/>
  <c r="ADV118" i="16"/>
  <c r="ADU118" i="16"/>
  <c r="ADT118" i="16"/>
  <c r="ADS118" i="16"/>
  <c r="ADR118" i="16"/>
  <c r="ADQ118" i="16"/>
  <c r="ADP118" i="16"/>
  <c r="ADO118" i="16"/>
  <c r="ADN118" i="16"/>
  <c r="ADM118" i="16"/>
  <c r="ADL118" i="16"/>
  <c r="ADK118" i="16"/>
  <c r="ADJ118" i="16"/>
  <c r="ADI118" i="16"/>
  <c r="ADH118" i="16"/>
  <c r="ADG118" i="16"/>
  <c r="ADF118" i="16"/>
  <c r="ADE118" i="16"/>
  <c r="ADD118" i="16"/>
  <c r="ADC118" i="16"/>
  <c r="ADB118" i="16"/>
  <c r="ADA118" i="16"/>
  <c r="ACZ118" i="16"/>
  <c r="ACY118" i="16"/>
  <c r="ACX118" i="16"/>
  <c r="ACW118" i="16"/>
  <c r="ACV118" i="16"/>
  <c r="ACU118" i="16"/>
  <c r="ACT118" i="16"/>
  <c r="ACS118" i="16"/>
  <c r="ACR118" i="16"/>
  <c r="ACQ118" i="16"/>
  <c r="ACP118" i="16"/>
  <c r="ACO118" i="16"/>
  <c r="ACN118" i="16"/>
  <c r="ACM118" i="16"/>
  <c r="ACL118" i="16"/>
  <c r="ACK118" i="16"/>
  <c r="ACJ118" i="16"/>
  <c r="ACI118" i="16"/>
  <c r="ACH118" i="16"/>
  <c r="ACG118" i="16"/>
  <c r="ACF118" i="16"/>
  <c r="ACE118" i="16"/>
  <c r="ACD118" i="16"/>
  <c r="ACC118" i="16"/>
  <c r="ACB118" i="16"/>
  <c r="ACA118" i="16"/>
  <c r="ABZ118" i="16"/>
  <c r="ABY118" i="16"/>
  <c r="ABX118" i="16"/>
  <c r="ABW118" i="16"/>
  <c r="ABV118" i="16"/>
  <c r="ABU118" i="16"/>
  <c r="ABT118" i="16"/>
  <c r="ABS118" i="16"/>
  <c r="ABR118" i="16"/>
  <c r="ABQ118" i="16"/>
  <c r="ABP118" i="16"/>
  <c r="ABO118" i="16"/>
  <c r="ABN118" i="16"/>
  <c r="ABM118" i="16"/>
  <c r="ABL118" i="16"/>
  <c r="ABK118" i="16"/>
  <c r="ABJ118" i="16"/>
  <c r="ABI118" i="16"/>
  <c r="ABH118" i="16"/>
  <c r="ABG118" i="16"/>
  <c r="ABF118" i="16"/>
  <c r="ABE118" i="16"/>
  <c r="ABD118" i="16"/>
  <c r="ABC118" i="16"/>
  <c r="ABB118" i="16"/>
  <c r="ABA118" i="16"/>
  <c r="AAZ118" i="16"/>
  <c r="AAY118" i="16"/>
  <c r="AAX118" i="16"/>
  <c r="AAW118" i="16"/>
  <c r="AAV118" i="16"/>
  <c r="AAU118" i="16"/>
  <c r="AAT118" i="16"/>
  <c r="AAS118" i="16"/>
  <c r="AAR118" i="16"/>
  <c r="AAQ118" i="16"/>
  <c r="AAP118" i="16"/>
  <c r="AAO118" i="16"/>
  <c r="AAN118" i="16"/>
  <c r="AAM118" i="16"/>
  <c r="AAL118" i="16"/>
  <c r="AAK118" i="16"/>
  <c r="AAJ118" i="16"/>
  <c r="AAI118" i="16"/>
  <c r="AAH118" i="16"/>
  <c r="AAG118" i="16"/>
  <c r="AAF118" i="16"/>
  <c r="AAE118" i="16"/>
  <c r="AAD118" i="16"/>
  <c r="AAC118" i="16"/>
  <c r="AAB118" i="16"/>
  <c r="AAA118" i="16"/>
  <c r="ZZ118" i="16"/>
  <c r="ZY118" i="16"/>
  <c r="ZX118" i="16"/>
  <c r="ZW118" i="16"/>
  <c r="ZV118" i="16"/>
  <c r="ZU118" i="16"/>
  <c r="ZT118" i="16"/>
  <c r="ZS118" i="16"/>
  <c r="ZR118" i="16"/>
  <c r="ZQ118" i="16"/>
  <c r="ZP118" i="16"/>
  <c r="ZO118" i="16"/>
  <c r="ZN118" i="16"/>
  <c r="ZM118" i="16"/>
  <c r="ZL118" i="16"/>
  <c r="ZK118" i="16"/>
  <c r="ZJ118" i="16"/>
  <c r="ZI118" i="16"/>
  <c r="ZH118" i="16"/>
  <c r="ZG118" i="16"/>
  <c r="ZF118" i="16"/>
  <c r="ZE118" i="16"/>
  <c r="ZD118" i="16"/>
  <c r="ZC118" i="16"/>
  <c r="ZB118" i="16"/>
  <c r="ZA118" i="16"/>
  <c r="YZ118" i="16"/>
  <c r="YY118" i="16"/>
  <c r="YX118" i="16"/>
  <c r="YW118" i="16"/>
  <c r="YV118" i="16"/>
  <c r="YU118" i="16"/>
  <c r="YT118" i="16"/>
  <c r="YS118" i="16"/>
  <c r="YR118" i="16"/>
  <c r="YQ118" i="16"/>
  <c r="YP118" i="16"/>
  <c r="YO118" i="16"/>
  <c r="YN118" i="16"/>
  <c r="YM118" i="16"/>
  <c r="YL118" i="16"/>
  <c r="YK118" i="16"/>
  <c r="YJ118" i="16"/>
  <c r="YI118" i="16"/>
  <c r="YH118" i="16"/>
  <c r="YG118" i="16"/>
  <c r="YF118" i="16"/>
  <c r="YE118" i="16"/>
  <c r="YD118" i="16"/>
  <c r="YC118" i="16"/>
  <c r="YB118" i="16"/>
  <c r="YA118" i="16"/>
  <c r="XZ118" i="16"/>
  <c r="XY118" i="16"/>
  <c r="XX118" i="16"/>
  <c r="XW118" i="16"/>
  <c r="XV118" i="16"/>
  <c r="XU118" i="16"/>
  <c r="XT118" i="16"/>
  <c r="XS118" i="16"/>
  <c r="XR118" i="16"/>
  <c r="XQ118" i="16"/>
  <c r="XP118" i="16"/>
  <c r="XO118" i="16"/>
  <c r="XN118" i="16"/>
  <c r="XM118" i="16"/>
  <c r="XL118" i="16"/>
  <c r="XK118" i="16"/>
  <c r="XJ118" i="16"/>
  <c r="XI118" i="16"/>
  <c r="XH118" i="16"/>
  <c r="XG118" i="16"/>
  <c r="XF118" i="16"/>
  <c r="XE118" i="16"/>
  <c r="XD118" i="16"/>
  <c r="XC118" i="16"/>
  <c r="XB118" i="16"/>
  <c r="XA118" i="16"/>
  <c r="WZ118" i="16"/>
  <c r="WY118" i="16"/>
  <c r="WX118" i="16"/>
  <c r="WW118" i="16"/>
  <c r="WV118" i="16"/>
  <c r="WU118" i="16"/>
  <c r="WT118" i="16"/>
  <c r="WS118" i="16"/>
  <c r="WR118" i="16"/>
  <c r="WQ118" i="16"/>
  <c r="WP118" i="16"/>
  <c r="WO118" i="16"/>
  <c r="WN118" i="16"/>
  <c r="WM118" i="16"/>
  <c r="WL118" i="16"/>
  <c r="WK118" i="16"/>
  <c r="WJ118" i="16"/>
  <c r="WI118" i="16"/>
  <c r="WH118" i="16"/>
  <c r="WG118" i="16"/>
  <c r="WF118" i="16"/>
  <c r="WE118" i="16"/>
  <c r="WD118" i="16"/>
  <c r="WC118" i="16"/>
  <c r="WB118" i="16"/>
  <c r="WA118" i="16"/>
  <c r="VZ118" i="16"/>
  <c r="VY118" i="16"/>
  <c r="VX118" i="16"/>
  <c r="VW118" i="16"/>
  <c r="VV118" i="16"/>
  <c r="VU118" i="16"/>
  <c r="VT118" i="16"/>
  <c r="VS118" i="16"/>
  <c r="VR118" i="16"/>
  <c r="VQ118" i="16"/>
  <c r="VP118" i="16"/>
  <c r="VO118" i="16"/>
  <c r="VN118" i="16"/>
  <c r="VM118" i="16"/>
  <c r="VL118" i="16"/>
  <c r="VK118" i="16"/>
  <c r="VJ118" i="16"/>
  <c r="VI118" i="16"/>
  <c r="VH118" i="16"/>
  <c r="VG118" i="16"/>
  <c r="VF118" i="16"/>
  <c r="VE118" i="16"/>
  <c r="VD118" i="16"/>
  <c r="VC118" i="16"/>
  <c r="VB118" i="16"/>
  <c r="VA118" i="16"/>
  <c r="UZ118" i="16"/>
  <c r="UY118" i="16"/>
  <c r="UX118" i="16"/>
  <c r="UW118" i="16"/>
  <c r="UV118" i="16"/>
  <c r="UU118" i="16"/>
  <c r="UT118" i="16"/>
  <c r="US118" i="16"/>
  <c r="UR118" i="16"/>
  <c r="UQ118" i="16"/>
  <c r="UP118" i="16"/>
  <c r="UO118" i="16"/>
  <c r="UN118" i="16"/>
  <c r="UM118" i="16"/>
  <c r="UL118" i="16"/>
  <c r="UK118" i="16"/>
  <c r="UJ118" i="16"/>
  <c r="UI118" i="16"/>
  <c r="UH118" i="16"/>
  <c r="UG118" i="16"/>
  <c r="UF118" i="16"/>
  <c r="UE118" i="16"/>
  <c r="UD118" i="16"/>
  <c r="UC118" i="16"/>
  <c r="UB118" i="16"/>
  <c r="UA118" i="16"/>
  <c r="TZ118" i="16"/>
  <c r="TY118" i="16"/>
  <c r="TX118" i="16"/>
  <c r="TW118" i="16"/>
  <c r="TV118" i="16"/>
  <c r="TU118" i="16"/>
  <c r="TT118" i="16"/>
  <c r="TS118" i="16"/>
  <c r="TR118" i="16"/>
  <c r="TQ118" i="16"/>
  <c r="TP118" i="16"/>
  <c r="TO118" i="16"/>
  <c r="TN118" i="16"/>
  <c r="TM118" i="16"/>
  <c r="TL118" i="16"/>
  <c r="TK118" i="16"/>
  <c r="TJ118" i="16"/>
  <c r="TI118" i="16"/>
  <c r="TH118" i="16"/>
  <c r="TG118" i="16"/>
  <c r="TF118" i="16"/>
  <c r="TE118" i="16"/>
  <c r="TD118" i="16"/>
  <c r="TC118" i="16"/>
  <c r="TB118" i="16"/>
  <c r="TA118" i="16"/>
  <c r="SZ118" i="16"/>
  <c r="SY118" i="16"/>
  <c r="SX118" i="16"/>
  <c r="SW118" i="16"/>
  <c r="SV118" i="16"/>
  <c r="SU118" i="16"/>
  <c r="ST118" i="16"/>
  <c r="SS118" i="16"/>
  <c r="SR118" i="16"/>
  <c r="SQ118" i="16"/>
  <c r="SP118" i="16"/>
  <c r="SO118" i="16"/>
  <c r="SN118" i="16"/>
  <c r="SM118" i="16"/>
  <c r="SL118" i="16"/>
  <c r="SK118" i="16"/>
  <c r="SJ118" i="16"/>
  <c r="SI118" i="16"/>
  <c r="SH118" i="16"/>
  <c r="SG118" i="16"/>
  <c r="SF118" i="16"/>
  <c r="SE118" i="16"/>
  <c r="SD118" i="16"/>
  <c r="SC118" i="16"/>
  <c r="SB118" i="16"/>
  <c r="SA118" i="16"/>
  <c r="RZ118" i="16"/>
  <c r="RY118" i="16"/>
  <c r="RX118" i="16"/>
  <c r="RW118" i="16"/>
  <c r="RV118" i="16"/>
  <c r="RU118" i="16"/>
  <c r="RT118" i="16"/>
  <c r="RS118" i="16"/>
  <c r="RR118" i="16"/>
  <c r="RQ118" i="16"/>
  <c r="RP118" i="16"/>
  <c r="RO118" i="16"/>
  <c r="RN118" i="16"/>
  <c r="RM118" i="16"/>
  <c r="RL118" i="16"/>
  <c r="RK118" i="16"/>
  <c r="RJ118" i="16"/>
  <c r="RI118" i="16"/>
  <c r="RH118" i="16"/>
  <c r="RG118" i="16"/>
  <c r="RF118" i="16"/>
  <c r="RE118" i="16"/>
  <c r="RD118" i="16"/>
  <c r="RC118" i="16"/>
  <c r="RB118" i="16"/>
  <c r="RA118" i="16"/>
  <c r="QZ118" i="16"/>
  <c r="QY118" i="16"/>
  <c r="QX118" i="16"/>
  <c r="QW118" i="16"/>
  <c r="QV118" i="16"/>
  <c r="QU118" i="16"/>
  <c r="QT118" i="16"/>
  <c r="QS118" i="16"/>
  <c r="QR118" i="16"/>
  <c r="QQ118" i="16"/>
  <c r="QP118" i="16"/>
  <c r="QO118" i="16"/>
  <c r="QN118" i="16"/>
  <c r="QM118" i="16"/>
  <c r="QL118" i="16"/>
  <c r="QK118" i="16"/>
  <c r="QJ118" i="16"/>
  <c r="QI118" i="16"/>
  <c r="QH118" i="16"/>
  <c r="QG118" i="16"/>
  <c r="QF118" i="16"/>
  <c r="QE118" i="16"/>
  <c r="QD118" i="16"/>
  <c r="QC118" i="16"/>
  <c r="QB118" i="16"/>
  <c r="QA118" i="16"/>
  <c r="PZ118" i="16"/>
  <c r="PY118" i="16"/>
  <c r="PX118" i="16"/>
  <c r="PW118" i="16"/>
  <c r="PV118" i="16"/>
  <c r="PU118" i="16"/>
  <c r="PT118" i="16"/>
  <c r="PS118" i="16"/>
  <c r="PR118" i="16"/>
  <c r="PQ118" i="16"/>
  <c r="PP118" i="16"/>
  <c r="PO118" i="16"/>
  <c r="PN118" i="16"/>
  <c r="PM118" i="16"/>
  <c r="PL118" i="16"/>
  <c r="PK118" i="16"/>
  <c r="PJ118" i="16"/>
  <c r="PI118" i="16"/>
  <c r="PH118" i="16"/>
  <c r="PG118" i="16"/>
  <c r="PF118" i="16"/>
  <c r="PE118" i="16"/>
  <c r="PD118" i="16"/>
  <c r="PC118" i="16"/>
  <c r="PB118" i="16"/>
  <c r="PA118" i="16"/>
  <c r="OZ118" i="16"/>
  <c r="OY118" i="16"/>
  <c r="OX118" i="16"/>
  <c r="OW118" i="16"/>
  <c r="OV118" i="16"/>
  <c r="OU118" i="16"/>
  <c r="OT118" i="16"/>
  <c r="OS118" i="16"/>
  <c r="OR118" i="16"/>
  <c r="OQ118" i="16"/>
  <c r="OP118" i="16"/>
  <c r="OO118" i="16"/>
  <c r="ON118" i="16"/>
  <c r="OM118" i="16"/>
  <c r="OL118" i="16"/>
  <c r="OK118" i="16"/>
  <c r="OJ118" i="16"/>
  <c r="OI118" i="16"/>
  <c r="OH118" i="16"/>
  <c r="OG118" i="16"/>
  <c r="OF118" i="16"/>
  <c r="OE118" i="16"/>
  <c r="OD118" i="16"/>
  <c r="OC118" i="16"/>
  <c r="OB118" i="16"/>
  <c r="OA118" i="16"/>
  <c r="NZ118" i="16"/>
  <c r="NY118" i="16"/>
  <c r="NX118" i="16"/>
  <c r="NW118" i="16"/>
  <c r="NV118" i="16"/>
  <c r="NU118" i="16"/>
  <c r="NT118" i="16"/>
  <c r="NS118" i="16"/>
  <c r="NR118" i="16"/>
  <c r="NQ118" i="16"/>
  <c r="NP118" i="16"/>
  <c r="NO118" i="16"/>
  <c r="NN118" i="16"/>
  <c r="NM118" i="16"/>
  <c r="NL118" i="16"/>
  <c r="NK118" i="16"/>
  <c r="NJ118" i="16"/>
  <c r="NI118" i="16"/>
  <c r="NH118" i="16"/>
  <c r="NG118" i="16"/>
  <c r="NF118" i="16"/>
  <c r="NE118" i="16"/>
  <c r="ND118" i="16"/>
  <c r="NC118" i="16"/>
  <c r="NB118" i="16"/>
  <c r="NA118" i="16"/>
  <c r="MZ118" i="16"/>
  <c r="MY118" i="16"/>
  <c r="MX118" i="16"/>
  <c r="MW118" i="16"/>
  <c r="MV118" i="16"/>
  <c r="MU118" i="16"/>
  <c r="MT118" i="16"/>
  <c r="MS118" i="16"/>
  <c r="MR118" i="16"/>
  <c r="MQ118" i="16"/>
  <c r="MP118" i="16"/>
  <c r="MO118" i="16"/>
  <c r="MN118" i="16"/>
  <c r="MM118" i="16"/>
  <c r="ML118" i="16"/>
  <c r="MK118" i="16"/>
  <c r="MJ118" i="16"/>
  <c r="MI118" i="16"/>
  <c r="MH118" i="16"/>
  <c r="MG118" i="16"/>
  <c r="MF118" i="16"/>
  <c r="ME118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KX118" i="16"/>
  <c r="KW118" i="16"/>
  <c r="KV118" i="16"/>
  <c r="KU118" i="16"/>
  <c r="KT118" i="16"/>
  <c r="KS118" i="16"/>
  <c r="KR118" i="16"/>
  <c r="KQ118" i="16"/>
  <c r="KP118" i="16"/>
  <c r="KO118" i="16"/>
  <c r="KN118" i="16"/>
  <c r="KM118" i="16"/>
  <c r="KL118" i="16"/>
  <c r="KK118" i="16"/>
  <c r="KJ118" i="16"/>
  <c r="KI118" i="16"/>
  <c r="KH118" i="16"/>
  <c r="KG118" i="16"/>
  <c r="KF118" i="16"/>
  <c r="KE118" i="16"/>
  <c r="KD118" i="16"/>
  <c r="KC118" i="16"/>
  <c r="KB118" i="16"/>
  <c r="KA118" i="16"/>
  <c r="JZ118" i="16"/>
  <c r="JY118" i="16"/>
  <c r="JX118" i="16"/>
  <c r="JW118" i="16"/>
  <c r="JV118" i="16"/>
  <c r="JU118" i="16"/>
  <c r="JT118" i="16"/>
  <c r="JS118" i="16"/>
  <c r="JR118" i="16"/>
  <c r="JQ118" i="16"/>
  <c r="JP118" i="16"/>
  <c r="JO118" i="16"/>
  <c r="JN118" i="16"/>
  <c r="JM118" i="16"/>
  <c r="JL118" i="16"/>
  <c r="JK118" i="16"/>
  <c r="JJ118" i="16"/>
  <c r="JI118" i="16"/>
  <c r="JH118" i="16"/>
  <c r="JG118" i="16"/>
  <c r="JF118" i="16"/>
  <c r="JE118" i="16"/>
  <c r="JD118" i="16"/>
  <c r="JC118" i="16"/>
  <c r="JB118" i="16"/>
  <c r="JA118" i="16"/>
  <c r="IZ118" i="16"/>
  <c r="IY118" i="16"/>
  <c r="IX118" i="16"/>
  <c r="IW118" i="16"/>
  <c r="IV118" i="16"/>
  <c r="IU118" i="16"/>
  <c r="IT118" i="16"/>
  <c r="IS118" i="16"/>
  <c r="IR118" i="16"/>
  <c r="IQ118" i="16"/>
  <c r="IP118" i="16"/>
  <c r="IO118" i="16"/>
  <c r="IN118" i="16"/>
  <c r="IM118" i="16"/>
  <c r="IL118" i="16"/>
  <c r="IK118" i="16"/>
  <c r="IJ118" i="16"/>
  <c r="II118" i="16"/>
  <c r="IH118" i="16"/>
  <c r="IG118" i="16"/>
  <c r="IF118" i="16"/>
  <c r="IE118" i="16"/>
  <c r="ID118" i="16"/>
  <c r="IC118" i="16"/>
  <c r="IB118" i="16"/>
  <c r="IA118" i="16"/>
  <c r="HZ118" i="16"/>
  <c r="HY118" i="16"/>
  <c r="HX118" i="16"/>
  <c r="HW118" i="16"/>
  <c r="HV118" i="16"/>
  <c r="HU118" i="16"/>
  <c r="HT118" i="16"/>
  <c r="HS118" i="16"/>
  <c r="HR118" i="16"/>
  <c r="HQ118" i="16"/>
  <c r="HP118" i="16"/>
  <c r="HO118" i="16"/>
  <c r="HN118" i="16"/>
  <c r="HM118" i="16"/>
  <c r="HL118" i="16"/>
  <c r="HK118" i="16"/>
  <c r="HJ118" i="16"/>
  <c r="HI118" i="16"/>
  <c r="HH118" i="16"/>
  <c r="HG118" i="16"/>
  <c r="HF118" i="16"/>
  <c r="HE118" i="16"/>
  <c r="HD118" i="16"/>
  <c r="HC118" i="16"/>
  <c r="HB118" i="16"/>
  <c r="HA118" i="16"/>
  <c r="GZ118" i="16"/>
  <c r="GY118" i="16"/>
  <c r="GX118" i="16"/>
  <c r="GW118" i="16"/>
  <c r="GV118" i="16"/>
  <c r="GU118" i="16"/>
  <c r="GT118" i="16"/>
  <c r="GS118" i="16"/>
  <c r="GR118" i="16"/>
  <c r="GQ118" i="16"/>
  <c r="GP118" i="16"/>
  <c r="GO118" i="16"/>
  <c r="GN118" i="16"/>
  <c r="GM118" i="16"/>
  <c r="GL118" i="16"/>
  <c r="GK118" i="16"/>
  <c r="GJ118" i="16"/>
  <c r="GI118" i="16"/>
  <c r="GH118" i="16"/>
  <c r="GG118" i="16"/>
  <c r="GF118" i="16"/>
  <c r="GE118" i="16"/>
  <c r="GD118" i="16"/>
  <c r="GC118" i="16"/>
  <c r="GB118" i="16"/>
  <c r="GA118" i="16"/>
  <c r="FZ118" i="16"/>
  <c r="FY118" i="16"/>
  <c r="FX118" i="16"/>
  <c r="FW118" i="16"/>
  <c r="FV118" i="16"/>
  <c r="FU118" i="16"/>
  <c r="FT118" i="16"/>
  <c r="FS118" i="16"/>
  <c r="FR118" i="16"/>
  <c r="FQ118" i="16"/>
  <c r="FP118" i="16"/>
  <c r="FO118" i="16"/>
  <c r="FN118" i="16"/>
  <c r="FM118" i="16"/>
  <c r="FL118" i="16"/>
  <c r="FK118" i="16"/>
  <c r="FJ118" i="16"/>
  <c r="FI118" i="16"/>
  <c r="FH118" i="16"/>
  <c r="FG118" i="16"/>
  <c r="FF118" i="16"/>
  <c r="FE118" i="16"/>
  <c r="FD118" i="16"/>
  <c r="FC118" i="16"/>
  <c r="FB118" i="16"/>
  <c r="FA118" i="16"/>
  <c r="EZ118" i="16"/>
  <c r="EY118" i="16"/>
  <c r="EX118" i="16"/>
  <c r="EW118" i="16"/>
  <c r="EV118" i="16"/>
  <c r="EU118" i="16"/>
  <c r="ET118" i="16"/>
  <c r="ES118" i="16"/>
  <c r="ER118" i="16"/>
  <c r="EQ118" i="16"/>
  <c r="EP118" i="16"/>
  <c r="EO118" i="16"/>
  <c r="EN118" i="16"/>
  <c r="EM118" i="16"/>
  <c r="EL118" i="16"/>
  <c r="EK118" i="16"/>
  <c r="EJ118" i="16"/>
  <c r="EI118" i="16"/>
  <c r="EH118" i="16"/>
  <c r="EG118" i="16"/>
  <c r="EF118" i="16"/>
  <c r="EE118" i="16"/>
  <c r="ED118" i="16"/>
  <c r="EC118" i="16"/>
  <c r="EB118" i="16"/>
  <c r="EA118" i="16"/>
  <c r="DZ118" i="16"/>
  <c r="DY118" i="16"/>
  <c r="DX118" i="16"/>
  <c r="DW118" i="16"/>
  <c r="DV118" i="16"/>
  <c r="DU118" i="16"/>
  <c r="DT118" i="16"/>
  <c r="DS118" i="16"/>
  <c r="DR118" i="16"/>
  <c r="DQ118" i="16"/>
  <c r="DP118" i="16"/>
  <c r="DO118" i="16"/>
  <c r="DN118" i="16"/>
  <c r="DM118" i="16"/>
  <c r="DL118" i="16"/>
  <c r="DK118" i="16"/>
  <c r="DJ118" i="16"/>
  <c r="DI118" i="16"/>
  <c r="DH118" i="16"/>
  <c r="DG118" i="16"/>
  <c r="DF118" i="16"/>
  <c r="DE118" i="16"/>
  <c r="DD118" i="16"/>
  <c r="DC118" i="16"/>
  <c r="DB118" i="16"/>
  <c r="DA118" i="16"/>
  <c r="CZ118" i="16"/>
  <c r="CY118" i="16"/>
  <c r="CX118" i="16"/>
  <c r="CW118" i="16"/>
  <c r="CV118" i="16"/>
  <c r="CU118" i="16"/>
  <c r="CT118" i="16"/>
  <c r="CS118" i="16"/>
  <c r="CR118" i="16"/>
  <c r="CQ118" i="16"/>
  <c r="CP118" i="16"/>
  <c r="CO118" i="16"/>
  <c r="CN118" i="16"/>
  <c r="CM118" i="16"/>
  <c r="CL118" i="16"/>
  <c r="CK118" i="16"/>
  <c r="CJ118" i="16"/>
  <c r="CI118" i="16"/>
  <c r="CH118" i="16"/>
  <c r="CG118" i="16"/>
  <c r="CF118" i="16"/>
  <c r="CE118" i="16"/>
  <c r="CD118" i="16"/>
  <c r="CC118" i="16"/>
  <c r="CB118" i="16"/>
  <c r="CA118" i="16"/>
  <c r="BZ118" i="16"/>
  <c r="BY118" i="16"/>
  <c r="BX118" i="16"/>
  <c r="BW118" i="16"/>
  <c r="BV118" i="16"/>
  <c r="BU118" i="16"/>
  <c r="BT118" i="16"/>
  <c r="BS118" i="16"/>
  <c r="BR118" i="16"/>
  <c r="BQ118" i="16"/>
  <c r="BP118" i="16"/>
  <c r="BO118" i="16"/>
  <c r="BN118" i="16"/>
  <c r="BM118" i="16"/>
  <c r="BL118" i="16"/>
  <c r="BK118" i="16"/>
  <c r="BJ118" i="16"/>
  <c r="BI118" i="16"/>
  <c r="G118" i="16"/>
  <c r="E118" i="16"/>
  <c r="D118" i="16"/>
  <c r="C118" i="16"/>
  <c r="B118" i="16"/>
  <c r="A118" i="16"/>
  <c r="XFD97" i="16"/>
  <c r="XFC97" i="16"/>
  <c r="XFB97" i="16"/>
  <c r="XFA97" i="16"/>
  <c r="XEZ97" i="16"/>
  <c r="XEY97" i="16"/>
  <c r="XEX97" i="16"/>
  <c r="XEW97" i="16"/>
  <c r="XEV97" i="16"/>
  <c r="XEU97" i="16"/>
  <c r="XET97" i="16"/>
  <c r="XES97" i="16"/>
  <c r="XER97" i="16"/>
  <c r="XEQ97" i="16"/>
  <c r="XEP97" i="16"/>
  <c r="XEO97" i="16"/>
  <c r="XEN97" i="16"/>
  <c r="XEM97" i="16"/>
  <c r="XEL97" i="16"/>
  <c r="XEK97" i="16"/>
  <c r="XEJ97" i="16"/>
  <c r="XEI97" i="16"/>
  <c r="XEH97" i="16"/>
  <c r="XEG97" i="16"/>
  <c r="XEF97" i="16"/>
  <c r="XEE97" i="16"/>
  <c r="XED97" i="16"/>
  <c r="XEC97" i="16"/>
  <c r="XEB97" i="16"/>
  <c r="XEA97" i="16"/>
  <c r="XDZ97" i="16"/>
  <c r="XDY97" i="16"/>
  <c r="XDX97" i="16"/>
  <c r="XDW97" i="16"/>
  <c r="XDV97" i="16"/>
  <c r="XDU97" i="16"/>
  <c r="XDT97" i="16"/>
  <c r="XDS97" i="16"/>
  <c r="XDR97" i="16"/>
  <c r="XDQ97" i="16"/>
  <c r="XDP97" i="16"/>
  <c r="XDO97" i="16"/>
  <c r="XDN97" i="16"/>
  <c r="XDM97" i="16"/>
  <c r="XDL97" i="16"/>
  <c r="XDK97" i="16"/>
  <c r="XDJ97" i="16"/>
  <c r="XDI97" i="16"/>
  <c r="XDH97" i="16"/>
  <c r="XDG97" i="16"/>
  <c r="XDF97" i="16"/>
  <c r="XDE97" i="16"/>
  <c r="XDD97" i="16"/>
  <c r="XDC97" i="16"/>
  <c r="XDB97" i="16"/>
  <c r="XDA97" i="16"/>
  <c r="XCZ97" i="16"/>
  <c r="XCY97" i="16"/>
  <c r="XCX97" i="16"/>
  <c r="XCW97" i="16"/>
  <c r="XCV97" i="16"/>
  <c r="XCU97" i="16"/>
  <c r="XCT97" i="16"/>
  <c r="XCS97" i="16"/>
  <c r="XCR97" i="16"/>
  <c r="XCQ97" i="16"/>
  <c r="XCP97" i="16"/>
  <c r="XCO97" i="16"/>
  <c r="XCN97" i="16"/>
  <c r="XCM97" i="16"/>
  <c r="XCL97" i="16"/>
  <c r="XCK97" i="16"/>
  <c r="XCJ97" i="16"/>
  <c r="XCI97" i="16"/>
  <c r="XCH97" i="16"/>
  <c r="XCG97" i="16"/>
  <c r="XCF97" i="16"/>
  <c r="XCE97" i="16"/>
  <c r="XCD97" i="16"/>
  <c r="XCC97" i="16"/>
  <c r="XCB97" i="16"/>
  <c r="XCA97" i="16"/>
  <c r="XBZ97" i="16"/>
  <c r="XBY97" i="16"/>
  <c r="XBX97" i="16"/>
  <c r="XBW97" i="16"/>
  <c r="XBV97" i="16"/>
  <c r="XBU97" i="16"/>
  <c r="XBT97" i="16"/>
  <c r="XBS97" i="16"/>
  <c r="XBR97" i="16"/>
  <c r="XBQ97" i="16"/>
  <c r="XBP97" i="16"/>
  <c r="XBO97" i="16"/>
  <c r="XBN97" i="16"/>
  <c r="XBM97" i="16"/>
  <c r="XBL97" i="16"/>
  <c r="XBK97" i="16"/>
  <c r="XBJ97" i="16"/>
  <c r="XBI97" i="16"/>
  <c r="XBH97" i="16"/>
  <c r="XBG97" i="16"/>
  <c r="XBF97" i="16"/>
  <c r="XBE97" i="16"/>
  <c r="XBD97" i="16"/>
  <c r="XBC97" i="16"/>
  <c r="XBB97" i="16"/>
  <c r="XBA97" i="16"/>
  <c r="XAZ97" i="16"/>
  <c r="XAY97" i="16"/>
  <c r="XAX97" i="16"/>
  <c r="XAW97" i="16"/>
  <c r="XAV97" i="16"/>
  <c r="XAU97" i="16"/>
  <c r="XAT97" i="16"/>
  <c r="XAS97" i="16"/>
  <c r="XAR97" i="16"/>
  <c r="XAQ97" i="16"/>
  <c r="XAP97" i="16"/>
  <c r="XAO97" i="16"/>
  <c r="XAN97" i="16"/>
  <c r="XAM97" i="16"/>
  <c r="XAL97" i="16"/>
  <c r="XAK97" i="16"/>
  <c r="XAJ97" i="16"/>
  <c r="XAI97" i="16"/>
  <c r="XAH97" i="16"/>
  <c r="XAG97" i="16"/>
  <c r="XAF97" i="16"/>
  <c r="XAE97" i="16"/>
  <c r="XAD97" i="16"/>
  <c r="XAC97" i="16"/>
  <c r="XAB97" i="16"/>
  <c r="XAA97" i="16"/>
  <c r="WZZ97" i="16"/>
  <c r="WZY97" i="16"/>
  <c r="WZX97" i="16"/>
  <c r="WZW97" i="16"/>
  <c r="WZV97" i="16"/>
  <c r="WZU97" i="16"/>
  <c r="WZT97" i="16"/>
  <c r="WZS97" i="16"/>
  <c r="WZR97" i="16"/>
  <c r="WZQ97" i="16"/>
  <c r="WZP97" i="16"/>
  <c r="WZO97" i="16"/>
  <c r="WZN97" i="16"/>
  <c r="WZM97" i="16"/>
  <c r="WZL97" i="16"/>
  <c r="WZK97" i="16"/>
  <c r="WZJ97" i="16"/>
  <c r="WZI97" i="16"/>
  <c r="WZH97" i="16"/>
  <c r="WZG97" i="16"/>
  <c r="WZF97" i="16"/>
  <c r="WZE97" i="16"/>
  <c r="WZD97" i="16"/>
  <c r="WZC97" i="16"/>
  <c r="WZB97" i="16"/>
  <c r="WZA97" i="16"/>
  <c r="WYZ97" i="16"/>
  <c r="WYY97" i="16"/>
  <c r="WYX97" i="16"/>
  <c r="WYW97" i="16"/>
  <c r="WYV97" i="16"/>
  <c r="WYU97" i="16"/>
  <c r="WYT97" i="16"/>
  <c r="WYS97" i="16"/>
  <c r="WYR97" i="16"/>
  <c r="WYQ97" i="16"/>
  <c r="WYP97" i="16"/>
  <c r="WYO97" i="16"/>
  <c r="WYN97" i="16"/>
  <c r="WYM97" i="16"/>
  <c r="WYL97" i="16"/>
  <c r="WYK97" i="16"/>
  <c r="WYJ97" i="16"/>
  <c r="WYI97" i="16"/>
  <c r="WYH97" i="16"/>
  <c r="WYG97" i="16"/>
  <c r="WYF97" i="16"/>
  <c r="WYE97" i="16"/>
  <c r="WYD97" i="16"/>
  <c r="WYC97" i="16"/>
  <c r="WYB97" i="16"/>
  <c r="WYA97" i="16"/>
  <c r="WXZ97" i="16"/>
  <c r="WXY97" i="16"/>
  <c r="WXX97" i="16"/>
  <c r="WXW97" i="16"/>
  <c r="WXV97" i="16"/>
  <c r="WXU97" i="16"/>
  <c r="WXT97" i="16"/>
  <c r="WXS97" i="16"/>
  <c r="WXR97" i="16"/>
  <c r="WXQ97" i="16"/>
  <c r="WXP97" i="16"/>
  <c r="WXO97" i="16"/>
  <c r="WXN97" i="16"/>
  <c r="WXM97" i="16"/>
  <c r="WXL97" i="16"/>
  <c r="WXK97" i="16"/>
  <c r="WXJ97" i="16"/>
  <c r="WXI97" i="16"/>
  <c r="WXH97" i="16"/>
  <c r="WXG97" i="16"/>
  <c r="WXF97" i="16"/>
  <c r="WXE97" i="16"/>
  <c r="WXD97" i="16"/>
  <c r="WXC97" i="16"/>
  <c r="WXB97" i="16"/>
  <c r="WXA97" i="16"/>
  <c r="WWZ97" i="16"/>
  <c r="WWY97" i="16"/>
  <c r="WWX97" i="16"/>
  <c r="WWW97" i="16"/>
  <c r="WWV97" i="16"/>
  <c r="WWU97" i="16"/>
  <c r="WWT97" i="16"/>
  <c r="WWS97" i="16"/>
  <c r="WWR97" i="16"/>
  <c r="WWQ97" i="16"/>
  <c r="WWP97" i="16"/>
  <c r="WWO97" i="16"/>
  <c r="WWN97" i="16"/>
  <c r="WWM97" i="16"/>
  <c r="WWL97" i="16"/>
  <c r="WWK97" i="16"/>
  <c r="WWJ97" i="16"/>
  <c r="WWI97" i="16"/>
  <c r="WWH97" i="16"/>
  <c r="WWG97" i="16"/>
  <c r="WWF97" i="16"/>
  <c r="WWE97" i="16"/>
  <c r="WWD97" i="16"/>
  <c r="WWC97" i="16"/>
  <c r="WWB97" i="16"/>
  <c r="WWA97" i="16"/>
  <c r="WVZ97" i="16"/>
  <c r="WVY97" i="16"/>
  <c r="WVX97" i="16"/>
  <c r="WVW97" i="16"/>
  <c r="WVV97" i="16"/>
  <c r="WVU97" i="16"/>
  <c r="WVT97" i="16"/>
  <c r="WVS97" i="16"/>
  <c r="WVR97" i="16"/>
  <c r="WVQ97" i="16"/>
  <c r="WVP97" i="16"/>
  <c r="WVO97" i="16"/>
  <c r="WVN97" i="16"/>
  <c r="WVM97" i="16"/>
  <c r="WVL97" i="16"/>
  <c r="WVK97" i="16"/>
  <c r="WVJ97" i="16"/>
  <c r="WVI97" i="16"/>
  <c r="WVH97" i="16"/>
  <c r="WVG97" i="16"/>
  <c r="WVF97" i="16"/>
  <c r="WVE97" i="16"/>
  <c r="WVD97" i="16"/>
  <c r="WVC97" i="16"/>
  <c r="WVB97" i="16"/>
  <c r="WVA97" i="16"/>
  <c r="WUZ97" i="16"/>
  <c r="WUY97" i="16"/>
  <c r="WUX97" i="16"/>
  <c r="WUW97" i="16"/>
  <c r="WUV97" i="16"/>
  <c r="WUU97" i="16"/>
  <c r="WUT97" i="16"/>
  <c r="WUS97" i="16"/>
  <c r="WUR97" i="16"/>
  <c r="WUQ97" i="16"/>
  <c r="WUP97" i="16"/>
  <c r="WUO97" i="16"/>
  <c r="WUN97" i="16"/>
  <c r="WUM97" i="16"/>
  <c r="WUL97" i="16"/>
  <c r="WUK97" i="16"/>
  <c r="WUJ97" i="16"/>
  <c r="WUI97" i="16"/>
  <c r="WUH97" i="16"/>
  <c r="WUG97" i="16"/>
  <c r="WUF97" i="16"/>
  <c r="WUE97" i="16"/>
  <c r="WUD97" i="16"/>
  <c r="WUC97" i="16"/>
  <c r="WUB97" i="16"/>
  <c r="WUA97" i="16"/>
  <c r="WTZ97" i="16"/>
  <c r="WTY97" i="16"/>
  <c r="WTX97" i="16"/>
  <c r="WTW97" i="16"/>
  <c r="WTV97" i="16"/>
  <c r="WTU97" i="16"/>
  <c r="WTT97" i="16"/>
  <c r="WTS97" i="16"/>
  <c r="WTR97" i="16"/>
  <c r="WTQ97" i="16"/>
  <c r="WTP97" i="16"/>
  <c r="WTO97" i="16"/>
  <c r="WTN97" i="16"/>
  <c r="WTM97" i="16"/>
  <c r="WTL97" i="16"/>
  <c r="WTK97" i="16"/>
  <c r="WTJ97" i="16"/>
  <c r="WTI97" i="16"/>
  <c r="WTH97" i="16"/>
  <c r="WTG97" i="16"/>
  <c r="WTF97" i="16"/>
  <c r="WTE97" i="16"/>
  <c r="WTD97" i="16"/>
  <c r="WTC97" i="16"/>
  <c r="WTB97" i="16"/>
  <c r="WTA97" i="16"/>
  <c r="WSZ97" i="16"/>
  <c r="WSY97" i="16"/>
  <c r="WSX97" i="16"/>
  <c r="WSW97" i="16"/>
  <c r="WSV97" i="16"/>
  <c r="WSU97" i="16"/>
  <c r="WST97" i="16"/>
  <c r="WSS97" i="16"/>
  <c r="WSR97" i="16"/>
  <c r="WSQ97" i="16"/>
  <c r="WSP97" i="16"/>
  <c r="WSO97" i="16"/>
  <c r="WSN97" i="16"/>
  <c r="WSM97" i="16"/>
  <c r="WSL97" i="16"/>
  <c r="WSK97" i="16"/>
  <c r="WSJ97" i="16"/>
  <c r="WSI97" i="16"/>
  <c r="WSH97" i="16"/>
  <c r="WSG97" i="16"/>
  <c r="WSF97" i="16"/>
  <c r="WSE97" i="16"/>
  <c r="WSD97" i="16"/>
  <c r="WSC97" i="16"/>
  <c r="WSB97" i="16"/>
  <c r="WSA97" i="16"/>
  <c r="WRZ97" i="16"/>
  <c r="WRY97" i="16"/>
  <c r="WRX97" i="16"/>
  <c r="WRW97" i="16"/>
  <c r="WRV97" i="16"/>
  <c r="WRU97" i="16"/>
  <c r="WRT97" i="16"/>
  <c r="WRS97" i="16"/>
  <c r="WRR97" i="16"/>
  <c r="WRQ97" i="16"/>
  <c r="WRP97" i="16"/>
  <c r="WRO97" i="16"/>
  <c r="WRN97" i="16"/>
  <c r="WRM97" i="16"/>
  <c r="WRL97" i="16"/>
  <c r="WRK97" i="16"/>
  <c r="WRJ97" i="16"/>
  <c r="WRI97" i="16"/>
  <c r="WRH97" i="16"/>
  <c r="WRG97" i="16"/>
  <c r="WRF97" i="16"/>
  <c r="WRE97" i="16"/>
  <c r="WRD97" i="16"/>
  <c r="WRC97" i="16"/>
  <c r="WRB97" i="16"/>
  <c r="WRA97" i="16"/>
  <c r="WQZ97" i="16"/>
  <c r="WQY97" i="16"/>
  <c r="WQX97" i="16"/>
  <c r="WQW97" i="16"/>
  <c r="WQV97" i="16"/>
  <c r="WQU97" i="16"/>
  <c r="WQT97" i="16"/>
  <c r="WQS97" i="16"/>
  <c r="WQR97" i="16"/>
  <c r="WQQ97" i="16"/>
  <c r="WQP97" i="16"/>
  <c r="WQO97" i="16"/>
  <c r="WQN97" i="16"/>
  <c r="WQM97" i="16"/>
  <c r="WQL97" i="16"/>
  <c r="WQK97" i="16"/>
  <c r="WQJ97" i="16"/>
  <c r="WQI97" i="16"/>
  <c r="WQH97" i="16"/>
  <c r="WQG97" i="16"/>
  <c r="WQF97" i="16"/>
  <c r="WQE97" i="16"/>
  <c r="WQD97" i="16"/>
  <c r="WQC97" i="16"/>
  <c r="WQB97" i="16"/>
  <c r="WQA97" i="16"/>
  <c r="WPZ97" i="16"/>
  <c r="WPY97" i="16"/>
  <c r="WPX97" i="16"/>
  <c r="WPW97" i="16"/>
  <c r="WPV97" i="16"/>
  <c r="WPU97" i="16"/>
  <c r="WPT97" i="16"/>
  <c r="WPS97" i="16"/>
  <c r="WPR97" i="16"/>
  <c r="WPQ97" i="16"/>
  <c r="WPP97" i="16"/>
  <c r="WPO97" i="16"/>
  <c r="WPN97" i="16"/>
  <c r="WPM97" i="16"/>
  <c r="WPL97" i="16"/>
  <c r="WPK97" i="16"/>
  <c r="WPJ97" i="16"/>
  <c r="WPI97" i="16"/>
  <c r="WPH97" i="16"/>
  <c r="WPG97" i="16"/>
  <c r="WPF97" i="16"/>
  <c r="WPE97" i="16"/>
  <c r="WPD97" i="16"/>
  <c r="WPC97" i="16"/>
  <c r="WPB97" i="16"/>
  <c r="WPA97" i="16"/>
  <c r="WOZ97" i="16"/>
  <c r="WOY97" i="16"/>
  <c r="WOX97" i="16"/>
  <c r="WOW97" i="16"/>
  <c r="WOV97" i="16"/>
  <c r="WOU97" i="16"/>
  <c r="WOT97" i="16"/>
  <c r="WOS97" i="16"/>
  <c r="WOR97" i="16"/>
  <c r="WOQ97" i="16"/>
  <c r="WOP97" i="16"/>
  <c r="WOO97" i="16"/>
  <c r="WON97" i="16"/>
  <c r="WOM97" i="16"/>
  <c r="WOL97" i="16"/>
  <c r="WOK97" i="16"/>
  <c r="WOJ97" i="16"/>
  <c r="WOI97" i="16"/>
  <c r="WOH97" i="16"/>
  <c r="WOG97" i="16"/>
  <c r="WOF97" i="16"/>
  <c r="WOE97" i="16"/>
  <c r="WOD97" i="16"/>
  <c r="WOC97" i="16"/>
  <c r="WOB97" i="16"/>
  <c r="WOA97" i="16"/>
  <c r="WNZ97" i="16"/>
  <c r="WNY97" i="16"/>
  <c r="WNX97" i="16"/>
  <c r="WNW97" i="16"/>
  <c r="WNV97" i="16"/>
  <c r="WNU97" i="16"/>
  <c r="WNT97" i="16"/>
  <c r="WNS97" i="16"/>
  <c r="WNR97" i="16"/>
  <c r="WNQ97" i="16"/>
  <c r="WNP97" i="16"/>
  <c r="WNO97" i="16"/>
  <c r="WNN97" i="16"/>
  <c r="WNM97" i="16"/>
  <c r="WNL97" i="16"/>
  <c r="WNK97" i="16"/>
  <c r="WNJ97" i="16"/>
  <c r="WNI97" i="16"/>
  <c r="WNH97" i="16"/>
  <c r="WNG97" i="16"/>
  <c r="WNF97" i="16"/>
  <c r="WNE97" i="16"/>
  <c r="WND97" i="16"/>
  <c r="WNC97" i="16"/>
  <c r="WNB97" i="16"/>
  <c r="WNA97" i="16"/>
  <c r="WMZ97" i="16"/>
  <c r="WMY97" i="16"/>
  <c r="WMX97" i="16"/>
  <c r="WMW97" i="16"/>
  <c r="WMV97" i="16"/>
  <c r="WMU97" i="16"/>
  <c r="WMT97" i="16"/>
  <c r="WMS97" i="16"/>
  <c r="WMR97" i="16"/>
  <c r="WMQ97" i="16"/>
  <c r="WMP97" i="16"/>
  <c r="WMO97" i="16"/>
  <c r="WMN97" i="16"/>
  <c r="WMM97" i="16"/>
  <c r="WML97" i="16"/>
  <c r="WMK97" i="16"/>
  <c r="WMJ97" i="16"/>
  <c r="WMI97" i="16"/>
  <c r="WMH97" i="16"/>
  <c r="WMG97" i="16"/>
  <c r="WMF97" i="16"/>
  <c r="WME97" i="16"/>
  <c r="WMD97" i="16"/>
  <c r="WMC97" i="16"/>
  <c r="WMB97" i="16"/>
  <c r="WMA97" i="16"/>
  <c r="WLZ97" i="16"/>
  <c r="WLY97" i="16"/>
  <c r="WLX97" i="16"/>
  <c r="WLW97" i="16"/>
  <c r="WLV97" i="16"/>
  <c r="WLU97" i="16"/>
  <c r="WLT97" i="16"/>
  <c r="WLS97" i="16"/>
  <c r="WLR97" i="16"/>
  <c r="WLQ97" i="16"/>
  <c r="WLP97" i="16"/>
  <c r="WLO97" i="16"/>
  <c r="WLN97" i="16"/>
  <c r="WLM97" i="16"/>
  <c r="WLL97" i="16"/>
  <c r="WLK97" i="16"/>
  <c r="WLJ97" i="16"/>
  <c r="WLI97" i="16"/>
  <c r="WLH97" i="16"/>
  <c r="WLG97" i="16"/>
  <c r="WLF97" i="16"/>
  <c r="WLE97" i="16"/>
  <c r="WLD97" i="16"/>
  <c r="WLC97" i="16"/>
  <c r="WLB97" i="16"/>
  <c r="WLA97" i="16"/>
  <c r="WKZ97" i="16"/>
  <c r="WKY97" i="16"/>
  <c r="WKX97" i="16"/>
  <c r="WKW97" i="16"/>
  <c r="WKV97" i="16"/>
  <c r="WKU97" i="16"/>
  <c r="WKT97" i="16"/>
  <c r="WKS97" i="16"/>
  <c r="WKR97" i="16"/>
  <c r="WKQ97" i="16"/>
  <c r="WKP97" i="16"/>
  <c r="WKO97" i="16"/>
  <c r="WKN97" i="16"/>
  <c r="WKM97" i="16"/>
  <c r="WKL97" i="16"/>
  <c r="WKK97" i="16"/>
  <c r="WKJ97" i="16"/>
  <c r="WKI97" i="16"/>
  <c r="WKH97" i="16"/>
  <c r="WKG97" i="16"/>
  <c r="WKF97" i="16"/>
  <c r="WKE97" i="16"/>
  <c r="WKD97" i="16"/>
  <c r="WKC97" i="16"/>
  <c r="WKB97" i="16"/>
  <c r="WKA97" i="16"/>
  <c r="WJZ97" i="16"/>
  <c r="WJY97" i="16"/>
  <c r="WJX97" i="16"/>
  <c r="WJW97" i="16"/>
  <c r="WJV97" i="16"/>
  <c r="WJU97" i="16"/>
  <c r="WJT97" i="16"/>
  <c r="WJS97" i="16"/>
  <c r="WJR97" i="16"/>
  <c r="WJQ97" i="16"/>
  <c r="WJP97" i="16"/>
  <c r="WJO97" i="16"/>
  <c r="WJN97" i="16"/>
  <c r="WJM97" i="16"/>
  <c r="WJL97" i="16"/>
  <c r="WJK97" i="16"/>
  <c r="WJJ97" i="16"/>
  <c r="WJI97" i="16"/>
  <c r="WJH97" i="16"/>
  <c r="WJG97" i="16"/>
  <c r="WJF97" i="16"/>
  <c r="WJE97" i="16"/>
  <c r="WJD97" i="16"/>
  <c r="WJC97" i="16"/>
  <c r="WJB97" i="16"/>
  <c r="WJA97" i="16"/>
  <c r="WIZ97" i="16"/>
  <c r="WIY97" i="16"/>
  <c r="WIX97" i="16"/>
  <c r="WIW97" i="16"/>
  <c r="WIV97" i="16"/>
  <c r="WIU97" i="16"/>
  <c r="WIT97" i="16"/>
  <c r="WIS97" i="16"/>
  <c r="WIR97" i="16"/>
  <c r="WIQ97" i="16"/>
  <c r="WIP97" i="16"/>
  <c r="WIO97" i="16"/>
  <c r="WIN97" i="16"/>
  <c r="WIM97" i="16"/>
  <c r="WIL97" i="16"/>
  <c r="WIK97" i="16"/>
  <c r="WIJ97" i="16"/>
  <c r="WII97" i="16"/>
  <c r="WIH97" i="16"/>
  <c r="WIG97" i="16"/>
  <c r="WIF97" i="16"/>
  <c r="WIE97" i="16"/>
  <c r="WID97" i="16"/>
  <c r="WIC97" i="16"/>
  <c r="WIB97" i="16"/>
  <c r="WIA97" i="16"/>
  <c r="WHZ97" i="16"/>
  <c r="WHY97" i="16"/>
  <c r="WHX97" i="16"/>
  <c r="WHW97" i="16"/>
  <c r="WHV97" i="16"/>
  <c r="WHU97" i="16"/>
  <c r="WHT97" i="16"/>
  <c r="WHS97" i="16"/>
  <c r="WHR97" i="16"/>
  <c r="WHQ97" i="16"/>
  <c r="WHP97" i="16"/>
  <c r="WHO97" i="16"/>
  <c r="WHN97" i="16"/>
  <c r="WHM97" i="16"/>
  <c r="WHL97" i="16"/>
  <c r="WHK97" i="16"/>
  <c r="WHJ97" i="16"/>
  <c r="WHI97" i="16"/>
  <c r="WHH97" i="16"/>
  <c r="WHG97" i="16"/>
  <c r="WHF97" i="16"/>
  <c r="WHE97" i="16"/>
  <c r="WHD97" i="16"/>
  <c r="WHC97" i="16"/>
  <c r="WHB97" i="16"/>
  <c r="WHA97" i="16"/>
  <c r="WGZ97" i="16"/>
  <c r="WGY97" i="16"/>
  <c r="WGX97" i="16"/>
  <c r="WGW97" i="16"/>
  <c r="WGV97" i="16"/>
  <c r="WGU97" i="16"/>
  <c r="WGT97" i="16"/>
  <c r="WGS97" i="16"/>
  <c r="WGR97" i="16"/>
  <c r="WGQ97" i="16"/>
  <c r="WGP97" i="16"/>
  <c r="WGO97" i="16"/>
  <c r="WGN97" i="16"/>
  <c r="WGM97" i="16"/>
  <c r="WGL97" i="16"/>
  <c r="WGK97" i="16"/>
  <c r="WGJ97" i="16"/>
  <c r="WGI97" i="16"/>
  <c r="WGH97" i="16"/>
  <c r="WGG97" i="16"/>
  <c r="WGF97" i="16"/>
  <c r="WGE97" i="16"/>
  <c r="WGD97" i="16"/>
  <c r="WGC97" i="16"/>
  <c r="WGB97" i="16"/>
  <c r="WGA97" i="16"/>
  <c r="WFZ97" i="16"/>
  <c r="WFY97" i="16"/>
  <c r="WFX97" i="16"/>
  <c r="WFW97" i="16"/>
  <c r="WFV97" i="16"/>
  <c r="WFU97" i="16"/>
  <c r="WFT97" i="16"/>
  <c r="WFS97" i="16"/>
  <c r="WFR97" i="16"/>
  <c r="WFQ97" i="16"/>
  <c r="WFP97" i="16"/>
  <c r="WFO97" i="16"/>
  <c r="WFN97" i="16"/>
  <c r="WFM97" i="16"/>
  <c r="WFL97" i="16"/>
  <c r="WFK97" i="16"/>
  <c r="WFJ97" i="16"/>
  <c r="WFI97" i="16"/>
  <c r="WFH97" i="16"/>
  <c r="WFG97" i="16"/>
  <c r="WFF97" i="16"/>
  <c r="WFE97" i="16"/>
  <c r="WFD97" i="16"/>
  <c r="WFC97" i="16"/>
  <c r="WFB97" i="16"/>
  <c r="WFA97" i="16"/>
  <c r="WEZ97" i="16"/>
  <c r="WEY97" i="16"/>
  <c r="WEX97" i="16"/>
  <c r="WEW97" i="16"/>
  <c r="WEV97" i="16"/>
  <c r="WEU97" i="16"/>
  <c r="WET97" i="16"/>
  <c r="WES97" i="16"/>
  <c r="WER97" i="16"/>
  <c r="WEQ97" i="16"/>
  <c r="WEP97" i="16"/>
  <c r="WEO97" i="16"/>
  <c r="WEN97" i="16"/>
  <c r="WEM97" i="16"/>
  <c r="WEL97" i="16"/>
  <c r="WEK97" i="16"/>
  <c r="WEJ97" i="16"/>
  <c r="WEI97" i="16"/>
  <c r="WEH97" i="16"/>
  <c r="WEG97" i="16"/>
  <c r="WEF97" i="16"/>
  <c r="WEE97" i="16"/>
  <c r="WED97" i="16"/>
  <c r="WEC97" i="16"/>
  <c r="WEB97" i="16"/>
  <c r="WEA97" i="16"/>
  <c r="WDZ97" i="16"/>
  <c r="WDY97" i="16"/>
  <c r="WDX97" i="16"/>
  <c r="WDW97" i="16"/>
  <c r="WDV97" i="16"/>
  <c r="WDU97" i="16"/>
  <c r="WDT97" i="16"/>
  <c r="WDS97" i="16"/>
  <c r="WDR97" i="16"/>
  <c r="WDQ97" i="16"/>
  <c r="WDP97" i="16"/>
  <c r="WDO97" i="16"/>
  <c r="WDN97" i="16"/>
  <c r="WDM97" i="16"/>
  <c r="WDL97" i="16"/>
  <c r="WDK97" i="16"/>
  <c r="WDJ97" i="16"/>
  <c r="WDI97" i="16"/>
  <c r="WDH97" i="16"/>
  <c r="WDG97" i="16"/>
  <c r="WDF97" i="16"/>
  <c r="WDE97" i="16"/>
  <c r="WDD97" i="16"/>
  <c r="WDC97" i="16"/>
  <c r="WDB97" i="16"/>
  <c r="WDA97" i="16"/>
  <c r="WCZ97" i="16"/>
  <c r="WCY97" i="16"/>
  <c r="WCX97" i="16"/>
  <c r="WCW97" i="16"/>
  <c r="WCV97" i="16"/>
  <c r="WCU97" i="16"/>
  <c r="WCT97" i="16"/>
  <c r="WCS97" i="16"/>
  <c r="WCR97" i="16"/>
  <c r="WCQ97" i="16"/>
  <c r="WCP97" i="16"/>
  <c r="WCO97" i="16"/>
  <c r="WCN97" i="16"/>
  <c r="WCM97" i="16"/>
  <c r="WCL97" i="16"/>
  <c r="WCK97" i="16"/>
  <c r="WCJ97" i="16"/>
  <c r="WCI97" i="16"/>
  <c r="WCH97" i="16"/>
  <c r="WCG97" i="16"/>
  <c r="WCF97" i="16"/>
  <c r="WCE97" i="16"/>
  <c r="WCD97" i="16"/>
  <c r="WCC97" i="16"/>
  <c r="WCB97" i="16"/>
  <c r="WCA97" i="16"/>
  <c r="WBZ97" i="16"/>
  <c r="WBY97" i="16"/>
  <c r="WBX97" i="16"/>
  <c r="WBW97" i="16"/>
  <c r="WBV97" i="16"/>
  <c r="WBU97" i="16"/>
  <c r="WBT97" i="16"/>
  <c r="WBS97" i="16"/>
  <c r="WBR97" i="16"/>
  <c r="WBQ97" i="16"/>
  <c r="WBP97" i="16"/>
  <c r="WBO97" i="16"/>
  <c r="WBN97" i="16"/>
  <c r="WBM97" i="16"/>
  <c r="WBL97" i="16"/>
  <c r="WBK97" i="16"/>
  <c r="WBJ97" i="16"/>
  <c r="WBI97" i="16"/>
  <c r="WBH97" i="16"/>
  <c r="WBG97" i="16"/>
  <c r="WBF97" i="16"/>
  <c r="WBE97" i="16"/>
  <c r="WBD97" i="16"/>
  <c r="WBC97" i="16"/>
  <c r="WBB97" i="16"/>
  <c r="WBA97" i="16"/>
  <c r="WAZ97" i="16"/>
  <c r="WAY97" i="16"/>
  <c r="WAX97" i="16"/>
  <c r="WAW97" i="16"/>
  <c r="WAV97" i="16"/>
  <c r="WAU97" i="16"/>
  <c r="WAT97" i="16"/>
  <c r="WAS97" i="16"/>
  <c r="WAR97" i="16"/>
  <c r="WAQ97" i="16"/>
  <c r="WAP97" i="16"/>
  <c r="WAO97" i="16"/>
  <c r="WAN97" i="16"/>
  <c r="WAM97" i="16"/>
  <c r="WAL97" i="16"/>
  <c r="WAK97" i="16"/>
  <c r="WAJ97" i="16"/>
  <c r="WAI97" i="16"/>
  <c r="WAH97" i="16"/>
  <c r="WAG97" i="16"/>
  <c r="WAF97" i="16"/>
  <c r="WAE97" i="16"/>
  <c r="WAD97" i="16"/>
  <c r="WAC97" i="16"/>
  <c r="WAB97" i="16"/>
  <c r="WAA97" i="16"/>
  <c r="VZZ97" i="16"/>
  <c r="VZY97" i="16"/>
  <c r="VZX97" i="16"/>
  <c r="VZW97" i="16"/>
  <c r="VZV97" i="16"/>
  <c r="VZU97" i="16"/>
  <c r="VZT97" i="16"/>
  <c r="VZS97" i="16"/>
  <c r="VZR97" i="16"/>
  <c r="VZQ97" i="16"/>
  <c r="VZP97" i="16"/>
  <c r="VZO97" i="16"/>
  <c r="VZN97" i="16"/>
  <c r="VZM97" i="16"/>
  <c r="VZL97" i="16"/>
  <c r="VZK97" i="16"/>
  <c r="VZJ97" i="16"/>
  <c r="VZI97" i="16"/>
  <c r="VZH97" i="16"/>
  <c r="VZG97" i="16"/>
  <c r="VZF97" i="16"/>
  <c r="VZE97" i="16"/>
  <c r="VZD97" i="16"/>
  <c r="VZC97" i="16"/>
  <c r="VZB97" i="16"/>
  <c r="VZA97" i="16"/>
  <c r="VYZ97" i="16"/>
  <c r="VYY97" i="16"/>
  <c r="VYX97" i="16"/>
  <c r="VYW97" i="16"/>
  <c r="VYV97" i="16"/>
  <c r="VYU97" i="16"/>
  <c r="VYT97" i="16"/>
  <c r="VYS97" i="16"/>
  <c r="VYR97" i="16"/>
  <c r="VYQ97" i="16"/>
  <c r="VYP97" i="16"/>
  <c r="VYO97" i="16"/>
  <c r="VYN97" i="16"/>
  <c r="VYM97" i="16"/>
  <c r="VYL97" i="16"/>
  <c r="VYK97" i="16"/>
  <c r="VYJ97" i="16"/>
  <c r="VYI97" i="16"/>
  <c r="VYH97" i="16"/>
  <c r="VYG97" i="16"/>
  <c r="VYF97" i="16"/>
  <c r="VYE97" i="16"/>
  <c r="VYD97" i="16"/>
  <c r="VYC97" i="16"/>
  <c r="VYB97" i="16"/>
  <c r="VYA97" i="16"/>
  <c r="VXZ97" i="16"/>
  <c r="VXY97" i="16"/>
  <c r="VXX97" i="16"/>
  <c r="VXW97" i="16"/>
  <c r="VXV97" i="16"/>
  <c r="VXU97" i="16"/>
  <c r="VXT97" i="16"/>
  <c r="VXS97" i="16"/>
  <c r="VXR97" i="16"/>
  <c r="VXQ97" i="16"/>
  <c r="VXP97" i="16"/>
  <c r="VXO97" i="16"/>
  <c r="VXN97" i="16"/>
  <c r="VXM97" i="16"/>
  <c r="VXL97" i="16"/>
  <c r="VXK97" i="16"/>
  <c r="VXJ97" i="16"/>
  <c r="VXI97" i="16"/>
  <c r="VXH97" i="16"/>
  <c r="VXG97" i="16"/>
  <c r="VXF97" i="16"/>
  <c r="VXE97" i="16"/>
  <c r="VXD97" i="16"/>
  <c r="VXC97" i="16"/>
  <c r="VXB97" i="16"/>
  <c r="VXA97" i="16"/>
  <c r="VWZ97" i="16"/>
  <c r="VWY97" i="16"/>
  <c r="VWX97" i="16"/>
  <c r="VWW97" i="16"/>
  <c r="VWV97" i="16"/>
  <c r="VWU97" i="16"/>
  <c r="VWT97" i="16"/>
  <c r="VWS97" i="16"/>
  <c r="VWR97" i="16"/>
  <c r="VWQ97" i="16"/>
  <c r="VWP97" i="16"/>
  <c r="VWO97" i="16"/>
  <c r="VWN97" i="16"/>
  <c r="VWM97" i="16"/>
  <c r="VWL97" i="16"/>
  <c r="VWK97" i="16"/>
  <c r="VWJ97" i="16"/>
  <c r="VWI97" i="16"/>
  <c r="VWH97" i="16"/>
  <c r="VWG97" i="16"/>
  <c r="VWF97" i="16"/>
  <c r="VWE97" i="16"/>
  <c r="VWD97" i="16"/>
  <c r="VWC97" i="16"/>
  <c r="VWB97" i="16"/>
  <c r="VWA97" i="16"/>
  <c r="VVZ97" i="16"/>
  <c r="VVY97" i="16"/>
  <c r="VVX97" i="16"/>
  <c r="VVW97" i="16"/>
  <c r="VVV97" i="16"/>
  <c r="VVU97" i="16"/>
  <c r="VVT97" i="16"/>
  <c r="VVS97" i="16"/>
  <c r="VVR97" i="16"/>
  <c r="VVQ97" i="16"/>
  <c r="VVP97" i="16"/>
  <c r="VVO97" i="16"/>
  <c r="VVN97" i="16"/>
  <c r="VVM97" i="16"/>
  <c r="VVL97" i="16"/>
  <c r="VVK97" i="16"/>
  <c r="VVJ97" i="16"/>
  <c r="VVI97" i="16"/>
  <c r="VVH97" i="16"/>
  <c r="VVG97" i="16"/>
  <c r="VVF97" i="16"/>
  <c r="VVE97" i="16"/>
  <c r="VVD97" i="16"/>
  <c r="VVC97" i="16"/>
  <c r="VVB97" i="16"/>
  <c r="VVA97" i="16"/>
  <c r="VUZ97" i="16"/>
  <c r="VUY97" i="16"/>
  <c r="VUX97" i="16"/>
  <c r="VUW97" i="16"/>
  <c r="VUV97" i="16"/>
  <c r="VUU97" i="16"/>
  <c r="VUT97" i="16"/>
  <c r="VUS97" i="16"/>
  <c r="VUR97" i="16"/>
  <c r="VUQ97" i="16"/>
  <c r="VUP97" i="16"/>
  <c r="VUO97" i="16"/>
  <c r="VUN97" i="16"/>
  <c r="VUM97" i="16"/>
  <c r="VUL97" i="16"/>
  <c r="VUK97" i="16"/>
  <c r="VUJ97" i="16"/>
  <c r="VUI97" i="16"/>
  <c r="VUH97" i="16"/>
  <c r="VUG97" i="16"/>
  <c r="VUF97" i="16"/>
  <c r="VUE97" i="16"/>
  <c r="VUD97" i="16"/>
  <c r="VUC97" i="16"/>
  <c r="VUB97" i="16"/>
  <c r="VUA97" i="16"/>
  <c r="VTZ97" i="16"/>
  <c r="VTY97" i="16"/>
  <c r="VTX97" i="16"/>
  <c r="VTW97" i="16"/>
  <c r="VTV97" i="16"/>
  <c r="VTU97" i="16"/>
  <c r="VTT97" i="16"/>
  <c r="VTS97" i="16"/>
  <c r="VTR97" i="16"/>
  <c r="VTQ97" i="16"/>
  <c r="VTP97" i="16"/>
  <c r="VTO97" i="16"/>
  <c r="VTN97" i="16"/>
  <c r="VTM97" i="16"/>
  <c r="VTL97" i="16"/>
  <c r="VTK97" i="16"/>
  <c r="VTJ97" i="16"/>
  <c r="VTI97" i="16"/>
  <c r="VTH97" i="16"/>
  <c r="VTG97" i="16"/>
  <c r="VTF97" i="16"/>
  <c r="VTE97" i="16"/>
  <c r="VTD97" i="16"/>
  <c r="VTC97" i="16"/>
  <c r="VTB97" i="16"/>
  <c r="VTA97" i="16"/>
  <c r="VSZ97" i="16"/>
  <c r="VSY97" i="16"/>
  <c r="VSX97" i="16"/>
  <c r="VSW97" i="16"/>
  <c r="VSV97" i="16"/>
  <c r="VSU97" i="16"/>
  <c r="VST97" i="16"/>
  <c r="VSS97" i="16"/>
  <c r="VSR97" i="16"/>
  <c r="VSQ97" i="16"/>
  <c r="VSP97" i="16"/>
  <c r="VSO97" i="16"/>
  <c r="VSN97" i="16"/>
  <c r="VSM97" i="16"/>
  <c r="VSL97" i="16"/>
  <c r="VSK97" i="16"/>
  <c r="VSJ97" i="16"/>
  <c r="VSI97" i="16"/>
  <c r="VSH97" i="16"/>
  <c r="VSG97" i="16"/>
  <c r="VSF97" i="16"/>
  <c r="VSE97" i="16"/>
  <c r="VSD97" i="16"/>
  <c r="VSC97" i="16"/>
  <c r="VSB97" i="16"/>
  <c r="VSA97" i="16"/>
  <c r="VRZ97" i="16"/>
  <c r="VRY97" i="16"/>
  <c r="VRX97" i="16"/>
  <c r="VRW97" i="16"/>
  <c r="VRV97" i="16"/>
  <c r="VRU97" i="16"/>
  <c r="VRT97" i="16"/>
  <c r="VRS97" i="16"/>
  <c r="VRR97" i="16"/>
  <c r="VRQ97" i="16"/>
  <c r="VRP97" i="16"/>
  <c r="VRO97" i="16"/>
  <c r="VRN97" i="16"/>
  <c r="VRM97" i="16"/>
  <c r="VRL97" i="16"/>
  <c r="VRK97" i="16"/>
  <c r="VRJ97" i="16"/>
  <c r="VRI97" i="16"/>
  <c r="VRH97" i="16"/>
  <c r="VRG97" i="16"/>
  <c r="VRF97" i="16"/>
  <c r="VRE97" i="16"/>
  <c r="VRD97" i="16"/>
  <c r="VRC97" i="16"/>
  <c r="VRB97" i="16"/>
  <c r="VRA97" i="16"/>
  <c r="VQZ97" i="16"/>
  <c r="VQY97" i="16"/>
  <c r="VQX97" i="16"/>
  <c r="VQW97" i="16"/>
  <c r="VQV97" i="16"/>
  <c r="VQU97" i="16"/>
  <c r="VQT97" i="16"/>
  <c r="VQS97" i="16"/>
  <c r="VQR97" i="16"/>
  <c r="VQQ97" i="16"/>
  <c r="VQP97" i="16"/>
  <c r="VQO97" i="16"/>
  <c r="VQN97" i="16"/>
  <c r="VQM97" i="16"/>
  <c r="VQL97" i="16"/>
  <c r="VQK97" i="16"/>
  <c r="VQJ97" i="16"/>
  <c r="VQI97" i="16"/>
  <c r="VQH97" i="16"/>
  <c r="VQG97" i="16"/>
  <c r="VQF97" i="16"/>
  <c r="VQE97" i="16"/>
  <c r="VQD97" i="16"/>
  <c r="VQC97" i="16"/>
  <c r="VQB97" i="16"/>
  <c r="VQA97" i="16"/>
  <c r="VPZ97" i="16"/>
  <c r="VPY97" i="16"/>
  <c r="VPX97" i="16"/>
  <c r="VPW97" i="16"/>
  <c r="VPV97" i="16"/>
  <c r="VPU97" i="16"/>
  <c r="VPT97" i="16"/>
  <c r="VPS97" i="16"/>
  <c r="VPR97" i="16"/>
  <c r="VPQ97" i="16"/>
  <c r="VPP97" i="16"/>
  <c r="VPO97" i="16"/>
  <c r="VPN97" i="16"/>
  <c r="VPM97" i="16"/>
  <c r="VPL97" i="16"/>
  <c r="VPK97" i="16"/>
  <c r="VPJ97" i="16"/>
  <c r="VPI97" i="16"/>
  <c r="VPH97" i="16"/>
  <c r="VPG97" i="16"/>
  <c r="VPF97" i="16"/>
  <c r="VPE97" i="16"/>
  <c r="VPD97" i="16"/>
  <c r="VPC97" i="16"/>
  <c r="VPB97" i="16"/>
  <c r="VPA97" i="16"/>
  <c r="VOZ97" i="16"/>
  <c r="VOY97" i="16"/>
  <c r="VOX97" i="16"/>
  <c r="VOW97" i="16"/>
  <c r="VOV97" i="16"/>
  <c r="VOU97" i="16"/>
  <c r="VOT97" i="16"/>
  <c r="VOS97" i="16"/>
  <c r="VOR97" i="16"/>
  <c r="VOQ97" i="16"/>
  <c r="VOP97" i="16"/>
  <c r="VOO97" i="16"/>
  <c r="VON97" i="16"/>
  <c r="VOM97" i="16"/>
  <c r="VOL97" i="16"/>
  <c r="VOK97" i="16"/>
  <c r="VOJ97" i="16"/>
  <c r="VOI97" i="16"/>
  <c r="VOH97" i="16"/>
  <c r="VOG97" i="16"/>
  <c r="VOF97" i="16"/>
  <c r="VOE97" i="16"/>
  <c r="VOD97" i="16"/>
  <c r="VOC97" i="16"/>
  <c r="VOB97" i="16"/>
  <c r="VOA97" i="16"/>
  <c r="VNZ97" i="16"/>
  <c r="VNY97" i="16"/>
  <c r="VNX97" i="16"/>
  <c r="VNW97" i="16"/>
  <c r="VNV97" i="16"/>
  <c r="VNU97" i="16"/>
  <c r="VNT97" i="16"/>
  <c r="VNS97" i="16"/>
  <c r="VNR97" i="16"/>
  <c r="VNQ97" i="16"/>
  <c r="VNP97" i="16"/>
  <c r="VNO97" i="16"/>
  <c r="VNN97" i="16"/>
  <c r="VNM97" i="16"/>
  <c r="VNL97" i="16"/>
  <c r="VNK97" i="16"/>
  <c r="VNJ97" i="16"/>
  <c r="VNI97" i="16"/>
  <c r="VNH97" i="16"/>
  <c r="VNG97" i="16"/>
  <c r="VNF97" i="16"/>
  <c r="VNE97" i="16"/>
  <c r="VND97" i="16"/>
  <c r="VNC97" i="16"/>
  <c r="VNB97" i="16"/>
  <c r="VNA97" i="16"/>
  <c r="VMZ97" i="16"/>
  <c r="VMY97" i="16"/>
  <c r="VMX97" i="16"/>
  <c r="VMW97" i="16"/>
  <c r="VMV97" i="16"/>
  <c r="VMU97" i="16"/>
  <c r="VMT97" i="16"/>
  <c r="VMS97" i="16"/>
  <c r="VMR97" i="16"/>
  <c r="VMQ97" i="16"/>
  <c r="VMP97" i="16"/>
  <c r="VMO97" i="16"/>
  <c r="VMN97" i="16"/>
  <c r="VMM97" i="16"/>
  <c r="VML97" i="16"/>
  <c r="VMK97" i="16"/>
  <c r="VMJ97" i="16"/>
  <c r="VMI97" i="16"/>
  <c r="VMH97" i="16"/>
  <c r="VMG97" i="16"/>
  <c r="VMF97" i="16"/>
  <c r="VME97" i="16"/>
  <c r="VMD97" i="16"/>
  <c r="VMC97" i="16"/>
  <c r="VMB97" i="16"/>
  <c r="VMA97" i="16"/>
  <c r="VLZ97" i="16"/>
  <c r="VLY97" i="16"/>
  <c r="VLX97" i="16"/>
  <c r="VLW97" i="16"/>
  <c r="VLV97" i="16"/>
  <c r="VLU97" i="16"/>
  <c r="VLT97" i="16"/>
  <c r="VLS97" i="16"/>
  <c r="VLR97" i="16"/>
  <c r="VLQ97" i="16"/>
  <c r="VLP97" i="16"/>
  <c r="VLO97" i="16"/>
  <c r="VLN97" i="16"/>
  <c r="VLM97" i="16"/>
  <c r="VLL97" i="16"/>
  <c r="VLK97" i="16"/>
  <c r="VLJ97" i="16"/>
  <c r="VLI97" i="16"/>
  <c r="VLH97" i="16"/>
  <c r="VLG97" i="16"/>
  <c r="VLF97" i="16"/>
  <c r="VLE97" i="16"/>
  <c r="VLD97" i="16"/>
  <c r="VLC97" i="16"/>
  <c r="VLB97" i="16"/>
  <c r="VLA97" i="16"/>
  <c r="VKZ97" i="16"/>
  <c r="VKY97" i="16"/>
  <c r="VKX97" i="16"/>
  <c r="VKW97" i="16"/>
  <c r="VKV97" i="16"/>
  <c r="VKU97" i="16"/>
  <c r="VKT97" i="16"/>
  <c r="VKS97" i="16"/>
  <c r="VKR97" i="16"/>
  <c r="VKQ97" i="16"/>
  <c r="VKP97" i="16"/>
  <c r="VKO97" i="16"/>
  <c r="VKN97" i="16"/>
  <c r="VKM97" i="16"/>
  <c r="VKL97" i="16"/>
  <c r="VKK97" i="16"/>
  <c r="VKJ97" i="16"/>
  <c r="VKI97" i="16"/>
  <c r="VKH97" i="16"/>
  <c r="VKG97" i="16"/>
  <c r="VKF97" i="16"/>
  <c r="VKE97" i="16"/>
  <c r="VKD97" i="16"/>
  <c r="VKC97" i="16"/>
  <c r="VKB97" i="16"/>
  <c r="VKA97" i="16"/>
  <c r="VJZ97" i="16"/>
  <c r="VJY97" i="16"/>
  <c r="VJX97" i="16"/>
  <c r="VJW97" i="16"/>
  <c r="VJV97" i="16"/>
  <c r="VJU97" i="16"/>
  <c r="VJT97" i="16"/>
  <c r="VJS97" i="16"/>
  <c r="VJR97" i="16"/>
  <c r="VJQ97" i="16"/>
  <c r="VJP97" i="16"/>
  <c r="VJO97" i="16"/>
  <c r="VJN97" i="16"/>
  <c r="VJM97" i="16"/>
  <c r="VJL97" i="16"/>
  <c r="VJK97" i="16"/>
  <c r="VJJ97" i="16"/>
  <c r="VJI97" i="16"/>
  <c r="VJH97" i="16"/>
  <c r="VJG97" i="16"/>
  <c r="VJF97" i="16"/>
  <c r="VJE97" i="16"/>
  <c r="VJD97" i="16"/>
  <c r="VJC97" i="16"/>
  <c r="VJB97" i="16"/>
  <c r="VJA97" i="16"/>
  <c r="VIZ97" i="16"/>
  <c r="VIY97" i="16"/>
  <c r="VIX97" i="16"/>
  <c r="VIW97" i="16"/>
  <c r="VIV97" i="16"/>
  <c r="VIU97" i="16"/>
  <c r="VIT97" i="16"/>
  <c r="VIS97" i="16"/>
  <c r="VIR97" i="16"/>
  <c r="VIQ97" i="16"/>
  <c r="VIP97" i="16"/>
  <c r="VIO97" i="16"/>
  <c r="VIN97" i="16"/>
  <c r="VIM97" i="16"/>
  <c r="VIL97" i="16"/>
  <c r="VIK97" i="16"/>
  <c r="VIJ97" i="16"/>
  <c r="VII97" i="16"/>
  <c r="VIH97" i="16"/>
  <c r="VIG97" i="16"/>
  <c r="VIF97" i="16"/>
  <c r="VIE97" i="16"/>
  <c r="VID97" i="16"/>
  <c r="VIC97" i="16"/>
  <c r="VIB97" i="16"/>
  <c r="VIA97" i="16"/>
  <c r="VHZ97" i="16"/>
  <c r="VHY97" i="16"/>
  <c r="VHX97" i="16"/>
  <c r="VHW97" i="16"/>
  <c r="VHV97" i="16"/>
  <c r="VHU97" i="16"/>
  <c r="VHT97" i="16"/>
  <c r="VHS97" i="16"/>
  <c r="VHR97" i="16"/>
  <c r="VHQ97" i="16"/>
  <c r="VHP97" i="16"/>
  <c r="VHO97" i="16"/>
  <c r="VHN97" i="16"/>
  <c r="VHM97" i="16"/>
  <c r="VHL97" i="16"/>
  <c r="VHK97" i="16"/>
  <c r="VHJ97" i="16"/>
  <c r="VHI97" i="16"/>
  <c r="VHH97" i="16"/>
  <c r="VHG97" i="16"/>
  <c r="VHF97" i="16"/>
  <c r="VHE97" i="16"/>
  <c r="VHD97" i="16"/>
  <c r="VHC97" i="16"/>
  <c r="VHB97" i="16"/>
  <c r="VHA97" i="16"/>
  <c r="VGZ97" i="16"/>
  <c r="VGY97" i="16"/>
  <c r="VGX97" i="16"/>
  <c r="VGW97" i="16"/>
  <c r="VGV97" i="16"/>
  <c r="VGU97" i="16"/>
  <c r="VGT97" i="16"/>
  <c r="VGS97" i="16"/>
  <c r="VGR97" i="16"/>
  <c r="VGQ97" i="16"/>
  <c r="VGP97" i="16"/>
  <c r="VGO97" i="16"/>
  <c r="VGN97" i="16"/>
  <c r="VGM97" i="16"/>
  <c r="VGL97" i="16"/>
  <c r="VGK97" i="16"/>
  <c r="VGJ97" i="16"/>
  <c r="VGI97" i="16"/>
  <c r="VGH97" i="16"/>
  <c r="VGG97" i="16"/>
  <c r="VGF97" i="16"/>
  <c r="VGE97" i="16"/>
  <c r="VGD97" i="16"/>
  <c r="VGC97" i="16"/>
  <c r="VGB97" i="16"/>
  <c r="VGA97" i="16"/>
  <c r="VFZ97" i="16"/>
  <c r="VFY97" i="16"/>
  <c r="VFX97" i="16"/>
  <c r="VFW97" i="16"/>
  <c r="VFV97" i="16"/>
  <c r="VFU97" i="16"/>
  <c r="VFT97" i="16"/>
  <c r="VFS97" i="16"/>
  <c r="VFR97" i="16"/>
  <c r="VFQ97" i="16"/>
  <c r="VFP97" i="16"/>
  <c r="VFO97" i="16"/>
  <c r="VFN97" i="16"/>
  <c r="VFM97" i="16"/>
  <c r="VFL97" i="16"/>
  <c r="VFK97" i="16"/>
  <c r="VFJ97" i="16"/>
  <c r="VFI97" i="16"/>
  <c r="VFH97" i="16"/>
  <c r="VFG97" i="16"/>
  <c r="VFF97" i="16"/>
  <c r="VFE97" i="16"/>
  <c r="VFD97" i="16"/>
  <c r="VFC97" i="16"/>
  <c r="VFB97" i="16"/>
  <c r="VFA97" i="16"/>
  <c r="VEZ97" i="16"/>
  <c r="VEY97" i="16"/>
  <c r="VEX97" i="16"/>
  <c r="VEW97" i="16"/>
  <c r="VEV97" i="16"/>
  <c r="VEU97" i="16"/>
  <c r="VET97" i="16"/>
  <c r="VES97" i="16"/>
  <c r="VER97" i="16"/>
  <c r="VEQ97" i="16"/>
  <c r="VEP97" i="16"/>
  <c r="VEO97" i="16"/>
  <c r="VEN97" i="16"/>
  <c r="VEM97" i="16"/>
  <c r="VEL97" i="16"/>
  <c r="VEK97" i="16"/>
  <c r="VEJ97" i="16"/>
  <c r="VEI97" i="16"/>
  <c r="VEH97" i="16"/>
  <c r="VEG97" i="16"/>
  <c r="VEF97" i="16"/>
  <c r="VEE97" i="16"/>
  <c r="VED97" i="16"/>
  <c r="VEC97" i="16"/>
  <c r="VEB97" i="16"/>
  <c r="VEA97" i="16"/>
  <c r="VDZ97" i="16"/>
  <c r="VDY97" i="16"/>
  <c r="VDX97" i="16"/>
  <c r="VDW97" i="16"/>
  <c r="VDV97" i="16"/>
  <c r="VDU97" i="16"/>
  <c r="VDT97" i="16"/>
  <c r="VDS97" i="16"/>
  <c r="VDR97" i="16"/>
  <c r="VDQ97" i="16"/>
  <c r="VDP97" i="16"/>
  <c r="VDO97" i="16"/>
  <c r="VDN97" i="16"/>
  <c r="VDM97" i="16"/>
  <c r="VDL97" i="16"/>
  <c r="VDK97" i="16"/>
  <c r="VDJ97" i="16"/>
  <c r="VDI97" i="16"/>
  <c r="VDH97" i="16"/>
  <c r="VDG97" i="16"/>
  <c r="VDF97" i="16"/>
  <c r="VDE97" i="16"/>
  <c r="VDD97" i="16"/>
  <c r="VDC97" i="16"/>
  <c r="VDB97" i="16"/>
  <c r="VDA97" i="16"/>
  <c r="VCZ97" i="16"/>
  <c r="VCY97" i="16"/>
  <c r="VCX97" i="16"/>
  <c r="VCW97" i="16"/>
  <c r="VCV97" i="16"/>
  <c r="VCU97" i="16"/>
  <c r="VCT97" i="16"/>
  <c r="VCS97" i="16"/>
  <c r="VCR97" i="16"/>
  <c r="VCQ97" i="16"/>
  <c r="VCP97" i="16"/>
  <c r="VCO97" i="16"/>
  <c r="VCN97" i="16"/>
  <c r="VCM97" i="16"/>
  <c r="VCL97" i="16"/>
  <c r="VCK97" i="16"/>
  <c r="VCJ97" i="16"/>
  <c r="VCI97" i="16"/>
  <c r="VCH97" i="16"/>
  <c r="VCG97" i="16"/>
  <c r="VCF97" i="16"/>
  <c r="VCE97" i="16"/>
  <c r="VCD97" i="16"/>
  <c r="VCC97" i="16"/>
  <c r="VCB97" i="16"/>
  <c r="VCA97" i="16"/>
  <c r="VBZ97" i="16"/>
  <c r="VBY97" i="16"/>
  <c r="VBX97" i="16"/>
  <c r="VBW97" i="16"/>
  <c r="VBV97" i="16"/>
  <c r="VBU97" i="16"/>
  <c r="VBT97" i="16"/>
  <c r="VBS97" i="16"/>
  <c r="VBR97" i="16"/>
  <c r="VBQ97" i="16"/>
  <c r="VBP97" i="16"/>
  <c r="VBO97" i="16"/>
  <c r="VBN97" i="16"/>
  <c r="VBM97" i="16"/>
  <c r="VBL97" i="16"/>
  <c r="VBK97" i="16"/>
  <c r="VBJ97" i="16"/>
  <c r="VBI97" i="16"/>
  <c r="VBH97" i="16"/>
  <c r="VBG97" i="16"/>
  <c r="VBF97" i="16"/>
  <c r="VBE97" i="16"/>
  <c r="VBD97" i="16"/>
  <c r="VBC97" i="16"/>
  <c r="VBB97" i="16"/>
  <c r="VBA97" i="16"/>
  <c r="VAZ97" i="16"/>
  <c r="VAY97" i="16"/>
  <c r="VAX97" i="16"/>
  <c r="VAW97" i="16"/>
  <c r="VAV97" i="16"/>
  <c r="VAU97" i="16"/>
  <c r="VAT97" i="16"/>
  <c r="VAS97" i="16"/>
  <c r="VAR97" i="16"/>
  <c r="VAQ97" i="16"/>
  <c r="VAP97" i="16"/>
  <c r="VAO97" i="16"/>
  <c r="VAN97" i="16"/>
  <c r="VAM97" i="16"/>
  <c r="VAL97" i="16"/>
  <c r="VAK97" i="16"/>
  <c r="VAJ97" i="16"/>
  <c r="VAI97" i="16"/>
  <c r="VAH97" i="16"/>
  <c r="VAG97" i="16"/>
  <c r="VAF97" i="16"/>
  <c r="VAE97" i="16"/>
  <c r="VAD97" i="16"/>
  <c r="VAC97" i="16"/>
  <c r="VAB97" i="16"/>
  <c r="VAA97" i="16"/>
  <c r="UZZ97" i="16"/>
  <c r="UZY97" i="16"/>
  <c r="UZX97" i="16"/>
  <c r="UZW97" i="16"/>
  <c r="UZV97" i="16"/>
  <c r="UZU97" i="16"/>
  <c r="UZT97" i="16"/>
  <c r="UZS97" i="16"/>
  <c r="UZR97" i="16"/>
  <c r="UZQ97" i="16"/>
  <c r="UZP97" i="16"/>
  <c r="UZO97" i="16"/>
  <c r="UZN97" i="16"/>
  <c r="UZM97" i="16"/>
  <c r="UZL97" i="16"/>
  <c r="UZK97" i="16"/>
  <c r="UZJ97" i="16"/>
  <c r="UZI97" i="16"/>
  <c r="UZH97" i="16"/>
  <c r="UZG97" i="16"/>
  <c r="UZF97" i="16"/>
  <c r="UZE97" i="16"/>
  <c r="UZD97" i="16"/>
  <c r="UZC97" i="16"/>
  <c r="UZB97" i="16"/>
  <c r="UZA97" i="16"/>
  <c r="UYZ97" i="16"/>
  <c r="UYY97" i="16"/>
  <c r="UYX97" i="16"/>
  <c r="UYW97" i="16"/>
  <c r="UYV97" i="16"/>
  <c r="UYU97" i="16"/>
  <c r="UYT97" i="16"/>
  <c r="UYS97" i="16"/>
  <c r="UYR97" i="16"/>
  <c r="UYQ97" i="16"/>
  <c r="UYP97" i="16"/>
  <c r="UYO97" i="16"/>
  <c r="UYN97" i="16"/>
  <c r="UYM97" i="16"/>
  <c r="UYL97" i="16"/>
  <c r="UYK97" i="16"/>
  <c r="UYJ97" i="16"/>
  <c r="UYI97" i="16"/>
  <c r="UYH97" i="16"/>
  <c r="UYG97" i="16"/>
  <c r="UYF97" i="16"/>
  <c r="UYE97" i="16"/>
  <c r="UYD97" i="16"/>
  <c r="UYC97" i="16"/>
  <c r="UYB97" i="16"/>
  <c r="UYA97" i="16"/>
  <c r="UXZ97" i="16"/>
  <c r="UXY97" i="16"/>
  <c r="UXX97" i="16"/>
  <c r="UXW97" i="16"/>
  <c r="UXV97" i="16"/>
  <c r="UXU97" i="16"/>
  <c r="UXT97" i="16"/>
  <c r="UXS97" i="16"/>
  <c r="UXR97" i="16"/>
  <c r="UXQ97" i="16"/>
  <c r="UXP97" i="16"/>
  <c r="UXO97" i="16"/>
  <c r="UXN97" i="16"/>
  <c r="UXM97" i="16"/>
  <c r="UXL97" i="16"/>
  <c r="UXK97" i="16"/>
  <c r="UXJ97" i="16"/>
  <c r="UXI97" i="16"/>
  <c r="UXH97" i="16"/>
  <c r="UXG97" i="16"/>
  <c r="UXF97" i="16"/>
  <c r="UXE97" i="16"/>
  <c r="UXD97" i="16"/>
  <c r="UXC97" i="16"/>
  <c r="UXB97" i="16"/>
  <c r="UXA97" i="16"/>
  <c r="UWZ97" i="16"/>
  <c r="UWY97" i="16"/>
  <c r="UWX97" i="16"/>
  <c r="UWW97" i="16"/>
  <c r="UWV97" i="16"/>
  <c r="UWU97" i="16"/>
  <c r="UWT97" i="16"/>
  <c r="UWS97" i="16"/>
  <c r="UWR97" i="16"/>
  <c r="UWQ97" i="16"/>
  <c r="UWP97" i="16"/>
  <c r="UWO97" i="16"/>
  <c r="UWN97" i="16"/>
  <c r="UWM97" i="16"/>
  <c r="UWL97" i="16"/>
  <c r="UWK97" i="16"/>
  <c r="UWJ97" i="16"/>
  <c r="UWI97" i="16"/>
  <c r="UWH97" i="16"/>
  <c r="UWG97" i="16"/>
  <c r="UWF97" i="16"/>
  <c r="UWE97" i="16"/>
  <c r="UWD97" i="16"/>
  <c r="UWC97" i="16"/>
  <c r="UWB97" i="16"/>
  <c r="UWA97" i="16"/>
  <c r="UVZ97" i="16"/>
  <c r="UVY97" i="16"/>
  <c r="UVX97" i="16"/>
  <c r="UVW97" i="16"/>
  <c r="UVV97" i="16"/>
  <c r="UVU97" i="16"/>
  <c r="UVT97" i="16"/>
  <c r="UVS97" i="16"/>
  <c r="UVR97" i="16"/>
  <c r="UVQ97" i="16"/>
  <c r="UVP97" i="16"/>
  <c r="UVO97" i="16"/>
  <c r="UVN97" i="16"/>
  <c r="UVM97" i="16"/>
  <c r="UVL97" i="16"/>
  <c r="UVK97" i="16"/>
  <c r="UVJ97" i="16"/>
  <c r="UVI97" i="16"/>
  <c r="UVH97" i="16"/>
  <c r="UVG97" i="16"/>
  <c r="UVF97" i="16"/>
  <c r="UVE97" i="16"/>
  <c r="UVD97" i="16"/>
  <c r="UVC97" i="16"/>
  <c r="UVB97" i="16"/>
  <c r="UVA97" i="16"/>
  <c r="UUZ97" i="16"/>
  <c r="UUY97" i="16"/>
  <c r="UUX97" i="16"/>
  <c r="UUW97" i="16"/>
  <c r="UUV97" i="16"/>
  <c r="UUU97" i="16"/>
  <c r="UUT97" i="16"/>
  <c r="UUS97" i="16"/>
  <c r="UUR97" i="16"/>
  <c r="UUQ97" i="16"/>
  <c r="UUP97" i="16"/>
  <c r="UUO97" i="16"/>
  <c r="UUN97" i="16"/>
  <c r="UUM97" i="16"/>
  <c r="UUL97" i="16"/>
  <c r="UUK97" i="16"/>
  <c r="UUJ97" i="16"/>
  <c r="UUI97" i="16"/>
  <c r="UUH97" i="16"/>
  <c r="UUG97" i="16"/>
  <c r="UUF97" i="16"/>
  <c r="UUE97" i="16"/>
  <c r="UUD97" i="16"/>
  <c r="UUC97" i="16"/>
  <c r="UUB97" i="16"/>
  <c r="UUA97" i="16"/>
  <c r="UTZ97" i="16"/>
  <c r="UTY97" i="16"/>
  <c r="UTX97" i="16"/>
  <c r="UTW97" i="16"/>
  <c r="UTV97" i="16"/>
  <c r="UTU97" i="16"/>
  <c r="UTT97" i="16"/>
  <c r="UTS97" i="16"/>
  <c r="UTR97" i="16"/>
  <c r="UTQ97" i="16"/>
  <c r="UTP97" i="16"/>
  <c r="UTO97" i="16"/>
  <c r="UTN97" i="16"/>
  <c r="UTM97" i="16"/>
  <c r="UTL97" i="16"/>
  <c r="UTK97" i="16"/>
  <c r="UTJ97" i="16"/>
  <c r="UTI97" i="16"/>
  <c r="UTH97" i="16"/>
  <c r="UTG97" i="16"/>
  <c r="UTF97" i="16"/>
  <c r="UTE97" i="16"/>
  <c r="UTD97" i="16"/>
  <c r="UTC97" i="16"/>
  <c r="UTB97" i="16"/>
  <c r="UTA97" i="16"/>
  <c r="USZ97" i="16"/>
  <c r="USY97" i="16"/>
  <c r="USX97" i="16"/>
  <c r="USW97" i="16"/>
  <c r="USV97" i="16"/>
  <c r="USU97" i="16"/>
  <c r="UST97" i="16"/>
  <c r="USS97" i="16"/>
  <c r="USR97" i="16"/>
  <c r="USQ97" i="16"/>
  <c r="USP97" i="16"/>
  <c r="USO97" i="16"/>
  <c r="USN97" i="16"/>
  <c r="USM97" i="16"/>
  <c r="USL97" i="16"/>
  <c r="USK97" i="16"/>
  <c r="USJ97" i="16"/>
  <c r="USI97" i="16"/>
  <c r="USH97" i="16"/>
  <c r="USG97" i="16"/>
  <c r="USF97" i="16"/>
  <c r="USE97" i="16"/>
  <c r="USD97" i="16"/>
  <c r="USC97" i="16"/>
  <c r="USB97" i="16"/>
  <c r="USA97" i="16"/>
  <c r="URZ97" i="16"/>
  <c r="URY97" i="16"/>
  <c r="URX97" i="16"/>
  <c r="URW97" i="16"/>
  <c r="URV97" i="16"/>
  <c r="URU97" i="16"/>
  <c r="URT97" i="16"/>
  <c r="URS97" i="16"/>
  <c r="URR97" i="16"/>
  <c r="URQ97" i="16"/>
  <c r="URP97" i="16"/>
  <c r="URO97" i="16"/>
  <c r="URN97" i="16"/>
  <c r="URM97" i="16"/>
  <c r="URL97" i="16"/>
  <c r="URK97" i="16"/>
  <c r="URJ97" i="16"/>
  <c r="URI97" i="16"/>
  <c r="URH97" i="16"/>
  <c r="URG97" i="16"/>
  <c r="URF97" i="16"/>
  <c r="URE97" i="16"/>
  <c r="URD97" i="16"/>
  <c r="URC97" i="16"/>
  <c r="URB97" i="16"/>
  <c r="URA97" i="16"/>
  <c r="UQZ97" i="16"/>
  <c r="UQY97" i="16"/>
  <c r="UQX97" i="16"/>
  <c r="UQW97" i="16"/>
  <c r="UQV97" i="16"/>
  <c r="UQU97" i="16"/>
  <c r="UQT97" i="16"/>
  <c r="UQS97" i="16"/>
  <c r="UQR97" i="16"/>
  <c r="UQQ97" i="16"/>
  <c r="UQP97" i="16"/>
  <c r="UQO97" i="16"/>
  <c r="UQN97" i="16"/>
  <c r="UQM97" i="16"/>
  <c r="UQL97" i="16"/>
  <c r="UQK97" i="16"/>
  <c r="UQJ97" i="16"/>
  <c r="UQI97" i="16"/>
  <c r="UQH97" i="16"/>
  <c r="UQG97" i="16"/>
  <c r="UQF97" i="16"/>
  <c r="UQE97" i="16"/>
  <c r="UQD97" i="16"/>
  <c r="UQC97" i="16"/>
  <c r="UQB97" i="16"/>
  <c r="UQA97" i="16"/>
  <c r="UPZ97" i="16"/>
  <c r="UPY97" i="16"/>
  <c r="UPX97" i="16"/>
  <c r="UPW97" i="16"/>
  <c r="UPV97" i="16"/>
  <c r="UPU97" i="16"/>
  <c r="UPT97" i="16"/>
  <c r="UPS97" i="16"/>
  <c r="UPR97" i="16"/>
  <c r="UPQ97" i="16"/>
  <c r="UPP97" i="16"/>
  <c r="UPO97" i="16"/>
  <c r="UPN97" i="16"/>
  <c r="UPM97" i="16"/>
  <c r="UPL97" i="16"/>
  <c r="UPK97" i="16"/>
  <c r="UPJ97" i="16"/>
  <c r="UPI97" i="16"/>
  <c r="UPH97" i="16"/>
  <c r="UPG97" i="16"/>
  <c r="UPF97" i="16"/>
  <c r="UPE97" i="16"/>
  <c r="UPD97" i="16"/>
  <c r="UPC97" i="16"/>
  <c r="UPB97" i="16"/>
  <c r="UPA97" i="16"/>
  <c r="UOZ97" i="16"/>
  <c r="UOY97" i="16"/>
  <c r="UOX97" i="16"/>
  <c r="UOW97" i="16"/>
  <c r="UOV97" i="16"/>
  <c r="UOU97" i="16"/>
  <c r="UOT97" i="16"/>
  <c r="UOS97" i="16"/>
  <c r="UOR97" i="16"/>
  <c r="UOQ97" i="16"/>
  <c r="UOP97" i="16"/>
  <c r="UOO97" i="16"/>
  <c r="UON97" i="16"/>
  <c r="UOM97" i="16"/>
  <c r="UOL97" i="16"/>
  <c r="UOK97" i="16"/>
  <c r="UOJ97" i="16"/>
  <c r="UOI97" i="16"/>
  <c r="UOH97" i="16"/>
  <c r="UOG97" i="16"/>
  <c r="UOF97" i="16"/>
  <c r="UOE97" i="16"/>
  <c r="UOD97" i="16"/>
  <c r="UOC97" i="16"/>
  <c r="UOB97" i="16"/>
  <c r="UOA97" i="16"/>
  <c r="UNZ97" i="16"/>
  <c r="UNY97" i="16"/>
  <c r="UNX97" i="16"/>
  <c r="UNW97" i="16"/>
  <c r="UNV97" i="16"/>
  <c r="UNU97" i="16"/>
  <c r="UNT97" i="16"/>
  <c r="UNS97" i="16"/>
  <c r="UNR97" i="16"/>
  <c r="UNQ97" i="16"/>
  <c r="UNP97" i="16"/>
  <c r="UNO97" i="16"/>
  <c r="UNN97" i="16"/>
  <c r="UNM97" i="16"/>
  <c r="UNL97" i="16"/>
  <c r="UNK97" i="16"/>
  <c r="UNJ97" i="16"/>
  <c r="UNI97" i="16"/>
  <c r="UNH97" i="16"/>
  <c r="UNG97" i="16"/>
  <c r="UNF97" i="16"/>
  <c r="UNE97" i="16"/>
  <c r="UND97" i="16"/>
  <c r="UNC97" i="16"/>
  <c r="UNB97" i="16"/>
  <c r="UNA97" i="16"/>
  <c r="UMZ97" i="16"/>
  <c r="UMY97" i="16"/>
  <c r="UMX97" i="16"/>
  <c r="UMW97" i="16"/>
  <c r="UMV97" i="16"/>
  <c r="UMU97" i="16"/>
  <c r="UMT97" i="16"/>
  <c r="UMS97" i="16"/>
  <c r="UMR97" i="16"/>
  <c r="UMQ97" i="16"/>
  <c r="UMP97" i="16"/>
  <c r="UMO97" i="16"/>
  <c r="UMN97" i="16"/>
  <c r="UMM97" i="16"/>
  <c r="UML97" i="16"/>
  <c r="UMK97" i="16"/>
  <c r="UMJ97" i="16"/>
  <c r="UMI97" i="16"/>
  <c r="UMH97" i="16"/>
  <c r="UMG97" i="16"/>
  <c r="UMF97" i="16"/>
  <c r="UME97" i="16"/>
  <c r="UMD97" i="16"/>
  <c r="UMC97" i="16"/>
  <c r="UMB97" i="16"/>
  <c r="UMA97" i="16"/>
  <c r="ULZ97" i="16"/>
  <c r="ULY97" i="16"/>
  <c r="ULX97" i="16"/>
  <c r="ULW97" i="16"/>
  <c r="ULV97" i="16"/>
  <c r="ULU97" i="16"/>
  <c r="ULT97" i="16"/>
  <c r="ULS97" i="16"/>
  <c r="ULR97" i="16"/>
  <c r="ULQ97" i="16"/>
  <c r="ULP97" i="16"/>
  <c r="ULO97" i="16"/>
  <c r="ULN97" i="16"/>
  <c r="ULM97" i="16"/>
  <c r="ULL97" i="16"/>
  <c r="ULK97" i="16"/>
  <c r="ULJ97" i="16"/>
  <c r="ULI97" i="16"/>
  <c r="ULH97" i="16"/>
  <c r="ULG97" i="16"/>
  <c r="ULF97" i="16"/>
  <c r="ULE97" i="16"/>
  <c r="ULD97" i="16"/>
  <c r="ULC97" i="16"/>
  <c r="ULB97" i="16"/>
  <c r="ULA97" i="16"/>
  <c r="UKZ97" i="16"/>
  <c r="UKY97" i="16"/>
  <c r="UKX97" i="16"/>
  <c r="UKW97" i="16"/>
  <c r="UKV97" i="16"/>
  <c r="UKU97" i="16"/>
  <c r="UKT97" i="16"/>
  <c r="UKS97" i="16"/>
  <c r="UKR97" i="16"/>
  <c r="UKQ97" i="16"/>
  <c r="UKP97" i="16"/>
  <c r="UKO97" i="16"/>
  <c r="UKN97" i="16"/>
  <c r="UKM97" i="16"/>
  <c r="UKL97" i="16"/>
  <c r="UKK97" i="16"/>
  <c r="UKJ97" i="16"/>
  <c r="UKI97" i="16"/>
  <c r="UKH97" i="16"/>
  <c r="UKG97" i="16"/>
  <c r="UKF97" i="16"/>
  <c r="UKE97" i="16"/>
  <c r="UKD97" i="16"/>
  <c r="UKC97" i="16"/>
  <c r="UKB97" i="16"/>
  <c r="UKA97" i="16"/>
  <c r="UJZ97" i="16"/>
  <c r="UJY97" i="16"/>
  <c r="UJX97" i="16"/>
  <c r="UJW97" i="16"/>
  <c r="UJV97" i="16"/>
  <c r="UJU97" i="16"/>
  <c r="UJT97" i="16"/>
  <c r="UJS97" i="16"/>
  <c r="UJR97" i="16"/>
  <c r="UJQ97" i="16"/>
  <c r="UJP97" i="16"/>
  <c r="UJO97" i="16"/>
  <c r="UJN97" i="16"/>
  <c r="UJM97" i="16"/>
  <c r="UJL97" i="16"/>
  <c r="UJK97" i="16"/>
  <c r="UJJ97" i="16"/>
  <c r="UJI97" i="16"/>
  <c r="UJH97" i="16"/>
  <c r="UJG97" i="16"/>
  <c r="UJF97" i="16"/>
  <c r="UJE97" i="16"/>
  <c r="UJD97" i="16"/>
  <c r="UJC97" i="16"/>
  <c r="UJB97" i="16"/>
  <c r="UJA97" i="16"/>
  <c r="UIZ97" i="16"/>
  <c r="UIY97" i="16"/>
  <c r="UIX97" i="16"/>
  <c r="UIW97" i="16"/>
  <c r="UIV97" i="16"/>
  <c r="UIU97" i="16"/>
  <c r="UIT97" i="16"/>
  <c r="UIS97" i="16"/>
  <c r="UIR97" i="16"/>
  <c r="UIQ97" i="16"/>
  <c r="UIP97" i="16"/>
  <c r="UIO97" i="16"/>
  <c r="UIN97" i="16"/>
  <c r="UIM97" i="16"/>
  <c r="UIL97" i="16"/>
  <c r="UIK97" i="16"/>
  <c r="UIJ97" i="16"/>
  <c r="UII97" i="16"/>
  <c r="UIH97" i="16"/>
  <c r="UIG97" i="16"/>
  <c r="UIF97" i="16"/>
  <c r="UIE97" i="16"/>
  <c r="UID97" i="16"/>
  <c r="UIC97" i="16"/>
  <c r="UIB97" i="16"/>
  <c r="UIA97" i="16"/>
  <c r="UHZ97" i="16"/>
  <c r="UHY97" i="16"/>
  <c r="UHX97" i="16"/>
  <c r="UHW97" i="16"/>
  <c r="UHV97" i="16"/>
  <c r="UHU97" i="16"/>
  <c r="UHT97" i="16"/>
  <c r="UHS97" i="16"/>
  <c r="UHR97" i="16"/>
  <c r="UHQ97" i="16"/>
  <c r="UHP97" i="16"/>
  <c r="UHO97" i="16"/>
  <c r="UHN97" i="16"/>
  <c r="UHM97" i="16"/>
  <c r="UHL97" i="16"/>
  <c r="UHK97" i="16"/>
  <c r="UHJ97" i="16"/>
  <c r="UHI97" i="16"/>
  <c r="UHH97" i="16"/>
  <c r="UHG97" i="16"/>
  <c r="UHF97" i="16"/>
  <c r="UHE97" i="16"/>
  <c r="UHD97" i="16"/>
  <c r="UHC97" i="16"/>
  <c r="UHB97" i="16"/>
  <c r="UHA97" i="16"/>
  <c r="UGZ97" i="16"/>
  <c r="UGY97" i="16"/>
  <c r="UGX97" i="16"/>
  <c r="UGW97" i="16"/>
  <c r="UGV97" i="16"/>
  <c r="UGU97" i="16"/>
  <c r="UGT97" i="16"/>
  <c r="UGS97" i="16"/>
  <c r="UGR97" i="16"/>
  <c r="UGQ97" i="16"/>
  <c r="UGP97" i="16"/>
  <c r="UGO97" i="16"/>
  <c r="UGN97" i="16"/>
  <c r="UGM97" i="16"/>
  <c r="UGL97" i="16"/>
  <c r="UGK97" i="16"/>
  <c r="UGJ97" i="16"/>
  <c r="UGI97" i="16"/>
  <c r="UGH97" i="16"/>
  <c r="UGG97" i="16"/>
  <c r="UGF97" i="16"/>
  <c r="UGE97" i="16"/>
  <c r="UGD97" i="16"/>
  <c r="UGC97" i="16"/>
  <c r="UGB97" i="16"/>
  <c r="UGA97" i="16"/>
  <c r="UFZ97" i="16"/>
  <c r="UFY97" i="16"/>
  <c r="UFX97" i="16"/>
  <c r="UFW97" i="16"/>
  <c r="UFV97" i="16"/>
  <c r="UFU97" i="16"/>
  <c r="UFT97" i="16"/>
  <c r="UFS97" i="16"/>
  <c r="UFR97" i="16"/>
  <c r="UFQ97" i="16"/>
  <c r="UFP97" i="16"/>
  <c r="UFO97" i="16"/>
  <c r="UFN97" i="16"/>
  <c r="UFM97" i="16"/>
  <c r="UFL97" i="16"/>
  <c r="UFK97" i="16"/>
  <c r="UFJ97" i="16"/>
  <c r="UFI97" i="16"/>
  <c r="UFH97" i="16"/>
  <c r="UFG97" i="16"/>
  <c r="UFF97" i="16"/>
  <c r="UFE97" i="16"/>
  <c r="UFD97" i="16"/>
  <c r="UFC97" i="16"/>
  <c r="UFB97" i="16"/>
  <c r="UFA97" i="16"/>
  <c r="UEZ97" i="16"/>
  <c r="UEY97" i="16"/>
  <c r="UEX97" i="16"/>
  <c r="UEW97" i="16"/>
  <c r="UEV97" i="16"/>
  <c r="UEU97" i="16"/>
  <c r="UET97" i="16"/>
  <c r="UES97" i="16"/>
  <c r="UER97" i="16"/>
  <c r="UEQ97" i="16"/>
  <c r="UEP97" i="16"/>
  <c r="UEO97" i="16"/>
  <c r="UEN97" i="16"/>
  <c r="UEM97" i="16"/>
  <c r="UEL97" i="16"/>
  <c r="UEK97" i="16"/>
  <c r="UEJ97" i="16"/>
  <c r="UEI97" i="16"/>
  <c r="UEH97" i="16"/>
  <c r="UEG97" i="16"/>
  <c r="UEF97" i="16"/>
  <c r="UEE97" i="16"/>
  <c r="UED97" i="16"/>
  <c r="UEC97" i="16"/>
  <c r="UEB97" i="16"/>
  <c r="UEA97" i="16"/>
  <c r="UDZ97" i="16"/>
  <c r="UDY97" i="16"/>
  <c r="UDX97" i="16"/>
  <c r="UDW97" i="16"/>
  <c r="UDV97" i="16"/>
  <c r="UDU97" i="16"/>
  <c r="UDT97" i="16"/>
  <c r="UDS97" i="16"/>
  <c r="UDR97" i="16"/>
  <c r="UDQ97" i="16"/>
  <c r="UDP97" i="16"/>
  <c r="UDO97" i="16"/>
  <c r="UDN97" i="16"/>
  <c r="UDM97" i="16"/>
  <c r="UDL97" i="16"/>
  <c r="UDK97" i="16"/>
  <c r="UDJ97" i="16"/>
  <c r="UDI97" i="16"/>
  <c r="UDH97" i="16"/>
  <c r="UDG97" i="16"/>
  <c r="UDF97" i="16"/>
  <c r="UDE97" i="16"/>
  <c r="UDD97" i="16"/>
  <c r="UDC97" i="16"/>
  <c r="UDB97" i="16"/>
  <c r="UDA97" i="16"/>
  <c r="UCZ97" i="16"/>
  <c r="UCY97" i="16"/>
  <c r="UCX97" i="16"/>
  <c r="UCW97" i="16"/>
  <c r="UCV97" i="16"/>
  <c r="UCU97" i="16"/>
  <c r="UCT97" i="16"/>
  <c r="UCS97" i="16"/>
  <c r="UCR97" i="16"/>
  <c r="UCQ97" i="16"/>
  <c r="UCP97" i="16"/>
  <c r="UCO97" i="16"/>
  <c r="UCN97" i="16"/>
  <c r="UCM97" i="16"/>
  <c r="UCL97" i="16"/>
  <c r="UCK97" i="16"/>
  <c r="UCJ97" i="16"/>
  <c r="UCI97" i="16"/>
  <c r="UCH97" i="16"/>
  <c r="UCG97" i="16"/>
  <c r="UCF97" i="16"/>
  <c r="UCE97" i="16"/>
  <c r="UCD97" i="16"/>
  <c r="UCC97" i="16"/>
  <c r="UCB97" i="16"/>
  <c r="UCA97" i="16"/>
  <c r="UBZ97" i="16"/>
  <c r="UBY97" i="16"/>
  <c r="UBX97" i="16"/>
  <c r="UBW97" i="16"/>
  <c r="UBV97" i="16"/>
  <c r="UBU97" i="16"/>
  <c r="UBT97" i="16"/>
  <c r="UBS97" i="16"/>
  <c r="UBR97" i="16"/>
  <c r="UBQ97" i="16"/>
  <c r="UBP97" i="16"/>
  <c r="UBO97" i="16"/>
  <c r="UBN97" i="16"/>
  <c r="UBM97" i="16"/>
  <c r="UBL97" i="16"/>
  <c r="UBK97" i="16"/>
  <c r="UBJ97" i="16"/>
  <c r="UBI97" i="16"/>
  <c r="UBH97" i="16"/>
  <c r="UBG97" i="16"/>
  <c r="UBF97" i="16"/>
  <c r="UBE97" i="16"/>
  <c r="UBD97" i="16"/>
  <c r="UBC97" i="16"/>
  <c r="UBB97" i="16"/>
  <c r="UBA97" i="16"/>
  <c r="UAZ97" i="16"/>
  <c r="UAY97" i="16"/>
  <c r="UAX97" i="16"/>
  <c r="UAW97" i="16"/>
  <c r="UAV97" i="16"/>
  <c r="UAU97" i="16"/>
  <c r="UAT97" i="16"/>
  <c r="UAS97" i="16"/>
  <c r="UAR97" i="16"/>
  <c r="UAQ97" i="16"/>
  <c r="UAP97" i="16"/>
  <c r="UAO97" i="16"/>
  <c r="UAN97" i="16"/>
  <c r="UAM97" i="16"/>
  <c r="UAL97" i="16"/>
  <c r="UAK97" i="16"/>
  <c r="UAJ97" i="16"/>
  <c r="UAI97" i="16"/>
  <c r="UAH97" i="16"/>
  <c r="UAG97" i="16"/>
  <c r="UAF97" i="16"/>
  <c r="UAE97" i="16"/>
  <c r="UAD97" i="16"/>
  <c r="UAC97" i="16"/>
  <c r="UAB97" i="16"/>
  <c r="UAA97" i="16"/>
  <c r="TZZ97" i="16"/>
  <c r="TZY97" i="16"/>
  <c r="TZX97" i="16"/>
  <c r="TZW97" i="16"/>
  <c r="TZV97" i="16"/>
  <c r="TZU97" i="16"/>
  <c r="TZT97" i="16"/>
  <c r="TZS97" i="16"/>
  <c r="TZR97" i="16"/>
  <c r="TZQ97" i="16"/>
  <c r="TZP97" i="16"/>
  <c r="TZO97" i="16"/>
  <c r="TZN97" i="16"/>
  <c r="TZM97" i="16"/>
  <c r="TZL97" i="16"/>
  <c r="TZK97" i="16"/>
  <c r="TZJ97" i="16"/>
  <c r="TZI97" i="16"/>
  <c r="TZH97" i="16"/>
  <c r="TZG97" i="16"/>
  <c r="TZF97" i="16"/>
  <c r="TZE97" i="16"/>
  <c r="TZD97" i="16"/>
  <c r="TZC97" i="16"/>
  <c r="TZB97" i="16"/>
  <c r="TZA97" i="16"/>
  <c r="TYZ97" i="16"/>
  <c r="TYY97" i="16"/>
  <c r="TYX97" i="16"/>
  <c r="TYW97" i="16"/>
  <c r="TYV97" i="16"/>
  <c r="TYU97" i="16"/>
  <c r="TYT97" i="16"/>
  <c r="TYS97" i="16"/>
  <c r="TYR97" i="16"/>
  <c r="TYQ97" i="16"/>
  <c r="TYP97" i="16"/>
  <c r="TYO97" i="16"/>
  <c r="TYN97" i="16"/>
  <c r="TYM97" i="16"/>
  <c r="TYL97" i="16"/>
  <c r="TYK97" i="16"/>
  <c r="TYJ97" i="16"/>
  <c r="TYI97" i="16"/>
  <c r="TYH97" i="16"/>
  <c r="TYG97" i="16"/>
  <c r="TYF97" i="16"/>
  <c r="TYE97" i="16"/>
  <c r="TYD97" i="16"/>
  <c r="TYC97" i="16"/>
  <c r="TYB97" i="16"/>
  <c r="TYA97" i="16"/>
  <c r="TXZ97" i="16"/>
  <c r="TXY97" i="16"/>
  <c r="TXX97" i="16"/>
  <c r="TXW97" i="16"/>
  <c r="TXV97" i="16"/>
  <c r="TXU97" i="16"/>
  <c r="TXT97" i="16"/>
  <c r="TXS97" i="16"/>
  <c r="TXR97" i="16"/>
  <c r="TXQ97" i="16"/>
  <c r="TXP97" i="16"/>
  <c r="TXO97" i="16"/>
  <c r="TXN97" i="16"/>
  <c r="TXM97" i="16"/>
  <c r="TXL97" i="16"/>
  <c r="TXK97" i="16"/>
  <c r="TXJ97" i="16"/>
  <c r="TXI97" i="16"/>
  <c r="TXH97" i="16"/>
  <c r="TXG97" i="16"/>
  <c r="TXF97" i="16"/>
  <c r="TXE97" i="16"/>
  <c r="TXD97" i="16"/>
  <c r="TXC97" i="16"/>
  <c r="TXB97" i="16"/>
  <c r="TXA97" i="16"/>
  <c r="TWZ97" i="16"/>
  <c r="TWY97" i="16"/>
  <c r="TWX97" i="16"/>
  <c r="TWW97" i="16"/>
  <c r="TWV97" i="16"/>
  <c r="TWU97" i="16"/>
  <c r="TWT97" i="16"/>
  <c r="TWS97" i="16"/>
  <c r="TWR97" i="16"/>
  <c r="TWQ97" i="16"/>
  <c r="TWP97" i="16"/>
  <c r="TWO97" i="16"/>
  <c r="TWN97" i="16"/>
  <c r="TWM97" i="16"/>
  <c r="TWL97" i="16"/>
  <c r="TWK97" i="16"/>
  <c r="TWJ97" i="16"/>
  <c r="TWI97" i="16"/>
  <c r="TWH97" i="16"/>
  <c r="TWG97" i="16"/>
  <c r="TWF97" i="16"/>
  <c r="TWE97" i="16"/>
  <c r="TWD97" i="16"/>
  <c r="TWC97" i="16"/>
  <c r="TWB97" i="16"/>
  <c r="TWA97" i="16"/>
  <c r="TVZ97" i="16"/>
  <c r="TVY97" i="16"/>
  <c r="TVX97" i="16"/>
  <c r="TVW97" i="16"/>
  <c r="TVV97" i="16"/>
  <c r="TVU97" i="16"/>
  <c r="TVT97" i="16"/>
  <c r="TVS97" i="16"/>
  <c r="TVR97" i="16"/>
  <c r="TVQ97" i="16"/>
  <c r="TVP97" i="16"/>
  <c r="TVO97" i="16"/>
  <c r="TVN97" i="16"/>
  <c r="TVM97" i="16"/>
  <c r="TVL97" i="16"/>
  <c r="TVK97" i="16"/>
  <c r="TVJ97" i="16"/>
  <c r="TVI97" i="16"/>
  <c r="TVH97" i="16"/>
  <c r="TVG97" i="16"/>
  <c r="TVF97" i="16"/>
  <c r="TVE97" i="16"/>
  <c r="TVD97" i="16"/>
  <c r="TVC97" i="16"/>
  <c r="TVB97" i="16"/>
  <c r="TVA97" i="16"/>
  <c r="TUZ97" i="16"/>
  <c r="TUY97" i="16"/>
  <c r="TUX97" i="16"/>
  <c r="TUW97" i="16"/>
  <c r="TUV97" i="16"/>
  <c r="TUU97" i="16"/>
  <c r="TUT97" i="16"/>
  <c r="TUS97" i="16"/>
  <c r="TUR97" i="16"/>
  <c r="TUQ97" i="16"/>
  <c r="TUP97" i="16"/>
  <c r="TUO97" i="16"/>
  <c r="TUN97" i="16"/>
  <c r="TUM97" i="16"/>
  <c r="TUL97" i="16"/>
  <c r="TUK97" i="16"/>
  <c r="TUJ97" i="16"/>
  <c r="TUI97" i="16"/>
  <c r="TUH97" i="16"/>
  <c r="TUG97" i="16"/>
  <c r="TUF97" i="16"/>
  <c r="TUE97" i="16"/>
  <c r="TUD97" i="16"/>
  <c r="TUC97" i="16"/>
  <c r="TUB97" i="16"/>
  <c r="TUA97" i="16"/>
  <c r="TTZ97" i="16"/>
  <c r="TTY97" i="16"/>
  <c r="TTX97" i="16"/>
  <c r="TTW97" i="16"/>
  <c r="TTV97" i="16"/>
  <c r="TTU97" i="16"/>
  <c r="TTT97" i="16"/>
  <c r="TTS97" i="16"/>
  <c r="TTR97" i="16"/>
  <c r="TTQ97" i="16"/>
  <c r="TTP97" i="16"/>
  <c r="TTO97" i="16"/>
  <c r="TTN97" i="16"/>
  <c r="TTM97" i="16"/>
  <c r="TTL97" i="16"/>
  <c r="TTK97" i="16"/>
  <c r="TTJ97" i="16"/>
  <c r="TTI97" i="16"/>
  <c r="TTH97" i="16"/>
  <c r="TTG97" i="16"/>
  <c r="TTF97" i="16"/>
  <c r="TTE97" i="16"/>
  <c r="TTD97" i="16"/>
  <c r="TTC97" i="16"/>
  <c r="TTB97" i="16"/>
  <c r="TTA97" i="16"/>
  <c r="TSZ97" i="16"/>
  <c r="TSY97" i="16"/>
  <c r="TSX97" i="16"/>
  <c r="TSW97" i="16"/>
  <c r="TSV97" i="16"/>
  <c r="TSU97" i="16"/>
  <c r="TST97" i="16"/>
  <c r="TSS97" i="16"/>
  <c r="TSR97" i="16"/>
  <c r="TSQ97" i="16"/>
  <c r="TSP97" i="16"/>
  <c r="TSO97" i="16"/>
  <c r="TSN97" i="16"/>
  <c r="TSM97" i="16"/>
  <c r="TSL97" i="16"/>
  <c r="TSK97" i="16"/>
  <c r="TSJ97" i="16"/>
  <c r="TSI97" i="16"/>
  <c r="TSH97" i="16"/>
  <c r="TSG97" i="16"/>
  <c r="TSF97" i="16"/>
  <c r="TSE97" i="16"/>
  <c r="TSD97" i="16"/>
  <c r="TSC97" i="16"/>
  <c r="TSB97" i="16"/>
  <c r="TSA97" i="16"/>
  <c r="TRZ97" i="16"/>
  <c r="TRY97" i="16"/>
  <c r="TRX97" i="16"/>
  <c r="TRW97" i="16"/>
  <c r="TRV97" i="16"/>
  <c r="TRU97" i="16"/>
  <c r="TRT97" i="16"/>
  <c r="TRS97" i="16"/>
  <c r="TRR97" i="16"/>
  <c r="TRQ97" i="16"/>
  <c r="TRP97" i="16"/>
  <c r="TRO97" i="16"/>
  <c r="TRN97" i="16"/>
  <c r="TRM97" i="16"/>
  <c r="TRL97" i="16"/>
  <c r="TRK97" i="16"/>
  <c r="TRJ97" i="16"/>
  <c r="TRI97" i="16"/>
  <c r="TRH97" i="16"/>
  <c r="TRG97" i="16"/>
  <c r="TRF97" i="16"/>
  <c r="TRE97" i="16"/>
  <c r="TRD97" i="16"/>
  <c r="TRC97" i="16"/>
  <c r="TRB97" i="16"/>
  <c r="TRA97" i="16"/>
  <c r="TQZ97" i="16"/>
  <c r="TQY97" i="16"/>
  <c r="TQX97" i="16"/>
  <c r="TQW97" i="16"/>
  <c r="TQV97" i="16"/>
  <c r="TQU97" i="16"/>
  <c r="TQT97" i="16"/>
  <c r="TQS97" i="16"/>
  <c r="TQR97" i="16"/>
  <c r="TQQ97" i="16"/>
  <c r="TQP97" i="16"/>
  <c r="TQO97" i="16"/>
  <c r="TQN97" i="16"/>
  <c r="TQM97" i="16"/>
  <c r="TQL97" i="16"/>
  <c r="TQK97" i="16"/>
  <c r="TQJ97" i="16"/>
  <c r="TQI97" i="16"/>
  <c r="TQH97" i="16"/>
  <c r="TQG97" i="16"/>
  <c r="TQF97" i="16"/>
  <c r="TQE97" i="16"/>
  <c r="TQD97" i="16"/>
  <c r="TQC97" i="16"/>
  <c r="TQB97" i="16"/>
  <c r="TQA97" i="16"/>
  <c r="TPZ97" i="16"/>
  <c r="TPY97" i="16"/>
  <c r="TPX97" i="16"/>
  <c r="TPW97" i="16"/>
  <c r="TPV97" i="16"/>
  <c r="TPU97" i="16"/>
  <c r="TPT97" i="16"/>
  <c r="TPS97" i="16"/>
  <c r="TPR97" i="16"/>
  <c r="TPQ97" i="16"/>
  <c r="TPP97" i="16"/>
  <c r="TPO97" i="16"/>
  <c r="TPN97" i="16"/>
  <c r="TPM97" i="16"/>
  <c r="TPL97" i="16"/>
  <c r="TPK97" i="16"/>
  <c r="TPJ97" i="16"/>
  <c r="TPI97" i="16"/>
  <c r="TPH97" i="16"/>
  <c r="TPG97" i="16"/>
  <c r="TPF97" i="16"/>
  <c r="TPE97" i="16"/>
  <c r="TPD97" i="16"/>
  <c r="TPC97" i="16"/>
  <c r="TPB97" i="16"/>
  <c r="TPA97" i="16"/>
  <c r="TOZ97" i="16"/>
  <c r="TOY97" i="16"/>
  <c r="TOX97" i="16"/>
  <c r="TOW97" i="16"/>
  <c r="TOV97" i="16"/>
  <c r="TOU97" i="16"/>
  <c r="TOT97" i="16"/>
  <c r="TOS97" i="16"/>
  <c r="TOR97" i="16"/>
  <c r="TOQ97" i="16"/>
  <c r="TOP97" i="16"/>
  <c r="TOO97" i="16"/>
  <c r="TON97" i="16"/>
  <c r="TOM97" i="16"/>
  <c r="TOL97" i="16"/>
  <c r="TOK97" i="16"/>
  <c r="TOJ97" i="16"/>
  <c r="TOI97" i="16"/>
  <c r="TOH97" i="16"/>
  <c r="TOG97" i="16"/>
  <c r="TOF97" i="16"/>
  <c r="TOE97" i="16"/>
  <c r="TOD97" i="16"/>
  <c r="TOC97" i="16"/>
  <c r="TOB97" i="16"/>
  <c r="TOA97" i="16"/>
  <c r="TNZ97" i="16"/>
  <c r="TNY97" i="16"/>
  <c r="TNX97" i="16"/>
  <c r="TNW97" i="16"/>
  <c r="TNV97" i="16"/>
  <c r="TNU97" i="16"/>
  <c r="TNT97" i="16"/>
  <c r="TNS97" i="16"/>
  <c r="TNR97" i="16"/>
  <c r="TNQ97" i="16"/>
  <c r="TNP97" i="16"/>
  <c r="TNO97" i="16"/>
  <c r="TNN97" i="16"/>
  <c r="TNM97" i="16"/>
  <c r="TNL97" i="16"/>
  <c r="TNK97" i="16"/>
  <c r="TNJ97" i="16"/>
  <c r="TNI97" i="16"/>
  <c r="TNH97" i="16"/>
  <c r="TNG97" i="16"/>
  <c r="TNF97" i="16"/>
  <c r="TNE97" i="16"/>
  <c r="TND97" i="16"/>
  <c r="TNC97" i="16"/>
  <c r="TNB97" i="16"/>
  <c r="TNA97" i="16"/>
  <c r="TMZ97" i="16"/>
  <c r="TMY97" i="16"/>
  <c r="TMX97" i="16"/>
  <c r="TMW97" i="16"/>
  <c r="TMV97" i="16"/>
  <c r="TMU97" i="16"/>
  <c r="TMT97" i="16"/>
  <c r="TMS97" i="16"/>
  <c r="TMR97" i="16"/>
  <c r="TMQ97" i="16"/>
  <c r="TMP97" i="16"/>
  <c r="TMO97" i="16"/>
  <c r="TMN97" i="16"/>
  <c r="TMM97" i="16"/>
  <c r="TML97" i="16"/>
  <c r="TMK97" i="16"/>
  <c r="TMJ97" i="16"/>
  <c r="TMI97" i="16"/>
  <c r="TMH97" i="16"/>
  <c r="TMG97" i="16"/>
  <c r="TMF97" i="16"/>
  <c r="TME97" i="16"/>
  <c r="TMD97" i="16"/>
  <c r="TMC97" i="16"/>
  <c r="TMB97" i="16"/>
  <c r="TMA97" i="16"/>
  <c r="TLZ97" i="16"/>
  <c r="TLY97" i="16"/>
  <c r="TLX97" i="16"/>
  <c r="TLW97" i="16"/>
  <c r="TLV97" i="16"/>
  <c r="TLU97" i="16"/>
  <c r="TLT97" i="16"/>
  <c r="TLS97" i="16"/>
  <c r="TLR97" i="16"/>
  <c r="TLQ97" i="16"/>
  <c r="TLP97" i="16"/>
  <c r="TLO97" i="16"/>
  <c r="TLN97" i="16"/>
  <c r="TLM97" i="16"/>
  <c r="TLL97" i="16"/>
  <c r="TLK97" i="16"/>
  <c r="TLJ97" i="16"/>
  <c r="TLI97" i="16"/>
  <c r="TLH97" i="16"/>
  <c r="TLG97" i="16"/>
  <c r="TLF97" i="16"/>
  <c r="TLE97" i="16"/>
  <c r="TLD97" i="16"/>
  <c r="TLC97" i="16"/>
  <c r="TLB97" i="16"/>
  <c r="TLA97" i="16"/>
  <c r="TKZ97" i="16"/>
  <c r="TKY97" i="16"/>
  <c r="TKX97" i="16"/>
  <c r="TKW97" i="16"/>
  <c r="TKV97" i="16"/>
  <c r="TKU97" i="16"/>
  <c r="TKT97" i="16"/>
  <c r="TKS97" i="16"/>
  <c r="TKR97" i="16"/>
  <c r="TKQ97" i="16"/>
  <c r="TKP97" i="16"/>
  <c r="TKO97" i="16"/>
  <c r="TKN97" i="16"/>
  <c r="TKM97" i="16"/>
  <c r="TKL97" i="16"/>
  <c r="TKK97" i="16"/>
  <c r="TKJ97" i="16"/>
  <c r="TKI97" i="16"/>
  <c r="TKH97" i="16"/>
  <c r="TKG97" i="16"/>
  <c r="TKF97" i="16"/>
  <c r="TKE97" i="16"/>
  <c r="TKD97" i="16"/>
  <c r="TKC97" i="16"/>
  <c r="TKB97" i="16"/>
  <c r="TKA97" i="16"/>
  <c r="TJZ97" i="16"/>
  <c r="TJY97" i="16"/>
  <c r="TJX97" i="16"/>
  <c r="TJW97" i="16"/>
  <c r="TJV97" i="16"/>
  <c r="TJU97" i="16"/>
  <c r="TJT97" i="16"/>
  <c r="TJS97" i="16"/>
  <c r="TJR97" i="16"/>
  <c r="TJQ97" i="16"/>
  <c r="TJP97" i="16"/>
  <c r="TJO97" i="16"/>
  <c r="TJN97" i="16"/>
  <c r="TJM97" i="16"/>
  <c r="TJL97" i="16"/>
  <c r="TJK97" i="16"/>
  <c r="TJJ97" i="16"/>
  <c r="TJI97" i="16"/>
  <c r="TJH97" i="16"/>
  <c r="TJG97" i="16"/>
  <c r="TJF97" i="16"/>
  <c r="TJE97" i="16"/>
  <c r="TJD97" i="16"/>
  <c r="TJC97" i="16"/>
  <c r="TJB97" i="16"/>
  <c r="TJA97" i="16"/>
  <c r="TIZ97" i="16"/>
  <c r="TIY97" i="16"/>
  <c r="TIX97" i="16"/>
  <c r="TIW97" i="16"/>
  <c r="TIV97" i="16"/>
  <c r="TIU97" i="16"/>
  <c r="TIT97" i="16"/>
  <c r="TIS97" i="16"/>
  <c r="TIR97" i="16"/>
  <c r="TIQ97" i="16"/>
  <c r="TIP97" i="16"/>
  <c r="TIO97" i="16"/>
  <c r="TIN97" i="16"/>
  <c r="TIM97" i="16"/>
  <c r="TIL97" i="16"/>
  <c r="TIK97" i="16"/>
  <c r="TIJ97" i="16"/>
  <c r="TII97" i="16"/>
  <c r="TIH97" i="16"/>
  <c r="TIG97" i="16"/>
  <c r="TIF97" i="16"/>
  <c r="TIE97" i="16"/>
  <c r="TID97" i="16"/>
  <c r="TIC97" i="16"/>
  <c r="TIB97" i="16"/>
  <c r="TIA97" i="16"/>
  <c r="THZ97" i="16"/>
  <c r="THY97" i="16"/>
  <c r="THX97" i="16"/>
  <c r="THW97" i="16"/>
  <c r="THV97" i="16"/>
  <c r="THU97" i="16"/>
  <c r="THT97" i="16"/>
  <c r="THS97" i="16"/>
  <c r="THR97" i="16"/>
  <c r="THQ97" i="16"/>
  <c r="THP97" i="16"/>
  <c r="THO97" i="16"/>
  <c r="THN97" i="16"/>
  <c r="THM97" i="16"/>
  <c r="THL97" i="16"/>
  <c r="THK97" i="16"/>
  <c r="THJ97" i="16"/>
  <c r="THI97" i="16"/>
  <c r="THH97" i="16"/>
  <c r="THG97" i="16"/>
  <c r="THF97" i="16"/>
  <c r="THE97" i="16"/>
  <c r="THD97" i="16"/>
  <c r="THC97" i="16"/>
  <c r="THB97" i="16"/>
  <c r="THA97" i="16"/>
  <c r="TGZ97" i="16"/>
  <c r="TGY97" i="16"/>
  <c r="TGX97" i="16"/>
  <c r="TGW97" i="16"/>
  <c r="TGV97" i="16"/>
  <c r="TGU97" i="16"/>
  <c r="TGT97" i="16"/>
  <c r="TGS97" i="16"/>
  <c r="TGR97" i="16"/>
  <c r="TGQ97" i="16"/>
  <c r="TGP97" i="16"/>
  <c r="TGO97" i="16"/>
  <c r="TGN97" i="16"/>
  <c r="TGM97" i="16"/>
  <c r="TGL97" i="16"/>
  <c r="TGK97" i="16"/>
  <c r="TGJ97" i="16"/>
  <c r="TGI97" i="16"/>
  <c r="TGH97" i="16"/>
  <c r="TGG97" i="16"/>
  <c r="TGF97" i="16"/>
  <c r="TGE97" i="16"/>
  <c r="TGD97" i="16"/>
  <c r="TGC97" i="16"/>
  <c r="TGB97" i="16"/>
  <c r="TGA97" i="16"/>
  <c r="TFZ97" i="16"/>
  <c r="TFY97" i="16"/>
  <c r="TFX97" i="16"/>
  <c r="TFW97" i="16"/>
  <c r="TFV97" i="16"/>
  <c r="TFU97" i="16"/>
  <c r="TFT97" i="16"/>
  <c r="TFS97" i="16"/>
  <c r="TFR97" i="16"/>
  <c r="TFQ97" i="16"/>
  <c r="TFP97" i="16"/>
  <c r="TFO97" i="16"/>
  <c r="TFN97" i="16"/>
  <c r="TFM97" i="16"/>
  <c r="TFL97" i="16"/>
  <c r="TFK97" i="16"/>
  <c r="TFJ97" i="16"/>
  <c r="TFI97" i="16"/>
  <c r="TFH97" i="16"/>
  <c r="TFG97" i="16"/>
  <c r="TFF97" i="16"/>
  <c r="TFE97" i="16"/>
  <c r="TFD97" i="16"/>
  <c r="TFC97" i="16"/>
  <c r="TFB97" i="16"/>
  <c r="TFA97" i="16"/>
  <c r="TEZ97" i="16"/>
  <c r="TEY97" i="16"/>
  <c r="TEX97" i="16"/>
  <c r="TEW97" i="16"/>
  <c r="TEV97" i="16"/>
  <c r="TEU97" i="16"/>
  <c r="TET97" i="16"/>
  <c r="TES97" i="16"/>
  <c r="TER97" i="16"/>
  <c r="TEQ97" i="16"/>
  <c r="TEP97" i="16"/>
  <c r="TEO97" i="16"/>
  <c r="TEN97" i="16"/>
  <c r="TEM97" i="16"/>
  <c r="TEL97" i="16"/>
  <c r="TEK97" i="16"/>
  <c r="TEJ97" i="16"/>
  <c r="TEI97" i="16"/>
  <c r="TEH97" i="16"/>
  <c r="TEG97" i="16"/>
  <c r="TEF97" i="16"/>
  <c r="TEE97" i="16"/>
  <c r="TED97" i="16"/>
  <c r="TEC97" i="16"/>
  <c r="TEB97" i="16"/>
  <c r="TEA97" i="16"/>
  <c r="TDZ97" i="16"/>
  <c r="TDY97" i="16"/>
  <c r="TDX97" i="16"/>
  <c r="TDW97" i="16"/>
  <c r="TDV97" i="16"/>
  <c r="TDU97" i="16"/>
  <c r="TDT97" i="16"/>
  <c r="TDS97" i="16"/>
  <c r="TDR97" i="16"/>
  <c r="TDQ97" i="16"/>
  <c r="TDP97" i="16"/>
  <c r="TDO97" i="16"/>
  <c r="TDN97" i="16"/>
  <c r="TDM97" i="16"/>
  <c r="TDL97" i="16"/>
  <c r="TDK97" i="16"/>
  <c r="TDJ97" i="16"/>
  <c r="TDI97" i="16"/>
  <c r="TDH97" i="16"/>
  <c r="TDG97" i="16"/>
  <c r="TDF97" i="16"/>
  <c r="TDE97" i="16"/>
  <c r="TDD97" i="16"/>
  <c r="TDC97" i="16"/>
  <c r="TDB97" i="16"/>
  <c r="TDA97" i="16"/>
  <c r="TCZ97" i="16"/>
  <c r="TCY97" i="16"/>
  <c r="TCX97" i="16"/>
  <c r="TCW97" i="16"/>
  <c r="TCV97" i="16"/>
  <c r="TCU97" i="16"/>
  <c r="TCT97" i="16"/>
  <c r="TCS97" i="16"/>
  <c r="TCR97" i="16"/>
  <c r="TCQ97" i="16"/>
  <c r="TCP97" i="16"/>
  <c r="TCO97" i="16"/>
  <c r="TCN97" i="16"/>
  <c r="TCM97" i="16"/>
  <c r="TCL97" i="16"/>
  <c r="TCK97" i="16"/>
  <c r="TCJ97" i="16"/>
  <c r="TCI97" i="16"/>
  <c r="TCH97" i="16"/>
  <c r="TCG97" i="16"/>
  <c r="TCF97" i="16"/>
  <c r="TCE97" i="16"/>
  <c r="TCD97" i="16"/>
  <c r="TCC97" i="16"/>
  <c r="TCB97" i="16"/>
  <c r="TCA97" i="16"/>
  <c r="TBZ97" i="16"/>
  <c r="TBY97" i="16"/>
  <c r="TBX97" i="16"/>
  <c r="TBW97" i="16"/>
  <c r="TBV97" i="16"/>
  <c r="TBU97" i="16"/>
  <c r="TBT97" i="16"/>
  <c r="TBS97" i="16"/>
  <c r="TBR97" i="16"/>
  <c r="TBQ97" i="16"/>
  <c r="TBP97" i="16"/>
  <c r="TBO97" i="16"/>
  <c r="TBN97" i="16"/>
  <c r="TBM97" i="16"/>
  <c r="TBL97" i="16"/>
  <c r="TBK97" i="16"/>
  <c r="TBJ97" i="16"/>
  <c r="TBI97" i="16"/>
  <c r="TBH97" i="16"/>
  <c r="TBG97" i="16"/>
  <c r="TBF97" i="16"/>
  <c r="TBE97" i="16"/>
  <c r="TBD97" i="16"/>
  <c r="TBC97" i="16"/>
  <c r="TBB97" i="16"/>
  <c r="TBA97" i="16"/>
  <c r="TAZ97" i="16"/>
  <c r="TAY97" i="16"/>
  <c r="TAX97" i="16"/>
  <c r="TAW97" i="16"/>
  <c r="TAV97" i="16"/>
  <c r="TAU97" i="16"/>
  <c r="TAT97" i="16"/>
  <c r="TAS97" i="16"/>
  <c r="TAR97" i="16"/>
  <c r="TAQ97" i="16"/>
  <c r="TAP97" i="16"/>
  <c r="TAO97" i="16"/>
  <c r="TAN97" i="16"/>
  <c r="TAM97" i="16"/>
  <c r="TAL97" i="16"/>
  <c r="TAK97" i="16"/>
  <c r="TAJ97" i="16"/>
  <c r="TAI97" i="16"/>
  <c r="TAH97" i="16"/>
  <c r="TAG97" i="16"/>
  <c r="TAF97" i="16"/>
  <c r="TAE97" i="16"/>
  <c r="TAD97" i="16"/>
  <c r="TAC97" i="16"/>
  <c r="TAB97" i="16"/>
  <c r="TAA97" i="16"/>
  <c r="SZZ97" i="16"/>
  <c r="SZY97" i="16"/>
  <c r="SZX97" i="16"/>
  <c r="SZW97" i="16"/>
  <c r="SZV97" i="16"/>
  <c r="SZU97" i="16"/>
  <c r="SZT97" i="16"/>
  <c r="SZS97" i="16"/>
  <c r="SZR97" i="16"/>
  <c r="SZQ97" i="16"/>
  <c r="SZP97" i="16"/>
  <c r="SZO97" i="16"/>
  <c r="SZN97" i="16"/>
  <c r="SZM97" i="16"/>
  <c r="SZL97" i="16"/>
  <c r="SZK97" i="16"/>
  <c r="SZJ97" i="16"/>
  <c r="SZI97" i="16"/>
  <c r="SZH97" i="16"/>
  <c r="SZG97" i="16"/>
  <c r="SZF97" i="16"/>
  <c r="SZE97" i="16"/>
  <c r="SZD97" i="16"/>
  <c r="SZC97" i="16"/>
  <c r="SZB97" i="16"/>
  <c r="SZA97" i="16"/>
  <c r="SYZ97" i="16"/>
  <c r="SYY97" i="16"/>
  <c r="SYX97" i="16"/>
  <c r="SYW97" i="16"/>
  <c r="SYV97" i="16"/>
  <c r="SYU97" i="16"/>
  <c r="SYT97" i="16"/>
  <c r="SYS97" i="16"/>
  <c r="SYR97" i="16"/>
  <c r="SYQ97" i="16"/>
  <c r="SYP97" i="16"/>
  <c r="SYO97" i="16"/>
  <c r="SYN97" i="16"/>
  <c r="SYM97" i="16"/>
  <c r="SYL97" i="16"/>
  <c r="SYK97" i="16"/>
  <c r="SYJ97" i="16"/>
  <c r="SYI97" i="16"/>
  <c r="SYH97" i="16"/>
  <c r="SYG97" i="16"/>
  <c r="SYF97" i="16"/>
  <c r="SYE97" i="16"/>
  <c r="SYD97" i="16"/>
  <c r="SYC97" i="16"/>
  <c r="SYB97" i="16"/>
  <c r="SYA97" i="16"/>
  <c r="SXZ97" i="16"/>
  <c r="SXY97" i="16"/>
  <c r="SXX97" i="16"/>
  <c r="SXW97" i="16"/>
  <c r="SXV97" i="16"/>
  <c r="SXU97" i="16"/>
  <c r="SXT97" i="16"/>
  <c r="SXS97" i="16"/>
  <c r="SXR97" i="16"/>
  <c r="SXQ97" i="16"/>
  <c r="SXP97" i="16"/>
  <c r="SXO97" i="16"/>
  <c r="SXN97" i="16"/>
  <c r="SXM97" i="16"/>
  <c r="SXL97" i="16"/>
  <c r="SXK97" i="16"/>
  <c r="SXJ97" i="16"/>
  <c r="SXI97" i="16"/>
  <c r="SXH97" i="16"/>
  <c r="SXG97" i="16"/>
  <c r="SXF97" i="16"/>
  <c r="SXE97" i="16"/>
  <c r="SXD97" i="16"/>
  <c r="SXC97" i="16"/>
  <c r="SXB97" i="16"/>
  <c r="SXA97" i="16"/>
  <c r="SWZ97" i="16"/>
  <c r="SWY97" i="16"/>
  <c r="SWX97" i="16"/>
  <c r="SWW97" i="16"/>
  <c r="SWV97" i="16"/>
  <c r="SWU97" i="16"/>
  <c r="SWT97" i="16"/>
  <c r="SWS97" i="16"/>
  <c r="SWR97" i="16"/>
  <c r="SWQ97" i="16"/>
  <c r="SWP97" i="16"/>
  <c r="SWO97" i="16"/>
  <c r="SWN97" i="16"/>
  <c r="SWM97" i="16"/>
  <c r="SWL97" i="16"/>
  <c r="SWK97" i="16"/>
  <c r="SWJ97" i="16"/>
  <c r="SWI97" i="16"/>
  <c r="SWH97" i="16"/>
  <c r="SWG97" i="16"/>
  <c r="SWF97" i="16"/>
  <c r="SWE97" i="16"/>
  <c r="SWD97" i="16"/>
  <c r="SWC97" i="16"/>
  <c r="SWB97" i="16"/>
  <c r="SWA97" i="16"/>
  <c r="SVZ97" i="16"/>
  <c r="SVY97" i="16"/>
  <c r="SVX97" i="16"/>
  <c r="SVW97" i="16"/>
  <c r="SVV97" i="16"/>
  <c r="SVU97" i="16"/>
  <c r="SVT97" i="16"/>
  <c r="SVS97" i="16"/>
  <c r="SVR97" i="16"/>
  <c r="SVQ97" i="16"/>
  <c r="SVP97" i="16"/>
  <c r="SVO97" i="16"/>
  <c r="SVN97" i="16"/>
  <c r="SVM97" i="16"/>
  <c r="SVL97" i="16"/>
  <c r="SVK97" i="16"/>
  <c r="SVJ97" i="16"/>
  <c r="SVI97" i="16"/>
  <c r="SVH97" i="16"/>
  <c r="SVG97" i="16"/>
  <c r="SVF97" i="16"/>
  <c r="SVE97" i="16"/>
  <c r="SVD97" i="16"/>
  <c r="SVC97" i="16"/>
  <c r="SVB97" i="16"/>
  <c r="SVA97" i="16"/>
  <c r="SUZ97" i="16"/>
  <c r="SUY97" i="16"/>
  <c r="SUX97" i="16"/>
  <c r="SUW97" i="16"/>
  <c r="SUV97" i="16"/>
  <c r="SUU97" i="16"/>
  <c r="SUT97" i="16"/>
  <c r="SUS97" i="16"/>
  <c r="SUR97" i="16"/>
  <c r="SUQ97" i="16"/>
  <c r="SUP97" i="16"/>
  <c r="SUO97" i="16"/>
  <c r="SUN97" i="16"/>
  <c r="SUM97" i="16"/>
  <c r="SUL97" i="16"/>
  <c r="SUK97" i="16"/>
  <c r="SUJ97" i="16"/>
  <c r="SUI97" i="16"/>
  <c r="SUH97" i="16"/>
  <c r="SUG97" i="16"/>
  <c r="SUF97" i="16"/>
  <c r="SUE97" i="16"/>
  <c r="SUD97" i="16"/>
  <c r="SUC97" i="16"/>
  <c r="SUB97" i="16"/>
  <c r="SUA97" i="16"/>
  <c r="STZ97" i="16"/>
  <c r="STY97" i="16"/>
  <c r="STX97" i="16"/>
  <c r="STW97" i="16"/>
  <c r="STV97" i="16"/>
  <c r="STU97" i="16"/>
  <c r="STT97" i="16"/>
  <c r="STS97" i="16"/>
  <c r="STR97" i="16"/>
  <c r="STQ97" i="16"/>
  <c r="STP97" i="16"/>
  <c r="STO97" i="16"/>
  <c r="STN97" i="16"/>
  <c r="STM97" i="16"/>
  <c r="STL97" i="16"/>
  <c r="STK97" i="16"/>
  <c r="STJ97" i="16"/>
  <c r="STI97" i="16"/>
  <c r="STH97" i="16"/>
  <c r="STG97" i="16"/>
  <c r="STF97" i="16"/>
  <c r="STE97" i="16"/>
  <c r="STD97" i="16"/>
  <c r="STC97" i="16"/>
  <c r="STB97" i="16"/>
  <c r="STA97" i="16"/>
  <c r="SSZ97" i="16"/>
  <c r="SSY97" i="16"/>
  <c r="SSX97" i="16"/>
  <c r="SSW97" i="16"/>
  <c r="SSV97" i="16"/>
  <c r="SSU97" i="16"/>
  <c r="SST97" i="16"/>
  <c r="SSS97" i="16"/>
  <c r="SSR97" i="16"/>
  <c r="SSQ97" i="16"/>
  <c r="SSP97" i="16"/>
  <c r="SSO97" i="16"/>
  <c r="SSN97" i="16"/>
  <c r="SSM97" i="16"/>
  <c r="SSL97" i="16"/>
  <c r="SSK97" i="16"/>
  <c r="SSJ97" i="16"/>
  <c r="SSI97" i="16"/>
  <c r="SSH97" i="16"/>
  <c r="SSG97" i="16"/>
  <c r="SSF97" i="16"/>
  <c r="SSE97" i="16"/>
  <c r="SSD97" i="16"/>
  <c r="SSC97" i="16"/>
  <c r="SSB97" i="16"/>
  <c r="SSA97" i="16"/>
  <c r="SRZ97" i="16"/>
  <c r="SRY97" i="16"/>
  <c r="SRX97" i="16"/>
  <c r="SRW97" i="16"/>
  <c r="SRV97" i="16"/>
  <c r="SRU97" i="16"/>
  <c r="SRT97" i="16"/>
  <c r="SRS97" i="16"/>
  <c r="SRR97" i="16"/>
  <c r="SRQ97" i="16"/>
  <c r="SRP97" i="16"/>
  <c r="SRO97" i="16"/>
  <c r="SRN97" i="16"/>
  <c r="SRM97" i="16"/>
  <c r="SRL97" i="16"/>
  <c r="SRK97" i="16"/>
  <c r="SRJ97" i="16"/>
  <c r="SRI97" i="16"/>
  <c r="SRH97" i="16"/>
  <c r="SRG97" i="16"/>
  <c r="SRF97" i="16"/>
  <c r="SRE97" i="16"/>
  <c r="SRD97" i="16"/>
  <c r="SRC97" i="16"/>
  <c r="SRB97" i="16"/>
  <c r="SRA97" i="16"/>
  <c r="SQZ97" i="16"/>
  <c r="SQY97" i="16"/>
  <c r="SQX97" i="16"/>
  <c r="SQW97" i="16"/>
  <c r="SQV97" i="16"/>
  <c r="SQU97" i="16"/>
  <c r="SQT97" i="16"/>
  <c r="SQS97" i="16"/>
  <c r="SQR97" i="16"/>
  <c r="SQQ97" i="16"/>
  <c r="SQP97" i="16"/>
  <c r="SQO97" i="16"/>
  <c r="SQN97" i="16"/>
  <c r="SQM97" i="16"/>
  <c r="SQL97" i="16"/>
  <c r="SQK97" i="16"/>
  <c r="SQJ97" i="16"/>
  <c r="SQI97" i="16"/>
  <c r="SQH97" i="16"/>
  <c r="SQG97" i="16"/>
  <c r="SQF97" i="16"/>
  <c r="SQE97" i="16"/>
  <c r="SQD97" i="16"/>
  <c r="SQC97" i="16"/>
  <c r="SQB97" i="16"/>
  <c r="SQA97" i="16"/>
  <c r="SPZ97" i="16"/>
  <c r="SPY97" i="16"/>
  <c r="SPX97" i="16"/>
  <c r="SPW97" i="16"/>
  <c r="SPV97" i="16"/>
  <c r="SPU97" i="16"/>
  <c r="SPT97" i="16"/>
  <c r="SPS97" i="16"/>
  <c r="SPR97" i="16"/>
  <c r="SPQ97" i="16"/>
  <c r="SPP97" i="16"/>
  <c r="SPO97" i="16"/>
  <c r="SPN97" i="16"/>
  <c r="SPM97" i="16"/>
  <c r="SPL97" i="16"/>
  <c r="SPK97" i="16"/>
  <c r="SPJ97" i="16"/>
  <c r="SPI97" i="16"/>
  <c r="SPH97" i="16"/>
  <c r="SPG97" i="16"/>
  <c r="SPF97" i="16"/>
  <c r="SPE97" i="16"/>
  <c r="SPD97" i="16"/>
  <c r="SPC97" i="16"/>
  <c r="SPB97" i="16"/>
  <c r="SPA97" i="16"/>
  <c r="SOZ97" i="16"/>
  <c r="SOY97" i="16"/>
  <c r="SOX97" i="16"/>
  <c r="SOW97" i="16"/>
  <c r="SOV97" i="16"/>
  <c r="SOU97" i="16"/>
  <c r="SOT97" i="16"/>
  <c r="SOS97" i="16"/>
  <c r="SOR97" i="16"/>
  <c r="SOQ97" i="16"/>
  <c r="SOP97" i="16"/>
  <c r="SOO97" i="16"/>
  <c r="SON97" i="16"/>
  <c r="SOM97" i="16"/>
  <c r="SOL97" i="16"/>
  <c r="SOK97" i="16"/>
  <c r="SOJ97" i="16"/>
  <c r="SOI97" i="16"/>
  <c r="SOH97" i="16"/>
  <c r="SOG97" i="16"/>
  <c r="SOF97" i="16"/>
  <c r="SOE97" i="16"/>
  <c r="SOD97" i="16"/>
  <c r="SOC97" i="16"/>
  <c r="SOB97" i="16"/>
  <c r="SOA97" i="16"/>
  <c r="SNZ97" i="16"/>
  <c r="SNY97" i="16"/>
  <c r="SNX97" i="16"/>
  <c r="SNW97" i="16"/>
  <c r="SNV97" i="16"/>
  <c r="SNU97" i="16"/>
  <c r="SNT97" i="16"/>
  <c r="SNS97" i="16"/>
  <c r="SNR97" i="16"/>
  <c r="SNQ97" i="16"/>
  <c r="SNP97" i="16"/>
  <c r="SNO97" i="16"/>
  <c r="SNN97" i="16"/>
  <c r="SNM97" i="16"/>
  <c r="SNL97" i="16"/>
  <c r="SNK97" i="16"/>
  <c r="SNJ97" i="16"/>
  <c r="SNI97" i="16"/>
  <c r="SNH97" i="16"/>
  <c r="SNG97" i="16"/>
  <c r="SNF97" i="16"/>
  <c r="SNE97" i="16"/>
  <c r="SND97" i="16"/>
  <c r="SNC97" i="16"/>
  <c r="SNB97" i="16"/>
  <c r="SNA97" i="16"/>
  <c r="SMZ97" i="16"/>
  <c r="SMY97" i="16"/>
  <c r="SMX97" i="16"/>
  <c r="SMW97" i="16"/>
  <c r="SMV97" i="16"/>
  <c r="SMU97" i="16"/>
  <c r="SMT97" i="16"/>
  <c r="SMS97" i="16"/>
  <c r="SMR97" i="16"/>
  <c r="SMQ97" i="16"/>
  <c r="SMP97" i="16"/>
  <c r="SMO97" i="16"/>
  <c r="SMN97" i="16"/>
  <c r="SMM97" i="16"/>
  <c r="SML97" i="16"/>
  <c r="SMK97" i="16"/>
  <c r="SMJ97" i="16"/>
  <c r="SMI97" i="16"/>
  <c r="SMH97" i="16"/>
  <c r="SMG97" i="16"/>
  <c r="SMF97" i="16"/>
  <c r="SME97" i="16"/>
  <c r="SMD97" i="16"/>
  <c r="SMC97" i="16"/>
  <c r="SMB97" i="16"/>
  <c r="SMA97" i="16"/>
  <c r="SLZ97" i="16"/>
  <c r="SLY97" i="16"/>
  <c r="SLX97" i="16"/>
  <c r="SLW97" i="16"/>
  <c r="SLV97" i="16"/>
  <c r="SLU97" i="16"/>
  <c r="SLT97" i="16"/>
  <c r="SLS97" i="16"/>
  <c r="SLR97" i="16"/>
  <c r="SLQ97" i="16"/>
  <c r="SLP97" i="16"/>
  <c r="SLO97" i="16"/>
  <c r="SLN97" i="16"/>
  <c r="SLM97" i="16"/>
  <c r="SLL97" i="16"/>
  <c r="SLK97" i="16"/>
  <c r="SLJ97" i="16"/>
  <c r="SLI97" i="16"/>
  <c r="SLH97" i="16"/>
  <c r="SLG97" i="16"/>
  <c r="SLF97" i="16"/>
  <c r="SLE97" i="16"/>
  <c r="SLD97" i="16"/>
  <c r="SLC97" i="16"/>
  <c r="SLB97" i="16"/>
  <c r="SLA97" i="16"/>
  <c r="SKZ97" i="16"/>
  <c r="SKY97" i="16"/>
  <c r="SKX97" i="16"/>
  <c r="SKW97" i="16"/>
  <c r="SKV97" i="16"/>
  <c r="SKU97" i="16"/>
  <c r="SKT97" i="16"/>
  <c r="SKS97" i="16"/>
  <c r="SKR97" i="16"/>
  <c r="SKQ97" i="16"/>
  <c r="SKP97" i="16"/>
  <c r="SKO97" i="16"/>
  <c r="SKN97" i="16"/>
  <c r="SKM97" i="16"/>
  <c r="SKL97" i="16"/>
  <c r="SKK97" i="16"/>
  <c r="SKJ97" i="16"/>
  <c r="SKI97" i="16"/>
  <c r="SKH97" i="16"/>
  <c r="SKG97" i="16"/>
  <c r="SKF97" i="16"/>
  <c r="SKE97" i="16"/>
  <c r="SKD97" i="16"/>
  <c r="SKC97" i="16"/>
  <c r="SKB97" i="16"/>
  <c r="SKA97" i="16"/>
  <c r="SJZ97" i="16"/>
  <c r="SJY97" i="16"/>
  <c r="SJX97" i="16"/>
  <c r="SJW97" i="16"/>
  <c r="SJV97" i="16"/>
  <c r="SJU97" i="16"/>
  <c r="SJT97" i="16"/>
  <c r="SJS97" i="16"/>
  <c r="SJR97" i="16"/>
  <c r="SJQ97" i="16"/>
  <c r="SJP97" i="16"/>
  <c r="SJO97" i="16"/>
  <c r="SJN97" i="16"/>
  <c r="SJM97" i="16"/>
  <c r="SJL97" i="16"/>
  <c r="SJK97" i="16"/>
  <c r="SJJ97" i="16"/>
  <c r="SJI97" i="16"/>
  <c r="SJH97" i="16"/>
  <c r="SJG97" i="16"/>
  <c r="SJF97" i="16"/>
  <c r="SJE97" i="16"/>
  <c r="SJD97" i="16"/>
  <c r="SJC97" i="16"/>
  <c r="SJB97" i="16"/>
  <c r="SJA97" i="16"/>
  <c r="SIZ97" i="16"/>
  <c r="SIY97" i="16"/>
  <c r="SIX97" i="16"/>
  <c r="SIW97" i="16"/>
  <c r="SIV97" i="16"/>
  <c r="SIU97" i="16"/>
  <c r="SIT97" i="16"/>
  <c r="SIS97" i="16"/>
  <c r="SIR97" i="16"/>
  <c r="SIQ97" i="16"/>
  <c r="SIP97" i="16"/>
  <c r="SIO97" i="16"/>
  <c r="SIN97" i="16"/>
  <c r="SIM97" i="16"/>
  <c r="SIL97" i="16"/>
  <c r="SIK97" i="16"/>
  <c r="SIJ97" i="16"/>
  <c r="SII97" i="16"/>
  <c r="SIH97" i="16"/>
  <c r="SIG97" i="16"/>
  <c r="SIF97" i="16"/>
  <c r="SIE97" i="16"/>
  <c r="SID97" i="16"/>
  <c r="SIC97" i="16"/>
  <c r="SIB97" i="16"/>
  <c r="SIA97" i="16"/>
  <c r="SHZ97" i="16"/>
  <c r="SHY97" i="16"/>
  <c r="SHX97" i="16"/>
  <c r="SHW97" i="16"/>
  <c r="SHV97" i="16"/>
  <c r="SHU97" i="16"/>
  <c r="SHT97" i="16"/>
  <c r="SHS97" i="16"/>
  <c r="SHR97" i="16"/>
  <c r="SHQ97" i="16"/>
  <c r="SHP97" i="16"/>
  <c r="SHO97" i="16"/>
  <c r="SHN97" i="16"/>
  <c r="SHM97" i="16"/>
  <c r="SHL97" i="16"/>
  <c r="SHK97" i="16"/>
  <c r="SHJ97" i="16"/>
  <c r="SHI97" i="16"/>
  <c r="SHH97" i="16"/>
  <c r="SHG97" i="16"/>
  <c r="SHF97" i="16"/>
  <c r="SHE97" i="16"/>
  <c r="SHD97" i="16"/>
  <c r="SHC97" i="16"/>
  <c r="SHB97" i="16"/>
  <c r="SHA97" i="16"/>
  <c r="SGZ97" i="16"/>
  <c r="SGY97" i="16"/>
  <c r="SGX97" i="16"/>
  <c r="SGW97" i="16"/>
  <c r="SGV97" i="16"/>
  <c r="SGU97" i="16"/>
  <c r="SGT97" i="16"/>
  <c r="SGS97" i="16"/>
  <c r="SGR97" i="16"/>
  <c r="SGQ97" i="16"/>
  <c r="SGP97" i="16"/>
  <c r="SGO97" i="16"/>
  <c r="SGN97" i="16"/>
  <c r="SGM97" i="16"/>
  <c r="SGL97" i="16"/>
  <c r="SGK97" i="16"/>
  <c r="SGJ97" i="16"/>
  <c r="SGI97" i="16"/>
  <c r="SGH97" i="16"/>
  <c r="SGG97" i="16"/>
  <c r="SGF97" i="16"/>
  <c r="SGE97" i="16"/>
  <c r="SGD97" i="16"/>
  <c r="SGC97" i="16"/>
  <c r="SGB97" i="16"/>
  <c r="SGA97" i="16"/>
  <c r="SFZ97" i="16"/>
  <c r="SFY97" i="16"/>
  <c r="SFX97" i="16"/>
  <c r="SFW97" i="16"/>
  <c r="SFV97" i="16"/>
  <c r="SFU97" i="16"/>
  <c r="SFT97" i="16"/>
  <c r="SFS97" i="16"/>
  <c r="SFR97" i="16"/>
  <c r="SFQ97" i="16"/>
  <c r="SFP97" i="16"/>
  <c r="SFO97" i="16"/>
  <c r="SFN97" i="16"/>
  <c r="SFM97" i="16"/>
  <c r="SFL97" i="16"/>
  <c r="SFK97" i="16"/>
  <c r="SFJ97" i="16"/>
  <c r="SFI97" i="16"/>
  <c r="SFH97" i="16"/>
  <c r="SFG97" i="16"/>
  <c r="SFF97" i="16"/>
  <c r="SFE97" i="16"/>
  <c r="SFD97" i="16"/>
  <c r="SFC97" i="16"/>
  <c r="SFB97" i="16"/>
  <c r="SFA97" i="16"/>
  <c r="SEZ97" i="16"/>
  <c r="SEY97" i="16"/>
  <c r="SEX97" i="16"/>
  <c r="SEW97" i="16"/>
  <c r="SEV97" i="16"/>
  <c r="SEU97" i="16"/>
  <c r="SET97" i="16"/>
  <c r="SES97" i="16"/>
  <c r="SER97" i="16"/>
  <c r="SEQ97" i="16"/>
  <c r="SEP97" i="16"/>
  <c r="SEO97" i="16"/>
  <c r="SEN97" i="16"/>
  <c r="SEM97" i="16"/>
  <c r="SEL97" i="16"/>
  <c r="SEK97" i="16"/>
  <c r="SEJ97" i="16"/>
  <c r="SEI97" i="16"/>
  <c r="SEH97" i="16"/>
  <c r="SEG97" i="16"/>
  <c r="SEF97" i="16"/>
  <c r="SEE97" i="16"/>
  <c r="SED97" i="16"/>
  <c r="SEC97" i="16"/>
  <c r="SEB97" i="16"/>
  <c r="SEA97" i="16"/>
  <c r="SDZ97" i="16"/>
  <c r="SDY97" i="16"/>
  <c r="SDX97" i="16"/>
  <c r="SDW97" i="16"/>
  <c r="SDV97" i="16"/>
  <c r="SDU97" i="16"/>
  <c r="SDT97" i="16"/>
  <c r="SDS97" i="16"/>
  <c r="SDR97" i="16"/>
  <c r="SDQ97" i="16"/>
  <c r="SDP97" i="16"/>
  <c r="SDO97" i="16"/>
  <c r="SDN97" i="16"/>
  <c r="SDM97" i="16"/>
  <c r="SDL97" i="16"/>
  <c r="SDK97" i="16"/>
  <c r="SDJ97" i="16"/>
  <c r="SDI97" i="16"/>
  <c r="SDH97" i="16"/>
  <c r="SDG97" i="16"/>
  <c r="SDF97" i="16"/>
  <c r="SDE97" i="16"/>
  <c r="SDD97" i="16"/>
  <c r="SDC97" i="16"/>
  <c r="SDB97" i="16"/>
  <c r="SDA97" i="16"/>
  <c r="SCZ97" i="16"/>
  <c r="SCY97" i="16"/>
  <c r="SCX97" i="16"/>
  <c r="SCW97" i="16"/>
  <c r="SCV97" i="16"/>
  <c r="SCU97" i="16"/>
  <c r="SCT97" i="16"/>
  <c r="SCS97" i="16"/>
  <c r="SCR97" i="16"/>
  <c r="SCQ97" i="16"/>
  <c r="SCP97" i="16"/>
  <c r="SCO97" i="16"/>
  <c r="SCN97" i="16"/>
  <c r="SCM97" i="16"/>
  <c r="SCL97" i="16"/>
  <c r="SCK97" i="16"/>
  <c r="SCJ97" i="16"/>
  <c r="SCI97" i="16"/>
  <c r="SCH97" i="16"/>
  <c r="SCG97" i="16"/>
  <c r="SCF97" i="16"/>
  <c r="SCE97" i="16"/>
  <c r="SCD97" i="16"/>
  <c r="SCC97" i="16"/>
  <c r="SCB97" i="16"/>
  <c r="SCA97" i="16"/>
  <c r="SBZ97" i="16"/>
  <c r="SBY97" i="16"/>
  <c r="SBX97" i="16"/>
  <c r="SBW97" i="16"/>
  <c r="SBV97" i="16"/>
  <c r="SBU97" i="16"/>
  <c r="SBT97" i="16"/>
  <c r="SBS97" i="16"/>
  <c r="SBR97" i="16"/>
  <c r="SBQ97" i="16"/>
  <c r="SBP97" i="16"/>
  <c r="SBO97" i="16"/>
  <c r="SBN97" i="16"/>
  <c r="SBM97" i="16"/>
  <c r="SBL97" i="16"/>
  <c r="SBK97" i="16"/>
  <c r="SBJ97" i="16"/>
  <c r="SBI97" i="16"/>
  <c r="SBH97" i="16"/>
  <c r="SBG97" i="16"/>
  <c r="SBF97" i="16"/>
  <c r="SBE97" i="16"/>
  <c r="SBD97" i="16"/>
  <c r="SBC97" i="16"/>
  <c r="SBB97" i="16"/>
  <c r="SBA97" i="16"/>
  <c r="SAZ97" i="16"/>
  <c r="SAY97" i="16"/>
  <c r="SAX97" i="16"/>
  <c r="SAW97" i="16"/>
  <c r="SAV97" i="16"/>
  <c r="SAU97" i="16"/>
  <c r="SAT97" i="16"/>
  <c r="SAS97" i="16"/>
  <c r="SAR97" i="16"/>
  <c r="SAQ97" i="16"/>
  <c r="SAP97" i="16"/>
  <c r="SAO97" i="16"/>
  <c r="SAN97" i="16"/>
  <c r="SAM97" i="16"/>
  <c r="SAL97" i="16"/>
  <c r="SAK97" i="16"/>
  <c r="SAJ97" i="16"/>
  <c r="SAI97" i="16"/>
  <c r="SAH97" i="16"/>
  <c r="SAG97" i="16"/>
  <c r="SAF97" i="16"/>
  <c r="SAE97" i="16"/>
  <c r="SAD97" i="16"/>
  <c r="SAC97" i="16"/>
  <c r="SAB97" i="16"/>
  <c r="SAA97" i="16"/>
  <c r="RZZ97" i="16"/>
  <c r="RZY97" i="16"/>
  <c r="RZX97" i="16"/>
  <c r="RZW97" i="16"/>
  <c r="RZV97" i="16"/>
  <c r="RZU97" i="16"/>
  <c r="RZT97" i="16"/>
  <c r="RZS97" i="16"/>
  <c r="RZR97" i="16"/>
  <c r="RZQ97" i="16"/>
  <c r="RZP97" i="16"/>
  <c r="RZO97" i="16"/>
  <c r="RZN97" i="16"/>
  <c r="RZM97" i="16"/>
  <c r="RZL97" i="16"/>
  <c r="RZK97" i="16"/>
  <c r="RZJ97" i="16"/>
  <c r="RZI97" i="16"/>
  <c r="RZH97" i="16"/>
  <c r="RZG97" i="16"/>
  <c r="RZF97" i="16"/>
  <c r="RZE97" i="16"/>
  <c r="RZD97" i="16"/>
  <c r="RZC97" i="16"/>
  <c r="RZB97" i="16"/>
  <c r="RZA97" i="16"/>
  <c r="RYZ97" i="16"/>
  <c r="RYY97" i="16"/>
  <c r="RYX97" i="16"/>
  <c r="RYW97" i="16"/>
  <c r="RYV97" i="16"/>
  <c r="RYU97" i="16"/>
  <c r="RYT97" i="16"/>
  <c r="RYS97" i="16"/>
  <c r="RYR97" i="16"/>
  <c r="RYQ97" i="16"/>
  <c r="RYP97" i="16"/>
  <c r="RYO97" i="16"/>
  <c r="RYN97" i="16"/>
  <c r="RYM97" i="16"/>
  <c r="RYL97" i="16"/>
  <c r="RYK97" i="16"/>
  <c r="RYJ97" i="16"/>
  <c r="RYI97" i="16"/>
  <c r="RYH97" i="16"/>
  <c r="RYG97" i="16"/>
  <c r="RYF97" i="16"/>
  <c r="RYE97" i="16"/>
  <c r="RYD97" i="16"/>
  <c r="RYC97" i="16"/>
  <c r="RYB97" i="16"/>
  <c r="RYA97" i="16"/>
  <c r="RXZ97" i="16"/>
  <c r="RXY97" i="16"/>
  <c r="RXX97" i="16"/>
  <c r="RXW97" i="16"/>
  <c r="RXV97" i="16"/>
  <c r="RXU97" i="16"/>
  <c r="RXT97" i="16"/>
  <c r="RXS97" i="16"/>
  <c r="RXR97" i="16"/>
  <c r="RXQ97" i="16"/>
  <c r="RXP97" i="16"/>
  <c r="RXO97" i="16"/>
  <c r="RXN97" i="16"/>
  <c r="RXM97" i="16"/>
  <c r="RXL97" i="16"/>
  <c r="RXK97" i="16"/>
  <c r="RXJ97" i="16"/>
  <c r="RXI97" i="16"/>
  <c r="RXH97" i="16"/>
  <c r="RXG97" i="16"/>
  <c r="RXF97" i="16"/>
  <c r="RXE97" i="16"/>
  <c r="RXD97" i="16"/>
  <c r="RXC97" i="16"/>
  <c r="RXB97" i="16"/>
  <c r="RXA97" i="16"/>
  <c r="RWZ97" i="16"/>
  <c r="RWY97" i="16"/>
  <c r="RWX97" i="16"/>
  <c r="RWW97" i="16"/>
  <c r="RWV97" i="16"/>
  <c r="RWU97" i="16"/>
  <c r="RWT97" i="16"/>
  <c r="RWS97" i="16"/>
  <c r="RWR97" i="16"/>
  <c r="RWQ97" i="16"/>
  <c r="RWP97" i="16"/>
  <c r="RWO97" i="16"/>
  <c r="RWN97" i="16"/>
  <c r="RWM97" i="16"/>
  <c r="RWL97" i="16"/>
  <c r="RWK97" i="16"/>
  <c r="RWJ97" i="16"/>
  <c r="RWI97" i="16"/>
  <c r="RWH97" i="16"/>
  <c r="RWG97" i="16"/>
  <c r="RWF97" i="16"/>
  <c r="RWE97" i="16"/>
  <c r="RWD97" i="16"/>
  <c r="RWC97" i="16"/>
  <c r="RWB97" i="16"/>
  <c r="RWA97" i="16"/>
  <c r="RVZ97" i="16"/>
  <c r="RVY97" i="16"/>
  <c r="RVX97" i="16"/>
  <c r="RVW97" i="16"/>
  <c r="RVV97" i="16"/>
  <c r="RVU97" i="16"/>
  <c r="RVT97" i="16"/>
  <c r="RVS97" i="16"/>
  <c r="RVR97" i="16"/>
  <c r="RVQ97" i="16"/>
  <c r="RVP97" i="16"/>
  <c r="RVO97" i="16"/>
  <c r="RVN97" i="16"/>
  <c r="RVM97" i="16"/>
  <c r="RVL97" i="16"/>
  <c r="RVK97" i="16"/>
  <c r="RVJ97" i="16"/>
  <c r="RVI97" i="16"/>
  <c r="RVH97" i="16"/>
  <c r="RVG97" i="16"/>
  <c r="RVF97" i="16"/>
  <c r="RVE97" i="16"/>
  <c r="RVD97" i="16"/>
  <c r="RVC97" i="16"/>
  <c r="RVB97" i="16"/>
  <c r="RVA97" i="16"/>
  <c r="RUZ97" i="16"/>
  <c r="RUY97" i="16"/>
  <c r="RUX97" i="16"/>
  <c r="RUW97" i="16"/>
  <c r="RUV97" i="16"/>
  <c r="RUU97" i="16"/>
  <c r="RUT97" i="16"/>
  <c r="RUS97" i="16"/>
  <c r="RUR97" i="16"/>
  <c r="RUQ97" i="16"/>
  <c r="RUP97" i="16"/>
  <c r="RUO97" i="16"/>
  <c r="RUN97" i="16"/>
  <c r="RUM97" i="16"/>
  <c r="RUL97" i="16"/>
  <c r="RUK97" i="16"/>
  <c r="RUJ97" i="16"/>
  <c r="RUI97" i="16"/>
  <c r="RUH97" i="16"/>
  <c r="RUG97" i="16"/>
  <c r="RUF97" i="16"/>
  <c r="RUE97" i="16"/>
  <c r="RUD97" i="16"/>
  <c r="RUC97" i="16"/>
  <c r="RUB97" i="16"/>
  <c r="RUA97" i="16"/>
  <c r="RTZ97" i="16"/>
  <c r="RTY97" i="16"/>
  <c r="RTX97" i="16"/>
  <c r="RTW97" i="16"/>
  <c r="RTV97" i="16"/>
  <c r="RTU97" i="16"/>
  <c r="RTT97" i="16"/>
  <c r="RTS97" i="16"/>
  <c r="RTR97" i="16"/>
  <c r="RTQ97" i="16"/>
  <c r="RTP97" i="16"/>
  <c r="RTO97" i="16"/>
  <c r="RTN97" i="16"/>
  <c r="RTM97" i="16"/>
  <c r="RTL97" i="16"/>
  <c r="RTK97" i="16"/>
  <c r="RTJ97" i="16"/>
  <c r="RTI97" i="16"/>
  <c r="RTH97" i="16"/>
  <c r="RTG97" i="16"/>
  <c r="RTF97" i="16"/>
  <c r="RTE97" i="16"/>
  <c r="RTD97" i="16"/>
  <c r="RTC97" i="16"/>
  <c r="RTB97" i="16"/>
  <c r="RTA97" i="16"/>
  <c r="RSZ97" i="16"/>
  <c r="RSY97" i="16"/>
  <c r="RSX97" i="16"/>
  <c r="RSW97" i="16"/>
  <c r="RSV97" i="16"/>
  <c r="RSU97" i="16"/>
  <c r="RST97" i="16"/>
  <c r="RSS97" i="16"/>
  <c r="RSR97" i="16"/>
  <c r="RSQ97" i="16"/>
  <c r="RSP97" i="16"/>
  <c r="RSO97" i="16"/>
  <c r="RSN97" i="16"/>
  <c r="RSM97" i="16"/>
  <c r="RSL97" i="16"/>
  <c r="RSK97" i="16"/>
  <c r="RSJ97" i="16"/>
  <c r="RSI97" i="16"/>
  <c r="RSH97" i="16"/>
  <c r="RSG97" i="16"/>
  <c r="RSF97" i="16"/>
  <c r="RSE97" i="16"/>
  <c r="RSD97" i="16"/>
  <c r="RSC97" i="16"/>
  <c r="RSB97" i="16"/>
  <c r="RSA97" i="16"/>
  <c r="RRZ97" i="16"/>
  <c r="RRY97" i="16"/>
  <c r="RRX97" i="16"/>
  <c r="RRW97" i="16"/>
  <c r="RRV97" i="16"/>
  <c r="RRU97" i="16"/>
  <c r="RRT97" i="16"/>
  <c r="RRS97" i="16"/>
  <c r="RRR97" i="16"/>
  <c r="RRQ97" i="16"/>
  <c r="RRP97" i="16"/>
  <c r="RRO97" i="16"/>
  <c r="RRN97" i="16"/>
  <c r="RRM97" i="16"/>
  <c r="RRL97" i="16"/>
  <c r="RRK97" i="16"/>
  <c r="RRJ97" i="16"/>
  <c r="RRI97" i="16"/>
  <c r="RRH97" i="16"/>
  <c r="RRG97" i="16"/>
  <c r="RRF97" i="16"/>
  <c r="RRE97" i="16"/>
  <c r="RRD97" i="16"/>
  <c r="RRC97" i="16"/>
  <c r="RRB97" i="16"/>
  <c r="RRA97" i="16"/>
  <c r="RQZ97" i="16"/>
  <c r="RQY97" i="16"/>
  <c r="RQX97" i="16"/>
  <c r="RQW97" i="16"/>
  <c r="RQV97" i="16"/>
  <c r="RQU97" i="16"/>
  <c r="RQT97" i="16"/>
  <c r="RQS97" i="16"/>
  <c r="RQR97" i="16"/>
  <c r="RQQ97" i="16"/>
  <c r="RQP97" i="16"/>
  <c r="RQO97" i="16"/>
  <c r="RQN97" i="16"/>
  <c r="RQM97" i="16"/>
  <c r="RQL97" i="16"/>
  <c r="RQK97" i="16"/>
  <c r="RQJ97" i="16"/>
  <c r="RQI97" i="16"/>
  <c r="RQH97" i="16"/>
  <c r="RQG97" i="16"/>
  <c r="RQF97" i="16"/>
  <c r="RQE97" i="16"/>
  <c r="RQD97" i="16"/>
  <c r="RQC97" i="16"/>
  <c r="RQB97" i="16"/>
  <c r="RQA97" i="16"/>
  <c r="RPZ97" i="16"/>
  <c r="RPY97" i="16"/>
  <c r="RPX97" i="16"/>
  <c r="RPW97" i="16"/>
  <c r="RPV97" i="16"/>
  <c r="RPU97" i="16"/>
  <c r="RPT97" i="16"/>
  <c r="RPS97" i="16"/>
  <c r="RPR97" i="16"/>
  <c r="RPQ97" i="16"/>
  <c r="RPP97" i="16"/>
  <c r="RPO97" i="16"/>
  <c r="RPN97" i="16"/>
  <c r="RPM97" i="16"/>
  <c r="RPL97" i="16"/>
  <c r="RPK97" i="16"/>
  <c r="RPJ97" i="16"/>
  <c r="RPI97" i="16"/>
  <c r="RPH97" i="16"/>
  <c r="RPG97" i="16"/>
  <c r="RPF97" i="16"/>
  <c r="RPE97" i="16"/>
  <c r="RPD97" i="16"/>
  <c r="RPC97" i="16"/>
  <c r="RPB97" i="16"/>
  <c r="RPA97" i="16"/>
  <c r="ROZ97" i="16"/>
  <c r="ROY97" i="16"/>
  <c r="ROX97" i="16"/>
  <c r="ROW97" i="16"/>
  <c r="ROV97" i="16"/>
  <c r="ROU97" i="16"/>
  <c r="ROT97" i="16"/>
  <c r="ROS97" i="16"/>
  <c r="ROR97" i="16"/>
  <c r="ROQ97" i="16"/>
  <c r="ROP97" i="16"/>
  <c r="ROO97" i="16"/>
  <c r="RON97" i="16"/>
  <c r="ROM97" i="16"/>
  <c r="ROL97" i="16"/>
  <c r="ROK97" i="16"/>
  <c r="ROJ97" i="16"/>
  <c r="ROI97" i="16"/>
  <c r="ROH97" i="16"/>
  <c r="ROG97" i="16"/>
  <c r="ROF97" i="16"/>
  <c r="ROE97" i="16"/>
  <c r="ROD97" i="16"/>
  <c r="ROC97" i="16"/>
  <c r="ROB97" i="16"/>
  <c r="ROA97" i="16"/>
  <c r="RNZ97" i="16"/>
  <c r="RNY97" i="16"/>
  <c r="RNX97" i="16"/>
  <c r="RNW97" i="16"/>
  <c r="RNV97" i="16"/>
  <c r="RNU97" i="16"/>
  <c r="RNT97" i="16"/>
  <c r="RNS97" i="16"/>
  <c r="RNR97" i="16"/>
  <c r="RNQ97" i="16"/>
  <c r="RNP97" i="16"/>
  <c r="RNO97" i="16"/>
  <c r="RNN97" i="16"/>
  <c r="RNM97" i="16"/>
  <c r="RNL97" i="16"/>
  <c r="RNK97" i="16"/>
  <c r="RNJ97" i="16"/>
  <c r="RNI97" i="16"/>
  <c r="RNH97" i="16"/>
  <c r="RNG97" i="16"/>
  <c r="RNF97" i="16"/>
  <c r="RNE97" i="16"/>
  <c r="RND97" i="16"/>
  <c r="RNC97" i="16"/>
  <c r="RNB97" i="16"/>
  <c r="RNA97" i="16"/>
  <c r="RMZ97" i="16"/>
  <c r="RMY97" i="16"/>
  <c r="RMX97" i="16"/>
  <c r="RMW97" i="16"/>
  <c r="RMV97" i="16"/>
  <c r="RMU97" i="16"/>
  <c r="RMT97" i="16"/>
  <c r="RMS97" i="16"/>
  <c r="RMR97" i="16"/>
  <c r="RMQ97" i="16"/>
  <c r="RMP97" i="16"/>
  <c r="RMO97" i="16"/>
  <c r="RMN97" i="16"/>
  <c r="RMM97" i="16"/>
  <c r="RML97" i="16"/>
  <c r="RMK97" i="16"/>
  <c r="RMJ97" i="16"/>
  <c r="RMI97" i="16"/>
  <c r="RMH97" i="16"/>
  <c r="RMG97" i="16"/>
  <c r="RMF97" i="16"/>
  <c r="RME97" i="16"/>
  <c r="RMD97" i="16"/>
  <c r="RMC97" i="16"/>
  <c r="RMB97" i="16"/>
  <c r="RMA97" i="16"/>
  <c r="RLZ97" i="16"/>
  <c r="RLY97" i="16"/>
  <c r="RLX97" i="16"/>
  <c r="RLW97" i="16"/>
  <c r="RLV97" i="16"/>
  <c r="RLU97" i="16"/>
  <c r="RLT97" i="16"/>
  <c r="RLS97" i="16"/>
  <c r="RLR97" i="16"/>
  <c r="RLQ97" i="16"/>
  <c r="RLP97" i="16"/>
  <c r="RLO97" i="16"/>
  <c r="RLN97" i="16"/>
  <c r="RLM97" i="16"/>
  <c r="RLL97" i="16"/>
  <c r="RLK97" i="16"/>
  <c r="RLJ97" i="16"/>
  <c r="RLI97" i="16"/>
  <c r="RLH97" i="16"/>
  <c r="RLG97" i="16"/>
  <c r="RLF97" i="16"/>
  <c r="RLE97" i="16"/>
  <c r="RLD97" i="16"/>
  <c r="RLC97" i="16"/>
  <c r="RLB97" i="16"/>
  <c r="RLA97" i="16"/>
  <c r="RKZ97" i="16"/>
  <c r="RKY97" i="16"/>
  <c r="RKX97" i="16"/>
  <c r="RKW97" i="16"/>
  <c r="RKV97" i="16"/>
  <c r="RKU97" i="16"/>
  <c r="RKT97" i="16"/>
  <c r="RKS97" i="16"/>
  <c r="RKR97" i="16"/>
  <c r="RKQ97" i="16"/>
  <c r="RKP97" i="16"/>
  <c r="RKO97" i="16"/>
  <c r="RKN97" i="16"/>
  <c r="RKM97" i="16"/>
  <c r="RKL97" i="16"/>
  <c r="RKK97" i="16"/>
  <c r="RKJ97" i="16"/>
  <c r="RKI97" i="16"/>
  <c r="RKH97" i="16"/>
  <c r="RKG97" i="16"/>
  <c r="RKF97" i="16"/>
  <c r="RKE97" i="16"/>
  <c r="RKD97" i="16"/>
  <c r="RKC97" i="16"/>
  <c r="RKB97" i="16"/>
  <c r="RKA97" i="16"/>
  <c r="RJZ97" i="16"/>
  <c r="RJY97" i="16"/>
  <c r="RJX97" i="16"/>
  <c r="RJW97" i="16"/>
  <c r="RJV97" i="16"/>
  <c r="RJU97" i="16"/>
  <c r="RJT97" i="16"/>
  <c r="RJS97" i="16"/>
  <c r="RJR97" i="16"/>
  <c r="RJQ97" i="16"/>
  <c r="RJP97" i="16"/>
  <c r="RJO97" i="16"/>
  <c r="RJN97" i="16"/>
  <c r="RJM97" i="16"/>
  <c r="RJL97" i="16"/>
  <c r="RJK97" i="16"/>
  <c r="RJJ97" i="16"/>
  <c r="RJI97" i="16"/>
  <c r="RJH97" i="16"/>
  <c r="RJG97" i="16"/>
  <c r="RJF97" i="16"/>
  <c r="RJE97" i="16"/>
  <c r="RJD97" i="16"/>
  <c r="RJC97" i="16"/>
  <c r="RJB97" i="16"/>
  <c r="RJA97" i="16"/>
  <c r="RIZ97" i="16"/>
  <c r="RIY97" i="16"/>
  <c r="RIX97" i="16"/>
  <c r="RIW97" i="16"/>
  <c r="RIV97" i="16"/>
  <c r="RIU97" i="16"/>
  <c r="RIT97" i="16"/>
  <c r="RIS97" i="16"/>
  <c r="RIR97" i="16"/>
  <c r="RIQ97" i="16"/>
  <c r="RIP97" i="16"/>
  <c r="RIO97" i="16"/>
  <c r="RIN97" i="16"/>
  <c r="RIM97" i="16"/>
  <c r="RIL97" i="16"/>
  <c r="RIK97" i="16"/>
  <c r="RIJ97" i="16"/>
  <c r="RII97" i="16"/>
  <c r="RIH97" i="16"/>
  <c r="RIG97" i="16"/>
  <c r="RIF97" i="16"/>
  <c r="RIE97" i="16"/>
  <c r="RID97" i="16"/>
  <c r="RIC97" i="16"/>
  <c r="RIB97" i="16"/>
  <c r="RIA97" i="16"/>
  <c r="RHZ97" i="16"/>
  <c r="RHY97" i="16"/>
  <c r="RHX97" i="16"/>
  <c r="RHW97" i="16"/>
  <c r="RHV97" i="16"/>
  <c r="RHU97" i="16"/>
  <c r="RHT97" i="16"/>
  <c r="RHS97" i="16"/>
  <c r="RHR97" i="16"/>
  <c r="RHQ97" i="16"/>
  <c r="RHP97" i="16"/>
  <c r="RHO97" i="16"/>
  <c r="RHN97" i="16"/>
  <c r="RHM97" i="16"/>
  <c r="RHL97" i="16"/>
  <c r="RHK97" i="16"/>
  <c r="RHJ97" i="16"/>
  <c r="RHI97" i="16"/>
  <c r="RHH97" i="16"/>
  <c r="RHG97" i="16"/>
  <c r="RHF97" i="16"/>
  <c r="RHE97" i="16"/>
  <c r="RHD97" i="16"/>
  <c r="RHC97" i="16"/>
  <c r="RHB97" i="16"/>
  <c r="RHA97" i="16"/>
  <c r="RGZ97" i="16"/>
  <c r="RGY97" i="16"/>
  <c r="RGX97" i="16"/>
  <c r="RGW97" i="16"/>
  <c r="RGV97" i="16"/>
  <c r="RGU97" i="16"/>
  <c r="RGT97" i="16"/>
  <c r="RGS97" i="16"/>
  <c r="RGR97" i="16"/>
  <c r="RGQ97" i="16"/>
  <c r="RGP97" i="16"/>
  <c r="RGO97" i="16"/>
  <c r="RGN97" i="16"/>
  <c r="RGM97" i="16"/>
  <c r="RGL97" i="16"/>
  <c r="RGK97" i="16"/>
  <c r="RGJ97" i="16"/>
  <c r="RGI97" i="16"/>
  <c r="RGH97" i="16"/>
  <c r="RGG97" i="16"/>
  <c r="RGF97" i="16"/>
  <c r="RGE97" i="16"/>
  <c r="RGD97" i="16"/>
  <c r="RGC97" i="16"/>
  <c r="RGB97" i="16"/>
  <c r="RGA97" i="16"/>
  <c r="RFZ97" i="16"/>
  <c r="RFY97" i="16"/>
  <c r="RFX97" i="16"/>
  <c r="RFW97" i="16"/>
  <c r="RFV97" i="16"/>
  <c r="RFU97" i="16"/>
  <c r="RFT97" i="16"/>
  <c r="RFS97" i="16"/>
  <c r="RFR97" i="16"/>
  <c r="RFQ97" i="16"/>
  <c r="RFP97" i="16"/>
  <c r="RFO97" i="16"/>
  <c r="RFN97" i="16"/>
  <c r="RFM97" i="16"/>
  <c r="RFL97" i="16"/>
  <c r="RFK97" i="16"/>
  <c r="RFJ97" i="16"/>
  <c r="RFI97" i="16"/>
  <c r="RFH97" i="16"/>
  <c r="RFG97" i="16"/>
  <c r="RFF97" i="16"/>
  <c r="RFE97" i="16"/>
  <c r="RFD97" i="16"/>
  <c r="RFC97" i="16"/>
  <c r="RFB97" i="16"/>
  <c r="RFA97" i="16"/>
  <c r="REZ97" i="16"/>
  <c r="REY97" i="16"/>
  <c r="REX97" i="16"/>
  <c r="REW97" i="16"/>
  <c r="REV97" i="16"/>
  <c r="REU97" i="16"/>
  <c r="RET97" i="16"/>
  <c r="RES97" i="16"/>
  <c r="RER97" i="16"/>
  <c r="REQ97" i="16"/>
  <c r="REP97" i="16"/>
  <c r="REO97" i="16"/>
  <c r="REN97" i="16"/>
  <c r="REM97" i="16"/>
  <c r="REL97" i="16"/>
  <c r="REK97" i="16"/>
  <c r="REJ97" i="16"/>
  <c r="REI97" i="16"/>
  <c r="REH97" i="16"/>
  <c r="REG97" i="16"/>
  <c r="REF97" i="16"/>
  <c r="REE97" i="16"/>
  <c r="RED97" i="16"/>
  <c r="REC97" i="16"/>
  <c r="REB97" i="16"/>
  <c r="REA97" i="16"/>
  <c r="RDZ97" i="16"/>
  <c r="RDY97" i="16"/>
  <c r="RDX97" i="16"/>
  <c r="RDW97" i="16"/>
  <c r="RDV97" i="16"/>
  <c r="RDU97" i="16"/>
  <c r="RDT97" i="16"/>
  <c r="RDS97" i="16"/>
  <c r="RDR97" i="16"/>
  <c r="RDQ97" i="16"/>
  <c r="RDP97" i="16"/>
  <c r="RDO97" i="16"/>
  <c r="RDN97" i="16"/>
  <c r="RDM97" i="16"/>
  <c r="RDL97" i="16"/>
  <c r="RDK97" i="16"/>
  <c r="RDJ97" i="16"/>
  <c r="RDI97" i="16"/>
  <c r="RDH97" i="16"/>
  <c r="RDG97" i="16"/>
  <c r="RDF97" i="16"/>
  <c r="RDE97" i="16"/>
  <c r="RDD97" i="16"/>
  <c r="RDC97" i="16"/>
  <c r="RDB97" i="16"/>
  <c r="RDA97" i="16"/>
  <c r="RCZ97" i="16"/>
  <c r="RCY97" i="16"/>
  <c r="RCX97" i="16"/>
  <c r="RCW97" i="16"/>
  <c r="RCV97" i="16"/>
  <c r="RCU97" i="16"/>
  <c r="RCT97" i="16"/>
  <c r="RCS97" i="16"/>
  <c r="RCR97" i="16"/>
  <c r="RCQ97" i="16"/>
  <c r="RCP97" i="16"/>
  <c r="RCO97" i="16"/>
  <c r="RCN97" i="16"/>
  <c r="RCM97" i="16"/>
  <c r="RCL97" i="16"/>
  <c r="RCK97" i="16"/>
  <c r="RCJ97" i="16"/>
  <c r="RCI97" i="16"/>
  <c r="RCH97" i="16"/>
  <c r="RCG97" i="16"/>
  <c r="RCF97" i="16"/>
  <c r="RCE97" i="16"/>
  <c r="RCD97" i="16"/>
  <c r="RCC97" i="16"/>
  <c r="RCB97" i="16"/>
  <c r="RCA97" i="16"/>
  <c r="RBZ97" i="16"/>
  <c r="RBY97" i="16"/>
  <c r="RBX97" i="16"/>
  <c r="RBW97" i="16"/>
  <c r="RBV97" i="16"/>
  <c r="RBU97" i="16"/>
  <c r="RBT97" i="16"/>
  <c r="RBS97" i="16"/>
  <c r="RBR97" i="16"/>
  <c r="RBQ97" i="16"/>
  <c r="RBP97" i="16"/>
  <c r="RBO97" i="16"/>
  <c r="RBN97" i="16"/>
  <c r="RBM97" i="16"/>
  <c r="RBL97" i="16"/>
  <c r="RBK97" i="16"/>
  <c r="RBJ97" i="16"/>
  <c r="RBI97" i="16"/>
  <c r="RBH97" i="16"/>
  <c r="RBG97" i="16"/>
  <c r="RBF97" i="16"/>
  <c r="RBE97" i="16"/>
  <c r="RBD97" i="16"/>
  <c r="RBC97" i="16"/>
  <c r="RBB97" i="16"/>
  <c r="RBA97" i="16"/>
  <c r="RAZ97" i="16"/>
  <c r="RAY97" i="16"/>
  <c r="RAX97" i="16"/>
  <c r="RAW97" i="16"/>
  <c r="RAV97" i="16"/>
  <c r="RAU97" i="16"/>
  <c r="RAT97" i="16"/>
  <c r="RAS97" i="16"/>
  <c r="RAR97" i="16"/>
  <c r="RAQ97" i="16"/>
  <c r="RAP97" i="16"/>
  <c r="RAO97" i="16"/>
  <c r="RAN97" i="16"/>
  <c r="RAM97" i="16"/>
  <c r="RAL97" i="16"/>
  <c r="RAK97" i="16"/>
  <c r="RAJ97" i="16"/>
  <c r="RAI97" i="16"/>
  <c r="RAH97" i="16"/>
  <c r="RAG97" i="16"/>
  <c r="RAF97" i="16"/>
  <c r="RAE97" i="16"/>
  <c r="RAD97" i="16"/>
  <c r="RAC97" i="16"/>
  <c r="RAB97" i="16"/>
  <c r="RAA97" i="16"/>
  <c r="QZZ97" i="16"/>
  <c r="QZY97" i="16"/>
  <c r="QZX97" i="16"/>
  <c r="QZW97" i="16"/>
  <c r="QZV97" i="16"/>
  <c r="QZU97" i="16"/>
  <c r="QZT97" i="16"/>
  <c r="QZS97" i="16"/>
  <c r="QZR97" i="16"/>
  <c r="QZQ97" i="16"/>
  <c r="QZP97" i="16"/>
  <c r="QZO97" i="16"/>
  <c r="QZN97" i="16"/>
  <c r="QZM97" i="16"/>
  <c r="QZL97" i="16"/>
  <c r="QZK97" i="16"/>
  <c r="QZJ97" i="16"/>
  <c r="QZI97" i="16"/>
  <c r="QZH97" i="16"/>
  <c r="QZG97" i="16"/>
  <c r="QZF97" i="16"/>
  <c r="QZE97" i="16"/>
  <c r="QZD97" i="16"/>
  <c r="QZC97" i="16"/>
  <c r="QZB97" i="16"/>
  <c r="QZA97" i="16"/>
  <c r="QYZ97" i="16"/>
  <c r="QYY97" i="16"/>
  <c r="QYX97" i="16"/>
  <c r="QYW97" i="16"/>
  <c r="QYV97" i="16"/>
  <c r="QYU97" i="16"/>
  <c r="QYT97" i="16"/>
  <c r="QYS97" i="16"/>
  <c r="QYR97" i="16"/>
  <c r="QYQ97" i="16"/>
  <c r="QYP97" i="16"/>
  <c r="QYO97" i="16"/>
  <c r="QYN97" i="16"/>
  <c r="QYM97" i="16"/>
  <c r="QYL97" i="16"/>
  <c r="QYK97" i="16"/>
  <c r="QYJ97" i="16"/>
  <c r="QYI97" i="16"/>
  <c r="QYH97" i="16"/>
  <c r="QYG97" i="16"/>
  <c r="QYF97" i="16"/>
  <c r="QYE97" i="16"/>
  <c r="QYD97" i="16"/>
  <c r="QYC97" i="16"/>
  <c r="QYB97" i="16"/>
  <c r="QYA97" i="16"/>
  <c r="QXZ97" i="16"/>
  <c r="QXY97" i="16"/>
  <c r="QXX97" i="16"/>
  <c r="QXW97" i="16"/>
  <c r="QXV97" i="16"/>
  <c r="QXU97" i="16"/>
  <c r="QXT97" i="16"/>
  <c r="QXS97" i="16"/>
  <c r="QXR97" i="16"/>
  <c r="QXQ97" i="16"/>
  <c r="QXP97" i="16"/>
  <c r="QXO97" i="16"/>
  <c r="QXN97" i="16"/>
  <c r="QXM97" i="16"/>
  <c r="QXL97" i="16"/>
  <c r="QXK97" i="16"/>
  <c r="QXJ97" i="16"/>
  <c r="QXI97" i="16"/>
  <c r="QXH97" i="16"/>
  <c r="QXG97" i="16"/>
  <c r="QXF97" i="16"/>
  <c r="QXE97" i="16"/>
  <c r="QXD97" i="16"/>
  <c r="QXC97" i="16"/>
  <c r="QXB97" i="16"/>
  <c r="QXA97" i="16"/>
  <c r="QWZ97" i="16"/>
  <c r="QWY97" i="16"/>
  <c r="QWX97" i="16"/>
  <c r="QWW97" i="16"/>
  <c r="QWV97" i="16"/>
  <c r="QWU97" i="16"/>
  <c r="QWT97" i="16"/>
  <c r="QWS97" i="16"/>
  <c r="QWR97" i="16"/>
  <c r="QWQ97" i="16"/>
  <c r="QWP97" i="16"/>
  <c r="QWO97" i="16"/>
  <c r="QWN97" i="16"/>
  <c r="QWM97" i="16"/>
  <c r="QWL97" i="16"/>
  <c r="QWK97" i="16"/>
  <c r="QWJ97" i="16"/>
  <c r="QWI97" i="16"/>
  <c r="QWH97" i="16"/>
  <c r="QWG97" i="16"/>
  <c r="QWF97" i="16"/>
  <c r="QWE97" i="16"/>
  <c r="QWD97" i="16"/>
  <c r="QWC97" i="16"/>
  <c r="QWB97" i="16"/>
  <c r="QWA97" i="16"/>
  <c r="QVZ97" i="16"/>
  <c r="QVY97" i="16"/>
  <c r="QVX97" i="16"/>
  <c r="QVW97" i="16"/>
  <c r="QVV97" i="16"/>
  <c r="QVU97" i="16"/>
  <c r="QVT97" i="16"/>
  <c r="QVS97" i="16"/>
  <c r="QVR97" i="16"/>
  <c r="QVQ97" i="16"/>
  <c r="QVP97" i="16"/>
  <c r="QVO97" i="16"/>
  <c r="QVN97" i="16"/>
  <c r="QVM97" i="16"/>
  <c r="QVL97" i="16"/>
  <c r="QVK97" i="16"/>
  <c r="QVJ97" i="16"/>
  <c r="QVI97" i="16"/>
  <c r="QVH97" i="16"/>
  <c r="QVG97" i="16"/>
  <c r="QVF97" i="16"/>
  <c r="QVE97" i="16"/>
  <c r="QVD97" i="16"/>
  <c r="QVC97" i="16"/>
  <c r="QVB97" i="16"/>
  <c r="QVA97" i="16"/>
  <c r="QUZ97" i="16"/>
  <c r="QUY97" i="16"/>
  <c r="QUX97" i="16"/>
  <c r="QUW97" i="16"/>
  <c r="QUV97" i="16"/>
  <c r="QUU97" i="16"/>
  <c r="QUT97" i="16"/>
  <c r="QUS97" i="16"/>
  <c r="QUR97" i="16"/>
  <c r="QUQ97" i="16"/>
  <c r="QUP97" i="16"/>
  <c r="QUO97" i="16"/>
  <c r="QUN97" i="16"/>
  <c r="QUM97" i="16"/>
  <c r="QUL97" i="16"/>
  <c r="QUK97" i="16"/>
  <c r="QUJ97" i="16"/>
  <c r="QUI97" i="16"/>
  <c r="QUH97" i="16"/>
  <c r="QUG97" i="16"/>
  <c r="QUF97" i="16"/>
  <c r="QUE97" i="16"/>
  <c r="QUD97" i="16"/>
  <c r="QUC97" i="16"/>
  <c r="QUB97" i="16"/>
  <c r="QUA97" i="16"/>
  <c r="QTZ97" i="16"/>
  <c r="QTY97" i="16"/>
  <c r="QTX97" i="16"/>
  <c r="QTW97" i="16"/>
  <c r="QTV97" i="16"/>
  <c r="QTU97" i="16"/>
  <c r="QTT97" i="16"/>
  <c r="QTS97" i="16"/>
  <c r="QTR97" i="16"/>
  <c r="QTQ97" i="16"/>
  <c r="QTP97" i="16"/>
  <c r="QTO97" i="16"/>
  <c r="QTN97" i="16"/>
  <c r="QTM97" i="16"/>
  <c r="QTL97" i="16"/>
  <c r="QTK97" i="16"/>
  <c r="QTJ97" i="16"/>
  <c r="QTI97" i="16"/>
  <c r="QTH97" i="16"/>
  <c r="QTG97" i="16"/>
  <c r="QTF97" i="16"/>
  <c r="QTE97" i="16"/>
  <c r="QTD97" i="16"/>
  <c r="QTC97" i="16"/>
  <c r="QTB97" i="16"/>
  <c r="QTA97" i="16"/>
  <c r="QSZ97" i="16"/>
  <c r="QSY97" i="16"/>
  <c r="QSX97" i="16"/>
  <c r="QSW97" i="16"/>
  <c r="QSV97" i="16"/>
  <c r="QSU97" i="16"/>
  <c r="QST97" i="16"/>
  <c r="QSS97" i="16"/>
  <c r="QSR97" i="16"/>
  <c r="QSQ97" i="16"/>
  <c r="QSP97" i="16"/>
  <c r="QSO97" i="16"/>
  <c r="QSN97" i="16"/>
  <c r="QSM97" i="16"/>
  <c r="QSL97" i="16"/>
  <c r="QSK97" i="16"/>
  <c r="QSJ97" i="16"/>
  <c r="QSI97" i="16"/>
  <c r="QSH97" i="16"/>
  <c r="QSG97" i="16"/>
  <c r="QSF97" i="16"/>
  <c r="QSE97" i="16"/>
  <c r="QSD97" i="16"/>
  <c r="QSC97" i="16"/>
  <c r="QSB97" i="16"/>
  <c r="QSA97" i="16"/>
  <c r="QRZ97" i="16"/>
  <c r="QRY97" i="16"/>
  <c r="QRX97" i="16"/>
  <c r="QRW97" i="16"/>
  <c r="QRV97" i="16"/>
  <c r="QRU97" i="16"/>
  <c r="QRT97" i="16"/>
  <c r="QRS97" i="16"/>
  <c r="QRR97" i="16"/>
  <c r="QRQ97" i="16"/>
  <c r="QRP97" i="16"/>
  <c r="QRO97" i="16"/>
  <c r="QRN97" i="16"/>
  <c r="QRM97" i="16"/>
  <c r="QRL97" i="16"/>
  <c r="QRK97" i="16"/>
  <c r="QRJ97" i="16"/>
  <c r="QRI97" i="16"/>
  <c r="QRH97" i="16"/>
  <c r="QRG97" i="16"/>
  <c r="QRF97" i="16"/>
  <c r="QRE97" i="16"/>
  <c r="QRD97" i="16"/>
  <c r="QRC97" i="16"/>
  <c r="QRB97" i="16"/>
  <c r="QRA97" i="16"/>
  <c r="QQZ97" i="16"/>
  <c r="QQY97" i="16"/>
  <c r="QQX97" i="16"/>
  <c r="QQW97" i="16"/>
  <c r="QQV97" i="16"/>
  <c r="QQU97" i="16"/>
  <c r="QQT97" i="16"/>
  <c r="QQS97" i="16"/>
  <c r="QQR97" i="16"/>
  <c r="QQQ97" i="16"/>
  <c r="QQP97" i="16"/>
  <c r="QQO97" i="16"/>
  <c r="QQN97" i="16"/>
  <c r="QQM97" i="16"/>
  <c r="QQL97" i="16"/>
  <c r="QQK97" i="16"/>
  <c r="QQJ97" i="16"/>
  <c r="QQI97" i="16"/>
  <c r="QQH97" i="16"/>
  <c r="QQG97" i="16"/>
  <c r="QQF97" i="16"/>
  <c r="QQE97" i="16"/>
  <c r="QQD97" i="16"/>
  <c r="QQC97" i="16"/>
  <c r="QQB97" i="16"/>
  <c r="QQA97" i="16"/>
  <c r="QPZ97" i="16"/>
  <c r="QPY97" i="16"/>
  <c r="QPX97" i="16"/>
  <c r="QPW97" i="16"/>
  <c r="QPV97" i="16"/>
  <c r="QPU97" i="16"/>
  <c r="QPT97" i="16"/>
  <c r="QPS97" i="16"/>
  <c r="QPR97" i="16"/>
  <c r="QPQ97" i="16"/>
  <c r="QPP97" i="16"/>
  <c r="QPO97" i="16"/>
  <c r="QPN97" i="16"/>
  <c r="QPM97" i="16"/>
  <c r="QPL97" i="16"/>
  <c r="QPK97" i="16"/>
  <c r="QPJ97" i="16"/>
  <c r="QPI97" i="16"/>
  <c r="QPH97" i="16"/>
  <c r="QPG97" i="16"/>
  <c r="QPF97" i="16"/>
  <c r="QPE97" i="16"/>
  <c r="QPD97" i="16"/>
  <c r="QPC97" i="16"/>
  <c r="QPB97" i="16"/>
  <c r="QPA97" i="16"/>
  <c r="QOZ97" i="16"/>
  <c r="QOY97" i="16"/>
  <c r="QOX97" i="16"/>
  <c r="QOW97" i="16"/>
  <c r="QOV97" i="16"/>
  <c r="QOU97" i="16"/>
  <c r="QOT97" i="16"/>
  <c r="QOS97" i="16"/>
  <c r="QOR97" i="16"/>
  <c r="QOQ97" i="16"/>
  <c r="QOP97" i="16"/>
  <c r="QOO97" i="16"/>
  <c r="QON97" i="16"/>
  <c r="QOM97" i="16"/>
  <c r="QOL97" i="16"/>
  <c r="QOK97" i="16"/>
  <c r="QOJ97" i="16"/>
  <c r="QOI97" i="16"/>
  <c r="QOH97" i="16"/>
  <c r="QOG97" i="16"/>
  <c r="QOF97" i="16"/>
  <c r="QOE97" i="16"/>
  <c r="QOD97" i="16"/>
  <c r="QOC97" i="16"/>
  <c r="QOB97" i="16"/>
  <c r="QOA97" i="16"/>
  <c r="QNZ97" i="16"/>
  <c r="QNY97" i="16"/>
  <c r="QNX97" i="16"/>
  <c r="QNW97" i="16"/>
  <c r="QNV97" i="16"/>
  <c r="QNU97" i="16"/>
  <c r="QNT97" i="16"/>
  <c r="QNS97" i="16"/>
  <c r="QNR97" i="16"/>
  <c r="QNQ97" i="16"/>
  <c r="QNP97" i="16"/>
  <c r="QNO97" i="16"/>
  <c r="QNN97" i="16"/>
  <c r="QNM97" i="16"/>
  <c r="QNL97" i="16"/>
  <c r="QNK97" i="16"/>
  <c r="QNJ97" i="16"/>
  <c r="QNI97" i="16"/>
  <c r="QNH97" i="16"/>
  <c r="QNG97" i="16"/>
  <c r="QNF97" i="16"/>
  <c r="QNE97" i="16"/>
  <c r="QND97" i="16"/>
  <c r="QNC97" i="16"/>
  <c r="QNB97" i="16"/>
  <c r="QNA97" i="16"/>
  <c r="QMZ97" i="16"/>
  <c r="QMY97" i="16"/>
  <c r="QMX97" i="16"/>
  <c r="QMW97" i="16"/>
  <c r="QMV97" i="16"/>
  <c r="QMU97" i="16"/>
  <c r="QMT97" i="16"/>
  <c r="QMS97" i="16"/>
  <c r="QMR97" i="16"/>
  <c r="QMQ97" i="16"/>
  <c r="QMP97" i="16"/>
  <c r="QMO97" i="16"/>
  <c r="QMN97" i="16"/>
  <c r="QMM97" i="16"/>
  <c r="QML97" i="16"/>
  <c r="QMK97" i="16"/>
  <c r="QMJ97" i="16"/>
  <c r="QMI97" i="16"/>
  <c r="QMH97" i="16"/>
  <c r="QMG97" i="16"/>
  <c r="QMF97" i="16"/>
  <c r="QME97" i="16"/>
  <c r="QMD97" i="16"/>
  <c r="QMC97" i="16"/>
  <c r="QMB97" i="16"/>
  <c r="QMA97" i="16"/>
  <c r="QLZ97" i="16"/>
  <c r="QLY97" i="16"/>
  <c r="QLX97" i="16"/>
  <c r="QLW97" i="16"/>
  <c r="QLV97" i="16"/>
  <c r="QLU97" i="16"/>
  <c r="QLT97" i="16"/>
  <c r="QLS97" i="16"/>
  <c r="QLR97" i="16"/>
  <c r="QLQ97" i="16"/>
  <c r="QLP97" i="16"/>
  <c r="QLO97" i="16"/>
  <c r="QLN97" i="16"/>
  <c r="QLM97" i="16"/>
  <c r="QLL97" i="16"/>
  <c r="QLK97" i="16"/>
  <c r="QLJ97" i="16"/>
  <c r="QLI97" i="16"/>
  <c r="QLH97" i="16"/>
  <c r="QLG97" i="16"/>
  <c r="QLF97" i="16"/>
  <c r="QLE97" i="16"/>
  <c r="QLD97" i="16"/>
  <c r="QLC97" i="16"/>
  <c r="QLB97" i="16"/>
  <c r="QLA97" i="16"/>
  <c r="QKZ97" i="16"/>
  <c r="QKY97" i="16"/>
  <c r="QKX97" i="16"/>
  <c r="QKW97" i="16"/>
  <c r="QKV97" i="16"/>
  <c r="QKU97" i="16"/>
  <c r="QKT97" i="16"/>
  <c r="QKS97" i="16"/>
  <c r="QKR97" i="16"/>
  <c r="QKQ97" i="16"/>
  <c r="QKP97" i="16"/>
  <c r="QKO97" i="16"/>
  <c r="QKN97" i="16"/>
  <c r="QKM97" i="16"/>
  <c r="QKL97" i="16"/>
  <c r="QKK97" i="16"/>
  <c r="QKJ97" i="16"/>
  <c r="QKI97" i="16"/>
  <c r="QKH97" i="16"/>
  <c r="QKG97" i="16"/>
  <c r="QKF97" i="16"/>
  <c r="QKE97" i="16"/>
  <c r="QKD97" i="16"/>
  <c r="QKC97" i="16"/>
  <c r="QKB97" i="16"/>
  <c r="QKA97" i="16"/>
  <c r="QJZ97" i="16"/>
  <c r="QJY97" i="16"/>
  <c r="QJX97" i="16"/>
  <c r="QJW97" i="16"/>
  <c r="QJV97" i="16"/>
  <c r="QJU97" i="16"/>
  <c r="QJT97" i="16"/>
  <c r="QJS97" i="16"/>
  <c r="QJR97" i="16"/>
  <c r="QJQ97" i="16"/>
  <c r="QJP97" i="16"/>
  <c r="QJO97" i="16"/>
  <c r="QJN97" i="16"/>
  <c r="QJM97" i="16"/>
  <c r="QJL97" i="16"/>
  <c r="QJK97" i="16"/>
  <c r="QJJ97" i="16"/>
  <c r="QJI97" i="16"/>
  <c r="QJH97" i="16"/>
  <c r="QJG97" i="16"/>
  <c r="QJF97" i="16"/>
  <c r="QJE97" i="16"/>
  <c r="QJD97" i="16"/>
  <c r="QJC97" i="16"/>
  <c r="QJB97" i="16"/>
  <c r="QJA97" i="16"/>
  <c r="QIZ97" i="16"/>
  <c r="QIY97" i="16"/>
  <c r="QIX97" i="16"/>
  <c r="QIW97" i="16"/>
  <c r="QIV97" i="16"/>
  <c r="QIU97" i="16"/>
  <c r="QIT97" i="16"/>
  <c r="QIS97" i="16"/>
  <c r="QIR97" i="16"/>
  <c r="QIQ97" i="16"/>
  <c r="QIP97" i="16"/>
  <c r="QIO97" i="16"/>
  <c r="QIN97" i="16"/>
  <c r="QIM97" i="16"/>
  <c r="QIL97" i="16"/>
  <c r="QIK97" i="16"/>
  <c r="QIJ97" i="16"/>
  <c r="QII97" i="16"/>
  <c r="QIH97" i="16"/>
  <c r="QIG97" i="16"/>
  <c r="QIF97" i="16"/>
  <c r="QIE97" i="16"/>
  <c r="QID97" i="16"/>
  <c r="QIC97" i="16"/>
  <c r="QIB97" i="16"/>
  <c r="QIA97" i="16"/>
  <c r="QHZ97" i="16"/>
  <c r="QHY97" i="16"/>
  <c r="QHX97" i="16"/>
  <c r="QHW97" i="16"/>
  <c r="QHV97" i="16"/>
  <c r="QHU97" i="16"/>
  <c r="QHT97" i="16"/>
  <c r="QHS97" i="16"/>
  <c r="QHR97" i="16"/>
  <c r="QHQ97" i="16"/>
  <c r="QHP97" i="16"/>
  <c r="QHO97" i="16"/>
  <c r="QHN97" i="16"/>
  <c r="QHM97" i="16"/>
  <c r="QHL97" i="16"/>
  <c r="QHK97" i="16"/>
  <c r="QHJ97" i="16"/>
  <c r="QHI97" i="16"/>
  <c r="QHH97" i="16"/>
  <c r="QHG97" i="16"/>
  <c r="QHF97" i="16"/>
  <c r="QHE97" i="16"/>
  <c r="QHD97" i="16"/>
  <c r="QHC97" i="16"/>
  <c r="QHB97" i="16"/>
  <c r="QHA97" i="16"/>
  <c r="QGZ97" i="16"/>
  <c r="QGY97" i="16"/>
  <c r="QGX97" i="16"/>
  <c r="QGW97" i="16"/>
  <c r="QGV97" i="16"/>
  <c r="QGU97" i="16"/>
  <c r="QGT97" i="16"/>
  <c r="QGS97" i="16"/>
  <c r="QGR97" i="16"/>
  <c r="QGQ97" i="16"/>
  <c r="QGP97" i="16"/>
  <c r="QGO97" i="16"/>
  <c r="QGN97" i="16"/>
  <c r="QGM97" i="16"/>
  <c r="QGL97" i="16"/>
  <c r="QGK97" i="16"/>
  <c r="QGJ97" i="16"/>
  <c r="QGI97" i="16"/>
  <c r="QGH97" i="16"/>
  <c r="QGG97" i="16"/>
  <c r="QGF97" i="16"/>
  <c r="QGE97" i="16"/>
  <c r="QGD97" i="16"/>
  <c r="QGC97" i="16"/>
  <c r="QGB97" i="16"/>
  <c r="QGA97" i="16"/>
  <c r="QFZ97" i="16"/>
  <c r="QFY97" i="16"/>
  <c r="QFX97" i="16"/>
  <c r="QFW97" i="16"/>
  <c r="QFV97" i="16"/>
  <c r="QFU97" i="16"/>
  <c r="QFT97" i="16"/>
  <c r="QFS97" i="16"/>
  <c r="QFR97" i="16"/>
  <c r="QFQ97" i="16"/>
  <c r="QFP97" i="16"/>
  <c r="QFO97" i="16"/>
  <c r="QFN97" i="16"/>
  <c r="QFM97" i="16"/>
  <c r="QFL97" i="16"/>
  <c r="QFK97" i="16"/>
  <c r="QFJ97" i="16"/>
  <c r="QFI97" i="16"/>
  <c r="QFH97" i="16"/>
  <c r="QFG97" i="16"/>
  <c r="QFF97" i="16"/>
  <c r="QFE97" i="16"/>
  <c r="QFD97" i="16"/>
  <c r="QFC97" i="16"/>
  <c r="QFB97" i="16"/>
  <c r="QFA97" i="16"/>
  <c r="QEZ97" i="16"/>
  <c r="QEY97" i="16"/>
  <c r="QEX97" i="16"/>
  <c r="QEW97" i="16"/>
  <c r="QEV97" i="16"/>
  <c r="QEU97" i="16"/>
  <c r="QET97" i="16"/>
  <c r="QES97" i="16"/>
  <c r="QER97" i="16"/>
  <c r="QEQ97" i="16"/>
  <c r="QEP97" i="16"/>
  <c r="QEO97" i="16"/>
  <c r="QEN97" i="16"/>
  <c r="QEM97" i="16"/>
  <c r="QEL97" i="16"/>
  <c r="QEK97" i="16"/>
  <c r="QEJ97" i="16"/>
  <c r="QEI97" i="16"/>
  <c r="QEH97" i="16"/>
  <c r="QEG97" i="16"/>
  <c r="QEF97" i="16"/>
  <c r="QEE97" i="16"/>
  <c r="QED97" i="16"/>
  <c r="QEC97" i="16"/>
  <c r="QEB97" i="16"/>
  <c r="QEA97" i="16"/>
  <c r="QDZ97" i="16"/>
  <c r="QDY97" i="16"/>
  <c r="QDX97" i="16"/>
  <c r="QDW97" i="16"/>
  <c r="QDV97" i="16"/>
  <c r="QDU97" i="16"/>
  <c r="QDT97" i="16"/>
  <c r="QDS97" i="16"/>
  <c r="QDR97" i="16"/>
  <c r="QDQ97" i="16"/>
  <c r="QDP97" i="16"/>
  <c r="QDO97" i="16"/>
  <c r="QDN97" i="16"/>
  <c r="QDM97" i="16"/>
  <c r="QDL97" i="16"/>
  <c r="QDK97" i="16"/>
  <c r="QDJ97" i="16"/>
  <c r="QDI97" i="16"/>
  <c r="QDH97" i="16"/>
  <c r="QDG97" i="16"/>
  <c r="QDF97" i="16"/>
  <c r="QDE97" i="16"/>
  <c r="QDD97" i="16"/>
  <c r="QDC97" i="16"/>
  <c r="QDB97" i="16"/>
  <c r="QDA97" i="16"/>
  <c r="QCZ97" i="16"/>
  <c r="QCY97" i="16"/>
  <c r="QCX97" i="16"/>
  <c r="QCW97" i="16"/>
  <c r="QCV97" i="16"/>
  <c r="QCU97" i="16"/>
  <c r="QCT97" i="16"/>
  <c r="QCS97" i="16"/>
  <c r="QCR97" i="16"/>
  <c r="QCQ97" i="16"/>
  <c r="QCP97" i="16"/>
  <c r="QCO97" i="16"/>
  <c r="QCN97" i="16"/>
  <c r="QCM97" i="16"/>
  <c r="QCL97" i="16"/>
  <c r="QCK97" i="16"/>
  <c r="QCJ97" i="16"/>
  <c r="QCI97" i="16"/>
  <c r="QCH97" i="16"/>
  <c r="QCG97" i="16"/>
  <c r="QCF97" i="16"/>
  <c r="QCE97" i="16"/>
  <c r="QCD97" i="16"/>
  <c r="QCC97" i="16"/>
  <c r="QCB97" i="16"/>
  <c r="QCA97" i="16"/>
  <c r="QBZ97" i="16"/>
  <c r="QBY97" i="16"/>
  <c r="QBX97" i="16"/>
  <c r="QBW97" i="16"/>
  <c r="QBV97" i="16"/>
  <c r="QBU97" i="16"/>
  <c r="QBT97" i="16"/>
  <c r="QBS97" i="16"/>
  <c r="QBR97" i="16"/>
  <c r="QBQ97" i="16"/>
  <c r="QBP97" i="16"/>
  <c r="QBO97" i="16"/>
  <c r="QBN97" i="16"/>
  <c r="QBM97" i="16"/>
  <c r="QBL97" i="16"/>
  <c r="QBK97" i="16"/>
  <c r="QBJ97" i="16"/>
  <c r="QBI97" i="16"/>
  <c r="QBH97" i="16"/>
  <c r="QBG97" i="16"/>
  <c r="QBF97" i="16"/>
  <c r="QBE97" i="16"/>
  <c r="QBD97" i="16"/>
  <c r="QBC97" i="16"/>
  <c r="QBB97" i="16"/>
  <c r="QBA97" i="16"/>
  <c r="QAZ97" i="16"/>
  <c r="QAY97" i="16"/>
  <c r="QAX97" i="16"/>
  <c r="QAW97" i="16"/>
  <c r="QAV97" i="16"/>
  <c r="QAU97" i="16"/>
  <c r="QAT97" i="16"/>
  <c r="QAS97" i="16"/>
  <c r="QAR97" i="16"/>
  <c r="QAQ97" i="16"/>
  <c r="QAP97" i="16"/>
  <c r="QAO97" i="16"/>
  <c r="QAN97" i="16"/>
  <c r="QAM97" i="16"/>
  <c r="QAL97" i="16"/>
  <c r="QAK97" i="16"/>
  <c r="QAJ97" i="16"/>
  <c r="QAI97" i="16"/>
  <c r="QAH97" i="16"/>
  <c r="QAG97" i="16"/>
  <c r="QAF97" i="16"/>
  <c r="QAE97" i="16"/>
  <c r="QAD97" i="16"/>
  <c r="QAC97" i="16"/>
  <c r="QAB97" i="16"/>
  <c r="QAA97" i="16"/>
  <c r="PZZ97" i="16"/>
  <c r="PZY97" i="16"/>
  <c r="PZX97" i="16"/>
  <c r="PZW97" i="16"/>
  <c r="PZV97" i="16"/>
  <c r="PZU97" i="16"/>
  <c r="PZT97" i="16"/>
  <c r="PZS97" i="16"/>
  <c r="PZR97" i="16"/>
  <c r="PZQ97" i="16"/>
  <c r="PZP97" i="16"/>
  <c r="PZO97" i="16"/>
  <c r="PZN97" i="16"/>
  <c r="PZM97" i="16"/>
  <c r="PZL97" i="16"/>
  <c r="PZK97" i="16"/>
  <c r="PZJ97" i="16"/>
  <c r="PZI97" i="16"/>
  <c r="PZH97" i="16"/>
  <c r="PZG97" i="16"/>
  <c r="PZF97" i="16"/>
  <c r="PZE97" i="16"/>
  <c r="PZD97" i="16"/>
  <c r="PZC97" i="16"/>
  <c r="PZB97" i="16"/>
  <c r="PZA97" i="16"/>
  <c r="PYZ97" i="16"/>
  <c r="PYY97" i="16"/>
  <c r="PYX97" i="16"/>
  <c r="PYW97" i="16"/>
  <c r="PYV97" i="16"/>
  <c r="PYU97" i="16"/>
  <c r="PYT97" i="16"/>
  <c r="PYS97" i="16"/>
  <c r="PYR97" i="16"/>
  <c r="PYQ97" i="16"/>
  <c r="PYP97" i="16"/>
  <c r="PYO97" i="16"/>
  <c r="PYN97" i="16"/>
  <c r="PYM97" i="16"/>
  <c r="PYL97" i="16"/>
  <c r="PYK97" i="16"/>
  <c r="PYJ97" i="16"/>
  <c r="PYI97" i="16"/>
  <c r="PYH97" i="16"/>
  <c r="PYG97" i="16"/>
  <c r="PYF97" i="16"/>
  <c r="PYE97" i="16"/>
  <c r="PYD97" i="16"/>
  <c r="PYC97" i="16"/>
  <c r="PYB97" i="16"/>
  <c r="PYA97" i="16"/>
  <c r="PXZ97" i="16"/>
  <c r="PXY97" i="16"/>
  <c r="PXX97" i="16"/>
  <c r="PXW97" i="16"/>
  <c r="PXV97" i="16"/>
  <c r="PXU97" i="16"/>
  <c r="PXT97" i="16"/>
  <c r="PXS97" i="16"/>
  <c r="PXR97" i="16"/>
  <c r="PXQ97" i="16"/>
  <c r="PXP97" i="16"/>
  <c r="PXO97" i="16"/>
  <c r="PXN97" i="16"/>
  <c r="PXM97" i="16"/>
  <c r="PXL97" i="16"/>
  <c r="PXK97" i="16"/>
  <c r="PXJ97" i="16"/>
  <c r="PXI97" i="16"/>
  <c r="PXH97" i="16"/>
  <c r="PXG97" i="16"/>
  <c r="PXF97" i="16"/>
  <c r="PXE97" i="16"/>
  <c r="PXD97" i="16"/>
  <c r="PXC97" i="16"/>
  <c r="PXB97" i="16"/>
  <c r="PXA97" i="16"/>
  <c r="PWZ97" i="16"/>
  <c r="PWY97" i="16"/>
  <c r="PWX97" i="16"/>
  <c r="PWW97" i="16"/>
  <c r="PWV97" i="16"/>
  <c r="PWU97" i="16"/>
  <c r="PWT97" i="16"/>
  <c r="PWS97" i="16"/>
  <c r="PWR97" i="16"/>
  <c r="PWQ97" i="16"/>
  <c r="PWP97" i="16"/>
  <c r="PWO97" i="16"/>
  <c r="PWN97" i="16"/>
  <c r="PWM97" i="16"/>
  <c r="PWL97" i="16"/>
  <c r="PWK97" i="16"/>
  <c r="PWJ97" i="16"/>
  <c r="PWI97" i="16"/>
  <c r="PWH97" i="16"/>
  <c r="PWG97" i="16"/>
  <c r="PWF97" i="16"/>
  <c r="PWE97" i="16"/>
  <c r="PWD97" i="16"/>
  <c r="PWC97" i="16"/>
  <c r="PWB97" i="16"/>
  <c r="PWA97" i="16"/>
  <c r="PVZ97" i="16"/>
  <c r="PVY97" i="16"/>
  <c r="PVX97" i="16"/>
  <c r="PVW97" i="16"/>
  <c r="PVV97" i="16"/>
  <c r="PVU97" i="16"/>
  <c r="PVT97" i="16"/>
  <c r="PVS97" i="16"/>
  <c r="PVR97" i="16"/>
  <c r="PVQ97" i="16"/>
  <c r="PVP97" i="16"/>
  <c r="PVO97" i="16"/>
  <c r="PVN97" i="16"/>
  <c r="PVM97" i="16"/>
  <c r="PVL97" i="16"/>
  <c r="PVK97" i="16"/>
  <c r="PVJ97" i="16"/>
  <c r="PVI97" i="16"/>
  <c r="PVH97" i="16"/>
  <c r="PVG97" i="16"/>
  <c r="PVF97" i="16"/>
  <c r="PVE97" i="16"/>
  <c r="PVD97" i="16"/>
  <c r="PVC97" i="16"/>
  <c r="PVB97" i="16"/>
  <c r="PVA97" i="16"/>
  <c r="PUZ97" i="16"/>
  <c r="PUY97" i="16"/>
  <c r="PUX97" i="16"/>
  <c r="PUW97" i="16"/>
  <c r="PUV97" i="16"/>
  <c r="PUU97" i="16"/>
  <c r="PUT97" i="16"/>
  <c r="PUS97" i="16"/>
  <c r="PUR97" i="16"/>
  <c r="PUQ97" i="16"/>
  <c r="PUP97" i="16"/>
  <c r="PUO97" i="16"/>
  <c r="PUN97" i="16"/>
  <c r="PUM97" i="16"/>
  <c r="PUL97" i="16"/>
  <c r="PUK97" i="16"/>
  <c r="PUJ97" i="16"/>
  <c r="PUI97" i="16"/>
  <c r="PUH97" i="16"/>
  <c r="PUG97" i="16"/>
  <c r="PUF97" i="16"/>
  <c r="PUE97" i="16"/>
  <c r="PUD97" i="16"/>
  <c r="PUC97" i="16"/>
  <c r="PUB97" i="16"/>
  <c r="PUA97" i="16"/>
  <c r="PTZ97" i="16"/>
  <c r="PTY97" i="16"/>
  <c r="PTX97" i="16"/>
  <c r="PTW97" i="16"/>
  <c r="PTV97" i="16"/>
  <c r="PTU97" i="16"/>
  <c r="PTT97" i="16"/>
  <c r="PTS97" i="16"/>
  <c r="PTR97" i="16"/>
  <c r="PTQ97" i="16"/>
  <c r="PTP97" i="16"/>
  <c r="PTO97" i="16"/>
  <c r="PTN97" i="16"/>
  <c r="PTM97" i="16"/>
  <c r="PTL97" i="16"/>
  <c r="PTK97" i="16"/>
  <c r="PTJ97" i="16"/>
  <c r="PTI97" i="16"/>
  <c r="PTH97" i="16"/>
  <c r="PTG97" i="16"/>
  <c r="PTF97" i="16"/>
  <c r="PTE97" i="16"/>
  <c r="PTD97" i="16"/>
  <c r="PTC97" i="16"/>
  <c r="PTB97" i="16"/>
  <c r="PTA97" i="16"/>
  <c r="PSZ97" i="16"/>
  <c r="PSY97" i="16"/>
  <c r="PSX97" i="16"/>
  <c r="PSW97" i="16"/>
  <c r="PSV97" i="16"/>
  <c r="PSU97" i="16"/>
  <c r="PST97" i="16"/>
  <c r="PSS97" i="16"/>
  <c r="PSR97" i="16"/>
  <c r="PSQ97" i="16"/>
  <c r="PSP97" i="16"/>
  <c r="PSO97" i="16"/>
  <c r="PSN97" i="16"/>
  <c r="PSM97" i="16"/>
  <c r="PSL97" i="16"/>
  <c r="PSK97" i="16"/>
  <c r="PSJ97" i="16"/>
  <c r="PSI97" i="16"/>
  <c r="PSH97" i="16"/>
  <c r="PSG97" i="16"/>
  <c r="PSF97" i="16"/>
  <c r="PSE97" i="16"/>
  <c r="PSD97" i="16"/>
  <c r="PSC97" i="16"/>
  <c r="PSB97" i="16"/>
  <c r="PSA97" i="16"/>
  <c r="PRZ97" i="16"/>
  <c r="PRY97" i="16"/>
  <c r="PRX97" i="16"/>
  <c r="PRW97" i="16"/>
  <c r="PRV97" i="16"/>
  <c r="PRU97" i="16"/>
  <c r="PRT97" i="16"/>
  <c r="PRS97" i="16"/>
  <c r="PRR97" i="16"/>
  <c r="PRQ97" i="16"/>
  <c r="PRP97" i="16"/>
  <c r="PRO97" i="16"/>
  <c r="PRN97" i="16"/>
  <c r="PRM97" i="16"/>
  <c r="PRL97" i="16"/>
  <c r="PRK97" i="16"/>
  <c r="PRJ97" i="16"/>
  <c r="PRI97" i="16"/>
  <c r="PRH97" i="16"/>
  <c r="PRG97" i="16"/>
  <c r="PRF97" i="16"/>
  <c r="PRE97" i="16"/>
  <c r="PRD97" i="16"/>
  <c r="PRC97" i="16"/>
  <c r="PRB97" i="16"/>
  <c r="PRA97" i="16"/>
  <c r="PQZ97" i="16"/>
  <c r="PQY97" i="16"/>
  <c r="PQX97" i="16"/>
  <c r="PQW97" i="16"/>
  <c r="PQV97" i="16"/>
  <c r="PQU97" i="16"/>
  <c r="PQT97" i="16"/>
  <c r="PQS97" i="16"/>
  <c r="PQR97" i="16"/>
  <c r="PQQ97" i="16"/>
  <c r="PQP97" i="16"/>
  <c r="PQO97" i="16"/>
  <c r="PQN97" i="16"/>
  <c r="PQM97" i="16"/>
  <c r="PQL97" i="16"/>
  <c r="PQK97" i="16"/>
  <c r="PQJ97" i="16"/>
  <c r="PQI97" i="16"/>
  <c r="PQH97" i="16"/>
  <c r="PQG97" i="16"/>
  <c r="PQF97" i="16"/>
  <c r="PQE97" i="16"/>
  <c r="PQD97" i="16"/>
  <c r="PQC97" i="16"/>
  <c r="PQB97" i="16"/>
  <c r="PQA97" i="16"/>
  <c r="PPZ97" i="16"/>
  <c r="PPY97" i="16"/>
  <c r="PPX97" i="16"/>
  <c r="PPW97" i="16"/>
  <c r="PPV97" i="16"/>
  <c r="PPU97" i="16"/>
  <c r="PPT97" i="16"/>
  <c r="PPS97" i="16"/>
  <c r="PPR97" i="16"/>
  <c r="PPQ97" i="16"/>
  <c r="PPP97" i="16"/>
  <c r="PPO97" i="16"/>
  <c r="PPN97" i="16"/>
  <c r="PPM97" i="16"/>
  <c r="PPL97" i="16"/>
  <c r="PPK97" i="16"/>
  <c r="PPJ97" i="16"/>
  <c r="PPI97" i="16"/>
  <c r="PPH97" i="16"/>
  <c r="PPG97" i="16"/>
  <c r="PPF97" i="16"/>
  <c r="PPE97" i="16"/>
  <c r="PPD97" i="16"/>
  <c r="PPC97" i="16"/>
  <c r="PPB97" i="16"/>
  <c r="PPA97" i="16"/>
  <c r="POZ97" i="16"/>
  <c r="POY97" i="16"/>
  <c r="POX97" i="16"/>
  <c r="POW97" i="16"/>
  <c r="POV97" i="16"/>
  <c r="POU97" i="16"/>
  <c r="POT97" i="16"/>
  <c r="POS97" i="16"/>
  <c r="POR97" i="16"/>
  <c r="POQ97" i="16"/>
  <c r="POP97" i="16"/>
  <c r="POO97" i="16"/>
  <c r="PON97" i="16"/>
  <c r="POM97" i="16"/>
  <c r="POL97" i="16"/>
  <c r="POK97" i="16"/>
  <c r="POJ97" i="16"/>
  <c r="POI97" i="16"/>
  <c r="POH97" i="16"/>
  <c r="POG97" i="16"/>
  <c r="POF97" i="16"/>
  <c r="POE97" i="16"/>
  <c r="POD97" i="16"/>
  <c r="POC97" i="16"/>
  <c r="POB97" i="16"/>
  <c r="POA97" i="16"/>
  <c r="PNZ97" i="16"/>
  <c r="PNY97" i="16"/>
  <c r="PNX97" i="16"/>
  <c r="PNW97" i="16"/>
  <c r="PNV97" i="16"/>
  <c r="PNU97" i="16"/>
  <c r="PNT97" i="16"/>
  <c r="PNS97" i="16"/>
  <c r="PNR97" i="16"/>
  <c r="PNQ97" i="16"/>
  <c r="PNP97" i="16"/>
  <c r="PNO97" i="16"/>
  <c r="PNN97" i="16"/>
  <c r="PNM97" i="16"/>
  <c r="PNL97" i="16"/>
  <c r="PNK97" i="16"/>
  <c r="PNJ97" i="16"/>
  <c r="PNI97" i="16"/>
  <c r="PNH97" i="16"/>
  <c r="PNG97" i="16"/>
  <c r="PNF97" i="16"/>
  <c r="PNE97" i="16"/>
  <c r="PND97" i="16"/>
  <c r="PNC97" i="16"/>
  <c r="PNB97" i="16"/>
  <c r="PNA97" i="16"/>
  <c r="PMZ97" i="16"/>
  <c r="PMY97" i="16"/>
  <c r="PMX97" i="16"/>
  <c r="PMW97" i="16"/>
  <c r="PMV97" i="16"/>
  <c r="PMU97" i="16"/>
  <c r="PMT97" i="16"/>
  <c r="PMS97" i="16"/>
  <c r="PMR97" i="16"/>
  <c r="PMQ97" i="16"/>
  <c r="PMP97" i="16"/>
  <c r="PMO97" i="16"/>
  <c r="PMN97" i="16"/>
  <c r="PMM97" i="16"/>
  <c r="PML97" i="16"/>
  <c r="PMK97" i="16"/>
  <c r="PMJ97" i="16"/>
  <c r="PMI97" i="16"/>
  <c r="PMH97" i="16"/>
  <c r="PMG97" i="16"/>
  <c r="PMF97" i="16"/>
  <c r="PME97" i="16"/>
  <c r="PMD97" i="16"/>
  <c r="PMC97" i="16"/>
  <c r="PMB97" i="16"/>
  <c r="PMA97" i="16"/>
  <c r="PLZ97" i="16"/>
  <c r="PLY97" i="16"/>
  <c r="PLX97" i="16"/>
  <c r="PLW97" i="16"/>
  <c r="PLV97" i="16"/>
  <c r="PLU97" i="16"/>
  <c r="PLT97" i="16"/>
  <c r="PLS97" i="16"/>
  <c r="PLR97" i="16"/>
  <c r="PLQ97" i="16"/>
  <c r="PLP97" i="16"/>
  <c r="PLO97" i="16"/>
  <c r="PLN97" i="16"/>
  <c r="PLM97" i="16"/>
  <c r="PLL97" i="16"/>
  <c r="PLK97" i="16"/>
  <c r="PLJ97" i="16"/>
  <c r="PLI97" i="16"/>
  <c r="PLH97" i="16"/>
  <c r="PLG97" i="16"/>
  <c r="PLF97" i="16"/>
  <c r="PLE97" i="16"/>
  <c r="PLD97" i="16"/>
  <c r="PLC97" i="16"/>
  <c r="PLB97" i="16"/>
  <c r="PLA97" i="16"/>
  <c r="PKZ97" i="16"/>
  <c r="PKY97" i="16"/>
  <c r="PKX97" i="16"/>
  <c r="PKW97" i="16"/>
  <c r="PKV97" i="16"/>
  <c r="PKU97" i="16"/>
  <c r="PKT97" i="16"/>
  <c r="PKS97" i="16"/>
  <c r="PKR97" i="16"/>
  <c r="PKQ97" i="16"/>
  <c r="PKP97" i="16"/>
  <c r="PKO97" i="16"/>
  <c r="PKN97" i="16"/>
  <c r="PKM97" i="16"/>
  <c r="PKL97" i="16"/>
  <c r="PKK97" i="16"/>
  <c r="PKJ97" i="16"/>
  <c r="PKI97" i="16"/>
  <c r="PKH97" i="16"/>
  <c r="PKG97" i="16"/>
  <c r="PKF97" i="16"/>
  <c r="PKE97" i="16"/>
  <c r="PKD97" i="16"/>
  <c r="PKC97" i="16"/>
  <c r="PKB97" i="16"/>
  <c r="PKA97" i="16"/>
  <c r="PJZ97" i="16"/>
  <c r="PJY97" i="16"/>
  <c r="PJX97" i="16"/>
  <c r="PJW97" i="16"/>
  <c r="PJV97" i="16"/>
  <c r="PJU97" i="16"/>
  <c r="PJT97" i="16"/>
  <c r="PJS97" i="16"/>
  <c r="PJR97" i="16"/>
  <c r="PJQ97" i="16"/>
  <c r="PJP97" i="16"/>
  <c r="PJO97" i="16"/>
  <c r="PJN97" i="16"/>
  <c r="PJM97" i="16"/>
  <c r="PJL97" i="16"/>
  <c r="PJK97" i="16"/>
  <c r="PJJ97" i="16"/>
  <c r="PJI97" i="16"/>
  <c r="PJH97" i="16"/>
  <c r="PJG97" i="16"/>
  <c r="PJF97" i="16"/>
  <c r="PJE97" i="16"/>
  <c r="PJD97" i="16"/>
  <c r="PJC97" i="16"/>
  <c r="PJB97" i="16"/>
  <c r="PJA97" i="16"/>
  <c r="PIZ97" i="16"/>
  <c r="PIY97" i="16"/>
  <c r="PIX97" i="16"/>
  <c r="PIW97" i="16"/>
  <c r="PIV97" i="16"/>
  <c r="PIU97" i="16"/>
  <c r="PIT97" i="16"/>
  <c r="PIS97" i="16"/>
  <c r="PIR97" i="16"/>
  <c r="PIQ97" i="16"/>
  <c r="PIP97" i="16"/>
  <c r="PIO97" i="16"/>
  <c r="PIN97" i="16"/>
  <c r="PIM97" i="16"/>
  <c r="PIL97" i="16"/>
  <c r="PIK97" i="16"/>
  <c r="PIJ97" i="16"/>
  <c r="PII97" i="16"/>
  <c r="PIH97" i="16"/>
  <c r="PIG97" i="16"/>
  <c r="PIF97" i="16"/>
  <c r="PIE97" i="16"/>
  <c r="PID97" i="16"/>
  <c r="PIC97" i="16"/>
  <c r="PIB97" i="16"/>
  <c r="PIA97" i="16"/>
  <c r="PHZ97" i="16"/>
  <c r="PHY97" i="16"/>
  <c r="PHX97" i="16"/>
  <c r="PHW97" i="16"/>
  <c r="PHV97" i="16"/>
  <c r="PHU97" i="16"/>
  <c r="PHT97" i="16"/>
  <c r="PHS97" i="16"/>
  <c r="PHR97" i="16"/>
  <c r="PHQ97" i="16"/>
  <c r="PHP97" i="16"/>
  <c r="PHO97" i="16"/>
  <c r="PHN97" i="16"/>
  <c r="PHM97" i="16"/>
  <c r="PHL97" i="16"/>
  <c r="PHK97" i="16"/>
  <c r="PHJ97" i="16"/>
  <c r="PHI97" i="16"/>
  <c r="PHH97" i="16"/>
  <c r="PHG97" i="16"/>
  <c r="PHF97" i="16"/>
  <c r="PHE97" i="16"/>
  <c r="PHD97" i="16"/>
  <c r="PHC97" i="16"/>
  <c r="PHB97" i="16"/>
  <c r="PHA97" i="16"/>
  <c r="PGZ97" i="16"/>
  <c r="PGY97" i="16"/>
  <c r="PGX97" i="16"/>
  <c r="PGW97" i="16"/>
  <c r="PGV97" i="16"/>
  <c r="PGU97" i="16"/>
  <c r="PGT97" i="16"/>
  <c r="PGS97" i="16"/>
  <c r="PGR97" i="16"/>
  <c r="PGQ97" i="16"/>
  <c r="PGP97" i="16"/>
  <c r="PGO97" i="16"/>
  <c r="PGN97" i="16"/>
  <c r="PGM97" i="16"/>
  <c r="PGL97" i="16"/>
  <c r="PGK97" i="16"/>
  <c r="PGJ97" i="16"/>
  <c r="PGI97" i="16"/>
  <c r="PGH97" i="16"/>
  <c r="PGG97" i="16"/>
  <c r="PGF97" i="16"/>
  <c r="PGE97" i="16"/>
  <c r="PGD97" i="16"/>
  <c r="PGC97" i="16"/>
  <c r="PGB97" i="16"/>
  <c r="PGA97" i="16"/>
  <c r="PFZ97" i="16"/>
  <c r="PFY97" i="16"/>
  <c r="PFX97" i="16"/>
  <c r="PFW97" i="16"/>
  <c r="PFV97" i="16"/>
  <c r="PFU97" i="16"/>
  <c r="PFT97" i="16"/>
  <c r="PFS97" i="16"/>
  <c r="PFR97" i="16"/>
  <c r="PFQ97" i="16"/>
  <c r="PFP97" i="16"/>
  <c r="PFO97" i="16"/>
  <c r="PFN97" i="16"/>
  <c r="PFM97" i="16"/>
  <c r="PFL97" i="16"/>
  <c r="PFK97" i="16"/>
  <c r="PFJ97" i="16"/>
  <c r="PFI97" i="16"/>
  <c r="PFH97" i="16"/>
  <c r="PFG97" i="16"/>
  <c r="PFF97" i="16"/>
  <c r="PFE97" i="16"/>
  <c r="PFD97" i="16"/>
  <c r="PFC97" i="16"/>
  <c r="PFB97" i="16"/>
  <c r="PFA97" i="16"/>
  <c r="PEZ97" i="16"/>
  <c r="PEY97" i="16"/>
  <c r="PEX97" i="16"/>
  <c r="PEW97" i="16"/>
  <c r="PEV97" i="16"/>
  <c r="PEU97" i="16"/>
  <c r="PET97" i="16"/>
  <c r="PES97" i="16"/>
  <c r="PER97" i="16"/>
  <c r="PEQ97" i="16"/>
  <c r="PEP97" i="16"/>
  <c r="PEO97" i="16"/>
  <c r="PEN97" i="16"/>
  <c r="PEM97" i="16"/>
  <c r="PEL97" i="16"/>
  <c r="PEK97" i="16"/>
  <c r="PEJ97" i="16"/>
  <c r="PEI97" i="16"/>
  <c r="PEH97" i="16"/>
  <c r="PEG97" i="16"/>
  <c r="PEF97" i="16"/>
  <c r="PEE97" i="16"/>
  <c r="PED97" i="16"/>
  <c r="PEC97" i="16"/>
  <c r="PEB97" i="16"/>
  <c r="PEA97" i="16"/>
  <c r="PDZ97" i="16"/>
  <c r="PDY97" i="16"/>
  <c r="PDX97" i="16"/>
  <c r="PDW97" i="16"/>
  <c r="PDV97" i="16"/>
  <c r="PDU97" i="16"/>
  <c r="PDT97" i="16"/>
  <c r="PDS97" i="16"/>
  <c r="PDR97" i="16"/>
  <c r="PDQ97" i="16"/>
  <c r="PDP97" i="16"/>
  <c r="PDO97" i="16"/>
  <c r="PDN97" i="16"/>
  <c r="PDM97" i="16"/>
  <c r="PDL97" i="16"/>
  <c r="PDK97" i="16"/>
  <c r="PDJ97" i="16"/>
  <c r="PDI97" i="16"/>
  <c r="PDH97" i="16"/>
  <c r="PDG97" i="16"/>
  <c r="PDF97" i="16"/>
  <c r="PDE97" i="16"/>
  <c r="PDD97" i="16"/>
  <c r="PDC97" i="16"/>
  <c r="PDB97" i="16"/>
  <c r="PDA97" i="16"/>
  <c r="PCZ97" i="16"/>
  <c r="PCY97" i="16"/>
  <c r="PCX97" i="16"/>
  <c r="PCW97" i="16"/>
  <c r="PCV97" i="16"/>
  <c r="PCU97" i="16"/>
  <c r="PCT97" i="16"/>
  <c r="PCS97" i="16"/>
  <c r="PCR97" i="16"/>
  <c r="PCQ97" i="16"/>
  <c r="PCP97" i="16"/>
  <c r="PCO97" i="16"/>
  <c r="PCN97" i="16"/>
  <c r="PCM97" i="16"/>
  <c r="PCL97" i="16"/>
  <c r="PCK97" i="16"/>
  <c r="PCJ97" i="16"/>
  <c r="PCI97" i="16"/>
  <c r="PCH97" i="16"/>
  <c r="PCG97" i="16"/>
  <c r="PCF97" i="16"/>
  <c r="PCE97" i="16"/>
  <c r="PCD97" i="16"/>
  <c r="PCC97" i="16"/>
  <c r="PCB97" i="16"/>
  <c r="PCA97" i="16"/>
  <c r="PBZ97" i="16"/>
  <c r="PBY97" i="16"/>
  <c r="PBX97" i="16"/>
  <c r="PBW97" i="16"/>
  <c r="PBV97" i="16"/>
  <c r="PBU97" i="16"/>
  <c r="PBT97" i="16"/>
  <c r="PBS97" i="16"/>
  <c r="PBR97" i="16"/>
  <c r="PBQ97" i="16"/>
  <c r="PBP97" i="16"/>
  <c r="PBO97" i="16"/>
  <c r="PBN97" i="16"/>
  <c r="PBM97" i="16"/>
  <c r="PBL97" i="16"/>
  <c r="PBK97" i="16"/>
  <c r="PBJ97" i="16"/>
  <c r="PBI97" i="16"/>
  <c r="PBH97" i="16"/>
  <c r="PBG97" i="16"/>
  <c r="PBF97" i="16"/>
  <c r="PBE97" i="16"/>
  <c r="PBD97" i="16"/>
  <c r="PBC97" i="16"/>
  <c r="PBB97" i="16"/>
  <c r="PBA97" i="16"/>
  <c r="PAZ97" i="16"/>
  <c r="PAY97" i="16"/>
  <c r="PAX97" i="16"/>
  <c r="PAW97" i="16"/>
  <c r="PAV97" i="16"/>
  <c r="PAU97" i="16"/>
  <c r="PAT97" i="16"/>
  <c r="PAS97" i="16"/>
  <c r="PAR97" i="16"/>
  <c r="PAQ97" i="16"/>
  <c r="PAP97" i="16"/>
  <c r="PAO97" i="16"/>
  <c r="PAN97" i="16"/>
  <c r="PAM97" i="16"/>
  <c r="PAL97" i="16"/>
  <c r="PAK97" i="16"/>
  <c r="PAJ97" i="16"/>
  <c r="PAI97" i="16"/>
  <c r="PAH97" i="16"/>
  <c r="PAG97" i="16"/>
  <c r="PAF97" i="16"/>
  <c r="PAE97" i="16"/>
  <c r="PAD97" i="16"/>
  <c r="PAC97" i="16"/>
  <c r="PAB97" i="16"/>
  <c r="PAA97" i="16"/>
  <c r="OZZ97" i="16"/>
  <c r="OZY97" i="16"/>
  <c r="OZX97" i="16"/>
  <c r="OZW97" i="16"/>
  <c r="OZV97" i="16"/>
  <c r="OZU97" i="16"/>
  <c r="OZT97" i="16"/>
  <c r="OZS97" i="16"/>
  <c r="OZR97" i="16"/>
  <c r="OZQ97" i="16"/>
  <c r="OZP97" i="16"/>
  <c r="OZO97" i="16"/>
  <c r="OZN97" i="16"/>
  <c r="OZM97" i="16"/>
  <c r="OZL97" i="16"/>
  <c r="OZK97" i="16"/>
  <c r="OZJ97" i="16"/>
  <c r="OZI97" i="16"/>
  <c r="OZH97" i="16"/>
  <c r="OZG97" i="16"/>
  <c r="OZF97" i="16"/>
  <c r="OZE97" i="16"/>
  <c r="OZD97" i="16"/>
  <c r="OZC97" i="16"/>
  <c r="OZB97" i="16"/>
  <c r="OZA97" i="16"/>
  <c r="OYZ97" i="16"/>
  <c r="OYY97" i="16"/>
  <c r="OYX97" i="16"/>
  <c r="OYW97" i="16"/>
  <c r="OYV97" i="16"/>
  <c r="OYU97" i="16"/>
  <c r="OYT97" i="16"/>
  <c r="OYS97" i="16"/>
  <c r="OYR97" i="16"/>
  <c r="OYQ97" i="16"/>
  <c r="OYP97" i="16"/>
  <c r="OYO97" i="16"/>
  <c r="OYN97" i="16"/>
  <c r="OYM97" i="16"/>
  <c r="OYL97" i="16"/>
  <c r="OYK97" i="16"/>
  <c r="OYJ97" i="16"/>
  <c r="OYI97" i="16"/>
  <c r="OYH97" i="16"/>
  <c r="OYG97" i="16"/>
  <c r="OYF97" i="16"/>
  <c r="OYE97" i="16"/>
  <c r="OYD97" i="16"/>
  <c r="OYC97" i="16"/>
  <c r="OYB97" i="16"/>
  <c r="OYA97" i="16"/>
  <c r="OXZ97" i="16"/>
  <c r="OXY97" i="16"/>
  <c r="OXX97" i="16"/>
  <c r="OXW97" i="16"/>
  <c r="OXV97" i="16"/>
  <c r="OXU97" i="16"/>
  <c r="OXT97" i="16"/>
  <c r="OXS97" i="16"/>
  <c r="OXR97" i="16"/>
  <c r="OXQ97" i="16"/>
  <c r="OXP97" i="16"/>
  <c r="OXO97" i="16"/>
  <c r="OXN97" i="16"/>
  <c r="OXM97" i="16"/>
  <c r="OXL97" i="16"/>
  <c r="OXK97" i="16"/>
  <c r="OXJ97" i="16"/>
  <c r="OXI97" i="16"/>
  <c r="OXH97" i="16"/>
  <c r="OXG97" i="16"/>
  <c r="OXF97" i="16"/>
  <c r="OXE97" i="16"/>
  <c r="OXD97" i="16"/>
  <c r="OXC97" i="16"/>
  <c r="OXB97" i="16"/>
  <c r="OXA97" i="16"/>
  <c r="OWZ97" i="16"/>
  <c r="OWY97" i="16"/>
  <c r="OWX97" i="16"/>
  <c r="OWW97" i="16"/>
  <c r="OWV97" i="16"/>
  <c r="OWU97" i="16"/>
  <c r="OWT97" i="16"/>
  <c r="OWS97" i="16"/>
  <c r="OWR97" i="16"/>
  <c r="OWQ97" i="16"/>
  <c r="OWP97" i="16"/>
  <c r="OWO97" i="16"/>
  <c r="OWN97" i="16"/>
  <c r="OWM97" i="16"/>
  <c r="OWL97" i="16"/>
  <c r="OWK97" i="16"/>
  <c r="OWJ97" i="16"/>
  <c r="OWI97" i="16"/>
  <c r="OWH97" i="16"/>
  <c r="OWG97" i="16"/>
  <c r="OWF97" i="16"/>
  <c r="OWE97" i="16"/>
  <c r="OWD97" i="16"/>
  <c r="OWC97" i="16"/>
  <c r="OWB97" i="16"/>
  <c r="OWA97" i="16"/>
  <c r="OVZ97" i="16"/>
  <c r="OVY97" i="16"/>
  <c r="OVX97" i="16"/>
  <c r="OVW97" i="16"/>
  <c r="OVV97" i="16"/>
  <c r="OVU97" i="16"/>
  <c r="OVT97" i="16"/>
  <c r="OVS97" i="16"/>
  <c r="OVR97" i="16"/>
  <c r="OVQ97" i="16"/>
  <c r="OVP97" i="16"/>
  <c r="OVO97" i="16"/>
  <c r="OVN97" i="16"/>
  <c r="OVM97" i="16"/>
  <c r="OVL97" i="16"/>
  <c r="OVK97" i="16"/>
  <c r="OVJ97" i="16"/>
  <c r="OVI97" i="16"/>
  <c r="OVH97" i="16"/>
  <c r="OVG97" i="16"/>
  <c r="OVF97" i="16"/>
  <c r="OVE97" i="16"/>
  <c r="OVD97" i="16"/>
  <c r="OVC97" i="16"/>
  <c r="OVB97" i="16"/>
  <c r="OVA97" i="16"/>
  <c r="OUZ97" i="16"/>
  <c r="OUY97" i="16"/>
  <c r="OUX97" i="16"/>
  <c r="OUW97" i="16"/>
  <c r="OUV97" i="16"/>
  <c r="OUU97" i="16"/>
  <c r="OUT97" i="16"/>
  <c r="OUS97" i="16"/>
  <c r="OUR97" i="16"/>
  <c r="OUQ97" i="16"/>
  <c r="OUP97" i="16"/>
  <c r="OUO97" i="16"/>
  <c r="OUN97" i="16"/>
  <c r="OUM97" i="16"/>
  <c r="OUL97" i="16"/>
  <c r="OUK97" i="16"/>
  <c r="OUJ97" i="16"/>
  <c r="OUI97" i="16"/>
  <c r="OUH97" i="16"/>
  <c r="OUG97" i="16"/>
  <c r="OUF97" i="16"/>
  <c r="OUE97" i="16"/>
  <c r="OUD97" i="16"/>
  <c r="OUC97" i="16"/>
  <c r="OUB97" i="16"/>
  <c r="OUA97" i="16"/>
  <c r="OTZ97" i="16"/>
  <c r="OTY97" i="16"/>
  <c r="OTX97" i="16"/>
  <c r="OTW97" i="16"/>
  <c r="OTV97" i="16"/>
  <c r="OTU97" i="16"/>
  <c r="OTT97" i="16"/>
  <c r="OTS97" i="16"/>
  <c r="OTR97" i="16"/>
  <c r="OTQ97" i="16"/>
  <c r="OTP97" i="16"/>
  <c r="OTO97" i="16"/>
  <c r="OTN97" i="16"/>
  <c r="OTM97" i="16"/>
  <c r="OTL97" i="16"/>
  <c r="OTK97" i="16"/>
  <c r="OTJ97" i="16"/>
  <c r="OTI97" i="16"/>
  <c r="OTH97" i="16"/>
  <c r="OTG97" i="16"/>
  <c r="OTF97" i="16"/>
  <c r="OTE97" i="16"/>
  <c r="OTD97" i="16"/>
  <c r="OTC97" i="16"/>
  <c r="OTB97" i="16"/>
  <c r="OTA97" i="16"/>
  <c r="OSZ97" i="16"/>
  <c r="OSY97" i="16"/>
  <c r="OSX97" i="16"/>
  <c r="OSW97" i="16"/>
  <c r="OSV97" i="16"/>
  <c r="OSU97" i="16"/>
  <c r="OST97" i="16"/>
  <c r="OSS97" i="16"/>
  <c r="OSR97" i="16"/>
  <c r="OSQ97" i="16"/>
  <c r="OSP97" i="16"/>
  <c r="OSO97" i="16"/>
  <c r="OSN97" i="16"/>
  <c r="OSM97" i="16"/>
  <c r="OSL97" i="16"/>
  <c r="OSK97" i="16"/>
  <c r="OSJ97" i="16"/>
  <c r="OSI97" i="16"/>
  <c r="OSH97" i="16"/>
  <c r="OSG97" i="16"/>
  <c r="OSF97" i="16"/>
  <c r="OSE97" i="16"/>
  <c r="OSD97" i="16"/>
  <c r="OSC97" i="16"/>
  <c r="OSB97" i="16"/>
  <c r="OSA97" i="16"/>
  <c r="ORZ97" i="16"/>
  <c r="ORY97" i="16"/>
  <c r="ORX97" i="16"/>
  <c r="ORW97" i="16"/>
  <c r="ORV97" i="16"/>
  <c r="ORU97" i="16"/>
  <c r="ORT97" i="16"/>
  <c r="ORS97" i="16"/>
  <c r="ORR97" i="16"/>
  <c r="ORQ97" i="16"/>
  <c r="ORP97" i="16"/>
  <c r="ORO97" i="16"/>
  <c r="ORN97" i="16"/>
  <c r="ORM97" i="16"/>
  <c r="ORL97" i="16"/>
  <c r="ORK97" i="16"/>
  <c r="ORJ97" i="16"/>
  <c r="ORI97" i="16"/>
  <c r="ORH97" i="16"/>
  <c r="ORG97" i="16"/>
  <c r="ORF97" i="16"/>
  <c r="ORE97" i="16"/>
  <c r="ORD97" i="16"/>
  <c r="ORC97" i="16"/>
  <c r="ORB97" i="16"/>
  <c r="ORA97" i="16"/>
  <c r="OQZ97" i="16"/>
  <c r="OQY97" i="16"/>
  <c r="OQX97" i="16"/>
  <c r="OQW97" i="16"/>
  <c r="OQV97" i="16"/>
  <c r="OQU97" i="16"/>
  <c r="OQT97" i="16"/>
  <c r="OQS97" i="16"/>
  <c r="OQR97" i="16"/>
  <c r="OQQ97" i="16"/>
  <c r="OQP97" i="16"/>
  <c r="OQO97" i="16"/>
  <c r="OQN97" i="16"/>
  <c r="OQM97" i="16"/>
  <c r="OQL97" i="16"/>
  <c r="OQK97" i="16"/>
  <c r="OQJ97" i="16"/>
  <c r="OQI97" i="16"/>
  <c r="OQH97" i="16"/>
  <c r="OQG97" i="16"/>
  <c r="OQF97" i="16"/>
  <c r="OQE97" i="16"/>
  <c r="OQD97" i="16"/>
  <c r="OQC97" i="16"/>
  <c r="OQB97" i="16"/>
  <c r="OQA97" i="16"/>
  <c r="OPZ97" i="16"/>
  <c r="OPY97" i="16"/>
  <c r="OPX97" i="16"/>
  <c r="OPW97" i="16"/>
  <c r="OPV97" i="16"/>
  <c r="OPU97" i="16"/>
  <c r="OPT97" i="16"/>
  <c r="OPS97" i="16"/>
  <c r="OPR97" i="16"/>
  <c r="OPQ97" i="16"/>
  <c r="OPP97" i="16"/>
  <c r="OPO97" i="16"/>
  <c r="OPN97" i="16"/>
  <c r="OPM97" i="16"/>
  <c r="OPL97" i="16"/>
  <c r="OPK97" i="16"/>
  <c r="OPJ97" i="16"/>
  <c r="OPI97" i="16"/>
  <c r="OPH97" i="16"/>
  <c r="OPG97" i="16"/>
  <c r="OPF97" i="16"/>
  <c r="OPE97" i="16"/>
  <c r="OPD97" i="16"/>
  <c r="OPC97" i="16"/>
  <c r="OPB97" i="16"/>
  <c r="OPA97" i="16"/>
  <c r="OOZ97" i="16"/>
  <c r="OOY97" i="16"/>
  <c r="OOX97" i="16"/>
  <c r="OOW97" i="16"/>
  <c r="OOV97" i="16"/>
  <c r="OOU97" i="16"/>
  <c r="OOT97" i="16"/>
  <c r="OOS97" i="16"/>
  <c r="OOR97" i="16"/>
  <c r="OOQ97" i="16"/>
  <c r="OOP97" i="16"/>
  <c r="OOO97" i="16"/>
  <c r="OON97" i="16"/>
  <c r="OOM97" i="16"/>
  <c r="OOL97" i="16"/>
  <c r="OOK97" i="16"/>
  <c r="OOJ97" i="16"/>
  <c r="OOI97" i="16"/>
  <c r="OOH97" i="16"/>
  <c r="OOG97" i="16"/>
  <c r="OOF97" i="16"/>
  <c r="OOE97" i="16"/>
  <c r="OOD97" i="16"/>
  <c r="OOC97" i="16"/>
  <c r="OOB97" i="16"/>
  <c r="OOA97" i="16"/>
  <c r="ONZ97" i="16"/>
  <c r="ONY97" i="16"/>
  <c r="ONX97" i="16"/>
  <c r="ONW97" i="16"/>
  <c r="ONV97" i="16"/>
  <c r="ONU97" i="16"/>
  <c r="ONT97" i="16"/>
  <c r="ONS97" i="16"/>
  <c r="ONR97" i="16"/>
  <c r="ONQ97" i="16"/>
  <c r="ONP97" i="16"/>
  <c r="ONO97" i="16"/>
  <c r="ONN97" i="16"/>
  <c r="ONM97" i="16"/>
  <c r="ONL97" i="16"/>
  <c r="ONK97" i="16"/>
  <c r="ONJ97" i="16"/>
  <c r="ONI97" i="16"/>
  <c r="ONH97" i="16"/>
  <c r="ONG97" i="16"/>
  <c r="ONF97" i="16"/>
  <c r="ONE97" i="16"/>
  <c r="OND97" i="16"/>
  <c r="ONC97" i="16"/>
  <c r="ONB97" i="16"/>
  <c r="ONA97" i="16"/>
  <c r="OMZ97" i="16"/>
  <c r="OMY97" i="16"/>
  <c r="OMX97" i="16"/>
  <c r="OMW97" i="16"/>
  <c r="OMV97" i="16"/>
  <c r="OMU97" i="16"/>
  <c r="OMT97" i="16"/>
  <c r="OMS97" i="16"/>
  <c r="OMR97" i="16"/>
  <c r="OMQ97" i="16"/>
  <c r="OMP97" i="16"/>
  <c r="OMO97" i="16"/>
  <c r="OMN97" i="16"/>
  <c r="OMM97" i="16"/>
  <c r="OML97" i="16"/>
  <c r="OMK97" i="16"/>
  <c r="OMJ97" i="16"/>
  <c r="OMI97" i="16"/>
  <c r="OMH97" i="16"/>
  <c r="OMG97" i="16"/>
  <c r="OMF97" i="16"/>
  <c r="OME97" i="16"/>
  <c r="OMD97" i="16"/>
  <c r="OMC97" i="16"/>
  <c r="OMB97" i="16"/>
  <c r="OMA97" i="16"/>
  <c r="OLZ97" i="16"/>
  <c r="OLY97" i="16"/>
  <c r="OLX97" i="16"/>
  <c r="OLW97" i="16"/>
  <c r="OLV97" i="16"/>
  <c r="OLU97" i="16"/>
  <c r="OLT97" i="16"/>
  <c r="OLS97" i="16"/>
  <c r="OLR97" i="16"/>
  <c r="OLQ97" i="16"/>
  <c r="OLP97" i="16"/>
  <c r="OLO97" i="16"/>
  <c r="OLN97" i="16"/>
  <c r="OLM97" i="16"/>
  <c r="OLL97" i="16"/>
  <c r="OLK97" i="16"/>
  <c r="OLJ97" i="16"/>
  <c r="OLI97" i="16"/>
  <c r="OLH97" i="16"/>
  <c r="OLG97" i="16"/>
  <c r="OLF97" i="16"/>
  <c r="OLE97" i="16"/>
  <c r="OLD97" i="16"/>
  <c r="OLC97" i="16"/>
  <c r="OLB97" i="16"/>
  <c r="OLA97" i="16"/>
  <c r="OKZ97" i="16"/>
  <c r="OKY97" i="16"/>
  <c r="OKX97" i="16"/>
  <c r="OKW97" i="16"/>
  <c r="OKV97" i="16"/>
  <c r="OKU97" i="16"/>
  <c r="OKT97" i="16"/>
  <c r="OKS97" i="16"/>
  <c r="OKR97" i="16"/>
  <c r="OKQ97" i="16"/>
  <c r="OKP97" i="16"/>
  <c r="OKO97" i="16"/>
  <c r="OKN97" i="16"/>
  <c r="OKM97" i="16"/>
  <c r="OKL97" i="16"/>
  <c r="OKK97" i="16"/>
  <c r="OKJ97" i="16"/>
  <c r="OKI97" i="16"/>
  <c r="OKH97" i="16"/>
  <c r="OKG97" i="16"/>
  <c r="OKF97" i="16"/>
  <c r="OKE97" i="16"/>
  <c r="OKD97" i="16"/>
  <c r="OKC97" i="16"/>
  <c r="OKB97" i="16"/>
  <c r="OKA97" i="16"/>
  <c r="OJZ97" i="16"/>
  <c r="OJY97" i="16"/>
  <c r="OJX97" i="16"/>
  <c r="OJW97" i="16"/>
  <c r="OJV97" i="16"/>
  <c r="OJU97" i="16"/>
  <c r="OJT97" i="16"/>
  <c r="OJS97" i="16"/>
  <c r="OJR97" i="16"/>
  <c r="OJQ97" i="16"/>
  <c r="OJP97" i="16"/>
  <c r="OJO97" i="16"/>
  <c r="OJN97" i="16"/>
  <c r="OJM97" i="16"/>
  <c r="OJL97" i="16"/>
  <c r="OJK97" i="16"/>
  <c r="OJJ97" i="16"/>
  <c r="OJI97" i="16"/>
  <c r="OJH97" i="16"/>
  <c r="OJG97" i="16"/>
  <c r="OJF97" i="16"/>
  <c r="OJE97" i="16"/>
  <c r="OJD97" i="16"/>
  <c r="OJC97" i="16"/>
  <c r="OJB97" i="16"/>
  <c r="OJA97" i="16"/>
  <c r="OIZ97" i="16"/>
  <c r="OIY97" i="16"/>
  <c r="OIX97" i="16"/>
  <c r="OIW97" i="16"/>
  <c r="OIV97" i="16"/>
  <c r="OIU97" i="16"/>
  <c r="OIT97" i="16"/>
  <c r="OIS97" i="16"/>
  <c r="OIR97" i="16"/>
  <c r="OIQ97" i="16"/>
  <c r="OIP97" i="16"/>
  <c r="OIO97" i="16"/>
  <c r="OIN97" i="16"/>
  <c r="OIM97" i="16"/>
  <c r="OIL97" i="16"/>
  <c r="OIK97" i="16"/>
  <c r="OIJ97" i="16"/>
  <c r="OII97" i="16"/>
  <c r="OIH97" i="16"/>
  <c r="OIG97" i="16"/>
  <c r="OIF97" i="16"/>
  <c r="OIE97" i="16"/>
  <c r="OID97" i="16"/>
  <c r="OIC97" i="16"/>
  <c r="OIB97" i="16"/>
  <c r="OIA97" i="16"/>
  <c r="OHZ97" i="16"/>
  <c r="OHY97" i="16"/>
  <c r="OHX97" i="16"/>
  <c r="OHW97" i="16"/>
  <c r="OHV97" i="16"/>
  <c r="OHU97" i="16"/>
  <c r="OHT97" i="16"/>
  <c r="OHS97" i="16"/>
  <c r="OHR97" i="16"/>
  <c r="OHQ97" i="16"/>
  <c r="OHP97" i="16"/>
  <c r="OHO97" i="16"/>
  <c r="OHN97" i="16"/>
  <c r="OHM97" i="16"/>
  <c r="OHL97" i="16"/>
  <c r="OHK97" i="16"/>
  <c r="OHJ97" i="16"/>
  <c r="OHI97" i="16"/>
  <c r="OHH97" i="16"/>
  <c r="OHG97" i="16"/>
  <c r="OHF97" i="16"/>
  <c r="OHE97" i="16"/>
  <c r="OHD97" i="16"/>
  <c r="OHC97" i="16"/>
  <c r="OHB97" i="16"/>
  <c r="OHA97" i="16"/>
  <c r="OGZ97" i="16"/>
  <c r="OGY97" i="16"/>
  <c r="OGX97" i="16"/>
  <c r="OGW97" i="16"/>
  <c r="OGV97" i="16"/>
  <c r="OGU97" i="16"/>
  <c r="OGT97" i="16"/>
  <c r="OGS97" i="16"/>
  <c r="OGR97" i="16"/>
  <c r="OGQ97" i="16"/>
  <c r="OGP97" i="16"/>
  <c r="OGO97" i="16"/>
  <c r="OGN97" i="16"/>
  <c r="OGM97" i="16"/>
  <c r="OGL97" i="16"/>
  <c r="OGK97" i="16"/>
  <c r="OGJ97" i="16"/>
  <c r="OGI97" i="16"/>
  <c r="OGH97" i="16"/>
  <c r="OGG97" i="16"/>
  <c r="OGF97" i="16"/>
  <c r="OGE97" i="16"/>
  <c r="OGD97" i="16"/>
  <c r="OGC97" i="16"/>
  <c r="OGB97" i="16"/>
  <c r="OGA97" i="16"/>
  <c r="OFZ97" i="16"/>
  <c r="OFY97" i="16"/>
  <c r="OFX97" i="16"/>
  <c r="OFW97" i="16"/>
  <c r="OFV97" i="16"/>
  <c r="OFU97" i="16"/>
  <c r="OFT97" i="16"/>
  <c r="OFS97" i="16"/>
  <c r="OFR97" i="16"/>
  <c r="OFQ97" i="16"/>
  <c r="OFP97" i="16"/>
  <c r="OFO97" i="16"/>
  <c r="OFN97" i="16"/>
  <c r="OFM97" i="16"/>
  <c r="OFL97" i="16"/>
  <c r="OFK97" i="16"/>
  <c r="OFJ97" i="16"/>
  <c r="OFI97" i="16"/>
  <c r="OFH97" i="16"/>
  <c r="OFG97" i="16"/>
  <c r="OFF97" i="16"/>
  <c r="OFE97" i="16"/>
  <c r="OFD97" i="16"/>
  <c r="OFC97" i="16"/>
  <c r="OFB97" i="16"/>
  <c r="OFA97" i="16"/>
  <c r="OEZ97" i="16"/>
  <c r="OEY97" i="16"/>
  <c r="OEX97" i="16"/>
  <c r="OEW97" i="16"/>
  <c r="OEV97" i="16"/>
  <c r="OEU97" i="16"/>
  <c r="OET97" i="16"/>
  <c r="OES97" i="16"/>
  <c r="OER97" i="16"/>
  <c r="OEQ97" i="16"/>
  <c r="OEP97" i="16"/>
  <c r="OEO97" i="16"/>
  <c r="OEN97" i="16"/>
  <c r="OEM97" i="16"/>
  <c r="OEL97" i="16"/>
  <c r="OEK97" i="16"/>
  <c r="OEJ97" i="16"/>
  <c r="OEI97" i="16"/>
  <c r="OEH97" i="16"/>
  <c r="OEG97" i="16"/>
  <c r="OEF97" i="16"/>
  <c r="OEE97" i="16"/>
  <c r="OED97" i="16"/>
  <c r="OEC97" i="16"/>
  <c r="OEB97" i="16"/>
  <c r="OEA97" i="16"/>
  <c r="ODZ97" i="16"/>
  <c r="ODY97" i="16"/>
  <c r="ODX97" i="16"/>
  <c r="ODW97" i="16"/>
  <c r="ODV97" i="16"/>
  <c r="ODU97" i="16"/>
  <c r="ODT97" i="16"/>
  <c r="ODS97" i="16"/>
  <c r="ODR97" i="16"/>
  <c r="ODQ97" i="16"/>
  <c r="ODP97" i="16"/>
  <c r="ODO97" i="16"/>
  <c r="ODN97" i="16"/>
  <c r="ODM97" i="16"/>
  <c r="ODL97" i="16"/>
  <c r="ODK97" i="16"/>
  <c r="ODJ97" i="16"/>
  <c r="ODI97" i="16"/>
  <c r="ODH97" i="16"/>
  <c r="ODG97" i="16"/>
  <c r="ODF97" i="16"/>
  <c r="ODE97" i="16"/>
  <c r="ODD97" i="16"/>
  <c r="ODC97" i="16"/>
  <c r="ODB97" i="16"/>
  <c r="ODA97" i="16"/>
  <c r="OCZ97" i="16"/>
  <c r="OCY97" i="16"/>
  <c r="OCX97" i="16"/>
  <c r="OCW97" i="16"/>
  <c r="OCV97" i="16"/>
  <c r="OCU97" i="16"/>
  <c r="OCT97" i="16"/>
  <c r="OCS97" i="16"/>
  <c r="OCR97" i="16"/>
  <c r="OCQ97" i="16"/>
  <c r="OCP97" i="16"/>
  <c r="OCO97" i="16"/>
  <c r="OCN97" i="16"/>
  <c r="OCM97" i="16"/>
  <c r="OCL97" i="16"/>
  <c r="OCK97" i="16"/>
  <c r="OCJ97" i="16"/>
  <c r="OCI97" i="16"/>
  <c r="OCH97" i="16"/>
  <c r="OCG97" i="16"/>
  <c r="OCF97" i="16"/>
  <c r="OCE97" i="16"/>
  <c r="OCD97" i="16"/>
  <c r="OCC97" i="16"/>
  <c r="OCB97" i="16"/>
  <c r="OCA97" i="16"/>
  <c r="OBZ97" i="16"/>
  <c r="OBY97" i="16"/>
  <c r="OBX97" i="16"/>
  <c r="OBW97" i="16"/>
  <c r="OBV97" i="16"/>
  <c r="OBU97" i="16"/>
  <c r="OBT97" i="16"/>
  <c r="OBS97" i="16"/>
  <c r="OBR97" i="16"/>
  <c r="OBQ97" i="16"/>
  <c r="OBP97" i="16"/>
  <c r="OBO97" i="16"/>
  <c r="OBN97" i="16"/>
  <c r="OBM97" i="16"/>
  <c r="OBL97" i="16"/>
  <c r="OBK97" i="16"/>
  <c r="OBJ97" i="16"/>
  <c r="OBI97" i="16"/>
  <c r="OBH97" i="16"/>
  <c r="OBG97" i="16"/>
  <c r="OBF97" i="16"/>
  <c r="OBE97" i="16"/>
  <c r="OBD97" i="16"/>
  <c r="OBC97" i="16"/>
  <c r="OBB97" i="16"/>
  <c r="OBA97" i="16"/>
  <c r="OAZ97" i="16"/>
  <c r="OAY97" i="16"/>
  <c r="OAX97" i="16"/>
  <c r="OAW97" i="16"/>
  <c r="OAV97" i="16"/>
  <c r="OAU97" i="16"/>
  <c r="OAT97" i="16"/>
  <c r="OAS97" i="16"/>
  <c r="OAR97" i="16"/>
  <c r="OAQ97" i="16"/>
  <c r="OAP97" i="16"/>
  <c r="OAO97" i="16"/>
  <c r="OAN97" i="16"/>
  <c r="OAM97" i="16"/>
  <c r="OAL97" i="16"/>
  <c r="OAK97" i="16"/>
  <c r="OAJ97" i="16"/>
  <c r="OAI97" i="16"/>
  <c r="OAH97" i="16"/>
  <c r="OAG97" i="16"/>
  <c r="OAF97" i="16"/>
  <c r="OAE97" i="16"/>
  <c r="OAD97" i="16"/>
  <c r="OAC97" i="16"/>
  <c r="OAB97" i="16"/>
  <c r="OAA97" i="16"/>
  <c r="NZZ97" i="16"/>
  <c r="NZY97" i="16"/>
  <c r="NZX97" i="16"/>
  <c r="NZW97" i="16"/>
  <c r="NZV97" i="16"/>
  <c r="NZU97" i="16"/>
  <c r="NZT97" i="16"/>
  <c r="NZS97" i="16"/>
  <c r="NZR97" i="16"/>
  <c r="NZQ97" i="16"/>
  <c r="NZP97" i="16"/>
  <c r="NZO97" i="16"/>
  <c r="NZN97" i="16"/>
  <c r="NZM97" i="16"/>
  <c r="NZL97" i="16"/>
  <c r="NZK97" i="16"/>
  <c r="NZJ97" i="16"/>
  <c r="NZI97" i="16"/>
  <c r="NZH97" i="16"/>
  <c r="NZG97" i="16"/>
  <c r="NZF97" i="16"/>
  <c r="NZE97" i="16"/>
  <c r="NZD97" i="16"/>
  <c r="NZC97" i="16"/>
  <c r="NZB97" i="16"/>
  <c r="NZA97" i="16"/>
  <c r="NYZ97" i="16"/>
  <c r="NYY97" i="16"/>
  <c r="NYX97" i="16"/>
  <c r="NYW97" i="16"/>
  <c r="NYV97" i="16"/>
  <c r="NYU97" i="16"/>
  <c r="NYT97" i="16"/>
  <c r="NYS97" i="16"/>
  <c r="NYR97" i="16"/>
  <c r="NYQ97" i="16"/>
  <c r="NYP97" i="16"/>
  <c r="NYO97" i="16"/>
  <c r="NYN97" i="16"/>
  <c r="NYM97" i="16"/>
  <c r="NYL97" i="16"/>
  <c r="NYK97" i="16"/>
  <c r="NYJ97" i="16"/>
  <c r="NYI97" i="16"/>
  <c r="NYH97" i="16"/>
  <c r="NYG97" i="16"/>
  <c r="NYF97" i="16"/>
  <c r="NYE97" i="16"/>
  <c r="NYD97" i="16"/>
  <c r="NYC97" i="16"/>
  <c r="NYB97" i="16"/>
  <c r="NYA97" i="16"/>
  <c r="NXZ97" i="16"/>
  <c r="NXY97" i="16"/>
  <c r="NXX97" i="16"/>
  <c r="NXW97" i="16"/>
  <c r="NXV97" i="16"/>
  <c r="NXU97" i="16"/>
  <c r="NXT97" i="16"/>
  <c r="NXS97" i="16"/>
  <c r="NXR97" i="16"/>
  <c r="NXQ97" i="16"/>
  <c r="NXP97" i="16"/>
  <c r="NXO97" i="16"/>
  <c r="NXN97" i="16"/>
  <c r="NXM97" i="16"/>
  <c r="NXL97" i="16"/>
  <c r="NXK97" i="16"/>
  <c r="NXJ97" i="16"/>
  <c r="NXI97" i="16"/>
  <c r="NXH97" i="16"/>
  <c r="NXG97" i="16"/>
  <c r="NXF97" i="16"/>
  <c r="NXE97" i="16"/>
  <c r="NXD97" i="16"/>
  <c r="NXC97" i="16"/>
  <c r="NXB97" i="16"/>
  <c r="NXA97" i="16"/>
  <c r="NWZ97" i="16"/>
  <c r="NWY97" i="16"/>
  <c r="NWX97" i="16"/>
  <c r="NWW97" i="16"/>
  <c r="NWV97" i="16"/>
  <c r="NWU97" i="16"/>
  <c r="NWT97" i="16"/>
  <c r="NWS97" i="16"/>
  <c r="NWR97" i="16"/>
  <c r="NWQ97" i="16"/>
  <c r="NWP97" i="16"/>
  <c r="NWO97" i="16"/>
  <c r="NWN97" i="16"/>
  <c r="NWM97" i="16"/>
  <c r="NWL97" i="16"/>
  <c r="NWK97" i="16"/>
  <c r="NWJ97" i="16"/>
  <c r="NWI97" i="16"/>
  <c r="NWH97" i="16"/>
  <c r="NWG97" i="16"/>
  <c r="NWF97" i="16"/>
  <c r="NWE97" i="16"/>
  <c r="NWD97" i="16"/>
  <c r="NWC97" i="16"/>
  <c r="NWB97" i="16"/>
  <c r="NWA97" i="16"/>
  <c r="NVZ97" i="16"/>
  <c r="NVY97" i="16"/>
  <c r="NVX97" i="16"/>
  <c r="NVW97" i="16"/>
  <c r="NVV97" i="16"/>
  <c r="NVU97" i="16"/>
  <c r="NVT97" i="16"/>
  <c r="NVS97" i="16"/>
  <c r="NVR97" i="16"/>
  <c r="NVQ97" i="16"/>
  <c r="NVP97" i="16"/>
  <c r="NVO97" i="16"/>
  <c r="NVN97" i="16"/>
  <c r="NVM97" i="16"/>
  <c r="NVL97" i="16"/>
  <c r="NVK97" i="16"/>
  <c r="NVJ97" i="16"/>
  <c r="NVI97" i="16"/>
  <c r="NVH97" i="16"/>
  <c r="NVG97" i="16"/>
  <c r="NVF97" i="16"/>
  <c r="NVE97" i="16"/>
  <c r="NVD97" i="16"/>
  <c r="NVC97" i="16"/>
  <c r="NVB97" i="16"/>
  <c r="NVA97" i="16"/>
  <c r="NUZ97" i="16"/>
  <c r="NUY97" i="16"/>
  <c r="NUX97" i="16"/>
  <c r="NUW97" i="16"/>
  <c r="NUV97" i="16"/>
  <c r="NUU97" i="16"/>
  <c r="NUT97" i="16"/>
  <c r="NUS97" i="16"/>
  <c r="NUR97" i="16"/>
  <c r="NUQ97" i="16"/>
  <c r="NUP97" i="16"/>
  <c r="NUO97" i="16"/>
  <c r="NUN97" i="16"/>
  <c r="NUM97" i="16"/>
  <c r="NUL97" i="16"/>
  <c r="NUK97" i="16"/>
  <c r="NUJ97" i="16"/>
  <c r="NUI97" i="16"/>
  <c r="NUH97" i="16"/>
  <c r="NUG97" i="16"/>
  <c r="NUF97" i="16"/>
  <c r="NUE97" i="16"/>
  <c r="NUD97" i="16"/>
  <c r="NUC97" i="16"/>
  <c r="NUB97" i="16"/>
  <c r="NUA97" i="16"/>
  <c r="NTZ97" i="16"/>
  <c r="NTY97" i="16"/>
  <c r="NTX97" i="16"/>
  <c r="NTW97" i="16"/>
  <c r="NTV97" i="16"/>
  <c r="NTU97" i="16"/>
  <c r="NTT97" i="16"/>
  <c r="NTS97" i="16"/>
  <c r="NTR97" i="16"/>
  <c r="NTQ97" i="16"/>
  <c r="NTP97" i="16"/>
  <c r="NTO97" i="16"/>
  <c r="NTN97" i="16"/>
  <c r="NTM97" i="16"/>
  <c r="NTL97" i="16"/>
  <c r="NTK97" i="16"/>
  <c r="NTJ97" i="16"/>
  <c r="NTI97" i="16"/>
  <c r="NTH97" i="16"/>
  <c r="NTG97" i="16"/>
  <c r="NTF97" i="16"/>
  <c r="NTE97" i="16"/>
  <c r="NTD97" i="16"/>
  <c r="NTC97" i="16"/>
  <c r="NTB97" i="16"/>
  <c r="NTA97" i="16"/>
  <c r="NSZ97" i="16"/>
  <c r="NSY97" i="16"/>
  <c r="NSX97" i="16"/>
  <c r="NSW97" i="16"/>
  <c r="NSV97" i="16"/>
  <c r="NSU97" i="16"/>
  <c r="NST97" i="16"/>
  <c r="NSS97" i="16"/>
  <c r="NSR97" i="16"/>
  <c r="NSQ97" i="16"/>
  <c r="NSP97" i="16"/>
  <c r="NSO97" i="16"/>
  <c r="NSN97" i="16"/>
  <c r="NSM97" i="16"/>
  <c r="NSL97" i="16"/>
  <c r="NSK97" i="16"/>
  <c r="NSJ97" i="16"/>
  <c r="NSI97" i="16"/>
  <c r="NSH97" i="16"/>
  <c r="NSG97" i="16"/>
  <c r="NSF97" i="16"/>
  <c r="NSE97" i="16"/>
  <c r="NSD97" i="16"/>
  <c r="NSC97" i="16"/>
  <c r="NSB97" i="16"/>
  <c r="NSA97" i="16"/>
  <c r="NRZ97" i="16"/>
  <c r="NRY97" i="16"/>
  <c r="NRX97" i="16"/>
  <c r="NRW97" i="16"/>
  <c r="NRV97" i="16"/>
  <c r="NRU97" i="16"/>
  <c r="NRT97" i="16"/>
  <c r="NRS97" i="16"/>
  <c r="NRR97" i="16"/>
  <c r="NRQ97" i="16"/>
  <c r="NRP97" i="16"/>
  <c r="NRO97" i="16"/>
  <c r="NRN97" i="16"/>
  <c r="NRM97" i="16"/>
  <c r="NRL97" i="16"/>
  <c r="NRK97" i="16"/>
  <c r="NRJ97" i="16"/>
  <c r="NRI97" i="16"/>
  <c r="NRH97" i="16"/>
  <c r="NRG97" i="16"/>
  <c r="NRF97" i="16"/>
  <c r="NRE97" i="16"/>
  <c r="NRD97" i="16"/>
  <c r="NRC97" i="16"/>
  <c r="NRB97" i="16"/>
  <c r="NRA97" i="16"/>
  <c r="NQZ97" i="16"/>
  <c r="NQY97" i="16"/>
  <c r="NQX97" i="16"/>
  <c r="NQW97" i="16"/>
  <c r="NQV97" i="16"/>
  <c r="NQU97" i="16"/>
  <c r="NQT97" i="16"/>
  <c r="NQS97" i="16"/>
  <c r="NQR97" i="16"/>
  <c r="NQQ97" i="16"/>
  <c r="NQP97" i="16"/>
  <c r="NQO97" i="16"/>
  <c r="NQN97" i="16"/>
  <c r="NQM97" i="16"/>
  <c r="NQL97" i="16"/>
  <c r="NQK97" i="16"/>
  <c r="NQJ97" i="16"/>
  <c r="NQI97" i="16"/>
  <c r="NQH97" i="16"/>
  <c r="NQG97" i="16"/>
  <c r="NQF97" i="16"/>
  <c r="NQE97" i="16"/>
  <c r="NQD97" i="16"/>
  <c r="NQC97" i="16"/>
  <c r="NQB97" i="16"/>
  <c r="NQA97" i="16"/>
  <c r="NPZ97" i="16"/>
  <c r="NPY97" i="16"/>
  <c r="NPX97" i="16"/>
  <c r="NPW97" i="16"/>
  <c r="NPV97" i="16"/>
  <c r="NPU97" i="16"/>
  <c r="NPT97" i="16"/>
  <c r="NPS97" i="16"/>
  <c r="NPR97" i="16"/>
  <c r="NPQ97" i="16"/>
  <c r="NPP97" i="16"/>
  <c r="NPO97" i="16"/>
  <c r="NPN97" i="16"/>
  <c r="NPM97" i="16"/>
  <c r="NPL97" i="16"/>
  <c r="NPK97" i="16"/>
  <c r="NPJ97" i="16"/>
  <c r="NPI97" i="16"/>
  <c r="NPH97" i="16"/>
  <c r="NPG97" i="16"/>
  <c r="NPF97" i="16"/>
  <c r="NPE97" i="16"/>
  <c r="NPD97" i="16"/>
  <c r="NPC97" i="16"/>
  <c r="NPB97" i="16"/>
  <c r="NPA97" i="16"/>
  <c r="NOZ97" i="16"/>
  <c r="NOY97" i="16"/>
  <c r="NOX97" i="16"/>
  <c r="NOW97" i="16"/>
  <c r="NOV97" i="16"/>
  <c r="NOU97" i="16"/>
  <c r="NOT97" i="16"/>
  <c r="NOS97" i="16"/>
  <c r="NOR97" i="16"/>
  <c r="NOQ97" i="16"/>
  <c r="NOP97" i="16"/>
  <c r="NOO97" i="16"/>
  <c r="NON97" i="16"/>
  <c r="NOM97" i="16"/>
  <c r="NOL97" i="16"/>
  <c r="NOK97" i="16"/>
  <c r="NOJ97" i="16"/>
  <c r="NOI97" i="16"/>
  <c r="NOH97" i="16"/>
  <c r="NOG97" i="16"/>
  <c r="NOF97" i="16"/>
  <c r="NOE97" i="16"/>
  <c r="NOD97" i="16"/>
  <c r="NOC97" i="16"/>
  <c r="NOB97" i="16"/>
  <c r="NOA97" i="16"/>
  <c r="NNZ97" i="16"/>
  <c r="NNY97" i="16"/>
  <c r="NNX97" i="16"/>
  <c r="NNW97" i="16"/>
  <c r="NNV97" i="16"/>
  <c r="NNU97" i="16"/>
  <c r="NNT97" i="16"/>
  <c r="NNS97" i="16"/>
  <c r="NNR97" i="16"/>
  <c r="NNQ97" i="16"/>
  <c r="NNP97" i="16"/>
  <c r="NNO97" i="16"/>
  <c r="NNN97" i="16"/>
  <c r="NNM97" i="16"/>
  <c r="NNL97" i="16"/>
  <c r="NNK97" i="16"/>
  <c r="NNJ97" i="16"/>
  <c r="NNI97" i="16"/>
  <c r="NNH97" i="16"/>
  <c r="NNG97" i="16"/>
  <c r="NNF97" i="16"/>
  <c r="NNE97" i="16"/>
  <c r="NND97" i="16"/>
  <c r="NNC97" i="16"/>
  <c r="NNB97" i="16"/>
  <c r="NNA97" i="16"/>
  <c r="NMZ97" i="16"/>
  <c r="NMY97" i="16"/>
  <c r="NMX97" i="16"/>
  <c r="NMW97" i="16"/>
  <c r="NMV97" i="16"/>
  <c r="NMU97" i="16"/>
  <c r="NMT97" i="16"/>
  <c r="NMS97" i="16"/>
  <c r="NMR97" i="16"/>
  <c r="NMQ97" i="16"/>
  <c r="NMP97" i="16"/>
  <c r="NMO97" i="16"/>
  <c r="NMN97" i="16"/>
  <c r="NMM97" i="16"/>
  <c r="NML97" i="16"/>
  <c r="NMK97" i="16"/>
  <c r="NMJ97" i="16"/>
  <c r="NMI97" i="16"/>
  <c r="NMH97" i="16"/>
  <c r="NMG97" i="16"/>
  <c r="NMF97" i="16"/>
  <c r="NME97" i="16"/>
  <c r="NMD97" i="16"/>
  <c r="NMC97" i="16"/>
  <c r="NMB97" i="16"/>
  <c r="NMA97" i="16"/>
  <c r="NLZ97" i="16"/>
  <c r="NLY97" i="16"/>
  <c r="NLX97" i="16"/>
  <c r="NLW97" i="16"/>
  <c r="NLV97" i="16"/>
  <c r="NLU97" i="16"/>
  <c r="NLT97" i="16"/>
  <c r="NLS97" i="16"/>
  <c r="NLR97" i="16"/>
  <c r="NLQ97" i="16"/>
  <c r="NLP97" i="16"/>
  <c r="NLO97" i="16"/>
  <c r="NLN97" i="16"/>
  <c r="NLM97" i="16"/>
  <c r="NLL97" i="16"/>
  <c r="NLK97" i="16"/>
  <c r="NLJ97" i="16"/>
  <c r="NLI97" i="16"/>
  <c r="NLH97" i="16"/>
  <c r="NLG97" i="16"/>
  <c r="NLF97" i="16"/>
  <c r="NLE97" i="16"/>
  <c r="NLD97" i="16"/>
  <c r="NLC97" i="16"/>
  <c r="NLB97" i="16"/>
  <c r="NLA97" i="16"/>
  <c r="NKZ97" i="16"/>
  <c r="NKY97" i="16"/>
  <c r="NKX97" i="16"/>
  <c r="NKW97" i="16"/>
  <c r="NKV97" i="16"/>
  <c r="NKU97" i="16"/>
  <c r="NKT97" i="16"/>
  <c r="NKS97" i="16"/>
  <c r="NKR97" i="16"/>
  <c r="NKQ97" i="16"/>
  <c r="NKP97" i="16"/>
  <c r="NKO97" i="16"/>
  <c r="NKN97" i="16"/>
  <c r="NKM97" i="16"/>
  <c r="NKL97" i="16"/>
  <c r="NKK97" i="16"/>
  <c r="NKJ97" i="16"/>
  <c r="NKI97" i="16"/>
  <c r="NKH97" i="16"/>
  <c r="NKG97" i="16"/>
  <c r="NKF97" i="16"/>
  <c r="NKE97" i="16"/>
  <c r="NKD97" i="16"/>
  <c r="NKC97" i="16"/>
  <c r="NKB97" i="16"/>
  <c r="NKA97" i="16"/>
  <c r="NJZ97" i="16"/>
  <c r="NJY97" i="16"/>
  <c r="NJX97" i="16"/>
  <c r="NJW97" i="16"/>
  <c r="NJV97" i="16"/>
  <c r="NJU97" i="16"/>
  <c r="NJT97" i="16"/>
  <c r="NJS97" i="16"/>
  <c r="NJR97" i="16"/>
  <c r="NJQ97" i="16"/>
  <c r="NJP97" i="16"/>
  <c r="NJO97" i="16"/>
  <c r="NJN97" i="16"/>
  <c r="NJM97" i="16"/>
  <c r="NJL97" i="16"/>
  <c r="NJK97" i="16"/>
  <c r="NJJ97" i="16"/>
  <c r="NJI97" i="16"/>
  <c r="NJH97" i="16"/>
  <c r="NJG97" i="16"/>
  <c r="NJF97" i="16"/>
  <c r="NJE97" i="16"/>
  <c r="NJD97" i="16"/>
  <c r="NJC97" i="16"/>
  <c r="NJB97" i="16"/>
  <c r="NJA97" i="16"/>
  <c r="NIZ97" i="16"/>
  <c r="NIY97" i="16"/>
  <c r="NIX97" i="16"/>
  <c r="NIW97" i="16"/>
  <c r="NIV97" i="16"/>
  <c r="NIU97" i="16"/>
  <c r="NIT97" i="16"/>
  <c r="NIS97" i="16"/>
  <c r="NIR97" i="16"/>
  <c r="NIQ97" i="16"/>
  <c r="NIP97" i="16"/>
  <c r="NIO97" i="16"/>
  <c r="NIN97" i="16"/>
  <c r="NIM97" i="16"/>
  <c r="NIL97" i="16"/>
  <c r="NIK97" i="16"/>
  <c r="NIJ97" i="16"/>
  <c r="NII97" i="16"/>
  <c r="NIH97" i="16"/>
  <c r="NIG97" i="16"/>
  <c r="NIF97" i="16"/>
  <c r="NIE97" i="16"/>
  <c r="NID97" i="16"/>
  <c r="NIC97" i="16"/>
  <c r="NIB97" i="16"/>
  <c r="NIA97" i="16"/>
  <c r="NHZ97" i="16"/>
  <c r="NHY97" i="16"/>
  <c r="NHX97" i="16"/>
  <c r="NHW97" i="16"/>
  <c r="NHV97" i="16"/>
  <c r="NHU97" i="16"/>
  <c r="NHT97" i="16"/>
  <c r="NHS97" i="16"/>
  <c r="NHR97" i="16"/>
  <c r="NHQ97" i="16"/>
  <c r="NHP97" i="16"/>
  <c r="NHO97" i="16"/>
  <c r="NHN97" i="16"/>
  <c r="NHM97" i="16"/>
  <c r="NHL97" i="16"/>
  <c r="NHK97" i="16"/>
  <c r="NHJ97" i="16"/>
  <c r="NHI97" i="16"/>
  <c r="NHH97" i="16"/>
  <c r="NHG97" i="16"/>
  <c r="NHF97" i="16"/>
  <c r="NHE97" i="16"/>
  <c r="NHD97" i="16"/>
  <c r="NHC97" i="16"/>
  <c r="NHB97" i="16"/>
  <c r="NHA97" i="16"/>
  <c r="NGZ97" i="16"/>
  <c r="NGY97" i="16"/>
  <c r="NGX97" i="16"/>
  <c r="NGW97" i="16"/>
  <c r="NGV97" i="16"/>
  <c r="NGU97" i="16"/>
  <c r="NGT97" i="16"/>
  <c r="NGS97" i="16"/>
  <c r="NGR97" i="16"/>
  <c r="NGQ97" i="16"/>
  <c r="NGP97" i="16"/>
  <c r="NGO97" i="16"/>
  <c r="NGN97" i="16"/>
  <c r="NGM97" i="16"/>
  <c r="NGL97" i="16"/>
  <c r="NGK97" i="16"/>
  <c r="NGJ97" i="16"/>
  <c r="NGI97" i="16"/>
  <c r="NGH97" i="16"/>
  <c r="NGG97" i="16"/>
  <c r="NGF97" i="16"/>
  <c r="NGE97" i="16"/>
  <c r="NGD97" i="16"/>
  <c r="NGC97" i="16"/>
  <c r="NGB97" i="16"/>
  <c r="NGA97" i="16"/>
  <c r="NFZ97" i="16"/>
  <c r="NFY97" i="16"/>
  <c r="NFX97" i="16"/>
  <c r="NFW97" i="16"/>
  <c r="NFV97" i="16"/>
  <c r="NFU97" i="16"/>
  <c r="NFT97" i="16"/>
  <c r="NFS97" i="16"/>
  <c r="NFR97" i="16"/>
  <c r="NFQ97" i="16"/>
  <c r="NFP97" i="16"/>
  <c r="NFO97" i="16"/>
  <c r="NFN97" i="16"/>
  <c r="NFM97" i="16"/>
  <c r="NFL97" i="16"/>
  <c r="NFK97" i="16"/>
  <c r="NFJ97" i="16"/>
  <c r="NFI97" i="16"/>
  <c r="NFH97" i="16"/>
  <c r="NFG97" i="16"/>
  <c r="NFF97" i="16"/>
  <c r="NFE97" i="16"/>
  <c r="NFD97" i="16"/>
  <c r="NFC97" i="16"/>
  <c r="NFB97" i="16"/>
  <c r="NFA97" i="16"/>
  <c r="NEZ97" i="16"/>
  <c r="NEY97" i="16"/>
  <c r="NEX97" i="16"/>
  <c r="NEW97" i="16"/>
  <c r="NEV97" i="16"/>
  <c r="NEU97" i="16"/>
  <c r="NET97" i="16"/>
  <c r="NES97" i="16"/>
  <c r="NER97" i="16"/>
  <c r="NEQ97" i="16"/>
  <c r="NEP97" i="16"/>
  <c r="NEO97" i="16"/>
  <c r="NEN97" i="16"/>
  <c r="NEM97" i="16"/>
  <c r="NEL97" i="16"/>
  <c r="NEK97" i="16"/>
  <c r="NEJ97" i="16"/>
  <c r="NEI97" i="16"/>
  <c r="NEH97" i="16"/>
  <c r="NEG97" i="16"/>
  <c r="NEF97" i="16"/>
  <c r="NEE97" i="16"/>
  <c r="NED97" i="16"/>
  <c r="NEC97" i="16"/>
  <c r="NEB97" i="16"/>
  <c r="NEA97" i="16"/>
  <c r="NDZ97" i="16"/>
  <c r="NDY97" i="16"/>
  <c r="NDX97" i="16"/>
  <c r="NDW97" i="16"/>
  <c r="NDV97" i="16"/>
  <c r="NDU97" i="16"/>
  <c r="NDT97" i="16"/>
  <c r="NDS97" i="16"/>
  <c r="NDR97" i="16"/>
  <c r="NDQ97" i="16"/>
  <c r="NDP97" i="16"/>
  <c r="NDO97" i="16"/>
  <c r="NDN97" i="16"/>
  <c r="NDM97" i="16"/>
  <c r="NDL97" i="16"/>
  <c r="NDK97" i="16"/>
  <c r="NDJ97" i="16"/>
  <c r="NDI97" i="16"/>
  <c r="NDH97" i="16"/>
  <c r="NDG97" i="16"/>
  <c r="NDF97" i="16"/>
  <c r="NDE97" i="16"/>
  <c r="NDD97" i="16"/>
  <c r="NDC97" i="16"/>
  <c r="NDB97" i="16"/>
  <c r="NDA97" i="16"/>
  <c r="NCZ97" i="16"/>
  <c r="NCY97" i="16"/>
  <c r="NCX97" i="16"/>
  <c r="NCW97" i="16"/>
  <c r="NCV97" i="16"/>
  <c r="NCU97" i="16"/>
  <c r="NCT97" i="16"/>
  <c r="NCS97" i="16"/>
  <c r="NCR97" i="16"/>
  <c r="NCQ97" i="16"/>
  <c r="NCP97" i="16"/>
  <c r="NCO97" i="16"/>
  <c r="NCN97" i="16"/>
  <c r="NCM97" i="16"/>
  <c r="NCL97" i="16"/>
  <c r="NCK97" i="16"/>
  <c r="NCJ97" i="16"/>
  <c r="NCI97" i="16"/>
  <c r="NCH97" i="16"/>
  <c r="NCG97" i="16"/>
  <c r="NCF97" i="16"/>
  <c r="NCE97" i="16"/>
  <c r="NCD97" i="16"/>
  <c r="NCC97" i="16"/>
  <c r="NCB97" i="16"/>
  <c r="NCA97" i="16"/>
  <c r="NBZ97" i="16"/>
  <c r="NBY97" i="16"/>
  <c r="NBX97" i="16"/>
  <c r="NBW97" i="16"/>
  <c r="NBV97" i="16"/>
  <c r="NBU97" i="16"/>
  <c r="NBT97" i="16"/>
  <c r="NBS97" i="16"/>
  <c r="NBR97" i="16"/>
  <c r="NBQ97" i="16"/>
  <c r="NBP97" i="16"/>
  <c r="NBO97" i="16"/>
  <c r="NBN97" i="16"/>
  <c r="NBM97" i="16"/>
  <c r="NBL97" i="16"/>
  <c r="NBK97" i="16"/>
  <c r="NBJ97" i="16"/>
  <c r="NBI97" i="16"/>
  <c r="NBH97" i="16"/>
  <c r="NBG97" i="16"/>
  <c r="NBF97" i="16"/>
  <c r="NBE97" i="16"/>
  <c r="NBD97" i="16"/>
  <c r="NBC97" i="16"/>
  <c r="NBB97" i="16"/>
  <c r="NBA97" i="16"/>
  <c r="NAZ97" i="16"/>
  <c r="NAY97" i="16"/>
  <c r="NAX97" i="16"/>
  <c r="NAW97" i="16"/>
  <c r="NAV97" i="16"/>
  <c r="NAU97" i="16"/>
  <c r="NAT97" i="16"/>
  <c r="NAS97" i="16"/>
  <c r="NAR97" i="16"/>
  <c r="NAQ97" i="16"/>
  <c r="NAP97" i="16"/>
  <c r="NAO97" i="16"/>
  <c r="NAN97" i="16"/>
  <c r="NAM97" i="16"/>
  <c r="NAL97" i="16"/>
  <c r="NAK97" i="16"/>
  <c r="NAJ97" i="16"/>
  <c r="NAI97" i="16"/>
  <c r="NAH97" i="16"/>
  <c r="NAG97" i="16"/>
  <c r="NAF97" i="16"/>
  <c r="NAE97" i="16"/>
  <c r="NAD97" i="16"/>
  <c r="NAC97" i="16"/>
  <c r="NAB97" i="16"/>
  <c r="NAA97" i="16"/>
  <c r="MZZ97" i="16"/>
  <c r="MZY97" i="16"/>
  <c r="MZX97" i="16"/>
  <c r="MZW97" i="16"/>
  <c r="MZV97" i="16"/>
  <c r="MZU97" i="16"/>
  <c r="MZT97" i="16"/>
  <c r="MZS97" i="16"/>
  <c r="MZR97" i="16"/>
  <c r="MZQ97" i="16"/>
  <c r="MZP97" i="16"/>
  <c r="MZO97" i="16"/>
  <c r="MZN97" i="16"/>
  <c r="MZM97" i="16"/>
  <c r="MZL97" i="16"/>
  <c r="MZK97" i="16"/>
  <c r="MZJ97" i="16"/>
  <c r="MZI97" i="16"/>
  <c r="MZH97" i="16"/>
  <c r="MZG97" i="16"/>
  <c r="MZF97" i="16"/>
  <c r="MZE97" i="16"/>
  <c r="MZD97" i="16"/>
  <c r="MZC97" i="16"/>
  <c r="MZB97" i="16"/>
  <c r="MZA97" i="16"/>
  <c r="MYZ97" i="16"/>
  <c r="MYY97" i="16"/>
  <c r="MYX97" i="16"/>
  <c r="MYW97" i="16"/>
  <c r="MYV97" i="16"/>
  <c r="MYU97" i="16"/>
  <c r="MYT97" i="16"/>
  <c r="MYS97" i="16"/>
  <c r="MYR97" i="16"/>
  <c r="MYQ97" i="16"/>
  <c r="MYP97" i="16"/>
  <c r="MYO97" i="16"/>
  <c r="MYN97" i="16"/>
  <c r="MYM97" i="16"/>
  <c r="MYL97" i="16"/>
  <c r="MYK97" i="16"/>
  <c r="MYJ97" i="16"/>
  <c r="MYI97" i="16"/>
  <c r="MYH97" i="16"/>
  <c r="MYG97" i="16"/>
  <c r="MYF97" i="16"/>
  <c r="MYE97" i="16"/>
  <c r="MYD97" i="16"/>
  <c r="MYC97" i="16"/>
  <c r="MYB97" i="16"/>
  <c r="MYA97" i="16"/>
  <c r="MXZ97" i="16"/>
  <c r="MXY97" i="16"/>
  <c r="MXX97" i="16"/>
  <c r="MXW97" i="16"/>
  <c r="MXV97" i="16"/>
  <c r="MXU97" i="16"/>
  <c r="MXT97" i="16"/>
  <c r="MXS97" i="16"/>
  <c r="MXR97" i="16"/>
  <c r="MXQ97" i="16"/>
  <c r="MXP97" i="16"/>
  <c r="MXO97" i="16"/>
  <c r="MXN97" i="16"/>
  <c r="MXM97" i="16"/>
  <c r="MXL97" i="16"/>
  <c r="MXK97" i="16"/>
  <c r="MXJ97" i="16"/>
  <c r="MXI97" i="16"/>
  <c r="MXH97" i="16"/>
  <c r="MXG97" i="16"/>
  <c r="MXF97" i="16"/>
  <c r="MXE97" i="16"/>
  <c r="MXD97" i="16"/>
  <c r="MXC97" i="16"/>
  <c r="MXB97" i="16"/>
  <c r="MXA97" i="16"/>
  <c r="MWZ97" i="16"/>
  <c r="MWY97" i="16"/>
  <c r="MWX97" i="16"/>
  <c r="MWW97" i="16"/>
  <c r="MWV97" i="16"/>
  <c r="MWU97" i="16"/>
  <c r="MWT97" i="16"/>
  <c r="MWS97" i="16"/>
  <c r="MWR97" i="16"/>
  <c r="MWQ97" i="16"/>
  <c r="MWP97" i="16"/>
  <c r="MWO97" i="16"/>
  <c r="MWN97" i="16"/>
  <c r="MWM97" i="16"/>
  <c r="MWL97" i="16"/>
  <c r="MWK97" i="16"/>
  <c r="MWJ97" i="16"/>
  <c r="MWI97" i="16"/>
  <c r="MWH97" i="16"/>
  <c r="MWG97" i="16"/>
  <c r="MWF97" i="16"/>
  <c r="MWE97" i="16"/>
  <c r="MWD97" i="16"/>
  <c r="MWC97" i="16"/>
  <c r="MWB97" i="16"/>
  <c r="MWA97" i="16"/>
  <c r="MVZ97" i="16"/>
  <c r="MVY97" i="16"/>
  <c r="MVX97" i="16"/>
  <c r="MVW97" i="16"/>
  <c r="MVV97" i="16"/>
  <c r="MVU97" i="16"/>
  <c r="MVT97" i="16"/>
  <c r="MVS97" i="16"/>
  <c r="MVR97" i="16"/>
  <c r="MVQ97" i="16"/>
  <c r="MVP97" i="16"/>
  <c r="MVO97" i="16"/>
  <c r="MVN97" i="16"/>
  <c r="MVM97" i="16"/>
  <c r="MVL97" i="16"/>
  <c r="MVK97" i="16"/>
  <c r="MVJ97" i="16"/>
  <c r="MVI97" i="16"/>
  <c r="MVH97" i="16"/>
  <c r="MVG97" i="16"/>
  <c r="MVF97" i="16"/>
  <c r="MVE97" i="16"/>
  <c r="MVD97" i="16"/>
  <c r="MVC97" i="16"/>
  <c r="MVB97" i="16"/>
  <c r="MVA97" i="16"/>
  <c r="MUZ97" i="16"/>
  <c r="MUY97" i="16"/>
  <c r="MUX97" i="16"/>
  <c r="MUW97" i="16"/>
  <c r="MUV97" i="16"/>
  <c r="MUU97" i="16"/>
  <c r="MUT97" i="16"/>
  <c r="MUS97" i="16"/>
  <c r="MUR97" i="16"/>
  <c r="MUQ97" i="16"/>
  <c r="MUP97" i="16"/>
  <c r="MUO97" i="16"/>
  <c r="MUN97" i="16"/>
  <c r="MUM97" i="16"/>
  <c r="MUL97" i="16"/>
  <c r="MUK97" i="16"/>
  <c r="MUJ97" i="16"/>
  <c r="MUI97" i="16"/>
  <c r="MUH97" i="16"/>
  <c r="MUG97" i="16"/>
  <c r="MUF97" i="16"/>
  <c r="MUE97" i="16"/>
  <c r="MUD97" i="16"/>
  <c r="MUC97" i="16"/>
  <c r="MUB97" i="16"/>
  <c r="MUA97" i="16"/>
  <c r="MTZ97" i="16"/>
  <c r="MTY97" i="16"/>
  <c r="MTX97" i="16"/>
  <c r="MTW97" i="16"/>
  <c r="MTV97" i="16"/>
  <c r="MTU97" i="16"/>
  <c r="MTT97" i="16"/>
  <c r="MTS97" i="16"/>
  <c r="MTR97" i="16"/>
  <c r="MTQ97" i="16"/>
  <c r="MTP97" i="16"/>
  <c r="MTO97" i="16"/>
  <c r="MTN97" i="16"/>
  <c r="MTM97" i="16"/>
  <c r="MTL97" i="16"/>
  <c r="MTK97" i="16"/>
  <c r="MTJ97" i="16"/>
  <c r="MTI97" i="16"/>
  <c r="MTH97" i="16"/>
  <c r="MTG97" i="16"/>
  <c r="MTF97" i="16"/>
  <c r="MTE97" i="16"/>
  <c r="MTD97" i="16"/>
  <c r="MTC97" i="16"/>
  <c r="MTB97" i="16"/>
  <c r="MTA97" i="16"/>
  <c r="MSZ97" i="16"/>
  <c r="MSY97" i="16"/>
  <c r="MSX97" i="16"/>
  <c r="MSW97" i="16"/>
  <c r="MSV97" i="16"/>
  <c r="MSU97" i="16"/>
  <c r="MST97" i="16"/>
  <c r="MSS97" i="16"/>
  <c r="MSR97" i="16"/>
  <c r="MSQ97" i="16"/>
  <c r="MSP97" i="16"/>
  <c r="MSO97" i="16"/>
  <c r="MSN97" i="16"/>
  <c r="MSM97" i="16"/>
  <c r="MSL97" i="16"/>
  <c r="MSK97" i="16"/>
  <c r="MSJ97" i="16"/>
  <c r="MSI97" i="16"/>
  <c r="MSH97" i="16"/>
  <c r="MSG97" i="16"/>
  <c r="MSF97" i="16"/>
  <c r="MSE97" i="16"/>
  <c r="MSD97" i="16"/>
  <c r="MSC97" i="16"/>
  <c r="MSB97" i="16"/>
  <c r="MSA97" i="16"/>
  <c r="MRZ97" i="16"/>
  <c r="MRY97" i="16"/>
  <c r="MRX97" i="16"/>
  <c r="MRW97" i="16"/>
  <c r="MRV97" i="16"/>
  <c r="MRU97" i="16"/>
  <c r="MRT97" i="16"/>
  <c r="MRS97" i="16"/>
  <c r="MRR97" i="16"/>
  <c r="MRQ97" i="16"/>
  <c r="MRP97" i="16"/>
  <c r="MRO97" i="16"/>
  <c r="MRN97" i="16"/>
  <c r="MRM97" i="16"/>
  <c r="MRL97" i="16"/>
  <c r="MRK97" i="16"/>
  <c r="MRJ97" i="16"/>
  <c r="MRI97" i="16"/>
  <c r="MRH97" i="16"/>
  <c r="MRG97" i="16"/>
  <c r="MRF97" i="16"/>
  <c r="MRE97" i="16"/>
  <c r="MRD97" i="16"/>
  <c r="MRC97" i="16"/>
  <c r="MRB97" i="16"/>
  <c r="MRA97" i="16"/>
  <c r="MQZ97" i="16"/>
  <c r="MQY97" i="16"/>
  <c r="MQX97" i="16"/>
  <c r="MQW97" i="16"/>
  <c r="MQV97" i="16"/>
  <c r="MQU97" i="16"/>
  <c r="MQT97" i="16"/>
  <c r="MQS97" i="16"/>
  <c r="MQR97" i="16"/>
  <c r="MQQ97" i="16"/>
  <c r="MQP97" i="16"/>
  <c r="MQO97" i="16"/>
  <c r="MQN97" i="16"/>
  <c r="MQM97" i="16"/>
  <c r="MQL97" i="16"/>
  <c r="MQK97" i="16"/>
  <c r="MQJ97" i="16"/>
  <c r="MQI97" i="16"/>
  <c r="MQH97" i="16"/>
  <c r="MQG97" i="16"/>
  <c r="MQF97" i="16"/>
  <c r="MQE97" i="16"/>
  <c r="MQD97" i="16"/>
  <c r="MQC97" i="16"/>
  <c r="MQB97" i="16"/>
  <c r="MQA97" i="16"/>
  <c r="MPZ97" i="16"/>
  <c r="MPY97" i="16"/>
  <c r="MPX97" i="16"/>
  <c r="MPW97" i="16"/>
  <c r="MPV97" i="16"/>
  <c r="MPU97" i="16"/>
  <c r="MPT97" i="16"/>
  <c r="MPS97" i="16"/>
  <c r="MPR97" i="16"/>
  <c r="MPQ97" i="16"/>
  <c r="MPP97" i="16"/>
  <c r="MPO97" i="16"/>
  <c r="MPN97" i="16"/>
  <c r="MPM97" i="16"/>
  <c r="MPL97" i="16"/>
  <c r="MPK97" i="16"/>
  <c r="MPJ97" i="16"/>
  <c r="MPI97" i="16"/>
  <c r="MPH97" i="16"/>
  <c r="MPG97" i="16"/>
  <c r="MPF97" i="16"/>
  <c r="MPE97" i="16"/>
  <c r="MPD97" i="16"/>
  <c r="MPC97" i="16"/>
  <c r="MPB97" i="16"/>
  <c r="MPA97" i="16"/>
  <c r="MOZ97" i="16"/>
  <c r="MOY97" i="16"/>
  <c r="MOX97" i="16"/>
  <c r="MOW97" i="16"/>
  <c r="MOV97" i="16"/>
  <c r="MOU97" i="16"/>
  <c r="MOT97" i="16"/>
  <c r="MOS97" i="16"/>
  <c r="MOR97" i="16"/>
  <c r="MOQ97" i="16"/>
  <c r="MOP97" i="16"/>
  <c r="MOO97" i="16"/>
  <c r="MON97" i="16"/>
  <c r="MOM97" i="16"/>
  <c r="MOL97" i="16"/>
  <c r="MOK97" i="16"/>
  <c r="MOJ97" i="16"/>
  <c r="MOI97" i="16"/>
  <c r="MOH97" i="16"/>
  <c r="MOG97" i="16"/>
  <c r="MOF97" i="16"/>
  <c r="MOE97" i="16"/>
  <c r="MOD97" i="16"/>
  <c r="MOC97" i="16"/>
  <c r="MOB97" i="16"/>
  <c r="MOA97" i="16"/>
  <c r="MNZ97" i="16"/>
  <c r="MNY97" i="16"/>
  <c r="MNX97" i="16"/>
  <c r="MNW97" i="16"/>
  <c r="MNV97" i="16"/>
  <c r="MNU97" i="16"/>
  <c r="MNT97" i="16"/>
  <c r="MNS97" i="16"/>
  <c r="MNR97" i="16"/>
  <c r="MNQ97" i="16"/>
  <c r="MNP97" i="16"/>
  <c r="MNO97" i="16"/>
  <c r="MNN97" i="16"/>
  <c r="MNM97" i="16"/>
  <c r="MNL97" i="16"/>
  <c r="MNK97" i="16"/>
  <c r="MNJ97" i="16"/>
  <c r="MNI97" i="16"/>
  <c r="MNH97" i="16"/>
  <c r="MNG97" i="16"/>
  <c r="MNF97" i="16"/>
  <c r="MNE97" i="16"/>
  <c r="MND97" i="16"/>
  <c r="MNC97" i="16"/>
  <c r="MNB97" i="16"/>
  <c r="MNA97" i="16"/>
  <c r="MMZ97" i="16"/>
  <c r="MMY97" i="16"/>
  <c r="MMX97" i="16"/>
  <c r="MMW97" i="16"/>
  <c r="MMV97" i="16"/>
  <c r="MMU97" i="16"/>
  <c r="MMT97" i="16"/>
  <c r="MMS97" i="16"/>
  <c r="MMR97" i="16"/>
  <c r="MMQ97" i="16"/>
  <c r="MMP97" i="16"/>
  <c r="MMO97" i="16"/>
  <c r="MMN97" i="16"/>
  <c r="MMM97" i="16"/>
  <c r="MML97" i="16"/>
  <c r="MMK97" i="16"/>
  <c r="MMJ97" i="16"/>
  <c r="MMI97" i="16"/>
  <c r="MMH97" i="16"/>
  <c r="MMG97" i="16"/>
  <c r="MMF97" i="16"/>
  <c r="MME97" i="16"/>
  <c r="MMD97" i="16"/>
  <c r="MMC97" i="16"/>
  <c r="MMB97" i="16"/>
  <c r="MMA97" i="16"/>
  <c r="MLZ97" i="16"/>
  <c r="MLY97" i="16"/>
  <c r="MLX97" i="16"/>
  <c r="MLW97" i="16"/>
  <c r="MLV97" i="16"/>
  <c r="MLU97" i="16"/>
  <c r="MLT97" i="16"/>
  <c r="MLS97" i="16"/>
  <c r="MLR97" i="16"/>
  <c r="MLQ97" i="16"/>
  <c r="MLP97" i="16"/>
  <c r="MLO97" i="16"/>
  <c r="MLN97" i="16"/>
  <c r="MLM97" i="16"/>
  <c r="MLL97" i="16"/>
  <c r="MLK97" i="16"/>
  <c r="MLJ97" i="16"/>
  <c r="MLI97" i="16"/>
  <c r="MLH97" i="16"/>
  <c r="MLG97" i="16"/>
  <c r="MLF97" i="16"/>
  <c r="MLE97" i="16"/>
  <c r="MLD97" i="16"/>
  <c r="MLC97" i="16"/>
  <c r="MLB97" i="16"/>
  <c r="MLA97" i="16"/>
  <c r="MKZ97" i="16"/>
  <c r="MKY97" i="16"/>
  <c r="MKX97" i="16"/>
  <c r="MKW97" i="16"/>
  <c r="MKV97" i="16"/>
  <c r="MKU97" i="16"/>
  <c r="MKT97" i="16"/>
  <c r="MKS97" i="16"/>
  <c r="MKR97" i="16"/>
  <c r="MKQ97" i="16"/>
  <c r="MKP97" i="16"/>
  <c r="MKO97" i="16"/>
  <c r="MKN97" i="16"/>
  <c r="MKM97" i="16"/>
  <c r="MKL97" i="16"/>
  <c r="MKK97" i="16"/>
  <c r="MKJ97" i="16"/>
  <c r="MKI97" i="16"/>
  <c r="MKH97" i="16"/>
  <c r="MKG97" i="16"/>
  <c r="MKF97" i="16"/>
  <c r="MKE97" i="16"/>
  <c r="MKD97" i="16"/>
  <c r="MKC97" i="16"/>
  <c r="MKB97" i="16"/>
  <c r="MKA97" i="16"/>
  <c r="MJZ97" i="16"/>
  <c r="MJY97" i="16"/>
  <c r="MJX97" i="16"/>
  <c r="MJW97" i="16"/>
  <c r="MJV97" i="16"/>
  <c r="MJU97" i="16"/>
  <c r="MJT97" i="16"/>
  <c r="MJS97" i="16"/>
  <c r="MJR97" i="16"/>
  <c r="MJQ97" i="16"/>
  <c r="MJP97" i="16"/>
  <c r="MJO97" i="16"/>
  <c r="MJN97" i="16"/>
  <c r="MJM97" i="16"/>
  <c r="MJL97" i="16"/>
  <c r="MJK97" i="16"/>
  <c r="MJJ97" i="16"/>
  <c r="MJI97" i="16"/>
  <c r="MJH97" i="16"/>
  <c r="MJG97" i="16"/>
  <c r="MJF97" i="16"/>
  <c r="MJE97" i="16"/>
  <c r="MJD97" i="16"/>
  <c r="MJC97" i="16"/>
  <c r="MJB97" i="16"/>
  <c r="MJA97" i="16"/>
  <c r="MIZ97" i="16"/>
  <c r="MIY97" i="16"/>
  <c r="MIX97" i="16"/>
  <c r="MIW97" i="16"/>
  <c r="MIV97" i="16"/>
  <c r="MIU97" i="16"/>
  <c r="MIT97" i="16"/>
  <c r="MIS97" i="16"/>
  <c r="MIR97" i="16"/>
  <c r="MIQ97" i="16"/>
  <c r="MIP97" i="16"/>
  <c r="MIO97" i="16"/>
  <c r="MIN97" i="16"/>
  <c r="MIM97" i="16"/>
  <c r="MIL97" i="16"/>
  <c r="MIK97" i="16"/>
  <c r="MIJ97" i="16"/>
  <c r="MII97" i="16"/>
  <c r="MIH97" i="16"/>
  <c r="MIG97" i="16"/>
  <c r="MIF97" i="16"/>
  <c r="MIE97" i="16"/>
  <c r="MID97" i="16"/>
  <c r="MIC97" i="16"/>
  <c r="MIB97" i="16"/>
  <c r="MIA97" i="16"/>
  <c r="MHZ97" i="16"/>
  <c r="MHY97" i="16"/>
  <c r="MHX97" i="16"/>
  <c r="MHW97" i="16"/>
  <c r="MHV97" i="16"/>
  <c r="MHU97" i="16"/>
  <c r="MHT97" i="16"/>
  <c r="MHS97" i="16"/>
  <c r="MHR97" i="16"/>
  <c r="MHQ97" i="16"/>
  <c r="MHP97" i="16"/>
  <c r="MHO97" i="16"/>
  <c r="MHN97" i="16"/>
  <c r="MHM97" i="16"/>
  <c r="MHL97" i="16"/>
  <c r="MHK97" i="16"/>
  <c r="MHJ97" i="16"/>
  <c r="MHI97" i="16"/>
  <c r="MHH97" i="16"/>
  <c r="MHG97" i="16"/>
  <c r="MHF97" i="16"/>
  <c r="MHE97" i="16"/>
  <c r="MHD97" i="16"/>
  <c r="MHC97" i="16"/>
  <c r="MHB97" i="16"/>
  <c r="MHA97" i="16"/>
  <c r="MGZ97" i="16"/>
  <c r="MGY97" i="16"/>
  <c r="MGX97" i="16"/>
  <c r="MGW97" i="16"/>
  <c r="MGV97" i="16"/>
  <c r="MGU97" i="16"/>
  <c r="MGT97" i="16"/>
  <c r="MGS97" i="16"/>
  <c r="MGR97" i="16"/>
  <c r="MGQ97" i="16"/>
  <c r="MGP97" i="16"/>
  <c r="MGO97" i="16"/>
  <c r="MGN97" i="16"/>
  <c r="MGM97" i="16"/>
  <c r="MGL97" i="16"/>
  <c r="MGK97" i="16"/>
  <c r="MGJ97" i="16"/>
  <c r="MGI97" i="16"/>
  <c r="MGH97" i="16"/>
  <c r="MGG97" i="16"/>
  <c r="MGF97" i="16"/>
  <c r="MGE97" i="16"/>
  <c r="MGD97" i="16"/>
  <c r="MGC97" i="16"/>
  <c r="MGB97" i="16"/>
  <c r="MGA97" i="16"/>
  <c r="MFZ97" i="16"/>
  <c r="MFY97" i="16"/>
  <c r="MFX97" i="16"/>
  <c r="MFW97" i="16"/>
  <c r="MFV97" i="16"/>
  <c r="MFU97" i="16"/>
  <c r="MFT97" i="16"/>
  <c r="MFS97" i="16"/>
  <c r="MFR97" i="16"/>
  <c r="MFQ97" i="16"/>
  <c r="MFP97" i="16"/>
  <c r="MFO97" i="16"/>
  <c r="MFN97" i="16"/>
  <c r="MFM97" i="16"/>
  <c r="MFL97" i="16"/>
  <c r="MFK97" i="16"/>
  <c r="MFJ97" i="16"/>
  <c r="MFI97" i="16"/>
  <c r="MFH97" i="16"/>
  <c r="MFG97" i="16"/>
  <c r="MFF97" i="16"/>
  <c r="MFE97" i="16"/>
  <c r="MFD97" i="16"/>
  <c r="MFC97" i="16"/>
  <c r="MFB97" i="16"/>
  <c r="MFA97" i="16"/>
  <c r="MEZ97" i="16"/>
  <c r="MEY97" i="16"/>
  <c r="MEX97" i="16"/>
  <c r="MEW97" i="16"/>
  <c r="MEV97" i="16"/>
  <c r="MEU97" i="16"/>
  <c r="MET97" i="16"/>
  <c r="MES97" i="16"/>
  <c r="MER97" i="16"/>
  <c r="MEQ97" i="16"/>
  <c r="MEP97" i="16"/>
  <c r="MEO97" i="16"/>
  <c r="MEN97" i="16"/>
  <c r="MEM97" i="16"/>
  <c r="MEL97" i="16"/>
  <c r="MEK97" i="16"/>
  <c r="MEJ97" i="16"/>
  <c r="MEI97" i="16"/>
  <c r="MEH97" i="16"/>
  <c r="MEG97" i="16"/>
  <c r="MEF97" i="16"/>
  <c r="MEE97" i="16"/>
  <c r="MED97" i="16"/>
  <c r="MEC97" i="16"/>
  <c r="MEB97" i="16"/>
  <c r="MEA97" i="16"/>
  <c r="MDZ97" i="16"/>
  <c r="MDY97" i="16"/>
  <c r="MDX97" i="16"/>
  <c r="MDW97" i="16"/>
  <c r="MDV97" i="16"/>
  <c r="MDU97" i="16"/>
  <c r="MDT97" i="16"/>
  <c r="MDS97" i="16"/>
  <c r="MDR97" i="16"/>
  <c r="MDQ97" i="16"/>
  <c r="MDP97" i="16"/>
  <c r="MDO97" i="16"/>
  <c r="MDN97" i="16"/>
  <c r="MDM97" i="16"/>
  <c r="MDL97" i="16"/>
  <c r="MDK97" i="16"/>
  <c r="MDJ97" i="16"/>
  <c r="MDI97" i="16"/>
  <c r="MDH97" i="16"/>
  <c r="MDG97" i="16"/>
  <c r="MDF97" i="16"/>
  <c r="MDE97" i="16"/>
  <c r="MDD97" i="16"/>
  <c r="MDC97" i="16"/>
  <c r="MDB97" i="16"/>
  <c r="MDA97" i="16"/>
  <c r="MCZ97" i="16"/>
  <c r="MCY97" i="16"/>
  <c r="MCX97" i="16"/>
  <c r="MCW97" i="16"/>
  <c r="MCV97" i="16"/>
  <c r="MCU97" i="16"/>
  <c r="MCT97" i="16"/>
  <c r="MCS97" i="16"/>
  <c r="MCR97" i="16"/>
  <c r="MCQ97" i="16"/>
  <c r="MCP97" i="16"/>
  <c r="MCO97" i="16"/>
  <c r="MCN97" i="16"/>
  <c r="MCM97" i="16"/>
  <c r="MCL97" i="16"/>
  <c r="MCK97" i="16"/>
  <c r="MCJ97" i="16"/>
  <c r="MCI97" i="16"/>
  <c r="MCH97" i="16"/>
  <c r="MCG97" i="16"/>
  <c r="MCF97" i="16"/>
  <c r="MCE97" i="16"/>
  <c r="MCD97" i="16"/>
  <c r="MCC97" i="16"/>
  <c r="MCB97" i="16"/>
  <c r="MCA97" i="16"/>
  <c r="MBZ97" i="16"/>
  <c r="MBY97" i="16"/>
  <c r="MBX97" i="16"/>
  <c r="MBW97" i="16"/>
  <c r="MBV97" i="16"/>
  <c r="MBU97" i="16"/>
  <c r="MBT97" i="16"/>
  <c r="MBS97" i="16"/>
  <c r="MBR97" i="16"/>
  <c r="MBQ97" i="16"/>
  <c r="MBP97" i="16"/>
  <c r="MBO97" i="16"/>
  <c r="MBN97" i="16"/>
  <c r="MBM97" i="16"/>
  <c r="MBL97" i="16"/>
  <c r="MBK97" i="16"/>
  <c r="MBJ97" i="16"/>
  <c r="MBI97" i="16"/>
  <c r="MBH97" i="16"/>
  <c r="MBG97" i="16"/>
  <c r="MBF97" i="16"/>
  <c r="MBE97" i="16"/>
  <c r="MBD97" i="16"/>
  <c r="MBC97" i="16"/>
  <c r="MBB97" i="16"/>
  <c r="MBA97" i="16"/>
  <c r="MAZ97" i="16"/>
  <c r="MAY97" i="16"/>
  <c r="MAX97" i="16"/>
  <c r="MAW97" i="16"/>
  <c r="MAV97" i="16"/>
  <c r="MAU97" i="16"/>
  <c r="MAT97" i="16"/>
  <c r="MAS97" i="16"/>
  <c r="MAR97" i="16"/>
  <c r="MAQ97" i="16"/>
  <c r="MAP97" i="16"/>
  <c r="MAO97" i="16"/>
  <c r="MAN97" i="16"/>
  <c r="MAM97" i="16"/>
  <c r="MAL97" i="16"/>
  <c r="MAK97" i="16"/>
  <c r="MAJ97" i="16"/>
  <c r="MAI97" i="16"/>
  <c r="MAH97" i="16"/>
  <c r="MAG97" i="16"/>
  <c r="MAF97" i="16"/>
  <c r="MAE97" i="16"/>
  <c r="MAD97" i="16"/>
  <c r="MAC97" i="16"/>
  <c r="MAB97" i="16"/>
  <c r="MAA97" i="16"/>
  <c r="LZZ97" i="16"/>
  <c r="LZY97" i="16"/>
  <c r="LZX97" i="16"/>
  <c r="LZW97" i="16"/>
  <c r="LZV97" i="16"/>
  <c r="LZU97" i="16"/>
  <c r="LZT97" i="16"/>
  <c r="LZS97" i="16"/>
  <c r="LZR97" i="16"/>
  <c r="LZQ97" i="16"/>
  <c r="LZP97" i="16"/>
  <c r="LZO97" i="16"/>
  <c r="LZN97" i="16"/>
  <c r="LZM97" i="16"/>
  <c r="LZL97" i="16"/>
  <c r="LZK97" i="16"/>
  <c r="LZJ97" i="16"/>
  <c r="LZI97" i="16"/>
  <c r="LZH97" i="16"/>
  <c r="LZG97" i="16"/>
  <c r="LZF97" i="16"/>
  <c r="LZE97" i="16"/>
  <c r="LZD97" i="16"/>
  <c r="LZC97" i="16"/>
  <c r="LZB97" i="16"/>
  <c r="LZA97" i="16"/>
  <c r="LYZ97" i="16"/>
  <c r="LYY97" i="16"/>
  <c r="LYX97" i="16"/>
  <c r="LYW97" i="16"/>
  <c r="LYV97" i="16"/>
  <c r="LYU97" i="16"/>
  <c r="LYT97" i="16"/>
  <c r="LYS97" i="16"/>
  <c r="LYR97" i="16"/>
  <c r="LYQ97" i="16"/>
  <c r="LYP97" i="16"/>
  <c r="LYO97" i="16"/>
  <c r="LYN97" i="16"/>
  <c r="LYM97" i="16"/>
  <c r="LYL97" i="16"/>
  <c r="LYK97" i="16"/>
  <c r="LYJ97" i="16"/>
  <c r="LYI97" i="16"/>
  <c r="LYH97" i="16"/>
  <c r="LYG97" i="16"/>
  <c r="LYF97" i="16"/>
  <c r="LYE97" i="16"/>
  <c r="LYD97" i="16"/>
  <c r="LYC97" i="16"/>
  <c r="LYB97" i="16"/>
  <c r="LYA97" i="16"/>
  <c r="LXZ97" i="16"/>
  <c r="LXY97" i="16"/>
  <c r="LXX97" i="16"/>
  <c r="LXW97" i="16"/>
  <c r="LXV97" i="16"/>
  <c r="LXU97" i="16"/>
  <c r="LXT97" i="16"/>
  <c r="LXS97" i="16"/>
  <c r="LXR97" i="16"/>
  <c r="LXQ97" i="16"/>
  <c r="LXP97" i="16"/>
  <c r="LXO97" i="16"/>
  <c r="LXN97" i="16"/>
  <c r="LXM97" i="16"/>
  <c r="LXL97" i="16"/>
  <c r="LXK97" i="16"/>
  <c r="LXJ97" i="16"/>
  <c r="LXI97" i="16"/>
  <c r="LXH97" i="16"/>
  <c r="LXG97" i="16"/>
  <c r="LXF97" i="16"/>
  <c r="LXE97" i="16"/>
  <c r="LXD97" i="16"/>
  <c r="LXC97" i="16"/>
  <c r="LXB97" i="16"/>
  <c r="LXA97" i="16"/>
  <c r="LWZ97" i="16"/>
  <c r="LWY97" i="16"/>
  <c r="LWX97" i="16"/>
  <c r="LWW97" i="16"/>
  <c r="LWV97" i="16"/>
  <c r="LWU97" i="16"/>
  <c r="LWT97" i="16"/>
  <c r="LWS97" i="16"/>
  <c r="LWR97" i="16"/>
  <c r="LWQ97" i="16"/>
  <c r="LWP97" i="16"/>
  <c r="LWO97" i="16"/>
  <c r="LWN97" i="16"/>
  <c r="LWM97" i="16"/>
  <c r="LWL97" i="16"/>
  <c r="LWK97" i="16"/>
  <c r="LWJ97" i="16"/>
  <c r="LWI97" i="16"/>
  <c r="LWH97" i="16"/>
  <c r="LWG97" i="16"/>
  <c r="LWF97" i="16"/>
  <c r="LWE97" i="16"/>
  <c r="LWD97" i="16"/>
  <c r="LWC97" i="16"/>
  <c r="LWB97" i="16"/>
  <c r="LWA97" i="16"/>
  <c r="LVZ97" i="16"/>
  <c r="LVY97" i="16"/>
  <c r="LVX97" i="16"/>
  <c r="LVW97" i="16"/>
  <c r="LVV97" i="16"/>
  <c r="LVU97" i="16"/>
  <c r="LVT97" i="16"/>
  <c r="LVS97" i="16"/>
  <c r="LVR97" i="16"/>
  <c r="LVQ97" i="16"/>
  <c r="LVP97" i="16"/>
  <c r="LVO97" i="16"/>
  <c r="LVN97" i="16"/>
  <c r="LVM97" i="16"/>
  <c r="LVL97" i="16"/>
  <c r="LVK97" i="16"/>
  <c r="LVJ97" i="16"/>
  <c r="LVI97" i="16"/>
  <c r="LVH97" i="16"/>
  <c r="LVG97" i="16"/>
  <c r="LVF97" i="16"/>
  <c r="LVE97" i="16"/>
  <c r="LVD97" i="16"/>
  <c r="LVC97" i="16"/>
  <c r="LVB97" i="16"/>
  <c r="LVA97" i="16"/>
  <c r="LUZ97" i="16"/>
  <c r="LUY97" i="16"/>
  <c r="LUX97" i="16"/>
  <c r="LUW97" i="16"/>
  <c r="LUV97" i="16"/>
  <c r="LUU97" i="16"/>
  <c r="LUT97" i="16"/>
  <c r="LUS97" i="16"/>
  <c r="LUR97" i="16"/>
  <c r="LUQ97" i="16"/>
  <c r="LUP97" i="16"/>
  <c r="LUO97" i="16"/>
  <c r="LUN97" i="16"/>
  <c r="LUM97" i="16"/>
  <c r="LUL97" i="16"/>
  <c r="LUK97" i="16"/>
  <c r="LUJ97" i="16"/>
  <c r="LUI97" i="16"/>
  <c r="LUH97" i="16"/>
  <c r="LUG97" i="16"/>
  <c r="LUF97" i="16"/>
  <c r="LUE97" i="16"/>
  <c r="LUD97" i="16"/>
  <c r="LUC97" i="16"/>
  <c r="LUB97" i="16"/>
  <c r="LUA97" i="16"/>
  <c r="LTZ97" i="16"/>
  <c r="LTY97" i="16"/>
  <c r="LTX97" i="16"/>
  <c r="LTW97" i="16"/>
  <c r="LTV97" i="16"/>
  <c r="LTU97" i="16"/>
  <c r="LTT97" i="16"/>
  <c r="LTS97" i="16"/>
  <c r="LTR97" i="16"/>
  <c r="LTQ97" i="16"/>
  <c r="LTP97" i="16"/>
  <c r="LTO97" i="16"/>
  <c r="LTN97" i="16"/>
  <c r="LTM97" i="16"/>
  <c r="LTL97" i="16"/>
  <c r="LTK97" i="16"/>
  <c r="LTJ97" i="16"/>
  <c r="LTI97" i="16"/>
  <c r="LTH97" i="16"/>
  <c r="LTG97" i="16"/>
  <c r="LTF97" i="16"/>
  <c r="LTE97" i="16"/>
  <c r="LTD97" i="16"/>
  <c r="LTC97" i="16"/>
  <c r="LTB97" i="16"/>
  <c r="LTA97" i="16"/>
  <c r="LSZ97" i="16"/>
  <c r="LSY97" i="16"/>
  <c r="LSX97" i="16"/>
  <c r="LSW97" i="16"/>
  <c r="LSV97" i="16"/>
  <c r="LSU97" i="16"/>
  <c r="LST97" i="16"/>
  <c r="LSS97" i="16"/>
  <c r="LSR97" i="16"/>
  <c r="LSQ97" i="16"/>
  <c r="LSP97" i="16"/>
  <c r="LSO97" i="16"/>
  <c r="LSN97" i="16"/>
  <c r="LSM97" i="16"/>
  <c r="LSL97" i="16"/>
  <c r="LSK97" i="16"/>
  <c r="LSJ97" i="16"/>
  <c r="LSI97" i="16"/>
  <c r="LSH97" i="16"/>
  <c r="LSG97" i="16"/>
  <c r="LSF97" i="16"/>
  <c r="LSE97" i="16"/>
  <c r="LSD97" i="16"/>
  <c r="LSC97" i="16"/>
  <c r="LSB97" i="16"/>
  <c r="LSA97" i="16"/>
  <c r="LRZ97" i="16"/>
  <c r="LRY97" i="16"/>
  <c r="LRX97" i="16"/>
  <c r="LRW97" i="16"/>
  <c r="LRV97" i="16"/>
  <c r="LRU97" i="16"/>
  <c r="LRT97" i="16"/>
  <c r="LRS97" i="16"/>
  <c r="LRR97" i="16"/>
  <c r="LRQ97" i="16"/>
  <c r="LRP97" i="16"/>
  <c r="LRO97" i="16"/>
  <c r="LRN97" i="16"/>
  <c r="LRM97" i="16"/>
  <c r="LRL97" i="16"/>
  <c r="LRK97" i="16"/>
  <c r="LRJ97" i="16"/>
  <c r="LRI97" i="16"/>
  <c r="LRH97" i="16"/>
  <c r="LRG97" i="16"/>
  <c r="LRF97" i="16"/>
  <c r="LRE97" i="16"/>
  <c r="LRD97" i="16"/>
  <c r="LRC97" i="16"/>
  <c r="LRB97" i="16"/>
  <c r="LRA97" i="16"/>
  <c r="LQZ97" i="16"/>
  <c r="LQY97" i="16"/>
  <c r="LQX97" i="16"/>
  <c r="LQW97" i="16"/>
  <c r="LQV97" i="16"/>
  <c r="LQU97" i="16"/>
  <c r="LQT97" i="16"/>
  <c r="LQS97" i="16"/>
  <c r="LQR97" i="16"/>
  <c r="LQQ97" i="16"/>
  <c r="LQP97" i="16"/>
  <c r="LQO97" i="16"/>
  <c r="LQN97" i="16"/>
  <c r="LQM97" i="16"/>
  <c r="LQL97" i="16"/>
  <c r="LQK97" i="16"/>
  <c r="LQJ97" i="16"/>
  <c r="LQI97" i="16"/>
  <c r="LQH97" i="16"/>
  <c r="LQG97" i="16"/>
  <c r="LQF97" i="16"/>
  <c r="LQE97" i="16"/>
  <c r="LQD97" i="16"/>
  <c r="LQC97" i="16"/>
  <c r="LQB97" i="16"/>
  <c r="LQA97" i="16"/>
  <c r="LPZ97" i="16"/>
  <c r="LPY97" i="16"/>
  <c r="LPX97" i="16"/>
  <c r="LPW97" i="16"/>
  <c r="LPV97" i="16"/>
  <c r="LPU97" i="16"/>
  <c r="LPT97" i="16"/>
  <c r="LPS97" i="16"/>
  <c r="LPR97" i="16"/>
  <c r="LPQ97" i="16"/>
  <c r="LPP97" i="16"/>
  <c r="LPO97" i="16"/>
  <c r="LPN97" i="16"/>
  <c r="LPM97" i="16"/>
  <c r="LPL97" i="16"/>
  <c r="LPK97" i="16"/>
  <c r="LPJ97" i="16"/>
  <c r="LPI97" i="16"/>
  <c r="LPH97" i="16"/>
  <c r="LPG97" i="16"/>
  <c r="LPF97" i="16"/>
  <c r="LPE97" i="16"/>
  <c r="LPD97" i="16"/>
  <c r="LPC97" i="16"/>
  <c r="LPB97" i="16"/>
  <c r="LPA97" i="16"/>
  <c r="LOZ97" i="16"/>
  <c r="LOY97" i="16"/>
  <c r="LOX97" i="16"/>
  <c r="LOW97" i="16"/>
  <c r="LOV97" i="16"/>
  <c r="LOU97" i="16"/>
  <c r="LOT97" i="16"/>
  <c r="LOS97" i="16"/>
  <c r="LOR97" i="16"/>
  <c r="LOQ97" i="16"/>
  <c r="LOP97" i="16"/>
  <c r="LOO97" i="16"/>
  <c r="LON97" i="16"/>
  <c r="LOM97" i="16"/>
  <c r="LOL97" i="16"/>
  <c r="LOK97" i="16"/>
  <c r="LOJ97" i="16"/>
  <c r="LOI97" i="16"/>
  <c r="LOH97" i="16"/>
  <c r="LOG97" i="16"/>
  <c r="LOF97" i="16"/>
  <c r="LOE97" i="16"/>
  <c r="LOD97" i="16"/>
  <c r="LOC97" i="16"/>
  <c r="LOB97" i="16"/>
  <c r="LOA97" i="16"/>
  <c r="LNZ97" i="16"/>
  <c r="LNY97" i="16"/>
  <c r="LNX97" i="16"/>
  <c r="LNW97" i="16"/>
  <c r="LNV97" i="16"/>
  <c r="LNU97" i="16"/>
  <c r="LNT97" i="16"/>
  <c r="LNS97" i="16"/>
  <c r="LNR97" i="16"/>
  <c r="LNQ97" i="16"/>
  <c r="LNP97" i="16"/>
  <c r="LNO97" i="16"/>
  <c r="LNN97" i="16"/>
  <c r="LNM97" i="16"/>
  <c r="LNL97" i="16"/>
  <c r="LNK97" i="16"/>
  <c r="LNJ97" i="16"/>
  <c r="LNI97" i="16"/>
  <c r="LNH97" i="16"/>
  <c r="LNG97" i="16"/>
  <c r="LNF97" i="16"/>
  <c r="LNE97" i="16"/>
  <c r="LND97" i="16"/>
  <c r="LNC97" i="16"/>
  <c r="LNB97" i="16"/>
  <c r="LNA97" i="16"/>
  <c r="LMZ97" i="16"/>
  <c r="LMY97" i="16"/>
  <c r="LMX97" i="16"/>
  <c r="LMW97" i="16"/>
  <c r="LMV97" i="16"/>
  <c r="LMU97" i="16"/>
  <c r="LMT97" i="16"/>
  <c r="LMS97" i="16"/>
  <c r="LMR97" i="16"/>
  <c r="LMQ97" i="16"/>
  <c r="LMP97" i="16"/>
  <c r="LMO97" i="16"/>
  <c r="LMN97" i="16"/>
  <c r="LMM97" i="16"/>
  <c r="LML97" i="16"/>
  <c r="LMK97" i="16"/>
  <c r="LMJ97" i="16"/>
  <c r="LMI97" i="16"/>
  <c r="LMH97" i="16"/>
  <c r="LMG97" i="16"/>
  <c r="LMF97" i="16"/>
  <c r="LME97" i="16"/>
  <c r="LMD97" i="16"/>
  <c r="LMC97" i="16"/>
  <c r="LMB97" i="16"/>
  <c r="LMA97" i="16"/>
  <c r="LLZ97" i="16"/>
  <c r="LLY97" i="16"/>
  <c r="LLX97" i="16"/>
  <c r="LLW97" i="16"/>
  <c r="LLV97" i="16"/>
  <c r="LLU97" i="16"/>
  <c r="LLT97" i="16"/>
  <c r="LLS97" i="16"/>
  <c r="LLR97" i="16"/>
  <c r="LLQ97" i="16"/>
  <c r="LLP97" i="16"/>
  <c r="LLO97" i="16"/>
  <c r="LLN97" i="16"/>
  <c r="LLM97" i="16"/>
  <c r="LLL97" i="16"/>
  <c r="LLK97" i="16"/>
  <c r="LLJ97" i="16"/>
  <c r="LLI97" i="16"/>
  <c r="LLH97" i="16"/>
  <c r="LLG97" i="16"/>
  <c r="LLF97" i="16"/>
  <c r="LLE97" i="16"/>
  <c r="LLD97" i="16"/>
  <c r="LLC97" i="16"/>
  <c r="LLB97" i="16"/>
  <c r="LLA97" i="16"/>
  <c r="LKZ97" i="16"/>
  <c r="LKY97" i="16"/>
  <c r="LKX97" i="16"/>
  <c r="LKW97" i="16"/>
  <c r="LKV97" i="16"/>
  <c r="LKU97" i="16"/>
  <c r="LKT97" i="16"/>
  <c r="LKS97" i="16"/>
  <c r="LKR97" i="16"/>
  <c r="LKQ97" i="16"/>
  <c r="LKP97" i="16"/>
  <c r="LKO97" i="16"/>
  <c r="LKN97" i="16"/>
  <c r="LKM97" i="16"/>
  <c r="LKL97" i="16"/>
  <c r="LKK97" i="16"/>
  <c r="LKJ97" i="16"/>
  <c r="LKI97" i="16"/>
  <c r="LKH97" i="16"/>
  <c r="LKG97" i="16"/>
  <c r="LKF97" i="16"/>
  <c r="LKE97" i="16"/>
  <c r="LKD97" i="16"/>
  <c r="LKC97" i="16"/>
  <c r="LKB97" i="16"/>
  <c r="LKA97" i="16"/>
  <c r="LJZ97" i="16"/>
  <c r="LJY97" i="16"/>
  <c r="LJX97" i="16"/>
  <c r="LJW97" i="16"/>
  <c r="LJV97" i="16"/>
  <c r="LJU97" i="16"/>
  <c r="LJT97" i="16"/>
  <c r="LJS97" i="16"/>
  <c r="LJR97" i="16"/>
  <c r="LJQ97" i="16"/>
  <c r="LJP97" i="16"/>
  <c r="LJO97" i="16"/>
  <c r="LJN97" i="16"/>
  <c r="LJM97" i="16"/>
  <c r="LJL97" i="16"/>
  <c r="LJK97" i="16"/>
  <c r="LJJ97" i="16"/>
  <c r="LJI97" i="16"/>
  <c r="LJH97" i="16"/>
  <c r="LJG97" i="16"/>
  <c r="LJF97" i="16"/>
  <c r="LJE97" i="16"/>
  <c r="LJD97" i="16"/>
  <c r="LJC97" i="16"/>
  <c r="LJB97" i="16"/>
  <c r="LJA97" i="16"/>
  <c r="LIZ97" i="16"/>
  <c r="LIY97" i="16"/>
  <c r="LIX97" i="16"/>
  <c r="LIW97" i="16"/>
  <c r="LIV97" i="16"/>
  <c r="LIU97" i="16"/>
  <c r="LIT97" i="16"/>
  <c r="LIS97" i="16"/>
  <c r="LIR97" i="16"/>
  <c r="LIQ97" i="16"/>
  <c r="LIP97" i="16"/>
  <c r="LIO97" i="16"/>
  <c r="LIN97" i="16"/>
  <c r="LIM97" i="16"/>
  <c r="LIL97" i="16"/>
  <c r="LIK97" i="16"/>
  <c r="LIJ97" i="16"/>
  <c r="LII97" i="16"/>
  <c r="LIH97" i="16"/>
  <c r="LIG97" i="16"/>
  <c r="LIF97" i="16"/>
  <c r="LIE97" i="16"/>
  <c r="LID97" i="16"/>
  <c r="LIC97" i="16"/>
  <c r="LIB97" i="16"/>
  <c r="LIA97" i="16"/>
  <c r="LHZ97" i="16"/>
  <c r="LHY97" i="16"/>
  <c r="LHX97" i="16"/>
  <c r="LHW97" i="16"/>
  <c r="LHV97" i="16"/>
  <c r="LHU97" i="16"/>
  <c r="LHT97" i="16"/>
  <c r="LHS97" i="16"/>
  <c r="LHR97" i="16"/>
  <c r="LHQ97" i="16"/>
  <c r="LHP97" i="16"/>
  <c r="LHO97" i="16"/>
  <c r="LHN97" i="16"/>
  <c r="LHM97" i="16"/>
  <c r="LHL97" i="16"/>
  <c r="LHK97" i="16"/>
  <c r="LHJ97" i="16"/>
  <c r="LHI97" i="16"/>
  <c r="LHH97" i="16"/>
  <c r="LHG97" i="16"/>
  <c r="LHF97" i="16"/>
  <c r="LHE97" i="16"/>
  <c r="LHD97" i="16"/>
  <c r="LHC97" i="16"/>
  <c r="LHB97" i="16"/>
  <c r="LHA97" i="16"/>
  <c r="LGZ97" i="16"/>
  <c r="LGY97" i="16"/>
  <c r="LGX97" i="16"/>
  <c r="LGW97" i="16"/>
  <c r="LGV97" i="16"/>
  <c r="LGU97" i="16"/>
  <c r="LGT97" i="16"/>
  <c r="LGS97" i="16"/>
  <c r="LGR97" i="16"/>
  <c r="LGQ97" i="16"/>
  <c r="LGP97" i="16"/>
  <c r="LGO97" i="16"/>
  <c r="LGN97" i="16"/>
  <c r="LGM97" i="16"/>
  <c r="LGL97" i="16"/>
  <c r="LGK97" i="16"/>
  <c r="LGJ97" i="16"/>
  <c r="LGI97" i="16"/>
  <c r="LGH97" i="16"/>
  <c r="LGG97" i="16"/>
  <c r="LGF97" i="16"/>
  <c r="LGE97" i="16"/>
  <c r="LGD97" i="16"/>
  <c r="LGC97" i="16"/>
  <c r="LGB97" i="16"/>
  <c r="LGA97" i="16"/>
  <c r="LFZ97" i="16"/>
  <c r="LFY97" i="16"/>
  <c r="LFX97" i="16"/>
  <c r="LFW97" i="16"/>
  <c r="LFV97" i="16"/>
  <c r="LFU97" i="16"/>
  <c r="LFT97" i="16"/>
  <c r="LFS97" i="16"/>
  <c r="LFR97" i="16"/>
  <c r="LFQ97" i="16"/>
  <c r="LFP97" i="16"/>
  <c r="LFO97" i="16"/>
  <c r="LFN97" i="16"/>
  <c r="LFM97" i="16"/>
  <c r="LFL97" i="16"/>
  <c r="LFK97" i="16"/>
  <c r="LFJ97" i="16"/>
  <c r="LFI97" i="16"/>
  <c r="LFH97" i="16"/>
  <c r="LFG97" i="16"/>
  <c r="LFF97" i="16"/>
  <c r="LFE97" i="16"/>
  <c r="LFD97" i="16"/>
  <c r="LFC97" i="16"/>
  <c r="LFB97" i="16"/>
  <c r="LFA97" i="16"/>
  <c r="LEZ97" i="16"/>
  <c r="LEY97" i="16"/>
  <c r="LEX97" i="16"/>
  <c r="LEW97" i="16"/>
  <c r="LEV97" i="16"/>
  <c r="LEU97" i="16"/>
  <c r="LET97" i="16"/>
  <c r="LES97" i="16"/>
  <c r="LER97" i="16"/>
  <c r="LEQ97" i="16"/>
  <c r="LEP97" i="16"/>
  <c r="LEO97" i="16"/>
  <c r="LEN97" i="16"/>
  <c r="LEM97" i="16"/>
  <c r="LEL97" i="16"/>
  <c r="LEK97" i="16"/>
  <c r="LEJ97" i="16"/>
  <c r="LEI97" i="16"/>
  <c r="LEH97" i="16"/>
  <c r="LEG97" i="16"/>
  <c r="LEF97" i="16"/>
  <c r="LEE97" i="16"/>
  <c r="LED97" i="16"/>
  <c r="LEC97" i="16"/>
  <c r="LEB97" i="16"/>
  <c r="LEA97" i="16"/>
  <c r="LDZ97" i="16"/>
  <c r="LDY97" i="16"/>
  <c r="LDX97" i="16"/>
  <c r="LDW97" i="16"/>
  <c r="LDV97" i="16"/>
  <c r="LDU97" i="16"/>
  <c r="LDT97" i="16"/>
  <c r="LDS97" i="16"/>
  <c r="LDR97" i="16"/>
  <c r="LDQ97" i="16"/>
  <c r="LDP97" i="16"/>
  <c r="LDO97" i="16"/>
  <c r="LDN97" i="16"/>
  <c r="LDM97" i="16"/>
  <c r="LDL97" i="16"/>
  <c r="LDK97" i="16"/>
  <c r="LDJ97" i="16"/>
  <c r="LDI97" i="16"/>
  <c r="LDH97" i="16"/>
  <c r="LDG97" i="16"/>
  <c r="LDF97" i="16"/>
  <c r="LDE97" i="16"/>
  <c r="LDD97" i="16"/>
  <c r="LDC97" i="16"/>
  <c r="LDB97" i="16"/>
  <c r="LDA97" i="16"/>
  <c r="LCZ97" i="16"/>
  <c r="LCY97" i="16"/>
  <c r="LCX97" i="16"/>
  <c r="LCW97" i="16"/>
  <c r="LCV97" i="16"/>
  <c r="LCU97" i="16"/>
  <c r="LCT97" i="16"/>
  <c r="LCS97" i="16"/>
  <c r="LCR97" i="16"/>
  <c r="LCQ97" i="16"/>
  <c r="LCP97" i="16"/>
  <c r="LCO97" i="16"/>
  <c r="LCN97" i="16"/>
  <c r="LCM97" i="16"/>
  <c r="LCL97" i="16"/>
  <c r="LCK97" i="16"/>
  <c r="LCJ97" i="16"/>
  <c r="LCI97" i="16"/>
  <c r="LCH97" i="16"/>
  <c r="LCG97" i="16"/>
  <c r="LCF97" i="16"/>
  <c r="LCE97" i="16"/>
  <c r="LCD97" i="16"/>
  <c r="LCC97" i="16"/>
  <c r="LCB97" i="16"/>
  <c r="LCA97" i="16"/>
  <c r="LBZ97" i="16"/>
  <c r="LBY97" i="16"/>
  <c r="LBX97" i="16"/>
  <c r="LBW97" i="16"/>
  <c r="LBV97" i="16"/>
  <c r="LBU97" i="16"/>
  <c r="LBT97" i="16"/>
  <c r="LBS97" i="16"/>
  <c r="LBR97" i="16"/>
  <c r="LBQ97" i="16"/>
  <c r="LBP97" i="16"/>
  <c r="LBO97" i="16"/>
  <c r="LBN97" i="16"/>
  <c r="LBM97" i="16"/>
  <c r="LBL97" i="16"/>
  <c r="LBK97" i="16"/>
  <c r="LBJ97" i="16"/>
  <c r="LBI97" i="16"/>
  <c r="LBH97" i="16"/>
  <c r="LBG97" i="16"/>
  <c r="LBF97" i="16"/>
  <c r="LBE97" i="16"/>
  <c r="LBD97" i="16"/>
  <c r="LBC97" i="16"/>
  <c r="LBB97" i="16"/>
  <c r="LBA97" i="16"/>
  <c r="LAZ97" i="16"/>
  <c r="LAY97" i="16"/>
  <c r="LAX97" i="16"/>
  <c r="LAW97" i="16"/>
  <c r="LAV97" i="16"/>
  <c r="LAU97" i="16"/>
  <c r="LAT97" i="16"/>
  <c r="LAS97" i="16"/>
  <c r="LAR97" i="16"/>
  <c r="LAQ97" i="16"/>
  <c r="LAP97" i="16"/>
  <c r="LAO97" i="16"/>
  <c r="LAN97" i="16"/>
  <c r="LAM97" i="16"/>
  <c r="LAL97" i="16"/>
  <c r="LAK97" i="16"/>
  <c r="LAJ97" i="16"/>
  <c r="LAI97" i="16"/>
  <c r="LAH97" i="16"/>
  <c r="LAG97" i="16"/>
  <c r="LAF97" i="16"/>
  <c r="LAE97" i="16"/>
  <c r="LAD97" i="16"/>
  <c r="LAC97" i="16"/>
  <c r="LAB97" i="16"/>
  <c r="LAA97" i="16"/>
  <c r="KZZ97" i="16"/>
  <c r="KZY97" i="16"/>
  <c r="KZX97" i="16"/>
  <c r="KZW97" i="16"/>
  <c r="KZV97" i="16"/>
  <c r="KZU97" i="16"/>
  <c r="KZT97" i="16"/>
  <c r="KZS97" i="16"/>
  <c r="KZR97" i="16"/>
  <c r="KZQ97" i="16"/>
  <c r="KZP97" i="16"/>
  <c r="KZO97" i="16"/>
  <c r="KZN97" i="16"/>
  <c r="KZM97" i="16"/>
  <c r="KZL97" i="16"/>
  <c r="KZK97" i="16"/>
  <c r="KZJ97" i="16"/>
  <c r="KZI97" i="16"/>
  <c r="KZH97" i="16"/>
  <c r="KZG97" i="16"/>
  <c r="KZF97" i="16"/>
  <c r="KZE97" i="16"/>
  <c r="KZD97" i="16"/>
  <c r="KZC97" i="16"/>
  <c r="KZB97" i="16"/>
  <c r="KZA97" i="16"/>
  <c r="KYZ97" i="16"/>
  <c r="KYY97" i="16"/>
  <c r="KYX97" i="16"/>
  <c r="KYW97" i="16"/>
  <c r="KYV97" i="16"/>
  <c r="KYU97" i="16"/>
  <c r="KYT97" i="16"/>
  <c r="KYS97" i="16"/>
  <c r="KYR97" i="16"/>
  <c r="KYQ97" i="16"/>
  <c r="KYP97" i="16"/>
  <c r="KYO97" i="16"/>
  <c r="KYN97" i="16"/>
  <c r="KYM97" i="16"/>
  <c r="KYL97" i="16"/>
  <c r="KYK97" i="16"/>
  <c r="KYJ97" i="16"/>
  <c r="KYI97" i="16"/>
  <c r="KYH97" i="16"/>
  <c r="KYG97" i="16"/>
  <c r="KYF97" i="16"/>
  <c r="KYE97" i="16"/>
  <c r="KYD97" i="16"/>
  <c r="KYC97" i="16"/>
  <c r="KYB97" i="16"/>
  <c r="KYA97" i="16"/>
  <c r="KXZ97" i="16"/>
  <c r="KXY97" i="16"/>
  <c r="KXX97" i="16"/>
  <c r="KXW97" i="16"/>
  <c r="KXV97" i="16"/>
  <c r="KXU97" i="16"/>
  <c r="KXT97" i="16"/>
  <c r="KXS97" i="16"/>
  <c r="KXR97" i="16"/>
  <c r="KXQ97" i="16"/>
  <c r="KXP97" i="16"/>
  <c r="KXO97" i="16"/>
  <c r="KXN97" i="16"/>
  <c r="KXM97" i="16"/>
  <c r="KXL97" i="16"/>
  <c r="KXK97" i="16"/>
  <c r="KXJ97" i="16"/>
  <c r="KXI97" i="16"/>
  <c r="KXH97" i="16"/>
  <c r="KXG97" i="16"/>
  <c r="KXF97" i="16"/>
  <c r="KXE97" i="16"/>
  <c r="KXD97" i="16"/>
  <c r="KXC97" i="16"/>
  <c r="KXB97" i="16"/>
  <c r="KXA97" i="16"/>
  <c r="KWZ97" i="16"/>
  <c r="KWY97" i="16"/>
  <c r="KWX97" i="16"/>
  <c r="KWW97" i="16"/>
  <c r="KWV97" i="16"/>
  <c r="KWU97" i="16"/>
  <c r="KWT97" i="16"/>
  <c r="KWS97" i="16"/>
  <c r="KWR97" i="16"/>
  <c r="KWQ97" i="16"/>
  <c r="KWP97" i="16"/>
  <c r="KWO97" i="16"/>
  <c r="KWN97" i="16"/>
  <c r="KWM97" i="16"/>
  <c r="KWL97" i="16"/>
  <c r="KWK97" i="16"/>
  <c r="KWJ97" i="16"/>
  <c r="KWI97" i="16"/>
  <c r="KWH97" i="16"/>
  <c r="KWG97" i="16"/>
  <c r="KWF97" i="16"/>
  <c r="KWE97" i="16"/>
  <c r="KWD97" i="16"/>
  <c r="KWC97" i="16"/>
  <c r="KWB97" i="16"/>
  <c r="KWA97" i="16"/>
  <c r="KVZ97" i="16"/>
  <c r="KVY97" i="16"/>
  <c r="KVX97" i="16"/>
  <c r="KVW97" i="16"/>
  <c r="KVV97" i="16"/>
  <c r="KVU97" i="16"/>
  <c r="KVT97" i="16"/>
  <c r="KVS97" i="16"/>
  <c r="KVR97" i="16"/>
  <c r="KVQ97" i="16"/>
  <c r="KVP97" i="16"/>
  <c r="KVO97" i="16"/>
  <c r="KVN97" i="16"/>
  <c r="KVM97" i="16"/>
  <c r="KVL97" i="16"/>
  <c r="KVK97" i="16"/>
  <c r="KVJ97" i="16"/>
  <c r="KVI97" i="16"/>
  <c r="KVH97" i="16"/>
  <c r="KVG97" i="16"/>
  <c r="KVF97" i="16"/>
  <c r="KVE97" i="16"/>
  <c r="KVD97" i="16"/>
  <c r="KVC97" i="16"/>
  <c r="KVB97" i="16"/>
  <c r="KVA97" i="16"/>
  <c r="KUZ97" i="16"/>
  <c r="KUY97" i="16"/>
  <c r="KUX97" i="16"/>
  <c r="KUW97" i="16"/>
  <c r="KUV97" i="16"/>
  <c r="KUU97" i="16"/>
  <c r="KUT97" i="16"/>
  <c r="KUS97" i="16"/>
  <c r="KUR97" i="16"/>
  <c r="KUQ97" i="16"/>
  <c r="KUP97" i="16"/>
  <c r="KUO97" i="16"/>
  <c r="KUN97" i="16"/>
  <c r="KUM97" i="16"/>
  <c r="KUL97" i="16"/>
  <c r="KUK97" i="16"/>
  <c r="KUJ97" i="16"/>
  <c r="KUI97" i="16"/>
  <c r="KUH97" i="16"/>
  <c r="KUG97" i="16"/>
  <c r="KUF97" i="16"/>
  <c r="KUE97" i="16"/>
  <c r="KUD97" i="16"/>
  <c r="KUC97" i="16"/>
  <c r="KUB97" i="16"/>
  <c r="KUA97" i="16"/>
  <c r="KTZ97" i="16"/>
  <c r="KTY97" i="16"/>
  <c r="KTX97" i="16"/>
  <c r="KTW97" i="16"/>
  <c r="KTV97" i="16"/>
  <c r="KTU97" i="16"/>
  <c r="KTT97" i="16"/>
  <c r="KTS97" i="16"/>
  <c r="KTR97" i="16"/>
  <c r="KTQ97" i="16"/>
  <c r="KTP97" i="16"/>
  <c r="KTO97" i="16"/>
  <c r="KTN97" i="16"/>
  <c r="KTM97" i="16"/>
  <c r="KTL97" i="16"/>
  <c r="KTK97" i="16"/>
  <c r="KTJ97" i="16"/>
  <c r="KTI97" i="16"/>
  <c r="KTH97" i="16"/>
  <c r="KTG97" i="16"/>
  <c r="KTF97" i="16"/>
  <c r="KTE97" i="16"/>
  <c r="KTD97" i="16"/>
  <c r="KTC97" i="16"/>
  <c r="KTB97" i="16"/>
  <c r="KTA97" i="16"/>
  <c r="KSZ97" i="16"/>
  <c r="KSY97" i="16"/>
  <c r="KSX97" i="16"/>
  <c r="KSW97" i="16"/>
  <c r="KSV97" i="16"/>
  <c r="KSU97" i="16"/>
  <c r="KST97" i="16"/>
  <c r="KSS97" i="16"/>
  <c r="KSR97" i="16"/>
  <c r="KSQ97" i="16"/>
  <c r="KSP97" i="16"/>
  <c r="KSO97" i="16"/>
  <c r="KSN97" i="16"/>
  <c r="KSM97" i="16"/>
  <c r="KSL97" i="16"/>
  <c r="KSK97" i="16"/>
  <c r="KSJ97" i="16"/>
  <c r="KSI97" i="16"/>
  <c r="KSH97" i="16"/>
  <c r="KSG97" i="16"/>
  <c r="KSF97" i="16"/>
  <c r="KSE97" i="16"/>
  <c r="KSD97" i="16"/>
  <c r="KSC97" i="16"/>
  <c r="KSB97" i="16"/>
  <c r="KSA97" i="16"/>
  <c r="KRZ97" i="16"/>
  <c r="KRY97" i="16"/>
  <c r="KRX97" i="16"/>
  <c r="KRW97" i="16"/>
  <c r="KRV97" i="16"/>
  <c r="KRU97" i="16"/>
  <c r="KRT97" i="16"/>
  <c r="KRS97" i="16"/>
  <c r="KRR97" i="16"/>
  <c r="KRQ97" i="16"/>
  <c r="KRP97" i="16"/>
  <c r="KRO97" i="16"/>
  <c r="KRN97" i="16"/>
  <c r="KRM97" i="16"/>
  <c r="KRL97" i="16"/>
  <c r="KRK97" i="16"/>
  <c r="KRJ97" i="16"/>
  <c r="KRI97" i="16"/>
  <c r="KRH97" i="16"/>
  <c r="KRG97" i="16"/>
  <c r="KRF97" i="16"/>
  <c r="KRE97" i="16"/>
  <c r="KRD97" i="16"/>
  <c r="KRC97" i="16"/>
  <c r="KRB97" i="16"/>
  <c r="KRA97" i="16"/>
  <c r="KQZ97" i="16"/>
  <c r="KQY97" i="16"/>
  <c r="KQX97" i="16"/>
  <c r="KQW97" i="16"/>
  <c r="KQV97" i="16"/>
  <c r="KQU97" i="16"/>
  <c r="KQT97" i="16"/>
  <c r="KQS97" i="16"/>
  <c r="KQR97" i="16"/>
  <c r="KQQ97" i="16"/>
  <c r="KQP97" i="16"/>
  <c r="KQO97" i="16"/>
  <c r="KQN97" i="16"/>
  <c r="KQM97" i="16"/>
  <c r="KQL97" i="16"/>
  <c r="KQK97" i="16"/>
  <c r="KQJ97" i="16"/>
  <c r="KQI97" i="16"/>
  <c r="KQH97" i="16"/>
  <c r="KQG97" i="16"/>
  <c r="KQF97" i="16"/>
  <c r="KQE97" i="16"/>
  <c r="KQD97" i="16"/>
  <c r="KQC97" i="16"/>
  <c r="KQB97" i="16"/>
  <c r="KQA97" i="16"/>
  <c r="KPZ97" i="16"/>
  <c r="KPY97" i="16"/>
  <c r="KPX97" i="16"/>
  <c r="KPW97" i="16"/>
  <c r="KPV97" i="16"/>
  <c r="KPU97" i="16"/>
  <c r="KPT97" i="16"/>
  <c r="KPS97" i="16"/>
  <c r="KPR97" i="16"/>
  <c r="KPQ97" i="16"/>
  <c r="KPP97" i="16"/>
  <c r="KPO97" i="16"/>
  <c r="KPN97" i="16"/>
  <c r="KPM97" i="16"/>
  <c r="KPL97" i="16"/>
  <c r="KPK97" i="16"/>
  <c r="KPJ97" i="16"/>
  <c r="KPI97" i="16"/>
  <c r="KPH97" i="16"/>
  <c r="KPG97" i="16"/>
  <c r="KPF97" i="16"/>
  <c r="KPE97" i="16"/>
  <c r="KPD97" i="16"/>
  <c r="KPC97" i="16"/>
  <c r="KPB97" i="16"/>
  <c r="KPA97" i="16"/>
  <c r="KOZ97" i="16"/>
  <c r="KOY97" i="16"/>
  <c r="KOX97" i="16"/>
  <c r="KOW97" i="16"/>
  <c r="KOV97" i="16"/>
  <c r="KOU97" i="16"/>
  <c r="KOT97" i="16"/>
  <c r="KOS97" i="16"/>
  <c r="KOR97" i="16"/>
  <c r="KOQ97" i="16"/>
  <c r="KOP97" i="16"/>
  <c r="KOO97" i="16"/>
  <c r="KON97" i="16"/>
  <c r="KOM97" i="16"/>
  <c r="KOL97" i="16"/>
  <c r="KOK97" i="16"/>
  <c r="KOJ97" i="16"/>
  <c r="KOI97" i="16"/>
  <c r="KOH97" i="16"/>
  <c r="KOG97" i="16"/>
  <c r="KOF97" i="16"/>
  <c r="KOE97" i="16"/>
  <c r="KOD97" i="16"/>
  <c r="KOC97" i="16"/>
  <c r="KOB97" i="16"/>
  <c r="KOA97" i="16"/>
  <c r="KNZ97" i="16"/>
  <c r="KNY97" i="16"/>
  <c r="KNX97" i="16"/>
  <c r="KNW97" i="16"/>
  <c r="KNV97" i="16"/>
  <c r="KNU97" i="16"/>
  <c r="KNT97" i="16"/>
  <c r="KNS97" i="16"/>
  <c r="KNR97" i="16"/>
  <c r="KNQ97" i="16"/>
  <c r="KNP97" i="16"/>
  <c r="KNO97" i="16"/>
  <c r="KNN97" i="16"/>
  <c r="KNM97" i="16"/>
  <c r="KNL97" i="16"/>
  <c r="KNK97" i="16"/>
  <c r="KNJ97" i="16"/>
  <c r="KNI97" i="16"/>
  <c r="KNH97" i="16"/>
  <c r="KNG97" i="16"/>
  <c r="KNF97" i="16"/>
  <c r="KNE97" i="16"/>
  <c r="KND97" i="16"/>
  <c r="KNC97" i="16"/>
  <c r="KNB97" i="16"/>
  <c r="KNA97" i="16"/>
  <c r="KMZ97" i="16"/>
  <c r="KMY97" i="16"/>
  <c r="KMX97" i="16"/>
  <c r="KMW97" i="16"/>
  <c r="KMV97" i="16"/>
  <c r="KMU97" i="16"/>
  <c r="KMT97" i="16"/>
  <c r="KMS97" i="16"/>
  <c r="KMR97" i="16"/>
  <c r="KMQ97" i="16"/>
  <c r="KMP97" i="16"/>
  <c r="KMO97" i="16"/>
  <c r="KMN97" i="16"/>
  <c r="KMM97" i="16"/>
  <c r="KML97" i="16"/>
  <c r="KMK97" i="16"/>
  <c r="KMJ97" i="16"/>
  <c r="KMI97" i="16"/>
  <c r="KMH97" i="16"/>
  <c r="KMG97" i="16"/>
  <c r="KMF97" i="16"/>
  <c r="KME97" i="16"/>
  <c r="KMD97" i="16"/>
  <c r="KMC97" i="16"/>
  <c r="KMB97" i="16"/>
  <c r="KMA97" i="16"/>
  <c r="KLZ97" i="16"/>
  <c r="KLY97" i="16"/>
  <c r="KLX97" i="16"/>
  <c r="KLW97" i="16"/>
  <c r="KLV97" i="16"/>
  <c r="KLU97" i="16"/>
  <c r="KLT97" i="16"/>
  <c r="KLS97" i="16"/>
  <c r="KLR97" i="16"/>
  <c r="KLQ97" i="16"/>
  <c r="KLP97" i="16"/>
  <c r="KLO97" i="16"/>
  <c r="KLN97" i="16"/>
  <c r="KLM97" i="16"/>
  <c r="KLL97" i="16"/>
  <c r="KLK97" i="16"/>
  <c r="KLJ97" i="16"/>
  <c r="KLI97" i="16"/>
  <c r="KLH97" i="16"/>
  <c r="KLG97" i="16"/>
  <c r="KLF97" i="16"/>
  <c r="KLE97" i="16"/>
  <c r="KLD97" i="16"/>
  <c r="KLC97" i="16"/>
  <c r="KLB97" i="16"/>
  <c r="KLA97" i="16"/>
  <c r="KKZ97" i="16"/>
  <c r="KKY97" i="16"/>
  <c r="KKX97" i="16"/>
  <c r="KKW97" i="16"/>
  <c r="KKV97" i="16"/>
  <c r="KKU97" i="16"/>
  <c r="KKT97" i="16"/>
  <c r="KKS97" i="16"/>
  <c r="KKR97" i="16"/>
  <c r="KKQ97" i="16"/>
  <c r="KKP97" i="16"/>
  <c r="KKO97" i="16"/>
  <c r="KKN97" i="16"/>
  <c r="KKM97" i="16"/>
  <c r="KKL97" i="16"/>
  <c r="KKK97" i="16"/>
  <c r="KKJ97" i="16"/>
  <c r="KKI97" i="16"/>
  <c r="KKH97" i="16"/>
  <c r="KKG97" i="16"/>
  <c r="KKF97" i="16"/>
  <c r="KKE97" i="16"/>
  <c r="KKD97" i="16"/>
  <c r="KKC97" i="16"/>
  <c r="KKB97" i="16"/>
  <c r="KKA97" i="16"/>
  <c r="KJZ97" i="16"/>
  <c r="KJY97" i="16"/>
  <c r="KJX97" i="16"/>
  <c r="KJW97" i="16"/>
  <c r="KJV97" i="16"/>
  <c r="KJU97" i="16"/>
  <c r="KJT97" i="16"/>
  <c r="KJS97" i="16"/>
  <c r="KJR97" i="16"/>
  <c r="KJQ97" i="16"/>
  <c r="KJP97" i="16"/>
  <c r="KJO97" i="16"/>
  <c r="KJN97" i="16"/>
  <c r="KJM97" i="16"/>
  <c r="KJL97" i="16"/>
  <c r="KJK97" i="16"/>
  <c r="KJJ97" i="16"/>
  <c r="KJI97" i="16"/>
  <c r="KJH97" i="16"/>
  <c r="KJG97" i="16"/>
  <c r="KJF97" i="16"/>
  <c r="KJE97" i="16"/>
  <c r="KJD97" i="16"/>
  <c r="KJC97" i="16"/>
  <c r="KJB97" i="16"/>
  <c r="KJA97" i="16"/>
  <c r="KIZ97" i="16"/>
  <c r="KIY97" i="16"/>
  <c r="KIX97" i="16"/>
  <c r="KIW97" i="16"/>
  <c r="KIV97" i="16"/>
  <c r="KIU97" i="16"/>
  <c r="KIT97" i="16"/>
  <c r="KIS97" i="16"/>
  <c r="KIR97" i="16"/>
  <c r="KIQ97" i="16"/>
  <c r="KIP97" i="16"/>
  <c r="KIO97" i="16"/>
  <c r="KIN97" i="16"/>
  <c r="KIM97" i="16"/>
  <c r="KIL97" i="16"/>
  <c r="KIK97" i="16"/>
  <c r="KIJ97" i="16"/>
  <c r="KII97" i="16"/>
  <c r="KIH97" i="16"/>
  <c r="KIG97" i="16"/>
  <c r="KIF97" i="16"/>
  <c r="KIE97" i="16"/>
  <c r="KID97" i="16"/>
  <c r="KIC97" i="16"/>
  <c r="KIB97" i="16"/>
  <c r="KIA97" i="16"/>
  <c r="KHZ97" i="16"/>
  <c r="KHY97" i="16"/>
  <c r="KHX97" i="16"/>
  <c r="KHW97" i="16"/>
  <c r="KHV97" i="16"/>
  <c r="KHU97" i="16"/>
  <c r="KHT97" i="16"/>
  <c r="KHS97" i="16"/>
  <c r="KHR97" i="16"/>
  <c r="KHQ97" i="16"/>
  <c r="KHP97" i="16"/>
  <c r="KHO97" i="16"/>
  <c r="KHN97" i="16"/>
  <c r="KHM97" i="16"/>
  <c r="KHL97" i="16"/>
  <c r="KHK97" i="16"/>
  <c r="KHJ97" i="16"/>
  <c r="KHI97" i="16"/>
  <c r="KHH97" i="16"/>
  <c r="KHG97" i="16"/>
  <c r="KHF97" i="16"/>
  <c r="KHE97" i="16"/>
  <c r="KHD97" i="16"/>
  <c r="KHC97" i="16"/>
  <c r="KHB97" i="16"/>
  <c r="KHA97" i="16"/>
  <c r="KGZ97" i="16"/>
  <c r="KGY97" i="16"/>
  <c r="KGX97" i="16"/>
  <c r="KGW97" i="16"/>
  <c r="KGV97" i="16"/>
  <c r="KGU97" i="16"/>
  <c r="KGT97" i="16"/>
  <c r="KGS97" i="16"/>
  <c r="KGR97" i="16"/>
  <c r="KGQ97" i="16"/>
  <c r="KGP97" i="16"/>
  <c r="KGO97" i="16"/>
  <c r="KGN97" i="16"/>
  <c r="KGM97" i="16"/>
  <c r="KGL97" i="16"/>
  <c r="KGK97" i="16"/>
  <c r="KGJ97" i="16"/>
  <c r="KGI97" i="16"/>
  <c r="KGH97" i="16"/>
  <c r="KGG97" i="16"/>
  <c r="KGF97" i="16"/>
  <c r="KGE97" i="16"/>
  <c r="KGD97" i="16"/>
  <c r="KGC97" i="16"/>
  <c r="KGB97" i="16"/>
  <c r="KGA97" i="16"/>
  <c r="KFZ97" i="16"/>
  <c r="KFY97" i="16"/>
  <c r="KFX97" i="16"/>
  <c r="KFW97" i="16"/>
  <c r="KFV97" i="16"/>
  <c r="KFU97" i="16"/>
  <c r="KFT97" i="16"/>
  <c r="KFS97" i="16"/>
  <c r="KFR97" i="16"/>
  <c r="KFQ97" i="16"/>
  <c r="KFP97" i="16"/>
  <c r="KFO97" i="16"/>
  <c r="KFN97" i="16"/>
  <c r="KFM97" i="16"/>
  <c r="KFL97" i="16"/>
  <c r="KFK97" i="16"/>
  <c r="KFJ97" i="16"/>
  <c r="KFI97" i="16"/>
  <c r="KFH97" i="16"/>
  <c r="KFG97" i="16"/>
  <c r="KFF97" i="16"/>
  <c r="KFE97" i="16"/>
  <c r="KFD97" i="16"/>
  <c r="KFC97" i="16"/>
  <c r="KFB97" i="16"/>
  <c r="KFA97" i="16"/>
  <c r="KEZ97" i="16"/>
  <c r="KEY97" i="16"/>
  <c r="KEX97" i="16"/>
  <c r="KEW97" i="16"/>
  <c r="KEV97" i="16"/>
  <c r="KEU97" i="16"/>
  <c r="KET97" i="16"/>
  <c r="KES97" i="16"/>
  <c r="KER97" i="16"/>
  <c r="KEQ97" i="16"/>
  <c r="KEP97" i="16"/>
  <c r="KEO97" i="16"/>
  <c r="KEN97" i="16"/>
  <c r="KEM97" i="16"/>
  <c r="KEL97" i="16"/>
  <c r="KEK97" i="16"/>
  <c r="KEJ97" i="16"/>
  <c r="KEI97" i="16"/>
  <c r="KEH97" i="16"/>
  <c r="KEG97" i="16"/>
  <c r="KEF97" i="16"/>
  <c r="KEE97" i="16"/>
  <c r="KED97" i="16"/>
  <c r="KEC97" i="16"/>
  <c r="KEB97" i="16"/>
  <c r="KEA97" i="16"/>
  <c r="KDZ97" i="16"/>
  <c r="KDY97" i="16"/>
  <c r="KDX97" i="16"/>
  <c r="KDW97" i="16"/>
  <c r="KDV97" i="16"/>
  <c r="KDU97" i="16"/>
  <c r="KDT97" i="16"/>
  <c r="KDS97" i="16"/>
  <c r="KDR97" i="16"/>
  <c r="KDQ97" i="16"/>
  <c r="KDP97" i="16"/>
  <c r="KDO97" i="16"/>
  <c r="KDN97" i="16"/>
  <c r="KDM97" i="16"/>
  <c r="KDL97" i="16"/>
  <c r="KDK97" i="16"/>
  <c r="KDJ97" i="16"/>
  <c r="KDI97" i="16"/>
  <c r="KDH97" i="16"/>
  <c r="KDG97" i="16"/>
  <c r="KDF97" i="16"/>
  <c r="KDE97" i="16"/>
  <c r="KDD97" i="16"/>
  <c r="KDC97" i="16"/>
  <c r="KDB97" i="16"/>
  <c r="KDA97" i="16"/>
  <c r="KCZ97" i="16"/>
  <c r="KCY97" i="16"/>
  <c r="KCX97" i="16"/>
  <c r="KCW97" i="16"/>
  <c r="KCV97" i="16"/>
  <c r="KCU97" i="16"/>
  <c r="KCT97" i="16"/>
  <c r="KCS97" i="16"/>
  <c r="KCR97" i="16"/>
  <c r="KCQ97" i="16"/>
  <c r="KCP97" i="16"/>
  <c r="KCO97" i="16"/>
  <c r="KCN97" i="16"/>
  <c r="KCM97" i="16"/>
  <c r="KCL97" i="16"/>
  <c r="KCK97" i="16"/>
  <c r="KCJ97" i="16"/>
  <c r="KCI97" i="16"/>
  <c r="KCH97" i="16"/>
  <c r="KCG97" i="16"/>
  <c r="KCF97" i="16"/>
  <c r="KCE97" i="16"/>
  <c r="KCD97" i="16"/>
  <c r="KCC97" i="16"/>
  <c r="KCB97" i="16"/>
  <c r="KCA97" i="16"/>
  <c r="KBZ97" i="16"/>
  <c r="KBY97" i="16"/>
  <c r="KBX97" i="16"/>
  <c r="KBW97" i="16"/>
  <c r="KBV97" i="16"/>
  <c r="KBU97" i="16"/>
  <c r="KBT97" i="16"/>
  <c r="KBS97" i="16"/>
  <c r="KBR97" i="16"/>
  <c r="KBQ97" i="16"/>
  <c r="KBP97" i="16"/>
  <c r="KBO97" i="16"/>
  <c r="KBN97" i="16"/>
  <c r="KBM97" i="16"/>
  <c r="KBL97" i="16"/>
  <c r="KBK97" i="16"/>
  <c r="KBJ97" i="16"/>
  <c r="KBI97" i="16"/>
  <c r="KBH97" i="16"/>
  <c r="KBG97" i="16"/>
  <c r="KBF97" i="16"/>
  <c r="KBE97" i="16"/>
  <c r="KBD97" i="16"/>
  <c r="KBC97" i="16"/>
  <c r="KBB97" i="16"/>
  <c r="KBA97" i="16"/>
  <c r="KAZ97" i="16"/>
  <c r="KAY97" i="16"/>
  <c r="KAX97" i="16"/>
  <c r="KAW97" i="16"/>
  <c r="KAV97" i="16"/>
  <c r="KAU97" i="16"/>
  <c r="KAT97" i="16"/>
  <c r="KAS97" i="16"/>
  <c r="KAR97" i="16"/>
  <c r="KAQ97" i="16"/>
  <c r="KAP97" i="16"/>
  <c r="KAO97" i="16"/>
  <c r="KAN97" i="16"/>
  <c r="KAM97" i="16"/>
  <c r="KAL97" i="16"/>
  <c r="KAK97" i="16"/>
  <c r="KAJ97" i="16"/>
  <c r="KAI97" i="16"/>
  <c r="KAH97" i="16"/>
  <c r="KAG97" i="16"/>
  <c r="KAF97" i="16"/>
  <c r="KAE97" i="16"/>
  <c r="KAD97" i="16"/>
  <c r="KAC97" i="16"/>
  <c r="KAB97" i="16"/>
  <c r="KAA97" i="16"/>
  <c r="JZZ97" i="16"/>
  <c r="JZY97" i="16"/>
  <c r="JZX97" i="16"/>
  <c r="JZW97" i="16"/>
  <c r="JZV97" i="16"/>
  <c r="JZU97" i="16"/>
  <c r="JZT97" i="16"/>
  <c r="JZS97" i="16"/>
  <c r="JZR97" i="16"/>
  <c r="JZQ97" i="16"/>
  <c r="JZP97" i="16"/>
  <c r="JZO97" i="16"/>
  <c r="JZN97" i="16"/>
  <c r="JZM97" i="16"/>
  <c r="JZL97" i="16"/>
  <c r="JZK97" i="16"/>
  <c r="JZJ97" i="16"/>
  <c r="JZI97" i="16"/>
  <c r="JZH97" i="16"/>
  <c r="JZG97" i="16"/>
  <c r="JZF97" i="16"/>
  <c r="JZE97" i="16"/>
  <c r="JZD97" i="16"/>
  <c r="JZC97" i="16"/>
  <c r="JZB97" i="16"/>
  <c r="JZA97" i="16"/>
  <c r="JYZ97" i="16"/>
  <c r="JYY97" i="16"/>
  <c r="JYX97" i="16"/>
  <c r="JYW97" i="16"/>
  <c r="JYV97" i="16"/>
  <c r="JYU97" i="16"/>
  <c r="JYT97" i="16"/>
  <c r="JYS97" i="16"/>
  <c r="JYR97" i="16"/>
  <c r="JYQ97" i="16"/>
  <c r="JYP97" i="16"/>
  <c r="JYO97" i="16"/>
  <c r="JYN97" i="16"/>
  <c r="JYM97" i="16"/>
  <c r="JYL97" i="16"/>
  <c r="JYK97" i="16"/>
  <c r="JYJ97" i="16"/>
  <c r="JYI97" i="16"/>
  <c r="JYH97" i="16"/>
  <c r="JYG97" i="16"/>
  <c r="JYF97" i="16"/>
  <c r="JYE97" i="16"/>
  <c r="JYD97" i="16"/>
  <c r="JYC97" i="16"/>
  <c r="JYB97" i="16"/>
  <c r="JYA97" i="16"/>
  <c r="JXZ97" i="16"/>
  <c r="JXY97" i="16"/>
  <c r="JXX97" i="16"/>
  <c r="JXW97" i="16"/>
  <c r="JXV97" i="16"/>
  <c r="JXU97" i="16"/>
  <c r="JXT97" i="16"/>
  <c r="JXS97" i="16"/>
  <c r="JXR97" i="16"/>
  <c r="JXQ97" i="16"/>
  <c r="JXP97" i="16"/>
  <c r="JXO97" i="16"/>
  <c r="JXN97" i="16"/>
  <c r="JXM97" i="16"/>
  <c r="JXL97" i="16"/>
  <c r="JXK97" i="16"/>
  <c r="JXJ97" i="16"/>
  <c r="JXI97" i="16"/>
  <c r="JXH97" i="16"/>
  <c r="JXG97" i="16"/>
  <c r="JXF97" i="16"/>
  <c r="JXE97" i="16"/>
  <c r="JXD97" i="16"/>
  <c r="JXC97" i="16"/>
  <c r="JXB97" i="16"/>
  <c r="JXA97" i="16"/>
  <c r="JWZ97" i="16"/>
  <c r="JWY97" i="16"/>
  <c r="JWX97" i="16"/>
  <c r="JWW97" i="16"/>
  <c r="JWV97" i="16"/>
  <c r="JWU97" i="16"/>
  <c r="JWT97" i="16"/>
  <c r="JWS97" i="16"/>
  <c r="JWR97" i="16"/>
  <c r="JWQ97" i="16"/>
  <c r="JWP97" i="16"/>
  <c r="JWO97" i="16"/>
  <c r="JWN97" i="16"/>
  <c r="JWM97" i="16"/>
  <c r="JWL97" i="16"/>
  <c r="JWK97" i="16"/>
  <c r="JWJ97" i="16"/>
  <c r="JWI97" i="16"/>
  <c r="JWH97" i="16"/>
  <c r="JWG97" i="16"/>
  <c r="JWF97" i="16"/>
  <c r="JWE97" i="16"/>
  <c r="JWD97" i="16"/>
  <c r="JWC97" i="16"/>
  <c r="JWB97" i="16"/>
  <c r="JWA97" i="16"/>
  <c r="JVZ97" i="16"/>
  <c r="JVY97" i="16"/>
  <c r="JVX97" i="16"/>
  <c r="JVW97" i="16"/>
  <c r="JVV97" i="16"/>
  <c r="JVU97" i="16"/>
  <c r="JVT97" i="16"/>
  <c r="JVS97" i="16"/>
  <c r="JVR97" i="16"/>
  <c r="JVQ97" i="16"/>
  <c r="JVP97" i="16"/>
  <c r="JVO97" i="16"/>
  <c r="JVN97" i="16"/>
  <c r="JVM97" i="16"/>
  <c r="JVL97" i="16"/>
  <c r="JVK97" i="16"/>
  <c r="JVJ97" i="16"/>
  <c r="JVI97" i="16"/>
  <c r="JVH97" i="16"/>
  <c r="JVG97" i="16"/>
  <c r="JVF97" i="16"/>
  <c r="JVE97" i="16"/>
  <c r="JVD97" i="16"/>
  <c r="JVC97" i="16"/>
  <c r="JVB97" i="16"/>
  <c r="JVA97" i="16"/>
  <c r="JUZ97" i="16"/>
  <c r="JUY97" i="16"/>
  <c r="JUX97" i="16"/>
  <c r="JUW97" i="16"/>
  <c r="JUV97" i="16"/>
  <c r="JUU97" i="16"/>
  <c r="JUT97" i="16"/>
  <c r="JUS97" i="16"/>
  <c r="JUR97" i="16"/>
  <c r="JUQ97" i="16"/>
  <c r="JUP97" i="16"/>
  <c r="JUO97" i="16"/>
  <c r="JUN97" i="16"/>
  <c r="JUM97" i="16"/>
  <c r="JUL97" i="16"/>
  <c r="JUK97" i="16"/>
  <c r="JUJ97" i="16"/>
  <c r="JUI97" i="16"/>
  <c r="JUH97" i="16"/>
  <c r="JUG97" i="16"/>
  <c r="JUF97" i="16"/>
  <c r="JUE97" i="16"/>
  <c r="JUD97" i="16"/>
  <c r="JUC97" i="16"/>
  <c r="JUB97" i="16"/>
  <c r="JUA97" i="16"/>
  <c r="JTZ97" i="16"/>
  <c r="JTY97" i="16"/>
  <c r="JTX97" i="16"/>
  <c r="JTW97" i="16"/>
  <c r="JTV97" i="16"/>
  <c r="JTU97" i="16"/>
  <c r="JTT97" i="16"/>
  <c r="JTS97" i="16"/>
  <c r="JTR97" i="16"/>
  <c r="JTQ97" i="16"/>
  <c r="JTP97" i="16"/>
  <c r="JTO97" i="16"/>
  <c r="JTN97" i="16"/>
  <c r="JTM97" i="16"/>
  <c r="JTL97" i="16"/>
  <c r="JTK97" i="16"/>
  <c r="JTJ97" i="16"/>
  <c r="JTI97" i="16"/>
  <c r="JTH97" i="16"/>
  <c r="JTG97" i="16"/>
  <c r="JTF97" i="16"/>
  <c r="JTE97" i="16"/>
  <c r="JTD97" i="16"/>
  <c r="JTC97" i="16"/>
  <c r="JTB97" i="16"/>
  <c r="JTA97" i="16"/>
  <c r="JSZ97" i="16"/>
  <c r="JSY97" i="16"/>
  <c r="JSX97" i="16"/>
  <c r="JSW97" i="16"/>
  <c r="JSV97" i="16"/>
  <c r="JSU97" i="16"/>
  <c r="JST97" i="16"/>
  <c r="JSS97" i="16"/>
  <c r="JSR97" i="16"/>
  <c r="JSQ97" i="16"/>
  <c r="JSP97" i="16"/>
  <c r="JSO97" i="16"/>
  <c r="JSN97" i="16"/>
  <c r="JSM97" i="16"/>
  <c r="JSL97" i="16"/>
  <c r="JSK97" i="16"/>
  <c r="JSJ97" i="16"/>
  <c r="JSI97" i="16"/>
  <c r="JSH97" i="16"/>
  <c r="JSG97" i="16"/>
  <c r="JSF97" i="16"/>
  <c r="JSE97" i="16"/>
  <c r="JSD97" i="16"/>
  <c r="JSC97" i="16"/>
  <c r="JSB97" i="16"/>
  <c r="JSA97" i="16"/>
  <c r="JRZ97" i="16"/>
  <c r="JRY97" i="16"/>
  <c r="JRX97" i="16"/>
  <c r="JRW97" i="16"/>
  <c r="JRV97" i="16"/>
  <c r="JRU97" i="16"/>
  <c r="JRT97" i="16"/>
  <c r="JRS97" i="16"/>
  <c r="JRR97" i="16"/>
  <c r="JRQ97" i="16"/>
  <c r="JRP97" i="16"/>
  <c r="JRO97" i="16"/>
  <c r="JRN97" i="16"/>
  <c r="JRM97" i="16"/>
  <c r="JRL97" i="16"/>
  <c r="JRK97" i="16"/>
  <c r="JRJ97" i="16"/>
  <c r="JRI97" i="16"/>
  <c r="JRH97" i="16"/>
  <c r="JRG97" i="16"/>
  <c r="JRF97" i="16"/>
  <c r="JRE97" i="16"/>
  <c r="JRD97" i="16"/>
  <c r="JRC97" i="16"/>
  <c r="JRB97" i="16"/>
  <c r="JRA97" i="16"/>
  <c r="JQZ97" i="16"/>
  <c r="JQY97" i="16"/>
  <c r="JQX97" i="16"/>
  <c r="JQW97" i="16"/>
  <c r="JQV97" i="16"/>
  <c r="JQU97" i="16"/>
  <c r="JQT97" i="16"/>
  <c r="JQS97" i="16"/>
  <c r="JQR97" i="16"/>
  <c r="JQQ97" i="16"/>
  <c r="JQP97" i="16"/>
  <c r="JQO97" i="16"/>
  <c r="JQN97" i="16"/>
  <c r="JQM97" i="16"/>
  <c r="JQL97" i="16"/>
  <c r="JQK97" i="16"/>
  <c r="JQJ97" i="16"/>
  <c r="JQI97" i="16"/>
  <c r="JQH97" i="16"/>
  <c r="JQG97" i="16"/>
  <c r="JQF97" i="16"/>
  <c r="JQE97" i="16"/>
  <c r="JQD97" i="16"/>
  <c r="JQC97" i="16"/>
  <c r="JQB97" i="16"/>
  <c r="JQA97" i="16"/>
  <c r="JPZ97" i="16"/>
  <c r="JPY97" i="16"/>
  <c r="JPX97" i="16"/>
  <c r="JPW97" i="16"/>
  <c r="JPV97" i="16"/>
  <c r="JPU97" i="16"/>
  <c r="JPT97" i="16"/>
  <c r="JPS97" i="16"/>
  <c r="JPR97" i="16"/>
  <c r="JPQ97" i="16"/>
  <c r="JPP97" i="16"/>
  <c r="JPO97" i="16"/>
  <c r="JPN97" i="16"/>
  <c r="JPM97" i="16"/>
  <c r="JPL97" i="16"/>
  <c r="JPK97" i="16"/>
  <c r="JPJ97" i="16"/>
  <c r="JPI97" i="16"/>
  <c r="JPH97" i="16"/>
  <c r="JPG97" i="16"/>
  <c r="JPF97" i="16"/>
  <c r="JPE97" i="16"/>
  <c r="JPD97" i="16"/>
  <c r="JPC97" i="16"/>
  <c r="JPB97" i="16"/>
  <c r="JPA97" i="16"/>
  <c r="JOZ97" i="16"/>
  <c r="JOY97" i="16"/>
  <c r="JOX97" i="16"/>
  <c r="JOW97" i="16"/>
  <c r="JOV97" i="16"/>
  <c r="JOU97" i="16"/>
  <c r="JOT97" i="16"/>
  <c r="JOS97" i="16"/>
  <c r="JOR97" i="16"/>
  <c r="JOQ97" i="16"/>
  <c r="JOP97" i="16"/>
  <c r="JOO97" i="16"/>
  <c r="JON97" i="16"/>
  <c r="JOM97" i="16"/>
  <c r="JOL97" i="16"/>
  <c r="JOK97" i="16"/>
  <c r="JOJ97" i="16"/>
  <c r="JOI97" i="16"/>
  <c r="JOH97" i="16"/>
  <c r="JOG97" i="16"/>
  <c r="JOF97" i="16"/>
  <c r="JOE97" i="16"/>
  <c r="JOD97" i="16"/>
  <c r="JOC97" i="16"/>
  <c r="JOB97" i="16"/>
  <c r="JOA97" i="16"/>
  <c r="JNZ97" i="16"/>
  <c r="JNY97" i="16"/>
  <c r="JNX97" i="16"/>
  <c r="JNW97" i="16"/>
  <c r="JNV97" i="16"/>
  <c r="JNU97" i="16"/>
  <c r="JNT97" i="16"/>
  <c r="JNS97" i="16"/>
  <c r="JNR97" i="16"/>
  <c r="JNQ97" i="16"/>
  <c r="JNP97" i="16"/>
  <c r="JNO97" i="16"/>
  <c r="JNN97" i="16"/>
  <c r="JNM97" i="16"/>
  <c r="JNL97" i="16"/>
  <c r="JNK97" i="16"/>
  <c r="JNJ97" i="16"/>
  <c r="JNI97" i="16"/>
  <c r="JNH97" i="16"/>
  <c r="JNG97" i="16"/>
  <c r="JNF97" i="16"/>
  <c r="JNE97" i="16"/>
  <c r="JND97" i="16"/>
  <c r="JNC97" i="16"/>
  <c r="JNB97" i="16"/>
  <c r="JNA97" i="16"/>
  <c r="JMZ97" i="16"/>
  <c r="JMY97" i="16"/>
  <c r="JMX97" i="16"/>
  <c r="JMW97" i="16"/>
  <c r="JMV97" i="16"/>
  <c r="JMU97" i="16"/>
  <c r="JMT97" i="16"/>
  <c r="JMS97" i="16"/>
  <c r="JMR97" i="16"/>
  <c r="JMQ97" i="16"/>
  <c r="JMP97" i="16"/>
  <c r="JMO97" i="16"/>
  <c r="JMN97" i="16"/>
  <c r="JMM97" i="16"/>
  <c r="JML97" i="16"/>
  <c r="JMK97" i="16"/>
  <c r="JMJ97" i="16"/>
  <c r="JMI97" i="16"/>
  <c r="JMH97" i="16"/>
  <c r="JMG97" i="16"/>
  <c r="JMF97" i="16"/>
  <c r="JME97" i="16"/>
  <c r="JMD97" i="16"/>
  <c r="JMC97" i="16"/>
  <c r="JMB97" i="16"/>
  <c r="JMA97" i="16"/>
  <c r="JLZ97" i="16"/>
  <c r="JLY97" i="16"/>
  <c r="JLX97" i="16"/>
  <c r="JLW97" i="16"/>
  <c r="JLV97" i="16"/>
  <c r="JLU97" i="16"/>
  <c r="JLT97" i="16"/>
  <c r="JLS97" i="16"/>
  <c r="JLR97" i="16"/>
  <c r="JLQ97" i="16"/>
  <c r="JLP97" i="16"/>
  <c r="JLO97" i="16"/>
  <c r="JLN97" i="16"/>
  <c r="JLM97" i="16"/>
  <c r="JLL97" i="16"/>
  <c r="JLK97" i="16"/>
  <c r="JLJ97" i="16"/>
  <c r="JLI97" i="16"/>
  <c r="JLH97" i="16"/>
  <c r="JLG97" i="16"/>
  <c r="JLF97" i="16"/>
  <c r="JLE97" i="16"/>
  <c r="JLD97" i="16"/>
  <c r="JLC97" i="16"/>
  <c r="JLB97" i="16"/>
  <c r="JLA97" i="16"/>
  <c r="JKZ97" i="16"/>
  <c r="JKY97" i="16"/>
  <c r="JKX97" i="16"/>
  <c r="JKW97" i="16"/>
  <c r="JKV97" i="16"/>
  <c r="JKU97" i="16"/>
  <c r="JKT97" i="16"/>
  <c r="JKS97" i="16"/>
  <c r="JKR97" i="16"/>
  <c r="JKQ97" i="16"/>
  <c r="JKP97" i="16"/>
  <c r="JKO97" i="16"/>
  <c r="JKN97" i="16"/>
  <c r="JKM97" i="16"/>
  <c r="JKL97" i="16"/>
  <c r="JKK97" i="16"/>
  <c r="JKJ97" i="16"/>
  <c r="JKI97" i="16"/>
  <c r="JKH97" i="16"/>
  <c r="JKG97" i="16"/>
  <c r="JKF97" i="16"/>
  <c r="JKE97" i="16"/>
  <c r="JKD97" i="16"/>
  <c r="JKC97" i="16"/>
  <c r="JKB97" i="16"/>
  <c r="JKA97" i="16"/>
  <c r="JJZ97" i="16"/>
  <c r="JJY97" i="16"/>
  <c r="JJX97" i="16"/>
  <c r="JJW97" i="16"/>
  <c r="JJV97" i="16"/>
  <c r="JJU97" i="16"/>
  <c r="JJT97" i="16"/>
  <c r="JJS97" i="16"/>
  <c r="JJR97" i="16"/>
  <c r="JJQ97" i="16"/>
  <c r="JJP97" i="16"/>
  <c r="JJO97" i="16"/>
  <c r="JJN97" i="16"/>
  <c r="JJM97" i="16"/>
  <c r="JJL97" i="16"/>
  <c r="JJK97" i="16"/>
  <c r="JJJ97" i="16"/>
  <c r="JJI97" i="16"/>
  <c r="JJH97" i="16"/>
  <c r="JJG97" i="16"/>
  <c r="JJF97" i="16"/>
  <c r="JJE97" i="16"/>
  <c r="JJD97" i="16"/>
  <c r="JJC97" i="16"/>
  <c r="JJB97" i="16"/>
  <c r="JJA97" i="16"/>
  <c r="JIZ97" i="16"/>
  <c r="JIY97" i="16"/>
  <c r="JIX97" i="16"/>
  <c r="JIW97" i="16"/>
  <c r="JIV97" i="16"/>
  <c r="JIU97" i="16"/>
  <c r="JIT97" i="16"/>
  <c r="JIS97" i="16"/>
  <c r="JIR97" i="16"/>
  <c r="JIQ97" i="16"/>
  <c r="JIP97" i="16"/>
  <c r="JIO97" i="16"/>
  <c r="JIN97" i="16"/>
  <c r="JIM97" i="16"/>
  <c r="JIL97" i="16"/>
  <c r="JIK97" i="16"/>
  <c r="JIJ97" i="16"/>
  <c r="JII97" i="16"/>
  <c r="JIH97" i="16"/>
  <c r="JIG97" i="16"/>
  <c r="JIF97" i="16"/>
  <c r="JIE97" i="16"/>
  <c r="JID97" i="16"/>
  <c r="JIC97" i="16"/>
  <c r="JIB97" i="16"/>
  <c r="JIA97" i="16"/>
  <c r="JHZ97" i="16"/>
  <c r="JHY97" i="16"/>
  <c r="JHX97" i="16"/>
  <c r="JHW97" i="16"/>
  <c r="JHV97" i="16"/>
  <c r="JHU97" i="16"/>
  <c r="JHT97" i="16"/>
  <c r="JHS97" i="16"/>
  <c r="JHR97" i="16"/>
  <c r="JHQ97" i="16"/>
  <c r="JHP97" i="16"/>
  <c r="JHO97" i="16"/>
  <c r="JHN97" i="16"/>
  <c r="JHM97" i="16"/>
  <c r="JHL97" i="16"/>
  <c r="JHK97" i="16"/>
  <c r="JHJ97" i="16"/>
  <c r="JHI97" i="16"/>
  <c r="JHH97" i="16"/>
  <c r="JHG97" i="16"/>
  <c r="JHF97" i="16"/>
  <c r="JHE97" i="16"/>
  <c r="JHD97" i="16"/>
  <c r="JHC97" i="16"/>
  <c r="JHB97" i="16"/>
  <c r="JHA97" i="16"/>
  <c r="JGZ97" i="16"/>
  <c r="JGY97" i="16"/>
  <c r="JGX97" i="16"/>
  <c r="JGW97" i="16"/>
  <c r="JGV97" i="16"/>
  <c r="JGU97" i="16"/>
  <c r="JGT97" i="16"/>
  <c r="JGS97" i="16"/>
  <c r="JGR97" i="16"/>
  <c r="JGQ97" i="16"/>
  <c r="JGP97" i="16"/>
  <c r="JGO97" i="16"/>
  <c r="JGN97" i="16"/>
  <c r="JGM97" i="16"/>
  <c r="JGL97" i="16"/>
  <c r="JGK97" i="16"/>
  <c r="JGJ97" i="16"/>
  <c r="JGI97" i="16"/>
  <c r="JGH97" i="16"/>
  <c r="JGG97" i="16"/>
  <c r="JGF97" i="16"/>
  <c r="JGE97" i="16"/>
  <c r="JGD97" i="16"/>
  <c r="JGC97" i="16"/>
  <c r="JGB97" i="16"/>
  <c r="JGA97" i="16"/>
  <c r="JFZ97" i="16"/>
  <c r="JFY97" i="16"/>
  <c r="JFX97" i="16"/>
  <c r="JFW97" i="16"/>
  <c r="JFV97" i="16"/>
  <c r="JFU97" i="16"/>
  <c r="JFT97" i="16"/>
  <c r="JFS97" i="16"/>
  <c r="JFR97" i="16"/>
  <c r="JFQ97" i="16"/>
  <c r="JFP97" i="16"/>
  <c r="JFO97" i="16"/>
  <c r="JFN97" i="16"/>
  <c r="JFM97" i="16"/>
  <c r="JFL97" i="16"/>
  <c r="JFK97" i="16"/>
  <c r="JFJ97" i="16"/>
  <c r="JFI97" i="16"/>
  <c r="JFH97" i="16"/>
  <c r="JFG97" i="16"/>
  <c r="JFF97" i="16"/>
  <c r="JFE97" i="16"/>
  <c r="JFD97" i="16"/>
  <c r="JFC97" i="16"/>
  <c r="JFB97" i="16"/>
  <c r="JFA97" i="16"/>
  <c r="JEZ97" i="16"/>
  <c r="JEY97" i="16"/>
  <c r="JEX97" i="16"/>
  <c r="JEW97" i="16"/>
  <c r="JEV97" i="16"/>
  <c r="JEU97" i="16"/>
  <c r="JET97" i="16"/>
  <c r="JES97" i="16"/>
  <c r="JER97" i="16"/>
  <c r="JEQ97" i="16"/>
  <c r="JEP97" i="16"/>
  <c r="JEO97" i="16"/>
  <c r="JEN97" i="16"/>
  <c r="JEM97" i="16"/>
  <c r="JEL97" i="16"/>
  <c r="JEK97" i="16"/>
  <c r="JEJ97" i="16"/>
  <c r="JEI97" i="16"/>
  <c r="JEH97" i="16"/>
  <c r="JEG97" i="16"/>
  <c r="JEF97" i="16"/>
  <c r="JEE97" i="16"/>
  <c r="JED97" i="16"/>
  <c r="JEC97" i="16"/>
  <c r="JEB97" i="16"/>
  <c r="JEA97" i="16"/>
  <c r="JDZ97" i="16"/>
  <c r="JDY97" i="16"/>
  <c r="JDX97" i="16"/>
  <c r="JDW97" i="16"/>
  <c r="JDV97" i="16"/>
  <c r="JDU97" i="16"/>
  <c r="JDT97" i="16"/>
  <c r="JDS97" i="16"/>
  <c r="JDR97" i="16"/>
  <c r="JDQ97" i="16"/>
  <c r="JDP97" i="16"/>
  <c r="JDO97" i="16"/>
  <c r="JDN97" i="16"/>
  <c r="JDM97" i="16"/>
  <c r="JDL97" i="16"/>
  <c r="JDK97" i="16"/>
  <c r="JDJ97" i="16"/>
  <c r="JDI97" i="16"/>
  <c r="JDH97" i="16"/>
  <c r="JDG97" i="16"/>
  <c r="JDF97" i="16"/>
  <c r="JDE97" i="16"/>
  <c r="JDD97" i="16"/>
  <c r="JDC97" i="16"/>
  <c r="JDB97" i="16"/>
  <c r="JDA97" i="16"/>
  <c r="JCZ97" i="16"/>
  <c r="JCY97" i="16"/>
  <c r="JCX97" i="16"/>
  <c r="JCW97" i="16"/>
  <c r="JCV97" i="16"/>
  <c r="JCU97" i="16"/>
  <c r="JCT97" i="16"/>
  <c r="JCS97" i="16"/>
  <c r="JCR97" i="16"/>
  <c r="JCQ97" i="16"/>
  <c r="JCP97" i="16"/>
  <c r="JCO97" i="16"/>
  <c r="JCN97" i="16"/>
  <c r="JCM97" i="16"/>
  <c r="JCL97" i="16"/>
  <c r="JCK97" i="16"/>
  <c r="JCJ97" i="16"/>
  <c r="JCI97" i="16"/>
  <c r="JCH97" i="16"/>
  <c r="JCG97" i="16"/>
  <c r="JCF97" i="16"/>
  <c r="JCE97" i="16"/>
  <c r="JCD97" i="16"/>
  <c r="JCC97" i="16"/>
  <c r="JCB97" i="16"/>
  <c r="JCA97" i="16"/>
  <c r="JBZ97" i="16"/>
  <c r="JBY97" i="16"/>
  <c r="JBX97" i="16"/>
  <c r="JBW97" i="16"/>
  <c r="JBV97" i="16"/>
  <c r="JBU97" i="16"/>
  <c r="JBT97" i="16"/>
  <c r="JBS97" i="16"/>
  <c r="JBR97" i="16"/>
  <c r="JBQ97" i="16"/>
  <c r="JBP97" i="16"/>
  <c r="JBO97" i="16"/>
  <c r="JBN97" i="16"/>
  <c r="JBM97" i="16"/>
  <c r="JBL97" i="16"/>
  <c r="JBK97" i="16"/>
  <c r="JBJ97" i="16"/>
  <c r="JBI97" i="16"/>
  <c r="JBH97" i="16"/>
  <c r="JBG97" i="16"/>
  <c r="JBF97" i="16"/>
  <c r="JBE97" i="16"/>
  <c r="JBD97" i="16"/>
  <c r="JBC97" i="16"/>
  <c r="JBB97" i="16"/>
  <c r="JBA97" i="16"/>
  <c r="JAZ97" i="16"/>
  <c r="JAY97" i="16"/>
  <c r="JAX97" i="16"/>
  <c r="JAW97" i="16"/>
  <c r="JAV97" i="16"/>
  <c r="JAU97" i="16"/>
  <c r="JAT97" i="16"/>
  <c r="JAS97" i="16"/>
  <c r="JAR97" i="16"/>
  <c r="JAQ97" i="16"/>
  <c r="JAP97" i="16"/>
  <c r="JAO97" i="16"/>
  <c r="JAN97" i="16"/>
  <c r="JAM97" i="16"/>
  <c r="JAL97" i="16"/>
  <c r="JAK97" i="16"/>
  <c r="JAJ97" i="16"/>
  <c r="JAI97" i="16"/>
  <c r="JAH97" i="16"/>
  <c r="JAG97" i="16"/>
  <c r="JAF97" i="16"/>
  <c r="JAE97" i="16"/>
  <c r="JAD97" i="16"/>
  <c r="JAC97" i="16"/>
  <c r="JAB97" i="16"/>
  <c r="JAA97" i="16"/>
  <c r="IZZ97" i="16"/>
  <c r="IZY97" i="16"/>
  <c r="IZX97" i="16"/>
  <c r="IZW97" i="16"/>
  <c r="IZV97" i="16"/>
  <c r="IZU97" i="16"/>
  <c r="IZT97" i="16"/>
  <c r="IZS97" i="16"/>
  <c r="IZR97" i="16"/>
  <c r="IZQ97" i="16"/>
  <c r="IZP97" i="16"/>
  <c r="IZO97" i="16"/>
  <c r="IZN97" i="16"/>
  <c r="IZM97" i="16"/>
  <c r="IZL97" i="16"/>
  <c r="IZK97" i="16"/>
  <c r="IZJ97" i="16"/>
  <c r="IZI97" i="16"/>
  <c r="IZH97" i="16"/>
  <c r="IZG97" i="16"/>
  <c r="IZF97" i="16"/>
  <c r="IZE97" i="16"/>
  <c r="IZD97" i="16"/>
  <c r="IZC97" i="16"/>
  <c r="IZB97" i="16"/>
  <c r="IZA97" i="16"/>
  <c r="IYZ97" i="16"/>
  <c r="IYY97" i="16"/>
  <c r="IYX97" i="16"/>
  <c r="IYW97" i="16"/>
  <c r="IYV97" i="16"/>
  <c r="IYU97" i="16"/>
  <c r="IYT97" i="16"/>
  <c r="IYS97" i="16"/>
  <c r="IYR97" i="16"/>
  <c r="IYQ97" i="16"/>
  <c r="IYP97" i="16"/>
  <c r="IYO97" i="16"/>
  <c r="IYN97" i="16"/>
  <c r="IYM97" i="16"/>
  <c r="IYL97" i="16"/>
  <c r="IYK97" i="16"/>
  <c r="IYJ97" i="16"/>
  <c r="IYI97" i="16"/>
  <c r="IYH97" i="16"/>
  <c r="IYG97" i="16"/>
  <c r="IYF97" i="16"/>
  <c r="IYE97" i="16"/>
  <c r="IYD97" i="16"/>
  <c r="IYC97" i="16"/>
  <c r="IYB97" i="16"/>
  <c r="IYA97" i="16"/>
  <c r="IXZ97" i="16"/>
  <c r="IXY97" i="16"/>
  <c r="IXX97" i="16"/>
  <c r="IXW97" i="16"/>
  <c r="IXV97" i="16"/>
  <c r="IXU97" i="16"/>
  <c r="IXT97" i="16"/>
  <c r="IXS97" i="16"/>
  <c r="IXR97" i="16"/>
  <c r="IXQ97" i="16"/>
  <c r="IXP97" i="16"/>
  <c r="IXO97" i="16"/>
  <c r="IXN97" i="16"/>
  <c r="IXM97" i="16"/>
  <c r="IXL97" i="16"/>
  <c r="IXK97" i="16"/>
  <c r="IXJ97" i="16"/>
  <c r="IXI97" i="16"/>
  <c r="IXH97" i="16"/>
  <c r="IXG97" i="16"/>
  <c r="IXF97" i="16"/>
  <c r="IXE97" i="16"/>
  <c r="IXD97" i="16"/>
  <c r="IXC97" i="16"/>
  <c r="IXB97" i="16"/>
  <c r="IXA97" i="16"/>
  <c r="IWZ97" i="16"/>
  <c r="IWY97" i="16"/>
  <c r="IWX97" i="16"/>
  <c r="IWW97" i="16"/>
  <c r="IWV97" i="16"/>
  <c r="IWU97" i="16"/>
  <c r="IWT97" i="16"/>
  <c r="IWS97" i="16"/>
  <c r="IWR97" i="16"/>
  <c r="IWQ97" i="16"/>
  <c r="IWP97" i="16"/>
  <c r="IWO97" i="16"/>
  <c r="IWN97" i="16"/>
  <c r="IWM97" i="16"/>
  <c r="IWL97" i="16"/>
  <c r="IWK97" i="16"/>
  <c r="IWJ97" i="16"/>
  <c r="IWI97" i="16"/>
  <c r="IWH97" i="16"/>
  <c r="IWG97" i="16"/>
  <c r="IWF97" i="16"/>
  <c r="IWE97" i="16"/>
  <c r="IWD97" i="16"/>
  <c r="IWC97" i="16"/>
  <c r="IWB97" i="16"/>
  <c r="IWA97" i="16"/>
  <c r="IVZ97" i="16"/>
  <c r="IVY97" i="16"/>
  <c r="IVX97" i="16"/>
  <c r="IVW97" i="16"/>
  <c r="IVV97" i="16"/>
  <c r="IVU97" i="16"/>
  <c r="IVT97" i="16"/>
  <c r="IVS97" i="16"/>
  <c r="IVR97" i="16"/>
  <c r="IVQ97" i="16"/>
  <c r="IVP97" i="16"/>
  <c r="IVO97" i="16"/>
  <c r="IVN97" i="16"/>
  <c r="IVM97" i="16"/>
  <c r="IVL97" i="16"/>
  <c r="IVK97" i="16"/>
  <c r="IVJ97" i="16"/>
  <c r="IVI97" i="16"/>
  <c r="IVH97" i="16"/>
  <c r="IVG97" i="16"/>
  <c r="IVF97" i="16"/>
  <c r="IVE97" i="16"/>
  <c r="IVD97" i="16"/>
  <c r="IVC97" i="16"/>
  <c r="IVB97" i="16"/>
  <c r="IVA97" i="16"/>
  <c r="IUZ97" i="16"/>
  <c r="IUY97" i="16"/>
  <c r="IUX97" i="16"/>
  <c r="IUW97" i="16"/>
  <c r="IUV97" i="16"/>
  <c r="IUU97" i="16"/>
  <c r="IUT97" i="16"/>
  <c r="IUS97" i="16"/>
  <c r="IUR97" i="16"/>
  <c r="IUQ97" i="16"/>
  <c r="IUP97" i="16"/>
  <c r="IUO97" i="16"/>
  <c r="IUN97" i="16"/>
  <c r="IUM97" i="16"/>
  <c r="IUL97" i="16"/>
  <c r="IUK97" i="16"/>
  <c r="IUJ97" i="16"/>
  <c r="IUI97" i="16"/>
  <c r="IUH97" i="16"/>
  <c r="IUG97" i="16"/>
  <c r="IUF97" i="16"/>
  <c r="IUE97" i="16"/>
  <c r="IUD97" i="16"/>
  <c r="IUC97" i="16"/>
  <c r="IUB97" i="16"/>
  <c r="IUA97" i="16"/>
  <c r="ITZ97" i="16"/>
  <c r="ITY97" i="16"/>
  <c r="ITX97" i="16"/>
  <c r="ITW97" i="16"/>
  <c r="ITV97" i="16"/>
  <c r="ITU97" i="16"/>
  <c r="ITT97" i="16"/>
  <c r="ITS97" i="16"/>
  <c r="ITR97" i="16"/>
  <c r="ITQ97" i="16"/>
  <c r="ITP97" i="16"/>
  <c r="ITO97" i="16"/>
  <c r="ITN97" i="16"/>
  <c r="ITM97" i="16"/>
  <c r="ITL97" i="16"/>
  <c r="ITK97" i="16"/>
  <c r="ITJ97" i="16"/>
  <c r="ITI97" i="16"/>
  <c r="ITH97" i="16"/>
  <c r="ITG97" i="16"/>
  <c r="ITF97" i="16"/>
  <c r="ITE97" i="16"/>
  <c r="ITD97" i="16"/>
  <c r="ITC97" i="16"/>
  <c r="ITB97" i="16"/>
  <c r="ITA97" i="16"/>
  <c r="ISZ97" i="16"/>
  <c r="ISY97" i="16"/>
  <c r="ISX97" i="16"/>
  <c r="ISW97" i="16"/>
  <c r="ISV97" i="16"/>
  <c r="ISU97" i="16"/>
  <c r="IST97" i="16"/>
  <c r="ISS97" i="16"/>
  <c r="ISR97" i="16"/>
  <c r="ISQ97" i="16"/>
  <c r="ISP97" i="16"/>
  <c r="ISO97" i="16"/>
  <c r="ISN97" i="16"/>
  <c r="ISM97" i="16"/>
  <c r="ISL97" i="16"/>
  <c r="ISK97" i="16"/>
  <c r="ISJ97" i="16"/>
  <c r="ISI97" i="16"/>
  <c r="ISH97" i="16"/>
  <c r="ISG97" i="16"/>
  <c r="ISF97" i="16"/>
  <c r="ISE97" i="16"/>
  <c r="ISD97" i="16"/>
  <c r="ISC97" i="16"/>
  <c r="ISB97" i="16"/>
  <c r="ISA97" i="16"/>
  <c r="IRZ97" i="16"/>
  <c r="IRY97" i="16"/>
  <c r="IRX97" i="16"/>
  <c r="IRW97" i="16"/>
  <c r="IRV97" i="16"/>
  <c r="IRU97" i="16"/>
  <c r="IRT97" i="16"/>
  <c r="IRS97" i="16"/>
  <c r="IRR97" i="16"/>
  <c r="IRQ97" i="16"/>
  <c r="IRP97" i="16"/>
  <c r="IRO97" i="16"/>
  <c r="IRN97" i="16"/>
  <c r="IRM97" i="16"/>
  <c r="IRL97" i="16"/>
  <c r="IRK97" i="16"/>
  <c r="IRJ97" i="16"/>
  <c r="IRI97" i="16"/>
  <c r="IRH97" i="16"/>
  <c r="IRG97" i="16"/>
  <c r="IRF97" i="16"/>
  <c r="IRE97" i="16"/>
  <c r="IRD97" i="16"/>
  <c r="IRC97" i="16"/>
  <c r="IRB97" i="16"/>
  <c r="IRA97" i="16"/>
  <c r="IQZ97" i="16"/>
  <c r="IQY97" i="16"/>
  <c r="IQX97" i="16"/>
  <c r="IQW97" i="16"/>
  <c r="IQV97" i="16"/>
  <c r="IQU97" i="16"/>
  <c r="IQT97" i="16"/>
  <c r="IQS97" i="16"/>
  <c r="IQR97" i="16"/>
  <c r="IQQ97" i="16"/>
  <c r="IQP97" i="16"/>
  <c r="IQO97" i="16"/>
  <c r="IQN97" i="16"/>
  <c r="IQM97" i="16"/>
  <c r="IQL97" i="16"/>
  <c r="IQK97" i="16"/>
  <c r="IQJ97" i="16"/>
  <c r="IQI97" i="16"/>
  <c r="IQH97" i="16"/>
  <c r="IQG97" i="16"/>
  <c r="IQF97" i="16"/>
  <c r="IQE97" i="16"/>
  <c r="IQD97" i="16"/>
  <c r="IQC97" i="16"/>
  <c r="IQB97" i="16"/>
  <c r="IQA97" i="16"/>
  <c r="IPZ97" i="16"/>
  <c r="IPY97" i="16"/>
  <c r="IPX97" i="16"/>
  <c r="IPW97" i="16"/>
  <c r="IPV97" i="16"/>
  <c r="IPU97" i="16"/>
  <c r="IPT97" i="16"/>
  <c r="IPS97" i="16"/>
  <c r="IPR97" i="16"/>
  <c r="IPQ97" i="16"/>
  <c r="IPP97" i="16"/>
  <c r="IPO97" i="16"/>
  <c r="IPN97" i="16"/>
  <c r="IPM97" i="16"/>
  <c r="IPL97" i="16"/>
  <c r="IPK97" i="16"/>
  <c r="IPJ97" i="16"/>
  <c r="IPI97" i="16"/>
  <c r="IPH97" i="16"/>
  <c r="IPG97" i="16"/>
  <c r="IPF97" i="16"/>
  <c r="IPE97" i="16"/>
  <c r="IPD97" i="16"/>
  <c r="IPC97" i="16"/>
  <c r="IPB97" i="16"/>
  <c r="IPA97" i="16"/>
  <c r="IOZ97" i="16"/>
  <c r="IOY97" i="16"/>
  <c r="IOX97" i="16"/>
  <c r="IOW97" i="16"/>
  <c r="IOV97" i="16"/>
  <c r="IOU97" i="16"/>
  <c r="IOT97" i="16"/>
  <c r="IOS97" i="16"/>
  <c r="IOR97" i="16"/>
  <c r="IOQ97" i="16"/>
  <c r="IOP97" i="16"/>
  <c r="IOO97" i="16"/>
  <c r="ION97" i="16"/>
  <c r="IOM97" i="16"/>
  <c r="IOL97" i="16"/>
  <c r="IOK97" i="16"/>
  <c r="IOJ97" i="16"/>
  <c r="IOI97" i="16"/>
  <c r="IOH97" i="16"/>
  <c r="IOG97" i="16"/>
  <c r="IOF97" i="16"/>
  <c r="IOE97" i="16"/>
  <c r="IOD97" i="16"/>
  <c r="IOC97" i="16"/>
  <c r="IOB97" i="16"/>
  <c r="IOA97" i="16"/>
  <c r="INZ97" i="16"/>
  <c r="INY97" i="16"/>
  <c r="INX97" i="16"/>
  <c r="INW97" i="16"/>
  <c r="INV97" i="16"/>
  <c r="INU97" i="16"/>
  <c r="INT97" i="16"/>
  <c r="INS97" i="16"/>
  <c r="INR97" i="16"/>
  <c r="INQ97" i="16"/>
  <c r="INP97" i="16"/>
  <c r="INO97" i="16"/>
  <c r="INN97" i="16"/>
  <c r="INM97" i="16"/>
  <c r="INL97" i="16"/>
  <c r="INK97" i="16"/>
  <c r="INJ97" i="16"/>
  <c r="INI97" i="16"/>
  <c r="INH97" i="16"/>
  <c r="ING97" i="16"/>
  <c r="INF97" i="16"/>
  <c r="INE97" i="16"/>
  <c r="IND97" i="16"/>
  <c r="INC97" i="16"/>
  <c r="INB97" i="16"/>
  <c r="INA97" i="16"/>
  <c r="IMZ97" i="16"/>
  <c r="IMY97" i="16"/>
  <c r="IMX97" i="16"/>
  <c r="IMW97" i="16"/>
  <c r="IMV97" i="16"/>
  <c r="IMU97" i="16"/>
  <c r="IMT97" i="16"/>
  <c r="IMS97" i="16"/>
  <c r="IMR97" i="16"/>
  <c r="IMQ97" i="16"/>
  <c r="IMP97" i="16"/>
  <c r="IMO97" i="16"/>
  <c r="IMN97" i="16"/>
  <c r="IMM97" i="16"/>
  <c r="IML97" i="16"/>
  <c r="IMK97" i="16"/>
  <c r="IMJ97" i="16"/>
  <c r="IMI97" i="16"/>
  <c r="IMH97" i="16"/>
  <c r="IMG97" i="16"/>
  <c r="IMF97" i="16"/>
  <c r="IME97" i="16"/>
  <c r="IMD97" i="16"/>
  <c r="IMC97" i="16"/>
  <c r="IMB97" i="16"/>
  <c r="IMA97" i="16"/>
  <c r="ILZ97" i="16"/>
  <c r="ILY97" i="16"/>
  <c r="ILX97" i="16"/>
  <c r="ILW97" i="16"/>
  <c r="ILV97" i="16"/>
  <c r="ILU97" i="16"/>
  <c r="ILT97" i="16"/>
  <c r="ILS97" i="16"/>
  <c r="ILR97" i="16"/>
  <c r="ILQ97" i="16"/>
  <c r="ILP97" i="16"/>
  <c r="ILO97" i="16"/>
  <c r="ILN97" i="16"/>
  <c r="ILM97" i="16"/>
  <c r="ILL97" i="16"/>
  <c r="ILK97" i="16"/>
  <c r="ILJ97" i="16"/>
  <c r="ILI97" i="16"/>
  <c r="ILH97" i="16"/>
  <c r="ILG97" i="16"/>
  <c r="ILF97" i="16"/>
  <c r="ILE97" i="16"/>
  <c r="ILD97" i="16"/>
  <c r="ILC97" i="16"/>
  <c r="ILB97" i="16"/>
  <c r="ILA97" i="16"/>
  <c r="IKZ97" i="16"/>
  <c r="IKY97" i="16"/>
  <c r="IKX97" i="16"/>
  <c r="IKW97" i="16"/>
  <c r="IKV97" i="16"/>
  <c r="IKU97" i="16"/>
  <c r="IKT97" i="16"/>
  <c r="IKS97" i="16"/>
  <c r="IKR97" i="16"/>
  <c r="IKQ97" i="16"/>
  <c r="IKP97" i="16"/>
  <c r="IKO97" i="16"/>
  <c r="IKN97" i="16"/>
  <c r="IKM97" i="16"/>
  <c r="IKL97" i="16"/>
  <c r="IKK97" i="16"/>
  <c r="IKJ97" i="16"/>
  <c r="IKI97" i="16"/>
  <c r="IKH97" i="16"/>
  <c r="IKG97" i="16"/>
  <c r="IKF97" i="16"/>
  <c r="IKE97" i="16"/>
  <c r="IKD97" i="16"/>
  <c r="IKC97" i="16"/>
  <c r="IKB97" i="16"/>
  <c r="IKA97" i="16"/>
  <c r="IJZ97" i="16"/>
  <c r="IJY97" i="16"/>
  <c r="IJX97" i="16"/>
  <c r="IJW97" i="16"/>
  <c r="IJV97" i="16"/>
  <c r="IJU97" i="16"/>
  <c r="IJT97" i="16"/>
  <c r="IJS97" i="16"/>
  <c r="IJR97" i="16"/>
  <c r="IJQ97" i="16"/>
  <c r="IJP97" i="16"/>
  <c r="IJO97" i="16"/>
  <c r="IJN97" i="16"/>
  <c r="IJM97" i="16"/>
  <c r="IJL97" i="16"/>
  <c r="IJK97" i="16"/>
  <c r="IJJ97" i="16"/>
  <c r="IJI97" i="16"/>
  <c r="IJH97" i="16"/>
  <c r="IJG97" i="16"/>
  <c r="IJF97" i="16"/>
  <c r="IJE97" i="16"/>
  <c r="IJD97" i="16"/>
  <c r="IJC97" i="16"/>
  <c r="IJB97" i="16"/>
  <c r="IJA97" i="16"/>
  <c r="IIZ97" i="16"/>
  <c r="IIY97" i="16"/>
  <c r="IIX97" i="16"/>
  <c r="IIW97" i="16"/>
  <c r="IIV97" i="16"/>
  <c r="IIU97" i="16"/>
  <c r="IIT97" i="16"/>
  <c r="IIS97" i="16"/>
  <c r="IIR97" i="16"/>
  <c r="IIQ97" i="16"/>
  <c r="IIP97" i="16"/>
  <c r="IIO97" i="16"/>
  <c r="IIN97" i="16"/>
  <c r="IIM97" i="16"/>
  <c r="IIL97" i="16"/>
  <c r="IIK97" i="16"/>
  <c r="IIJ97" i="16"/>
  <c r="III97" i="16"/>
  <c r="IIH97" i="16"/>
  <c r="IIG97" i="16"/>
  <c r="IIF97" i="16"/>
  <c r="IIE97" i="16"/>
  <c r="IID97" i="16"/>
  <c r="IIC97" i="16"/>
  <c r="IIB97" i="16"/>
  <c r="IIA97" i="16"/>
  <c r="IHZ97" i="16"/>
  <c r="IHY97" i="16"/>
  <c r="IHX97" i="16"/>
  <c r="IHW97" i="16"/>
  <c r="IHV97" i="16"/>
  <c r="IHU97" i="16"/>
  <c r="IHT97" i="16"/>
  <c r="IHS97" i="16"/>
  <c r="IHR97" i="16"/>
  <c r="IHQ97" i="16"/>
  <c r="IHP97" i="16"/>
  <c r="IHO97" i="16"/>
  <c r="IHN97" i="16"/>
  <c r="IHM97" i="16"/>
  <c r="IHL97" i="16"/>
  <c r="IHK97" i="16"/>
  <c r="IHJ97" i="16"/>
  <c r="IHI97" i="16"/>
  <c r="IHH97" i="16"/>
  <c r="IHG97" i="16"/>
  <c r="IHF97" i="16"/>
  <c r="IHE97" i="16"/>
  <c r="IHD97" i="16"/>
  <c r="IHC97" i="16"/>
  <c r="IHB97" i="16"/>
  <c r="IHA97" i="16"/>
  <c r="IGZ97" i="16"/>
  <c r="IGY97" i="16"/>
  <c r="IGX97" i="16"/>
  <c r="IGW97" i="16"/>
  <c r="IGV97" i="16"/>
  <c r="IGU97" i="16"/>
  <c r="IGT97" i="16"/>
  <c r="IGS97" i="16"/>
  <c r="IGR97" i="16"/>
  <c r="IGQ97" i="16"/>
  <c r="IGP97" i="16"/>
  <c r="IGO97" i="16"/>
  <c r="IGN97" i="16"/>
  <c r="IGM97" i="16"/>
  <c r="IGL97" i="16"/>
  <c r="IGK97" i="16"/>
  <c r="IGJ97" i="16"/>
  <c r="IGI97" i="16"/>
  <c r="IGH97" i="16"/>
  <c r="IGG97" i="16"/>
  <c r="IGF97" i="16"/>
  <c r="IGE97" i="16"/>
  <c r="IGD97" i="16"/>
  <c r="IGC97" i="16"/>
  <c r="IGB97" i="16"/>
  <c r="IGA97" i="16"/>
  <c r="IFZ97" i="16"/>
  <c r="IFY97" i="16"/>
  <c r="IFX97" i="16"/>
  <c r="IFW97" i="16"/>
  <c r="IFV97" i="16"/>
  <c r="IFU97" i="16"/>
  <c r="IFT97" i="16"/>
  <c r="IFS97" i="16"/>
  <c r="IFR97" i="16"/>
  <c r="IFQ97" i="16"/>
  <c r="IFP97" i="16"/>
  <c r="IFO97" i="16"/>
  <c r="IFN97" i="16"/>
  <c r="IFM97" i="16"/>
  <c r="IFL97" i="16"/>
  <c r="IFK97" i="16"/>
  <c r="IFJ97" i="16"/>
  <c r="IFI97" i="16"/>
  <c r="IFH97" i="16"/>
  <c r="IFG97" i="16"/>
  <c r="IFF97" i="16"/>
  <c r="IFE97" i="16"/>
  <c r="IFD97" i="16"/>
  <c r="IFC97" i="16"/>
  <c r="IFB97" i="16"/>
  <c r="IFA97" i="16"/>
  <c r="IEZ97" i="16"/>
  <c r="IEY97" i="16"/>
  <c r="IEX97" i="16"/>
  <c r="IEW97" i="16"/>
  <c r="IEV97" i="16"/>
  <c r="IEU97" i="16"/>
  <c r="IET97" i="16"/>
  <c r="IES97" i="16"/>
  <c r="IER97" i="16"/>
  <c r="IEQ97" i="16"/>
  <c r="IEP97" i="16"/>
  <c r="IEO97" i="16"/>
  <c r="IEN97" i="16"/>
  <c r="IEM97" i="16"/>
  <c r="IEL97" i="16"/>
  <c r="IEK97" i="16"/>
  <c r="IEJ97" i="16"/>
  <c r="IEI97" i="16"/>
  <c r="IEH97" i="16"/>
  <c r="IEG97" i="16"/>
  <c r="IEF97" i="16"/>
  <c r="IEE97" i="16"/>
  <c r="IED97" i="16"/>
  <c r="IEC97" i="16"/>
  <c r="IEB97" i="16"/>
  <c r="IEA97" i="16"/>
  <c r="IDZ97" i="16"/>
  <c r="IDY97" i="16"/>
  <c r="IDX97" i="16"/>
  <c r="IDW97" i="16"/>
  <c r="IDV97" i="16"/>
  <c r="IDU97" i="16"/>
  <c r="IDT97" i="16"/>
  <c r="IDS97" i="16"/>
  <c r="IDR97" i="16"/>
  <c r="IDQ97" i="16"/>
  <c r="IDP97" i="16"/>
  <c r="IDO97" i="16"/>
  <c r="IDN97" i="16"/>
  <c r="IDM97" i="16"/>
  <c r="IDL97" i="16"/>
  <c r="IDK97" i="16"/>
  <c r="IDJ97" i="16"/>
  <c r="IDI97" i="16"/>
  <c r="IDH97" i="16"/>
  <c r="IDG97" i="16"/>
  <c r="IDF97" i="16"/>
  <c r="IDE97" i="16"/>
  <c r="IDD97" i="16"/>
  <c r="IDC97" i="16"/>
  <c r="IDB97" i="16"/>
  <c r="IDA97" i="16"/>
  <c r="ICZ97" i="16"/>
  <c r="ICY97" i="16"/>
  <c r="ICX97" i="16"/>
  <c r="ICW97" i="16"/>
  <c r="ICV97" i="16"/>
  <c r="ICU97" i="16"/>
  <c r="ICT97" i="16"/>
  <c r="ICS97" i="16"/>
  <c r="ICR97" i="16"/>
  <c r="ICQ97" i="16"/>
  <c r="ICP97" i="16"/>
  <c r="ICO97" i="16"/>
  <c r="ICN97" i="16"/>
  <c r="ICM97" i="16"/>
  <c r="ICL97" i="16"/>
  <c r="ICK97" i="16"/>
  <c r="ICJ97" i="16"/>
  <c r="ICI97" i="16"/>
  <c r="ICH97" i="16"/>
  <c r="ICG97" i="16"/>
  <c r="ICF97" i="16"/>
  <c r="ICE97" i="16"/>
  <c r="ICD97" i="16"/>
  <c r="ICC97" i="16"/>
  <c r="ICB97" i="16"/>
  <c r="ICA97" i="16"/>
  <c r="IBZ97" i="16"/>
  <c r="IBY97" i="16"/>
  <c r="IBX97" i="16"/>
  <c r="IBW97" i="16"/>
  <c r="IBV97" i="16"/>
  <c r="IBU97" i="16"/>
  <c r="IBT97" i="16"/>
  <c r="IBS97" i="16"/>
  <c r="IBR97" i="16"/>
  <c r="IBQ97" i="16"/>
  <c r="IBP97" i="16"/>
  <c r="IBO97" i="16"/>
  <c r="IBN97" i="16"/>
  <c r="IBM97" i="16"/>
  <c r="IBL97" i="16"/>
  <c r="IBK97" i="16"/>
  <c r="IBJ97" i="16"/>
  <c r="IBI97" i="16"/>
  <c r="IBH97" i="16"/>
  <c r="IBG97" i="16"/>
  <c r="IBF97" i="16"/>
  <c r="IBE97" i="16"/>
  <c r="IBD97" i="16"/>
  <c r="IBC97" i="16"/>
  <c r="IBB97" i="16"/>
  <c r="IBA97" i="16"/>
  <c r="IAZ97" i="16"/>
  <c r="IAY97" i="16"/>
  <c r="IAX97" i="16"/>
  <c r="IAW97" i="16"/>
  <c r="IAV97" i="16"/>
  <c r="IAU97" i="16"/>
  <c r="IAT97" i="16"/>
  <c r="IAS97" i="16"/>
  <c r="IAR97" i="16"/>
  <c r="IAQ97" i="16"/>
  <c r="IAP97" i="16"/>
  <c r="IAO97" i="16"/>
  <c r="IAN97" i="16"/>
  <c r="IAM97" i="16"/>
  <c r="IAL97" i="16"/>
  <c r="IAK97" i="16"/>
  <c r="IAJ97" i="16"/>
  <c r="IAI97" i="16"/>
  <c r="IAH97" i="16"/>
  <c r="IAG97" i="16"/>
  <c r="IAF97" i="16"/>
  <c r="IAE97" i="16"/>
  <c r="IAD97" i="16"/>
  <c r="IAC97" i="16"/>
  <c r="IAB97" i="16"/>
  <c r="IAA97" i="16"/>
  <c r="HZZ97" i="16"/>
  <c r="HZY97" i="16"/>
  <c r="HZX97" i="16"/>
  <c r="HZW97" i="16"/>
  <c r="HZV97" i="16"/>
  <c r="HZU97" i="16"/>
  <c r="HZT97" i="16"/>
  <c r="HZS97" i="16"/>
  <c r="HZR97" i="16"/>
  <c r="HZQ97" i="16"/>
  <c r="HZP97" i="16"/>
  <c r="HZO97" i="16"/>
  <c r="HZN97" i="16"/>
  <c r="HZM97" i="16"/>
  <c r="HZL97" i="16"/>
  <c r="HZK97" i="16"/>
  <c r="HZJ97" i="16"/>
  <c r="HZI97" i="16"/>
  <c r="HZH97" i="16"/>
  <c r="HZG97" i="16"/>
  <c r="HZF97" i="16"/>
  <c r="HZE97" i="16"/>
  <c r="HZD97" i="16"/>
  <c r="HZC97" i="16"/>
  <c r="HZB97" i="16"/>
  <c r="HZA97" i="16"/>
  <c r="HYZ97" i="16"/>
  <c r="HYY97" i="16"/>
  <c r="HYX97" i="16"/>
  <c r="HYW97" i="16"/>
  <c r="HYV97" i="16"/>
  <c r="HYU97" i="16"/>
  <c r="HYT97" i="16"/>
  <c r="HYS97" i="16"/>
  <c r="HYR97" i="16"/>
  <c r="HYQ97" i="16"/>
  <c r="HYP97" i="16"/>
  <c r="HYO97" i="16"/>
  <c r="HYN97" i="16"/>
  <c r="HYM97" i="16"/>
  <c r="HYL97" i="16"/>
  <c r="HYK97" i="16"/>
  <c r="HYJ97" i="16"/>
  <c r="HYI97" i="16"/>
  <c r="HYH97" i="16"/>
  <c r="HYG97" i="16"/>
  <c r="HYF97" i="16"/>
  <c r="HYE97" i="16"/>
  <c r="HYD97" i="16"/>
  <c r="HYC97" i="16"/>
  <c r="HYB97" i="16"/>
  <c r="HYA97" i="16"/>
  <c r="HXZ97" i="16"/>
  <c r="HXY97" i="16"/>
  <c r="HXX97" i="16"/>
  <c r="HXW97" i="16"/>
  <c r="HXV97" i="16"/>
  <c r="HXU97" i="16"/>
  <c r="HXT97" i="16"/>
  <c r="HXS97" i="16"/>
  <c r="HXR97" i="16"/>
  <c r="HXQ97" i="16"/>
  <c r="HXP97" i="16"/>
  <c r="HXO97" i="16"/>
  <c r="HXN97" i="16"/>
  <c r="HXM97" i="16"/>
  <c r="HXL97" i="16"/>
  <c r="HXK97" i="16"/>
  <c r="HXJ97" i="16"/>
  <c r="HXI97" i="16"/>
  <c r="HXH97" i="16"/>
  <c r="HXG97" i="16"/>
  <c r="HXF97" i="16"/>
  <c r="HXE97" i="16"/>
  <c r="HXD97" i="16"/>
  <c r="HXC97" i="16"/>
  <c r="HXB97" i="16"/>
  <c r="HXA97" i="16"/>
  <c r="HWZ97" i="16"/>
  <c r="HWY97" i="16"/>
  <c r="HWX97" i="16"/>
  <c r="HWW97" i="16"/>
  <c r="HWV97" i="16"/>
  <c r="HWU97" i="16"/>
  <c r="HWT97" i="16"/>
  <c r="HWS97" i="16"/>
  <c r="HWR97" i="16"/>
  <c r="HWQ97" i="16"/>
  <c r="HWP97" i="16"/>
  <c r="HWO97" i="16"/>
  <c r="HWN97" i="16"/>
  <c r="HWM97" i="16"/>
  <c r="HWL97" i="16"/>
  <c r="HWK97" i="16"/>
  <c r="HWJ97" i="16"/>
  <c r="HWI97" i="16"/>
  <c r="HWH97" i="16"/>
  <c r="HWG97" i="16"/>
  <c r="HWF97" i="16"/>
  <c r="HWE97" i="16"/>
  <c r="HWD97" i="16"/>
  <c r="HWC97" i="16"/>
  <c r="HWB97" i="16"/>
  <c r="HWA97" i="16"/>
  <c r="HVZ97" i="16"/>
  <c r="HVY97" i="16"/>
  <c r="HVX97" i="16"/>
  <c r="HVW97" i="16"/>
  <c r="HVV97" i="16"/>
  <c r="HVU97" i="16"/>
  <c r="HVT97" i="16"/>
  <c r="HVS97" i="16"/>
  <c r="HVR97" i="16"/>
  <c r="HVQ97" i="16"/>
  <c r="HVP97" i="16"/>
  <c r="HVO97" i="16"/>
  <c r="HVN97" i="16"/>
  <c r="HVM97" i="16"/>
  <c r="HVL97" i="16"/>
  <c r="HVK97" i="16"/>
  <c r="HVJ97" i="16"/>
  <c r="HVI97" i="16"/>
  <c r="HVH97" i="16"/>
  <c r="HVG97" i="16"/>
  <c r="HVF97" i="16"/>
  <c r="HVE97" i="16"/>
  <c r="HVD97" i="16"/>
  <c r="HVC97" i="16"/>
  <c r="HVB97" i="16"/>
  <c r="HVA97" i="16"/>
  <c r="HUZ97" i="16"/>
  <c r="HUY97" i="16"/>
  <c r="HUX97" i="16"/>
  <c r="HUW97" i="16"/>
  <c r="HUV97" i="16"/>
  <c r="HUU97" i="16"/>
  <c r="HUT97" i="16"/>
  <c r="HUS97" i="16"/>
  <c r="HUR97" i="16"/>
  <c r="HUQ97" i="16"/>
  <c r="HUP97" i="16"/>
  <c r="HUO97" i="16"/>
  <c r="HUN97" i="16"/>
  <c r="HUM97" i="16"/>
  <c r="HUL97" i="16"/>
  <c r="HUK97" i="16"/>
  <c r="HUJ97" i="16"/>
  <c r="HUI97" i="16"/>
  <c r="HUH97" i="16"/>
  <c r="HUG97" i="16"/>
  <c r="HUF97" i="16"/>
  <c r="HUE97" i="16"/>
  <c r="HUD97" i="16"/>
  <c r="HUC97" i="16"/>
  <c r="HUB97" i="16"/>
  <c r="HUA97" i="16"/>
  <c r="HTZ97" i="16"/>
  <c r="HTY97" i="16"/>
  <c r="HTX97" i="16"/>
  <c r="HTW97" i="16"/>
  <c r="HTV97" i="16"/>
  <c r="HTU97" i="16"/>
  <c r="HTT97" i="16"/>
  <c r="HTS97" i="16"/>
  <c r="HTR97" i="16"/>
  <c r="HTQ97" i="16"/>
  <c r="HTP97" i="16"/>
  <c r="HTO97" i="16"/>
  <c r="HTN97" i="16"/>
  <c r="HTM97" i="16"/>
  <c r="HTL97" i="16"/>
  <c r="HTK97" i="16"/>
  <c r="HTJ97" i="16"/>
  <c r="HTI97" i="16"/>
  <c r="HTH97" i="16"/>
  <c r="HTG97" i="16"/>
  <c r="HTF97" i="16"/>
  <c r="HTE97" i="16"/>
  <c r="HTD97" i="16"/>
  <c r="HTC97" i="16"/>
  <c r="HTB97" i="16"/>
  <c r="HTA97" i="16"/>
  <c r="HSZ97" i="16"/>
  <c r="HSY97" i="16"/>
  <c r="HSX97" i="16"/>
  <c r="HSW97" i="16"/>
  <c r="HSV97" i="16"/>
  <c r="HSU97" i="16"/>
  <c r="HST97" i="16"/>
  <c r="HSS97" i="16"/>
  <c r="HSR97" i="16"/>
  <c r="HSQ97" i="16"/>
  <c r="HSP97" i="16"/>
  <c r="HSO97" i="16"/>
  <c r="HSN97" i="16"/>
  <c r="HSM97" i="16"/>
  <c r="HSL97" i="16"/>
  <c r="HSK97" i="16"/>
  <c r="HSJ97" i="16"/>
  <c r="HSI97" i="16"/>
  <c r="HSH97" i="16"/>
  <c r="HSG97" i="16"/>
  <c r="HSF97" i="16"/>
  <c r="HSE97" i="16"/>
  <c r="HSD97" i="16"/>
  <c r="HSC97" i="16"/>
  <c r="HSB97" i="16"/>
  <c r="HSA97" i="16"/>
  <c r="HRZ97" i="16"/>
  <c r="HRY97" i="16"/>
  <c r="HRX97" i="16"/>
  <c r="HRW97" i="16"/>
  <c r="HRV97" i="16"/>
  <c r="HRU97" i="16"/>
  <c r="HRT97" i="16"/>
  <c r="HRS97" i="16"/>
  <c r="HRR97" i="16"/>
  <c r="HRQ97" i="16"/>
  <c r="HRP97" i="16"/>
  <c r="HRO97" i="16"/>
  <c r="HRN97" i="16"/>
  <c r="HRM97" i="16"/>
  <c r="HRL97" i="16"/>
  <c r="HRK97" i="16"/>
  <c r="HRJ97" i="16"/>
  <c r="HRI97" i="16"/>
  <c r="HRH97" i="16"/>
  <c r="HRG97" i="16"/>
  <c r="HRF97" i="16"/>
  <c r="HRE97" i="16"/>
  <c r="HRD97" i="16"/>
  <c r="HRC97" i="16"/>
  <c r="HRB97" i="16"/>
  <c r="HRA97" i="16"/>
  <c r="HQZ97" i="16"/>
  <c r="HQY97" i="16"/>
  <c r="HQX97" i="16"/>
  <c r="HQW97" i="16"/>
  <c r="HQV97" i="16"/>
  <c r="HQU97" i="16"/>
  <c r="HQT97" i="16"/>
  <c r="HQS97" i="16"/>
  <c r="HQR97" i="16"/>
  <c r="HQQ97" i="16"/>
  <c r="HQP97" i="16"/>
  <c r="HQO97" i="16"/>
  <c r="HQN97" i="16"/>
  <c r="HQM97" i="16"/>
  <c r="HQL97" i="16"/>
  <c r="HQK97" i="16"/>
  <c r="HQJ97" i="16"/>
  <c r="HQI97" i="16"/>
  <c r="HQH97" i="16"/>
  <c r="HQG97" i="16"/>
  <c r="HQF97" i="16"/>
  <c r="HQE97" i="16"/>
  <c r="HQD97" i="16"/>
  <c r="HQC97" i="16"/>
  <c r="HQB97" i="16"/>
  <c r="HQA97" i="16"/>
  <c r="HPZ97" i="16"/>
  <c r="HPY97" i="16"/>
  <c r="HPX97" i="16"/>
  <c r="HPW97" i="16"/>
  <c r="HPV97" i="16"/>
  <c r="HPU97" i="16"/>
  <c r="HPT97" i="16"/>
  <c r="HPS97" i="16"/>
  <c r="HPR97" i="16"/>
  <c r="HPQ97" i="16"/>
  <c r="HPP97" i="16"/>
  <c r="HPO97" i="16"/>
  <c r="HPN97" i="16"/>
  <c r="HPM97" i="16"/>
  <c r="HPL97" i="16"/>
  <c r="HPK97" i="16"/>
  <c r="HPJ97" i="16"/>
  <c r="HPI97" i="16"/>
  <c r="HPH97" i="16"/>
  <c r="HPG97" i="16"/>
  <c r="HPF97" i="16"/>
  <c r="HPE97" i="16"/>
  <c r="HPD97" i="16"/>
  <c r="HPC97" i="16"/>
  <c r="HPB97" i="16"/>
  <c r="HPA97" i="16"/>
  <c r="HOZ97" i="16"/>
  <c r="HOY97" i="16"/>
  <c r="HOX97" i="16"/>
  <c r="HOW97" i="16"/>
  <c r="HOV97" i="16"/>
  <c r="HOU97" i="16"/>
  <c r="HOT97" i="16"/>
  <c r="HOS97" i="16"/>
  <c r="HOR97" i="16"/>
  <c r="HOQ97" i="16"/>
  <c r="HOP97" i="16"/>
  <c r="HOO97" i="16"/>
  <c r="HON97" i="16"/>
  <c r="HOM97" i="16"/>
  <c r="HOL97" i="16"/>
  <c r="HOK97" i="16"/>
  <c r="HOJ97" i="16"/>
  <c r="HOI97" i="16"/>
  <c r="HOH97" i="16"/>
  <c r="HOG97" i="16"/>
  <c r="HOF97" i="16"/>
  <c r="HOE97" i="16"/>
  <c r="HOD97" i="16"/>
  <c r="HOC97" i="16"/>
  <c r="HOB97" i="16"/>
  <c r="HOA97" i="16"/>
  <c r="HNZ97" i="16"/>
  <c r="HNY97" i="16"/>
  <c r="HNX97" i="16"/>
  <c r="HNW97" i="16"/>
  <c r="HNV97" i="16"/>
  <c r="HNU97" i="16"/>
  <c r="HNT97" i="16"/>
  <c r="HNS97" i="16"/>
  <c r="HNR97" i="16"/>
  <c r="HNQ97" i="16"/>
  <c r="HNP97" i="16"/>
  <c r="HNO97" i="16"/>
  <c r="HNN97" i="16"/>
  <c r="HNM97" i="16"/>
  <c r="HNL97" i="16"/>
  <c r="HNK97" i="16"/>
  <c r="HNJ97" i="16"/>
  <c r="HNI97" i="16"/>
  <c r="HNH97" i="16"/>
  <c r="HNG97" i="16"/>
  <c r="HNF97" i="16"/>
  <c r="HNE97" i="16"/>
  <c r="HND97" i="16"/>
  <c r="HNC97" i="16"/>
  <c r="HNB97" i="16"/>
  <c r="HNA97" i="16"/>
  <c r="HMZ97" i="16"/>
  <c r="HMY97" i="16"/>
  <c r="HMX97" i="16"/>
  <c r="HMW97" i="16"/>
  <c r="HMV97" i="16"/>
  <c r="HMU97" i="16"/>
  <c r="HMT97" i="16"/>
  <c r="HMS97" i="16"/>
  <c r="HMR97" i="16"/>
  <c r="HMQ97" i="16"/>
  <c r="HMP97" i="16"/>
  <c r="HMO97" i="16"/>
  <c r="HMN97" i="16"/>
  <c r="HMM97" i="16"/>
  <c r="HML97" i="16"/>
  <c r="HMK97" i="16"/>
  <c r="HMJ97" i="16"/>
  <c r="HMI97" i="16"/>
  <c r="HMH97" i="16"/>
  <c r="HMG97" i="16"/>
  <c r="HMF97" i="16"/>
  <c r="HME97" i="16"/>
  <c r="HMD97" i="16"/>
  <c r="HMC97" i="16"/>
  <c r="HMB97" i="16"/>
  <c r="HMA97" i="16"/>
  <c r="HLZ97" i="16"/>
  <c r="HLY97" i="16"/>
  <c r="HLX97" i="16"/>
  <c r="HLW97" i="16"/>
  <c r="HLV97" i="16"/>
  <c r="HLU97" i="16"/>
  <c r="HLT97" i="16"/>
  <c r="HLS97" i="16"/>
  <c r="HLR97" i="16"/>
  <c r="HLQ97" i="16"/>
  <c r="HLP97" i="16"/>
  <c r="HLO97" i="16"/>
  <c r="HLN97" i="16"/>
  <c r="HLM97" i="16"/>
  <c r="HLL97" i="16"/>
  <c r="HLK97" i="16"/>
  <c r="HLJ97" i="16"/>
  <c r="HLI97" i="16"/>
  <c r="HLH97" i="16"/>
  <c r="HLG97" i="16"/>
  <c r="HLF97" i="16"/>
  <c r="HLE97" i="16"/>
  <c r="HLD97" i="16"/>
  <c r="HLC97" i="16"/>
  <c r="HLB97" i="16"/>
  <c r="HLA97" i="16"/>
  <c r="HKZ97" i="16"/>
  <c r="HKY97" i="16"/>
  <c r="HKX97" i="16"/>
  <c r="HKW97" i="16"/>
  <c r="HKV97" i="16"/>
  <c r="HKU97" i="16"/>
  <c r="HKT97" i="16"/>
  <c r="HKS97" i="16"/>
  <c r="HKR97" i="16"/>
  <c r="HKQ97" i="16"/>
  <c r="HKP97" i="16"/>
  <c r="HKO97" i="16"/>
  <c r="HKN97" i="16"/>
  <c r="HKM97" i="16"/>
  <c r="HKL97" i="16"/>
  <c r="HKK97" i="16"/>
  <c r="HKJ97" i="16"/>
  <c r="HKI97" i="16"/>
  <c r="HKH97" i="16"/>
  <c r="HKG97" i="16"/>
  <c r="HKF97" i="16"/>
  <c r="HKE97" i="16"/>
  <c r="HKD97" i="16"/>
  <c r="HKC97" i="16"/>
  <c r="HKB97" i="16"/>
  <c r="HKA97" i="16"/>
  <c r="HJZ97" i="16"/>
  <c r="HJY97" i="16"/>
  <c r="HJX97" i="16"/>
  <c r="HJW97" i="16"/>
  <c r="HJV97" i="16"/>
  <c r="HJU97" i="16"/>
  <c r="HJT97" i="16"/>
  <c r="HJS97" i="16"/>
  <c r="HJR97" i="16"/>
  <c r="HJQ97" i="16"/>
  <c r="HJP97" i="16"/>
  <c r="HJO97" i="16"/>
  <c r="HJN97" i="16"/>
  <c r="HJM97" i="16"/>
  <c r="HJL97" i="16"/>
  <c r="HJK97" i="16"/>
  <c r="HJJ97" i="16"/>
  <c r="HJI97" i="16"/>
  <c r="HJH97" i="16"/>
  <c r="HJG97" i="16"/>
  <c r="HJF97" i="16"/>
  <c r="HJE97" i="16"/>
  <c r="HJD97" i="16"/>
  <c r="HJC97" i="16"/>
  <c r="HJB97" i="16"/>
  <c r="HJA97" i="16"/>
  <c r="HIZ97" i="16"/>
  <c r="HIY97" i="16"/>
  <c r="HIX97" i="16"/>
  <c r="HIW97" i="16"/>
  <c r="HIV97" i="16"/>
  <c r="HIU97" i="16"/>
  <c r="HIT97" i="16"/>
  <c r="HIS97" i="16"/>
  <c r="HIR97" i="16"/>
  <c r="HIQ97" i="16"/>
  <c r="HIP97" i="16"/>
  <c r="HIO97" i="16"/>
  <c r="HIN97" i="16"/>
  <c r="HIM97" i="16"/>
  <c r="HIL97" i="16"/>
  <c r="HIK97" i="16"/>
  <c r="HIJ97" i="16"/>
  <c r="HII97" i="16"/>
  <c r="HIH97" i="16"/>
  <c r="HIG97" i="16"/>
  <c r="HIF97" i="16"/>
  <c r="HIE97" i="16"/>
  <c r="HID97" i="16"/>
  <c r="HIC97" i="16"/>
  <c r="HIB97" i="16"/>
  <c r="HIA97" i="16"/>
  <c r="HHZ97" i="16"/>
  <c r="HHY97" i="16"/>
  <c r="HHX97" i="16"/>
  <c r="HHW97" i="16"/>
  <c r="HHV97" i="16"/>
  <c r="HHU97" i="16"/>
  <c r="HHT97" i="16"/>
  <c r="HHS97" i="16"/>
  <c r="HHR97" i="16"/>
  <c r="HHQ97" i="16"/>
  <c r="HHP97" i="16"/>
  <c r="HHO97" i="16"/>
  <c r="HHN97" i="16"/>
  <c r="HHM97" i="16"/>
  <c r="HHL97" i="16"/>
  <c r="HHK97" i="16"/>
  <c r="HHJ97" i="16"/>
  <c r="HHI97" i="16"/>
  <c r="HHH97" i="16"/>
  <c r="HHG97" i="16"/>
  <c r="HHF97" i="16"/>
  <c r="HHE97" i="16"/>
  <c r="HHD97" i="16"/>
  <c r="HHC97" i="16"/>
  <c r="HHB97" i="16"/>
  <c r="HHA97" i="16"/>
  <c r="HGZ97" i="16"/>
  <c r="HGY97" i="16"/>
  <c r="HGX97" i="16"/>
  <c r="HGW97" i="16"/>
  <c r="HGV97" i="16"/>
  <c r="HGU97" i="16"/>
  <c r="HGT97" i="16"/>
  <c r="HGS97" i="16"/>
  <c r="HGR97" i="16"/>
  <c r="HGQ97" i="16"/>
  <c r="HGP97" i="16"/>
  <c r="HGO97" i="16"/>
  <c r="HGN97" i="16"/>
  <c r="HGM97" i="16"/>
  <c r="HGL97" i="16"/>
  <c r="HGK97" i="16"/>
  <c r="HGJ97" i="16"/>
  <c r="HGI97" i="16"/>
  <c r="HGH97" i="16"/>
  <c r="HGG97" i="16"/>
  <c r="HGF97" i="16"/>
  <c r="HGE97" i="16"/>
  <c r="HGD97" i="16"/>
  <c r="HGC97" i="16"/>
  <c r="HGB97" i="16"/>
  <c r="HGA97" i="16"/>
  <c r="HFZ97" i="16"/>
  <c r="HFY97" i="16"/>
  <c r="HFX97" i="16"/>
  <c r="HFW97" i="16"/>
  <c r="HFV97" i="16"/>
  <c r="HFU97" i="16"/>
  <c r="HFT97" i="16"/>
  <c r="HFS97" i="16"/>
  <c r="HFR97" i="16"/>
  <c r="HFQ97" i="16"/>
  <c r="HFP97" i="16"/>
  <c r="HFO97" i="16"/>
  <c r="HFN97" i="16"/>
  <c r="HFM97" i="16"/>
  <c r="HFL97" i="16"/>
  <c r="HFK97" i="16"/>
  <c r="HFJ97" i="16"/>
  <c r="HFI97" i="16"/>
  <c r="HFH97" i="16"/>
  <c r="HFG97" i="16"/>
  <c r="HFF97" i="16"/>
  <c r="HFE97" i="16"/>
  <c r="HFD97" i="16"/>
  <c r="HFC97" i="16"/>
  <c r="HFB97" i="16"/>
  <c r="HFA97" i="16"/>
  <c r="HEZ97" i="16"/>
  <c r="HEY97" i="16"/>
  <c r="HEX97" i="16"/>
  <c r="HEW97" i="16"/>
  <c r="HEV97" i="16"/>
  <c r="HEU97" i="16"/>
  <c r="HET97" i="16"/>
  <c r="HES97" i="16"/>
  <c r="HER97" i="16"/>
  <c r="HEQ97" i="16"/>
  <c r="HEP97" i="16"/>
  <c r="HEO97" i="16"/>
  <c r="HEN97" i="16"/>
  <c r="HEM97" i="16"/>
  <c r="HEL97" i="16"/>
  <c r="HEK97" i="16"/>
  <c r="HEJ97" i="16"/>
  <c r="HEI97" i="16"/>
  <c r="HEH97" i="16"/>
  <c r="HEG97" i="16"/>
  <c r="HEF97" i="16"/>
  <c r="HEE97" i="16"/>
  <c r="HED97" i="16"/>
  <c r="HEC97" i="16"/>
  <c r="HEB97" i="16"/>
  <c r="HEA97" i="16"/>
  <c r="HDZ97" i="16"/>
  <c r="HDY97" i="16"/>
  <c r="HDX97" i="16"/>
  <c r="HDW97" i="16"/>
  <c r="HDV97" i="16"/>
  <c r="HDU97" i="16"/>
  <c r="HDT97" i="16"/>
  <c r="HDS97" i="16"/>
  <c r="HDR97" i="16"/>
  <c r="HDQ97" i="16"/>
  <c r="HDP97" i="16"/>
  <c r="HDO97" i="16"/>
  <c r="HDN97" i="16"/>
  <c r="HDM97" i="16"/>
  <c r="HDL97" i="16"/>
  <c r="HDK97" i="16"/>
  <c r="HDJ97" i="16"/>
  <c r="HDI97" i="16"/>
  <c r="HDH97" i="16"/>
  <c r="HDG97" i="16"/>
  <c r="HDF97" i="16"/>
  <c r="HDE97" i="16"/>
  <c r="HDD97" i="16"/>
  <c r="HDC97" i="16"/>
  <c r="HDB97" i="16"/>
  <c r="HDA97" i="16"/>
  <c r="HCZ97" i="16"/>
  <c r="HCY97" i="16"/>
  <c r="HCX97" i="16"/>
  <c r="HCW97" i="16"/>
  <c r="HCV97" i="16"/>
  <c r="HCU97" i="16"/>
  <c r="HCT97" i="16"/>
  <c r="HCS97" i="16"/>
  <c r="HCR97" i="16"/>
  <c r="HCQ97" i="16"/>
  <c r="HCP97" i="16"/>
  <c r="HCO97" i="16"/>
  <c r="HCN97" i="16"/>
  <c r="HCM97" i="16"/>
  <c r="HCL97" i="16"/>
  <c r="HCK97" i="16"/>
  <c r="HCJ97" i="16"/>
  <c r="HCI97" i="16"/>
  <c r="HCH97" i="16"/>
  <c r="HCG97" i="16"/>
  <c r="HCF97" i="16"/>
  <c r="HCE97" i="16"/>
  <c r="HCD97" i="16"/>
  <c r="HCC97" i="16"/>
  <c r="HCB97" i="16"/>
  <c r="HCA97" i="16"/>
  <c r="HBZ97" i="16"/>
  <c r="HBY97" i="16"/>
  <c r="HBX97" i="16"/>
  <c r="HBW97" i="16"/>
  <c r="HBV97" i="16"/>
  <c r="HBU97" i="16"/>
  <c r="HBT97" i="16"/>
  <c r="HBS97" i="16"/>
  <c r="HBR97" i="16"/>
  <c r="HBQ97" i="16"/>
  <c r="HBP97" i="16"/>
  <c r="HBO97" i="16"/>
  <c r="HBN97" i="16"/>
  <c r="HBM97" i="16"/>
  <c r="HBL97" i="16"/>
  <c r="HBK97" i="16"/>
  <c r="HBJ97" i="16"/>
  <c r="HBI97" i="16"/>
  <c r="HBH97" i="16"/>
  <c r="HBG97" i="16"/>
  <c r="HBF97" i="16"/>
  <c r="HBE97" i="16"/>
  <c r="HBD97" i="16"/>
  <c r="HBC97" i="16"/>
  <c r="HBB97" i="16"/>
  <c r="HBA97" i="16"/>
  <c r="HAZ97" i="16"/>
  <c r="HAY97" i="16"/>
  <c r="HAX97" i="16"/>
  <c r="HAW97" i="16"/>
  <c r="HAV97" i="16"/>
  <c r="HAU97" i="16"/>
  <c r="HAT97" i="16"/>
  <c r="HAS97" i="16"/>
  <c r="HAR97" i="16"/>
  <c r="HAQ97" i="16"/>
  <c r="HAP97" i="16"/>
  <c r="HAO97" i="16"/>
  <c r="HAN97" i="16"/>
  <c r="HAM97" i="16"/>
  <c r="HAL97" i="16"/>
  <c r="HAK97" i="16"/>
  <c r="HAJ97" i="16"/>
  <c r="HAI97" i="16"/>
  <c r="HAH97" i="16"/>
  <c r="HAG97" i="16"/>
  <c r="HAF97" i="16"/>
  <c r="HAE97" i="16"/>
  <c r="HAD97" i="16"/>
  <c r="HAC97" i="16"/>
  <c r="HAB97" i="16"/>
  <c r="HAA97" i="16"/>
  <c r="GZZ97" i="16"/>
  <c r="GZY97" i="16"/>
  <c r="GZX97" i="16"/>
  <c r="GZW97" i="16"/>
  <c r="GZV97" i="16"/>
  <c r="GZU97" i="16"/>
  <c r="GZT97" i="16"/>
  <c r="GZS97" i="16"/>
  <c r="GZR97" i="16"/>
  <c r="GZQ97" i="16"/>
  <c r="GZP97" i="16"/>
  <c r="GZO97" i="16"/>
  <c r="GZN97" i="16"/>
  <c r="GZM97" i="16"/>
  <c r="GZL97" i="16"/>
  <c r="GZK97" i="16"/>
  <c r="GZJ97" i="16"/>
  <c r="GZI97" i="16"/>
  <c r="GZH97" i="16"/>
  <c r="GZG97" i="16"/>
  <c r="GZF97" i="16"/>
  <c r="GZE97" i="16"/>
  <c r="GZD97" i="16"/>
  <c r="GZC97" i="16"/>
  <c r="GZB97" i="16"/>
  <c r="GZA97" i="16"/>
  <c r="GYZ97" i="16"/>
  <c r="GYY97" i="16"/>
  <c r="GYX97" i="16"/>
  <c r="GYW97" i="16"/>
  <c r="GYV97" i="16"/>
  <c r="GYU97" i="16"/>
  <c r="GYT97" i="16"/>
  <c r="GYS97" i="16"/>
  <c r="GYR97" i="16"/>
  <c r="GYQ97" i="16"/>
  <c r="GYP97" i="16"/>
  <c r="GYO97" i="16"/>
  <c r="GYN97" i="16"/>
  <c r="GYM97" i="16"/>
  <c r="GYL97" i="16"/>
  <c r="GYK97" i="16"/>
  <c r="GYJ97" i="16"/>
  <c r="GYI97" i="16"/>
  <c r="GYH97" i="16"/>
  <c r="GYG97" i="16"/>
  <c r="GYF97" i="16"/>
  <c r="GYE97" i="16"/>
  <c r="GYD97" i="16"/>
  <c r="GYC97" i="16"/>
  <c r="GYB97" i="16"/>
  <c r="GYA97" i="16"/>
  <c r="GXZ97" i="16"/>
  <c r="GXY97" i="16"/>
  <c r="GXX97" i="16"/>
  <c r="GXW97" i="16"/>
  <c r="GXV97" i="16"/>
  <c r="GXU97" i="16"/>
  <c r="GXT97" i="16"/>
  <c r="GXS97" i="16"/>
  <c r="GXR97" i="16"/>
  <c r="GXQ97" i="16"/>
  <c r="GXP97" i="16"/>
  <c r="GXO97" i="16"/>
  <c r="GXN97" i="16"/>
  <c r="GXM97" i="16"/>
  <c r="GXL97" i="16"/>
  <c r="GXK97" i="16"/>
  <c r="GXJ97" i="16"/>
  <c r="GXI97" i="16"/>
  <c r="GXH97" i="16"/>
  <c r="GXG97" i="16"/>
  <c r="GXF97" i="16"/>
  <c r="GXE97" i="16"/>
  <c r="GXD97" i="16"/>
  <c r="GXC97" i="16"/>
  <c r="GXB97" i="16"/>
  <c r="GXA97" i="16"/>
  <c r="GWZ97" i="16"/>
  <c r="GWY97" i="16"/>
  <c r="GWX97" i="16"/>
  <c r="GWW97" i="16"/>
  <c r="GWV97" i="16"/>
  <c r="GWU97" i="16"/>
  <c r="GWT97" i="16"/>
  <c r="GWS97" i="16"/>
  <c r="GWR97" i="16"/>
  <c r="GWQ97" i="16"/>
  <c r="GWP97" i="16"/>
  <c r="GWO97" i="16"/>
  <c r="GWN97" i="16"/>
  <c r="GWM97" i="16"/>
  <c r="GWL97" i="16"/>
  <c r="GWK97" i="16"/>
  <c r="GWJ97" i="16"/>
  <c r="GWI97" i="16"/>
  <c r="GWH97" i="16"/>
  <c r="GWG97" i="16"/>
  <c r="GWF97" i="16"/>
  <c r="GWE97" i="16"/>
  <c r="GWD97" i="16"/>
  <c r="GWC97" i="16"/>
  <c r="GWB97" i="16"/>
  <c r="GWA97" i="16"/>
  <c r="GVZ97" i="16"/>
  <c r="GVY97" i="16"/>
  <c r="GVX97" i="16"/>
  <c r="GVW97" i="16"/>
  <c r="GVV97" i="16"/>
  <c r="GVU97" i="16"/>
  <c r="GVT97" i="16"/>
  <c r="GVS97" i="16"/>
  <c r="GVR97" i="16"/>
  <c r="GVQ97" i="16"/>
  <c r="GVP97" i="16"/>
  <c r="GVO97" i="16"/>
  <c r="GVN97" i="16"/>
  <c r="GVM97" i="16"/>
  <c r="GVL97" i="16"/>
  <c r="GVK97" i="16"/>
  <c r="GVJ97" i="16"/>
  <c r="GVI97" i="16"/>
  <c r="GVH97" i="16"/>
  <c r="GVG97" i="16"/>
  <c r="GVF97" i="16"/>
  <c r="GVE97" i="16"/>
  <c r="GVD97" i="16"/>
  <c r="GVC97" i="16"/>
  <c r="GVB97" i="16"/>
  <c r="GVA97" i="16"/>
  <c r="GUZ97" i="16"/>
  <c r="GUY97" i="16"/>
  <c r="GUX97" i="16"/>
  <c r="GUW97" i="16"/>
  <c r="GUV97" i="16"/>
  <c r="GUU97" i="16"/>
  <c r="GUT97" i="16"/>
  <c r="GUS97" i="16"/>
  <c r="GUR97" i="16"/>
  <c r="GUQ97" i="16"/>
  <c r="GUP97" i="16"/>
  <c r="GUO97" i="16"/>
  <c r="GUN97" i="16"/>
  <c r="GUM97" i="16"/>
  <c r="GUL97" i="16"/>
  <c r="GUK97" i="16"/>
  <c r="GUJ97" i="16"/>
  <c r="GUI97" i="16"/>
  <c r="GUH97" i="16"/>
  <c r="GUG97" i="16"/>
  <c r="GUF97" i="16"/>
  <c r="GUE97" i="16"/>
  <c r="GUD97" i="16"/>
  <c r="GUC97" i="16"/>
  <c r="GUB97" i="16"/>
  <c r="GUA97" i="16"/>
  <c r="GTZ97" i="16"/>
  <c r="GTY97" i="16"/>
  <c r="GTX97" i="16"/>
  <c r="GTW97" i="16"/>
  <c r="GTV97" i="16"/>
  <c r="GTU97" i="16"/>
  <c r="GTT97" i="16"/>
  <c r="GTS97" i="16"/>
  <c r="GTR97" i="16"/>
  <c r="GTQ97" i="16"/>
  <c r="GTP97" i="16"/>
  <c r="GTO97" i="16"/>
  <c r="GTN97" i="16"/>
  <c r="GTM97" i="16"/>
  <c r="GTL97" i="16"/>
  <c r="GTK97" i="16"/>
  <c r="GTJ97" i="16"/>
  <c r="GTI97" i="16"/>
  <c r="GTH97" i="16"/>
  <c r="GTG97" i="16"/>
  <c r="GTF97" i="16"/>
  <c r="GTE97" i="16"/>
  <c r="GTD97" i="16"/>
  <c r="GTC97" i="16"/>
  <c r="GTB97" i="16"/>
  <c r="GTA97" i="16"/>
  <c r="GSZ97" i="16"/>
  <c r="GSY97" i="16"/>
  <c r="GSX97" i="16"/>
  <c r="GSW97" i="16"/>
  <c r="GSV97" i="16"/>
  <c r="GSU97" i="16"/>
  <c r="GST97" i="16"/>
  <c r="GSS97" i="16"/>
  <c r="GSR97" i="16"/>
  <c r="GSQ97" i="16"/>
  <c r="GSP97" i="16"/>
  <c r="GSO97" i="16"/>
  <c r="GSN97" i="16"/>
  <c r="GSM97" i="16"/>
  <c r="GSL97" i="16"/>
  <c r="GSK97" i="16"/>
  <c r="GSJ97" i="16"/>
  <c r="GSI97" i="16"/>
  <c r="GSH97" i="16"/>
  <c r="GSG97" i="16"/>
  <c r="GSF97" i="16"/>
  <c r="GSE97" i="16"/>
  <c r="GSD97" i="16"/>
  <c r="GSC97" i="16"/>
  <c r="GSB97" i="16"/>
  <c r="GSA97" i="16"/>
  <c r="GRZ97" i="16"/>
  <c r="GRY97" i="16"/>
  <c r="GRX97" i="16"/>
  <c r="GRW97" i="16"/>
  <c r="GRV97" i="16"/>
  <c r="GRU97" i="16"/>
  <c r="GRT97" i="16"/>
  <c r="GRS97" i="16"/>
  <c r="GRR97" i="16"/>
  <c r="GRQ97" i="16"/>
  <c r="GRP97" i="16"/>
  <c r="GRO97" i="16"/>
  <c r="GRN97" i="16"/>
  <c r="GRM97" i="16"/>
  <c r="GRL97" i="16"/>
  <c r="GRK97" i="16"/>
  <c r="GRJ97" i="16"/>
  <c r="GRI97" i="16"/>
  <c r="GRH97" i="16"/>
  <c r="GRG97" i="16"/>
  <c r="GRF97" i="16"/>
  <c r="GRE97" i="16"/>
  <c r="GRD97" i="16"/>
  <c r="GRC97" i="16"/>
  <c r="GRB97" i="16"/>
  <c r="GRA97" i="16"/>
  <c r="GQZ97" i="16"/>
  <c r="GQY97" i="16"/>
  <c r="GQX97" i="16"/>
  <c r="GQW97" i="16"/>
  <c r="GQV97" i="16"/>
  <c r="GQU97" i="16"/>
  <c r="GQT97" i="16"/>
  <c r="GQS97" i="16"/>
  <c r="GQR97" i="16"/>
  <c r="GQQ97" i="16"/>
  <c r="GQP97" i="16"/>
  <c r="GQO97" i="16"/>
  <c r="GQN97" i="16"/>
  <c r="GQM97" i="16"/>
  <c r="GQL97" i="16"/>
  <c r="GQK97" i="16"/>
  <c r="GQJ97" i="16"/>
  <c r="GQI97" i="16"/>
  <c r="GQH97" i="16"/>
  <c r="GQG97" i="16"/>
  <c r="GQF97" i="16"/>
  <c r="GQE97" i="16"/>
  <c r="GQD97" i="16"/>
  <c r="GQC97" i="16"/>
  <c r="GQB97" i="16"/>
  <c r="GQA97" i="16"/>
  <c r="GPZ97" i="16"/>
  <c r="GPY97" i="16"/>
  <c r="GPX97" i="16"/>
  <c r="GPW97" i="16"/>
  <c r="GPV97" i="16"/>
  <c r="GPU97" i="16"/>
  <c r="GPT97" i="16"/>
  <c r="GPS97" i="16"/>
  <c r="GPR97" i="16"/>
  <c r="GPQ97" i="16"/>
  <c r="GPP97" i="16"/>
  <c r="GPO97" i="16"/>
  <c r="GPN97" i="16"/>
  <c r="GPM97" i="16"/>
  <c r="GPL97" i="16"/>
  <c r="GPK97" i="16"/>
  <c r="GPJ97" i="16"/>
  <c r="GPI97" i="16"/>
  <c r="GPH97" i="16"/>
  <c r="GPG97" i="16"/>
  <c r="GPF97" i="16"/>
  <c r="GPE97" i="16"/>
  <c r="GPD97" i="16"/>
  <c r="GPC97" i="16"/>
  <c r="GPB97" i="16"/>
  <c r="GPA97" i="16"/>
  <c r="GOZ97" i="16"/>
  <c r="GOY97" i="16"/>
  <c r="GOX97" i="16"/>
  <c r="GOW97" i="16"/>
  <c r="GOV97" i="16"/>
  <c r="GOU97" i="16"/>
  <c r="GOT97" i="16"/>
  <c r="GOS97" i="16"/>
  <c r="GOR97" i="16"/>
  <c r="GOQ97" i="16"/>
  <c r="GOP97" i="16"/>
  <c r="GOO97" i="16"/>
  <c r="GON97" i="16"/>
  <c r="GOM97" i="16"/>
  <c r="GOL97" i="16"/>
  <c r="GOK97" i="16"/>
  <c r="GOJ97" i="16"/>
  <c r="GOI97" i="16"/>
  <c r="GOH97" i="16"/>
  <c r="GOG97" i="16"/>
  <c r="GOF97" i="16"/>
  <c r="GOE97" i="16"/>
  <c r="GOD97" i="16"/>
  <c r="GOC97" i="16"/>
  <c r="GOB97" i="16"/>
  <c r="GOA97" i="16"/>
  <c r="GNZ97" i="16"/>
  <c r="GNY97" i="16"/>
  <c r="GNX97" i="16"/>
  <c r="GNW97" i="16"/>
  <c r="GNV97" i="16"/>
  <c r="GNU97" i="16"/>
  <c r="GNT97" i="16"/>
  <c r="GNS97" i="16"/>
  <c r="GNR97" i="16"/>
  <c r="GNQ97" i="16"/>
  <c r="GNP97" i="16"/>
  <c r="GNO97" i="16"/>
  <c r="GNN97" i="16"/>
  <c r="GNM97" i="16"/>
  <c r="GNL97" i="16"/>
  <c r="GNK97" i="16"/>
  <c r="GNJ97" i="16"/>
  <c r="GNI97" i="16"/>
  <c r="GNH97" i="16"/>
  <c r="GNG97" i="16"/>
  <c r="GNF97" i="16"/>
  <c r="GNE97" i="16"/>
  <c r="GND97" i="16"/>
  <c r="GNC97" i="16"/>
  <c r="GNB97" i="16"/>
  <c r="GNA97" i="16"/>
  <c r="GMZ97" i="16"/>
  <c r="GMY97" i="16"/>
  <c r="GMX97" i="16"/>
  <c r="GMW97" i="16"/>
  <c r="GMV97" i="16"/>
  <c r="GMU97" i="16"/>
  <c r="GMT97" i="16"/>
  <c r="GMS97" i="16"/>
  <c r="GMR97" i="16"/>
  <c r="GMQ97" i="16"/>
  <c r="GMP97" i="16"/>
  <c r="GMO97" i="16"/>
  <c r="GMN97" i="16"/>
  <c r="GMM97" i="16"/>
  <c r="GML97" i="16"/>
  <c r="GMK97" i="16"/>
  <c r="GMJ97" i="16"/>
  <c r="GMI97" i="16"/>
  <c r="GMH97" i="16"/>
  <c r="GMG97" i="16"/>
  <c r="GMF97" i="16"/>
  <c r="GME97" i="16"/>
  <c r="GMD97" i="16"/>
  <c r="GMC97" i="16"/>
  <c r="GMB97" i="16"/>
  <c r="GMA97" i="16"/>
  <c r="GLZ97" i="16"/>
  <c r="GLY97" i="16"/>
  <c r="GLX97" i="16"/>
  <c r="GLW97" i="16"/>
  <c r="GLV97" i="16"/>
  <c r="GLU97" i="16"/>
  <c r="GLT97" i="16"/>
  <c r="GLS97" i="16"/>
  <c r="GLR97" i="16"/>
  <c r="GLQ97" i="16"/>
  <c r="GLP97" i="16"/>
  <c r="GLO97" i="16"/>
  <c r="GLN97" i="16"/>
  <c r="GLM97" i="16"/>
  <c r="GLL97" i="16"/>
  <c r="GLK97" i="16"/>
  <c r="GLJ97" i="16"/>
  <c r="GLI97" i="16"/>
  <c r="GLH97" i="16"/>
  <c r="GLG97" i="16"/>
  <c r="GLF97" i="16"/>
  <c r="GLE97" i="16"/>
  <c r="GLD97" i="16"/>
  <c r="GLC97" i="16"/>
  <c r="GLB97" i="16"/>
  <c r="GLA97" i="16"/>
  <c r="GKZ97" i="16"/>
  <c r="GKY97" i="16"/>
  <c r="GKX97" i="16"/>
  <c r="GKW97" i="16"/>
  <c r="GKV97" i="16"/>
  <c r="GKU97" i="16"/>
  <c r="GKT97" i="16"/>
  <c r="GKS97" i="16"/>
  <c r="GKR97" i="16"/>
  <c r="GKQ97" i="16"/>
  <c r="GKP97" i="16"/>
  <c r="GKO97" i="16"/>
  <c r="GKN97" i="16"/>
  <c r="GKM97" i="16"/>
  <c r="GKL97" i="16"/>
  <c r="GKK97" i="16"/>
  <c r="GKJ97" i="16"/>
  <c r="GKI97" i="16"/>
  <c r="GKH97" i="16"/>
  <c r="GKG97" i="16"/>
  <c r="GKF97" i="16"/>
  <c r="GKE97" i="16"/>
  <c r="GKD97" i="16"/>
  <c r="GKC97" i="16"/>
  <c r="GKB97" i="16"/>
  <c r="GKA97" i="16"/>
  <c r="GJZ97" i="16"/>
  <c r="GJY97" i="16"/>
  <c r="GJX97" i="16"/>
  <c r="GJW97" i="16"/>
  <c r="GJV97" i="16"/>
  <c r="GJU97" i="16"/>
  <c r="GJT97" i="16"/>
  <c r="GJS97" i="16"/>
  <c r="GJR97" i="16"/>
  <c r="GJQ97" i="16"/>
  <c r="GJP97" i="16"/>
  <c r="GJO97" i="16"/>
  <c r="GJN97" i="16"/>
  <c r="GJM97" i="16"/>
  <c r="GJL97" i="16"/>
  <c r="GJK97" i="16"/>
  <c r="GJJ97" i="16"/>
  <c r="GJI97" i="16"/>
  <c r="GJH97" i="16"/>
  <c r="GJG97" i="16"/>
  <c r="GJF97" i="16"/>
  <c r="GJE97" i="16"/>
  <c r="GJD97" i="16"/>
  <c r="GJC97" i="16"/>
  <c r="GJB97" i="16"/>
  <c r="GJA97" i="16"/>
  <c r="GIZ97" i="16"/>
  <c r="GIY97" i="16"/>
  <c r="GIX97" i="16"/>
  <c r="GIW97" i="16"/>
  <c r="GIV97" i="16"/>
  <c r="GIU97" i="16"/>
  <c r="GIT97" i="16"/>
  <c r="GIS97" i="16"/>
  <c r="GIR97" i="16"/>
  <c r="GIQ97" i="16"/>
  <c r="GIP97" i="16"/>
  <c r="GIO97" i="16"/>
  <c r="GIN97" i="16"/>
  <c r="GIM97" i="16"/>
  <c r="GIL97" i="16"/>
  <c r="GIK97" i="16"/>
  <c r="GIJ97" i="16"/>
  <c r="GII97" i="16"/>
  <c r="GIH97" i="16"/>
  <c r="GIG97" i="16"/>
  <c r="GIF97" i="16"/>
  <c r="GIE97" i="16"/>
  <c r="GID97" i="16"/>
  <c r="GIC97" i="16"/>
  <c r="GIB97" i="16"/>
  <c r="GIA97" i="16"/>
  <c r="GHZ97" i="16"/>
  <c r="GHY97" i="16"/>
  <c r="GHX97" i="16"/>
  <c r="GHW97" i="16"/>
  <c r="GHV97" i="16"/>
  <c r="GHU97" i="16"/>
  <c r="GHT97" i="16"/>
  <c r="GHS97" i="16"/>
  <c r="GHR97" i="16"/>
  <c r="GHQ97" i="16"/>
  <c r="GHP97" i="16"/>
  <c r="GHO97" i="16"/>
  <c r="GHN97" i="16"/>
  <c r="GHM97" i="16"/>
  <c r="GHL97" i="16"/>
  <c r="GHK97" i="16"/>
  <c r="GHJ97" i="16"/>
  <c r="GHI97" i="16"/>
  <c r="GHH97" i="16"/>
  <c r="GHG97" i="16"/>
  <c r="GHF97" i="16"/>
  <c r="GHE97" i="16"/>
  <c r="GHD97" i="16"/>
  <c r="GHC97" i="16"/>
  <c r="GHB97" i="16"/>
  <c r="GHA97" i="16"/>
  <c r="GGZ97" i="16"/>
  <c r="GGY97" i="16"/>
  <c r="GGX97" i="16"/>
  <c r="GGW97" i="16"/>
  <c r="GGV97" i="16"/>
  <c r="GGU97" i="16"/>
  <c r="GGT97" i="16"/>
  <c r="GGS97" i="16"/>
  <c r="GGR97" i="16"/>
  <c r="GGQ97" i="16"/>
  <c r="GGP97" i="16"/>
  <c r="GGO97" i="16"/>
  <c r="GGN97" i="16"/>
  <c r="GGM97" i="16"/>
  <c r="GGL97" i="16"/>
  <c r="GGK97" i="16"/>
  <c r="GGJ97" i="16"/>
  <c r="GGI97" i="16"/>
  <c r="GGH97" i="16"/>
  <c r="GGG97" i="16"/>
  <c r="GGF97" i="16"/>
  <c r="GGE97" i="16"/>
  <c r="GGD97" i="16"/>
  <c r="GGC97" i="16"/>
  <c r="GGB97" i="16"/>
  <c r="GGA97" i="16"/>
  <c r="GFZ97" i="16"/>
  <c r="GFY97" i="16"/>
  <c r="GFX97" i="16"/>
  <c r="GFW97" i="16"/>
  <c r="GFV97" i="16"/>
  <c r="GFU97" i="16"/>
  <c r="GFT97" i="16"/>
  <c r="GFS97" i="16"/>
  <c r="GFR97" i="16"/>
  <c r="GFQ97" i="16"/>
  <c r="GFP97" i="16"/>
  <c r="GFO97" i="16"/>
  <c r="GFN97" i="16"/>
  <c r="GFM97" i="16"/>
  <c r="GFL97" i="16"/>
  <c r="GFK97" i="16"/>
  <c r="GFJ97" i="16"/>
  <c r="GFI97" i="16"/>
  <c r="GFH97" i="16"/>
  <c r="GFG97" i="16"/>
  <c r="GFF97" i="16"/>
  <c r="GFE97" i="16"/>
  <c r="GFD97" i="16"/>
  <c r="GFC97" i="16"/>
  <c r="GFB97" i="16"/>
  <c r="GFA97" i="16"/>
  <c r="GEZ97" i="16"/>
  <c r="GEY97" i="16"/>
  <c r="GEX97" i="16"/>
  <c r="GEW97" i="16"/>
  <c r="GEV97" i="16"/>
  <c r="GEU97" i="16"/>
  <c r="GET97" i="16"/>
  <c r="GES97" i="16"/>
  <c r="GER97" i="16"/>
  <c r="GEQ97" i="16"/>
  <c r="GEP97" i="16"/>
  <c r="GEO97" i="16"/>
  <c r="GEN97" i="16"/>
  <c r="GEM97" i="16"/>
  <c r="GEL97" i="16"/>
  <c r="GEK97" i="16"/>
  <c r="GEJ97" i="16"/>
  <c r="GEI97" i="16"/>
  <c r="GEH97" i="16"/>
  <c r="GEG97" i="16"/>
  <c r="GEF97" i="16"/>
  <c r="GEE97" i="16"/>
  <c r="GED97" i="16"/>
  <c r="GEC97" i="16"/>
  <c r="GEB97" i="16"/>
  <c r="GEA97" i="16"/>
  <c r="GDZ97" i="16"/>
  <c r="GDY97" i="16"/>
  <c r="GDX97" i="16"/>
  <c r="GDW97" i="16"/>
  <c r="GDV97" i="16"/>
  <c r="GDU97" i="16"/>
  <c r="GDT97" i="16"/>
  <c r="GDS97" i="16"/>
  <c r="GDR97" i="16"/>
  <c r="GDQ97" i="16"/>
  <c r="GDP97" i="16"/>
  <c r="GDO97" i="16"/>
  <c r="GDN97" i="16"/>
  <c r="GDM97" i="16"/>
  <c r="GDL97" i="16"/>
  <c r="GDK97" i="16"/>
  <c r="GDJ97" i="16"/>
  <c r="GDI97" i="16"/>
  <c r="GDH97" i="16"/>
  <c r="GDG97" i="16"/>
  <c r="GDF97" i="16"/>
  <c r="GDE97" i="16"/>
  <c r="GDD97" i="16"/>
  <c r="GDC97" i="16"/>
  <c r="GDB97" i="16"/>
  <c r="GDA97" i="16"/>
  <c r="GCZ97" i="16"/>
  <c r="GCY97" i="16"/>
  <c r="GCX97" i="16"/>
  <c r="GCW97" i="16"/>
  <c r="GCV97" i="16"/>
  <c r="GCU97" i="16"/>
  <c r="GCT97" i="16"/>
  <c r="GCS97" i="16"/>
  <c r="GCR97" i="16"/>
  <c r="GCQ97" i="16"/>
  <c r="GCP97" i="16"/>
  <c r="GCO97" i="16"/>
  <c r="GCN97" i="16"/>
  <c r="GCM97" i="16"/>
  <c r="GCL97" i="16"/>
  <c r="GCK97" i="16"/>
  <c r="GCJ97" i="16"/>
  <c r="GCI97" i="16"/>
  <c r="GCH97" i="16"/>
  <c r="GCG97" i="16"/>
  <c r="GCF97" i="16"/>
  <c r="GCE97" i="16"/>
  <c r="GCD97" i="16"/>
  <c r="GCC97" i="16"/>
  <c r="GCB97" i="16"/>
  <c r="GCA97" i="16"/>
  <c r="GBZ97" i="16"/>
  <c r="GBY97" i="16"/>
  <c r="GBX97" i="16"/>
  <c r="GBW97" i="16"/>
  <c r="GBV97" i="16"/>
  <c r="GBU97" i="16"/>
  <c r="GBT97" i="16"/>
  <c r="GBS97" i="16"/>
  <c r="GBR97" i="16"/>
  <c r="GBQ97" i="16"/>
  <c r="GBP97" i="16"/>
  <c r="GBO97" i="16"/>
  <c r="GBN97" i="16"/>
  <c r="GBM97" i="16"/>
  <c r="GBL97" i="16"/>
  <c r="GBK97" i="16"/>
  <c r="GBJ97" i="16"/>
  <c r="GBI97" i="16"/>
  <c r="GBH97" i="16"/>
  <c r="GBG97" i="16"/>
  <c r="GBF97" i="16"/>
  <c r="GBE97" i="16"/>
  <c r="GBD97" i="16"/>
  <c r="GBC97" i="16"/>
  <c r="GBB97" i="16"/>
  <c r="GBA97" i="16"/>
  <c r="GAZ97" i="16"/>
  <c r="GAY97" i="16"/>
  <c r="GAX97" i="16"/>
  <c r="GAW97" i="16"/>
  <c r="GAV97" i="16"/>
  <c r="GAU97" i="16"/>
  <c r="GAT97" i="16"/>
  <c r="GAS97" i="16"/>
  <c r="GAR97" i="16"/>
  <c r="GAQ97" i="16"/>
  <c r="GAP97" i="16"/>
  <c r="GAO97" i="16"/>
  <c r="GAN97" i="16"/>
  <c r="GAM97" i="16"/>
  <c r="GAL97" i="16"/>
  <c r="GAK97" i="16"/>
  <c r="GAJ97" i="16"/>
  <c r="GAI97" i="16"/>
  <c r="GAH97" i="16"/>
  <c r="GAG97" i="16"/>
  <c r="GAF97" i="16"/>
  <c r="GAE97" i="16"/>
  <c r="GAD97" i="16"/>
  <c r="GAC97" i="16"/>
  <c r="GAB97" i="16"/>
  <c r="GAA97" i="16"/>
  <c r="FZZ97" i="16"/>
  <c r="FZY97" i="16"/>
  <c r="FZX97" i="16"/>
  <c r="FZW97" i="16"/>
  <c r="FZV97" i="16"/>
  <c r="FZU97" i="16"/>
  <c r="FZT97" i="16"/>
  <c r="FZS97" i="16"/>
  <c r="FZR97" i="16"/>
  <c r="FZQ97" i="16"/>
  <c r="FZP97" i="16"/>
  <c r="FZO97" i="16"/>
  <c r="FZN97" i="16"/>
  <c r="FZM97" i="16"/>
  <c r="FZL97" i="16"/>
  <c r="FZK97" i="16"/>
  <c r="FZJ97" i="16"/>
  <c r="FZI97" i="16"/>
  <c r="FZH97" i="16"/>
  <c r="FZG97" i="16"/>
  <c r="FZF97" i="16"/>
  <c r="FZE97" i="16"/>
  <c r="FZD97" i="16"/>
  <c r="FZC97" i="16"/>
  <c r="FZB97" i="16"/>
  <c r="FZA97" i="16"/>
  <c r="FYZ97" i="16"/>
  <c r="FYY97" i="16"/>
  <c r="FYX97" i="16"/>
  <c r="FYW97" i="16"/>
  <c r="FYV97" i="16"/>
  <c r="FYU97" i="16"/>
  <c r="FYT97" i="16"/>
  <c r="FYS97" i="16"/>
  <c r="FYR97" i="16"/>
  <c r="FYQ97" i="16"/>
  <c r="FYP97" i="16"/>
  <c r="FYO97" i="16"/>
  <c r="FYN97" i="16"/>
  <c r="FYM97" i="16"/>
  <c r="FYL97" i="16"/>
  <c r="FYK97" i="16"/>
  <c r="FYJ97" i="16"/>
  <c r="FYI97" i="16"/>
  <c r="FYH97" i="16"/>
  <c r="FYG97" i="16"/>
  <c r="FYF97" i="16"/>
  <c r="FYE97" i="16"/>
  <c r="FYD97" i="16"/>
  <c r="FYC97" i="16"/>
  <c r="FYB97" i="16"/>
  <c r="FYA97" i="16"/>
  <c r="FXZ97" i="16"/>
  <c r="FXY97" i="16"/>
  <c r="FXX97" i="16"/>
  <c r="FXW97" i="16"/>
  <c r="FXV97" i="16"/>
  <c r="FXU97" i="16"/>
  <c r="FXT97" i="16"/>
  <c r="FXS97" i="16"/>
  <c r="FXR97" i="16"/>
  <c r="FXQ97" i="16"/>
  <c r="FXP97" i="16"/>
  <c r="FXO97" i="16"/>
  <c r="FXN97" i="16"/>
  <c r="FXM97" i="16"/>
  <c r="FXL97" i="16"/>
  <c r="FXK97" i="16"/>
  <c r="FXJ97" i="16"/>
  <c r="FXI97" i="16"/>
  <c r="FXH97" i="16"/>
  <c r="FXG97" i="16"/>
  <c r="FXF97" i="16"/>
  <c r="FXE97" i="16"/>
  <c r="FXD97" i="16"/>
  <c r="FXC97" i="16"/>
  <c r="FXB97" i="16"/>
  <c r="FXA97" i="16"/>
  <c r="FWZ97" i="16"/>
  <c r="FWY97" i="16"/>
  <c r="FWX97" i="16"/>
  <c r="FWW97" i="16"/>
  <c r="FWV97" i="16"/>
  <c r="FWU97" i="16"/>
  <c r="FWT97" i="16"/>
  <c r="FWS97" i="16"/>
  <c r="FWR97" i="16"/>
  <c r="FWQ97" i="16"/>
  <c r="FWP97" i="16"/>
  <c r="FWO97" i="16"/>
  <c r="FWN97" i="16"/>
  <c r="FWM97" i="16"/>
  <c r="FWL97" i="16"/>
  <c r="FWK97" i="16"/>
  <c r="FWJ97" i="16"/>
  <c r="FWI97" i="16"/>
  <c r="FWH97" i="16"/>
  <c r="FWG97" i="16"/>
  <c r="FWF97" i="16"/>
  <c r="FWE97" i="16"/>
  <c r="FWD97" i="16"/>
  <c r="FWC97" i="16"/>
  <c r="FWB97" i="16"/>
  <c r="FWA97" i="16"/>
  <c r="FVZ97" i="16"/>
  <c r="FVY97" i="16"/>
  <c r="FVX97" i="16"/>
  <c r="FVW97" i="16"/>
  <c r="FVV97" i="16"/>
  <c r="FVU97" i="16"/>
  <c r="FVT97" i="16"/>
  <c r="FVS97" i="16"/>
  <c r="FVR97" i="16"/>
  <c r="FVQ97" i="16"/>
  <c r="FVP97" i="16"/>
  <c r="FVO97" i="16"/>
  <c r="FVN97" i="16"/>
  <c r="FVM97" i="16"/>
  <c r="FVL97" i="16"/>
  <c r="FVK97" i="16"/>
  <c r="FVJ97" i="16"/>
  <c r="FVI97" i="16"/>
  <c r="FVH97" i="16"/>
  <c r="FVG97" i="16"/>
  <c r="FVF97" i="16"/>
  <c r="FVE97" i="16"/>
  <c r="FVD97" i="16"/>
  <c r="FVC97" i="16"/>
  <c r="FVB97" i="16"/>
  <c r="FVA97" i="16"/>
  <c r="FUZ97" i="16"/>
  <c r="FUY97" i="16"/>
  <c r="FUX97" i="16"/>
  <c r="FUW97" i="16"/>
  <c r="FUV97" i="16"/>
  <c r="FUU97" i="16"/>
  <c r="FUT97" i="16"/>
  <c r="FUS97" i="16"/>
  <c r="FUR97" i="16"/>
  <c r="FUQ97" i="16"/>
  <c r="FUP97" i="16"/>
  <c r="FUO97" i="16"/>
  <c r="FUN97" i="16"/>
  <c r="FUM97" i="16"/>
  <c r="FUL97" i="16"/>
  <c r="FUK97" i="16"/>
  <c r="FUJ97" i="16"/>
  <c r="FUI97" i="16"/>
  <c r="FUH97" i="16"/>
  <c r="FUG97" i="16"/>
  <c r="FUF97" i="16"/>
  <c r="FUE97" i="16"/>
  <c r="FUD97" i="16"/>
  <c r="FUC97" i="16"/>
  <c r="FUB97" i="16"/>
  <c r="FUA97" i="16"/>
  <c r="FTZ97" i="16"/>
  <c r="FTY97" i="16"/>
  <c r="FTX97" i="16"/>
  <c r="FTW97" i="16"/>
  <c r="FTV97" i="16"/>
  <c r="FTU97" i="16"/>
  <c r="FTT97" i="16"/>
  <c r="FTS97" i="16"/>
  <c r="FTR97" i="16"/>
  <c r="FTQ97" i="16"/>
  <c r="FTP97" i="16"/>
  <c r="FTO97" i="16"/>
  <c r="FTN97" i="16"/>
  <c r="FTM97" i="16"/>
  <c r="FTL97" i="16"/>
  <c r="FTK97" i="16"/>
  <c r="FTJ97" i="16"/>
  <c r="FTI97" i="16"/>
  <c r="FTH97" i="16"/>
  <c r="FTG97" i="16"/>
  <c r="FTF97" i="16"/>
  <c r="FTE97" i="16"/>
  <c r="FTD97" i="16"/>
  <c r="FTC97" i="16"/>
  <c r="FTB97" i="16"/>
  <c r="FTA97" i="16"/>
  <c r="FSZ97" i="16"/>
  <c r="FSY97" i="16"/>
  <c r="FSX97" i="16"/>
  <c r="FSW97" i="16"/>
  <c r="FSV97" i="16"/>
  <c r="FSU97" i="16"/>
  <c r="FST97" i="16"/>
  <c r="FSS97" i="16"/>
  <c r="FSR97" i="16"/>
  <c r="FSQ97" i="16"/>
  <c r="FSP97" i="16"/>
  <c r="FSO97" i="16"/>
  <c r="FSN97" i="16"/>
  <c r="FSM97" i="16"/>
  <c r="FSL97" i="16"/>
  <c r="FSK97" i="16"/>
  <c r="FSJ97" i="16"/>
  <c r="FSI97" i="16"/>
  <c r="FSH97" i="16"/>
  <c r="FSG97" i="16"/>
  <c r="FSF97" i="16"/>
  <c r="FSE97" i="16"/>
  <c r="FSD97" i="16"/>
  <c r="FSC97" i="16"/>
  <c r="FSB97" i="16"/>
  <c r="FSA97" i="16"/>
  <c r="FRZ97" i="16"/>
  <c r="FRY97" i="16"/>
  <c r="FRX97" i="16"/>
  <c r="FRW97" i="16"/>
  <c r="FRV97" i="16"/>
  <c r="FRU97" i="16"/>
  <c r="FRT97" i="16"/>
  <c r="FRS97" i="16"/>
  <c r="FRR97" i="16"/>
  <c r="FRQ97" i="16"/>
  <c r="FRP97" i="16"/>
  <c r="FRO97" i="16"/>
  <c r="FRN97" i="16"/>
  <c r="FRM97" i="16"/>
  <c r="FRL97" i="16"/>
  <c r="FRK97" i="16"/>
  <c r="FRJ97" i="16"/>
  <c r="FRI97" i="16"/>
  <c r="FRH97" i="16"/>
  <c r="FRG97" i="16"/>
  <c r="FRF97" i="16"/>
  <c r="FRE97" i="16"/>
  <c r="FRD97" i="16"/>
  <c r="FRC97" i="16"/>
  <c r="FRB97" i="16"/>
  <c r="FRA97" i="16"/>
  <c r="FQZ97" i="16"/>
  <c r="FQY97" i="16"/>
  <c r="FQX97" i="16"/>
  <c r="FQW97" i="16"/>
  <c r="FQV97" i="16"/>
  <c r="FQU97" i="16"/>
  <c r="FQT97" i="16"/>
  <c r="FQS97" i="16"/>
  <c r="FQR97" i="16"/>
  <c r="FQQ97" i="16"/>
  <c r="FQP97" i="16"/>
  <c r="FQO97" i="16"/>
  <c r="FQN97" i="16"/>
  <c r="FQM97" i="16"/>
  <c r="FQL97" i="16"/>
  <c r="FQK97" i="16"/>
  <c r="FQJ97" i="16"/>
  <c r="FQI97" i="16"/>
  <c r="FQH97" i="16"/>
  <c r="FQG97" i="16"/>
  <c r="FQF97" i="16"/>
  <c r="FQE97" i="16"/>
  <c r="FQD97" i="16"/>
  <c r="FQC97" i="16"/>
  <c r="FQB97" i="16"/>
  <c r="FQA97" i="16"/>
  <c r="FPZ97" i="16"/>
  <c r="FPY97" i="16"/>
  <c r="FPX97" i="16"/>
  <c r="FPW97" i="16"/>
  <c r="FPV97" i="16"/>
  <c r="FPU97" i="16"/>
  <c r="FPT97" i="16"/>
  <c r="FPS97" i="16"/>
  <c r="FPR97" i="16"/>
  <c r="FPQ97" i="16"/>
  <c r="FPP97" i="16"/>
  <c r="FPO97" i="16"/>
  <c r="FPN97" i="16"/>
  <c r="FPM97" i="16"/>
  <c r="FPL97" i="16"/>
  <c r="FPK97" i="16"/>
  <c r="FPJ97" i="16"/>
  <c r="FPI97" i="16"/>
  <c r="FPH97" i="16"/>
  <c r="FPG97" i="16"/>
  <c r="FPF97" i="16"/>
  <c r="FPE97" i="16"/>
  <c r="FPD97" i="16"/>
  <c r="FPC97" i="16"/>
  <c r="FPB97" i="16"/>
  <c r="FPA97" i="16"/>
  <c r="FOZ97" i="16"/>
  <c r="FOY97" i="16"/>
  <c r="FOX97" i="16"/>
  <c r="FOW97" i="16"/>
  <c r="FOV97" i="16"/>
  <c r="FOU97" i="16"/>
  <c r="FOT97" i="16"/>
  <c r="FOS97" i="16"/>
  <c r="FOR97" i="16"/>
  <c r="FOQ97" i="16"/>
  <c r="FOP97" i="16"/>
  <c r="FOO97" i="16"/>
  <c r="FON97" i="16"/>
  <c r="FOM97" i="16"/>
  <c r="FOL97" i="16"/>
  <c r="FOK97" i="16"/>
  <c r="FOJ97" i="16"/>
  <c r="FOI97" i="16"/>
  <c r="FOH97" i="16"/>
  <c r="FOG97" i="16"/>
  <c r="FOF97" i="16"/>
  <c r="FOE97" i="16"/>
  <c r="FOD97" i="16"/>
  <c r="FOC97" i="16"/>
  <c r="FOB97" i="16"/>
  <c r="FOA97" i="16"/>
  <c r="FNZ97" i="16"/>
  <c r="FNY97" i="16"/>
  <c r="FNX97" i="16"/>
  <c r="FNW97" i="16"/>
  <c r="FNV97" i="16"/>
  <c r="FNU97" i="16"/>
  <c r="FNT97" i="16"/>
  <c r="FNS97" i="16"/>
  <c r="FNR97" i="16"/>
  <c r="FNQ97" i="16"/>
  <c r="FNP97" i="16"/>
  <c r="FNO97" i="16"/>
  <c r="FNN97" i="16"/>
  <c r="FNM97" i="16"/>
  <c r="FNL97" i="16"/>
  <c r="FNK97" i="16"/>
  <c r="FNJ97" i="16"/>
  <c r="FNI97" i="16"/>
  <c r="FNH97" i="16"/>
  <c r="FNG97" i="16"/>
  <c r="FNF97" i="16"/>
  <c r="FNE97" i="16"/>
  <c r="FND97" i="16"/>
  <c r="FNC97" i="16"/>
  <c r="FNB97" i="16"/>
  <c r="FNA97" i="16"/>
  <c r="FMZ97" i="16"/>
  <c r="FMY97" i="16"/>
  <c r="FMX97" i="16"/>
  <c r="FMW97" i="16"/>
  <c r="FMV97" i="16"/>
  <c r="FMU97" i="16"/>
  <c r="FMT97" i="16"/>
  <c r="FMS97" i="16"/>
  <c r="FMR97" i="16"/>
  <c r="FMQ97" i="16"/>
  <c r="FMP97" i="16"/>
  <c r="FMO97" i="16"/>
  <c r="FMN97" i="16"/>
  <c r="FMM97" i="16"/>
  <c r="FML97" i="16"/>
  <c r="FMK97" i="16"/>
  <c r="FMJ97" i="16"/>
  <c r="FMI97" i="16"/>
  <c r="FMH97" i="16"/>
  <c r="FMG97" i="16"/>
  <c r="FMF97" i="16"/>
  <c r="FME97" i="16"/>
  <c r="FMD97" i="16"/>
  <c r="FMC97" i="16"/>
  <c r="FMB97" i="16"/>
  <c r="FMA97" i="16"/>
  <c r="FLZ97" i="16"/>
  <c r="FLY97" i="16"/>
  <c r="FLX97" i="16"/>
  <c r="FLW97" i="16"/>
  <c r="FLV97" i="16"/>
  <c r="FLU97" i="16"/>
  <c r="FLT97" i="16"/>
  <c r="FLS97" i="16"/>
  <c r="FLR97" i="16"/>
  <c r="FLQ97" i="16"/>
  <c r="FLP97" i="16"/>
  <c r="FLO97" i="16"/>
  <c r="FLN97" i="16"/>
  <c r="FLM97" i="16"/>
  <c r="FLL97" i="16"/>
  <c r="FLK97" i="16"/>
  <c r="FLJ97" i="16"/>
  <c r="FLI97" i="16"/>
  <c r="FLH97" i="16"/>
  <c r="FLG97" i="16"/>
  <c r="FLF97" i="16"/>
  <c r="FLE97" i="16"/>
  <c r="FLD97" i="16"/>
  <c r="FLC97" i="16"/>
  <c r="FLB97" i="16"/>
  <c r="FLA97" i="16"/>
  <c r="FKZ97" i="16"/>
  <c r="FKY97" i="16"/>
  <c r="FKX97" i="16"/>
  <c r="FKW97" i="16"/>
  <c r="FKV97" i="16"/>
  <c r="FKU97" i="16"/>
  <c r="FKT97" i="16"/>
  <c r="FKS97" i="16"/>
  <c r="FKR97" i="16"/>
  <c r="FKQ97" i="16"/>
  <c r="FKP97" i="16"/>
  <c r="FKO97" i="16"/>
  <c r="FKN97" i="16"/>
  <c r="FKM97" i="16"/>
  <c r="FKL97" i="16"/>
  <c r="FKK97" i="16"/>
  <c r="FKJ97" i="16"/>
  <c r="FKI97" i="16"/>
  <c r="FKH97" i="16"/>
  <c r="FKG97" i="16"/>
  <c r="FKF97" i="16"/>
  <c r="FKE97" i="16"/>
  <c r="FKD97" i="16"/>
  <c r="FKC97" i="16"/>
  <c r="FKB97" i="16"/>
  <c r="FKA97" i="16"/>
  <c r="FJZ97" i="16"/>
  <c r="FJY97" i="16"/>
  <c r="FJX97" i="16"/>
  <c r="FJW97" i="16"/>
  <c r="FJV97" i="16"/>
  <c r="FJU97" i="16"/>
  <c r="FJT97" i="16"/>
  <c r="FJS97" i="16"/>
  <c r="FJR97" i="16"/>
  <c r="FJQ97" i="16"/>
  <c r="FJP97" i="16"/>
  <c r="FJO97" i="16"/>
  <c r="FJN97" i="16"/>
  <c r="FJM97" i="16"/>
  <c r="FJL97" i="16"/>
  <c r="FJK97" i="16"/>
  <c r="FJJ97" i="16"/>
  <c r="FJI97" i="16"/>
  <c r="FJH97" i="16"/>
  <c r="FJG97" i="16"/>
  <c r="FJF97" i="16"/>
  <c r="FJE97" i="16"/>
  <c r="FJD97" i="16"/>
  <c r="FJC97" i="16"/>
  <c r="FJB97" i="16"/>
  <c r="FJA97" i="16"/>
  <c r="FIZ97" i="16"/>
  <c r="FIY97" i="16"/>
  <c r="FIX97" i="16"/>
  <c r="FIW97" i="16"/>
  <c r="FIV97" i="16"/>
  <c r="FIU97" i="16"/>
  <c r="FIT97" i="16"/>
  <c r="FIS97" i="16"/>
  <c r="FIR97" i="16"/>
  <c r="FIQ97" i="16"/>
  <c r="FIP97" i="16"/>
  <c r="FIO97" i="16"/>
  <c r="FIN97" i="16"/>
  <c r="FIM97" i="16"/>
  <c r="FIL97" i="16"/>
  <c r="FIK97" i="16"/>
  <c r="FIJ97" i="16"/>
  <c r="FII97" i="16"/>
  <c r="FIH97" i="16"/>
  <c r="FIG97" i="16"/>
  <c r="FIF97" i="16"/>
  <c r="FIE97" i="16"/>
  <c r="FID97" i="16"/>
  <c r="FIC97" i="16"/>
  <c r="FIB97" i="16"/>
  <c r="FIA97" i="16"/>
  <c r="FHZ97" i="16"/>
  <c r="FHY97" i="16"/>
  <c r="FHX97" i="16"/>
  <c r="FHW97" i="16"/>
  <c r="FHV97" i="16"/>
  <c r="FHU97" i="16"/>
  <c r="FHT97" i="16"/>
  <c r="FHS97" i="16"/>
  <c r="FHR97" i="16"/>
  <c r="FHQ97" i="16"/>
  <c r="FHP97" i="16"/>
  <c r="FHO97" i="16"/>
  <c r="FHN97" i="16"/>
  <c r="FHM97" i="16"/>
  <c r="FHL97" i="16"/>
  <c r="FHK97" i="16"/>
  <c r="FHJ97" i="16"/>
  <c r="FHI97" i="16"/>
  <c r="FHH97" i="16"/>
  <c r="FHG97" i="16"/>
  <c r="FHF97" i="16"/>
  <c r="FHE97" i="16"/>
  <c r="FHD97" i="16"/>
  <c r="FHC97" i="16"/>
  <c r="FHB97" i="16"/>
  <c r="FHA97" i="16"/>
  <c r="FGZ97" i="16"/>
  <c r="FGY97" i="16"/>
  <c r="FGX97" i="16"/>
  <c r="FGW97" i="16"/>
  <c r="FGV97" i="16"/>
  <c r="FGU97" i="16"/>
  <c r="FGT97" i="16"/>
  <c r="FGS97" i="16"/>
  <c r="FGR97" i="16"/>
  <c r="FGQ97" i="16"/>
  <c r="FGP97" i="16"/>
  <c r="FGO97" i="16"/>
  <c r="FGN97" i="16"/>
  <c r="FGM97" i="16"/>
  <c r="FGL97" i="16"/>
  <c r="FGK97" i="16"/>
  <c r="FGJ97" i="16"/>
  <c r="FGI97" i="16"/>
  <c r="FGH97" i="16"/>
  <c r="FGG97" i="16"/>
  <c r="FGF97" i="16"/>
  <c r="FGE97" i="16"/>
  <c r="FGD97" i="16"/>
  <c r="FGC97" i="16"/>
  <c r="FGB97" i="16"/>
  <c r="FGA97" i="16"/>
  <c r="FFZ97" i="16"/>
  <c r="FFY97" i="16"/>
  <c r="FFX97" i="16"/>
  <c r="FFW97" i="16"/>
  <c r="FFV97" i="16"/>
  <c r="FFU97" i="16"/>
  <c r="FFT97" i="16"/>
  <c r="FFS97" i="16"/>
  <c r="FFR97" i="16"/>
  <c r="FFQ97" i="16"/>
  <c r="FFP97" i="16"/>
  <c r="FFO97" i="16"/>
  <c r="FFN97" i="16"/>
  <c r="FFM97" i="16"/>
  <c r="FFL97" i="16"/>
  <c r="FFK97" i="16"/>
  <c r="FFJ97" i="16"/>
  <c r="FFI97" i="16"/>
  <c r="FFH97" i="16"/>
  <c r="FFG97" i="16"/>
  <c r="FFF97" i="16"/>
  <c r="FFE97" i="16"/>
  <c r="FFD97" i="16"/>
  <c r="FFC97" i="16"/>
  <c r="FFB97" i="16"/>
  <c r="FFA97" i="16"/>
  <c r="FEZ97" i="16"/>
  <c r="FEY97" i="16"/>
  <c r="FEX97" i="16"/>
  <c r="FEW97" i="16"/>
  <c r="FEV97" i="16"/>
  <c r="FEU97" i="16"/>
  <c r="FET97" i="16"/>
  <c r="FES97" i="16"/>
  <c r="FER97" i="16"/>
  <c r="FEQ97" i="16"/>
  <c r="FEP97" i="16"/>
  <c r="FEO97" i="16"/>
  <c r="FEN97" i="16"/>
  <c r="FEM97" i="16"/>
  <c r="FEL97" i="16"/>
  <c r="FEK97" i="16"/>
  <c r="FEJ97" i="16"/>
  <c r="FEI97" i="16"/>
  <c r="FEH97" i="16"/>
  <c r="FEG97" i="16"/>
  <c r="FEF97" i="16"/>
  <c r="FEE97" i="16"/>
  <c r="FED97" i="16"/>
  <c r="FEC97" i="16"/>
  <c r="FEB97" i="16"/>
  <c r="FEA97" i="16"/>
  <c r="FDZ97" i="16"/>
  <c r="FDY97" i="16"/>
  <c r="FDX97" i="16"/>
  <c r="FDW97" i="16"/>
  <c r="FDV97" i="16"/>
  <c r="FDU97" i="16"/>
  <c r="FDT97" i="16"/>
  <c r="FDS97" i="16"/>
  <c r="FDR97" i="16"/>
  <c r="FDQ97" i="16"/>
  <c r="FDP97" i="16"/>
  <c r="FDO97" i="16"/>
  <c r="FDN97" i="16"/>
  <c r="FDM97" i="16"/>
  <c r="FDL97" i="16"/>
  <c r="FDK97" i="16"/>
  <c r="FDJ97" i="16"/>
  <c r="FDI97" i="16"/>
  <c r="FDH97" i="16"/>
  <c r="FDG97" i="16"/>
  <c r="FDF97" i="16"/>
  <c r="FDE97" i="16"/>
  <c r="FDD97" i="16"/>
  <c r="FDC97" i="16"/>
  <c r="FDB97" i="16"/>
  <c r="FDA97" i="16"/>
  <c r="FCZ97" i="16"/>
  <c r="FCY97" i="16"/>
  <c r="FCX97" i="16"/>
  <c r="FCW97" i="16"/>
  <c r="FCV97" i="16"/>
  <c r="FCU97" i="16"/>
  <c r="FCT97" i="16"/>
  <c r="FCS97" i="16"/>
  <c r="FCR97" i="16"/>
  <c r="FCQ97" i="16"/>
  <c r="FCP97" i="16"/>
  <c r="FCO97" i="16"/>
  <c r="FCN97" i="16"/>
  <c r="FCM97" i="16"/>
  <c r="FCL97" i="16"/>
  <c r="FCK97" i="16"/>
  <c r="FCJ97" i="16"/>
  <c r="FCI97" i="16"/>
  <c r="FCH97" i="16"/>
  <c r="FCG97" i="16"/>
  <c r="FCF97" i="16"/>
  <c r="FCE97" i="16"/>
  <c r="FCD97" i="16"/>
  <c r="FCC97" i="16"/>
  <c r="FCB97" i="16"/>
  <c r="FCA97" i="16"/>
  <c r="FBZ97" i="16"/>
  <c r="FBY97" i="16"/>
  <c r="FBX97" i="16"/>
  <c r="FBW97" i="16"/>
  <c r="FBV97" i="16"/>
  <c r="FBU97" i="16"/>
  <c r="FBT97" i="16"/>
  <c r="FBS97" i="16"/>
  <c r="FBR97" i="16"/>
  <c r="FBQ97" i="16"/>
  <c r="FBP97" i="16"/>
  <c r="FBO97" i="16"/>
  <c r="FBN97" i="16"/>
  <c r="FBM97" i="16"/>
  <c r="FBL97" i="16"/>
  <c r="FBK97" i="16"/>
  <c r="FBJ97" i="16"/>
  <c r="FBI97" i="16"/>
  <c r="FBH97" i="16"/>
  <c r="FBG97" i="16"/>
  <c r="FBF97" i="16"/>
  <c r="FBE97" i="16"/>
  <c r="FBD97" i="16"/>
  <c r="FBC97" i="16"/>
  <c r="FBB97" i="16"/>
  <c r="FBA97" i="16"/>
  <c r="FAZ97" i="16"/>
  <c r="FAY97" i="16"/>
  <c r="FAX97" i="16"/>
  <c r="FAW97" i="16"/>
  <c r="FAV97" i="16"/>
  <c r="FAU97" i="16"/>
  <c r="FAT97" i="16"/>
  <c r="FAS97" i="16"/>
  <c r="FAR97" i="16"/>
  <c r="FAQ97" i="16"/>
  <c r="FAP97" i="16"/>
  <c r="FAO97" i="16"/>
  <c r="FAN97" i="16"/>
  <c r="FAM97" i="16"/>
  <c r="FAL97" i="16"/>
  <c r="FAK97" i="16"/>
  <c r="FAJ97" i="16"/>
  <c r="FAI97" i="16"/>
  <c r="FAH97" i="16"/>
  <c r="FAG97" i="16"/>
  <c r="FAF97" i="16"/>
  <c r="FAE97" i="16"/>
  <c r="FAD97" i="16"/>
  <c r="FAC97" i="16"/>
  <c r="FAB97" i="16"/>
  <c r="FAA97" i="16"/>
  <c r="EZZ97" i="16"/>
  <c r="EZY97" i="16"/>
  <c r="EZX97" i="16"/>
  <c r="EZW97" i="16"/>
  <c r="EZV97" i="16"/>
  <c r="EZU97" i="16"/>
  <c r="EZT97" i="16"/>
  <c r="EZS97" i="16"/>
  <c r="EZR97" i="16"/>
  <c r="EZQ97" i="16"/>
  <c r="EZP97" i="16"/>
  <c r="EZO97" i="16"/>
  <c r="EZN97" i="16"/>
  <c r="EZM97" i="16"/>
  <c r="EZL97" i="16"/>
  <c r="EZK97" i="16"/>
  <c r="EZJ97" i="16"/>
  <c r="EZI97" i="16"/>
  <c r="EZH97" i="16"/>
  <c r="EZG97" i="16"/>
  <c r="EZF97" i="16"/>
  <c r="EZE97" i="16"/>
  <c r="EZD97" i="16"/>
  <c r="EZC97" i="16"/>
  <c r="EZB97" i="16"/>
  <c r="EZA97" i="16"/>
  <c r="EYZ97" i="16"/>
  <c r="EYY97" i="16"/>
  <c r="EYX97" i="16"/>
  <c r="EYW97" i="16"/>
  <c r="EYV97" i="16"/>
  <c r="EYU97" i="16"/>
  <c r="EYT97" i="16"/>
  <c r="EYS97" i="16"/>
  <c r="EYR97" i="16"/>
  <c r="EYQ97" i="16"/>
  <c r="EYP97" i="16"/>
  <c r="EYO97" i="16"/>
  <c r="EYN97" i="16"/>
  <c r="EYM97" i="16"/>
  <c r="EYL97" i="16"/>
  <c r="EYK97" i="16"/>
  <c r="EYJ97" i="16"/>
  <c r="EYI97" i="16"/>
  <c r="EYH97" i="16"/>
  <c r="EYG97" i="16"/>
  <c r="EYF97" i="16"/>
  <c r="EYE97" i="16"/>
  <c r="EYD97" i="16"/>
  <c r="EYC97" i="16"/>
  <c r="EYB97" i="16"/>
  <c r="EYA97" i="16"/>
  <c r="EXZ97" i="16"/>
  <c r="EXY97" i="16"/>
  <c r="EXX97" i="16"/>
  <c r="EXW97" i="16"/>
  <c r="EXV97" i="16"/>
  <c r="EXU97" i="16"/>
  <c r="EXT97" i="16"/>
  <c r="EXS97" i="16"/>
  <c r="EXR97" i="16"/>
  <c r="EXQ97" i="16"/>
  <c r="EXP97" i="16"/>
  <c r="EXO97" i="16"/>
  <c r="EXN97" i="16"/>
  <c r="EXM97" i="16"/>
  <c r="EXL97" i="16"/>
  <c r="EXK97" i="16"/>
  <c r="EXJ97" i="16"/>
  <c r="EXI97" i="16"/>
  <c r="EXH97" i="16"/>
  <c r="EXG97" i="16"/>
  <c r="EXF97" i="16"/>
  <c r="EXE97" i="16"/>
  <c r="EXD97" i="16"/>
  <c r="EXC97" i="16"/>
  <c r="EXB97" i="16"/>
  <c r="EXA97" i="16"/>
  <c r="EWZ97" i="16"/>
  <c r="EWY97" i="16"/>
  <c r="EWX97" i="16"/>
  <c r="EWW97" i="16"/>
  <c r="EWV97" i="16"/>
  <c r="EWU97" i="16"/>
  <c r="EWT97" i="16"/>
  <c r="EWS97" i="16"/>
  <c r="EWR97" i="16"/>
  <c r="EWQ97" i="16"/>
  <c r="EWP97" i="16"/>
  <c r="EWO97" i="16"/>
  <c r="EWN97" i="16"/>
  <c r="EWM97" i="16"/>
  <c r="EWL97" i="16"/>
  <c r="EWK97" i="16"/>
  <c r="EWJ97" i="16"/>
  <c r="EWI97" i="16"/>
  <c r="EWH97" i="16"/>
  <c r="EWG97" i="16"/>
  <c r="EWF97" i="16"/>
  <c r="EWE97" i="16"/>
  <c r="EWD97" i="16"/>
  <c r="EWC97" i="16"/>
  <c r="EWB97" i="16"/>
  <c r="EWA97" i="16"/>
  <c r="EVZ97" i="16"/>
  <c r="EVY97" i="16"/>
  <c r="EVX97" i="16"/>
  <c r="EVW97" i="16"/>
  <c r="EVV97" i="16"/>
  <c r="EVU97" i="16"/>
  <c r="EVT97" i="16"/>
  <c r="EVS97" i="16"/>
  <c r="EVR97" i="16"/>
  <c r="EVQ97" i="16"/>
  <c r="EVP97" i="16"/>
  <c r="EVO97" i="16"/>
  <c r="EVN97" i="16"/>
  <c r="EVM97" i="16"/>
  <c r="EVL97" i="16"/>
  <c r="EVK97" i="16"/>
  <c r="EVJ97" i="16"/>
  <c r="EVI97" i="16"/>
  <c r="EVH97" i="16"/>
  <c r="EVG97" i="16"/>
  <c r="EVF97" i="16"/>
  <c r="EVE97" i="16"/>
  <c r="EVD97" i="16"/>
  <c r="EVC97" i="16"/>
  <c r="EVB97" i="16"/>
  <c r="EVA97" i="16"/>
  <c r="EUZ97" i="16"/>
  <c r="EUY97" i="16"/>
  <c r="EUX97" i="16"/>
  <c r="EUW97" i="16"/>
  <c r="EUV97" i="16"/>
  <c r="EUU97" i="16"/>
  <c r="EUT97" i="16"/>
  <c r="EUS97" i="16"/>
  <c r="EUR97" i="16"/>
  <c r="EUQ97" i="16"/>
  <c r="EUP97" i="16"/>
  <c r="EUO97" i="16"/>
  <c r="EUN97" i="16"/>
  <c r="EUM97" i="16"/>
  <c r="EUL97" i="16"/>
  <c r="EUK97" i="16"/>
  <c r="EUJ97" i="16"/>
  <c r="EUI97" i="16"/>
  <c r="EUH97" i="16"/>
  <c r="EUG97" i="16"/>
  <c r="EUF97" i="16"/>
  <c r="EUE97" i="16"/>
  <c r="EUD97" i="16"/>
  <c r="EUC97" i="16"/>
  <c r="EUB97" i="16"/>
  <c r="EUA97" i="16"/>
  <c r="ETZ97" i="16"/>
  <c r="ETY97" i="16"/>
  <c r="ETX97" i="16"/>
  <c r="ETW97" i="16"/>
  <c r="ETV97" i="16"/>
  <c r="ETU97" i="16"/>
  <c r="ETT97" i="16"/>
  <c r="ETS97" i="16"/>
  <c r="ETR97" i="16"/>
  <c r="ETQ97" i="16"/>
  <c r="ETP97" i="16"/>
  <c r="ETO97" i="16"/>
  <c r="ETN97" i="16"/>
  <c r="ETM97" i="16"/>
  <c r="ETL97" i="16"/>
  <c r="ETK97" i="16"/>
  <c r="ETJ97" i="16"/>
  <c r="ETI97" i="16"/>
  <c r="ETH97" i="16"/>
  <c r="ETG97" i="16"/>
  <c r="ETF97" i="16"/>
  <c r="ETE97" i="16"/>
  <c r="ETD97" i="16"/>
  <c r="ETC97" i="16"/>
  <c r="ETB97" i="16"/>
  <c r="ETA97" i="16"/>
  <c r="ESZ97" i="16"/>
  <c r="ESY97" i="16"/>
  <c r="ESX97" i="16"/>
  <c r="ESW97" i="16"/>
  <c r="ESV97" i="16"/>
  <c r="ESU97" i="16"/>
  <c r="EST97" i="16"/>
  <c r="ESS97" i="16"/>
  <c r="ESR97" i="16"/>
  <c r="ESQ97" i="16"/>
  <c r="ESP97" i="16"/>
  <c r="ESO97" i="16"/>
  <c r="ESN97" i="16"/>
  <c r="ESM97" i="16"/>
  <c r="ESL97" i="16"/>
  <c r="ESK97" i="16"/>
  <c r="ESJ97" i="16"/>
  <c r="ESI97" i="16"/>
  <c r="ESH97" i="16"/>
  <c r="ESG97" i="16"/>
  <c r="ESF97" i="16"/>
  <c r="ESE97" i="16"/>
  <c r="ESD97" i="16"/>
  <c r="ESC97" i="16"/>
  <c r="ESB97" i="16"/>
  <c r="ESA97" i="16"/>
  <c r="ERZ97" i="16"/>
  <c r="ERY97" i="16"/>
  <c r="ERX97" i="16"/>
  <c r="ERW97" i="16"/>
  <c r="ERV97" i="16"/>
  <c r="ERU97" i="16"/>
  <c r="ERT97" i="16"/>
  <c r="ERS97" i="16"/>
  <c r="ERR97" i="16"/>
  <c r="ERQ97" i="16"/>
  <c r="ERP97" i="16"/>
  <c r="ERO97" i="16"/>
  <c r="ERN97" i="16"/>
  <c r="ERM97" i="16"/>
  <c r="ERL97" i="16"/>
  <c r="ERK97" i="16"/>
  <c r="ERJ97" i="16"/>
  <c r="ERI97" i="16"/>
  <c r="ERH97" i="16"/>
  <c r="ERG97" i="16"/>
  <c r="ERF97" i="16"/>
  <c r="ERE97" i="16"/>
  <c r="ERD97" i="16"/>
  <c r="ERC97" i="16"/>
  <c r="ERB97" i="16"/>
  <c r="ERA97" i="16"/>
  <c r="EQZ97" i="16"/>
  <c r="EQY97" i="16"/>
  <c r="EQX97" i="16"/>
  <c r="EQW97" i="16"/>
  <c r="EQV97" i="16"/>
  <c r="EQU97" i="16"/>
  <c r="EQT97" i="16"/>
  <c r="EQS97" i="16"/>
  <c r="EQR97" i="16"/>
  <c r="EQQ97" i="16"/>
  <c r="EQP97" i="16"/>
  <c r="EQO97" i="16"/>
  <c r="EQN97" i="16"/>
  <c r="EQM97" i="16"/>
  <c r="EQL97" i="16"/>
  <c r="EQK97" i="16"/>
  <c r="EQJ97" i="16"/>
  <c r="EQI97" i="16"/>
  <c r="EQH97" i="16"/>
  <c r="EQG97" i="16"/>
  <c r="EQF97" i="16"/>
  <c r="EQE97" i="16"/>
  <c r="EQD97" i="16"/>
  <c r="EQC97" i="16"/>
  <c r="EQB97" i="16"/>
  <c r="EQA97" i="16"/>
  <c r="EPZ97" i="16"/>
  <c r="EPY97" i="16"/>
  <c r="EPX97" i="16"/>
  <c r="EPW97" i="16"/>
  <c r="EPV97" i="16"/>
  <c r="EPU97" i="16"/>
  <c r="EPT97" i="16"/>
  <c r="EPS97" i="16"/>
  <c r="EPR97" i="16"/>
  <c r="EPQ97" i="16"/>
  <c r="EPP97" i="16"/>
  <c r="EPO97" i="16"/>
  <c r="EPN97" i="16"/>
  <c r="EPM97" i="16"/>
  <c r="EPL97" i="16"/>
  <c r="EPK97" i="16"/>
  <c r="EPJ97" i="16"/>
  <c r="EPI97" i="16"/>
  <c r="EPH97" i="16"/>
  <c r="EPG97" i="16"/>
  <c r="EPF97" i="16"/>
  <c r="EPE97" i="16"/>
  <c r="EPD97" i="16"/>
  <c r="EPC97" i="16"/>
  <c r="EPB97" i="16"/>
  <c r="EPA97" i="16"/>
  <c r="EOZ97" i="16"/>
  <c r="EOY97" i="16"/>
  <c r="EOX97" i="16"/>
  <c r="EOW97" i="16"/>
  <c r="EOV97" i="16"/>
  <c r="EOU97" i="16"/>
  <c r="EOT97" i="16"/>
  <c r="EOS97" i="16"/>
  <c r="EOR97" i="16"/>
  <c r="EOQ97" i="16"/>
  <c r="EOP97" i="16"/>
  <c r="EOO97" i="16"/>
  <c r="EON97" i="16"/>
  <c r="EOM97" i="16"/>
  <c r="EOL97" i="16"/>
  <c r="EOK97" i="16"/>
  <c r="EOJ97" i="16"/>
  <c r="EOI97" i="16"/>
  <c r="EOH97" i="16"/>
  <c r="EOG97" i="16"/>
  <c r="EOF97" i="16"/>
  <c r="EOE97" i="16"/>
  <c r="EOD97" i="16"/>
  <c r="EOC97" i="16"/>
  <c r="EOB97" i="16"/>
  <c r="EOA97" i="16"/>
  <c r="ENZ97" i="16"/>
  <c r="ENY97" i="16"/>
  <c r="ENX97" i="16"/>
  <c r="ENW97" i="16"/>
  <c r="ENV97" i="16"/>
  <c r="ENU97" i="16"/>
  <c r="ENT97" i="16"/>
  <c r="ENS97" i="16"/>
  <c r="ENR97" i="16"/>
  <c r="ENQ97" i="16"/>
  <c r="ENP97" i="16"/>
  <c r="ENO97" i="16"/>
  <c r="ENN97" i="16"/>
  <c r="ENM97" i="16"/>
  <c r="ENL97" i="16"/>
  <c r="ENK97" i="16"/>
  <c r="ENJ97" i="16"/>
  <c r="ENI97" i="16"/>
  <c r="ENH97" i="16"/>
  <c r="ENG97" i="16"/>
  <c r="ENF97" i="16"/>
  <c r="ENE97" i="16"/>
  <c r="END97" i="16"/>
  <c r="ENC97" i="16"/>
  <c r="ENB97" i="16"/>
  <c r="ENA97" i="16"/>
  <c r="EMZ97" i="16"/>
  <c r="EMY97" i="16"/>
  <c r="EMX97" i="16"/>
  <c r="EMW97" i="16"/>
  <c r="EMV97" i="16"/>
  <c r="EMU97" i="16"/>
  <c r="EMT97" i="16"/>
  <c r="EMS97" i="16"/>
  <c r="EMR97" i="16"/>
  <c r="EMQ97" i="16"/>
  <c r="EMP97" i="16"/>
  <c r="EMO97" i="16"/>
  <c r="EMN97" i="16"/>
  <c r="EMM97" i="16"/>
  <c r="EML97" i="16"/>
  <c r="EMK97" i="16"/>
  <c r="EMJ97" i="16"/>
  <c r="EMI97" i="16"/>
  <c r="EMH97" i="16"/>
  <c r="EMG97" i="16"/>
  <c r="EMF97" i="16"/>
  <c r="EME97" i="16"/>
  <c r="EMD97" i="16"/>
  <c r="EMC97" i="16"/>
  <c r="EMB97" i="16"/>
  <c r="EMA97" i="16"/>
  <c r="ELZ97" i="16"/>
  <c r="ELY97" i="16"/>
  <c r="ELX97" i="16"/>
  <c r="ELW97" i="16"/>
  <c r="ELV97" i="16"/>
  <c r="ELU97" i="16"/>
  <c r="ELT97" i="16"/>
  <c r="ELS97" i="16"/>
  <c r="ELR97" i="16"/>
  <c r="ELQ97" i="16"/>
  <c r="ELP97" i="16"/>
  <c r="ELO97" i="16"/>
  <c r="ELN97" i="16"/>
  <c r="ELM97" i="16"/>
  <c r="ELL97" i="16"/>
  <c r="ELK97" i="16"/>
  <c r="ELJ97" i="16"/>
  <c r="ELI97" i="16"/>
  <c r="ELH97" i="16"/>
  <c r="ELG97" i="16"/>
  <c r="ELF97" i="16"/>
  <c r="ELE97" i="16"/>
  <c r="ELD97" i="16"/>
  <c r="ELC97" i="16"/>
  <c r="ELB97" i="16"/>
  <c r="ELA97" i="16"/>
  <c r="EKZ97" i="16"/>
  <c r="EKY97" i="16"/>
  <c r="EKX97" i="16"/>
  <c r="EKW97" i="16"/>
  <c r="EKV97" i="16"/>
  <c r="EKU97" i="16"/>
  <c r="EKT97" i="16"/>
  <c r="EKS97" i="16"/>
  <c r="EKR97" i="16"/>
  <c r="EKQ97" i="16"/>
  <c r="EKP97" i="16"/>
  <c r="EKO97" i="16"/>
  <c r="EKN97" i="16"/>
  <c r="EKM97" i="16"/>
  <c r="EKL97" i="16"/>
  <c r="EKK97" i="16"/>
  <c r="EKJ97" i="16"/>
  <c r="EKI97" i="16"/>
  <c r="EKH97" i="16"/>
  <c r="EKG97" i="16"/>
  <c r="EKF97" i="16"/>
  <c r="EKE97" i="16"/>
  <c r="EKD97" i="16"/>
  <c r="EKC97" i="16"/>
  <c r="EKB97" i="16"/>
  <c r="EKA97" i="16"/>
  <c r="EJZ97" i="16"/>
  <c r="EJY97" i="16"/>
  <c r="EJX97" i="16"/>
  <c r="EJW97" i="16"/>
  <c r="EJV97" i="16"/>
  <c r="EJU97" i="16"/>
  <c r="EJT97" i="16"/>
  <c r="EJS97" i="16"/>
  <c r="EJR97" i="16"/>
  <c r="EJQ97" i="16"/>
  <c r="EJP97" i="16"/>
  <c r="EJO97" i="16"/>
  <c r="EJN97" i="16"/>
  <c r="EJM97" i="16"/>
  <c r="EJL97" i="16"/>
  <c r="EJK97" i="16"/>
  <c r="EJJ97" i="16"/>
  <c r="EJI97" i="16"/>
  <c r="EJH97" i="16"/>
  <c r="EJG97" i="16"/>
  <c r="EJF97" i="16"/>
  <c r="EJE97" i="16"/>
  <c r="EJD97" i="16"/>
  <c r="EJC97" i="16"/>
  <c r="EJB97" i="16"/>
  <c r="EJA97" i="16"/>
  <c r="EIZ97" i="16"/>
  <c r="EIY97" i="16"/>
  <c r="EIX97" i="16"/>
  <c r="EIW97" i="16"/>
  <c r="EIV97" i="16"/>
  <c r="EIU97" i="16"/>
  <c r="EIT97" i="16"/>
  <c r="EIS97" i="16"/>
  <c r="EIR97" i="16"/>
  <c r="EIQ97" i="16"/>
  <c r="EIP97" i="16"/>
  <c r="EIO97" i="16"/>
  <c r="EIN97" i="16"/>
  <c r="EIM97" i="16"/>
  <c r="EIL97" i="16"/>
  <c r="EIK97" i="16"/>
  <c r="EIJ97" i="16"/>
  <c r="EII97" i="16"/>
  <c r="EIH97" i="16"/>
  <c r="EIG97" i="16"/>
  <c r="EIF97" i="16"/>
  <c r="EIE97" i="16"/>
  <c r="EID97" i="16"/>
  <c r="EIC97" i="16"/>
  <c r="EIB97" i="16"/>
  <c r="EIA97" i="16"/>
  <c r="EHZ97" i="16"/>
  <c r="EHY97" i="16"/>
  <c r="EHX97" i="16"/>
  <c r="EHW97" i="16"/>
  <c r="EHV97" i="16"/>
  <c r="EHU97" i="16"/>
  <c r="EHT97" i="16"/>
  <c r="EHS97" i="16"/>
  <c r="EHR97" i="16"/>
  <c r="EHQ97" i="16"/>
  <c r="EHP97" i="16"/>
  <c r="EHO97" i="16"/>
  <c r="EHN97" i="16"/>
  <c r="EHM97" i="16"/>
  <c r="EHL97" i="16"/>
  <c r="EHK97" i="16"/>
  <c r="EHJ97" i="16"/>
  <c r="EHI97" i="16"/>
  <c r="EHH97" i="16"/>
  <c r="EHG97" i="16"/>
  <c r="EHF97" i="16"/>
  <c r="EHE97" i="16"/>
  <c r="EHD97" i="16"/>
  <c r="EHC97" i="16"/>
  <c r="EHB97" i="16"/>
  <c r="EHA97" i="16"/>
  <c r="EGZ97" i="16"/>
  <c r="EGY97" i="16"/>
  <c r="EGX97" i="16"/>
  <c r="EGW97" i="16"/>
  <c r="EGV97" i="16"/>
  <c r="EGU97" i="16"/>
  <c r="EGT97" i="16"/>
  <c r="EGS97" i="16"/>
  <c r="EGR97" i="16"/>
  <c r="EGQ97" i="16"/>
  <c r="EGP97" i="16"/>
  <c r="EGO97" i="16"/>
  <c r="EGN97" i="16"/>
  <c r="EGM97" i="16"/>
  <c r="EGL97" i="16"/>
  <c r="EGK97" i="16"/>
  <c r="EGJ97" i="16"/>
  <c r="EGI97" i="16"/>
  <c r="EGH97" i="16"/>
  <c r="EGG97" i="16"/>
  <c r="EGF97" i="16"/>
  <c r="EGE97" i="16"/>
  <c r="EGD97" i="16"/>
  <c r="EGC97" i="16"/>
  <c r="EGB97" i="16"/>
  <c r="EGA97" i="16"/>
  <c r="EFZ97" i="16"/>
  <c r="EFY97" i="16"/>
  <c r="EFX97" i="16"/>
  <c r="EFW97" i="16"/>
  <c r="EFV97" i="16"/>
  <c r="EFU97" i="16"/>
  <c r="EFT97" i="16"/>
  <c r="EFS97" i="16"/>
  <c r="EFR97" i="16"/>
  <c r="EFQ97" i="16"/>
  <c r="EFP97" i="16"/>
  <c r="EFO97" i="16"/>
  <c r="EFN97" i="16"/>
  <c r="EFM97" i="16"/>
  <c r="EFL97" i="16"/>
  <c r="EFK97" i="16"/>
  <c r="EFJ97" i="16"/>
  <c r="EFI97" i="16"/>
  <c r="EFH97" i="16"/>
  <c r="EFG97" i="16"/>
  <c r="EFF97" i="16"/>
  <c r="EFE97" i="16"/>
  <c r="EFD97" i="16"/>
  <c r="EFC97" i="16"/>
  <c r="EFB97" i="16"/>
  <c r="EFA97" i="16"/>
  <c r="EEZ97" i="16"/>
  <c r="EEY97" i="16"/>
  <c r="EEX97" i="16"/>
  <c r="EEW97" i="16"/>
  <c r="EEV97" i="16"/>
  <c r="EEU97" i="16"/>
  <c r="EET97" i="16"/>
  <c r="EES97" i="16"/>
  <c r="EER97" i="16"/>
  <c r="EEQ97" i="16"/>
  <c r="EEP97" i="16"/>
  <c r="EEO97" i="16"/>
  <c r="EEN97" i="16"/>
  <c r="EEM97" i="16"/>
  <c r="EEL97" i="16"/>
  <c r="EEK97" i="16"/>
  <c r="EEJ97" i="16"/>
  <c r="EEI97" i="16"/>
  <c r="EEH97" i="16"/>
  <c r="EEG97" i="16"/>
  <c r="EEF97" i="16"/>
  <c r="EEE97" i="16"/>
  <c r="EED97" i="16"/>
  <c r="EEC97" i="16"/>
  <c r="EEB97" i="16"/>
  <c r="EEA97" i="16"/>
  <c r="EDZ97" i="16"/>
  <c r="EDY97" i="16"/>
  <c r="EDX97" i="16"/>
  <c r="EDW97" i="16"/>
  <c r="EDV97" i="16"/>
  <c r="EDU97" i="16"/>
  <c r="EDT97" i="16"/>
  <c r="EDS97" i="16"/>
  <c r="EDR97" i="16"/>
  <c r="EDQ97" i="16"/>
  <c r="EDP97" i="16"/>
  <c r="EDO97" i="16"/>
  <c r="EDN97" i="16"/>
  <c r="EDM97" i="16"/>
  <c r="EDL97" i="16"/>
  <c r="EDK97" i="16"/>
  <c r="EDJ97" i="16"/>
  <c r="EDI97" i="16"/>
  <c r="EDH97" i="16"/>
  <c r="EDG97" i="16"/>
  <c r="EDF97" i="16"/>
  <c r="EDE97" i="16"/>
  <c r="EDD97" i="16"/>
  <c r="EDC97" i="16"/>
  <c r="EDB97" i="16"/>
  <c r="EDA97" i="16"/>
  <c r="ECZ97" i="16"/>
  <c r="ECY97" i="16"/>
  <c r="ECX97" i="16"/>
  <c r="ECW97" i="16"/>
  <c r="ECV97" i="16"/>
  <c r="ECU97" i="16"/>
  <c r="ECT97" i="16"/>
  <c r="ECS97" i="16"/>
  <c r="ECR97" i="16"/>
  <c r="ECQ97" i="16"/>
  <c r="ECP97" i="16"/>
  <c r="ECO97" i="16"/>
  <c r="ECN97" i="16"/>
  <c r="ECM97" i="16"/>
  <c r="ECL97" i="16"/>
  <c r="ECK97" i="16"/>
  <c r="ECJ97" i="16"/>
  <c r="ECI97" i="16"/>
  <c r="ECH97" i="16"/>
  <c r="ECG97" i="16"/>
  <c r="ECF97" i="16"/>
  <c r="ECE97" i="16"/>
  <c r="ECD97" i="16"/>
  <c r="ECC97" i="16"/>
  <c r="ECB97" i="16"/>
  <c r="ECA97" i="16"/>
  <c r="EBZ97" i="16"/>
  <c r="EBY97" i="16"/>
  <c r="EBX97" i="16"/>
  <c r="EBW97" i="16"/>
  <c r="EBV97" i="16"/>
  <c r="EBU97" i="16"/>
  <c r="EBT97" i="16"/>
  <c r="EBS97" i="16"/>
  <c r="EBR97" i="16"/>
  <c r="EBQ97" i="16"/>
  <c r="EBP97" i="16"/>
  <c r="EBO97" i="16"/>
  <c r="EBN97" i="16"/>
  <c r="EBM97" i="16"/>
  <c r="EBL97" i="16"/>
  <c r="EBK97" i="16"/>
  <c r="EBJ97" i="16"/>
  <c r="EBI97" i="16"/>
  <c r="EBH97" i="16"/>
  <c r="EBG97" i="16"/>
  <c r="EBF97" i="16"/>
  <c r="EBE97" i="16"/>
  <c r="EBD97" i="16"/>
  <c r="EBC97" i="16"/>
  <c r="EBB97" i="16"/>
  <c r="EBA97" i="16"/>
  <c r="EAZ97" i="16"/>
  <c r="EAY97" i="16"/>
  <c r="EAX97" i="16"/>
  <c r="EAW97" i="16"/>
  <c r="EAV97" i="16"/>
  <c r="EAU97" i="16"/>
  <c r="EAT97" i="16"/>
  <c r="EAS97" i="16"/>
  <c r="EAR97" i="16"/>
  <c r="EAQ97" i="16"/>
  <c r="EAP97" i="16"/>
  <c r="EAO97" i="16"/>
  <c r="EAN97" i="16"/>
  <c r="EAM97" i="16"/>
  <c r="EAL97" i="16"/>
  <c r="EAK97" i="16"/>
  <c r="EAJ97" i="16"/>
  <c r="EAI97" i="16"/>
  <c r="EAH97" i="16"/>
  <c r="EAG97" i="16"/>
  <c r="EAF97" i="16"/>
  <c r="EAE97" i="16"/>
  <c r="EAD97" i="16"/>
  <c r="EAC97" i="16"/>
  <c r="EAB97" i="16"/>
  <c r="EAA97" i="16"/>
  <c r="DZZ97" i="16"/>
  <c r="DZY97" i="16"/>
  <c r="DZX97" i="16"/>
  <c r="DZW97" i="16"/>
  <c r="DZV97" i="16"/>
  <c r="DZU97" i="16"/>
  <c r="DZT97" i="16"/>
  <c r="DZS97" i="16"/>
  <c r="DZR97" i="16"/>
  <c r="DZQ97" i="16"/>
  <c r="DZP97" i="16"/>
  <c r="DZO97" i="16"/>
  <c r="DZN97" i="16"/>
  <c r="DZM97" i="16"/>
  <c r="DZL97" i="16"/>
  <c r="DZK97" i="16"/>
  <c r="DZJ97" i="16"/>
  <c r="DZI97" i="16"/>
  <c r="DZH97" i="16"/>
  <c r="DZG97" i="16"/>
  <c r="DZF97" i="16"/>
  <c r="DZE97" i="16"/>
  <c r="DZD97" i="16"/>
  <c r="DZC97" i="16"/>
  <c r="DZB97" i="16"/>
  <c r="DZA97" i="16"/>
  <c r="DYZ97" i="16"/>
  <c r="DYY97" i="16"/>
  <c r="DYX97" i="16"/>
  <c r="DYW97" i="16"/>
  <c r="DYV97" i="16"/>
  <c r="DYU97" i="16"/>
  <c r="DYT97" i="16"/>
  <c r="DYS97" i="16"/>
  <c r="DYR97" i="16"/>
  <c r="DYQ97" i="16"/>
  <c r="DYP97" i="16"/>
  <c r="DYO97" i="16"/>
  <c r="DYN97" i="16"/>
  <c r="DYM97" i="16"/>
  <c r="DYL97" i="16"/>
  <c r="DYK97" i="16"/>
  <c r="DYJ97" i="16"/>
  <c r="DYI97" i="16"/>
  <c r="DYH97" i="16"/>
  <c r="DYG97" i="16"/>
  <c r="DYF97" i="16"/>
  <c r="DYE97" i="16"/>
  <c r="DYD97" i="16"/>
  <c r="DYC97" i="16"/>
  <c r="DYB97" i="16"/>
  <c r="DYA97" i="16"/>
  <c r="DXZ97" i="16"/>
  <c r="DXY97" i="16"/>
  <c r="DXX97" i="16"/>
  <c r="DXW97" i="16"/>
  <c r="DXV97" i="16"/>
  <c r="DXU97" i="16"/>
  <c r="DXT97" i="16"/>
  <c r="DXS97" i="16"/>
  <c r="DXR97" i="16"/>
  <c r="DXQ97" i="16"/>
  <c r="DXP97" i="16"/>
  <c r="DXO97" i="16"/>
  <c r="DXN97" i="16"/>
  <c r="DXM97" i="16"/>
  <c r="DXL97" i="16"/>
  <c r="DXK97" i="16"/>
  <c r="DXJ97" i="16"/>
  <c r="DXI97" i="16"/>
  <c r="DXH97" i="16"/>
  <c r="DXG97" i="16"/>
  <c r="DXF97" i="16"/>
  <c r="DXE97" i="16"/>
  <c r="DXD97" i="16"/>
  <c r="DXC97" i="16"/>
  <c r="DXB97" i="16"/>
  <c r="DXA97" i="16"/>
  <c r="DWZ97" i="16"/>
  <c r="DWY97" i="16"/>
  <c r="DWX97" i="16"/>
  <c r="DWW97" i="16"/>
  <c r="DWV97" i="16"/>
  <c r="DWU97" i="16"/>
  <c r="DWT97" i="16"/>
  <c r="DWS97" i="16"/>
  <c r="DWR97" i="16"/>
  <c r="DWQ97" i="16"/>
  <c r="DWP97" i="16"/>
  <c r="DWO97" i="16"/>
  <c r="DWN97" i="16"/>
  <c r="DWM97" i="16"/>
  <c r="DWL97" i="16"/>
  <c r="DWK97" i="16"/>
  <c r="DWJ97" i="16"/>
  <c r="DWI97" i="16"/>
  <c r="DWH97" i="16"/>
  <c r="DWG97" i="16"/>
  <c r="DWF97" i="16"/>
  <c r="DWE97" i="16"/>
  <c r="DWD97" i="16"/>
  <c r="DWC97" i="16"/>
  <c r="DWB97" i="16"/>
  <c r="DWA97" i="16"/>
  <c r="DVZ97" i="16"/>
  <c r="DVY97" i="16"/>
  <c r="DVX97" i="16"/>
  <c r="DVW97" i="16"/>
  <c r="DVV97" i="16"/>
  <c r="DVU97" i="16"/>
  <c r="DVT97" i="16"/>
  <c r="DVS97" i="16"/>
  <c r="DVR97" i="16"/>
  <c r="DVQ97" i="16"/>
  <c r="DVP97" i="16"/>
  <c r="DVO97" i="16"/>
  <c r="DVN97" i="16"/>
  <c r="DVM97" i="16"/>
  <c r="DVL97" i="16"/>
  <c r="DVK97" i="16"/>
  <c r="DVJ97" i="16"/>
  <c r="DVI97" i="16"/>
  <c r="DVH97" i="16"/>
  <c r="DVG97" i="16"/>
  <c r="DVF97" i="16"/>
  <c r="DVE97" i="16"/>
  <c r="DVD97" i="16"/>
  <c r="DVC97" i="16"/>
  <c r="DVB97" i="16"/>
  <c r="DVA97" i="16"/>
  <c r="DUZ97" i="16"/>
  <c r="DUY97" i="16"/>
  <c r="DUX97" i="16"/>
  <c r="DUW97" i="16"/>
  <c r="DUV97" i="16"/>
  <c r="DUU97" i="16"/>
  <c r="DUT97" i="16"/>
  <c r="DUS97" i="16"/>
  <c r="DUR97" i="16"/>
  <c r="DUQ97" i="16"/>
  <c r="DUP97" i="16"/>
  <c r="DUO97" i="16"/>
  <c r="DUN97" i="16"/>
  <c r="DUM97" i="16"/>
  <c r="DUL97" i="16"/>
  <c r="DUK97" i="16"/>
  <c r="DUJ97" i="16"/>
  <c r="DUI97" i="16"/>
  <c r="DUH97" i="16"/>
  <c r="DUG97" i="16"/>
  <c r="DUF97" i="16"/>
  <c r="DUE97" i="16"/>
  <c r="DUD97" i="16"/>
  <c r="DUC97" i="16"/>
  <c r="DUB97" i="16"/>
  <c r="DUA97" i="16"/>
  <c r="DTZ97" i="16"/>
  <c r="DTY97" i="16"/>
  <c r="DTX97" i="16"/>
  <c r="DTW97" i="16"/>
  <c r="DTV97" i="16"/>
  <c r="DTU97" i="16"/>
  <c r="DTT97" i="16"/>
  <c r="DTS97" i="16"/>
  <c r="DTR97" i="16"/>
  <c r="DTQ97" i="16"/>
  <c r="DTP97" i="16"/>
  <c r="DTO97" i="16"/>
  <c r="DTN97" i="16"/>
  <c r="DTM97" i="16"/>
  <c r="DTL97" i="16"/>
  <c r="DTK97" i="16"/>
  <c r="DTJ97" i="16"/>
  <c r="DTI97" i="16"/>
  <c r="DTH97" i="16"/>
  <c r="DTG97" i="16"/>
  <c r="DTF97" i="16"/>
  <c r="DTE97" i="16"/>
  <c r="DTD97" i="16"/>
  <c r="DTC97" i="16"/>
  <c r="DTB97" i="16"/>
  <c r="DTA97" i="16"/>
  <c r="DSZ97" i="16"/>
  <c r="DSY97" i="16"/>
  <c r="DSX97" i="16"/>
  <c r="DSW97" i="16"/>
  <c r="DSV97" i="16"/>
  <c r="DSU97" i="16"/>
  <c r="DST97" i="16"/>
  <c r="DSS97" i="16"/>
  <c r="DSR97" i="16"/>
  <c r="DSQ97" i="16"/>
  <c r="DSP97" i="16"/>
  <c r="DSO97" i="16"/>
  <c r="DSN97" i="16"/>
  <c r="DSM97" i="16"/>
  <c r="DSL97" i="16"/>
  <c r="DSK97" i="16"/>
  <c r="DSJ97" i="16"/>
  <c r="DSI97" i="16"/>
  <c r="DSH97" i="16"/>
  <c r="DSG97" i="16"/>
  <c r="DSF97" i="16"/>
  <c r="DSE97" i="16"/>
  <c r="DSD97" i="16"/>
  <c r="DSC97" i="16"/>
  <c r="DSB97" i="16"/>
  <c r="DSA97" i="16"/>
  <c r="DRZ97" i="16"/>
  <c r="DRY97" i="16"/>
  <c r="DRX97" i="16"/>
  <c r="DRW97" i="16"/>
  <c r="DRV97" i="16"/>
  <c r="DRU97" i="16"/>
  <c r="DRT97" i="16"/>
  <c r="DRS97" i="16"/>
  <c r="DRR97" i="16"/>
  <c r="DRQ97" i="16"/>
  <c r="DRP97" i="16"/>
  <c r="DRO97" i="16"/>
  <c r="DRN97" i="16"/>
  <c r="DRM97" i="16"/>
  <c r="DRL97" i="16"/>
  <c r="DRK97" i="16"/>
  <c r="DRJ97" i="16"/>
  <c r="DRI97" i="16"/>
  <c r="DRH97" i="16"/>
  <c r="DRG97" i="16"/>
  <c r="DRF97" i="16"/>
  <c r="DRE97" i="16"/>
  <c r="DRD97" i="16"/>
  <c r="DRC97" i="16"/>
  <c r="DRB97" i="16"/>
  <c r="DRA97" i="16"/>
  <c r="DQZ97" i="16"/>
  <c r="DQY97" i="16"/>
  <c r="DQX97" i="16"/>
  <c r="DQW97" i="16"/>
  <c r="DQV97" i="16"/>
  <c r="DQU97" i="16"/>
  <c r="DQT97" i="16"/>
  <c r="DQS97" i="16"/>
  <c r="DQR97" i="16"/>
  <c r="DQQ97" i="16"/>
  <c r="DQP97" i="16"/>
  <c r="DQO97" i="16"/>
  <c r="DQN97" i="16"/>
  <c r="DQM97" i="16"/>
  <c r="DQL97" i="16"/>
  <c r="DQK97" i="16"/>
  <c r="DQJ97" i="16"/>
  <c r="DQI97" i="16"/>
  <c r="DQH97" i="16"/>
  <c r="DQG97" i="16"/>
  <c r="DQF97" i="16"/>
  <c r="DQE97" i="16"/>
  <c r="DQD97" i="16"/>
  <c r="DQC97" i="16"/>
  <c r="DQB97" i="16"/>
  <c r="DQA97" i="16"/>
  <c r="DPZ97" i="16"/>
  <c r="DPY97" i="16"/>
  <c r="DPX97" i="16"/>
  <c r="DPW97" i="16"/>
  <c r="DPV97" i="16"/>
  <c r="DPU97" i="16"/>
  <c r="DPT97" i="16"/>
  <c r="DPS97" i="16"/>
  <c r="DPR97" i="16"/>
  <c r="DPQ97" i="16"/>
  <c r="DPP97" i="16"/>
  <c r="DPO97" i="16"/>
  <c r="DPN97" i="16"/>
  <c r="DPM97" i="16"/>
  <c r="DPL97" i="16"/>
  <c r="DPK97" i="16"/>
  <c r="DPJ97" i="16"/>
  <c r="DPI97" i="16"/>
  <c r="DPH97" i="16"/>
  <c r="DPG97" i="16"/>
  <c r="DPF97" i="16"/>
  <c r="DPE97" i="16"/>
  <c r="DPD97" i="16"/>
  <c r="DPC97" i="16"/>
  <c r="DPB97" i="16"/>
  <c r="DPA97" i="16"/>
  <c r="DOZ97" i="16"/>
  <c r="DOY97" i="16"/>
  <c r="DOX97" i="16"/>
  <c r="DOW97" i="16"/>
  <c r="DOV97" i="16"/>
  <c r="DOU97" i="16"/>
  <c r="DOT97" i="16"/>
  <c r="DOS97" i="16"/>
  <c r="DOR97" i="16"/>
  <c r="DOQ97" i="16"/>
  <c r="DOP97" i="16"/>
  <c r="DOO97" i="16"/>
  <c r="DON97" i="16"/>
  <c r="DOM97" i="16"/>
  <c r="DOL97" i="16"/>
  <c r="DOK97" i="16"/>
  <c r="DOJ97" i="16"/>
  <c r="DOI97" i="16"/>
  <c r="DOH97" i="16"/>
  <c r="DOG97" i="16"/>
  <c r="DOF97" i="16"/>
  <c r="DOE97" i="16"/>
  <c r="DOD97" i="16"/>
  <c r="DOC97" i="16"/>
  <c r="DOB97" i="16"/>
  <c r="DOA97" i="16"/>
  <c r="DNZ97" i="16"/>
  <c r="DNY97" i="16"/>
  <c r="DNX97" i="16"/>
  <c r="DNW97" i="16"/>
  <c r="DNV97" i="16"/>
  <c r="DNU97" i="16"/>
  <c r="DNT97" i="16"/>
  <c r="DNS97" i="16"/>
  <c r="DNR97" i="16"/>
  <c r="DNQ97" i="16"/>
  <c r="DNP97" i="16"/>
  <c r="DNO97" i="16"/>
  <c r="DNN97" i="16"/>
  <c r="DNM97" i="16"/>
  <c r="DNL97" i="16"/>
  <c r="DNK97" i="16"/>
  <c r="DNJ97" i="16"/>
  <c r="DNI97" i="16"/>
  <c r="DNH97" i="16"/>
  <c r="DNG97" i="16"/>
  <c r="DNF97" i="16"/>
  <c r="DNE97" i="16"/>
  <c r="DND97" i="16"/>
  <c r="DNC97" i="16"/>
  <c r="DNB97" i="16"/>
  <c r="DNA97" i="16"/>
  <c r="DMZ97" i="16"/>
  <c r="DMY97" i="16"/>
  <c r="DMX97" i="16"/>
  <c r="DMW97" i="16"/>
  <c r="DMV97" i="16"/>
  <c r="DMU97" i="16"/>
  <c r="DMT97" i="16"/>
  <c r="DMS97" i="16"/>
  <c r="DMR97" i="16"/>
  <c r="DMQ97" i="16"/>
  <c r="DMP97" i="16"/>
  <c r="DMO97" i="16"/>
  <c r="DMN97" i="16"/>
  <c r="DMM97" i="16"/>
  <c r="DML97" i="16"/>
  <c r="DMK97" i="16"/>
  <c r="DMJ97" i="16"/>
  <c r="DMI97" i="16"/>
  <c r="DMH97" i="16"/>
  <c r="DMG97" i="16"/>
  <c r="DMF97" i="16"/>
  <c r="DME97" i="16"/>
  <c r="DMD97" i="16"/>
  <c r="DMC97" i="16"/>
  <c r="DMB97" i="16"/>
  <c r="DMA97" i="16"/>
  <c r="DLZ97" i="16"/>
  <c r="DLY97" i="16"/>
  <c r="DLX97" i="16"/>
  <c r="DLW97" i="16"/>
  <c r="DLV97" i="16"/>
  <c r="DLU97" i="16"/>
  <c r="DLT97" i="16"/>
  <c r="DLS97" i="16"/>
  <c r="DLR97" i="16"/>
  <c r="DLQ97" i="16"/>
  <c r="DLP97" i="16"/>
  <c r="DLO97" i="16"/>
  <c r="DLN97" i="16"/>
  <c r="DLM97" i="16"/>
  <c r="DLL97" i="16"/>
  <c r="DLK97" i="16"/>
  <c r="DLJ97" i="16"/>
  <c r="DLI97" i="16"/>
  <c r="DLH97" i="16"/>
  <c r="DLG97" i="16"/>
  <c r="DLF97" i="16"/>
  <c r="DLE97" i="16"/>
  <c r="DLD97" i="16"/>
  <c r="DLC97" i="16"/>
  <c r="DLB97" i="16"/>
  <c r="DLA97" i="16"/>
  <c r="DKZ97" i="16"/>
  <c r="DKY97" i="16"/>
  <c r="DKX97" i="16"/>
  <c r="DKW97" i="16"/>
  <c r="DKV97" i="16"/>
  <c r="DKU97" i="16"/>
  <c r="DKT97" i="16"/>
  <c r="DKS97" i="16"/>
  <c r="DKR97" i="16"/>
  <c r="DKQ97" i="16"/>
  <c r="DKP97" i="16"/>
  <c r="DKO97" i="16"/>
  <c r="DKN97" i="16"/>
  <c r="DKM97" i="16"/>
  <c r="DKL97" i="16"/>
  <c r="DKK97" i="16"/>
  <c r="DKJ97" i="16"/>
  <c r="DKI97" i="16"/>
  <c r="DKH97" i="16"/>
  <c r="DKG97" i="16"/>
  <c r="DKF97" i="16"/>
  <c r="DKE97" i="16"/>
  <c r="DKD97" i="16"/>
  <c r="DKC97" i="16"/>
  <c r="DKB97" i="16"/>
  <c r="DKA97" i="16"/>
  <c r="DJZ97" i="16"/>
  <c r="DJY97" i="16"/>
  <c r="DJX97" i="16"/>
  <c r="DJW97" i="16"/>
  <c r="DJV97" i="16"/>
  <c r="DJU97" i="16"/>
  <c r="DJT97" i="16"/>
  <c r="DJS97" i="16"/>
  <c r="DJR97" i="16"/>
  <c r="DJQ97" i="16"/>
  <c r="DJP97" i="16"/>
  <c r="DJO97" i="16"/>
  <c r="DJN97" i="16"/>
  <c r="DJM97" i="16"/>
  <c r="DJL97" i="16"/>
  <c r="DJK97" i="16"/>
  <c r="DJJ97" i="16"/>
  <c r="DJI97" i="16"/>
  <c r="DJH97" i="16"/>
  <c r="DJG97" i="16"/>
  <c r="DJF97" i="16"/>
  <c r="DJE97" i="16"/>
  <c r="DJD97" i="16"/>
  <c r="DJC97" i="16"/>
  <c r="DJB97" i="16"/>
  <c r="DJA97" i="16"/>
  <c r="DIZ97" i="16"/>
  <c r="DIY97" i="16"/>
  <c r="DIX97" i="16"/>
  <c r="DIW97" i="16"/>
  <c r="DIV97" i="16"/>
  <c r="DIU97" i="16"/>
  <c r="DIT97" i="16"/>
  <c r="DIS97" i="16"/>
  <c r="DIR97" i="16"/>
  <c r="DIQ97" i="16"/>
  <c r="DIP97" i="16"/>
  <c r="DIO97" i="16"/>
  <c r="DIN97" i="16"/>
  <c r="DIM97" i="16"/>
  <c r="DIL97" i="16"/>
  <c r="DIK97" i="16"/>
  <c r="DIJ97" i="16"/>
  <c r="DII97" i="16"/>
  <c r="DIH97" i="16"/>
  <c r="DIG97" i="16"/>
  <c r="DIF97" i="16"/>
  <c r="DIE97" i="16"/>
  <c r="DID97" i="16"/>
  <c r="DIC97" i="16"/>
  <c r="DIB97" i="16"/>
  <c r="DIA97" i="16"/>
  <c r="DHZ97" i="16"/>
  <c r="DHY97" i="16"/>
  <c r="DHX97" i="16"/>
  <c r="DHW97" i="16"/>
  <c r="DHV97" i="16"/>
  <c r="DHU97" i="16"/>
  <c r="DHT97" i="16"/>
  <c r="DHS97" i="16"/>
  <c r="DHR97" i="16"/>
  <c r="DHQ97" i="16"/>
  <c r="DHP97" i="16"/>
  <c r="DHO97" i="16"/>
  <c r="DHN97" i="16"/>
  <c r="DHM97" i="16"/>
  <c r="DHL97" i="16"/>
  <c r="DHK97" i="16"/>
  <c r="DHJ97" i="16"/>
  <c r="DHI97" i="16"/>
  <c r="DHH97" i="16"/>
  <c r="DHG97" i="16"/>
  <c r="DHF97" i="16"/>
  <c r="DHE97" i="16"/>
  <c r="DHD97" i="16"/>
  <c r="DHC97" i="16"/>
  <c r="DHB97" i="16"/>
  <c r="DHA97" i="16"/>
  <c r="DGZ97" i="16"/>
  <c r="DGY97" i="16"/>
  <c r="DGX97" i="16"/>
  <c r="DGW97" i="16"/>
  <c r="DGV97" i="16"/>
  <c r="DGU97" i="16"/>
  <c r="DGT97" i="16"/>
  <c r="DGS97" i="16"/>
  <c r="DGR97" i="16"/>
  <c r="DGQ97" i="16"/>
  <c r="DGP97" i="16"/>
  <c r="DGO97" i="16"/>
  <c r="DGN97" i="16"/>
  <c r="DGM97" i="16"/>
  <c r="DGL97" i="16"/>
  <c r="DGK97" i="16"/>
  <c r="DGJ97" i="16"/>
  <c r="DGI97" i="16"/>
  <c r="DGH97" i="16"/>
  <c r="DGG97" i="16"/>
  <c r="DGF97" i="16"/>
  <c r="DGE97" i="16"/>
  <c r="DGD97" i="16"/>
  <c r="DGC97" i="16"/>
  <c r="DGB97" i="16"/>
  <c r="DGA97" i="16"/>
  <c r="DFZ97" i="16"/>
  <c r="DFY97" i="16"/>
  <c r="DFX97" i="16"/>
  <c r="DFW97" i="16"/>
  <c r="DFV97" i="16"/>
  <c r="DFU97" i="16"/>
  <c r="DFT97" i="16"/>
  <c r="DFS97" i="16"/>
  <c r="DFR97" i="16"/>
  <c r="DFQ97" i="16"/>
  <c r="DFP97" i="16"/>
  <c r="DFO97" i="16"/>
  <c r="DFN97" i="16"/>
  <c r="DFM97" i="16"/>
  <c r="DFL97" i="16"/>
  <c r="DFK97" i="16"/>
  <c r="DFJ97" i="16"/>
  <c r="DFI97" i="16"/>
  <c r="DFH97" i="16"/>
  <c r="DFG97" i="16"/>
  <c r="DFF97" i="16"/>
  <c r="DFE97" i="16"/>
  <c r="DFD97" i="16"/>
  <c r="DFC97" i="16"/>
  <c r="DFB97" i="16"/>
  <c r="DFA97" i="16"/>
  <c r="DEZ97" i="16"/>
  <c r="DEY97" i="16"/>
  <c r="DEX97" i="16"/>
  <c r="DEW97" i="16"/>
  <c r="DEV97" i="16"/>
  <c r="DEU97" i="16"/>
  <c r="DET97" i="16"/>
  <c r="DES97" i="16"/>
  <c r="DER97" i="16"/>
  <c r="DEQ97" i="16"/>
  <c r="DEP97" i="16"/>
  <c r="DEO97" i="16"/>
  <c r="DEN97" i="16"/>
  <c r="DEM97" i="16"/>
  <c r="DEL97" i="16"/>
  <c r="DEK97" i="16"/>
  <c r="DEJ97" i="16"/>
  <c r="DEI97" i="16"/>
  <c r="DEH97" i="16"/>
  <c r="DEG97" i="16"/>
  <c r="DEF97" i="16"/>
  <c r="DEE97" i="16"/>
  <c r="DED97" i="16"/>
  <c r="DEC97" i="16"/>
  <c r="DEB97" i="16"/>
  <c r="DEA97" i="16"/>
  <c r="DDZ97" i="16"/>
  <c r="DDY97" i="16"/>
  <c r="DDX97" i="16"/>
  <c r="DDW97" i="16"/>
  <c r="DDV97" i="16"/>
  <c r="DDU97" i="16"/>
  <c r="DDT97" i="16"/>
  <c r="DDS97" i="16"/>
  <c r="DDR97" i="16"/>
  <c r="DDQ97" i="16"/>
  <c r="DDP97" i="16"/>
  <c r="DDO97" i="16"/>
  <c r="DDN97" i="16"/>
  <c r="DDM97" i="16"/>
  <c r="DDL97" i="16"/>
  <c r="DDK97" i="16"/>
  <c r="DDJ97" i="16"/>
  <c r="DDI97" i="16"/>
  <c r="DDH97" i="16"/>
  <c r="DDG97" i="16"/>
  <c r="DDF97" i="16"/>
  <c r="DDE97" i="16"/>
  <c r="DDD97" i="16"/>
  <c r="DDC97" i="16"/>
  <c r="DDB97" i="16"/>
  <c r="DDA97" i="16"/>
  <c r="DCZ97" i="16"/>
  <c r="DCY97" i="16"/>
  <c r="DCX97" i="16"/>
  <c r="DCW97" i="16"/>
  <c r="DCV97" i="16"/>
  <c r="DCU97" i="16"/>
  <c r="DCT97" i="16"/>
  <c r="DCS97" i="16"/>
  <c r="DCR97" i="16"/>
  <c r="DCQ97" i="16"/>
  <c r="DCP97" i="16"/>
  <c r="DCO97" i="16"/>
  <c r="DCN97" i="16"/>
  <c r="DCM97" i="16"/>
  <c r="DCL97" i="16"/>
  <c r="DCK97" i="16"/>
  <c r="DCJ97" i="16"/>
  <c r="DCI97" i="16"/>
  <c r="DCH97" i="16"/>
  <c r="DCG97" i="16"/>
  <c r="DCF97" i="16"/>
  <c r="DCE97" i="16"/>
  <c r="DCD97" i="16"/>
  <c r="DCC97" i="16"/>
  <c r="DCB97" i="16"/>
  <c r="DCA97" i="16"/>
  <c r="DBZ97" i="16"/>
  <c r="DBY97" i="16"/>
  <c r="DBX97" i="16"/>
  <c r="DBW97" i="16"/>
  <c r="DBV97" i="16"/>
  <c r="DBU97" i="16"/>
  <c r="DBT97" i="16"/>
  <c r="DBS97" i="16"/>
  <c r="DBR97" i="16"/>
  <c r="DBQ97" i="16"/>
  <c r="DBP97" i="16"/>
  <c r="DBO97" i="16"/>
  <c r="DBN97" i="16"/>
  <c r="DBM97" i="16"/>
  <c r="DBL97" i="16"/>
  <c r="DBK97" i="16"/>
  <c r="DBJ97" i="16"/>
  <c r="DBI97" i="16"/>
  <c r="DBH97" i="16"/>
  <c r="DBG97" i="16"/>
  <c r="DBF97" i="16"/>
  <c r="DBE97" i="16"/>
  <c r="DBD97" i="16"/>
  <c r="DBC97" i="16"/>
  <c r="DBB97" i="16"/>
  <c r="DBA97" i="16"/>
  <c r="DAZ97" i="16"/>
  <c r="DAY97" i="16"/>
  <c r="DAX97" i="16"/>
  <c r="DAW97" i="16"/>
  <c r="DAV97" i="16"/>
  <c r="DAU97" i="16"/>
  <c r="DAT97" i="16"/>
  <c r="DAS97" i="16"/>
  <c r="DAR97" i="16"/>
  <c r="DAQ97" i="16"/>
  <c r="DAP97" i="16"/>
  <c r="DAO97" i="16"/>
  <c r="DAN97" i="16"/>
  <c r="DAM97" i="16"/>
  <c r="DAL97" i="16"/>
  <c r="DAK97" i="16"/>
  <c r="DAJ97" i="16"/>
  <c r="DAI97" i="16"/>
  <c r="DAH97" i="16"/>
  <c r="DAG97" i="16"/>
  <c r="DAF97" i="16"/>
  <c r="DAE97" i="16"/>
  <c r="DAD97" i="16"/>
  <c r="DAC97" i="16"/>
  <c r="DAB97" i="16"/>
  <c r="DAA97" i="16"/>
  <c r="CZZ97" i="16"/>
  <c r="CZY97" i="16"/>
  <c r="CZX97" i="16"/>
  <c r="CZW97" i="16"/>
  <c r="CZV97" i="16"/>
  <c r="CZU97" i="16"/>
  <c r="CZT97" i="16"/>
  <c r="CZS97" i="16"/>
  <c r="CZR97" i="16"/>
  <c r="CZQ97" i="16"/>
  <c r="CZP97" i="16"/>
  <c r="CZO97" i="16"/>
  <c r="CZN97" i="16"/>
  <c r="CZM97" i="16"/>
  <c r="CZL97" i="16"/>
  <c r="CZK97" i="16"/>
  <c r="CZJ97" i="16"/>
  <c r="CZI97" i="16"/>
  <c r="CZH97" i="16"/>
  <c r="CZG97" i="16"/>
  <c r="CZF97" i="16"/>
  <c r="CZE97" i="16"/>
  <c r="CZD97" i="16"/>
  <c r="CZC97" i="16"/>
  <c r="CZB97" i="16"/>
  <c r="CZA97" i="16"/>
  <c r="CYZ97" i="16"/>
  <c r="CYY97" i="16"/>
  <c r="CYX97" i="16"/>
  <c r="CYW97" i="16"/>
  <c r="CYV97" i="16"/>
  <c r="CYU97" i="16"/>
  <c r="CYT97" i="16"/>
  <c r="CYS97" i="16"/>
  <c r="CYR97" i="16"/>
  <c r="CYQ97" i="16"/>
  <c r="CYP97" i="16"/>
  <c r="CYO97" i="16"/>
  <c r="CYN97" i="16"/>
  <c r="CYM97" i="16"/>
  <c r="CYL97" i="16"/>
  <c r="CYK97" i="16"/>
  <c r="CYJ97" i="16"/>
  <c r="CYI97" i="16"/>
  <c r="CYH97" i="16"/>
  <c r="CYG97" i="16"/>
  <c r="CYF97" i="16"/>
  <c r="CYE97" i="16"/>
  <c r="CYD97" i="16"/>
  <c r="CYC97" i="16"/>
  <c r="CYB97" i="16"/>
  <c r="CYA97" i="16"/>
  <c r="CXZ97" i="16"/>
  <c r="CXY97" i="16"/>
  <c r="CXX97" i="16"/>
  <c r="CXW97" i="16"/>
  <c r="CXV97" i="16"/>
  <c r="CXU97" i="16"/>
  <c r="CXT97" i="16"/>
  <c r="CXS97" i="16"/>
  <c r="CXR97" i="16"/>
  <c r="CXQ97" i="16"/>
  <c r="CXP97" i="16"/>
  <c r="CXO97" i="16"/>
  <c r="CXN97" i="16"/>
  <c r="CXM97" i="16"/>
  <c r="CXL97" i="16"/>
  <c r="CXK97" i="16"/>
  <c r="CXJ97" i="16"/>
  <c r="CXI97" i="16"/>
  <c r="CXH97" i="16"/>
  <c r="CXG97" i="16"/>
  <c r="CXF97" i="16"/>
  <c r="CXE97" i="16"/>
  <c r="CXD97" i="16"/>
  <c r="CXC97" i="16"/>
  <c r="CXB97" i="16"/>
  <c r="CXA97" i="16"/>
  <c r="CWZ97" i="16"/>
  <c r="CWY97" i="16"/>
  <c r="CWX97" i="16"/>
  <c r="CWW97" i="16"/>
  <c r="CWV97" i="16"/>
  <c r="CWU97" i="16"/>
  <c r="CWT97" i="16"/>
  <c r="CWS97" i="16"/>
  <c r="CWR97" i="16"/>
  <c r="CWQ97" i="16"/>
  <c r="CWP97" i="16"/>
  <c r="CWO97" i="16"/>
  <c r="CWN97" i="16"/>
  <c r="CWM97" i="16"/>
  <c r="CWL97" i="16"/>
  <c r="CWK97" i="16"/>
  <c r="CWJ97" i="16"/>
  <c r="CWI97" i="16"/>
  <c r="CWH97" i="16"/>
  <c r="CWG97" i="16"/>
  <c r="CWF97" i="16"/>
  <c r="CWE97" i="16"/>
  <c r="CWD97" i="16"/>
  <c r="CWC97" i="16"/>
  <c r="CWB97" i="16"/>
  <c r="CWA97" i="16"/>
  <c r="CVZ97" i="16"/>
  <c r="CVY97" i="16"/>
  <c r="CVX97" i="16"/>
  <c r="CVW97" i="16"/>
  <c r="CVV97" i="16"/>
  <c r="CVU97" i="16"/>
  <c r="CVT97" i="16"/>
  <c r="CVS97" i="16"/>
  <c r="CVR97" i="16"/>
  <c r="CVQ97" i="16"/>
  <c r="CVP97" i="16"/>
  <c r="CVO97" i="16"/>
  <c r="CVN97" i="16"/>
  <c r="CVM97" i="16"/>
  <c r="CVL97" i="16"/>
  <c r="CVK97" i="16"/>
  <c r="CVJ97" i="16"/>
  <c r="CVI97" i="16"/>
  <c r="CVH97" i="16"/>
  <c r="CVG97" i="16"/>
  <c r="CVF97" i="16"/>
  <c r="CVE97" i="16"/>
  <c r="CVD97" i="16"/>
  <c r="CVC97" i="16"/>
  <c r="CVB97" i="16"/>
  <c r="CVA97" i="16"/>
  <c r="CUZ97" i="16"/>
  <c r="CUY97" i="16"/>
  <c r="CUX97" i="16"/>
  <c r="CUW97" i="16"/>
  <c r="CUV97" i="16"/>
  <c r="CUU97" i="16"/>
  <c r="CUT97" i="16"/>
  <c r="CUS97" i="16"/>
  <c r="CUR97" i="16"/>
  <c r="CUQ97" i="16"/>
  <c r="CUP97" i="16"/>
  <c r="CUO97" i="16"/>
  <c r="CUN97" i="16"/>
  <c r="CUM97" i="16"/>
  <c r="CUL97" i="16"/>
  <c r="CUK97" i="16"/>
  <c r="CUJ97" i="16"/>
  <c r="CUI97" i="16"/>
  <c r="CUH97" i="16"/>
  <c r="CUG97" i="16"/>
  <c r="CUF97" i="16"/>
  <c r="CUE97" i="16"/>
  <c r="CUD97" i="16"/>
  <c r="CUC97" i="16"/>
  <c r="CUB97" i="16"/>
  <c r="CUA97" i="16"/>
  <c r="CTZ97" i="16"/>
  <c r="CTY97" i="16"/>
  <c r="CTX97" i="16"/>
  <c r="CTW97" i="16"/>
  <c r="CTV97" i="16"/>
  <c r="CTU97" i="16"/>
  <c r="CTT97" i="16"/>
  <c r="CTS97" i="16"/>
  <c r="CTR97" i="16"/>
  <c r="CTQ97" i="16"/>
  <c r="CTP97" i="16"/>
  <c r="CTO97" i="16"/>
  <c r="CTN97" i="16"/>
  <c r="CTM97" i="16"/>
  <c r="CTL97" i="16"/>
  <c r="CTK97" i="16"/>
  <c r="CTJ97" i="16"/>
  <c r="CTI97" i="16"/>
  <c r="CTH97" i="16"/>
  <c r="CTG97" i="16"/>
  <c r="CTF97" i="16"/>
  <c r="CTE97" i="16"/>
  <c r="CTD97" i="16"/>
  <c r="CTC97" i="16"/>
  <c r="CTB97" i="16"/>
  <c r="CTA97" i="16"/>
  <c r="CSZ97" i="16"/>
  <c r="CSY97" i="16"/>
  <c r="CSX97" i="16"/>
  <c r="CSW97" i="16"/>
  <c r="CSV97" i="16"/>
  <c r="CSU97" i="16"/>
  <c r="CST97" i="16"/>
  <c r="CSS97" i="16"/>
  <c r="CSR97" i="16"/>
  <c r="CSQ97" i="16"/>
  <c r="CSP97" i="16"/>
  <c r="CSO97" i="16"/>
  <c r="CSN97" i="16"/>
  <c r="CSM97" i="16"/>
  <c r="CSL97" i="16"/>
  <c r="CSK97" i="16"/>
  <c r="CSJ97" i="16"/>
  <c r="CSI97" i="16"/>
  <c r="CSH97" i="16"/>
  <c r="CSG97" i="16"/>
  <c r="CSF97" i="16"/>
  <c r="CSE97" i="16"/>
  <c r="CSD97" i="16"/>
  <c r="CSC97" i="16"/>
  <c r="CSB97" i="16"/>
  <c r="CSA97" i="16"/>
  <c r="CRZ97" i="16"/>
  <c r="CRY97" i="16"/>
  <c r="CRX97" i="16"/>
  <c r="CRW97" i="16"/>
  <c r="CRV97" i="16"/>
  <c r="CRU97" i="16"/>
  <c r="CRT97" i="16"/>
  <c r="CRS97" i="16"/>
  <c r="CRR97" i="16"/>
  <c r="CRQ97" i="16"/>
  <c r="CRP97" i="16"/>
  <c r="CRO97" i="16"/>
  <c r="CRN97" i="16"/>
  <c r="CRM97" i="16"/>
  <c r="CRL97" i="16"/>
  <c r="CRK97" i="16"/>
  <c r="CRJ97" i="16"/>
  <c r="CRI97" i="16"/>
  <c r="CRH97" i="16"/>
  <c r="CRG97" i="16"/>
  <c r="CRF97" i="16"/>
  <c r="CRE97" i="16"/>
  <c r="CRD97" i="16"/>
  <c r="CRC97" i="16"/>
  <c r="CRB97" i="16"/>
  <c r="CRA97" i="16"/>
  <c r="CQZ97" i="16"/>
  <c r="CQY97" i="16"/>
  <c r="CQX97" i="16"/>
  <c r="CQW97" i="16"/>
  <c r="CQV97" i="16"/>
  <c r="CQU97" i="16"/>
  <c r="CQT97" i="16"/>
  <c r="CQS97" i="16"/>
  <c r="CQR97" i="16"/>
  <c r="CQQ97" i="16"/>
  <c r="CQP97" i="16"/>
  <c r="CQO97" i="16"/>
  <c r="CQN97" i="16"/>
  <c r="CQM97" i="16"/>
  <c r="CQL97" i="16"/>
  <c r="CQK97" i="16"/>
  <c r="CQJ97" i="16"/>
  <c r="CQI97" i="16"/>
  <c r="CQH97" i="16"/>
  <c r="CQG97" i="16"/>
  <c r="CQF97" i="16"/>
  <c r="CQE97" i="16"/>
  <c r="CQD97" i="16"/>
  <c r="CQC97" i="16"/>
  <c r="CQB97" i="16"/>
  <c r="CQA97" i="16"/>
  <c r="CPZ97" i="16"/>
  <c r="CPY97" i="16"/>
  <c r="CPX97" i="16"/>
  <c r="CPW97" i="16"/>
  <c r="CPV97" i="16"/>
  <c r="CPU97" i="16"/>
  <c r="CPT97" i="16"/>
  <c r="CPS97" i="16"/>
  <c r="CPR97" i="16"/>
  <c r="CPQ97" i="16"/>
  <c r="CPP97" i="16"/>
  <c r="CPO97" i="16"/>
  <c r="CPN97" i="16"/>
  <c r="CPM97" i="16"/>
  <c r="CPL97" i="16"/>
  <c r="CPK97" i="16"/>
  <c r="CPJ97" i="16"/>
  <c r="CPI97" i="16"/>
  <c r="CPH97" i="16"/>
  <c r="CPG97" i="16"/>
  <c r="CPF97" i="16"/>
  <c r="CPE97" i="16"/>
  <c r="CPD97" i="16"/>
  <c r="CPC97" i="16"/>
  <c r="CPB97" i="16"/>
  <c r="CPA97" i="16"/>
  <c r="COZ97" i="16"/>
  <c r="COY97" i="16"/>
  <c r="COX97" i="16"/>
  <c r="COW97" i="16"/>
  <c r="COV97" i="16"/>
  <c r="COU97" i="16"/>
  <c r="COT97" i="16"/>
  <c r="COS97" i="16"/>
  <c r="COR97" i="16"/>
  <c r="COQ97" i="16"/>
  <c r="COP97" i="16"/>
  <c r="COO97" i="16"/>
  <c r="CON97" i="16"/>
  <c r="COM97" i="16"/>
  <c r="COL97" i="16"/>
  <c r="COK97" i="16"/>
  <c r="COJ97" i="16"/>
  <c r="COI97" i="16"/>
  <c r="COH97" i="16"/>
  <c r="COG97" i="16"/>
  <c r="COF97" i="16"/>
  <c r="COE97" i="16"/>
  <c r="COD97" i="16"/>
  <c r="COC97" i="16"/>
  <c r="COB97" i="16"/>
  <c r="COA97" i="16"/>
  <c r="CNZ97" i="16"/>
  <c r="CNY97" i="16"/>
  <c r="CNX97" i="16"/>
  <c r="CNW97" i="16"/>
  <c r="CNV97" i="16"/>
  <c r="CNU97" i="16"/>
  <c r="CNT97" i="16"/>
  <c r="CNS97" i="16"/>
  <c r="CNR97" i="16"/>
  <c r="CNQ97" i="16"/>
  <c r="CNP97" i="16"/>
  <c r="CNO97" i="16"/>
  <c r="CNN97" i="16"/>
  <c r="CNM97" i="16"/>
  <c r="CNL97" i="16"/>
  <c r="CNK97" i="16"/>
  <c r="CNJ97" i="16"/>
  <c r="CNI97" i="16"/>
  <c r="CNH97" i="16"/>
  <c r="CNG97" i="16"/>
  <c r="CNF97" i="16"/>
  <c r="CNE97" i="16"/>
  <c r="CND97" i="16"/>
  <c r="CNC97" i="16"/>
  <c r="CNB97" i="16"/>
  <c r="CNA97" i="16"/>
  <c r="CMZ97" i="16"/>
  <c r="CMY97" i="16"/>
  <c r="CMX97" i="16"/>
  <c r="CMW97" i="16"/>
  <c r="CMV97" i="16"/>
  <c r="CMU97" i="16"/>
  <c r="CMT97" i="16"/>
  <c r="CMS97" i="16"/>
  <c r="CMR97" i="16"/>
  <c r="CMQ97" i="16"/>
  <c r="CMP97" i="16"/>
  <c r="CMO97" i="16"/>
  <c r="CMN97" i="16"/>
  <c r="CMM97" i="16"/>
  <c r="CML97" i="16"/>
  <c r="CMK97" i="16"/>
  <c r="CMJ97" i="16"/>
  <c r="CMI97" i="16"/>
  <c r="CMH97" i="16"/>
  <c r="CMG97" i="16"/>
  <c r="CMF97" i="16"/>
  <c r="CME97" i="16"/>
  <c r="CMD97" i="16"/>
  <c r="CMC97" i="16"/>
  <c r="CMB97" i="16"/>
  <c r="CMA97" i="16"/>
  <c r="CLZ97" i="16"/>
  <c r="CLY97" i="16"/>
  <c r="CLX97" i="16"/>
  <c r="CLW97" i="16"/>
  <c r="CLV97" i="16"/>
  <c r="CLU97" i="16"/>
  <c r="CLT97" i="16"/>
  <c r="CLS97" i="16"/>
  <c r="CLR97" i="16"/>
  <c r="CLQ97" i="16"/>
  <c r="CLP97" i="16"/>
  <c r="CLO97" i="16"/>
  <c r="CLN97" i="16"/>
  <c r="CLM97" i="16"/>
  <c r="CLL97" i="16"/>
  <c r="CLK97" i="16"/>
  <c r="CLJ97" i="16"/>
  <c r="CLI97" i="16"/>
  <c r="CLH97" i="16"/>
  <c r="CLG97" i="16"/>
  <c r="CLF97" i="16"/>
  <c r="CLE97" i="16"/>
  <c r="CLD97" i="16"/>
  <c r="CLC97" i="16"/>
  <c r="CLB97" i="16"/>
  <c r="CLA97" i="16"/>
  <c r="CKZ97" i="16"/>
  <c r="CKY97" i="16"/>
  <c r="CKX97" i="16"/>
  <c r="CKW97" i="16"/>
  <c r="CKV97" i="16"/>
  <c r="CKU97" i="16"/>
  <c r="CKT97" i="16"/>
  <c r="CKS97" i="16"/>
  <c r="CKR97" i="16"/>
  <c r="CKQ97" i="16"/>
  <c r="CKP97" i="16"/>
  <c r="CKO97" i="16"/>
  <c r="CKN97" i="16"/>
  <c r="CKM97" i="16"/>
  <c r="CKL97" i="16"/>
  <c r="CKK97" i="16"/>
  <c r="CKJ97" i="16"/>
  <c r="CKI97" i="16"/>
  <c r="CKH97" i="16"/>
  <c r="CKG97" i="16"/>
  <c r="CKF97" i="16"/>
  <c r="CKE97" i="16"/>
  <c r="CKD97" i="16"/>
  <c r="CKC97" i="16"/>
  <c r="CKB97" i="16"/>
  <c r="CKA97" i="16"/>
  <c r="CJZ97" i="16"/>
  <c r="CJY97" i="16"/>
  <c r="CJX97" i="16"/>
  <c r="CJW97" i="16"/>
  <c r="CJV97" i="16"/>
  <c r="CJU97" i="16"/>
  <c r="CJT97" i="16"/>
  <c r="CJS97" i="16"/>
  <c r="CJR97" i="16"/>
  <c r="CJQ97" i="16"/>
  <c r="CJP97" i="16"/>
  <c r="CJO97" i="16"/>
  <c r="CJN97" i="16"/>
  <c r="CJM97" i="16"/>
  <c r="CJL97" i="16"/>
  <c r="CJK97" i="16"/>
  <c r="CJJ97" i="16"/>
  <c r="CJI97" i="16"/>
  <c r="CJH97" i="16"/>
  <c r="CJG97" i="16"/>
  <c r="CJF97" i="16"/>
  <c r="CJE97" i="16"/>
  <c r="CJD97" i="16"/>
  <c r="CJC97" i="16"/>
  <c r="CJB97" i="16"/>
  <c r="CJA97" i="16"/>
  <c r="CIZ97" i="16"/>
  <c r="CIY97" i="16"/>
  <c r="CIX97" i="16"/>
  <c r="CIW97" i="16"/>
  <c r="CIV97" i="16"/>
  <c r="CIU97" i="16"/>
  <c r="CIT97" i="16"/>
  <c r="CIS97" i="16"/>
  <c r="CIR97" i="16"/>
  <c r="CIQ97" i="16"/>
  <c r="CIP97" i="16"/>
  <c r="CIO97" i="16"/>
  <c r="CIN97" i="16"/>
  <c r="CIM97" i="16"/>
  <c r="CIL97" i="16"/>
  <c r="CIK97" i="16"/>
  <c r="CIJ97" i="16"/>
  <c r="CII97" i="16"/>
  <c r="CIH97" i="16"/>
  <c r="CIG97" i="16"/>
  <c r="CIF97" i="16"/>
  <c r="CIE97" i="16"/>
  <c r="CID97" i="16"/>
  <c r="CIC97" i="16"/>
  <c r="CIB97" i="16"/>
  <c r="CIA97" i="16"/>
  <c r="CHZ97" i="16"/>
  <c r="CHY97" i="16"/>
  <c r="CHX97" i="16"/>
  <c r="CHW97" i="16"/>
  <c r="CHV97" i="16"/>
  <c r="CHU97" i="16"/>
  <c r="CHT97" i="16"/>
  <c r="CHS97" i="16"/>
  <c r="CHR97" i="16"/>
  <c r="CHQ97" i="16"/>
  <c r="CHP97" i="16"/>
  <c r="CHO97" i="16"/>
  <c r="CHN97" i="16"/>
  <c r="CHM97" i="16"/>
  <c r="CHL97" i="16"/>
  <c r="CHK97" i="16"/>
  <c r="CHJ97" i="16"/>
  <c r="CHI97" i="16"/>
  <c r="CHH97" i="16"/>
  <c r="CHG97" i="16"/>
  <c r="CHF97" i="16"/>
  <c r="CHE97" i="16"/>
  <c r="CHD97" i="16"/>
  <c r="CHC97" i="16"/>
  <c r="CHB97" i="16"/>
  <c r="CHA97" i="16"/>
  <c r="CGZ97" i="16"/>
  <c r="CGY97" i="16"/>
  <c r="CGX97" i="16"/>
  <c r="CGW97" i="16"/>
  <c r="CGV97" i="16"/>
  <c r="CGU97" i="16"/>
  <c r="CGT97" i="16"/>
  <c r="CGS97" i="16"/>
  <c r="CGR97" i="16"/>
  <c r="CGQ97" i="16"/>
  <c r="CGP97" i="16"/>
  <c r="CGO97" i="16"/>
  <c r="CGN97" i="16"/>
  <c r="CGM97" i="16"/>
  <c r="CGL97" i="16"/>
  <c r="CGK97" i="16"/>
  <c r="CGJ97" i="16"/>
  <c r="CGI97" i="16"/>
  <c r="CGH97" i="16"/>
  <c r="CGG97" i="16"/>
  <c r="CGF97" i="16"/>
  <c r="CGE97" i="16"/>
  <c r="CGD97" i="16"/>
  <c r="CGC97" i="16"/>
  <c r="CGB97" i="16"/>
  <c r="CGA97" i="16"/>
  <c r="CFZ97" i="16"/>
  <c r="CFY97" i="16"/>
  <c r="CFX97" i="16"/>
  <c r="CFW97" i="16"/>
  <c r="CFV97" i="16"/>
  <c r="CFU97" i="16"/>
  <c r="CFT97" i="16"/>
  <c r="CFS97" i="16"/>
  <c r="CFR97" i="16"/>
  <c r="CFQ97" i="16"/>
  <c r="CFP97" i="16"/>
  <c r="CFO97" i="16"/>
  <c r="CFN97" i="16"/>
  <c r="CFM97" i="16"/>
  <c r="CFL97" i="16"/>
  <c r="CFK97" i="16"/>
  <c r="CFJ97" i="16"/>
  <c r="CFI97" i="16"/>
  <c r="CFH97" i="16"/>
  <c r="CFG97" i="16"/>
  <c r="CFF97" i="16"/>
  <c r="CFE97" i="16"/>
  <c r="CFD97" i="16"/>
  <c r="CFC97" i="16"/>
  <c r="CFB97" i="16"/>
  <c r="CFA97" i="16"/>
  <c r="CEZ97" i="16"/>
  <c r="CEY97" i="16"/>
  <c r="CEX97" i="16"/>
  <c r="CEW97" i="16"/>
  <c r="CEV97" i="16"/>
  <c r="CEU97" i="16"/>
  <c r="CET97" i="16"/>
  <c r="CES97" i="16"/>
  <c r="CER97" i="16"/>
  <c r="CEQ97" i="16"/>
  <c r="CEP97" i="16"/>
  <c r="CEO97" i="16"/>
  <c r="CEN97" i="16"/>
  <c r="CEM97" i="16"/>
  <c r="CEL97" i="16"/>
  <c r="CEK97" i="16"/>
  <c r="CEJ97" i="16"/>
  <c r="CEI97" i="16"/>
  <c r="CEH97" i="16"/>
  <c r="CEG97" i="16"/>
  <c r="CEF97" i="16"/>
  <c r="CEE97" i="16"/>
  <c r="CED97" i="16"/>
  <c r="CEC97" i="16"/>
  <c r="CEB97" i="16"/>
  <c r="CEA97" i="16"/>
  <c r="CDZ97" i="16"/>
  <c r="CDY97" i="16"/>
  <c r="CDX97" i="16"/>
  <c r="CDW97" i="16"/>
  <c r="CDV97" i="16"/>
  <c r="CDU97" i="16"/>
  <c r="CDT97" i="16"/>
  <c r="CDS97" i="16"/>
  <c r="CDR97" i="16"/>
  <c r="CDQ97" i="16"/>
  <c r="CDP97" i="16"/>
  <c r="CDO97" i="16"/>
  <c r="CDN97" i="16"/>
  <c r="CDM97" i="16"/>
  <c r="CDL97" i="16"/>
  <c r="CDK97" i="16"/>
  <c r="CDJ97" i="16"/>
  <c r="CDI97" i="16"/>
  <c r="CDH97" i="16"/>
  <c r="CDG97" i="16"/>
  <c r="CDF97" i="16"/>
  <c r="CDE97" i="16"/>
  <c r="CDD97" i="16"/>
  <c r="CDC97" i="16"/>
  <c r="CDB97" i="16"/>
  <c r="CDA97" i="16"/>
  <c r="CCZ97" i="16"/>
  <c r="CCY97" i="16"/>
  <c r="CCX97" i="16"/>
  <c r="CCW97" i="16"/>
  <c r="CCV97" i="16"/>
  <c r="CCU97" i="16"/>
  <c r="CCT97" i="16"/>
  <c r="CCS97" i="16"/>
  <c r="CCR97" i="16"/>
  <c r="CCQ97" i="16"/>
  <c r="CCP97" i="16"/>
  <c r="CCO97" i="16"/>
  <c r="CCN97" i="16"/>
  <c r="CCM97" i="16"/>
  <c r="CCL97" i="16"/>
  <c r="CCK97" i="16"/>
  <c r="CCJ97" i="16"/>
  <c r="CCI97" i="16"/>
  <c r="CCH97" i="16"/>
  <c r="CCG97" i="16"/>
  <c r="CCF97" i="16"/>
  <c r="CCE97" i="16"/>
  <c r="CCD97" i="16"/>
  <c r="CCC97" i="16"/>
  <c r="CCB97" i="16"/>
  <c r="CCA97" i="16"/>
  <c r="CBZ97" i="16"/>
  <c r="CBY97" i="16"/>
  <c r="CBX97" i="16"/>
  <c r="CBW97" i="16"/>
  <c r="CBV97" i="16"/>
  <c r="CBU97" i="16"/>
  <c r="CBT97" i="16"/>
  <c r="CBS97" i="16"/>
  <c r="CBR97" i="16"/>
  <c r="CBQ97" i="16"/>
  <c r="CBP97" i="16"/>
  <c r="CBO97" i="16"/>
  <c r="CBN97" i="16"/>
  <c r="CBM97" i="16"/>
  <c r="CBL97" i="16"/>
  <c r="CBK97" i="16"/>
  <c r="CBJ97" i="16"/>
  <c r="CBI97" i="16"/>
  <c r="CBH97" i="16"/>
  <c r="CBG97" i="16"/>
  <c r="CBF97" i="16"/>
  <c r="CBE97" i="16"/>
  <c r="CBD97" i="16"/>
  <c r="CBC97" i="16"/>
  <c r="CBB97" i="16"/>
  <c r="CBA97" i="16"/>
  <c r="CAZ97" i="16"/>
  <c r="CAY97" i="16"/>
  <c r="CAX97" i="16"/>
  <c r="CAW97" i="16"/>
  <c r="CAV97" i="16"/>
  <c r="CAU97" i="16"/>
  <c r="CAT97" i="16"/>
  <c r="CAS97" i="16"/>
  <c r="CAR97" i="16"/>
  <c r="CAQ97" i="16"/>
  <c r="CAP97" i="16"/>
  <c r="CAO97" i="16"/>
  <c r="CAN97" i="16"/>
  <c r="CAM97" i="16"/>
  <c r="CAL97" i="16"/>
  <c r="CAK97" i="16"/>
  <c r="CAJ97" i="16"/>
  <c r="CAI97" i="16"/>
  <c r="CAH97" i="16"/>
  <c r="CAG97" i="16"/>
  <c r="CAF97" i="16"/>
  <c r="CAE97" i="16"/>
  <c r="CAD97" i="16"/>
  <c r="CAC97" i="16"/>
  <c r="CAB97" i="16"/>
  <c r="CAA97" i="16"/>
  <c r="BZZ97" i="16"/>
  <c r="BZY97" i="16"/>
  <c r="BZX97" i="16"/>
  <c r="BZW97" i="16"/>
  <c r="BZV97" i="16"/>
  <c r="BZU97" i="16"/>
  <c r="BZT97" i="16"/>
  <c r="BZS97" i="16"/>
  <c r="BZR97" i="16"/>
  <c r="BZQ97" i="16"/>
  <c r="BZP97" i="16"/>
  <c r="BZO97" i="16"/>
  <c r="BZN97" i="16"/>
  <c r="BZM97" i="16"/>
  <c r="BZL97" i="16"/>
  <c r="BZK97" i="16"/>
  <c r="BZJ97" i="16"/>
  <c r="BZI97" i="16"/>
  <c r="BZH97" i="16"/>
  <c r="BZG97" i="16"/>
  <c r="BZF97" i="16"/>
  <c r="BZE97" i="16"/>
  <c r="BZD97" i="16"/>
  <c r="BZC97" i="16"/>
  <c r="BZB97" i="16"/>
  <c r="BZA97" i="16"/>
  <c r="BYZ97" i="16"/>
  <c r="BYY97" i="16"/>
  <c r="BYX97" i="16"/>
  <c r="BYW97" i="16"/>
  <c r="BYV97" i="16"/>
  <c r="BYU97" i="16"/>
  <c r="BYT97" i="16"/>
  <c r="BYS97" i="16"/>
  <c r="BYR97" i="16"/>
  <c r="BYQ97" i="16"/>
  <c r="BYP97" i="16"/>
  <c r="BYO97" i="16"/>
  <c r="BYN97" i="16"/>
  <c r="BYM97" i="16"/>
  <c r="BYL97" i="16"/>
  <c r="BYK97" i="16"/>
  <c r="BYJ97" i="16"/>
  <c r="BYI97" i="16"/>
  <c r="BYH97" i="16"/>
  <c r="BYG97" i="16"/>
  <c r="BYF97" i="16"/>
  <c r="BYE97" i="16"/>
  <c r="BYD97" i="16"/>
  <c r="BYC97" i="16"/>
  <c r="BYB97" i="16"/>
  <c r="BYA97" i="16"/>
  <c r="BXZ97" i="16"/>
  <c r="BXY97" i="16"/>
  <c r="BXX97" i="16"/>
  <c r="BXW97" i="16"/>
  <c r="BXV97" i="16"/>
  <c r="BXU97" i="16"/>
  <c r="BXT97" i="16"/>
  <c r="BXS97" i="16"/>
  <c r="BXR97" i="16"/>
  <c r="BXQ97" i="16"/>
  <c r="BXP97" i="16"/>
  <c r="BXO97" i="16"/>
  <c r="BXN97" i="16"/>
  <c r="BXM97" i="16"/>
  <c r="BXL97" i="16"/>
  <c r="BXK97" i="16"/>
  <c r="BXJ97" i="16"/>
  <c r="BXI97" i="16"/>
  <c r="BXH97" i="16"/>
  <c r="BXG97" i="16"/>
  <c r="BXF97" i="16"/>
  <c r="BXE97" i="16"/>
  <c r="BXD97" i="16"/>
  <c r="BXC97" i="16"/>
  <c r="BXB97" i="16"/>
  <c r="BXA97" i="16"/>
  <c r="BWZ97" i="16"/>
  <c r="BWY97" i="16"/>
  <c r="BWX97" i="16"/>
  <c r="BWW97" i="16"/>
  <c r="BWV97" i="16"/>
  <c r="BWU97" i="16"/>
  <c r="BWT97" i="16"/>
  <c r="BWS97" i="16"/>
  <c r="BWR97" i="16"/>
  <c r="BWQ97" i="16"/>
  <c r="BWP97" i="16"/>
  <c r="BWO97" i="16"/>
  <c r="BWN97" i="16"/>
  <c r="BWM97" i="16"/>
  <c r="BWL97" i="16"/>
  <c r="BWK97" i="16"/>
  <c r="BWJ97" i="16"/>
  <c r="BWI97" i="16"/>
  <c r="BWH97" i="16"/>
  <c r="BWG97" i="16"/>
  <c r="BWF97" i="16"/>
  <c r="BWE97" i="16"/>
  <c r="BWD97" i="16"/>
  <c r="BWC97" i="16"/>
  <c r="BWB97" i="16"/>
  <c r="BWA97" i="16"/>
  <c r="BVZ97" i="16"/>
  <c r="BVY97" i="16"/>
  <c r="BVX97" i="16"/>
  <c r="BVW97" i="16"/>
  <c r="BVV97" i="16"/>
  <c r="BVU97" i="16"/>
  <c r="BVT97" i="16"/>
  <c r="BVS97" i="16"/>
  <c r="BVR97" i="16"/>
  <c r="BVQ97" i="16"/>
  <c r="BVP97" i="16"/>
  <c r="BVO97" i="16"/>
  <c r="BVN97" i="16"/>
  <c r="BVM97" i="16"/>
  <c r="BVL97" i="16"/>
  <c r="BVK97" i="16"/>
  <c r="BVJ97" i="16"/>
  <c r="BVI97" i="16"/>
  <c r="BVH97" i="16"/>
  <c r="BVG97" i="16"/>
  <c r="BVF97" i="16"/>
  <c r="BVE97" i="16"/>
  <c r="BVD97" i="16"/>
  <c r="BVC97" i="16"/>
  <c r="BVB97" i="16"/>
  <c r="BVA97" i="16"/>
  <c r="BUZ97" i="16"/>
  <c r="BUY97" i="16"/>
  <c r="BUX97" i="16"/>
  <c r="BUW97" i="16"/>
  <c r="BUV97" i="16"/>
  <c r="BUU97" i="16"/>
  <c r="BUT97" i="16"/>
  <c r="BUS97" i="16"/>
  <c r="BUR97" i="16"/>
  <c r="BUQ97" i="16"/>
  <c r="BUP97" i="16"/>
  <c r="BUO97" i="16"/>
  <c r="BUN97" i="16"/>
  <c r="BUM97" i="16"/>
  <c r="BUL97" i="16"/>
  <c r="BUK97" i="16"/>
  <c r="BUJ97" i="16"/>
  <c r="BUI97" i="16"/>
  <c r="BUH97" i="16"/>
  <c r="BUG97" i="16"/>
  <c r="BUF97" i="16"/>
  <c r="BUE97" i="16"/>
  <c r="BUD97" i="16"/>
  <c r="BUC97" i="16"/>
  <c r="BUB97" i="16"/>
  <c r="BUA97" i="16"/>
  <c r="BTZ97" i="16"/>
  <c r="BTY97" i="16"/>
  <c r="BTX97" i="16"/>
  <c r="BTW97" i="16"/>
  <c r="BTV97" i="16"/>
  <c r="BTU97" i="16"/>
  <c r="BTT97" i="16"/>
  <c r="BTS97" i="16"/>
  <c r="BTR97" i="16"/>
  <c r="BTQ97" i="16"/>
  <c r="BTP97" i="16"/>
  <c r="BTO97" i="16"/>
  <c r="BTN97" i="16"/>
  <c r="BTM97" i="16"/>
  <c r="BTL97" i="16"/>
  <c r="BTK97" i="16"/>
  <c r="BTJ97" i="16"/>
  <c r="BTI97" i="16"/>
  <c r="BTH97" i="16"/>
  <c r="BTG97" i="16"/>
  <c r="BTF97" i="16"/>
  <c r="BTE97" i="16"/>
  <c r="BTD97" i="16"/>
  <c r="BTC97" i="16"/>
  <c r="BTB97" i="16"/>
  <c r="BTA97" i="16"/>
  <c r="BSZ97" i="16"/>
  <c r="BSY97" i="16"/>
  <c r="BSX97" i="16"/>
  <c r="BSW97" i="16"/>
  <c r="BSV97" i="16"/>
  <c r="BSU97" i="16"/>
  <c r="BST97" i="16"/>
  <c r="BSS97" i="16"/>
  <c r="BSR97" i="16"/>
  <c r="BSQ97" i="16"/>
  <c r="BSP97" i="16"/>
  <c r="BSO97" i="16"/>
  <c r="BSN97" i="16"/>
  <c r="BSM97" i="16"/>
  <c r="BSL97" i="16"/>
  <c r="BSK97" i="16"/>
  <c r="BSJ97" i="16"/>
  <c r="BSI97" i="16"/>
  <c r="BSH97" i="16"/>
  <c r="BSG97" i="16"/>
  <c r="BSF97" i="16"/>
  <c r="BSE97" i="16"/>
  <c r="BSD97" i="16"/>
  <c r="BSC97" i="16"/>
  <c r="BSB97" i="16"/>
  <c r="BSA97" i="16"/>
  <c r="BRZ97" i="16"/>
  <c r="BRY97" i="16"/>
  <c r="BRX97" i="16"/>
  <c r="BRW97" i="16"/>
  <c r="BRV97" i="16"/>
  <c r="BRU97" i="16"/>
  <c r="BRT97" i="16"/>
  <c r="BRS97" i="16"/>
  <c r="BRR97" i="16"/>
  <c r="BRQ97" i="16"/>
  <c r="BRP97" i="16"/>
  <c r="BRO97" i="16"/>
  <c r="BRN97" i="16"/>
  <c r="BRM97" i="16"/>
  <c r="BRL97" i="16"/>
  <c r="BRK97" i="16"/>
  <c r="BRJ97" i="16"/>
  <c r="BRI97" i="16"/>
  <c r="BRH97" i="16"/>
  <c r="BRG97" i="16"/>
  <c r="BRF97" i="16"/>
  <c r="BRE97" i="16"/>
  <c r="BRD97" i="16"/>
  <c r="BRC97" i="16"/>
  <c r="BRB97" i="16"/>
  <c r="BRA97" i="16"/>
  <c r="BQZ97" i="16"/>
  <c r="BQY97" i="16"/>
  <c r="BQX97" i="16"/>
  <c r="BQW97" i="16"/>
  <c r="BQV97" i="16"/>
  <c r="BQU97" i="16"/>
  <c r="BQT97" i="16"/>
  <c r="BQS97" i="16"/>
  <c r="BQR97" i="16"/>
  <c r="BQQ97" i="16"/>
  <c r="BQP97" i="16"/>
  <c r="BQO97" i="16"/>
  <c r="BQN97" i="16"/>
  <c r="BQM97" i="16"/>
  <c r="BQL97" i="16"/>
  <c r="BQK97" i="16"/>
  <c r="BQJ97" i="16"/>
  <c r="BQI97" i="16"/>
  <c r="BQH97" i="16"/>
  <c r="BQG97" i="16"/>
  <c r="BQF97" i="16"/>
  <c r="BQE97" i="16"/>
  <c r="BQD97" i="16"/>
  <c r="BQC97" i="16"/>
  <c r="BQB97" i="16"/>
  <c r="BQA97" i="16"/>
  <c r="BPZ97" i="16"/>
  <c r="BPY97" i="16"/>
  <c r="BPX97" i="16"/>
  <c r="BPW97" i="16"/>
  <c r="BPV97" i="16"/>
  <c r="BPU97" i="16"/>
  <c r="BPT97" i="16"/>
  <c r="BPS97" i="16"/>
  <c r="BPR97" i="16"/>
  <c r="BPQ97" i="16"/>
  <c r="BPP97" i="16"/>
  <c r="BPO97" i="16"/>
  <c r="BPN97" i="16"/>
  <c r="BPM97" i="16"/>
  <c r="BPL97" i="16"/>
  <c r="BPK97" i="16"/>
  <c r="BPJ97" i="16"/>
  <c r="BPI97" i="16"/>
  <c r="BPH97" i="16"/>
  <c r="BPG97" i="16"/>
  <c r="BPF97" i="16"/>
  <c r="BPE97" i="16"/>
  <c r="BPD97" i="16"/>
  <c r="BPC97" i="16"/>
  <c r="BPB97" i="16"/>
  <c r="BPA97" i="16"/>
  <c r="BOZ97" i="16"/>
  <c r="BOY97" i="16"/>
  <c r="BOX97" i="16"/>
  <c r="BOW97" i="16"/>
  <c r="BOV97" i="16"/>
  <c r="BOU97" i="16"/>
  <c r="BOT97" i="16"/>
  <c r="BOS97" i="16"/>
  <c r="BOR97" i="16"/>
  <c r="BOQ97" i="16"/>
  <c r="BOP97" i="16"/>
  <c r="BOO97" i="16"/>
  <c r="BON97" i="16"/>
  <c r="BOM97" i="16"/>
  <c r="BOL97" i="16"/>
  <c r="BOK97" i="16"/>
  <c r="BOJ97" i="16"/>
  <c r="BOI97" i="16"/>
  <c r="BOH97" i="16"/>
  <c r="BOG97" i="16"/>
  <c r="BOF97" i="16"/>
  <c r="BOE97" i="16"/>
  <c r="BOD97" i="16"/>
  <c r="BOC97" i="16"/>
  <c r="BOB97" i="16"/>
  <c r="BOA97" i="16"/>
  <c r="BNZ97" i="16"/>
  <c r="BNY97" i="16"/>
  <c r="BNX97" i="16"/>
  <c r="BNW97" i="16"/>
  <c r="BNV97" i="16"/>
  <c r="BNU97" i="16"/>
  <c r="BNT97" i="16"/>
  <c r="BNS97" i="16"/>
  <c r="BNR97" i="16"/>
  <c r="BNQ97" i="16"/>
  <c r="BNP97" i="16"/>
  <c r="BNO97" i="16"/>
  <c r="BNN97" i="16"/>
  <c r="BNM97" i="16"/>
  <c r="BNL97" i="16"/>
  <c r="BNK97" i="16"/>
  <c r="BNJ97" i="16"/>
  <c r="BNI97" i="16"/>
  <c r="BNH97" i="16"/>
  <c r="BNG97" i="16"/>
  <c r="BNF97" i="16"/>
  <c r="BNE97" i="16"/>
  <c r="BND97" i="16"/>
  <c r="BNC97" i="16"/>
  <c r="BNB97" i="16"/>
  <c r="BNA97" i="16"/>
  <c r="BMZ97" i="16"/>
  <c r="BMY97" i="16"/>
  <c r="BMX97" i="16"/>
  <c r="BMW97" i="16"/>
  <c r="BMV97" i="16"/>
  <c r="BMU97" i="16"/>
  <c r="BMT97" i="16"/>
  <c r="BMS97" i="16"/>
  <c r="BMR97" i="16"/>
  <c r="BMQ97" i="16"/>
  <c r="BMP97" i="16"/>
  <c r="BMO97" i="16"/>
  <c r="BMN97" i="16"/>
  <c r="BMM97" i="16"/>
  <c r="BML97" i="16"/>
  <c r="BMK97" i="16"/>
  <c r="BMJ97" i="16"/>
  <c r="BMI97" i="16"/>
  <c r="BMH97" i="16"/>
  <c r="BMG97" i="16"/>
  <c r="BMF97" i="16"/>
  <c r="BME97" i="16"/>
  <c r="BMD97" i="16"/>
  <c r="BMC97" i="16"/>
  <c r="BMB97" i="16"/>
  <c r="BMA97" i="16"/>
  <c r="BLZ97" i="16"/>
  <c r="BLY97" i="16"/>
  <c r="BLX97" i="16"/>
  <c r="BLW97" i="16"/>
  <c r="BLV97" i="16"/>
  <c r="BLU97" i="16"/>
  <c r="BLT97" i="16"/>
  <c r="BLS97" i="16"/>
  <c r="BLR97" i="16"/>
  <c r="BLQ97" i="16"/>
  <c r="BLP97" i="16"/>
  <c r="BLO97" i="16"/>
  <c r="BLN97" i="16"/>
  <c r="BLM97" i="16"/>
  <c r="BLL97" i="16"/>
  <c r="BLK97" i="16"/>
  <c r="BLJ97" i="16"/>
  <c r="BLI97" i="16"/>
  <c r="BLH97" i="16"/>
  <c r="BLG97" i="16"/>
  <c r="BLF97" i="16"/>
  <c r="BLE97" i="16"/>
  <c r="BLD97" i="16"/>
  <c r="BLC97" i="16"/>
  <c r="BLB97" i="16"/>
  <c r="BLA97" i="16"/>
  <c r="BKZ97" i="16"/>
  <c r="BKY97" i="16"/>
  <c r="BKX97" i="16"/>
  <c r="BKW97" i="16"/>
  <c r="BKV97" i="16"/>
  <c r="BKU97" i="16"/>
  <c r="BKT97" i="16"/>
  <c r="BKS97" i="16"/>
  <c r="BKR97" i="16"/>
  <c r="BKQ97" i="16"/>
  <c r="BKP97" i="16"/>
  <c r="BKO97" i="16"/>
  <c r="BKN97" i="16"/>
  <c r="BKM97" i="16"/>
  <c r="BKL97" i="16"/>
  <c r="BKK97" i="16"/>
  <c r="BKJ97" i="16"/>
  <c r="BKI97" i="16"/>
  <c r="BKH97" i="16"/>
  <c r="BKG97" i="16"/>
  <c r="BKF97" i="16"/>
  <c r="BKE97" i="16"/>
  <c r="BKD97" i="16"/>
  <c r="BKC97" i="16"/>
  <c r="BKB97" i="16"/>
  <c r="BKA97" i="16"/>
  <c r="BJZ97" i="16"/>
  <c r="BJY97" i="16"/>
  <c r="BJX97" i="16"/>
  <c r="BJW97" i="16"/>
  <c r="BJV97" i="16"/>
  <c r="BJU97" i="16"/>
  <c r="BJT97" i="16"/>
  <c r="BJS97" i="16"/>
  <c r="BJR97" i="16"/>
  <c r="BJQ97" i="16"/>
  <c r="BJP97" i="16"/>
  <c r="BJO97" i="16"/>
  <c r="BJN97" i="16"/>
  <c r="BJM97" i="16"/>
  <c r="BJL97" i="16"/>
  <c r="BJK97" i="16"/>
  <c r="BJJ97" i="16"/>
  <c r="BJI97" i="16"/>
  <c r="BJH97" i="16"/>
  <c r="BJG97" i="16"/>
  <c r="BJF97" i="16"/>
  <c r="BJE97" i="16"/>
  <c r="BJD97" i="16"/>
  <c r="BJC97" i="16"/>
  <c r="BJB97" i="16"/>
  <c r="BJA97" i="16"/>
  <c r="BIZ97" i="16"/>
  <c r="BIY97" i="16"/>
  <c r="BIX97" i="16"/>
  <c r="BIW97" i="16"/>
  <c r="BIV97" i="16"/>
  <c r="BIU97" i="16"/>
  <c r="BIT97" i="16"/>
  <c r="BIS97" i="16"/>
  <c r="BIR97" i="16"/>
  <c r="BIQ97" i="16"/>
  <c r="BIP97" i="16"/>
  <c r="BIO97" i="16"/>
  <c r="BIN97" i="16"/>
  <c r="BIM97" i="16"/>
  <c r="BIL97" i="16"/>
  <c r="BIK97" i="16"/>
  <c r="BIJ97" i="16"/>
  <c r="BII97" i="16"/>
  <c r="BIH97" i="16"/>
  <c r="BIG97" i="16"/>
  <c r="BIF97" i="16"/>
  <c r="BIE97" i="16"/>
  <c r="BID97" i="16"/>
  <c r="BIC97" i="16"/>
  <c r="BIB97" i="16"/>
  <c r="BIA97" i="16"/>
  <c r="BHZ97" i="16"/>
  <c r="BHY97" i="16"/>
  <c r="BHX97" i="16"/>
  <c r="BHW97" i="16"/>
  <c r="BHV97" i="16"/>
  <c r="BHU97" i="16"/>
  <c r="BHT97" i="16"/>
  <c r="BHS97" i="16"/>
  <c r="BHR97" i="16"/>
  <c r="BHQ97" i="16"/>
  <c r="BHP97" i="16"/>
  <c r="BHO97" i="16"/>
  <c r="BHN97" i="16"/>
  <c r="BHM97" i="16"/>
  <c r="BHL97" i="16"/>
  <c r="BHK97" i="16"/>
  <c r="BHJ97" i="16"/>
  <c r="BHI97" i="16"/>
  <c r="BHH97" i="16"/>
  <c r="BHG97" i="16"/>
  <c r="BHF97" i="16"/>
  <c r="BHE97" i="16"/>
  <c r="BHD97" i="16"/>
  <c r="BHC97" i="16"/>
  <c r="BHB97" i="16"/>
  <c r="BHA97" i="16"/>
  <c r="BGZ97" i="16"/>
  <c r="BGY97" i="16"/>
  <c r="BGX97" i="16"/>
  <c r="BGW97" i="16"/>
  <c r="BGV97" i="16"/>
  <c r="BGU97" i="16"/>
  <c r="BGT97" i="16"/>
  <c r="BGS97" i="16"/>
  <c r="BGR97" i="16"/>
  <c r="BGQ97" i="16"/>
  <c r="BGP97" i="16"/>
  <c r="BGO97" i="16"/>
  <c r="BGN97" i="16"/>
  <c r="BGM97" i="16"/>
  <c r="BGL97" i="16"/>
  <c r="BGK97" i="16"/>
  <c r="BGJ97" i="16"/>
  <c r="BGI97" i="16"/>
  <c r="BGH97" i="16"/>
  <c r="BGG97" i="16"/>
  <c r="BGF97" i="16"/>
  <c r="BGE97" i="16"/>
  <c r="BGD97" i="16"/>
  <c r="BGC97" i="16"/>
  <c r="BGB97" i="16"/>
  <c r="BGA97" i="16"/>
  <c r="BFZ97" i="16"/>
  <c r="BFY97" i="16"/>
  <c r="BFX97" i="16"/>
  <c r="BFW97" i="16"/>
  <c r="BFV97" i="16"/>
  <c r="BFU97" i="16"/>
  <c r="BFT97" i="16"/>
  <c r="BFS97" i="16"/>
  <c r="BFR97" i="16"/>
  <c r="BFQ97" i="16"/>
  <c r="BFP97" i="16"/>
  <c r="BFO97" i="16"/>
  <c r="BFN97" i="16"/>
  <c r="BFM97" i="16"/>
  <c r="BFL97" i="16"/>
  <c r="BFK97" i="16"/>
  <c r="BFJ97" i="16"/>
  <c r="BFI97" i="16"/>
  <c r="BFH97" i="16"/>
  <c r="BFG97" i="16"/>
  <c r="BFF97" i="16"/>
  <c r="BFE97" i="16"/>
  <c r="BFD97" i="16"/>
  <c r="BFC97" i="16"/>
  <c r="BFB97" i="16"/>
  <c r="BFA97" i="16"/>
  <c r="BEZ97" i="16"/>
  <c r="BEY97" i="16"/>
  <c r="BEX97" i="16"/>
  <c r="BEW97" i="16"/>
  <c r="BEV97" i="16"/>
  <c r="BEU97" i="16"/>
  <c r="BET97" i="16"/>
  <c r="BES97" i="16"/>
  <c r="BER97" i="16"/>
  <c r="BEQ97" i="16"/>
  <c r="BEP97" i="16"/>
  <c r="BEO97" i="16"/>
  <c r="BEN97" i="16"/>
  <c r="BEM97" i="16"/>
  <c r="BEL97" i="16"/>
  <c r="BEK97" i="16"/>
  <c r="BEJ97" i="16"/>
  <c r="BEI97" i="16"/>
  <c r="BEH97" i="16"/>
  <c r="BEG97" i="16"/>
  <c r="BEF97" i="16"/>
  <c r="BEE97" i="16"/>
  <c r="BED97" i="16"/>
  <c r="BEC97" i="16"/>
  <c r="BEB97" i="16"/>
  <c r="BEA97" i="16"/>
  <c r="BDZ97" i="16"/>
  <c r="BDY97" i="16"/>
  <c r="BDX97" i="16"/>
  <c r="BDW97" i="16"/>
  <c r="BDV97" i="16"/>
  <c r="BDU97" i="16"/>
  <c r="BDT97" i="16"/>
  <c r="BDS97" i="16"/>
  <c r="BDR97" i="16"/>
  <c r="BDQ97" i="16"/>
  <c r="BDP97" i="16"/>
  <c r="BDO97" i="16"/>
  <c r="BDN97" i="16"/>
  <c r="BDM97" i="16"/>
  <c r="BDL97" i="16"/>
  <c r="BDK97" i="16"/>
  <c r="BDJ97" i="16"/>
  <c r="BDI97" i="16"/>
  <c r="BDH97" i="16"/>
  <c r="BDG97" i="16"/>
  <c r="BDF97" i="16"/>
  <c r="BDE97" i="16"/>
  <c r="BDD97" i="16"/>
  <c r="BDC97" i="16"/>
  <c r="BDB97" i="16"/>
  <c r="BDA97" i="16"/>
  <c r="BCZ97" i="16"/>
  <c r="BCY97" i="16"/>
  <c r="BCX97" i="16"/>
  <c r="BCW97" i="16"/>
  <c r="BCV97" i="16"/>
  <c r="BCU97" i="16"/>
  <c r="BCT97" i="16"/>
  <c r="BCS97" i="16"/>
  <c r="BCR97" i="16"/>
  <c r="BCQ97" i="16"/>
  <c r="BCP97" i="16"/>
  <c r="BCO97" i="16"/>
  <c r="BCN97" i="16"/>
  <c r="BCM97" i="16"/>
  <c r="BCL97" i="16"/>
  <c r="BCK97" i="16"/>
  <c r="BCJ97" i="16"/>
  <c r="BCI97" i="16"/>
  <c r="BCH97" i="16"/>
  <c r="BCG97" i="16"/>
  <c r="BCF97" i="16"/>
  <c r="BCE97" i="16"/>
  <c r="BCD97" i="16"/>
  <c r="BCC97" i="16"/>
  <c r="BCB97" i="16"/>
  <c r="BCA97" i="16"/>
  <c r="BBZ97" i="16"/>
  <c r="BBY97" i="16"/>
  <c r="BBX97" i="16"/>
  <c r="BBW97" i="16"/>
  <c r="BBV97" i="16"/>
  <c r="BBU97" i="16"/>
  <c r="BBT97" i="16"/>
  <c r="BBS97" i="16"/>
  <c r="BBR97" i="16"/>
  <c r="BBQ97" i="16"/>
  <c r="BBP97" i="16"/>
  <c r="BBO97" i="16"/>
  <c r="BBN97" i="16"/>
  <c r="BBM97" i="16"/>
  <c r="BBL97" i="16"/>
  <c r="BBK97" i="16"/>
  <c r="BBJ97" i="16"/>
  <c r="BBI97" i="16"/>
  <c r="BBH97" i="16"/>
  <c r="BBG97" i="16"/>
  <c r="BBF97" i="16"/>
  <c r="BBE97" i="16"/>
  <c r="BBD97" i="16"/>
  <c r="BBC97" i="16"/>
  <c r="BBB97" i="16"/>
  <c r="BBA97" i="16"/>
  <c r="BAZ97" i="16"/>
  <c r="BAY97" i="16"/>
  <c r="BAX97" i="16"/>
  <c r="BAW97" i="16"/>
  <c r="BAV97" i="16"/>
  <c r="BAU97" i="16"/>
  <c r="BAT97" i="16"/>
  <c r="BAS97" i="16"/>
  <c r="BAR97" i="16"/>
  <c r="BAQ97" i="16"/>
  <c r="BAP97" i="16"/>
  <c r="BAO97" i="16"/>
  <c r="BAN97" i="16"/>
  <c r="BAM97" i="16"/>
  <c r="BAL97" i="16"/>
  <c r="BAK97" i="16"/>
  <c r="BAJ97" i="16"/>
  <c r="BAI97" i="16"/>
  <c r="BAH97" i="16"/>
  <c r="BAG97" i="16"/>
  <c r="BAF97" i="16"/>
  <c r="BAE97" i="16"/>
  <c r="BAD97" i="16"/>
  <c r="BAC97" i="16"/>
  <c r="BAB97" i="16"/>
  <c r="BAA97" i="16"/>
  <c r="AZZ97" i="16"/>
  <c r="AZY97" i="16"/>
  <c r="AZX97" i="16"/>
  <c r="AZW97" i="16"/>
  <c r="AZV97" i="16"/>
  <c r="AZU97" i="16"/>
  <c r="AZT97" i="16"/>
  <c r="AZS97" i="16"/>
  <c r="AZR97" i="16"/>
  <c r="AZQ97" i="16"/>
  <c r="AZP97" i="16"/>
  <c r="AZO97" i="16"/>
  <c r="AZN97" i="16"/>
  <c r="AZM97" i="16"/>
  <c r="AZL97" i="16"/>
  <c r="AZK97" i="16"/>
  <c r="AZJ97" i="16"/>
  <c r="AZI97" i="16"/>
  <c r="AZH97" i="16"/>
  <c r="AZG97" i="16"/>
  <c r="AZF97" i="16"/>
  <c r="AZE97" i="16"/>
  <c r="AZD97" i="16"/>
  <c r="AZC97" i="16"/>
  <c r="AZB97" i="16"/>
  <c r="AZA97" i="16"/>
  <c r="AYZ97" i="16"/>
  <c r="AYY97" i="16"/>
  <c r="AYX97" i="16"/>
  <c r="AYW97" i="16"/>
  <c r="AYV97" i="16"/>
  <c r="AYU97" i="16"/>
  <c r="AYT97" i="16"/>
  <c r="AYS97" i="16"/>
  <c r="AYR97" i="16"/>
  <c r="AYQ97" i="16"/>
  <c r="AYP97" i="16"/>
  <c r="AYO97" i="16"/>
  <c r="AYN97" i="16"/>
  <c r="AYM97" i="16"/>
  <c r="AYL97" i="16"/>
  <c r="AYK97" i="16"/>
  <c r="AYJ97" i="16"/>
  <c r="AYI97" i="16"/>
  <c r="AYH97" i="16"/>
  <c r="AYG97" i="16"/>
  <c r="AYF97" i="16"/>
  <c r="AYE97" i="16"/>
  <c r="AYD97" i="16"/>
  <c r="AYC97" i="16"/>
  <c r="AYB97" i="16"/>
  <c r="AYA97" i="16"/>
  <c r="AXZ97" i="16"/>
  <c r="AXY97" i="16"/>
  <c r="AXX97" i="16"/>
  <c r="AXW97" i="16"/>
  <c r="AXV97" i="16"/>
  <c r="AXU97" i="16"/>
  <c r="AXT97" i="16"/>
  <c r="AXS97" i="16"/>
  <c r="AXR97" i="16"/>
  <c r="AXQ97" i="16"/>
  <c r="AXP97" i="16"/>
  <c r="AXO97" i="16"/>
  <c r="AXN97" i="16"/>
  <c r="AXM97" i="16"/>
  <c r="AXL97" i="16"/>
  <c r="AXK97" i="16"/>
  <c r="AXJ97" i="16"/>
  <c r="AXI97" i="16"/>
  <c r="AXH97" i="16"/>
  <c r="AXG97" i="16"/>
  <c r="AXF97" i="16"/>
  <c r="AXE97" i="16"/>
  <c r="AXD97" i="16"/>
  <c r="AXC97" i="16"/>
  <c r="AXB97" i="16"/>
  <c r="AXA97" i="16"/>
  <c r="AWZ97" i="16"/>
  <c r="AWY97" i="16"/>
  <c r="AWX97" i="16"/>
  <c r="AWW97" i="16"/>
  <c r="AWV97" i="16"/>
  <c r="AWU97" i="16"/>
  <c r="AWT97" i="16"/>
  <c r="AWS97" i="16"/>
  <c r="AWR97" i="16"/>
  <c r="AWQ97" i="16"/>
  <c r="AWP97" i="16"/>
  <c r="AWO97" i="16"/>
  <c r="AWN97" i="16"/>
  <c r="AWM97" i="16"/>
  <c r="AWL97" i="16"/>
  <c r="AWK97" i="16"/>
  <c r="AWJ97" i="16"/>
  <c r="AWI97" i="16"/>
  <c r="AWH97" i="16"/>
  <c r="AWG97" i="16"/>
  <c r="AWF97" i="16"/>
  <c r="AWE97" i="16"/>
  <c r="AWD97" i="16"/>
  <c r="AWC97" i="16"/>
  <c r="AWB97" i="16"/>
  <c r="AWA97" i="16"/>
  <c r="AVZ97" i="16"/>
  <c r="AVY97" i="16"/>
  <c r="AVX97" i="16"/>
  <c r="AVW97" i="16"/>
  <c r="AVV97" i="16"/>
  <c r="AVU97" i="16"/>
  <c r="AVT97" i="16"/>
  <c r="AVS97" i="16"/>
  <c r="AVR97" i="16"/>
  <c r="AVQ97" i="16"/>
  <c r="AVP97" i="16"/>
  <c r="AVO97" i="16"/>
  <c r="AVN97" i="16"/>
  <c r="AVM97" i="16"/>
  <c r="AVL97" i="16"/>
  <c r="AVK97" i="16"/>
  <c r="AVJ97" i="16"/>
  <c r="AVI97" i="16"/>
  <c r="AVH97" i="16"/>
  <c r="AVG97" i="16"/>
  <c r="AVF97" i="16"/>
  <c r="AVE97" i="16"/>
  <c r="AVD97" i="16"/>
  <c r="AVC97" i="16"/>
  <c r="AVB97" i="16"/>
  <c r="AVA97" i="16"/>
  <c r="AUZ97" i="16"/>
  <c r="AUY97" i="16"/>
  <c r="AUX97" i="16"/>
  <c r="AUW97" i="16"/>
  <c r="AUV97" i="16"/>
  <c r="AUU97" i="16"/>
  <c r="AUT97" i="16"/>
  <c r="AUS97" i="16"/>
  <c r="AUR97" i="16"/>
  <c r="AUQ97" i="16"/>
  <c r="AUP97" i="16"/>
  <c r="AUO97" i="16"/>
  <c r="AUN97" i="16"/>
  <c r="AUM97" i="16"/>
  <c r="AUL97" i="16"/>
  <c r="AUK97" i="16"/>
  <c r="AUJ97" i="16"/>
  <c r="AUI97" i="16"/>
  <c r="AUH97" i="16"/>
  <c r="AUG97" i="16"/>
  <c r="AUF97" i="16"/>
  <c r="AUE97" i="16"/>
  <c r="AUD97" i="16"/>
  <c r="AUC97" i="16"/>
  <c r="AUB97" i="16"/>
  <c r="AUA97" i="16"/>
  <c r="ATZ97" i="16"/>
  <c r="ATY97" i="16"/>
  <c r="ATX97" i="16"/>
  <c r="ATW97" i="16"/>
  <c r="ATV97" i="16"/>
  <c r="ATU97" i="16"/>
  <c r="ATT97" i="16"/>
  <c r="ATS97" i="16"/>
  <c r="ATR97" i="16"/>
  <c r="ATQ97" i="16"/>
  <c r="ATP97" i="16"/>
  <c r="ATO97" i="16"/>
  <c r="ATN97" i="16"/>
  <c r="ATM97" i="16"/>
  <c r="ATL97" i="16"/>
  <c r="ATK97" i="16"/>
  <c r="ATJ97" i="16"/>
  <c r="ATI97" i="16"/>
  <c r="ATH97" i="16"/>
  <c r="ATG97" i="16"/>
  <c r="ATF97" i="16"/>
  <c r="ATE97" i="16"/>
  <c r="ATD97" i="16"/>
  <c r="ATC97" i="16"/>
  <c r="ATB97" i="16"/>
  <c r="ATA97" i="16"/>
  <c r="ASZ97" i="16"/>
  <c r="ASY97" i="16"/>
  <c r="ASX97" i="16"/>
  <c r="ASW97" i="16"/>
  <c r="ASV97" i="16"/>
  <c r="ASU97" i="16"/>
  <c r="AST97" i="16"/>
  <c r="ASS97" i="16"/>
  <c r="ASR97" i="16"/>
  <c r="ASQ97" i="16"/>
  <c r="ASP97" i="16"/>
  <c r="ASO97" i="16"/>
  <c r="ASN97" i="16"/>
  <c r="ASM97" i="16"/>
  <c r="ASL97" i="16"/>
  <c r="ASK97" i="16"/>
  <c r="ASJ97" i="16"/>
  <c r="ASI97" i="16"/>
  <c r="ASH97" i="16"/>
  <c r="ASG97" i="16"/>
  <c r="ASF97" i="16"/>
  <c r="ASE97" i="16"/>
  <c r="ASD97" i="16"/>
  <c r="ASC97" i="16"/>
  <c r="ASB97" i="16"/>
  <c r="ASA97" i="16"/>
  <c r="ARZ97" i="16"/>
  <c r="ARY97" i="16"/>
  <c r="ARX97" i="16"/>
  <c r="ARW97" i="16"/>
  <c r="ARV97" i="16"/>
  <c r="ARU97" i="16"/>
  <c r="ART97" i="16"/>
  <c r="ARS97" i="16"/>
  <c r="ARR97" i="16"/>
  <c r="ARQ97" i="16"/>
  <c r="ARP97" i="16"/>
  <c r="ARO97" i="16"/>
  <c r="ARN97" i="16"/>
  <c r="ARM97" i="16"/>
  <c r="ARL97" i="16"/>
  <c r="ARK97" i="16"/>
  <c r="ARJ97" i="16"/>
  <c r="ARI97" i="16"/>
  <c r="ARH97" i="16"/>
  <c r="ARG97" i="16"/>
  <c r="ARF97" i="16"/>
  <c r="ARE97" i="16"/>
  <c r="ARD97" i="16"/>
  <c r="ARC97" i="16"/>
  <c r="ARB97" i="16"/>
  <c r="ARA97" i="16"/>
  <c r="AQZ97" i="16"/>
  <c r="AQY97" i="16"/>
  <c r="AQX97" i="16"/>
  <c r="AQW97" i="16"/>
  <c r="AQV97" i="16"/>
  <c r="AQU97" i="16"/>
  <c r="AQT97" i="16"/>
  <c r="AQS97" i="16"/>
  <c r="AQR97" i="16"/>
  <c r="AQQ97" i="16"/>
  <c r="AQP97" i="16"/>
  <c r="AQO97" i="16"/>
  <c r="AQN97" i="16"/>
  <c r="AQM97" i="16"/>
  <c r="AQL97" i="16"/>
  <c r="AQK97" i="16"/>
  <c r="AQJ97" i="16"/>
  <c r="AQI97" i="16"/>
  <c r="AQH97" i="16"/>
  <c r="AQG97" i="16"/>
  <c r="AQF97" i="16"/>
  <c r="AQE97" i="16"/>
  <c r="AQD97" i="16"/>
  <c r="AQC97" i="16"/>
  <c r="AQB97" i="16"/>
  <c r="AQA97" i="16"/>
  <c r="APZ97" i="16"/>
  <c r="APY97" i="16"/>
  <c r="APX97" i="16"/>
  <c r="APW97" i="16"/>
  <c r="APV97" i="16"/>
  <c r="APU97" i="16"/>
  <c r="APT97" i="16"/>
  <c r="APS97" i="16"/>
  <c r="APR97" i="16"/>
  <c r="APQ97" i="16"/>
  <c r="APP97" i="16"/>
  <c r="APO97" i="16"/>
  <c r="APN97" i="16"/>
  <c r="APM97" i="16"/>
  <c r="APL97" i="16"/>
  <c r="APK97" i="16"/>
  <c r="APJ97" i="16"/>
  <c r="API97" i="16"/>
  <c r="APH97" i="16"/>
  <c r="APG97" i="16"/>
  <c r="APF97" i="16"/>
  <c r="APE97" i="16"/>
  <c r="APD97" i="16"/>
  <c r="APC97" i="16"/>
  <c r="APB97" i="16"/>
  <c r="APA97" i="16"/>
  <c r="AOZ97" i="16"/>
  <c r="AOY97" i="16"/>
  <c r="AOX97" i="16"/>
  <c r="AOW97" i="16"/>
  <c r="AOV97" i="16"/>
  <c r="AOU97" i="16"/>
  <c r="AOT97" i="16"/>
  <c r="AOS97" i="16"/>
  <c r="AOR97" i="16"/>
  <c r="AOQ97" i="16"/>
  <c r="AOP97" i="16"/>
  <c r="AOO97" i="16"/>
  <c r="AON97" i="16"/>
  <c r="AOM97" i="16"/>
  <c r="AOL97" i="16"/>
  <c r="AOK97" i="16"/>
  <c r="AOJ97" i="16"/>
  <c r="AOI97" i="16"/>
  <c r="AOH97" i="16"/>
  <c r="AOG97" i="16"/>
  <c r="AOF97" i="16"/>
  <c r="AOE97" i="16"/>
  <c r="AOD97" i="16"/>
  <c r="AOC97" i="16"/>
  <c r="AOB97" i="16"/>
  <c r="AOA97" i="16"/>
  <c r="ANZ97" i="16"/>
  <c r="ANY97" i="16"/>
  <c r="ANX97" i="16"/>
  <c r="ANW97" i="16"/>
  <c r="ANV97" i="16"/>
  <c r="ANU97" i="16"/>
  <c r="ANT97" i="16"/>
  <c r="ANS97" i="16"/>
  <c r="ANR97" i="16"/>
  <c r="ANQ97" i="16"/>
  <c r="ANP97" i="16"/>
  <c r="ANO97" i="16"/>
  <c r="ANN97" i="16"/>
  <c r="ANM97" i="16"/>
  <c r="ANL97" i="16"/>
  <c r="ANK97" i="16"/>
  <c r="ANJ97" i="16"/>
  <c r="ANI97" i="16"/>
  <c r="ANH97" i="16"/>
  <c r="ANG97" i="16"/>
  <c r="ANF97" i="16"/>
  <c r="ANE97" i="16"/>
  <c r="AND97" i="16"/>
  <c r="ANC97" i="16"/>
  <c r="ANB97" i="16"/>
  <c r="ANA97" i="16"/>
  <c r="AMZ97" i="16"/>
  <c r="AMY97" i="16"/>
  <c r="AMX97" i="16"/>
  <c r="AMW97" i="16"/>
  <c r="AMV97" i="16"/>
  <c r="AMU97" i="16"/>
  <c r="AMT97" i="16"/>
  <c r="AMS97" i="16"/>
  <c r="AMR97" i="16"/>
  <c r="AMQ97" i="16"/>
  <c r="AMP97" i="16"/>
  <c r="AMO97" i="16"/>
  <c r="AMN97" i="16"/>
  <c r="AMM97" i="16"/>
  <c r="AML97" i="16"/>
  <c r="AMK97" i="16"/>
  <c r="AMJ97" i="16"/>
  <c r="AMI97" i="16"/>
  <c r="AMH97" i="16"/>
  <c r="AMG97" i="16"/>
  <c r="AMF97" i="16"/>
  <c r="AME97" i="16"/>
  <c r="AMD97" i="16"/>
  <c r="AMC97" i="16"/>
  <c r="AMB97" i="16"/>
  <c r="AMA97" i="16"/>
  <c r="ALZ97" i="16"/>
  <c r="ALY97" i="16"/>
  <c r="ALX97" i="16"/>
  <c r="ALW97" i="16"/>
  <c r="ALV97" i="16"/>
  <c r="ALU97" i="16"/>
  <c r="ALT97" i="16"/>
  <c r="ALS97" i="16"/>
  <c r="ALR97" i="16"/>
  <c r="ALQ97" i="16"/>
  <c r="ALP97" i="16"/>
  <c r="ALO97" i="16"/>
  <c r="ALN97" i="16"/>
  <c r="ALM97" i="16"/>
  <c r="ALL97" i="16"/>
  <c r="ALK97" i="16"/>
  <c r="ALJ97" i="16"/>
  <c r="ALI97" i="16"/>
  <c r="ALH97" i="16"/>
  <c r="ALG97" i="16"/>
  <c r="ALF97" i="16"/>
  <c r="ALE97" i="16"/>
  <c r="ALD97" i="16"/>
  <c r="ALC97" i="16"/>
  <c r="ALB97" i="16"/>
  <c r="ALA97" i="16"/>
  <c r="AKZ97" i="16"/>
  <c r="AKY97" i="16"/>
  <c r="AKX97" i="16"/>
  <c r="AKW97" i="16"/>
  <c r="AKV97" i="16"/>
  <c r="AKU97" i="16"/>
  <c r="AKT97" i="16"/>
  <c r="AKS97" i="16"/>
  <c r="AKR97" i="16"/>
  <c r="AKQ97" i="16"/>
  <c r="AKP97" i="16"/>
  <c r="AKO97" i="16"/>
  <c r="AKN97" i="16"/>
  <c r="AKM97" i="16"/>
  <c r="AKL97" i="16"/>
  <c r="AKK97" i="16"/>
  <c r="AKJ97" i="16"/>
  <c r="AKI97" i="16"/>
  <c r="AKH97" i="16"/>
  <c r="AKG97" i="16"/>
  <c r="AKF97" i="16"/>
  <c r="AKE97" i="16"/>
  <c r="AKD97" i="16"/>
  <c r="AKC97" i="16"/>
  <c r="AKB97" i="16"/>
  <c r="AKA97" i="16"/>
  <c r="AJZ97" i="16"/>
  <c r="AJY97" i="16"/>
  <c r="AJX97" i="16"/>
  <c r="AJW97" i="16"/>
  <c r="AJV97" i="16"/>
  <c r="AJU97" i="16"/>
  <c r="AJT97" i="16"/>
  <c r="AJS97" i="16"/>
  <c r="AJR97" i="16"/>
  <c r="AJQ97" i="16"/>
  <c r="AJP97" i="16"/>
  <c r="AJO97" i="16"/>
  <c r="AJN97" i="16"/>
  <c r="AJM97" i="16"/>
  <c r="AJL97" i="16"/>
  <c r="AJK97" i="16"/>
  <c r="AJJ97" i="16"/>
  <c r="AJI97" i="16"/>
  <c r="AJH97" i="16"/>
  <c r="AJG97" i="16"/>
  <c r="AJF97" i="16"/>
  <c r="AJE97" i="16"/>
  <c r="AJD97" i="16"/>
  <c r="AJC97" i="16"/>
  <c r="AJB97" i="16"/>
  <c r="AJA97" i="16"/>
  <c r="AIZ97" i="16"/>
  <c r="AIY97" i="16"/>
  <c r="AIX97" i="16"/>
  <c r="AIW97" i="16"/>
  <c r="AIV97" i="16"/>
  <c r="AIU97" i="16"/>
  <c r="AIT97" i="16"/>
  <c r="AIS97" i="16"/>
  <c r="AIR97" i="16"/>
  <c r="AIQ97" i="16"/>
  <c r="AIP97" i="16"/>
  <c r="AIO97" i="16"/>
  <c r="AIN97" i="16"/>
  <c r="AIM97" i="16"/>
  <c r="AIL97" i="16"/>
  <c r="AIK97" i="16"/>
  <c r="AIJ97" i="16"/>
  <c r="AII97" i="16"/>
  <c r="AIH97" i="16"/>
  <c r="AIG97" i="16"/>
  <c r="AIF97" i="16"/>
  <c r="AIE97" i="16"/>
  <c r="AID97" i="16"/>
  <c r="AIC97" i="16"/>
  <c r="AIB97" i="16"/>
  <c r="AIA97" i="16"/>
  <c r="AHZ97" i="16"/>
  <c r="AHY97" i="16"/>
  <c r="AHX97" i="16"/>
  <c r="AHW97" i="16"/>
  <c r="AHV97" i="16"/>
  <c r="AHU97" i="16"/>
  <c r="AHT97" i="16"/>
  <c r="AHS97" i="16"/>
  <c r="AHR97" i="16"/>
  <c r="AHQ97" i="16"/>
  <c r="AHP97" i="16"/>
  <c r="AHO97" i="16"/>
  <c r="AHN97" i="16"/>
  <c r="AHM97" i="16"/>
  <c r="AHL97" i="16"/>
  <c r="AHK97" i="16"/>
  <c r="AHJ97" i="16"/>
  <c r="AHI97" i="16"/>
  <c r="AHH97" i="16"/>
  <c r="AHG97" i="16"/>
  <c r="AHF97" i="16"/>
  <c r="AHE97" i="16"/>
  <c r="AHD97" i="16"/>
  <c r="AHC97" i="16"/>
  <c r="AHB97" i="16"/>
  <c r="AHA97" i="16"/>
  <c r="AGZ97" i="16"/>
  <c r="AGY97" i="16"/>
  <c r="AGX97" i="16"/>
  <c r="AGW97" i="16"/>
  <c r="AGV97" i="16"/>
  <c r="AGU97" i="16"/>
  <c r="AGT97" i="16"/>
  <c r="AGS97" i="16"/>
  <c r="AGR97" i="16"/>
  <c r="AGQ97" i="16"/>
  <c r="AGP97" i="16"/>
  <c r="AGO97" i="16"/>
  <c r="AGN97" i="16"/>
  <c r="AGM97" i="16"/>
  <c r="AGL97" i="16"/>
  <c r="AGK97" i="16"/>
  <c r="AGJ97" i="16"/>
  <c r="AGI97" i="16"/>
  <c r="AGH97" i="16"/>
  <c r="AGG97" i="16"/>
  <c r="AGF97" i="16"/>
  <c r="AGE97" i="16"/>
  <c r="AGD97" i="16"/>
  <c r="AGC97" i="16"/>
  <c r="AGB97" i="16"/>
  <c r="AGA97" i="16"/>
  <c r="AFZ97" i="16"/>
  <c r="AFY97" i="16"/>
  <c r="AFX97" i="16"/>
  <c r="AFW97" i="16"/>
  <c r="AFV97" i="16"/>
  <c r="AFU97" i="16"/>
  <c r="AFT97" i="16"/>
  <c r="AFS97" i="16"/>
  <c r="AFR97" i="16"/>
  <c r="AFQ97" i="16"/>
  <c r="AFP97" i="16"/>
  <c r="AFO97" i="16"/>
  <c r="AFN97" i="16"/>
  <c r="AFM97" i="16"/>
  <c r="AFL97" i="16"/>
  <c r="AFK97" i="16"/>
  <c r="AFJ97" i="16"/>
  <c r="AFI97" i="16"/>
  <c r="AFH97" i="16"/>
  <c r="AFG97" i="16"/>
  <c r="AFF97" i="16"/>
  <c r="AFE97" i="16"/>
  <c r="AFD97" i="16"/>
  <c r="AFC97" i="16"/>
  <c r="AFB97" i="16"/>
  <c r="AFA97" i="16"/>
  <c r="AEZ97" i="16"/>
  <c r="AEY97" i="16"/>
  <c r="AEX97" i="16"/>
  <c r="AEW97" i="16"/>
  <c r="AEV97" i="16"/>
  <c r="AEU97" i="16"/>
  <c r="AET97" i="16"/>
  <c r="AES97" i="16"/>
  <c r="AER97" i="16"/>
  <c r="AEQ97" i="16"/>
  <c r="AEP97" i="16"/>
  <c r="AEO97" i="16"/>
  <c r="AEN97" i="16"/>
  <c r="AEM97" i="16"/>
  <c r="AEL97" i="16"/>
  <c r="AEK97" i="16"/>
  <c r="AEJ97" i="16"/>
  <c r="AEI97" i="16"/>
  <c r="AEH97" i="16"/>
  <c r="AEG97" i="16"/>
  <c r="AEF97" i="16"/>
  <c r="AEE97" i="16"/>
  <c r="AED97" i="16"/>
  <c r="AEC97" i="16"/>
  <c r="AEB97" i="16"/>
  <c r="AEA97" i="16"/>
  <c r="ADZ97" i="16"/>
  <c r="ADY97" i="16"/>
  <c r="ADX97" i="16"/>
  <c r="ADW97" i="16"/>
  <c r="ADV97" i="16"/>
  <c r="ADU97" i="16"/>
  <c r="ADT97" i="16"/>
  <c r="ADS97" i="16"/>
  <c r="ADR97" i="16"/>
  <c r="ADQ97" i="16"/>
  <c r="ADP97" i="16"/>
  <c r="ADO97" i="16"/>
  <c r="ADN97" i="16"/>
  <c r="ADM97" i="16"/>
  <c r="ADL97" i="16"/>
  <c r="ADK97" i="16"/>
  <c r="ADJ97" i="16"/>
  <c r="ADI97" i="16"/>
  <c r="ADH97" i="16"/>
  <c r="ADG97" i="16"/>
  <c r="ADF97" i="16"/>
  <c r="ADE97" i="16"/>
  <c r="ADD97" i="16"/>
  <c r="ADC97" i="16"/>
  <c r="ADB97" i="16"/>
  <c r="ADA97" i="16"/>
  <c r="ACZ97" i="16"/>
  <c r="ACY97" i="16"/>
  <c r="ACX97" i="16"/>
  <c r="ACW97" i="16"/>
  <c r="ACV97" i="16"/>
  <c r="ACU97" i="16"/>
  <c r="ACT97" i="16"/>
  <c r="ACS97" i="16"/>
  <c r="ACR97" i="16"/>
  <c r="ACQ97" i="16"/>
  <c r="ACP97" i="16"/>
  <c r="ACO97" i="16"/>
  <c r="ACN97" i="16"/>
  <c r="ACM97" i="16"/>
  <c r="ACL97" i="16"/>
  <c r="ACK97" i="16"/>
  <c r="ACJ97" i="16"/>
  <c r="ACI97" i="16"/>
  <c r="ACH97" i="16"/>
  <c r="ACG97" i="16"/>
  <c r="ACF97" i="16"/>
  <c r="ACE97" i="16"/>
  <c r="ACD97" i="16"/>
  <c r="ACC97" i="16"/>
  <c r="ACB97" i="16"/>
  <c r="ACA97" i="16"/>
  <c r="ABZ97" i="16"/>
  <c r="ABY97" i="16"/>
  <c r="ABX97" i="16"/>
  <c r="ABW97" i="16"/>
  <c r="ABV97" i="16"/>
  <c r="ABU97" i="16"/>
  <c r="ABT97" i="16"/>
  <c r="ABS97" i="16"/>
  <c r="ABR97" i="16"/>
  <c r="ABQ97" i="16"/>
  <c r="ABP97" i="16"/>
  <c r="ABO97" i="16"/>
  <c r="ABN97" i="16"/>
  <c r="ABM97" i="16"/>
  <c r="ABL97" i="16"/>
  <c r="ABK97" i="16"/>
  <c r="ABJ97" i="16"/>
  <c r="ABI97" i="16"/>
  <c r="ABH97" i="16"/>
  <c r="ABG97" i="16"/>
  <c r="ABF97" i="16"/>
  <c r="ABE97" i="16"/>
  <c r="ABD97" i="16"/>
  <c r="ABC97" i="16"/>
  <c r="ABB97" i="16"/>
  <c r="ABA97" i="16"/>
  <c r="AAZ97" i="16"/>
  <c r="AAY97" i="16"/>
  <c r="AAX97" i="16"/>
  <c r="AAW97" i="16"/>
  <c r="AAV97" i="16"/>
  <c r="AAU97" i="16"/>
  <c r="AAT97" i="16"/>
  <c r="AAS97" i="16"/>
  <c r="AAR97" i="16"/>
  <c r="AAQ97" i="16"/>
  <c r="AAP97" i="16"/>
  <c r="AAO97" i="16"/>
  <c r="AAN97" i="16"/>
  <c r="AAM97" i="16"/>
  <c r="AAL97" i="16"/>
  <c r="AAK97" i="16"/>
  <c r="AAJ97" i="16"/>
  <c r="AAI97" i="16"/>
  <c r="AAH97" i="16"/>
  <c r="AAG97" i="16"/>
  <c r="AAF97" i="16"/>
  <c r="AAE97" i="16"/>
  <c r="AAD97" i="16"/>
  <c r="AAC97" i="16"/>
  <c r="AAB97" i="16"/>
  <c r="AAA97" i="16"/>
  <c r="ZZ97" i="16"/>
  <c r="ZY97" i="16"/>
  <c r="ZX97" i="16"/>
  <c r="ZW97" i="16"/>
  <c r="ZV97" i="16"/>
  <c r="ZU97" i="16"/>
  <c r="ZT97" i="16"/>
  <c r="ZS97" i="16"/>
  <c r="ZR97" i="16"/>
  <c r="ZQ97" i="16"/>
  <c r="ZP97" i="16"/>
  <c r="ZO97" i="16"/>
  <c r="ZN97" i="16"/>
  <c r="ZM97" i="16"/>
  <c r="ZL97" i="16"/>
  <c r="ZK97" i="16"/>
  <c r="ZJ97" i="16"/>
  <c r="ZI97" i="16"/>
  <c r="ZH97" i="16"/>
  <c r="ZG97" i="16"/>
  <c r="ZF97" i="16"/>
  <c r="ZE97" i="16"/>
  <c r="ZD97" i="16"/>
  <c r="ZC97" i="16"/>
  <c r="ZB97" i="16"/>
  <c r="ZA97" i="16"/>
  <c r="YZ97" i="16"/>
  <c r="YY97" i="16"/>
  <c r="YX97" i="16"/>
  <c r="YW97" i="16"/>
  <c r="YV97" i="16"/>
  <c r="YU97" i="16"/>
  <c r="YT97" i="16"/>
  <c r="YS97" i="16"/>
  <c r="YR97" i="16"/>
  <c r="YQ97" i="16"/>
  <c r="YP97" i="16"/>
  <c r="YO97" i="16"/>
  <c r="YN97" i="16"/>
  <c r="YM97" i="16"/>
  <c r="YL97" i="16"/>
  <c r="YK97" i="16"/>
  <c r="YJ97" i="16"/>
  <c r="YI97" i="16"/>
  <c r="YH97" i="16"/>
  <c r="YG97" i="16"/>
  <c r="YF97" i="16"/>
  <c r="YE97" i="16"/>
  <c r="YD97" i="16"/>
  <c r="YC97" i="16"/>
  <c r="YB97" i="16"/>
  <c r="YA97" i="16"/>
  <c r="XZ97" i="16"/>
  <c r="XY97" i="16"/>
  <c r="XX97" i="16"/>
  <c r="XW97" i="16"/>
  <c r="XV97" i="16"/>
  <c r="XU97" i="16"/>
  <c r="XT97" i="16"/>
  <c r="XS97" i="16"/>
  <c r="XR97" i="16"/>
  <c r="XQ97" i="16"/>
  <c r="XP97" i="16"/>
  <c r="XO97" i="16"/>
  <c r="XN97" i="16"/>
  <c r="XM97" i="16"/>
  <c r="XL97" i="16"/>
  <c r="XK97" i="16"/>
  <c r="XJ97" i="16"/>
  <c r="XI97" i="16"/>
  <c r="XH97" i="16"/>
  <c r="XG97" i="16"/>
  <c r="XF97" i="16"/>
  <c r="XE97" i="16"/>
  <c r="XD97" i="16"/>
  <c r="XC97" i="16"/>
  <c r="XB97" i="16"/>
  <c r="XA97" i="16"/>
  <c r="WZ97" i="16"/>
  <c r="WY97" i="16"/>
  <c r="WX97" i="16"/>
  <c r="WW97" i="16"/>
  <c r="WV97" i="16"/>
  <c r="WU97" i="16"/>
  <c r="WT97" i="16"/>
  <c r="WS97" i="16"/>
  <c r="WR97" i="16"/>
  <c r="WQ97" i="16"/>
  <c r="WP97" i="16"/>
  <c r="WO97" i="16"/>
  <c r="WN97" i="16"/>
  <c r="WM97" i="16"/>
  <c r="WL97" i="16"/>
  <c r="WK97" i="16"/>
  <c r="WJ97" i="16"/>
  <c r="WI97" i="16"/>
  <c r="WH97" i="16"/>
  <c r="WG97" i="16"/>
  <c r="WF97" i="16"/>
  <c r="WE97" i="16"/>
  <c r="WD97" i="16"/>
  <c r="WC97" i="16"/>
  <c r="WB97" i="16"/>
  <c r="WA97" i="16"/>
  <c r="VZ97" i="16"/>
  <c r="VY97" i="16"/>
  <c r="VX97" i="16"/>
  <c r="VW97" i="16"/>
  <c r="VV97" i="16"/>
  <c r="VU97" i="16"/>
  <c r="VT97" i="16"/>
  <c r="VS97" i="16"/>
  <c r="VR97" i="16"/>
  <c r="VQ97" i="16"/>
  <c r="VP97" i="16"/>
  <c r="VO97" i="16"/>
  <c r="VN97" i="16"/>
  <c r="VM97" i="16"/>
  <c r="VL97" i="16"/>
  <c r="VK97" i="16"/>
  <c r="VJ97" i="16"/>
  <c r="VI97" i="16"/>
  <c r="VH97" i="16"/>
  <c r="VG97" i="16"/>
  <c r="VF97" i="16"/>
  <c r="VE97" i="16"/>
  <c r="VD97" i="16"/>
  <c r="VC97" i="16"/>
  <c r="VB97" i="16"/>
  <c r="VA97" i="16"/>
  <c r="UZ97" i="16"/>
  <c r="UY97" i="16"/>
  <c r="UX97" i="16"/>
  <c r="UW97" i="16"/>
  <c r="UV97" i="16"/>
  <c r="UU97" i="16"/>
  <c r="UT97" i="16"/>
  <c r="US97" i="16"/>
  <c r="UR97" i="16"/>
  <c r="UQ97" i="16"/>
  <c r="UP97" i="16"/>
  <c r="UO97" i="16"/>
  <c r="UN97" i="16"/>
  <c r="UM97" i="16"/>
  <c r="UL97" i="16"/>
  <c r="UK97" i="16"/>
  <c r="UJ97" i="16"/>
  <c r="UI97" i="16"/>
  <c r="UH97" i="16"/>
  <c r="UG97" i="16"/>
  <c r="UF97" i="16"/>
  <c r="UE97" i="16"/>
  <c r="UD97" i="16"/>
  <c r="UC97" i="16"/>
  <c r="UB97" i="16"/>
  <c r="UA97" i="16"/>
  <c r="TZ97" i="16"/>
  <c r="TY97" i="16"/>
  <c r="TX97" i="16"/>
  <c r="TW97" i="16"/>
  <c r="TV97" i="16"/>
  <c r="TU97" i="16"/>
  <c r="TT97" i="16"/>
  <c r="TS97" i="16"/>
  <c r="TR97" i="16"/>
  <c r="TQ97" i="16"/>
  <c r="TP97" i="16"/>
  <c r="TO97" i="16"/>
  <c r="TN97" i="16"/>
  <c r="TM97" i="16"/>
  <c r="TL97" i="16"/>
  <c r="TK97" i="16"/>
  <c r="TJ97" i="16"/>
  <c r="TI97" i="16"/>
  <c r="TH97" i="16"/>
  <c r="TG97" i="16"/>
  <c r="TF97" i="16"/>
  <c r="TE97" i="16"/>
  <c r="TD97" i="16"/>
  <c r="TC97" i="16"/>
  <c r="TB97" i="16"/>
  <c r="TA97" i="16"/>
  <c r="SZ97" i="16"/>
  <c r="SY97" i="16"/>
  <c r="SX97" i="16"/>
  <c r="SW97" i="16"/>
  <c r="SV97" i="16"/>
  <c r="SU97" i="16"/>
  <c r="ST97" i="16"/>
  <c r="SS97" i="16"/>
  <c r="SR97" i="16"/>
  <c r="SQ97" i="16"/>
  <c r="SP97" i="16"/>
  <c r="SO97" i="16"/>
  <c r="SN97" i="16"/>
  <c r="SM97" i="16"/>
  <c r="SL97" i="16"/>
  <c r="SK97" i="16"/>
  <c r="SJ97" i="16"/>
  <c r="SI97" i="16"/>
  <c r="SH97" i="16"/>
  <c r="SG97" i="16"/>
  <c r="SF97" i="16"/>
  <c r="SE97" i="16"/>
  <c r="SD97" i="16"/>
  <c r="SC97" i="16"/>
  <c r="SB97" i="16"/>
  <c r="SA97" i="16"/>
  <c r="RZ97" i="16"/>
  <c r="RY97" i="16"/>
  <c r="RX97" i="16"/>
  <c r="RW97" i="16"/>
  <c r="RV97" i="16"/>
  <c r="RU97" i="16"/>
  <c r="RT97" i="16"/>
  <c r="RS97" i="16"/>
  <c r="RR97" i="16"/>
  <c r="RQ97" i="16"/>
  <c r="RP97" i="16"/>
  <c r="RO97" i="16"/>
  <c r="RN97" i="16"/>
  <c r="RM97" i="16"/>
  <c r="RL97" i="16"/>
  <c r="RK97" i="16"/>
  <c r="RJ97" i="16"/>
  <c r="RI97" i="16"/>
  <c r="RH97" i="16"/>
  <c r="RG97" i="16"/>
  <c r="RF97" i="16"/>
  <c r="RE97" i="16"/>
  <c r="RD97" i="16"/>
  <c r="RC97" i="16"/>
  <c r="RB97" i="16"/>
  <c r="RA97" i="16"/>
  <c r="QZ97" i="16"/>
  <c r="QY97" i="16"/>
  <c r="QX97" i="16"/>
  <c r="QW97" i="16"/>
  <c r="QV97" i="16"/>
  <c r="QU97" i="16"/>
  <c r="QT97" i="16"/>
  <c r="QS97" i="16"/>
  <c r="QR97" i="16"/>
  <c r="QQ97" i="16"/>
  <c r="QP97" i="16"/>
  <c r="QO97" i="16"/>
  <c r="QN97" i="16"/>
  <c r="QM97" i="16"/>
  <c r="QL97" i="16"/>
  <c r="QK97" i="16"/>
  <c r="QJ97" i="16"/>
  <c r="QI97" i="16"/>
  <c r="QH97" i="16"/>
  <c r="QG97" i="16"/>
  <c r="QF97" i="16"/>
  <c r="QE97" i="16"/>
  <c r="QD97" i="16"/>
  <c r="QC97" i="16"/>
  <c r="QB97" i="16"/>
  <c r="QA97" i="16"/>
  <c r="PZ97" i="16"/>
  <c r="PY97" i="16"/>
  <c r="PX97" i="16"/>
  <c r="PW97" i="16"/>
  <c r="PV97" i="16"/>
  <c r="PU97" i="16"/>
  <c r="PT97" i="16"/>
  <c r="PS97" i="16"/>
  <c r="PR97" i="16"/>
  <c r="PQ97" i="16"/>
  <c r="PP97" i="16"/>
  <c r="PO97" i="16"/>
  <c r="PN97" i="16"/>
  <c r="PM97" i="16"/>
  <c r="PL97" i="16"/>
  <c r="PK97" i="16"/>
  <c r="PJ97" i="16"/>
  <c r="PI97" i="16"/>
  <c r="PH97" i="16"/>
  <c r="PG97" i="16"/>
  <c r="PF97" i="16"/>
  <c r="PE97" i="16"/>
  <c r="PD97" i="16"/>
  <c r="PC97" i="16"/>
  <c r="PB97" i="16"/>
  <c r="PA97" i="16"/>
  <c r="OZ97" i="16"/>
  <c r="OY97" i="16"/>
  <c r="OX97" i="16"/>
  <c r="OW97" i="16"/>
  <c r="OV97" i="16"/>
  <c r="OU97" i="16"/>
  <c r="OT97" i="16"/>
  <c r="OS97" i="16"/>
  <c r="OR97" i="16"/>
  <c r="OQ97" i="16"/>
  <c r="OP97" i="16"/>
  <c r="OO97" i="16"/>
  <c r="ON97" i="16"/>
  <c r="OM97" i="16"/>
  <c r="OL97" i="16"/>
  <c r="OK97" i="16"/>
  <c r="OJ97" i="16"/>
  <c r="OI97" i="16"/>
  <c r="OH97" i="16"/>
  <c r="OG97" i="16"/>
  <c r="OF97" i="16"/>
  <c r="OE97" i="16"/>
  <c r="OD97" i="16"/>
  <c r="OC97" i="16"/>
  <c r="OB97" i="16"/>
  <c r="OA97" i="16"/>
  <c r="NZ97" i="16"/>
  <c r="NY97" i="16"/>
  <c r="NX97" i="16"/>
  <c r="NW97" i="16"/>
  <c r="NV97" i="16"/>
  <c r="NU97" i="16"/>
  <c r="NT97" i="16"/>
  <c r="NS97" i="16"/>
  <c r="NR97" i="16"/>
  <c r="NQ97" i="16"/>
  <c r="NP97" i="16"/>
  <c r="NO97" i="16"/>
  <c r="NN97" i="16"/>
  <c r="NM97" i="16"/>
  <c r="NL97" i="16"/>
  <c r="NK97" i="16"/>
  <c r="NJ97" i="16"/>
  <c r="NI97" i="16"/>
  <c r="NH97" i="16"/>
  <c r="NG97" i="16"/>
  <c r="NF97" i="16"/>
  <c r="NE97" i="16"/>
  <c r="ND97" i="16"/>
  <c r="NC97" i="16"/>
  <c r="NB97" i="16"/>
  <c r="NA97" i="16"/>
  <c r="MZ97" i="16"/>
  <c r="MY97" i="16"/>
  <c r="MX97" i="16"/>
  <c r="MW97" i="16"/>
  <c r="MV97" i="16"/>
  <c r="MU97" i="16"/>
  <c r="MT97" i="16"/>
  <c r="MS97" i="16"/>
  <c r="MR97" i="16"/>
  <c r="MQ97" i="16"/>
  <c r="MP97" i="16"/>
  <c r="MO97" i="16"/>
  <c r="MN97" i="16"/>
  <c r="MM97" i="16"/>
  <c r="ML97" i="16"/>
  <c r="MK97" i="16"/>
  <c r="MJ97" i="16"/>
  <c r="MI97" i="16"/>
  <c r="MH97" i="16"/>
  <c r="MG97" i="16"/>
  <c r="MF97" i="16"/>
  <c r="ME97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KX97" i="16"/>
  <c r="KW97" i="16"/>
  <c r="KV97" i="16"/>
  <c r="KU97" i="16"/>
  <c r="KT97" i="16"/>
  <c r="KS97" i="16"/>
  <c r="KR97" i="16"/>
  <c r="KQ97" i="16"/>
  <c r="KP97" i="16"/>
  <c r="KO97" i="16"/>
  <c r="KN97" i="16"/>
  <c r="KM97" i="16"/>
  <c r="KL97" i="16"/>
  <c r="KK97" i="16"/>
  <c r="KJ97" i="16"/>
  <c r="KI97" i="16"/>
  <c r="KH97" i="16"/>
  <c r="KG97" i="16"/>
  <c r="KF97" i="16"/>
  <c r="KE97" i="16"/>
  <c r="KD97" i="16"/>
  <c r="KC97" i="16"/>
  <c r="KB97" i="16"/>
  <c r="KA97" i="16"/>
  <c r="JZ97" i="16"/>
  <c r="JY97" i="16"/>
  <c r="JX97" i="16"/>
  <c r="JW97" i="16"/>
  <c r="JV97" i="16"/>
  <c r="JU97" i="16"/>
  <c r="JT97" i="16"/>
  <c r="JS97" i="16"/>
  <c r="JR97" i="16"/>
  <c r="JQ97" i="16"/>
  <c r="JP97" i="16"/>
  <c r="JO97" i="16"/>
  <c r="JN97" i="16"/>
  <c r="JM97" i="16"/>
  <c r="JL97" i="16"/>
  <c r="JK97" i="16"/>
  <c r="JJ97" i="16"/>
  <c r="JI97" i="16"/>
  <c r="JH97" i="16"/>
  <c r="JG97" i="16"/>
  <c r="JF97" i="16"/>
  <c r="JE97" i="16"/>
  <c r="JD97" i="16"/>
  <c r="JC97" i="16"/>
  <c r="JB97" i="16"/>
  <c r="JA97" i="16"/>
  <c r="IZ97" i="16"/>
  <c r="IY97" i="16"/>
  <c r="IX97" i="16"/>
  <c r="IW97" i="16"/>
  <c r="IV97" i="16"/>
  <c r="IU97" i="16"/>
  <c r="IT97" i="16"/>
  <c r="IS97" i="16"/>
  <c r="IR97" i="16"/>
  <c r="IQ97" i="16"/>
  <c r="IP97" i="16"/>
  <c r="IO97" i="16"/>
  <c r="IN97" i="16"/>
  <c r="IM97" i="16"/>
  <c r="IL97" i="16"/>
  <c r="IK97" i="16"/>
  <c r="IJ97" i="16"/>
  <c r="II97" i="16"/>
  <c r="IH97" i="16"/>
  <c r="IG97" i="16"/>
  <c r="IF97" i="16"/>
  <c r="IE97" i="16"/>
  <c r="ID97" i="16"/>
  <c r="IC97" i="16"/>
  <c r="IB97" i="16"/>
  <c r="IA97" i="16"/>
  <c r="HZ97" i="16"/>
  <c r="HY97" i="16"/>
  <c r="HX97" i="16"/>
  <c r="HW97" i="16"/>
  <c r="HV97" i="16"/>
  <c r="HU97" i="16"/>
  <c r="HT97" i="16"/>
  <c r="HS97" i="16"/>
  <c r="HR97" i="16"/>
  <c r="HQ97" i="16"/>
  <c r="HP97" i="16"/>
  <c r="HO97" i="16"/>
  <c r="HN97" i="16"/>
  <c r="HM97" i="16"/>
  <c r="HL97" i="16"/>
  <c r="HK97" i="16"/>
  <c r="HJ97" i="16"/>
  <c r="HI97" i="16"/>
  <c r="HH97" i="16"/>
  <c r="HG97" i="16"/>
  <c r="HF97" i="16"/>
  <c r="HE97" i="16"/>
  <c r="HD97" i="16"/>
  <c r="HC97" i="16"/>
  <c r="HB97" i="16"/>
  <c r="HA97" i="16"/>
  <c r="GZ97" i="16"/>
  <c r="GY97" i="16"/>
  <c r="GX97" i="16"/>
  <c r="GW97" i="16"/>
  <c r="GV97" i="16"/>
  <c r="GU97" i="16"/>
  <c r="GT97" i="16"/>
  <c r="GS97" i="16"/>
  <c r="GR97" i="16"/>
  <c r="GQ97" i="16"/>
  <c r="GP97" i="16"/>
  <c r="GO97" i="16"/>
  <c r="GN97" i="16"/>
  <c r="GM97" i="16"/>
  <c r="GL97" i="16"/>
  <c r="GK97" i="16"/>
  <c r="GJ97" i="16"/>
  <c r="GI97" i="16"/>
  <c r="GH97" i="16"/>
  <c r="GG97" i="16"/>
  <c r="GF97" i="16"/>
  <c r="GE97" i="16"/>
  <c r="GD97" i="16"/>
  <c r="GC97" i="16"/>
  <c r="GB97" i="16"/>
  <c r="GA97" i="16"/>
  <c r="FZ97" i="16"/>
  <c r="FY97" i="16"/>
  <c r="FX97" i="16"/>
  <c r="FW97" i="16"/>
  <c r="FV97" i="16"/>
  <c r="FU97" i="16"/>
  <c r="FT97" i="16"/>
  <c r="FS97" i="16"/>
  <c r="FR97" i="16"/>
  <c r="FQ97" i="16"/>
  <c r="FP97" i="16"/>
  <c r="FO97" i="16"/>
  <c r="FN97" i="16"/>
  <c r="FM97" i="16"/>
  <c r="FL97" i="16"/>
  <c r="FK97" i="16"/>
  <c r="FJ97" i="16"/>
  <c r="FI97" i="16"/>
  <c r="FH97" i="16"/>
  <c r="FG97" i="16"/>
  <c r="FF97" i="16"/>
  <c r="FE97" i="16"/>
  <c r="FD97" i="16"/>
  <c r="FC97" i="16"/>
  <c r="FB97" i="16"/>
  <c r="FA97" i="16"/>
  <c r="EZ97" i="16"/>
  <c r="EY97" i="16"/>
  <c r="EX97" i="16"/>
  <c r="EW97" i="16"/>
  <c r="EV97" i="16"/>
  <c r="EU97" i="16"/>
  <c r="ET97" i="16"/>
  <c r="ES97" i="16"/>
  <c r="ER97" i="16"/>
  <c r="EQ97" i="16"/>
  <c r="EP97" i="16"/>
  <c r="EO97" i="16"/>
  <c r="EN97" i="16"/>
  <c r="EM97" i="16"/>
  <c r="EL97" i="16"/>
  <c r="EK97" i="16"/>
  <c r="EJ97" i="16"/>
  <c r="EI97" i="16"/>
  <c r="EH97" i="16"/>
  <c r="EG97" i="16"/>
  <c r="EF97" i="16"/>
  <c r="EE97" i="16"/>
  <c r="ED97" i="16"/>
  <c r="EC97" i="16"/>
  <c r="EB97" i="16"/>
  <c r="EA97" i="16"/>
  <c r="DZ97" i="16"/>
  <c r="DY97" i="16"/>
  <c r="DX97" i="16"/>
  <c r="DW97" i="16"/>
  <c r="DV97" i="16"/>
  <c r="DU97" i="16"/>
  <c r="DT97" i="16"/>
  <c r="DS97" i="16"/>
  <c r="DR97" i="16"/>
  <c r="DQ97" i="16"/>
  <c r="DP97" i="16"/>
  <c r="DO97" i="16"/>
  <c r="DN97" i="16"/>
  <c r="DM97" i="16"/>
  <c r="DL97" i="16"/>
  <c r="DK97" i="16"/>
  <c r="DJ97" i="16"/>
  <c r="DI97" i="16"/>
  <c r="DH97" i="16"/>
  <c r="DG97" i="16"/>
  <c r="DF97" i="16"/>
  <c r="DE97" i="16"/>
  <c r="DD97" i="16"/>
  <c r="DC97" i="16"/>
  <c r="DB97" i="16"/>
  <c r="DA97" i="16"/>
  <c r="CZ97" i="16"/>
  <c r="CY97" i="16"/>
  <c r="CX97" i="16"/>
  <c r="CW97" i="16"/>
  <c r="CV97" i="16"/>
  <c r="CU97" i="16"/>
  <c r="CT97" i="16"/>
  <c r="CS97" i="16"/>
  <c r="CR97" i="16"/>
  <c r="CQ97" i="16"/>
  <c r="CP97" i="16"/>
  <c r="CO97" i="16"/>
  <c r="CN97" i="16"/>
  <c r="CM97" i="16"/>
  <c r="CL97" i="16"/>
  <c r="CK97" i="16"/>
  <c r="CJ97" i="16"/>
  <c r="CI97" i="16"/>
  <c r="CH97" i="16"/>
  <c r="CG97" i="16"/>
  <c r="CF97" i="16"/>
  <c r="CE97" i="16"/>
  <c r="CD97" i="16"/>
  <c r="CC97" i="16"/>
  <c r="CB97" i="16"/>
  <c r="CA97" i="16"/>
  <c r="BZ97" i="16"/>
  <c r="BY97" i="16"/>
  <c r="BX97" i="16"/>
  <c r="BW97" i="16"/>
  <c r="BV97" i="16"/>
  <c r="BU97" i="16"/>
  <c r="BT97" i="16"/>
  <c r="BS97" i="16"/>
  <c r="BR97" i="16"/>
  <c r="BQ97" i="16"/>
  <c r="BP97" i="16"/>
  <c r="BO97" i="16"/>
  <c r="BN97" i="16"/>
  <c r="BM97" i="16"/>
  <c r="BL97" i="16"/>
  <c r="BK97" i="16"/>
  <c r="BJ97" i="16"/>
  <c r="BI97" i="16"/>
  <c r="G97" i="16"/>
  <c r="E97" i="16"/>
  <c r="D97" i="16"/>
  <c r="C97" i="16"/>
  <c r="B97" i="16"/>
  <c r="A97" i="16"/>
  <c r="G295" i="30"/>
  <c r="E295" i="30"/>
  <c r="G294" i="30"/>
  <c r="E294" i="30"/>
  <c r="G293" i="30"/>
  <c r="E293" i="30"/>
  <c r="G292" i="30"/>
  <c r="E292" i="30"/>
  <c r="G211" i="30" l="1"/>
  <c r="E211" i="30"/>
  <c r="F85" i="45"/>
  <c r="F103" i="45"/>
  <c r="F92" i="45"/>
  <c r="F126" i="45"/>
  <c r="F131" i="45" s="1"/>
  <c r="E21" i="3" l="1"/>
  <c r="E20" i="3"/>
  <c r="F6" i="45"/>
  <c r="N7" i="45" s="1"/>
  <c r="I5" i="45"/>
  <c r="I4" i="45"/>
  <c r="F3" i="45"/>
  <c r="T2" i="45"/>
  <c r="S2" i="45"/>
  <c r="R2" i="45"/>
  <c r="Q2" i="45"/>
  <c r="O2" i="45"/>
  <c r="N2" i="45"/>
  <c r="K2" i="45"/>
  <c r="A1" i="45" l="1"/>
  <c r="I6" i="45"/>
  <c r="O7" i="45"/>
  <c r="K7" i="45"/>
  <c r="F30" i="45" l="1"/>
  <c r="F23" i="45"/>
  <c r="F29" i="45"/>
  <c r="F26" i="45"/>
  <c r="F22" i="45"/>
  <c r="F28" i="45"/>
  <c r="F25" i="45"/>
  <c r="F21" i="45"/>
  <c r="F27" i="45"/>
  <c r="F24" i="45"/>
  <c r="F20" i="45"/>
  <c r="F124" i="16" s="1"/>
  <c r="I26" i="45" a="1"/>
  <c r="I26" i="45" s="1"/>
  <c r="F14" i="45"/>
  <c r="F17" i="45"/>
  <c r="F13" i="45"/>
  <c r="F16" i="45"/>
  <c r="F15" i="45"/>
  <c r="F234" i="30"/>
  <c r="G234" i="30"/>
  <c r="H234" i="30"/>
  <c r="I234" i="30"/>
  <c r="J234" i="30"/>
  <c r="E228" i="30"/>
  <c r="E234" i="30" s="1"/>
  <c r="E227" i="30"/>
  <c r="E233" i="30" s="1"/>
  <c r="F227" i="30"/>
  <c r="F233" i="30" s="1"/>
  <c r="G227" i="30"/>
  <c r="G233" i="30" s="1"/>
  <c r="H227" i="30"/>
  <c r="H233" i="30" s="1"/>
  <c r="J227" i="30"/>
  <c r="J233" i="30" s="1"/>
  <c r="F34" i="45" l="1"/>
  <c r="F36" i="45" s="1"/>
  <c r="F103" i="26" s="1"/>
  <c r="I27" i="45" a="1"/>
  <c r="I27" i="45" s="1"/>
  <c r="I25" i="45" a="1"/>
  <c r="I25" i="45" s="1"/>
  <c r="F121" i="26"/>
  <c r="F135" i="26"/>
  <c r="I30" i="45" a="1"/>
  <c r="I30" i="45" s="1"/>
  <c r="F153" i="26"/>
  <c r="I24" i="45" a="1"/>
  <c r="I24" i="45" s="1"/>
  <c r="F9" i="31"/>
  <c r="I28" i="45" a="1"/>
  <c r="I28" i="45" s="1"/>
  <c r="F145" i="26"/>
  <c r="I29" i="45" a="1"/>
  <c r="I29" i="45" s="1"/>
  <c r="F149" i="26"/>
  <c r="I23" i="45" a="1"/>
  <c r="I23" i="45" s="1"/>
  <c r="F8" i="31"/>
  <c r="F268" i="35"/>
  <c r="I16" i="45" a="1"/>
  <c r="I16" i="45" s="1"/>
  <c r="F294" i="30"/>
  <c r="I21" i="45" a="1"/>
  <c r="I21" i="45" s="1"/>
  <c r="F22" i="16"/>
  <c r="F50" i="16"/>
  <c r="F83" i="26"/>
  <c r="F31" i="16"/>
  <c r="I22" i="45" a="1"/>
  <c r="I22" i="45" s="1"/>
  <c r="F74" i="26"/>
  <c r="I14" i="45" a="1"/>
  <c r="I14" i="45" s="1"/>
  <c r="F292" i="30"/>
  <c r="I17" i="45" a="1"/>
  <c r="I17" i="45" s="1"/>
  <c r="F295" i="30"/>
  <c r="I20" i="45" a="1"/>
  <c r="I20" i="45" s="1"/>
  <c r="F97" i="16"/>
  <c r="F118" i="16"/>
  <c r="I15" i="45" a="1"/>
  <c r="I15" i="45" s="1"/>
  <c r="F293" i="30"/>
  <c r="F211" i="30"/>
  <c r="I13" i="45" a="1"/>
  <c r="I13" i="45" s="1"/>
  <c r="E36" i="16"/>
  <c r="G36" i="16"/>
  <c r="E90" i="26"/>
  <c r="F90" i="26"/>
  <c r="G90" i="26"/>
  <c r="H90" i="26"/>
  <c r="J90" i="26"/>
  <c r="K90" i="26"/>
  <c r="L90" i="26"/>
  <c r="M90" i="26"/>
  <c r="N90" i="26"/>
  <c r="O90" i="26"/>
  <c r="P90" i="26"/>
  <c r="Q90" i="26"/>
  <c r="R90" i="26"/>
  <c r="S90" i="26"/>
  <c r="T90" i="26"/>
  <c r="U90" i="26"/>
  <c r="V90" i="26"/>
  <c r="W90" i="26"/>
  <c r="X90" i="26"/>
  <c r="Y90" i="26"/>
  <c r="Z90" i="26"/>
  <c r="AA90" i="26"/>
  <c r="AB90" i="26"/>
  <c r="AC90" i="26"/>
  <c r="AD90" i="26"/>
  <c r="AE90" i="26"/>
  <c r="AF90" i="26"/>
  <c r="AG90" i="26"/>
  <c r="AH90" i="26"/>
  <c r="AI90" i="26"/>
  <c r="AJ90" i="26"/>
  <c r="AK90" i="26"/>
  <c r="AL90" i="26"/>
  <c r="AM90" i="26"/>
  <c r="AN90" i="26"/>
  <c r="AO90" i="26"/>
  <c r="AP90" i="26"/>
  <c r="AQ90" i="26"/>
  <c r="AR90" i="26"/>
  <c r="AS90" i="26"/>
  <c r="AT90" i="26"/>
  <c r="AU90" i="26"/>
  <c r="AV90" i="26"/>
  <c r="AW90" i="26"/>
  <c r="AX90" i="26"/>
  <c r="AY90" i="26"/>
  <c r="AZ90" i="26"/>
  <c r="BA90" i="26"/>
  <c r="BB90" i="26"/>
  <c r="BC90" i="26"/>
  <c r="BD90" i="26"/>
  <c r="BE90" i="26"/>
  <c r="BF90" i="26"/>
  <c r="BG90" i="26"/>
  <c r="BH90" i="26"/>
  <c r="E89" i="26"/>
  <c r="F89" i="26"/>
  <c r="G89" i="26"/>
  <c r="H89" i="26"/>
  <c r="J89" i="26"/>
  <c r="K89" i="26"/>
  <c r="L89" i="26"/>
  <c r="M89" i="26"/>
  <c r="N89" i="26"/>
  <c r="O89" i="26"/>
  <c r="P89" i="26"/>
  <c r="Q89" i="26"/>
  <c r="R89" i="26"/>
  <c r="S89" i="26"/>
  <c r="T89" i="26"/>
  <c r="U89" i="26"/>
  <c r="V89" i="26"/>
  <c r="W89" i="26"/>
  <c r="X89" i="26"/>
  <c r="Y89" i="26"/>
  <c r="Z89" i="26"/>
  <c r="AA89" i="26"/>
  <c r="AB89" i="26"/>
  <c r="AC89" i="26"/>
  <c r="AD89" i="26"/>
  <c r="AE89" i="26"/>
  <c r="AF89" i="26"/>
  <c r="AG89" i="26"/>
  <c r="AH89" i="26"/>
  <c r="AI89" i="26"/>
  <c r="AJ89" i="26"/>
  <c r="AK89" i="26"/>
  <c r="AL89" i="26"/>
  <c r="AM89" i="26"/>
  <c r="AN89" i="26"/>
  <c r="AO89" i="26"/>
  <c r="AP89" i="26"/>
  <c r="AQ89" i="26"/>
  <c r="AR89" i="26"/>
  <c r="AS89" i="26"/>
  <c r="AT89" i="26"/>
  <c r="AU89" i="26"/>
  <c r="AV89" i="26"/>
  <c r="AW89" i="26"/>
  <c r="AX89" i="26"/>
  <c r="AY89" i="26"/>
  <c r="AZ89" i="26"/>
  <c r="BA89" i="26"/>
  <c r="BB89" i="26"/>
  <c r="BC89" i="26"/>
  <c r="BD89" i="26"/>
  <c r="BE89" i="26"/>
  <c r="BF89" i="26"/>
  <c r="BG89" i="26"/>
  <c r="BH89" i="26"/>
  <c r="E68" i="26"/>
  <c r="F68" i="26"/>
  <c r="G68" i="26"/>
  <c r="H68" i="26"/>
  <c r="J68" i="26"/>
  <c r="K68" i="26"/>
  <c r="L68" i="26"/>
  <c r="M68" i="26"/>
  <c r="N68" i="26"/>
  <c r="O68" i="26"/>
  <c r="P68" i="26"/>
  <c r="Q68" i="26"/>
  <c r="R68" i="26"/>
  <c r="S68" i="26"/>
  <c r="T68" i="26"/>
  <c r="U68" i="26"/>
  <c r="V68" i="26"/>
  <c r="W68" i="26"/>
  <c r="X68" i="26"/>
  <c r="Y68" i="26"/>
  <c r="Z68" i="26"/>
  <c r="AA68" i="26"/>
  <c r="AB68" i="26"/>
  <c r="AC68" i="26"/>
  <c r="AD68" i="26"/>
  <c r="AE68" i="26"/>
  <c r="AF68" i="26"/>
  <c r="AG68" i="26"/>
  <c r="AH68" i="26"/>
  <c r="AI68" i="26"/>
  <c r="AJ68" i="26"/>
  <c r="AK68" i="26"/>
  <c r="AL68" i="26"/>
  <c r="AM68" i="26"/>
  <c r="AN68" i="26"/>
  <c r="AO68" i="26"/>
  <c r="AP68" i="26"/>
  <c r="AQ68" i="26"/>
  <c r="AR68" i="26"/>
  <c r="AS68" i="26"/>
  <c r="AT68" i="26"/>
  <c r="AU68" i="26"/>
  <c r="AV68" i="26"/>
  <c r="AW68" i="26"/>
  <c r="AX68" i="26"/>
  <c r="AY68" i="26"/>
  <c r="AZ68" i="26"/>
  <c r="BA68" i="26"/>
  <c r="BB68" i="26"/>
  <c r="BC68" i="26"/>
  <c r="BD68" i="26"/>
  <c r="BE68" i="26"/>
  <c r="BF68" i="26"/>
  <c r="BG68" i="26"/>
  <c r="BH68" i="26"/>
  <c r="G52" i="16"/>
  <c r="E52" i="16"/>
  <c r="E37" i="16"/>
  <c r="G37" i="16"/>
  <c r="E84" i="26"/>
  <c r="G84" i="26"/>
  <c r="G51" i="16"/>
  <c r="E51" i="16"/>
  <c r="G32" i="16"/>
  <c r="E32" i="16"/>
  <c r="E23" i="16"/>
  <c r="G23" i="16"/>
  <c r="E104" i="26"/>
  <c r="G104" i="26"/>
  <c r="E5" i="44"/>
  <c r="A1" i="44"/>
  <c r="F9" i="26" l="1"/>
  <c r="F11" i="26" s="1"/>
  <c r="F19" i="26" s="1"/>
  <c r="F41" i="26"/>
  <c r="F7" i="45"/>
  <c r="E7" i="44"/>
  <c r="E9" i="44" s="1"/>
  <c r="E11" i="44" l="1"/>
  <c r="E194" i="26"/>
  <c r="F194" i="26"/>
  <c r="H194" i="26"/>
  <c r="I194" i="26"/>
  <c r="J194" i="26"/>
  <c r="E186" i="26"/>
  <c r="F186" i="26"/>
  <c r="H186" i="26"/>
  <c r="I186" i="26"/>
  <c r="J186" i="26"/>
  <c r="BH31" i="26"/>
  <c r="BG31" i="26"/>
  <c r="BF31" i="26"/>
  <c r="BE31" i="26"/>
  <c r="BD31" i="26"/>
  <c r="BC31" i="26"/>
  <c r="BB31" i="26"/>
  <c r="BA31" i="26"/>
  <c r="AZ31" i="26"/>
  <c r="AY31" i="26"/>
  <c r="AX31" i="26"/>
  <c r="AW31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1" i="26"/>
  <c r="U31" i="26"/>
  <c r="T31" i="26"/>
  <c r="S31" i="26"/>
  <c r="R31" i="26"/>
  <c r="Q31" i="26"/>
  <c r="P31" i="26"/>
  <c r="O31" i="26"/>
  <c r="N31" i="26"/>
  <c r="M31" i="26"/>
  <c r="L31" i="26"/>
  <c r="K31" i="26"/>
  <c r="J31" i="26"/>
  <c r="H31" i="26"/>
  <c r="G31" i="26"/>
  <c r="F31" i="26"/>
  <c r="E31" i="26"/>
  <c r="E15" i="26"/>
  <c r="F15" i="26"/>
  <c r="G15" i="26"/>
  <c r="H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T15" i="26"/>
  <c r="AU15" i="26"/>
  <c r="AV15" i="26"/>
  <c r="AW15" i="26"/>
  <c r="AX15" i="26"/>
  <c r="AY15" i="26"/>
  <c r="AZ15" i="26"/>
  <c r="BA15" i="26"/>
  <c r="BB15" i="26"/>
  <c r="BC15" i="26"/>
  <c r="BD15" i="26"/>
  <c r="BE15" i="26"/>
  <c r="BF15" i="26"/>
  <c r="BG15" i="26"/>
  <c r="BH15" i="26"/>
  <c r="BH36" i="26"/>
  <c r="BG36" i="26"/>
  <c r="BF36" i="26"/>
  <c r="BE36" i="26"/>
  <c r="BD36" i="26"/>
  <c r="BC36" i="26"/>
  <c r="BB36" i="26"/>
  <c r="BA36" i="26"/>
  <c r="AZ36" i="26"/>
  <c r="AY36" i="26"/>
  <c r="AX36" i="26"/>
  <c r="AW36" i="26"/>
  <c r="AV36" i="26"/>
  <c r="AU36" i="26"/>
  <c r="AT36" i="26"/>
  <c r="AS36" i="26"/>
  <c r="AR36" i="26"/>
  <c r="AQ36" i="26"/>
  <c r="AP36" i="26"/>
  <c r="AO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H36" i="26"/>
  <c r="G36" i="26"/>
  <c r="F36" i="26"/>
  <c r="E36" i="26"/>
  <c r="BH30" i="26"/>
  <c r="BG30" i="26"/>
  <c r="BF30" i="26"/>
  <c r="BE30" i="26"/>
  <c r="BD30" i="26"/>
  <c r="BC30" i="26"/>
  <c r="BB30" i="26"/>
  <c r="BA30" i="26"/>
  <c r="AZ30" i="26"/>
  <c r="AY30" i="26"/>
  <c r="AX30" i="26"/>
  <c r="AW30" i="26"/>
  <c r="AV30" i="26"/>
  <c r="AU30" i="26"/>
  <c r="AT30" i="26"/>
  <c r="AS30" i="26"/>
  <c r="AR30" i="26"/>
  <c r="AQ30" i="26"/>
  <c r="AP30" i="26"/>
  <c r="AO30" i="26"/>
  <c r="AN30" i="26"/>
  <c r="AM30" i="26"/>
  <c r="AL30" i="26"/>
  <c r="AK30" i="26"/>
  <c r="AJ30" i="26"/>
  <c r="AI30" i="26"/>
  <c r="AH30" i="26"/>
  <c r="AG30" i="26"/>
  <c r="AF30" i="26"/>
  <c r="AE30" i="26"/>
  <c r="AD30" i="26"/>
  <c r="AC30" i="26"/>
  <c r="AB30" i="26"/>
  <c r="AA30" i="26"/>
  <c r="Z30" i="26"/>
  <c r="Y30" i="26"/>
  <c r="X30" i="26"/>
  <c r="W30" i="26"/>
  <c r="V30" i="26"/>
  <c r="U30" i="26"/>
  <c r="T30" i="26"/>
  <c r="S30" i="26"/>
  <c r="R30" i="26"/>
  <c r="Q30" i="26"/>
  <c r="P30" i="26"/>
  <c r="O30" i="26"/>
  <c r="N30" i="26"/>
  <c r="M30" i="26"/>
  <c r="L30" i="26"/>
  <c r="K30" i="26"/>
  <c r="J30" i="26"/>
  <c r="H30" i="26"/>
  <c r="G30" i="26"/>
  <c r="F30" i="26"/>
  <c r="E30" i="26"/>
  <c r="E14" i="26"/>
  <c r="F14" i="26"/>
  <c r="G14" i="26"/>
  <c r="H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T14" i="26"/>
  <c r="AU14" i="26"/>
  <c r="AV14" i="26"/>
  <c r="AW14" i="26"/>
  <c r="AX14" i="26"/>
  <c r="AY14" i="26"/>
  <c r="AZ14" i="26"/>
  <c r="BA14" i="26"/>
  <c r="BB14" i="26"/>
  <c r="BC14" i="26"/>
  <c r="BD14" i="26"/>
  <c r="BE14" i="26"/>
  <c r="BF14" i="26"/>
  <c r="BG14" i="26"/>
  <c r="BH14" i="26"/>
  <c r="F40" i="43"/>
  <c r="F19" i="43"/>
  <c r="F104" i="26" s="1"/>
  <c r="I18" i="43"/>
  <c r="I17" i="43"/>
  <c r="I16" i="43"/>
  <c r="F14" i="43"/>
  <c r="I90" i="26"/>
  <c r="F11" i="43"/>
  <c r="F36" i="16" s="1"/>
  <c r="I10" i="43"/>
  <c r="I89" i="26" s="1"/>
  <c r="F8" i="43"/>
  <c r="I7" i="43"/>
  <c r="I68" i="26" s="1"/>
  <c r="G3" i="43"/>
  <c r="E3" i="43"/>
  <c r="G2" i="43"/>
  <c r="E2" i="43"/>
  <c r="A1" i="43"/>
  <c r="E40" i="43" s="1"/>
  <c r="E134" i="26"/>
  <c r="F134" i="26"/>
  <c r="G134" i="26"/>
  <c r="H134" i="26"/>
  <c r="J134" i="26"/>
  <c r="E76" i="16"/>
  <c r="F76" i="16"/>
  <c r="G76" i="16"/>
  <c r="H76" i="16"/>
  <c r="J76" i="16"/>
  <c r="E272" i="26"/>
  <c r="F272" i="26"/>
  <c r="G272" i="26"/>
  <c r="H272" i="26"/>
  <c r="J272" i="26"/>
  <c r="E70" i="16"/>
  <c r="G70" i="16"/>
  <c r="E69" i="16"/>
  <c r="F69" i="16"/>
  <c r="G69" i="16"/>
  <c r="H69" i="16"/>
  <c r="I69" i="16"/>
  <c r="J69" i="16"/>
  <c r="E270" i="26"/>
  <c r="F270" i="26"/>
  <c r="G270" i="26"/>
  <c r="H270" i="26"/>
  <c r="I270" i="26"/>
  <c r="J270" i="26"/>
  <c r="E271" i="26"/>
  <c r="G271" i="26"/>
  <c r="H271" i="26"/>
  <c r="I271" i="26"/>
  <c r="J271" i="26"/>
  <c r="K271" i="26"/>
  <c r="L271" i="26"/>
  <c r="M271" i="26"/>
  <c r="N271" i="26"/>
  <c r="O271" i="26"/>
  <c r="P271" i="26"/>
  <c r="Q271" i="26"/>
  <c r="R271" i="26"/>
  <c r="S271" i="26"/>
  <c r="T271" i="26"/>
  <c r="U271" i="26"/>
  <c r="V271" i="26"/>
  <c r="W271" i="26"/>
  <c r="X271" i="26"/>
  <c r="Y271" i="26"/>
  <c r="Z271" i="26"/>
  <c r="AA271" i="26"/>
  <c r="AB271" i="26"/>
  <c r="AC271" i="26"/>
  <c r="AD271" i="26"/>
  <c r="AE271" i="26"/>
  <c r="AF271" i="26"/>
  <c r="AG271" i="26"/>
  <c r="AH271" i="26"/>
  <c r="AI271" i="26"/>
  <c r="AJ271" i="26"/>
  <c r="AK271" i="26"/>
  <c r="AL271" i="26"/>
  <c r="AM271" i="26"/>
  <c r="AN271" i="26"/>
  <c r="AO271" i="26"/>
  <c r="AP271" i="26"/>
  <c r="AQ271" i="26"/>
  <c r="AR271" i="26"/>
  <c r="AS271" i="26"/>
  <c r="AT271" i="26"/>
  <c r="AU271" i="26"/>
  <c r="AV271" i="26"/>
  <c r="AW271" i="26"/>
  <c r="AX271" i="26"/>
  <c r="AY271" i="26"/>
  <c r="AZ271" i="26"/>
  <c r="BA271" i="26"/>
  <c r="BB271" i="26"/>
  <c r="BC271" i="26"/>
  <c r="BD271" i="26"/>
  <c r="BE271" i="26"/>
  <c r="BF271" i="26"/>
  <c r="BG271" i="26"/>
  <c r="BH271" i="26"/>
  <c r="E13" i="44" l="1"/>
  <c r="F32" i="16"/>
  <c r="F51" i="16"/>
  <c r="F84" i="26"/>
  <c r="F23" i="16"/>
  <c r="F52" i="16"/>
  <c r="F37" i="16"/>
  <c r="I15" i="26"/>
  <c r="I31" i="26"/>
  <c r="I36" i="26"/>
  <c r="I30" i="26"/>
  <c r="I14" i="26"/>
  <c r="E15" i="44" l="1"/>
  <c r="BE194" i="26"/>
  <c r="BA194" i="26"/>
  <c r="AW194" i="26"/>
  <c r="AS194" i="26"/>
  <c r="AO194" i="26"/>
  <c r="AK194" i="26"/>
  <c r="AG194" i="26"/>
  <c r="AC194" i="26"/>
  <c r="BH194" i="26"/>
  <c r="BD194" i="26"/>
  <c r="AZ194" i="26"/>
  <c r="AV194" i="26"/>
  <c r="AR194" i="26"/>
  <c r="AN194" i="26"/>
  <c r="AJ194" i="26"/>
  <c r="AF194" i="26"/>
  <c r="AB194" i="26"/>
  <c r="X194" i="26"/>
  <c r="T194" i="26"/>
  <c r="P194" i="26"/>
  <c r="L194" i="26"/>
  <c r="BG194" i="26"/>
  <c r="AY194" i="26"/>
  <c r="AQ194" i="26"/>
  <c r="AI194" i="26"/>
  <c r="AA194" i="26"/>
  <c r="V194" i="26"/>
  <c r="Q194" i="26"/>
  <c r="K194" i="26"/>
  <c r="BC194" i="26"/>
  <c r="AT194" i="26"/>
  <c r="AH194" i="26"/>
  <c r="Y194" i="26"/>
  <c r="R194" i="26"/>
  <c r="BB194" i="26"/>
  <c r="AP194" i="26"/>
  <c r="AE194" i="26"/>
  <c r="W194" i="26"/>
  <c r="O194" i="26"/>
  <c r="AM194" i="26"/>
  <c r="U194" i="26"/>
  <c r="BF194" i="26"/>
  <c r="AL194" i="26"/>
  <c r="S194" i="26"/>
  <c r="Z194" i="26"/>
  <c r="AX194" i="26"/>
  <c r="N194" i="26"/>
  <c r="AD194" i="26"/>
  <c r="M194" i="26"/>
  <c r="AU194" i="26"/>
  <c r="G147" i="31"/>
  <c r="E147" i="31"/>
  <c r="E154" i="31" s="1"/>
  <c r="J179" i="26"/>
  <c r="H179" i="26"/>
  <c r="G179" i="26"/>
  <c r="F179" i="26"/>
  <c r="E179" i="26"/>
  <c r="E159" i="26"/>
  <c r="J158" i="26"/>
  <c r="H158" i="26"/>
  <c r="G158" i="26"/>
  <c r="F158" i="26"/>
  <c r="J157" i="26"/>
  <c r="H157" i="26"/>
  <c r="G157" i="26"/>
  <c r="F157" i="26"/>
  <c r="E158" i="26"/>
  <c r="E157" i="26"/>
  <c r="J154" i="26"/>
  <c r="H154" i="26"/>
  <c r="G154" i="26"/>
  <c r="F154" i="26"/>
  <c r="E154" i="26"/>
  <c r="G174" i="26"/>
  <c r="F174" i="26"/>
  <c r="E174" i="26"/>
  <c r="E168" i="26"/>
  <c r="J150" i="26"/>
  <c r="H150" i="26"/>
  <c r="G150" i="26"/>
  <c r="F150" i="26"/>
  <c r="E17" i="44" l="1"/>
  <c r="AA186" i="26"/>
  <c r="K186" i="26"/>
  <c r="P186" i="26"/>
  <c r="AK186" i="26"/>
  <c r="BB186" i="26"/>
  <c r="BH186" i="26"/>
  <c r="AE186" i="26"/>
  <c r="U186" i="26"/>
  <c r="BA186" i="26"/>
  <c r="V186" i="26"/>
  <c r="AI186" i="26"/>
  <c r="AV186" i="26"/>
  <c r="AL186" i="26"/>
  <c r="AB186" i="26"/>
  <c r="AJ186" i="26"/>
  <c r="BG186" i="26"/>
  <c r="O186" i="26"/>
  <c r="AU186" i="26"/>
  <c r="AF186" i="26"/>
  <c r="M186" i="26"/>
  <c r="AC186" i="26"/>
  <c r="AS186" i="26"/>
  <c r="N186" i="26"/>
  <c r="AD186" i="26"/>
  <c r="AT186" i="26"/>
  <c r="AR186" i="26"/>
  <c r="AZ186" i="26"/>
  <c r="S186" i="26"/>
  <c r="W186" i="26"/>
  <c r="BC186" i="26"/>
  <c r="AN186" i="26"/>
  <c r="Q186" i="26"/>
  <c r="AG186" i="26"/>
  <c r="AW186" i="26"/>
  <c r="R186" i="26"/>
  <c r="AH186" i="26"/>
  <c r="AX186" i="26"/>
  <c r="L186" i="26"/>
  <c r="T186" i="26"/>
  <c r="AQ186" i="26"/>
  <c r="AY186" i="26"/>
  <c r="AM186" i="26"/>
  <c r="X186" i="26"/>
  <c r="BD186" i="26"/>
  <c r="Y186" i="26"/>
  <c r="AO186" i="26"/>
  <c r="BE186" i="26"/>
  <c r="Z186" i="26"/>
  <c r="AP186" i="26"/>
  <c r="BF186" i="26"/>
  <c r="E19" i="44" l="1"/>
  <c r="E21" i="44"/>
  <c r="E23" i="44" s="1"/>
  <c r="E25" i="44"/>
  <c r="J40" i="26"/>
  <c r="I40" i="26"/>
  <c r="H40" i="26"/>
  <c r="G40" i="26"/>
  <c r="F40" i="26"/>
  <c r="G124" i="26"/>
  <c r="BH120" i="26"/>
  <c r="BG120" i="26"/>
  <c r="BF120" i="26"/>
  <c r="BE120" i="26"/>
  <c r="BD120" i="26"/>
  <c r="BC120" i="26"/>
  <c r="BB120" i="26"/>
  <c r="BA120" i="26"/>
  <c r="AZ120" i="26"/>
  <c r="AY120" i="26"/>
  <c r="AX120" i="26"/>
  <c r="AW120" i="26"/>
  <c r="AV120" i="26"/>
  <c r="AU120" i="26"/>
  <c r="AT120" i="26"/>
  <c r="AS120" i="26"/>
  <c r="AR120" i="26"/>
  <c r="AQ120" i="26"/>
  <c r="AP120" i="26"/>
  <c r="AO120" i="26"/>
  <c r="AN120" i="26"/>
  <c r="AM120" i="26"/>
  <c r="AL120" i="26"/>
  <c r="AK120" i="26"/>
  <c r="AJ120" i="26"/>
  <c r="AI120" i="26"/>
  <c r="AH120" i="26"/>
  <c r="AG120" i="26"/>
  <c r="AF120" i="26"/>
  <c r="AE120" i="26"/>
  <c r="AD120" i="26"/>
  <c r="AC120" i="26"/>
  <c r="AB120" i="26"/>
  <c r="AA120" i="26"/>
  <c r="Z120" i="26"/>
  <c r="Y120" i="26"/>
  <c r="X120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G119" i="26"/>
  <c r="F119" i="26"/>
  <c r="E122" i="26" s="1"/>
  <c r="E124" i="26" s="1"/>
  <c r="E119" i="26"/>
  <c r="G88" i="26"/>
  <c r="F88" i="26"/>
  <c r="E88" i="26"/>
  <c r="E42" i="16"/>
  <c r="F42" i="16"/>
  <c r="G42" i="16"/>
  <c r="H42" i="16"/>
  <c r="I42" i="16"/>
  <c r="J42" i="16"/>
  <c r="BH40" i="16"/>
  <c r="BG40" i="16"/>
  <c r="BF40" i="16"/>
  <c r="BE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E40" i="16"/>
  <c r="G38" i="16"/>
  <c r="F38" i="16"/>
  <c r="E38" i="16"/>
  <c r="G32" i="26"/>
  <c r="F32" i="26"/>
  <c r="E32" i="26"/>
  <c r="J20" i="26"/>
  <c r="I20" i="26"/>
  <c r="H20" i="26"/>
  <c r="G20" i="26"/>
  <c r="F20" i="26"/>
  <c r="G16" i="26"/>
  <c r="F16" i="26"/>
  <c r="E17" i="26" s="1"/>
  <c r="E16" i="26"/>
  <c r="Q91" i="26" l="1"/>
  <c r="Y91" i="26"/>
  <c r="AG91" i="26"/>
  <c r="AK91" i="26"/>
  <c r="AO91" i="26"/>
  <c r="AS91" i="26"/>
  <c r="BA91" i="26"/>
  <c r="BE91" i="26"/>
  <c r="M91" i="26"/>
  <c r="U91" i="26"/>
  <c r="AC91" i="26"/>
  <c r="AW91" i="26"/>
  <c r="V33" i="26"/>
  <c r="V40" i="26" s="1"/>
  <c r="N91" i="26"/>
  <c r="R91" i="26"/>
  <c r="V91" i="26"/>
  <c r="AH91" i="26"/>
  <c r="AL91" i="26"/>
  <c r="AP91" i="26"/>
  <c r="AT91" i="26"/>
  <c r="AX91" i="26"/>
  <c r="BB91" i="26"/>
  <c r="BF91" i="26"/>
  <c r="AD91" i="26"/>
  <c r="Z91" i="26"/>
  <c r="BB33" i="26"/>
  <c r="BB40" i="26" s="1"/>
  <c r="BH91" i="26"/>
  <c r="BH33" i="26"/>
  <c r="BH40" i="26" s="1"/>
  <c r="E91" i="26"/>
  <c r="AL33" i="26"/>
  <c r="AL40" i="26" s="1"/>
  <c r="K91" i="26"/>
  <c r="O91" i="26"/>
  <c r="S91" i="26"/>
  <c r="W91" i="26"/>
  <c r="AA91" i="26"/>
  <c r="AE91" i="26"/>
  <c r="AI91" i="26"/>
  <c r="AM91" i="26"/>
  <c r="AQ91" i="26"/>
  <c r="AU91" i="26"/>
  <c r="AY91" i="26"/>
  <c r="BC91" i="26"/>
  <c r="BG91" i="26"/>
  <c r="AD33" i="26"/>
  <c r="AD40" i="26" s="1"/>
  <c r="N33" i="26"/>
  <c r="N40" i="26" s="1"/>
  <c r="AT33" i="26"/>
  <c r="AT40" i="26" s="1"/>
  <c r="L91" i="26"/>
  <c r="P91" i="26"/>
  <c r="T91" i="26"/>
  <c r="X91" i="26"/>
  <c r="AB91" i="26"/>
  <c r="AF91" i="26"/>
  <c r="AJ91" i="26"/>
  <c r="AN91" i="26"/>
  <c r="AR91" i="26"/>
  <c r="AV91" i="26"/>
  <c r="AZ91" i="26"/>
  <c r="BD91" i="26"/>
  <c r="O33" i="26"/>
  <c r="O40" i="26" s="1"/>
  <c r="W33" i="26"/>
  <c r="W40" i="26" s="1"/>
  <c r="AE33" i="26"/>
  <c r="AE40" i="26" s="1"/>
  <c r="AM33" i="26"/>
  <c r="AM40" i="26" s="1"/>
  <c r="AU33" i="26"/>
  <c r="AU40" i="26" s="1"/>
  <c r="BC33" i="26"/>
  <c r="BC40" i="26" s="1"/>
  <c r="R33" i="26"/>
  <c r="R40" i="26" s="1"/>
  <c r="Z33" i="26"/>
  <c r="Z40" i="26" s="1"/>
  <c r="AH33" i="26"/>
  <c r="AH40" i="26" s="1"/>
  <c r="AP33" i="26"/>
  <c r="AP40" i="26" s="1"/>
  <c r="AX33" i="26"/>
  <c r="AX40" i="26" s="1"/>
  <c r="BF33" i="26"/>
  <c r="BF40" i="26" s="1"/>
  <c r="K33" i="26"/>
  <c r="K40" i="26" s="1"/>
  <c r="S33" i="26"/>
  <c r="S40" i="26" s="1"/>
  <c r="AA33" i="26"/>
  <c r="AA40" i="26" s="1"/>
  <c r="AI33" i="26"/>
  <c r="AI40" i="26" s="1"/>
  <c r="AQ33" i="26"/>
  <c r="AQ40" i="26" s="1"/>
  <c r="AY33" i="26"/>
  <c r="AY40" i="26" s="1"/>
  <c r="BG33" i="26"/>
  <c r="BG40" i="26" s="1"/>
  <c r="M33" i="26"/>
  <c r="M40" i="26" s="1"/>
  <c r="Q33" i="26"/>
  <c r="Q40" i="26" s="1"/>
  <c r="U33" i="26"/>
  <c r="U40" i="26" s="1"/>
  <c r="Y33" i="26"/>
  <c r="Y40" i="26" s="1"/>
  <c r="AC33" i="26"/>
  <c r="AC40" i="26" s="1"/>
  <c r="AG33" i="26"/>
  <c r="AG40" i="26" s="1"/>
  <c r="AK33" i="26"/>
  <c r="AK40" i="26" s="1"/>
  <c r="AO33" i="26"/>
  <c r="AO40" i="26" s="1"/>
  <c r="AS33" i="26"/>
  <c r="AS40" i="26" s="1"/>
  <c r="AW33" i="26"/>
  <c r="AW40" i="26" s="1"/>
  <c r="BA33" i="26"/>
  <c r="BA40" i="26" s="1"/>
  <c r="BE33" i="26"/>
  <c r="BE40" i="26" s="1"/>
  <c r="L33" i="26"/>
  <c r="L40" i="26" s="1"/>
  <c r="P33" i="26"/>
  <c r="P40" i="26" s="1"/>
  <c r="T33" i="26"/>
  <c r="T40" i="26" s="1"/>
  <c r="X33" i="26"/>
  <c r="X40" i="26" s="1"/>
  <c r="AB33" i="26"/>
  <c r="AB40" i="26" s="1"/>
  <c r="AF33" i="26"/>
  <c r="AF40" i="26" s="1"/>
  <c r="AJ33" i="26"/>
  <c r="AJ40" i="26" s="1"/>
  <c r="AN33" i="26"/>
  <c r="AN40" i="26" s="1"/>
  <c r="AR33" i="26"/>
  <c r="AR40" i="26" s="1"/>
  <c r="AV33" i="26"/>
  <c r="AV40" i="26" s="1"/>
  <c r="AZ33" i="26"/>
  <c r="AZ40" i="26" s="1"/>
  <c r="BD33" i="26"/>
  <c r="BD40" i="26" s="1"/>
  <c r="BH17" i="26"/>
  <c r="BH20" i="26" s="1"/>
  <c r="E33" i="26"/>
  <c r="E40" i="26" s="1"/>
  <c r="K17" i="26"/>
  <c r="K20" i="26" s="1"/>
  <c r="S17" i="26"/>
  <c r="S20" i="26" s="1"/>
  <c r="AE17" i="26"/>
  <c r="AE20" i="26" s="1"/>
  <c r="AM17" i="26"/>
  <c r="AM20" i="26" s="1"/>
  <c r="AU17" i="26"/>
  <c r="AU20" i="26" s="1"/>
  <c r="M17" i="26"/>
  <c r="M20" i="26" s="1"/>
  <c r="Q17" i="26"/>
  <c r="Q20" i="26" s="1"/>
  <c r="U17" i="26"/>
  <c r="U20" i="26" s="1"/>
  <c r="Y17" i="26"/>
  <c r="Y20" i="26" s="1"/>
  <c r="AC17" i="26"/>
  <c r="AC20" i="26" s="1"/>
  <c r="AG17" i="26"/>
  <c r="AG20" i="26" s="1"/>
  <c r="AK17" i="26"/>
  <c r="AK20" i="26" s="1"/>
  <c r="AO17" i="26"/>
  <c r="AO20" i="26" s="1"/>
  <c r="AS17" i="26"/>
  <c r="AS20" i="26" s="1"/>
  <c r="AW17" i="26"/>
  <c r="AW20" i="26" s="1"/>
  <c r="BA17" i="26"/>
  <c r="BA20" i="26" s="1"/>
  <c r="BE17" i="26"/>
  <c r="BE20" i="26" s="1"/>
  <c r="O17" i="26"/>
  <c r="O20" i="26" s="1"/>
  <c r="W17" i="26"/>
  <c r="W20" i="26" s="1"/>
  <c r="AI17" i="26"/>
  <c r="AI20" i="26" s="1"/>
  <c r="AQ17" i="26"/>
  <c r="AQ20" i="26" s="1"/>
  <c r="BC17" i="26"/>
  <c r="BC20" i="26" s="1"/>
  <c r="E20" i="26"/>
  <c r="N17" i="26"/>
  <c r="N20" i="26" s="1"/>
  <c r="R17" i="26"/>
  <c r="R20" i="26" s="1"/>
  <c r="V17" i="26"/>
  <c r="V20" i="26" s="1"/>
  <c r="Z17" i="26"/>
  <c r="Z20" i="26" s="1"/>
  <c r="AD17" i="26"/>
  <c r="AD20" i="26" s="1"/>
  <c r="AH17" i="26"/>
  <c r="AH20" i="26" s="1"/>
  <c r="AL17" i="26"/>
  <c r="AL20" i="26" s="1"/>
  <c r="AP17" i="26"/>
  <c r="AP20" i="26" s="1"/>
  <c r="AT17" i="26"/>
  <c r="AT20" i="26" s="1"/>
  <c r="AX17" i="26"/>
  <c r="AX20" i="26" s="1"/>
  <c r="BB17" i="26"/>
  <c r="BB20" i="26" s="1"/>
  <c r="BF17" i="26"/>
  <c r="BF20" i="26" s="1"/>
  <c r="BG17" i="26"/>
  <c r="BG20" i="26" s="1"/>
  <c r="AA17" i="26"/>
  <c r="AA20" i="26" s="1"/>
  <c r="AY17" i="26"/>
  <c r="AY20" i="26" s="1"/>
  <c r="L17" i="26"/>
  <c r="L20" i="26" s="1"/>
  <c r="P17" i="26"/>
  <c r="P20" i="26" s="1"/>
  <c r="T17" i="26"/>
  <c r="T20" i="26" s="1"/>
  <c r="X17" i="26"/>
  <c r="X20" i="26" s="1"/>
  <c r="AB17" i="26"/>
  <c r="AB20" i="26" s="1"/>
  <c r="AF17" i="26"/>
  <c r="AF20" i="26" s="1"/>
  <c r="AJ17" i="26"/>
  <c r="AJ20" i="26" s="1"/>
  <c r="AN17" i="26"/>
  <c r="AN20" i="26" s="1"/>
  <c r="AR17" i="26"/>
  <c r="AR20" i="26" s="1"/>
  <c r="AV17" i="26"/>
  <c r="AV20" i="26" s="1"/>
  <c r="AZ17" i="26"/>
  <c r="AZ20" i="26" s="1"/>
  <c r="BD17" i="26"/>
  <c r="BD20" i="26" s="1"/>
  <c r="I68" i="35"/>
  <c r="H68" i="35"/>
  <c r="G68" i="35"/>
  <c r="F68" i="35"/>
  <c r="E68" i="35"/>
  <c r="J98" i="16"/>
  <c r="I98" i="16"/>
  <c r="H98" i="16"/>
  <c r="G98" i="16"/>
  <c r="F98" i="16"/>
  <c r="E98" i="16"/>
  <c r="G96" i="16"/>
  <c r="E96" i="16"/>
  <c r="J178" i="26"/>
  <c r="H178" i="26"/>
  <c r="G178" i="26"/>
  <c r="F178" i="26"/>
  <c r="J170" i="26"/>
  <c r="H170" i="26"/>
  <c r="G170" i="26"/>
  <c r="F170" i="26"/>
  <c r="E146" i="26"/>
  <c r="E178" i="26" s="1"/>
  <c r="BH285" i="26"/>
  <c r="BG285" i="26"/>
  <c r="BF285" i="26"/>
  <c r="BE285" i="26"/>
  <c r="BD285" i="26"/>
  <c r="BC285" i="26"/>
  <c r="BB285" i="26"/>
  <c r="BA285" i="26"/>
  <c r="AZ285" i="26"/>
  <c r="AY285" i="26"/>
  <c r="AX285" i="26"/>
  <c r="AW285" i="26"/>
  <c r="AV285" i="26"/>
  <c r="AU285" i="26"/>
  <c r="AT285" i="26"/>
  <c r="AS285" i="26"/>
  <c r="AR285" i="26"/>
  <c r="AQ285" i="26"/>
  <c r="AP285" i="26"/>
  <c r="AO285" i="26"/>
  <c r="AN285" i="26"/>
  <c r="AM285" i="26"/>
  <c r="AL285" i="26"/>
  <c r="AK285" i="26"/>
  <c r="AJ285" i="26"/>
  <c r="AI285" i="26"/>
  <c r="AH285" i="26"/>
  <c r="AG285" i="26"/>
  <c r="AF285" i="26"/>
  <c r="AE285" i="26"/>
  <c r="AD285" i="26"/>
  <c r="AC285" i="26"/>
  <c r="AB285" i="26"/>
  <c r="AA285" i="26"/>
  <c r="Z285" i="26"/>
  <c r="Y285" i="26"/>
  <c r="X285" i="26"/>
  <c r="W285" i="26"/>
  <c r="V285" i="26"/>
  <c r="U285" i="26"/>
  <c r="T285" i="26"/>
  <c r="S285" i="26"/>
  <c r="R285" i="26"/>
  <c r="Q285" i="26"/>
  <c r="P285" i="26"/>
  <c r="O285" i="26"/>
  <c r="N285" i="26"/>
  <c r="M285" i="26"/>
  <c r="L285" i="26"/>
  <c r="K285" i="26"/>
  <c r="J285" i="26"/>
  <c r="I285" i="26"/>
  <c r="H285" i="26"/>
  <c r="G285" i="26"/>
  <c r="E285" i="26"/>
  <c r="G53" i="16"/>
  <c r="F53" i="16"/>
  <c r="E53" i="16"/>
  <c r="BH167" i="26" l="1"/>
  <c r="BG167" i="26"/>
  <c r="BF167" i="26"/>
  <c r="BE167" i="26"/>
  <c r="BD167" i="26"/>
  <c r="BC167" i="26"/>
  <c r="BB167" i="26"/>
  <c r="BA167" i="26"/>
  <c r="AZ167" i="26"/>
  <c r="AY167" i="26"/>
  <c r="AX167" i="26"/>
  <c r="AW167" i="26"/>
  <c r="AV167" i="26"/>
  <c r="AU167" i="26"/>
  <c r="AT167" i="26"/>
  <c r="AS167" i="26"/>
  <c r="AR167" i="26"/>
  <c r="AQ167" i="26"/>
  <c r="AP167" i="26"/>
  <c r="AO167" i="26"/>
  <c r="AN167" i="26"/>
  <c r="AM167" i="26"/>
  <c r="AL167" i="26"/>
  <c r="AK167" i="26"/>
  <c r="AJ167" i="26"/>
  <c r="AI167" i="26"/>
  <c r="AH167" i="26"/>
  <c r="AG167" i="26"/>
  <c r="AF167" i="26"/>
  <c r="AE167" i="26"/>
  <c r="AD167" i="26"/>
  <c r="AC167" i="26"/>
  <c r="AB167" i="26"/>
  <c r="AA167" i="26"/>
  <c r="Z167" i="26"/>
  <c r="Y167" i="26"/>
  <c r="X167" i="26"/>
  <c r="W167" i="26"/>
  <c r="V167" i="26"/>
  <c r="U167" i="26"/>
  <c r="T167" i="26"/>
  <c r="S167" i="26"/>
  <c r="R167" i="26"/>
  <c r="Q167" i="26"/>
  <c r="P167" i="26"/>
  <c r="O167" i="26"/>
  <c r="N167" i="26"/>
  <c r="M167" i="26"/>
  <c r="L167" i="26"/>
  <c r="K167" i="26"/>
  <c r="J167" i="26"/>
  <c r="I167" i="26"/>
  <c r="H167" i="26"/>
  <c r="G167" i="26"/>
  <c r="E167" i="26"/>
  <c r="BH162" i="26"/>
  <c r="BG162" i="26"/>
  <c r="BF162" i="26"/>
  <c r="BE162" i="26"/>
  <c r="BD162" i="26"/>
  <c r="BC162" i="26"/>
  <c r="BB162" i="26"/>
  <c r="BA162" i="26"/>
  <c r="AZ162" i="26"/>
  <c r="AY162" i="26"/>
  <c r="AX162" i="26"/>
  <c r="AW162" i="26"/>
  <c r="AV162" i="26"/>
  <c r="AU162" i="26"/>
  <c r="AT162" i="26"/>
  <c r="AS162" i="26"/>
  <c r="AR162" i="26"/>
  <c r="AQ162" i="26"/>
  <c r="AP162" i="26"/>
  <c r="AO162" i="26"/>
  <c r="AN162" i="26"/>
  <c r="AM162" i="26"/>
  <c r="AL162" i="26"/>
  <c r="AK162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G162" i="26"/>
  <c r="F162" i="26"/>
  <c r="E162" i="26"/>
  <c r="BH163" i="26"/>
  <c r="BG163" i="26"/>
  <c r="BF163" i="26"/>
  <c r="BE163" i="26"/>
  <c r="BD163" i="26"/>
  <c r="BC163" i="26"/>
  <c r="BB163" i="26"/>
  <c r="BA163" i="26"/>
  <c r="AZ163" i="26"/>
  <c r="AY163" i="26"/>
  <c r="AX163" i="26"/>
  <c r="AW163" i="26"/>
  <c r="AV163" i="26"/>
  <c r="AU163" i="26"/>
  <c r="AT163" i="26"/>
  <c r="AS163" i="26"/>
  <c r="AR163" i="26"/>
  <c r="AQ163" i="26"/>
  <c r="AP163" i="26"/>
  <c r="AO163" i="26"/>
  <c r="AN163" i="26"/>
  <c r="AM163" i="26"/>
  <c r="AL163" i="26"/>
  <c r="AK163" i="26"/>
  <c r="AJ163" i="26"/>
  <c r="AI163" i="26"/>
  <c r="AH163" i="26"/>
  <c r="AG163" i="26"/>
  <c r="AF163" i="26"/>
  <c r="AE163" i="26"/>
  <c r="AD163" i="26"/>
  <c r="AC163" i="26"/>
  <c r="AB163" i="26"/>
  <c r="AA163" i="26"/>
  <c r="Z163" i="26"/>
  <c r="Y163" i="26"/>
  <c r="X163" i="26"/>
  <c r="W163" i="26"/>
  <c r="V163" i="26"/>
  <c r="U163" i="26"/>
  <c r="T163" i="26"/>
  <c r="S163" i="26"/>
  <c r="R163" i="26"/>
  <c r="Q163" i="26"/>
  <c r="P163" i="26"/>
  <c r="O163" i="26"/>
  <c r="N163" i="26"/>
  <c r="M163" i="26"/>
  <c r="L163" i="26"/>
  <c r="K163" i="26"/>
  <c r="J163" i="26"/>
  <c r="I163" i="26"/>
  <c r="H163" i="26"/>
  <c r="G163" i="26"/>
  <c r="E163" i="26"/>
  <c r="BH166" i="26"/>
  <c r="BG166" i="26"/>
  <c r="BF166" i="26"/>
  <c r="BE166" i="26"/>
  <c r="BD166" i="26"/>
  <c r="BC166" i="26"/>
  <c r="BB166" i="26"/>
  <c r="BA166" i="26"/>
  <c r="AZ166" i="26"/>
  <c r="AY166" i="26"/>
  <c r="AX166" i="26"/>
  <c r="AW166" i="26"/>
  <c r="AV166" i="26"/>
  <c r="AU166" i="26"/>
  <c r="AT166" i="26"/>
  <c r="AS166" i="26"/>
  <c r="AR166" i="26"/>
  <c r="AQ166" i="26"/>
  <c r="AP166" i="26"/>
  <c r="AO166" i="26"/>
  <c r="AN166" i="26"/>
  <c r="AM166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6" i="26"/>
  <c r="U166" i="26"/>
  <c r="T166" i="26"/>
  <c r="S166" i="26"/>
  <c r="R166" i="26"/>
  <c r="Q166" i="26"/>
  <c r="P166" i="26"/>
  <c r="O166" i="26"/>
  <c r="N166" i="26"/>
  <c r="M166" i="26"/>
  <c r="L166" i="26"/>
  <c r="K166" i="26"/>
  <c r="J166" i="26"/>
  <c r="I166" i="26"/>
  <c r="G166" i="26"/>
  <c r="F166" i="26"/>
  <c r="E166" i="26"/>
  <c r="E116" i="26"/>
  <c r="E120" i="26" s="1"/>
  <c r="G115" i="26"/>
  <c r="G114" i="26"/>
  <c r="E115" i="26"/>
  <c r="G110" i="26"/>
  <c r="F110" i="26"/>
  <c r="E110" i="26"/>
  <c r="G107" i="26"/>
  <c r="F107" i="26"/>
  <c r="E107" i="26"/>
  <c r="E100" i="26"/>
  <c r="E114" i="26" s="1"/>
  <c r="BH99" i="26"/>
  <c r="BG99" i="26"/>
  <c r="BF99" i="26"/>
  <c r="BE99" i="26"/>
  <c r="BD99" i="26"/>
  <c r="BC99" i="26"/>
  <c r="BB99" i="26"/>
  <c r="BA99" i="26"/>
  <c r="AZ99" i="26"/>
  <c r="AY99" i="26"/>
  <c r="AX99" i="26"/>
  <c r="AW99" i="26"/>
  <c r="AV99" i="26"/>
  <c r="AU99" i="26"/>
  <c r="AT99" i="26"/>
  <c r="AS99" i="26"/>
  <c r="AR99" i="26"/>
  <c r="AQ99" i="26"/>
  <c r="AP99" i="26"/>
  <c r="AO99" i="26"/>
  <c r="AN99" i="26"/>
  <c r="AM99" i="26"/>
  <c r="AL99" i="26"/>
  <c r="AK99" i="26"/>
  <c r="AJ99" i="26"/>
  <c r="AI99" i="26"/>
  <c r="AH99" i="26"/>
  <c r="AG99" i="26"/>
  <c r="AF99" i="26"/>
  <c r="AE99" i="26"/>
  <c r="AD99" i="26"/>
  <c r="AC99" i="26"/>
  <c r="AB99" i="26"/>
  <c r="AA99" i="26"/>
  <c r="Z99" i="26"/>
  <c r="Y99" i="26"/>
  <c r="X99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E99" i="26"/>
  <c r="F99" i="26"/>
  <c r="BH98" i="26"/>
  <c r="BG98" i="26"/>
  <c r="BF98" i="26"/>
  <c r="BE98" i="26"/>
  <c r="BD98" i="26"/>
  <c r="BC98" i="26"/>
  <c r="BB98" i="26"/>
  <c r="BA98" i="26"/>
  <c r="AZ98" i="26"/>
  <c r="AY98" i="26"/>
  <c r="AX98" i="26"/>
  <c r="AW98" i="26"/>
  <c r="AV98" i="26"/>
  <c r="AU98" i="26"/>
  <c r="AT98" i="26"/>
  <c r="AS98" i="26"/>
  <c r="AR98" i="26"/>
  <c r="AQ98" i="26"/>
  <c r="AP98" i="26"/>
  <c r="AO98" i="26"/>
  <c r="AN98" i="26"/>
  <c r="AM98" i="26"/>
  <c r="AL98" i="26"/>
  <c r="AK98" i="26"/>
  <c r="AJ98" i="26"/>
  <c r="AI98" i="26"/>
  <c r="AH98" i="26"/>
  <c r="AG98" i="26"/>
  <c r="AF98" i="26"/>
  <c r="AE98" i="26"/>
  <c r="AD98" i="26"/>
  <c r="AC98" i="26"/>
  <c r="AB98" i="26"/>
  <c r="AA98" i="26"/>
  <c r="Z98" i="26"/>
  <c r="Y98" i="26"/>
  <c r="X98" i="26"/>
  <c r="W98" i="26"/>
  <c r="V98" i="26"/>
  <c r="U98" i="26"/>
  <c r="T98" i="26"/>
  <c r="S98" i="26"/>
  <c r="R98" i="26"/>
  <c r="Q98" i="26"/>
  <c r="P98" i="26"/>
  <c r="O98" i="26"/>
  <c r="N98" i="26"/>
  <c r="M98" i="26"/>
  <c r="L98" i="26"/>
  <c r="K98" i="26"/>
  <c r="J98" i="26"/>
  <c r="I98" i="26"/>
  <c r="H98" i="26"/>
  <c r="G98" i="26"/>
  <c r="F98" i="26"/>
  <c r="E98" i="26"/>
  <c r="F100" i="26" l="1"/>
  <c r="F114" i="26" s="1"/>
  <c r="BH32" i="31" l="1"/>
  <c r="BG32" i="31"/>
  <c r="BF32" i="31"/>
  <c r="BE32" i="31"/>
  <c r="BD32" i="31"/>
  <c r="BC32" i="31"/>
  <c r="BB32" i="31"/>
  <c r="BA32" i="31"/>
  <c r="AZ32" i="31"/>
  <c r="AY32" i="31"/>
  <c r="AX32" i="31"/>
  <c r="AW32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G32" i="31"/>
  <c r="AF32" i="31"/>
  <c r="AE32" i="31"/>
  <c r="AD32" i="31"/>
  <c r="AC32" i="31"/>
  <c r="AB32" i="31"/>
  <c r="AA32" i="31"/>
  <c r="Z32" i="31"/>
  <c r="Y32" i="31"/>
  <c r="X32" i="31"/>
  <c r="W32" i="3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I32" i="31"/>
  <c r="H32" i="31"/>
  <c r="G32" i="31"/>
  <c r="E11" i="31"/>
  <c r="E32" i="31" s="1"/>
  <c r="J20" i="31"/>
  <c r="H20" i="31"/>
  <c r="G20" i="31"/>
  <c r="F20" i="31"/>
  <c r="E17" i="31"/>
  <c r="E20" i="31" s="1"/>
  <c r="J16" i="31"/>
  <c r="H16" i="31"/>
  <c r="F16" i="31"/>
  <c r="E38" i="31"/>
  <c r="G37" i="31"/>
  <c r="G36" i="31"/>
  <c r="E37" i="31"/>
  <c r="J29" i="31"/>
  <c r="I29" i="31"/>
  <c r="H29" i="31"/>
  <c r="G29" i="31"/>
  <c r="F29" i="31"/>
  <c r="E29" i="31"/>
  <c r="J28" i="31"/>
  <c r="H28" i="31"/>
  <c r="G28" i="31"/>
  <c r="F28" i="31"/>
  <c r="E25" i="31"/>
  <c r="E36" i="31" s="1"/>
  <c r="BH24" i="31"/>
  <c r="BG24" i="31"/>
  <c r="BF24" i="31"/>
  <c r="BE24" i="31"/>
  <c r="BD24" i="31"/>
  <c r="BC24" i="31"/>
  <c r="BB24" i="31"/>
  <c r="BA24" i="31"/>
  <c r="AZ24" i="31"/>
  <c r="AY24" i="31"/>
  <c r="AX24" i="31"/>
  <c r="AW24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J24" i="31"/>
  <c r="AI24" i="31"/>
  <c r="AH24" i="31"/>
  <c r="AG24" i="31"/>
  <c r="AF24" i="31"/>
  <c r="AE24" i="31"/>
  <c r="AD24" i="31"/>
  <c r="AC24" i="31"/>
  <c r="AB24" i="31"/>
  <c r="AA24" i="31"/>
  <c r="Z24" i="31"/>
  <c r="Y24" i="31"/>
  <c r="X24" i="31"/>
  <c r="W24" i="31"/>
  <c r="V24" i="31"/>
  <c r="U24" i="31"/>
  <c r="T24" i="31"/>
  <c r="S24" i="31"/>
  <c r="R24" i="31"/>
  <c r="Q24" i="31"/>
  <c r="P24" i="31"/>
  <c r="O24" i="31"/>
  <c r="N24" i="31"/>
  <c r="M24" i="31"/>
  <c r="L24" i="31"/>
  <c r="K24" i="31"/>
  <c r="J24" i="31"/>
  <c r="I24" i="31"/>
  <c r="H24" i="31"/>
  <c r="G24" i="31"/>
  <c r="E24" i="31"/>
  <c r="J21" i="31"/>
  <c r="I21" i="31"/>
  <c r="H21" i="31"/>
  <c r="G21" i="31"/>
  <c r="F21" i="31"/>
  <c r="E21" i="31"/>
  <c r="J119" i="16"/>
  <c r="I119" i="16"/>
  <c r="H119" i="16"/>
  <c r="G119" i="16"/>
  <c r="F119" i="16"/>
  <c r="E119" i="16"/>
  <c r="G117" i="16"/>
  <c r="E117" i="16"/>
  <c r="J128" i="26"/>
  <c r="H128" i="26"/>
  <c r="G128" i="26"/>
  <c r="F128" i="26"/>
  <c r="E128" i="26"/>
  <c r="J93" i="26"/>
  <c r="I93" i="26"/>
  <c r="H93" i="26"/>
  <c r="G93" i="26"/>
  <c r="F93" i="26"/>
  <c r="E93" i="26"/>
  <c r="J84" i="16"/>
  <c r="H84" i="16"/>
  <c r="G84" i="16"/>
  <c r="F84" i="16"/>
  <c r="E84" i="16"/>
  <c r="J80" i="16"/>
  <c r="H80" i="16"/>
  <c r="G80" i="16"/>
  <c r="F80" i="16"/>
  <c r="E80" i="16"/>
  <c r="J62" i="16"/>
  <c r="H62" i="16"/>
  <c r="G62" i="16"/>
  <c r="F62" i="16"/>
  <c r="E62" i="16"/>
  <c r="J105" i="30"/>
  <c r="H105" i="30"/>
  <c r="G105" i="30"/>
  <c r="F105" i="30"/>
  <c r="E105" i="30"/>
  <c r="J45" i="16"/>
  <c r="H45" i="16"/>
  <c r="G45" i="16"/>
  <c r="F45" i="16"/>
  <c r="E45" i="16"/>
  <c r="J74" i="16"/>
  <c r="H74" i="16"/>
  <c r="G74" i="16"/>
  <c r="F74" i="16"/>
  <c r="E74" i="16"/>
  <c r="J104" i="30"/>
  <c r="G104" i="30"/>
  <c r="F104" i="30"/>
  <c r="E104" i="30"/>
  <c r="J92" i="30"/>
  <c r="H92" i="30"/>
  <c r="G92" i="30"/>
  <c r="F92" i="30"/>
  <c r="E92" i="30"/>
  <c r="J71" i="26"/>
  <c r="I71" i="26"/>
  <c r="H71" i="26"/>
  <c r="G71" i="26"/>
  <c r="F71" i="26"/>
  <c r="E71" i="26"/>
  <c r="J69" i="26"/>
  <c r="I69" i="26"/>
  <c r="H69" i="26"/>
  <c r="G69" i="26"/>
  <c r="F69" i="26"/>
  <c r="E69" i="26"/>
  <c r="J27" i="16"/>
  <c r="H27" i="16"/>
  <c r="G27" i="16"/>
  <c r="F27" i="16"/>
  <c r="E27" i="16"/>
  <c r="J24" i="16"/>
  <c r="I24" i="16"/>
  <c r="H24" i="16"/>
  <c r="G24" i="16"/>
  <c r="F24" i="16"/>
  <c r="E24" i="16"/>
  <c r="J23" i="26"/>
  <c r="I23" i="26"/>
  <c r="H23" i="26"/>
  <c r="G23" i="26"/>
  <c r="F23" i="26"/>
  <c r="E23" i="26"/>
  <c r="J21" i="26"/>
  <c r="I21" i="26"/>
  <c r="H21" i="26"/>
  <c r="G21" i="26"/>
  <c r="F21" i="26"/>
  <c r="E21" i="26"/>
  <c r="J37" i="26"/>
  <c r="I37" i="26"/>
  <c r="H37" i="26"/>
  <c r="G37" i="26"/>
  <c r="F37" i="26"/>
  <c r="E37" i="26"/>
  <c r="J39" i="26"/>
  <c r="I39" i="26"/>
  <c r="H39" i="26"/>
  <c r="G39" i="26"/>
  <c r="F39" i="26"/>
  <c r="E39" i="26"/>
  <c r="J482" i="31" l="1"/>
  <c r="H482" i="31"/>
  <c r="G482" i="31"/>
  <c r="F482" i="31"/>
  <c r="E482" i="31"/>
  <c r="J423" i="30"/>
  <c r="H423" i="30"/>
  <c r="G423" i="30"/>
  <c r="F423" i="30"/>
  <c r="E423" i="30"/>
  <c r="J394" i="30"/>
  <c r="H394" i="30"/>
  <c r="G394" i="30"/>
  <c r="F394" i="30"/>
  <c r="E394" i="30"/>
  <c r="E377" i="30"/>
  <c r="E383" i="30" s="1"/>
  <c r="K381" i="30"/>
  <c r="J384" i="30"/>
  <c r="H384" i="30"/>
  <c r="G384" i="30"/>
  <c r="F384" i="30"/>
  <c r="J383" i="30"/>
  <c r="H383" i="30"/>
  <c r="G383" i="30"/>
  <c r="F383" i="30"/>
  <c r="J382" i="30"/>
  <c r="H382" i="30"/>
  <c r="G382" i="30"/>
  <c r="F382" i="30"/>
  <c r="E363" i="30"/>
  <c r="E384" i="30" s="1"/>
  <c r="E356" i="30"/>
  <c r="J376" i="30"/>
  <c r="H376" i="30"/>
  <c r="G376" i="30"/>
  <c r="F376" i="30"/>
  <c r="E376" i="30"/>
  <c r="J375" i="30"/>
  <c r="H375" i="30"/>
  <c r="G375" i="30"/>
  <c r="F375" i="30"/>
  <c r="J374" i="30"/>
  <c r="H374" i="30"/>
  <c r="G374" i="30"/>
  <c r="F374" i="30"/>
  <c r="E375" i="30"/>
  <c r="E374" i="30"/>
  <c r="J373" i="30"/>
  <c r="H373" i="30"/>
  <c r="G373" i="30"/>
  <c r="F373" i="30"/>
  <c r="J372" i="30"/>
  <c r="H372" i="30"/>
  <c r="G372" i="30"/>
  <c r="F372" i="30"/>
  <c r="E369" i="30"/>
  <c r="E372" i="30" s="1"/>
  <c r="J368" i="30"/>
  <c r="H368" i="30"/>
  <c r="G368" i="30"/>
  <c r="F368" i="30"/>
  <c r="J367" i="30"/>
  <c r="H367" i="30"/>
  <c r="G367" i="30"/>
  <c r="F367" i="30"/>
  <c r="E373" i="30"/>
  <c r="J347" i="30"/>
  <c r="H347" i="30"/>
  <c r="G347" i="30"/>
  <c r="F347" i="30"/>
  <c r="E347" i="30"/>
  <c r="J358" i="30"/>
  <c r="H358" i="30"/>
  <c r="G358" i="30"/>
  <c r="F358" i="30"/>
  <c r="E358" i="30"/>
  <c r="J354" i="30"/>
  <c r="I354" i="30"/>
  <c r="H354" i="30"/>
  <c r="G354" i="30"/>
  <c r="F354" i="30"/>
  <c r="E354" i="30"/>
  <c r="J353" i="30"/>
  <c r="H353" i="30"/>
  <c r="G353" i="30"/>
  <c r="F353" i="30"/>
  <c r="E353" i="30"/>
  <c r="J349" i="30"/>
  <c r="H349" i="30"/>
  <c r="G349" i="30"/>
  <c r="F349" i="30"/>
  <c r="J348" i="30"/>
  <c r="H348" i="30"/>
  <c r="G348" i="30"/>
  <c r="F348" i="30"/>
  <c r="E349" i="30"/>
  <c r="E348" i="30"/>
  <c r="G352" i="30"/>
  <c r="E352" i="30"/>
  <c r="J52" i="30"/>
  <c r="H52" i="30"/>
  <c r="G52" i="30"/>
  <c r="F52" i="30"/>
  <c r="E52" i="30"/>
  <c r="J44" i="30"/>
  <c r="I44" i="30"/>
  <c r="H44" i="30"/>
  <c r="G44" i="30"/>
  <c r="F44" i="30"/>
  <c r="G43" i="30"/>
  <c r="J35" i="30"/>
  <c r="I35" i="30"/>
  <c r="H35" i="30"/>
  <c r="G35" i="30"/>
  <c r="F35" i="30"/>
  <c r="E32" i="30"/>
  <c r="E35" i="30" s="1"/>
  <c r="BH31" i="30"/>
  <c r="BG31" i="30"/>
  <c r="BF31" i="30"/>
  <c r="BE31" i="30"/>
  <c r="BD31" i="30"/>
  <c r="BC31" i="30"/>
  <c r="BB31" i="30"/>
  <c r="BA31" i="30"/>
  <c r="AZ31" i="30"/>
  <c r="AY31" i="30"/>
  <c r="AX31" i="30"/>
  <c r="AW31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AI31" i="30"/>
  <c r="AH31" i="30"/>
  <c r="AG31" i="30"/>
  <c r="AF31" i="30"/>
  <c r="AE31" i="30"/>
  <c r="AD31" i="30"/>
  <c r="AC31" i="30"/>
  <c r="AB31" i="30"/>
  <c r="AA31" i="30"/>
  <c r="Z31" i="30"/>
  <c r="Y31" i="30"/>
  <c r="X31" i="30"/>
  <c r="W31" i="30"/>
  <c r="V31" i="30"/>
  <c r="U31" i="30"/>
  <c r="T31" i="30"/>
  <c r="S31" i="30"/>
  <c r="R31" i="30"/>
  <c r="Q31" i="30"/>
  <c r="P31" i="30"/>
  <c r="O31" i="30"/>
  <c r="N31" i="30"/>
  <c r="M31" i="30"/>
  <c r="L31" i="30"/>
  <c r="K31" i="30"/>
  <c r="J31" i="30"/>
  <c r="I31" i="30"/>
  <c r="H31" i="30"/>
  <c r="G31" i="30"/>
  <c r="E29" i="30"/>
  <c r="E44" i="30" s="1"/>
  <c r="J28" i="30"/>
  <c r="H28" i="30"/>
  <c r="G28" i="30"/>
  <c r="F28" i="30"/>
  <c r="E28" i="30"/>
  <c r="J25" i="30"/>
  <c r="H25" i="30"/>
  <c r="G25" i="30"/>
  <c r="F25" i="30"/>
  <c r="E25" i="30"/>
  <c r="J24" i="30"/>
  <c r="H24" i="30"/>
  <c r="G24" i="30"/>
  <c r="F24" i="30"/>
  <c r="E21" i="30"/>
  <c r="E43" i="30" s="1"/>
  <c r="BH20" i="30"/>
  <c r="BG20" i="30"/>
  <c r="BF20" i="30"/>
  <c r="BE20" i="30"/>
  <c r="BD20" i="30"/>
  <c r="BC20" i="30"/>
  <c r="BB20" i="30"/>
  <c r="BA20" i="30"/>
  <c r="AZ20" i="30"/>
  <c r="AY20" i="30"/>
  <c r="AX20" i="30"/>
  <c r="AW20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AH20" i="30"/>
  <c r="AG20" i="30"/>
  <c r="AF20" i="30"/>
  <c r="AE20" i="30"/>
  <c r="AD20" i="30"/>
  <c r="AC20" i="30"/>
  <c r="AB20" i="30"/>
  <c r="AA20" i="30"/>
  <c r="Z20" i="30"/>
  <c r="Y20" i="30"/>
  <c r="X20" i="30"/>
  <c r="W20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BH19" i="30"/>
  <c r="BG19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I19" i="30"/>
  <c r="AH19" i="30"/>
  <c r="AG19" i="30"/>
  <c r="AF19" i="30"/>
  <c r="AE19" i="30"/>
  <c r="AD19" i="30"/>
  <c r="AC19" i="30"/>
  <c r="AB19" i="30"/>
  <c r="AA19" i="30"/>
  <c r="Z19" i="30"/>
  <c r="Y19" i="30"/>
  <c r="X19" i="30"/>
  <c r="W19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J19" i="30"/>
  <c r="I19" i="30"/>
  <c r="H19" i="30"/>
  <c r="G19" i="30"/>
  <c r="ANT19" i="30"/>
  <c r="ANS19" i="30"/>
  <c r="ANR19" i="30"/>
  <c r="ANQ19" i="30"/>
  <c r="ANP19" i="30"/>
  <c r="ANO19" i="30"/>
  <c r="ANN19" i="30"/>
  <c r="ANM19" i="30"/>
  <c r="ANL19" i="30"/>
  <c r="ANK19" i="30"/>
  <c r="ANJ19" i="30"/>
  <c r="ANI19" i="30"/>
  <c r="ANH19" i="30"/>
  <c r="ANG19" i="30"/>
  <c r="ANF19" i="30"/>
  <c r="ANE19" i="30"/>
  <c r="AND19" i="30"/>
  <c r="ANC19" i="30"/>
  <c r="ANB19" i="30"/>
  <c r="ANA19" i="30"/>
  <c r="AMZ19" i="30"/>
  <c r="AMY19" i="30"/>
  <c r="AMX19" i="30"/>
  <c r="AMW19" i="30"/>
  <c r="AMV19" i="30"/>
  <c r="AMU19" i="30"/>
  <c r="AMT19" i="30"/>
  <c r="AMS19" i="30"/>
  <c r="AMR19" i="30"/>
  <c r="AMQ19" i="30"/>
  <c r="AMP19" i="30"/>
  <c r="AMO19" i="30"/>
  <c r="AMN19" i="30"/>
  <c r="AMM19" i="30"/>
  <c r="AML19" i="30"/>
  <c r="AMK19" i="30"/>
  <c r="AMJ19" i="30"/>
  <c r="AMI19" i="30"/>
  <c r="AMH19" i="30"/>
  <c r="AMG19" i="30"/>
  <c r="AMF19" i="30"/>
  <c r="AME19" i="30"/>
  <c r="AMD19" i="30"/>
  <c r="AMC19" i="30"/>
  <c r="AMB19" i="30"/>
  <c r="AMA19" i="30"/>
  <c r="ALZ19" i="30"/>
  <c r="ALY19" i="30"/>
  <c r="ALX19" i="30"/>
  <c r="ALW19" i="30"/>
  <c r="ALV19" i="30"/>
  <c r="ALU19" i="30"/>
  <c r="ALT19" i="30"/>
  <c r="ALS19" i="30"/>
  <c r="ALR19" i="30"/>
  <c r="ALQ19" i="30"/>
  <c r="ALP19" i="30"/>
  <c r="ALO19" i="30"/>
  <c r="ALN19" i="30"/>
  <c r="ALM19" i="30"/>
  <c r="ALL19" i="30"/>
  <c r="ALK19" i="30"/>
  <c r="ALJ19" i="30"/>
  <c r="ALI19" i="30"/>
  <c r="ALH19" i="30"/>
  <c r="ALG19" i="30"/>
  <c r="ALF19" i="30"/>
  <c r="ALE19" i="30"/>
  <c r="ALD19" i="30"/>
  <c r="ALC19" i="30"/>
  <c r="ALB19" i="30"/>
  <c r="ALA19" i="30"/>
  <c r="AKZ19" i="30"/>
  <c r="AKY19" i="30"/>
  <c r="AKX19" i="30"/>
  <c r="AKW19" i="30"/>
  <c r="AKV19" i="30"/>
  <c r="AKU19" i="30"/>
  <c r="AKT19" i="30"/>
  <c r="AKS19" i="30"/>
  <c r="AKR19" i="30"/>
  <c r="AKQ19" i="30"/>
  <c r="AKP19" i="30"/>
  <c r="AKO19" i="30"/>
  <c r="AKN19" i="30"/>
  <c r="AKM19" i="30"/>
  <c r="AKL19" i="30"/>
  <c r="AKK19" i="30"/>
  <c r="AKJ19" i="30"/>
  <c r="AKI19" i="30"/>
  <c r="AKH19" i="30"/>
  <c r="AKG19" i="30"/>
  <c r="AKF19" i="30"/>
  <c r="AKE19" i="30"/>
  <c r="AKD19" i="30"/>
  <c r="AKC19" i="30"/>
  <c r="AKB19" i="30"/>
  <c r="AKA19" i="30"/>
  <c r="AJZ19" i="30"/>
  <c r="AJY19" i="30"/>
  <c r="AJX19" i="30"/>
  <c r="AJW19" i="30"/>
  <c r="AJV19" i="30"/>
  <c r="AJU19" i="30"/>
  <c r="AJT19" i="30"/>
  <c r="AJS19" i="30"/>
  <c r="AJR19" i="30"/>
  <c r="AJQ19" i="30"/>
  <c r="AJP19" i="30"/>
  <c r="AJO19" i="30"/>
  <c r="AJN19" i="30"/>
  <c r="AJM19" i="30"/>
  <c r="AJL19" i="30"/>
  <c r="AJK19" i="30"/>
  <c r="AJJ19" i="30"/>
  <c r="AJI19" i="30"/>
  <c r="AJH19" i="30"/>
  <c r="AJG19" i="30"/>
  <c r="AJF19" i="30"/>
  <c r="AJE19" i="30"/>
  <c r="AJD19" i="30"/>
  <c r="AJC19" i="30"/>
  <c r="AJB19" i="30"/>
  <c r="AJA19" i="30"/>
  <c r="AIZ19" i="30"/>
  <c r="AIY19" i="30"/>
  <c r="AIX19" i="30"/>
  <c r="AIW19" i="30"/>
  <c r="AIV19" i="30"/>
  <c r="AIU19" i="30"/>
  <c r="AIT19" i="30"/>
  <c r="AIS19" i="30"/>
  <c r="AIR19" i="30"/>
  <c r="AIQ19" i="30"/>
  <c r="AIP19" i="30"/>
  <c r="AIO19" i="30"/>
  <c r="AIN19" i="30"/>
  <c r="AIM19" i="30"/>
  <c r="AIL19" i="30"/>
  <c r="AIK19" i="30"/>
  <c r="AIJ19" i="30"/>
  <c r="AII19" i="30"/>
  <c r="AIH19" i="30"/>
  <c r="AIG19" i="30"/>
  <c r="AIF19" i="30"/>
  <c r="AIE19" i="30"/>
  <c r="AID19" i="30"/>
  <c r="AIC19" i="30"/>
  <c r="AIB19" i="30"/>
  <c r="AIA19" i="30"/>
  <c r="AHZ19" i="30"/>
  <c r="AHY19" i="30"/>
  <c r="AHX19" i="30"/>
  <c r="AHW19" i="30"/>
  <c r="AHV19" i="30"/>
  <c r="AHU19" i="30"/>
  <c r="AHT19" i="30"/>
  <c r="AHS19" i="30"/>
  <c r="AHR19" i="30"/>
  <c r="AHQ19" i="30"/>
  <c r="AHP19" i="30"/>
  <c r="AHO19" i="30"/>
  <c r="AHN19" i="30"/>
  <c r="AHM19" i="30"/>
  <c r="AHL19" i="30"/>
  <c r="AHK19" i="30"/>
  <c r="AHJ19" i="30"/>
  <c r="AHI19" i="30"/>
  <c r="AHH19" i="30"/>
  <c r="AHG19" i="30"/>
  <c r="AHF19" i="30"/>
  <c r="AHE19" i="30"/>
  <c r="AHD19" i="30"/>
  <c r="AHC19" i="30"/>
  <c r="AHB19" i="30"/>
  <c r="AHA19" i="30"/>
  <c r="AGZ19" i="30"/>
  <c r="AGY19" i="30"/>
  <c r="AGX19" i="30"/>
  <c r="AGW19" i="30"/>
  <c r="AGV19" i="30"/>
  <c r="AGU19" i="30"/>
  <c r="AGT19" i="30"/>
  <c r="AGS19" i="30"/>
  <c r="AGR19" i="30"/>
  <c r="AGQ19" i="30"/>
  <c r="AGP19" i="30"/>
  <c r="AGO19" i="30"/>
  <c r="AGN19" i="30"/>
  <c r="AGM19" i="30"/>
  <c r="AGL19" i="30"/>
  <c r="AGK19" i="30"/>
  <c r="AGJ19" i="30"/>
  <c r="AGI19" i="30"/>
  <c r="AGH19" i="30"/>
  <c r="AGG19" i="30"/>
  <c r="AGF19" i="30"/>
  <c r="AGE19" i="30"/>
  <c r="AGD19" i="30"/>
  <c r="AGC19" i="30"/>
  <c r="AGB19" i="30"/>
  <c r="AGA19" i="30"/>
  <c r="AFZ19" i="30"/>
  <c r="AFY19" i="30"/>
  <c r="AFX19" i="30"/>
  <c r="AFW19" i="30"/>
  <c r="AFV19" i="30"/>
  <c r="AFU19" i="30"/>
  <c r="AFT19" i="30"/>
  <c r="AFS19" i="30"/>
  <c r="AFR19" i="30"/>
  <c r="AFQ19" i="30"/>
  <c r="AFP19" i="30"/>
  <c r="AFO19" i="30"/>
  <c r="AFN19" i="30"/>
  <c r="AFM19" i="30"/>
  <c r="AFL19" i="30"/>
  <c r="AFK19" i="30"/>
  <c r="AFJ19" i="30"/>
  <c r="AFI19" i="30"/>
  <c r="AFH19" i="30"/>
  <c r="AFG19" i="30"/>
  <c r="AFF19" i="30"/>
  <c r="AFE19" i="30"/>
  <c r="AFD19" i="30"/>
  <c r="AFC19" i="30"/>
  <c r="AFB19" i="30"/>
  <c r="AFA19" i="30"/>
  <c r="AEZ19" i="30"/>
  <c r="AEY19" i="30"/>
  <c r="AEX19" i="30"/>
  <c r="AEW19" i="30"/>
  <c r="AEV19" i="30"/>
  <c r="AEU19" i="30"/>
  <c r="AET19" i="30"/>
  <c r="AES19" i="30"/>
  <c r="AER19" i="30"/>
  <c r="AEQ19" i="30"/>
  <c r="AEP19" i="30"/>
  <c r="AEO19" i="30"/>
  <c r="AEN19" i="30"/>
  <c r="AEM19" i="30"/>
  <c r="AEL19" i="30"/>
  <c r="AEK19" i="30"/>
  <c r="AEJ19" i="30"/>
  <c r="AEI19" i="30"/>
  <c r="AEH19" i="30"/>
  <c r="AEG19" i="30"/>
  <c r="AEF19" i="30"/>
  <c r="AEE19" i="30"/>
  <c r="AED19" i="30"/>
  <c r="AEC19" i="30"/>
  <c r="AEB19" i="30"/>
  <c r="AEA19" i="30"/>
  <c r="ADZ19" i="30"/>
  <c r="ADY19" i="30"/>
  <c r="ADX19" i="30"/>
  <c r="ADW19" i="30"/>
  <c r="ADV19" i="30"/>
  <c r="ADU19" i="30"/>
  <c r="ADT19" i="30"/>
  <c r="ADS19" i="30"/>
  <c r="ADR19" i="30"/>
  <c r="ADQ19" i="30"/>
  <c r="ADP19" i="30"/>
  <c r="ADO19" i="30"/>
  <c r="ADN19" i="30"/>
  <c r="ADM19" i="30"/>
  <c r="ADL19" i="30"/>
  <c r="ADK19" i="30"/>
  <c r="ADJ19" i="30"/>
  <c r="ADI19" i="30"/>
  <c r="ADH19" i="30"/>
  <c r="ADG19" i="30"/>
  <c r="ADF19" i="30"/>
  <c r="ADE19" i="30"/>
  <c r="ADD19" i="30"/>
  <c r="ADC19" i="30"/>
  <c r="ADB19" i="30"/>
  <c r="ADA19" i="30"/>
  <c r="ACZ19" i="30"/>
  <c r="ACY19" i="30"/>
  <c r="ACX19" i="30"/>
  <c r="ACW19" i="30"/>
  <c r="ACV19" i="30"/>
  <c r="ACU19" i="30"/>
  <c r="ACT19" i="30"/>
  <c r="ACS19" i="30"/>
  <c r="ACR19" i="30"/>
  <c r="ACQ19" i="30"/>
  <c r="ACP19" i="30"/>
  <c r="ACO19" i="30"/>
  <c r="ACN19" i="30"/>
  <c r="ACM19" i="30"/>
  <c r="ACL19" i="30"/>
  <c r="ACK19" i="30"/>
  <c r="ACJ19" i="30"/>
  <c r="ACI19" i="30"/>
  <c r="ACH19" i="30"/>
  <c r="ACG19" i="30"/>
  <c r="ACF19" i="30"/>
  <c r="ACE19" i="30"/>
  <c r="ACD19" i="30"/>
  <c r="ACC19" i="30"/>
  <c r="ACB19" i="30"/>
  <c r="ACA19" i="30"/>
  <c r="ABZ19" i="30"/>
  <c r="ABY19" i="30"/>
  <c r="ABX19" i="30"/>
  <c r="ABW19" i="30"/>
  <c r="ABV19" i="30"/>
  <c r="ABU19" i="30"/>
  <c r="ABT19" i="30"/>
  <c r="ABS19" i="30"/>
  <c r="ABR19" i="30"/>
  <c r="ABQ19" i="30"/>
  <c r="ABP19" i="30"/>
  <c r="ABO19" i="30"/>
  <c r="ABN19" i="30"/>
  <c r="ABM19" i="30"/>
  <c r="ABL19" i="30"/>
  <c r="ABK19" i="30"/>
  <c r="ABJ19" i="30"/>
  <c r="ABI19" i="30"/>
  <c r="ABH19" i="30"/>
  <c r="ABG19" i="30"/>
  <c r="ABF19" i="30"/>
  <c r="ABE19" i="30"/>
  <c r="ABD19" i="30"/>
  <c r="ABC19" i="30"/>
  <c r="ABB19" i="30"/>
  <c r="ABA19" i="30"/>
  <c r="AAZ19" i="30"/>
  <c r="AAY19" i="30"/>
  <c r="AAX19" i="30"/>
  <c r="AAW19" i="30"/>
  <c r="AAV19" i="30"/>
  <c r="AAU19" i="30"/>
  <c r="AAT19" i="30"/>
  <c r="AAS19" i="30"/>
  <c r="AAR19" i="30"/>
  <c r="AAQ19" i="30"/>
  <c r="AAP19" i="30"/>
  <c r="AAO19" i="30"/>
  <c r="AAN19" i="30"/>
  <c r="AAM19" i="30"/>
  <c r="AAL19" i="30"/>
  <c r="AAK19" i="30"/>
  <c r="AAJ19" i="30"/>
  <c r="AAI19" i="30"/>
  <c r="AAH19" i="30"/>
  <c r="AAG19" i="30"/>
  <c r="AAF19" i="30"/>
  <c r="AAE19" i="30"/>
  <c r="AAD19" i="30"/>
  <c r="AAC19" i="30"/>
  <c r="AAB19" i="30"/>
  <c r="AAA19" i="30"/>
  <c r="ZZ19" i="30"/>
  <c r="ZY19" i="30"/>
  <c r="ZX19" i="30"/>
  <c r="ZW19" i="30"/>
  <c r="ZV19" i="30"/>
  <c r="ZU19" i="30"/>
  <c r="ZT19" i="30"/>
  <c r="ZS19" i="30"/>
  <c r="ZR19" i="30"/>
  <c r="ZQ19" i="30"/>
  <c r="ZP19" i="30"/>
  <c r="ZO19" i="30"/>
  <c r="ZN19" i="30"/>
  <c r="ZM19" i="30"/>
  <c r="ZL19" i="30"/>
  <c r="ZK19" i="30"/>
  <c r="ZJ19" i="30"/>
  <c r="ZI19" i="30"/>
  <c r="ZH19" i="30"/>
  <c r="ZG19" i="30"/>
  <c r="ZF19" i="30"/>
  <c r="ZE19" i="30"/>
  <c r="ZD19" i="30"/>
  <c r="ZC19" i="30"/>
  <c r="ZB19" i="30"/>
  <c r="ZA19" i="30"/>
  <c r="YZ19" i="30"/>
  <c r="YY19" i="30"/>
  <c r="YX19" i="30"/>
  <c r="YW19" i="30"/>
  <c r="YV19" i="30"/>
  <c r="YU19" i="30"/>
  <c r="YT19" i="30"/>
  <c r="YS19" i="30"/>
  <c r="YR19" i="30"/>
  <c r="YQ19" i="30"/>
  <c r="YP19" i="30"/>
  <c r="YO19" i="30"/>
  <c r="YN19" i="30"/>
  <c r="YM19" i="30"/>
  <c r="YL19" i="30"/>
  <c r="YK19" i="30"/>
  <c r="YJ19" i="30"/>
  <c r="YI19" i="30"/>
  <c r="YH19" i="30"/>
  <c r="YG19" i="30"/>
  <c r="YF19" i="30"/>
  <c r="YE19" i="30"/>
  <c r="YD19" i="30"/>
  <c r="YC19" i="30"/>
  <c r="YB19" i="30"/>
  <c r="YA19" i="30"/>
  <c r="XZ19" i="30"/>
  <c r="XY19" i="30"/>
  <c r="XX19" i="30"/>
  <c r="XW19" i="30"/>
  <c r="XV19" i="30"/>
  <c r="XU19" i="30"/>
  <c r="XT19" i="30"/>
  <c r="XS19" i="30"/>
  <c r="XR19" i="30"/>
  <c r="XQ19" i="30"/>
  <c r="XP19" i="30"/>
  <c r="XO19" i="30"/>
  <c r="XN19" i="30"/>
  <c r="XM19" i="30"/>
  <c r="XL19" i="30"/>
  <c r="XK19" i="30"/>
  <c r="XJ19" i="30"/>
  <c r="XI19" i="30"/>
  <c r="XH19" i="30"/>
  <c r="XG19" i="30"/>
  <c r="XF19" i="30"/>
  <c r="XE19" i="30"/>
  <c r="XD19" i="30"/>
  <c r="XC19" i="30"/>
  <c r="XB19" i="30"/>
  <c r="XA19" i="30"/>
  <c r="WZ19" i="30"/>
  <c r="WY19" i="30"/>
  <c r="WX19" i="30"/>
  <c r="WW19" i="30"/>
  <c r="WV19" i="30"/>
  <c r="WU19" i="30"/>
  <c r="WT19" i="30"/>
  <c r="WS19" i="30"/>
  <c r="WR19" i="30"/>
  <c r="WQ19" i="30"/>
  <c r="WP19" i="30"/>
  <c r="WO19" i="30"/>
  <c r="WN19" i="30"/>
  <c r="WM19" i="30"/>
  <c r="WL19" i="30"/>
  <c r="WK19" i="30"/>
  <c r="WJ19" i="30"/>
  <c r="WI19" i="30"/>
  <c r="WH19" i="30"/>
  <c r="WG19" i="30"/>
  <c r="WF19" i="30"/>
  <c r="WE19" i="30"/>
  <c r="WD19" i="30"/>
  <c r="WC19" i="30"/>
  <c r="WB19" i="30"/>
  <c r="WA19" i="30"/>
  <c r="VZ19" i="30"/>
  <c r="VY19" i="30"/>
  <c r="VX19" i="30"/>
  <c r="VW19" i="30"/>
  <c r="VV19" i="30"/>
  <c r="VU19" i="30"/>
  <c r="VT19" i="30"/>
  <c r="VS19" i="30"/>
  <c r="VR19" i="30"/>
  <c r="VQ19" i="30"/>
  <c r="VP19" i="30"/>
  <c r="VO19" i="30"/>
  <c r="VN19" i="30"/>
  <c r="VM19" i="30"/>
  <c r="VL19" i="30"/>
  <c r="VK19" i="30"/>
  <c r="VJ19" i="30"/>
  <c r="VI19" i="30"/>
  <c r="VH19" i="30"/>
  <c r="VG19" i="30"/>
  <c r="VF19" i="30"/>
  <c r="VE19" i="30"/>
  <c r="VD19" i="30"/>
  <c r="VC19" i="30"/>
  <c r="VB19" i="30"/>
  <c r="VA19" i="30"/>
  <c r="UZ19" i="30"/>
  <c r="UY19" i="30"/>
  <c r="UX19" i="30"/>
  <c r="UW19" i="30"/>
  <c r="UV19" i="30"/>
  <c r="UU19" i="30"/>
  <c r="UT19" i="30"/>
  <c r="US19" i="30"/>
  <c r="UR19" i="30"/>
  <c r="UQ19" i="30"/>
  <c r="UP19" i="30"/>
  <c r="UO19" i="30"/>
  <c r="UN19" i="30"/>
  <c r="UM19" i="30"/>
  <c r="UL19" i="30"/>
  <c r="UK19" i="30"/>
  <c r="UJ19" i="30"/>
  <c r="UI19" i="30"/>
  <c r="UH19" i="30"/>
  <c r="UG19" i="30"/>
  <c r="UF19" i="30"/>
  <c r="UE19" i="30"/>
  <c r="UD19" i="30"/>
  <c r="UC19" i="30"/>
  <c r="UB19" i="30"/>
  <c r="UA19" i="30"/>
  <c r="TZ19" i="30"/>
  <c r="TY19" i="30"/>
  <c r="TX19" i="30"/>
  <c r="TW19" i="30"/>
  <c r="TV19" i="30"/>
  <c r="TU19" i="30"/>
  <c r="TT19" i="30"/>
  <c r="TS19" i="30"/>
  <c r="TR19" i="30"/>
  <c r="TQ19" i="30"/>
  <c r="TP19" i="30"/>
  <c r="TO19" i="30"/>
  <c r="TN19" i="30"/>
  <c r="TM19" i="30"/>
  <c r="TL19" i="30"/>
  <c r="TK19" i="30"/>
  <c r="TJ19" i="30"/>
  <c r="TI19" i="30"/>
  <c r="TH19" i="30"/>
  <c r="TG19" i="30"/>
  <c r="TF19" i="30"/>
  <c r="TE19" i="30"/>
  <c r="TD19" i="30"/>
  <c r="TC19" i="30"/>
  <c r="TB19" i="30"/>
  <c r="TA19" i="30"/>
  <c r="SZ19" i="30"/>
  <c r="SY19" i="30"/>
  <c r="SX19" i="30"/>
  <c r="SW19" i="30"/>
  <c r="SV19" i="30"/>
  <c r="SU19" i="30"/>
  <c r="ST19" i="30"/>
  <c r="SS19" i="30"/>
  <c r="SR19" i="30"/>
  <c r="SQ19" i="30"/>
  <c r="SP19" i="30"/>
  <c r="SO19" i="30"/>
  <c r="SN19" i="30"/>
  <c r="SM19" i="30"/>
  <c r="SL19" i="30"/>
  <c r="SK19" i="30"/>
  <c r="SJ19" i="30"/>
  <c r="SI19" i="30"/>
  <c r="SH19" i="30"/>
  <c r="SG19" i="30"/>
  <c r="SF19" i="30"/>
  <c r="SE19" i="30"/>
  <c r="SD19" i="30"/>
  <c r="SC19" i="30"/>
  <c r="SB19" i="30"/>
  <c r="SA19" i="30"/>
  <c r="RZ19" i="30"/>
  <c r="RY19" i="30"/>
  <c r="RX19" i="30"/>
  <c r="RW19" i="30"/>
  <c r="RV19" i="30"/>
  <c r="RU19" i="30"/>
  <c r="RT19" i="30"/>
  <c r="RS19" i="30"/>
  <c r="RR19" i="30"/>
  <c r="RQ19" i="30"/>
  <c r="RP19" i="30"/>
  <c r="RO19" i="30"/>
  <c r="RN19" i="30"/>
  <c r="RM19" i="30"/>
  <c r="RL19" i="30"/>
  <c r="RK19" i="30"/>
  <c r="RJ19" i="30"/>
  <c r="RI19" i="30"/>
  <c r="RH19" i="30"/>
  <c r="RG19" i="30"/>
  <c r="RF19" i="30"/>
  <c r="RE19" i="30"/>
  <c r="RD19" i="30"/>
  <c r="RC19" i="30"/>
  <c r="RB19" i="30"/>
  <c r="RA19" i="30"/>
  <c r="QZ19" i="30"/>
  <c r="QY19" i="30"/>
  <c r="QX19" i="30"/>
  <c r="QW19" i="30"/>
  <c r="QV19" i="30"/>
  <c r="QU19" i="30"/>
  <c r="QT19" i="30"/>
  <c r="QS19" i="30"/>
  <c r="QR19" i="30"/>
  <c r="QQ19" i="30"/>
  <c r="QP19" i="30"/>
  <c r="QO19" i="30"/>
  <c r="QN19" i="30"/>
  <c r="QM19" i="30"/>
  <c r="QL19" i="30"/>
  <c r="QK19" i="30"/>
  <c r="QJ19" i="30"/>
  <c r="QI19" i="30"/>
  <c r="QH19" i="30"/>
  <c r="QG19" i="30"/>
  <c r="QF19" i="30"/>
  <c r="QE19" i="30"/>
  <c r="QD19" i="30"/>
  <c r="QC19" i="30"/>
  <c r="QB19" i="30"/>
  <c r="QA19" i="30"/>
  <c r="PZ19" i="30"/>
  <c r="PY19" i="30"/>
  <c r="PX19" i="30"/>
  <c r="PW19" i="30"/>
  <c r="PV19" i="30"/>
  <c r="PU19" i="30"/>
  <c r="PT19" i="30"/>
  <c r="PS19" i="30"/>
  <c r="PR19" i="30"/>
  <c r="PQ19" i="30"/>
  <c r="PP19" i="30"/>
  <c r="PO19" i="30"/>
  <c r="PN19" i="30"/>
  <c r="PM19" i="30"/>
  <c r="PL19" i="30"/>
  <c r="PK19" i="30"/>
  <c r="PJ19" i="30"/>
  <c r="PI19" i="30"/>
  <c r="PH19" i="30"/>
  <c r="PG19" i="30"/>
  <c r="PF19" i="30"/>
  <c r="PE19" i="30"/>
  <c r="PD19" i="30"/>
  <c r="PC19" i="30"/>
  <c r="PB19" i="30"/>
  <c r="PA19" i="30"/>
  <c r="OZ19" i="30"/>
  <c r="OY19" i="30"/>
  <c r="OX19" i="30"/>
  <c r="OW19" i="30"/>
  <c r="OV19" i="30"/>
  <c r="OU19" i="30"/>
  <c r="OT19" i="30"/>
  <c r="OS19" i="30"/>
  <c r="OR19" i="30"/>
  <c r="OQ19" i="30"/>
  <c r="OP19" i="30"/>
  <c r="OO19" i="30"/>
  <c r="ON19" i="30"/>
  <c r="OM19" i="30"/>
  <c r="OL19" i="30"/>
  <c r="OK19" i="30"/>
  <c r="OJ19" i="30"/>
  <c r="OI19" i="30"/>
  <c r="OH19" i="30"/>
  <c r="OG19" i="30"/>
  <c r="OF19" i="30"/>
  <c r="OE19" i="30"/>
  <c r="OD19" i="30"/>
  <c r="OC19" i="30"/>
  <c r="OB19" i="30"/>
  <c r="OA19" i="30"/>
  <c r="NZ19" i="30"/>
  <c r="NY19" i="30"/>
  <c r="NX19" i="30"/>
  <c r="NW19" i="30"/>
  <c r="NV19" i="30"/>
  <c r="NU19" i="30"/>
  <c r="NT19" i="30"/>
  <c r="NS19" i="30"/>
  <c r="NR19" i="30"/>
  <c r="NQ19" i="30"/>
  <c r="NP19" i="30"/>
  <c r="NO19" i="30"/>
  <c r="NN19" i="30"/>
  <c r="NM19" i="30"/>
  <c r="NL19" i="30"/>
  <c r="NK19" i="30"/>
  <c r="NJ19" i="30"/>
  <c r="NI19" i="30"/>
  <c r="NH19" i="30"/>
  <c r="NG19" i="30"/>
  <c r="NF19" i="30"/>
  <c r="NE19" i="30"/>
  <c r="ND19" i="30"/>
  <c r="NC19" i="30"/>
  <c r="NB19" i="30"/>
  <c r="NA19" i="30"/>
  <c r="MZ19" i="30"/>
  <c r="MY19" i="30"/>
  <c r="MX19" i="30"/>
  <c r="MW19" i="30"/>
  <c r="MV19" i="30"/>
  <c r="MU19" i="30"/>
  <c r="MT19" i="30"/>
  <c r="MS19" i="30"/>
  <c r="MR19" i="30"/>
  <c r="MQ19" i="30"/>
  <c r="MP19" i="30"/>
  <c r="MO19" i="30"/>
  <c r="MN19" i="30"/>
  <c r="MM19" i="30"/>
  <c r="ML19" i="30"/>
  <c r="MK19" i="30"/>
  <c r="MJ19" i="30"/>
  <c r="MI19" i="30"/>
  <c r="MH19" i="30"/>
  <c r="MG19" i="30"/>
  <c r="MF19" i="30"/>
  <c r="ME19" i="30"/>
  <c r="MD19" i="30"/>
  <c r="MC19" i="30"/>
  <c r="MB19" i="30"/>
  <c r="MA19" i="30"/>
  <c r="LZ19" i="30"/>
  <c r="LY19" i="30"/>
  <c r="LX19" i="30"/>
  <c r="LW19" i="30"/>
  <c r="LV19" i="30"/>
  <c r="LU19" i="30"/>
  <c r="LT19" i="30"/>
  <c r="LS19" i="30"/>
  <c r="LR19" i="30"/>
  <c r="LQ19" i="30"/>
  <c r="LP19" i="30"/>
  <c r="LO19" i="30"/>
  <c r="LN19" i="30"/>
  <c r="LM19" i="30"/>
  <c r="LL19" i="30"/>
  <c r="LK19" i="30"/>
  <c r="LJ19" i="30"/>
  <c r="LI19" i="30"/>
  <c r="LH19" i="30"/>
  <c r="LG19" i="30"/>
  <c r="LF19" i="30"/>
  <c r="LE19" i="30"/>
  <c r="LD19" i="30"/>
  <c r="LC19" i="30"/>
  <c r="LB19" i="30"/>
  <c r="LA19" i="30"/>
  <c r="KZ19" i="30"/>
  <c r="KY19" i="30"/>
  <c r="KX19" i="30"/>
  <c r="KW19" i="30"/>
  <c r="KV19" i="30"/>
  <c r="KU19" i="30"/>
  <c r="KT19" i="30"/>
  <c r="KS19" i="30"/>
  <c r="KR19" i="30"/>
  <c r="KQ19" i="30"/>
  <c r="KP19" i="30"/>
  <c r="KO19" i="30"/>
  <c r="KN19" i="30"/>
  <c r="KM19" i="30"/>
  <c r="KL19" i="30"/>
  <c r="KK19" i="30"/>
  <c r="KJ19" i="30"/>
  <c r="KI19" i="30"/>
  <c r="KH19" i="30"/>
  <c r="KG19" i="30"/>
  <c r="KF19" i="30"/>
  <c r="KE19" i="30"/>
  <c r="KD19" i="30"/>
  <c r="KC19" i="30"/>
  <c r="KB19" i="30"/>
  <c r="KA19" i="30"/>
  <c r="JZ19" i="30"/>
  <c r="JY19" i="30"/>
  <c r="JX19" i="30"/>
  <c r="JW19" i="30"/>
  <c r="JV19" i="30"/>
  <c r="JU19" i="30"/>
  <c r="JT19" i="30"/>
  <c r="JS19" i="30"/>
  <c r="JR19" i="30"/>
  <c r="JQ19" i="30"/>
  <c r="JP19" i="30"/>
  <c r="JO19" i="30"/>
  <c r="JN19" i="30"/>
  <c r="JM19" i="30"/>
  <c r="JL19" i="30"/>
  <c r="JK19" i="30"/>
  <c r="JJ19" i="30"/>
  <c r="JI19" i="30"/>
  <c r="JH19" i="30"/>
  <c r="JG19" i="30"/>
  <c r="JF19" i="30"/>
  <c r="JE19" i="30"/>
  <c r="JD19" i="30"/>
  <c r="JC19" i="30"/>
  <c r="JB19" i="30"/>
  <c r="JA19" i="30"/>
  <c r="IZ19" i="30"/>
  <c r="IY19" i="30"/>
  <c r="IX19" i="30"/>
  <c r="IW19" i="30"/>
  <c r="IV19" i="30"/>
  <c r="IU19" i="30"/>
  <c r="IT19" i="30"/>
  <c r="IS19" i="30"/>
  <c r="IR19" i="30"/>
  <c r="IQ19" i="30"/>
  <c r="IP19" i="30"/>
  <c r="IO19" i="30"/>
  <c r="IN19" i="30"/>
  <c r="IM19" i="30"/>
  <c r="IL19" i="30"/>
  <c r="IK19" i="30"/>
  <c r="IJ19" i="30"/>
  <c r="II19" i="30"/>
  <c r="IH19" i="30"/>
  <c r="IG19" i="30"/>
  <c r="IF19" i="30"/>
  <c r="IE19" i="30"/>
  <c r="ID19" i="30"/>
  <c r="IC19" i="30"/>
  <c r="IB19" i="30"/>
  <c r="IA19" i="30"/>
  <c r="HZ19" i="30"/>
  <c r="HY19" i="30"/>
  <c r="HX19" i="30"/>
  <c r="HW19" i="30"/>
  <c r="HV19" i="30"/>
  <c r="HU19" i="30"/>
  <c r="HT19" i="30"/>
  <c r="HS19" i="30"/>
  <c r="HR19" i="30"/>
  <c r="HQ19" i="30"/>
  <c r="HP19" i="30"/>
  <c r="HO19" i="30"/>
  <c r="HN19" i="30"/>
  <c r="HM19" i="30"/>
  <c r="HL19" i="30"/>
  <c r="HK19" i="30"/>
  <c r="HJ19" i="30"/>
  <c r="HI19" i="30"/>
  <c r="HH19" i="30"/>
  <c r="HG19" i="30"/>
  <c r="HF19" i="30"/>
  <c r="HE19" i="30"/>
  <c r="HD19" i="30"/>
  <c r="HC19" i="30"/>
  <c r="HB19" i="30"/>
  <c r="HA19" i="30"/>
  <c r="GZ19" i="30"/>
  <c r="GY19" i="30"/>
  <c r="GX19" i="30"/>
  <c r="GW19" i="30"/>
  <c r="GV19" i="30"/>
  <c r="GU19" i="30"/>
  <c r="GT19" i="30"/>
  <c r="GS19" i="30"/>
  <c r="GR19" i="30"/>
  <c r="GQ19" i="30"/>
  <c r="GP19" i="30"/>
  <c r="GO19" i="30"/>
  <c r="GN19" i="30"/>
  <c r="GM19" i="30"/>
  <c r="GL19" i="30"/>
  <c r="GK19" i="30"/>
  <c r="GJ19" i="30"/>
  <c r="GI19" i="30"/>
  <c r="GH19" i="30"/>
  <c r="GG19" i="30"/>
  <c r="GF19" i="30"/>
  <c r="GE19" i="30"/>
  <c r="GD19" i="30"/>
  <c r="GC19" i="30"/>
  <c r="GB19" i="30"/>
  <c r="GA19" i="30"/>
  <c r="FZ19" i="30"/>
  <c r="FY19" i="30"/>
  <c r="FX19" i="30"/>
  <c r="FW19" i="30"/>
  <c r="FV19" i="30"/>
  <c r="FU19" i="30"/>
  <c r="FT19" i="30"/>
  <c r="FS19" i="30"/>
  <c r="FR19" i="30"/>
  <c r="FQ19" i="30"/>
  <c r="FP19" i="30"/>
  <c r="FO19" i="30"/>
  <c r="FN19" i="30"/>
  <c r="FM19" i="30"/>
  <c r="FL19" i="30"/>
  <c r="FK19" i="30"/>
  <c r="FJ19" i="30"/>
  <c r="FI19" i="30"/>
  <c r="FH19" i="30"/>
  <c r="FG19" i="30"/>
  <c r="FF19" i="30"/>
  <c r="FE19" i="30"/>
  <c r="FD19" i="30"/>
  <c r="FC19" i="30"/>
  <c r="FB19" i="30"/>
  <c r="FA19" i="30"/>
  <c r="EZ19" i="30"/>
  <c r="EY19" i="30"/>
  <c r="EX19" i="30"/>
  <c r="EW19" i="30"/>
  <c r="EV19" i="30"/>
  <c r="EU19" i="30"/>
  <c r="ET19" i="30"/>
  <c r="ES19" i="30"/>
  <c r="ER19" i="30"/>
  <c r="EQ19" i="30"/>
  <c r="EP19" i="30"/>
  <c r="EO19" i="30"/>
  <c r="EN19" i="30"/>
  <c r="EM19" i="30"/>
  <c r="EL19" i="30"/>
  <c r="EK19" i="30"/>
  <c r="EJ19" i="30"/>
  <c r="EI19" i="30"/>
  <c r="EH19" i="30"/>
  <c r="EG19" i="30"/>
  <c r="EF19" i="30"/>
  <c r="EE19" i="30"/>
  <c r="ED19" i="30"/>
  <c r="EC19" i="30"/>
  <c r="EB19" i="30"/>
  <c r="EA19" i="30"/>
  <c r="DZ19" i="30"/>
  <c r="DY19" i="30"/>
  <c r="DX19" i="30"/>
  <c r="DW19" i="30"/>
  <c r="DV19" i="30"/>
  <c r="DU19" i="30"/>
  <c r="DT19" i="30"/>
  <c r="DS19" i="30"/>
  <c r="DR19" i="30"/>
  <c r="DQ19" i="30"/>
  <c r="DP19" i="30"/>
  <c r="DO19" i="30"/>
  <c r="DN19" i="30"/>
  <c r="DM19" i="30"/>
  <c r="DL19" i="30"/>
  <c r="DK19" i="30"/>
  <c r="DJ19" i="30"/>
  <c r="DI19" i="30"/>
  <c r="DH19" i="30"/>
  <c r="DG19" i="30"/>
  <c r="DF19" i="30"/>
  <c r="DE19" i="30"/>
  <c r="DD19" i="30"/>
  <c r="DC19" i="30"/>
  <c r="DB19" i="30"/>
  <c r="DA19" i="30"/>
  <c r="CZ19" i="30"/>
  <c r="CY19" i="30"/>
  <c r="CX19" i="30"/>
  <c r="CW19" i="30"/>
  <c r="CV19" i="30"/>
  <c r="CU19" i="30"/>
  <c r="CT19" i="30"/>
  <c r="CS19" i="30"/>
  <c r="CR19" i="30"/>
  <c r="CQ19" i="30"/>
  <c r="CP19" i="30"/>
  <c r="CO19" i="30"/>
  <c r="CN19" i="30"/>
  <c r="CM19" i="30"/>
  <c r="CL19" i="30"/>
  <c r="CK19" i="30"/>
  <c r="CJ19" i="30"/>
  <c r="CI19" i="30"/>
  <c r="CH19" i="30"/>
  <c r="CG19" i="30"/>
  <c r="CF19" i="30"/>
  <c r="CE19" i="30"/>
  <c r="CD19" i="30"/>
  <c r="CC19" i="30"/>
  <c r="CB19" i="30"/>
  <c r="CA19" i="30"/>
  <c r="BZ19" i="30"/>
  <c r="BY19" i="30"/>
  <c r="BX19" i="30"/>
  <c r="BW19" i="30"/>
  <c r="BV19" i="30"/>
  <c r="BU19" i="30"/>
  <c r="BT19" i="30"/>
  <c r="BS19" i="30"/>
  <c r="BR19" i="30"/>
  <c r="BQ19" i="30"/>
  <c r="BP19" i="30"/>
  <c r="BO19" i="30"/>
  <c r="BN19" i="30"/>
  <c r="BM19" i="30"/>
  <c r="BL19" i="30"/>
  <c r="BK19" i="30"/>
  <c r="BJ19" i="30"/>
  <c r="BI19" i="30"/>
  <c r="ANU19" i="30"/>
  <c r="ANV19" i="30"/>
  <c r="ANW19" i="30"/>
  <c r="ANX19" i="30"/>
  <c r="ANY19" i="30"/>
  <c r="ANZ19" i="30"/>
  <c r="AOA19" i="30"/>
  <c r="AOB19" i="30"/>
  <c r="AOC19" i="30"/>
  <c r="AOD19" i="30"/>
  <c r="AOE19" i="30"/>
  <c r="AOF19" i="30"/>
  <c r="AOG19" i="30"/>
  <c r="AOH19" i="30"/>
  <c r="AOI19" i="30"/>
  <c r="AOJ19" i="30"/>
  <c r="AOK19" i="30"/>
  <c r="AOL19" i="30"/>
  <c r="AOM19" i="30"/>
  <c r="AON19" i="30"/>
  <c r="AOO19" i="30"/>
  <c r="AOP19" i="30"/>
  <c r="AOQ19" i="30"/>
  <c r="AOR19" i="30"/>
  <c r="AOS19" i="30"/>
  <c r="AOT19" i="30"/>
  <c r="AOU19" i="30"/>
  <c r="AOV19" i="30"/>
  <c r="AOW19" i="30"/>
  <c r="AOX19" i="30"/>
  <c r="AOY19" i="30"/>
  <c r="AOZ19" i="30"/>
  <c r="APA19" i="30"/>
  <c r="APB19" i="30"/>
  <c r="APC19" i="30"/>
  <c r="APD19" i="30"/>
  <c r="APE19" i="30"/>
  <c r="APF19" i="30"/>
  <c r="APG19" i="30"/>
  <c r="APH19" i="30"/>
  <c r="API19" i="30"/>
  <c r="APJ19" i="30"/>
  <c r="APK19" i="30"/>
  <c r="APL19" i="30"/>
  <c r="APM19" i="30"/>
  <c r="APN19" i="30"/>
  <c r="APO19" i="30"/>
  <c r="APP19" i="30"/>
  <c r="APQ19" i="30"/>
  <c r="APR19" i="30"/>
  <c r="APS19" i="30"/>
  <c r="APT19" i="30"/>
  <c r="APU19" i="30"/>
  <c r="APV19" i="30"/>
  <c r="APW19" i="30"/>
  <c r="APX19" i="30"/>
  <c r="APY19" i="30"/>
  <c r="APZ19" i="30"/>
  <c r="AQA19" i="30"/>
  <c r="AQB19" i="30"/>
  <c r="AQC19" i="30"/>
  <c r="AQD19" i="30"/>
  <c r="AQE19" i="30"/>
  <c r="AQF19" i="30"/>
  <c r="AQG19" i="30"/>
  <c r="AQH19" i="30"/>
  <c r="AQI19" i="30"/>
  <c r="AQJ19" i="30"/>
  <c r="AQK19" i="30"/>
  <c r="AQL19" i="30"/>
  <c r="AQM19" i="30"/>
  <c r="AQN19" i="30"/>
  <c r="AQO19" i="30"/>
  <c r="AQP19" i="30"/>
  <c r="AQQ19" i="30"/>
  <c r="AQR19" i="30"/>
  <c r="AQS19" i="30"/>
  <c r="AQT19" i="30"/>
  <c r="AQU19" i="30"/>
  <c r="AQV19" i="30"/>
  <c r="AQW19" i="30"/>
  <c r="AQX19" i="30"/>
  <c r="AQY19" i="30"/>
  <c r="AQZ19" i="30"/>
  <c r="ARA19" i="30"/>
  <c r="ARB19" i="30"/>
  <c r="ARC19" i="30"/>
  <c r="ARD19" i="30"/>
  <c r="ARE19" i="30"/>
  <c r="ARF19" i="30"/>
  <c r="ARG19" i="30"/>
  <c r="ARH19" i="30"/>
  <c r="ARI19" i="30"/>
  <c r="ARJ19" i="30"/>
  <c r="ARK19" i="30"/>
  <c r="ARL19" i="30"/>
  <c r="ARM19" i="30"/>
  <c r="ARN19" i="30"/>
  <c r="ARO19" i="30"/>
  <c r="ARP19" i="30"/>
  <c r="ARQ19" i="30"/>
  <c r="ARR19" i="30"/>
  <c r="ARS19" i="30"/>
  <c r="ART19" i="30"/>
  <c r="ARU19" i="30"/>
  <c r="ARV19" i="30"/>
  <c r="ARW19" i="30"/>
  <c r="ARX19" i="30"/>
  <c r="ARY19" i="30"/>
  <c r="ARZ19" i="30"/>
  <c r="ASA19" i="30"/>
  <c r="ASB19" i="30"/>
  <c r="ASC19" i="30"/>
  <c r="ASD19" i="30"/>
  <c r="ASE19" i="30"/>
  <c r="ASF19" i="30"/>
  <c r="ASG19" i="30"/>
  <c r="ASH19" i="30"/>
  <c r="ASI19" i="30"/>
  <c r="ASJ19" i="30"/>
  <c r="ASK19" i="30"/>
  <c r="ASL19" i="30"/>
  <c r="ASM19" i="30"/>
  <c r="ASN19" i="30"/>
  <c r="ASO19" i="30"/>
  <c r="ASP19" i="30"/>
  <c r="ASQ19" i="30"/>
  <c r="ASR19" i="30"/>
  <c r="ASS19" i="30"/>
  <c r="AST19" i="30"/>
  <c r="ASU19" i="30"/>
  <c r="ASV19" i="30"/>
  <c r="ASW19" i="30"/>
  <c r="ASX19" i="30"/>
  <c r="ASY19" i="30"/>
  <c r="ASZ19" i="30"/>
  <c r="ATA19" i="30"/>
  <c r="ATB19" i="30"/>
  <c r="ATC19" i="30"/>
  <c r="ATD19" i="30"/>
  <c r="ATE19" i="30"/>
  <c r="ATF19" i="30"/>
  <c r="ATG19" i="30"/>
  <c r="ATH19" i="30"/>
  <c r="ATI19" i="30"/>
  <c r="ATJ19" i="30"/>
  <c r="ATK19" i="30"/>
  <c r="ATL19" i="30"/>
  <c r="ATM19" i="30"/>
  <c r="ATN19" i="30"/>
  <c r="ATO19" i="30"/>
  <c r="ATP19" i="30"/>
  <c r="ATQ19" i="30"/>
  <c r="ATR19" i="30"/>
  <c r="ATS19" i="30"/>
  <c r="ATT19" i="30"/>
  <c r="ATU19" i="30"/>
  <c r="ATV19" i="30"/>
  <c r="ATW19" i="30"/>
  <c r="ATX19" i="30"/>
  <c r="ATY19" i="30"/>
  <c r="ATZ19" i="30"/>
  <c r="AUA19" i="30"/>
  <c r="AUB19" i="30"/>
  <c r="AUC19" i="30"/>
  <c r="AUD19" i="30"/>
  <c r="AUE19" i="30"/>
  <c r="AUF19" i="30"/>
  <c r="AUG19" i="30"/>
  <c r="AUH19" i="30"/>
  <c r="AUI19" i="30"/>
  <c r="AUJ19" i="30"/>
  <c r="AUK19" i="30"/>
  <c r="AUL19" i="30"/>
  <c r="AUM19" i="30"/>
  <c r="AUN19" i="30"/>
  <c r="AUO19" i="30"/>
  <c r="AUP19" i="30"/>
  <c r="AUQ19" i="30"/>
  <c r="AUR19" i="30"/>
  <c r="AUS19" i="30"/>
  <c r="AUT19" i="30"/>
  <c r="AUU19" i="30"/>
  <c r="AUV19" i="30"/>
  <c r="AUW19" i="30"/>
  <c r="AUX19" i="30"/>
  <c r="AUY19" i="30"/>
  <c r="AUZ19" i="30"/>
  <c r="AVA19" i="30"/>
  <c r="AVB19" i="30"/>
  <c r="AVC19" i="30"/>
  <c r="AVD19" i="30"/>
  <c r="AVE19" i="30"/>
  <c r="AVF19" i="30"/>
  <c r="AVG19" i="30"/>
  <c r="AVH19" i="30"/>
  <c r="AVI19" i="30"/>
  <c r="AVJ19" i="30"/>
  <c r="AVK19" i="30"/>
  <c r="AVL19" i="30"/>
  <c r="AVM19" i="30"/>
  <c r="AVN19" i="30"/>
  <c r="AVO19" i="30"/>
  <c r="AVP19" i="30"/>
  <c r="AVQ19" i="30"/>
  <c r="AVR19" i="30"/>
  <c r="AVS19" i="30"/>
  <c r="AVT19" i="30"/>
  <c r="AVU19" i="30"/>
  <c r="AVV19" i="30"/>
  <c r="AVW19" i="30"/>
  <c r="AVX19" i="30"/>
  <c r="AVY19" i="30"/>
  <c r="AVZ19" i="30"/>
  <c r="AWA19" i="30"/>
  <c r="AWB19" i="30"/>
  <c r="AWC19" i="30"/>
  <c r="AWD19" i="30"/>
  <c r="AWE19" i="30"/>
  <c r="AWF19" i="30"/>
  <c r="AWG19" i="30"/>
  <c r="AWH19" i="30"/>
  <c r="AWI19" i="30"/>
  <c r="AWJ19" i="30"/>
  <c r="AWK19" i="30"/>
  <c r="AWL19" i="30"/>
  <c r="AWM19" i="30"/>
  <c r="AWN19" i="30"/>
  <c r="AWO19" i="30"/>
  <c r="AWP19" i="30"/>
  <c r="AWQ19" i="30"/>
  <c r="AWR19" i="30"/>
  <c r="AWS19" i="30"/>
  <c r="AWT19" i="30"/>
  <c r="AWU19" i="30"/>
  <c r="AWV19" i="30"/>
  <c r="AWW19" i="30"/>
  <c r="AWX19" i="30"/>
  <c r="AWY19" i="30"/>
  <c r="AWZ19" i="30"/>
  <c r="AXA19" i="30"/>
  <c r="AXB19" i="30"/>
  <c r="AXC19" i="30"/>
  <c r="AXD19" i="30"/>
  <c r="AXE19" i="30"/>
  <c r="AXF19" i="30"/>
  <c r="AXG19" i="30"/>
  <c r="AXH19" i="30"/>
  <c r="AXI19" i="30"/>
  <c r="AXJ19" i="30"/>
  <c r="AXK19" i="30"/>
  <c r="AXL19" i="30"/>
  <c r="AXM19" i="30"/>
  <c r="AXN19" i="30"/>
  <c r="AXO19" i="30"/>
  <c r="AXP19" i="30"/>
  <c r="AXQ19" i="30"/>
  <c r="AXR19" i="30"/>
  <c r="AXS19" i="30"/>
  <c r="AXT19" i="30"/>
  <c r="AXU19" i="30"/>
  <c r="AXV19" i="30"/>
  <c r="AXW19" i="30"/>
  <c r="AXX19" i="30"/>
  <c r="AXY19" i="30"/>
  <c r="AXZ19" i="30"/>
  <c r="AYA19" i="30"/>
  <c r="AYB19" i="30"/>
  <c r="AYC19" i="30"/>
  <c r="AYD19" i="30"/>
  <c r="AYE19" i="30"/>
  <c r="AYF19" i="30"/>
  <c r="AYG19" i="30"/>
  <c r="AYH19" i="30"/>
  <c r="AYI19" i="30"/>
  <c r="AYJ19" i="30"/>
  <c r="AYK19" i="30"/>
  <c r="AYL19" i="30"/>
  <c r="AYM19" i="30"/>
  <c r="AYN19" i="30"/>
  <c r="AYO19" i="30"/>
  <c r="AYP19" i="30"/>
  <c r="AYQ19" i="30"/>
  <c r="AYR19" i="30"/>
  <c r="AYS19" i="30"/>
  <c r="AYT19" i="30"/>
  <c r="AYU19" i="30"/>
  <c r="AYV19" i="30"/>
  <c r="AYW19" i="30"/>
  <c r="AYX19" i="30"/>
  <c r="AYY19" i="30"/>
  <c r="AYZ19" i="30"/>
  <c r="AZA19" i="30"/>
  <c r="AZB19" i="30"/>
  <c r="AZC19" i="30"/>
  <c r="AZD19" i="30"/>
  <c r="AZE19" i="30"/>
  <c r="AZF19" i="30"/>
  <c r="AZG19" i="30"/>
  <c r="AZH19" i="30"/>
  <c r="AZI19" i="30"/>
  <c r="AZJ19" i="30"/>
  <c r="AZK19" i="30"/>
  <c r="AZL19" i="30"/>
  <c r="AZM19" i="30"/>
  <c r="AZN19" i="30"/>
  <c r="AZO19" i="30"/>
  <c r="AZP19" i="30"/>
  <c r="AZQ19" i="30"/>
  <c r="AZR19" i="30"/>
  <c r="AZS19" i="30"/>
  <c r="AZT19" i="30"/>
  <c r="AZU19" i="30"/>
  <c r="AZV19" i="30"/>
  <c r="AZW19" i="30"/>
  <c r="AZX19" i="30"/>
  <c r="AZY19" i="30"/>
  <c r="AZZ19" i="30"/>
  <c r="BAA19" i="30"/>
  <c r="BAB19" i="30"/>
  <c r="BAC19" i="30"/>
  <c r="BAD19" i="30"/>
  <c r="BAE19" i="30"/>
  <c r="BAF19" i="30"/>
  <c r="BAG19" i="30"/>
  <c r="BAH19" i="30"/>
  <c r="BAI19" i="30"/>
  <c r="BAJ19" i="30"/>
  <c r="BAK19" i="30"/>
  <c r="BAL19" i="30"/>
  <c r="BAM19" i="30"/>
  <c r="BAN19" i="30"/>
  <c r="BAO19" i="30"/>
  <c r="BAP19" i="30"/>
  <c r="BAQ19" i="30"/>
  <c r="BAR19" i="30"/>
  <c r="BAS19" i="30"/>
  <c r="BAT19" i="30"/>
  <c r="BAU19" i="30"/>
  <c r="BAV19" i="30"/>
  <c r="BAW19" i="30"/>
  <c r="BAX19" i="30"/>
  <c r="BAY19" i="30"/>
  <c r="BAZ19" i="30"/>
  <c r="BBA19" i="30"/>
  <c r="BBB19" i="30"/>
  <c r="BBC19" i="30"/>
  <c r="BBD19" i="30"/>
  <c r="BBE19" i="30"/>
  <c r="BBF19" i="30"/>
  <c r="BBG19" i="30"/>
  <c r="BBH19" i="30"/>
  <c r="BBI19" i="30"/>
  <c r="BBJ19" i="30"/>
  <c r="BBK19" i="30"/>
  <c r="BBL19" i="30"/>
  <c r="BBM19" i="30"/>
  <c r="BBN19" i="30"/>
  <c r="BBO19" i="30"/>
  <c r="BBP19" i="30"/>
  <c r="BBQ19" i="30"/>
  <c r="BBR19" i="30"/>
  <c r="BBS19" i="30"/>
  <c r="BBT19" i="30"/>
  <c r="BBU19" i="30"/>
  <c r="BBV19" i="30"/>
  <c r="BBW19" i="30"/>
  <c r="BBX19" i="30"/>
  <c r="BBY19" i="30"/>
  <c r="BBZ19" i="30"/>
  <c r="BCA19" i="30"/>
  <c r="BCB19" i="30"/>
  <c r="BCC19" i="30"/>
  <c r="BCD19" i="30"/>
  <c r="BCE19" i="30"/>
  <c r="BCF19" i="30"/>
  <c r="BCG19" i="30"/>
  <c r="BCH19" i="30"/>
  <c r="BCI19" i="30"/>
  <c r="BCJ19" i="30"/>
  <c r="BCK19" i="30"/>
  <c r="BCL19" i="30"/>
  <c r="BCM19" i="30"/>
  <c r="BCN19" i="30"/>
  <c r="BCO19" i="30"/>
  <c r="BCP19" i="30"/>
  <c r="BCQ19" i="30"/>
  <c r="BCR19" i="30"/>
  <c r="BCS19" i="30"/>
  <c r="BCT19" i="30"/>
  <c r="BCU19" i="30"/>
  <c r="BCV19" i="30"/>
  <c r="BCW19" i="30"/>
  <c r="BCX19" i="30"/>
  <c r="BCY19" i="30"/>
  <c r="BCZ19" i="30"/>
  <c r="BDA19" i="30"/>
  <c r="BDB19" i="30"/>
  <c r="BDC19" i="30"/>
  <c r="BDD19" i="30"/>
  <c r="BDE19" i="30"/>
  <c r="BDF19" i="30"/>
  <c r="BDG19" i="30"/>
  <c r="BDH19" i="30"/>
  <c r="BDI19" i="30"/>
  <c r="BDJ19" i="30"/>
  <c r="BDK19" i="30"/>
  <c r="BDL19" i="30"/>
  <c r="BDM19" i="30"/>
  <c r="BDN19" i="30"/>
  <c r="BDO19" i="30"/>
  <c r="BDP19" i="30"/>
  <c r="BDQ19" i="30"/>
  <c r="BDR19" i="30"/>
  <c r="BDS19" i="30"/>
  <c r="BDT19" i="30"/>
  <c r="BDU19" i="30"/>
  <c r="BDV19" i="30"/>
  <c r="BDW19" i="30"/>
  <c r="BDX19" i="30"/>
  <c r="BDY19" i="30"/>
  <c r="BDZ19" i="30"/>
  <c r="BEA19" i="30"/>
  <c r="BEB19" i="30"/>
  <c r="BEC19" i="30"/>
  <c r="BED19" i="30"/>
  <c r="BEE19" i="30"/>
  <c r="BEF19" i="30"/>
  <c r="BEG19" i="30"/>
  <c r="BEH19" i="30"/>
  <c r="BEI19" i="30"/>
  <c r="BEJ19" i="30"/>
  <c r="BEK19" i="30"/>
  <c r="BEL19" i="30"/>
  <c r="BEM19" i="30"/>
  <c r="BEN19" i="30"/>
  <c r="BEO19" i="30"/>
  <c r="BEP19" i="30"/>
  <c r="BEQ19" i="30"/>
  <c r="BER19" i="30"/>
  <c r="BES19" i="30"/>
  <c r="BET19" i="30"/>
  <c r="BEU19" i="30"/>
  <c r="BEV19" i="30"/>
  <c r="BEW19" i="30"/>
  <c r="BEX19" i="30"/>
  <c r="BEY19" i="30"/>
  <c r="BEZ19" i="30"/>
  <c r="BFA19" i="30"/>
  <c r="BFB19" i="30"/>
  <c r="BFC19" i="30"/>
  <c r="BFD19" i="30"/>
  <c r="BFE19" i="30"/>
  <c r="BFF19" i="30"/>
  <c r="BFG19" i="30"/>
  <c r="BFH19" i="30"/>
  <c r="BFI19" i="30"/>
  <c r="BFJ19" i="30"/>
  <c r="BFK19" i="30"/>
  <c r="BFL19" i="30"/>
  <c r="BFM19" i="30"/>
  <c r="BFN19" i="30"/>
  <c r="BFO19" i="30"/>
  <c r="BFP19" i="30"/>
  <c r="BFQ19" i="30"/>
  <c r="BFR19" i="30"/>
  <c r="BFS19" i="30"/>
  <c r="BFT19" i="30"/>
  <c r="BFU19" i="30"/>
  <c r="BFV19" i="30"/>
  <c r="BFW19" i="30"/>
  <c r="BFX19" i="30"/>
  <c r="BFY19" i="30"/>
  <c r="BFZ19" i="30"/>
  <c r="BGA19" i="30"/>
  <c r="BGB19" i="30"/>
  <c r="BGC19" i="30"/>
  <c r="BGD19" i="30"/>
  <c r="BGE19" i="30"/>
  <c r="BGF19" i="30"/>
  <c r="BGG19" i="30"/>
  <c r="BGH19" i="30"/>
  <c r="BGI19" i="30"/>
  <c r="BGJ19" i="30"/>
  <c r="BGK19" i="30"/>
  <c r="BGL19" i="30"/>
  <c r="BGM19" i="30"/>
  <c r="BGN19" i="30"/>
  <c r="BGO19" i="30"/>
  <c r="BGP19" i="30"/>
  <c r="BGQ19" i="30"/>
  <c r="BGR19" i="30"/>
  <c r="BGS19" i="30"/>
  <c r="BGT19" i="30"/>
  <c r="BGU19" i="30"/>
  <c r="BGV19" i="30"/>
  <c r="BGW19" i="30"/>
  <c r="BGX19" i="30"/>
  <c r="BGY19" i="30"/>
  <c r="BGZ19" i="30"/>
  <c r="BHA19" i="30"/>
  <c r="BHB19" i="30"/>
  <c r="BHC19" i="30"/>
  <c r="BHD19" i="30"/>
  <c r="BHE19" i="30"/>
  <c r="BHF19" i="30"/>
  <c r="BHG19" i="30"/>
  <c r="BHH19" i="30"/>
  <c r="BHI19" i="30"/>
  <c r="BHJ19" i="30"/>
  <c r="BHK19" i="30"/>
  <c r="BHL19" i="30"/>
  <c r="BHM19" i="30"/>
  <c r="BHN19" i="30"/>
  <c r="BHO19" i="30"/>
  <c r="BHP19" i="30"/>
  <c r="BHQ19" i="30"/>
  <c r="BHR19" i="30"/>
  <c r="BHS19" i="30"/>
  <c r="BHT19" i="30"/>
  <c r="BHU19" i="30"/>
  <c r="BHV19" i="30"/>
  <c r="BHW19" i="30"/>
  <c r="BHX19" i="30"/>
  <c r="BHY19" i="30"/>
  <c r="BHZ19" i="30"/>
  <c r="BIA19" i="30"/>
  <c r="BIB19" i="30"/>
  <c r="BIC19" i="30"/>
  <c r="BID19" i="30"/>
  <c r="BIE19" i="30"/>
  <c r="BIF19" i="30"/>
  <c r="BIG19" i="30"/>
  <c r="BIH19" i="30"/>
  <c r="BII19" i="30"/>
  <c r="BIJ19" i="30"/>
  <c r="BIK19" i="30"/>
  <c r="BIL19" i="30"/>
  <c r="BIM19" i="30"/>
  <c r="BIN19" i="30"/>
  <c r="BIO19" i="30"/>
  <c r="BIP19" i="30"/>
  <c r="BIQ19" i="30"/>
  <c r="BIR19" i="30"/>
  <c r="BIS19" i="30"/>
  <c r="BIT19" i="30"/>
  <c r="BIU19" i="30"/>
  <c r="BIV19" i="30"/>
  <c r="BIW19" i="30"/>
  <c r="BIX19" i="30"/>
  <c r="BIY19" i="30"/>
  <c r="BIZ19" i="30"/>
  <c r="BJA19" i="30"/>
  <c r="BJB19" i="30"/>
  <c r="BJC19" i="30"/>
  <c r="BJD19" i="30"/>
  <c r="BJE19" i="30"/>
  <c r="BJF19" i="30"/>
  <c r="BJG19" i="30"/>
  <c r="BJH19" i="30"/>
  <c r="BJI19" i="30"/>
  <c r="BJJ19" i="30"/>
  <c r="BJK19" i="30"/>
  <c r="BJL19" i="30"/>
  <c r="BJM19" i="30"/>
  <c r="BJN19" i="30"/>
  <c r="BJO19" i="30"/>
  <c r="BJP19" i="30"/>
  <c r="BJQ19" i="30"/>
  <c r="BJR19" i="30"/>
  <c r="BJS19" i="30"/>
  <c r="BJT19" i="30"/>
  <c r="BJU19" i="30"/>
  <c r="BJV19" i="30"/>
  <c r="BJW19" i="30"/>
  <c r="BJX19" i="30"/>
  <c r="BJY19" i="30"/>
  <c r="BJZ19" i="30"/>
  <c r="BKA19" i="30"/>
  <c r="BKB19" i="30"/>
  <c r="BKC19" i="30"/>
  <c r="BKD19" i="30"/>
  <c r="BKE19" i="30"/>
  <c r="BKF19" i="30"/>
  <c r="BKG19" i="30"/>
  <c r="BKH19" i="30"/>
  <c r="BKI19" i="30"/>
  <c r="BKJ19" i="30"/>
  <c r="BKK19" i="30"/>
  <c r="BKL19" i="30"/>
  <c r="BKM19" i="30"/>
  <c r="BKN19" i="30"/>
  <c r="BKO19" i="30"/>
  <c r="BKP19" i="30"/>
  <c r="BKQ19" i="30"/>
  <c r="BKR19" i="30"/>
  <c r="BKS19" i="30"/>
  <c r="BKT19" i="30"/>
  <c r="BKU19" i="30"/>
  <c r="BKV19" i="30"/>
  <c r="BKW19" i="30"/>
  <c r="BKX19" i="30"/>
  <c r="BKY19" i="30"/>
  <c r="BKZ19" i="30"/>
  <c r="BLA19" i="30"/>
  <c r="BLB19" i="30"/>
  <c r="BLC19" i="30"/>
  <c r="BLD19" i="30"/>
  <c r="BLE19" i="30"/>
  <c r="BLF19" i="30"/>
  <c r="BLG19" i="30"/>
  <c r="BLH19" i="30"/>
  <c r="BLI19" i="30"/>
  <c r="BLJ19" i="30"/>
  <c r="BLK19" i="30"/>
  <c r="BLL19" i="30"/>
  <c r="BLM19" i="30"/>
  <c r="BLN19" i="30"/>
  <c r="BLO19" i="30"/>
  <c r="BLP19" i="30"/>
  <c r="BLQ19" i="30"/>
  <c r="BLR19" i="30"/>
  <c r="BLS19" i="30"/>
  <c r="BLT19" i="30"/>
  <c r="BLU19" i="30"/>
  <c r="BLV19" i="30"/>
  <c r="BLW19" i="30"/>
  <c r="BLX19" i="30"/>
  <c r="BLY19" i="30"/>
  <c r="BLZ19" i="30"/>
  <c r="BMA19" i="30"/>
  <c r="BMB19" i="30"/>
  <c r="BMC19" i="30"/>
  <c r="BMD19" i="30"/>
  <c r="BME19" i="30"/>
  <c r="BMF19" i="30"/>
  <c r="BMG19" i="30"/>
  <c r="BMH19" i="30"/>
  <c r="BMI19" i="30"/>
  <c r="BMJ19" i="30"/>
  <c r="BMK19" i="30"/>
  <c r="BML19" i="30"/>
  <c r="BMM19" i="30"/>
  <c r="BMN19" i="30"/>
  <c r="BMO19" i="30"/>
  <c r="BMP19" i="30"/>
  <c r="BMQ19" i="30"/>
  <c r="BMR19" i="30"/>
  <c r="BMS19" i="30"/>
  <c r="BMT19" i="30"/>
  <c r="BMU19" i="30"/>
  <c r="BMV19" i="30"/>
  <c r="BMW19" i="30"/>
  <c r="BMX19" i="30"/>
  <c r="BMY19" i="30"/>
  <c r="BMZ19" i="30"/>
  <c r="BNA19" i="30"/>
  <c r="BNB19" i="30"/>
  <c r="BNC19" i="30"/>
  <c r="BND19" i="30"/>
  <c r="BNE19" i="30"/>
  <c r="BNF19" i="30"/>
  <c r="BNG19" i="30"/>
  <c r="BNH19" i="30"/>
  <c r="BNI19" i="30"/>
  <c r="BNJ19" i="30"/>
  <c r="BNK19" i="30"/>
  <c r="BNL19" i="30"/>
  <c r="BNM19" i="30"/>
  <c r="BNN19" i="30"/>
  <c r="BNO19" i="30"/>
  <c r="BNP19" i="30"/>
  <c r="BNQ19" i="30"/>
  <c r="BNR19" i="30"/>
  <c r="BNS19" i="30"/>
  <c r="BNT19" i="30"/>
  <c r="BNU19" i="30"/>
  <c r="BNV19" i="30"/>
  <c r="BNW19" i="30"/>
  <c r="BNX19" i="30"/>
  <c r="BNY19" i="30"/>
  <c r="BNZ19" i="30"/>
  <c r="BOA19" i="30"/>
  <c r="BOB19" i="30"/>
  <c r="BOC19" i="30"/>
  <c r="BOD19" i="30"/>
  <c r="BOE19" i="30"/>
  <c r="BOF19" i="30"/>
  <c r="BOG19" i="30"/>
  <c r="BOH19" i="30"/>
  <c r="BOI19" i="30"/>
  <c r="BOJ19" i="30"/>
  <c r="BOK19" i="30"/>
  <c r="BOL19" i="30"/>
  <c r="BOM19" i="30"/>
  <c r="BON19" i="30"/>
  <c r="BOO19" i="30"/>
  <c r="BOP19" i="30"/>
  <c r="BOQ19" i="30"/>
  <c r="BOR19" i="30"/>
  <c r="BOS19" i="30"/>
  <c r="BOT19" i="30"/>
  <c r="BOU19" i="30"/>
  <c r="BOV19" i="30"/>
  <c r="BOW19" i="30"/>
  <c r="BOX19" i="30"/>
  <c r="BOY19" i="30"/>
  <c r="BOZ19" i="30"/>
  <c r="BPA19" i="30"/>
  <c r="BPB19" i="30"/>
  <c r="BPC19" i="30"/>
  <c r="BPD19" i="30"/>
  <c r="BPE19" i="30"/>
  <c r="BPF19" i="30"/>
  <c r="BPG19" i="30"/>
  <c r="BPH19" i="30"/>
  <c r="BPI19" i="30"/>
  <c r="BPJ19" i="30"/>
  <c r="BPK19" i="30"/>
  <c r="BPL19" i="30"/>
  <c r="BPM19" i="30"/>
  <c r="BPN19" i="30"/>
  <c r="BPO19" i="30"/>
  <c r="BPP19" i="30"/>
  <c r="BPQ19" i="30"/>
  <c r="BPR19" i="30"/>
  <c r="BPS19" i="30"/>
  <c r="BPT19" i="30"/>
  <c r="BPU19" i="30"/>
  <c r="BPV19" i="30"/>
  <c r="BPW19" i="30"/>
  <c r="BPX19" i="30"/>
  <c r="BPY19" i="30"/>
  <c r="BPZ19" i="30"/>
  <c r="BQA19" i="30"/>
  <c r="BQB19" i="30"/>
  <c r="BQC19" i="30"/>
  <c r="BQD19" i="30"/>
  <c r="BQE19" i="30"/>
  <c r="BQF19" i="30"/>
  <c r="BQG19" i="30"/>
  <c r="BQH19" i="30"/>
  <c r="BQI19" i="30"/>
  <c r="BQJ19" i="30"/>
  <c r="BQK19" i="30"/>
  <c r="BQL19" i="30"/>
  <c r="BQM19" i="30"/>
  <c r="BQN19" i="30"/>
  <c r="BQO19" i="30"/>
  <c r="BQP19" i="30"/>
  <c r="BQQ19" i="30"/>
  <c r="BQR19" i="30"/>
  <c r="BQS19" i="30"/>
  <c r="BQT19" i="30"/>
  <c r="BQU19" i="30"/>
  <c r="BQV19" i="30"/>
  <c r="BQW19" i="30"/>
  <c r="BQX19" i="30"/>
  <c r="BQY19" i="30"/>
  <c r="BQZ19" i="30"/>
  <c r="BRA19" i="30"/>
  <c r="BRB19" i="30"/>
  <c r="BRC19" i="30"/>
  <c r="BRD19" i="30"/>
  <c r="BRE19" i="30"/>
  <c r="BRF19" i="30"/>
  <c r="BRG19" i="30"/>
  <c r="BRH19" i="30"/>
  <c r="BRI19" i="30"/>
  <c r="BRJ19" i="30"/>
  <c r="BRK19" i="30"/>
  <c r="BRL19" i="30"/>
  <c r="BRM19" i="30"/>
  <c r="BRN19" i="30"/>
  <c r="BRO19" i="30"/>
  <c r="BRP19" i="30"/>
  <c r="BRQ19" i="30"/>
  <c r="BRR19" i="30"/>
  <c r="BRS19" i="30"/>
  <c r="BRT19" i="30"/>
  <c r="BRU19" i="30"/>
  <c r="BRV19" i="30"/>
  <c r="BRW19" i="30"/>
  <c r="BRX19" i="30"/>
  <c r="BRY19" i="30"/>
  <c r="BRZ19" i="30"/>
  <c r="BSA19" i="30"/>
  <c r="BSB19" i="30"/>
  <c r="BSC19" i="30"/>
  <c r="BSD19" i="30"/>
  <c r="BSE19" i="30"/>
  <c r="BSF19" i="30"/>
  <c r="BSG19" i="30"/>
  <c r="BSH19" i="30"/>
  <c r="BSI19" i="30"/>
  <c r="BSJ19" i="30"/>
  <c r="BSK19" i="30"/>
  <c r="BSL19" i="30"/>
  <c r="BSM19" i="30"/>
  <c r="BSN19" i="30"/>
  <c r="BSO19" i="30"/>
  <c r="BSP19" i="30"/>
  <c r="BSQ19" i="30"/>
  <c r="BSR19" i="30"/>
  <c r="BSS19" i="30"/>
  <c r="BST19" i="30"/>
  <c r="BSU19" i="30"/>
  <c r="BSV19" i="30"/>
  <c r="BSW19" i="30"/>
  <c r="BSX19" i="30"/>
  <c r="BSY19" i="30"/>
  <c r="BSZ19" i="30"/>
  <c r="BTA19" i="30"/>
  <c r="BTB19" i="30"/>
  <c r="BTC19" i="30"/>
  <c r="BTD19" i="30"/>
  <c r="BTE19" i="30"/>
  <c r="BTF19" i="30"/>
  <c r="BTG19" i="30"/>
  <c r="BTH19" i="30"/>
  <c r="BTI19" i="30"/>
  <c r="BTJ19" i="30"/>
  <c r="BTK19" i="30"/>
  <c r="BTL19" i="30"/>
  <c r="BTM19" i="30"/>
  <c r="BTN19" i="30"/>
  <c r="BTO19" i="30"/>
  <c r="BTP19" i="30"/>
  <c r="BTQ19" i="30"/>
  <c r="BTR19" i="30"/>
  <c r="BTS19" i="30"/>
  <c r="BTT19" i="30"/>
  <c r="BTU19" i="30"/>
  <c r="BTV19" i="30"/>
  <c r="BTW19" i="30"/>
  <c r="BTX19" i="30"/>
  <c r="BTY19" i="30"/>
  <c r="BTZ19" i="30"/>
  <c r="BUA19" i="30"/>
  <c r="BUB19" i="30"/>
  <c r="BUC19" i="30"/>
  <c r="BUD19" i="30"/>
  <c r="BUE19" i="30"/>
  <c r="BUF19" i="30"/>
  <c r="BUG19" i="30"/>
  <c r="BUH19" i="30"/>
  <c r="BUI19" i="30"/>
  <c r="BUJ19" i="30"/>
  <c r="BUK19" i="30"/>
  <c r="BUL19" i="30"/>
  <c r="BUM19" i="30"/>
  <c r="BUN19" i="30"/>
  <c r="BUO19" i="30"/>
  <c r="BUP19" i="30"/>
  <c r="BUQ19" i="30"/>
  <c r="BUR19" i="30"/>
  <c r="BUS19" i="30"/>
  <c r="BUT19" i="30"/>
  <c r="BUU19" i="30"/>
  <c r="BUV19" i="30"/>
  <c r="BUW19" i="30"/>
  <c r="BUX19" i="30"/>
  <c r="BUY19" i="30"/>
  <c r="BUZ19" i="30"/>
  <c r="BVA19" i="30"/>
  <c r="BVB19" i="30"/>
  <c r="BVC19" i="30"/>
  <c r="BVD19" i="30"/>
  <c r="BVE19" i="30"/>
  <c r="BVF19" i="30"/>
  <c r="BVG19" i="30"/>
  <c r="BVH19" i="30"/>
  <c r="BVI19" i="30"/>
  <c r="BVJ19" i="30"/>
  <c r="BVK19" i="30"/>
  <c r="BVL19" i="30"/>
  <c r="BVM19" i="30"/>
  <c r="BVN19" i="30"/>
  <c r="BVO19" i="30"/>
  <c r="BVP19" i="30"/>
  <c r="BVQ19" i="30"/>
  <c r="BVR19" i="30"/>
  <c r="BVS19" i="30"/>
  <c r="BVT19" i="30"/>
  <c r="BVU19" i="30"/>
  <c r="BVV19" i="30"/>
  <c r="BVW19" i="30"/>
  <c r="BVX19" i="30"/>
  <c r="BVY19" i="30"/>
  <c r="BVZ19" i="30"/>
  <c r="BWA19" i="30"/>
  <c r="BWB19" i="30"/>
  <c r="BWC19" i="30"/>
  <c r="BWD19" i="30"/>
  <c r="BWE19" i="30"/>
  <c r="BWF19" i="30"/>
  <c r="BWG19" i="30"/>
  <c r="BWH19" i="30"/>
  <c r="BWI19" i="30"/>
  <c r="BWJ19" i="30"/>
  <c r="BWK19" i="30"/>
  <c r="BWL19" i="30"/>
  <c r="BWM19" i="30"/>
  <c r="BWN19" i="30"/>
  <c r="BWO19" i="30"/>
  <c r="BWP19" i="30"/>
  <c r="BWQ19" i="30"/>
  <c r="BWR19" i="30"/>
  <c r="BWS19" i="30"/>
  <c r="BWT19" i="30"/>
  <c r="BWU19" i="30"/>
  <c r="BWV19" i="30"/>
  <c r="BWW19" i="30"/>
  <c r="BWX19" i="30"/>
  <c r="BWY19" i="30"/>
  <c r="BWZ19" i="30"/>
  <c r="BXA19" i="30"/>
  <c r="BXB19" i="30"/>
  <c r="BXC19" i="30"/>
  <c r="BXD19" i="30"/>
  <c r="BXE19" i="30"/>
  <c r="BXF19" i="30"/>
  <c r="BXG19" i="30"/>
  <c r="BXH19" i="30"/>
  <c r="BXI19" i="30"/>
  <c r="BXJ19" i="30"/>
  <c r="BXK19" i="30"/>
  <c r="BXL19" i="30"/>
  <c r="BXM19" i="30"/>
  <c r="BXN19" i="30"/>
  <c r="BXO19" i="30"/>
  <c r="BXP19" i="30"/>
  <c r="BXQ19" i="30"/>
  <c r="BXR19" i="30"/>
  <c r="BXS19" i="30"/>
  <c r="BXT19" i="30"/>
  <c r="BXU19" i="30"/>
  <c r="BXV19" i="30"/>
  <c r="BXW19" i="30"/>
  <c r="BXX19" i="30"/>
  <c r="BXY19" i="30"/>
  <c r="BXZ19" i="30"/>
  <c r="BYA19" i="30"/>
  <c r="BYB19" i="30"/>
  <c r="BYC19" i="30"/>
  <c r="BYD19" i="30"/>
  <c r="BYE19" i="30"/>
  <c r="BYF19" i="30"/>
  <c r="BYG19" i="30"/>
  <c r="BYH19" i="30"/>
  <c r="BYI19" i="30"/>
  <c r="BYJ19" i="30"/>
  <c r="BYK19" i="30"/>
  <c r="BYL19" i="30"/>
  <c r="BYM19" i="30"/>
  <c r="BYN19" i="30"/>
  <c r="BYO19" i="30"/>
  <c r="BYP19" i="30"/>
  <c r="BYQ19" i="30"/>
  <c r="BYR19" i="30"/>
  <c r="BYS19" i="30"/>
  <c r="BYT19" i="30"/>
  <c r="BYU19" i="30"/>
  <c r="BYV19" i="30"/>
  <c r="BYW19" i="30"/>
  <c r="BYX19" i="30"/>
  <c r="BYY19" i="30"/>
  <c r="BYZ19" i="30"/>
  <c r="BZA19" i="30"/>
  <c r="BZB19" i="30"/>
  <c r="BZC19" i="30"/>
  <c r="BZD19" i="30"/>
  <c r="BZE19" i="30"/>
  <c r="BZF19" i="30"/>
  <c r="BZG19" i="30"/>
  <c r="BZH19" i="30"/>
  <c r="BZI19" i="30"/>
  <c r="BZJ19" i="30"/>
  <c r="BZK19" i="30"/>
  <c r="BZL19" i="30"/>
  <c r="BZM19" i="30"/>
  <c r="BZN19" i="30"/>
  <c r="BZO19" i="30"/>
  <c r="BZP19" i="30"/>
  <c r="BZQ19" i="30"/>
  <c r="BZR19" i="30"/>
  <c r="BZS19" i="30"/>
  <c r="BZT19" i="30"/>
  <c r="BZU19" i="30"/>
  <c r="BZV19" i="30"/>
  <c r="BZW19" i="30"/>
  <c r="BZX19" i="30"/>
  <c r="BZY19" i="30"/>
  <c r="BZZ19" i="30"/>
  <c r="CAA19" i="30"/>
  <c r="CAB19" i="30"/>
  <c r="CAC19" i="30"/>
  <c r="CAD19" i="30"/>
  <c r="CAE19" i="30"/>
  <c r="CAF19" i="30"/>
  <c r="CAG19" i="30"/>
  <c r="CAH19" i="30"/>
  <c r="CAI19" i="30"/>
  <c r="CAJ19" i="30"/>
  <c r="CAK19" i="30"/>
  <c r="CAL19" i="30"/>
  <c r="CAM19" i="30"/>
  <c r="CAN19" i="30"/>
  <c r="CAO19" i="30"/>
  <c r="CAP19" i="30"/>
  <c r="CAQ19" i="30"/>
  <c r="CAR19" i="30"/>
  <c r="CAS19" i="30"/>
  <c r="CAT19" i="30"/>
  <c r="CAU19" i="30"/>
  <c r="CAV19" i="30"/>
  <c r="CAW19" i="30"/>
  <c r="CAX19" i="30"/>
  <c r="CAY19" i="30"/>
  <c r="CAZ19" i="30"/>
  <c r="CBA19" i="30"/>
  <c r="CBB19" i="30"/>
  <c r="CBC19" i="30"/>
  <c r="CBD19" i="30"/>
  <c r="CBE19" i="30"/>
  <c r="CBF19" i="30"/>
  <c r="CBG19" i="30"/>
  <c r="CBH19" i="30"/>
  <c r="CBI19" i="30"/>
  <c r="CBJ19" i="30"/>
  <c r="CBK19" i="30"/>
  <c r="CBL19" i="30"/>
  <c r="CBM19" i="30"/>
  <c r="CBN19" i="30"/>
  <c r="CBO19" i="30"/>
  <c r="CBP19" i="30"/>
  <c r="CBQ19" i="30"/>
  <c r="CBR19" i="30"/>
  <c r="CBS19" i="30"/>
  <c r="CBT19" i="30"/>
  <c r="CBU19" i="30"/>
  <c r="CBV19" i="30"/>
  <c r="CBW19" i="30"/>
  <c r="CBX19" i="30"/>
  <c r="CBY19" i="30"/>
  <c r="CBZ19" i="30"/>
  <c r="CCA19" i="30"/>
  <c r="CCB19" i="30"/>
  <c r="CCC19" i="30"/>
  <c r="CCD19" i="30"/>
  <c r="CCE19" i="30"/>
  <c r="CCF19" i="30"/>
  <c r="CCG19" i="30"/>
  <c r="CCH19" i="30"/>
  <c r="CCI19" i="30"/>
  <c r="CCJ19" i="30"/>
  <c r="CCK19" i="30"/>
  <c r="CCL19" i="30"/>
  <c r="CCM19" i="30"/>
  <c r="CCN19" i="30"/>
  <c r="CCO19" i="30"/>
  <c r="CCP19" i="30"/>
  <c r="CCQ19" i="30"/>
  <c r="CCR19" i="30"/>
  <c r="CCS19" i="30"/>
  <c r="CCT19" i="30"/>
  <c r="CCU19" i="30"/>
  <c r="CCV19" i="30"/>
  <c r="CCW19" i="30"/>
  <c r="CCX19" i="30"/>
  <c r="CCY19" i="30"/>
  <c r="CCZ19" i="30"/>
  <c r="CDA19" i="30"/>
  <c r="CDB19" i="30"/>
  <c r="CDC19" i="30"/>
  <c r="CDD19" i="30"/>
  <c r="CDE19" i="30"/>
  <c r="CDF19" i="30"/>
  <c r="CDG19" i="30"/>
  <c r="CDH19" i="30"/>
  <c r="CDI19" i="30"/>
  <c r="CDJ19" i="30"/>
  <c r="CDK19" i="30"/>
  <c r="CDL19" i="30"/>
  <c r="CDM19" i="30"/>
  <c r="CDN19" i="30"/>
  <c r="CDO19" i="30"/>
  <c r="CDP19" i="30"/>
  <c r="CDQ19" i="30"/>
  <c r="CDR19" i="30"/>
  <c r="CDS19" i="30"/>
  <c r="CDT19" i="30"/>
  <c r="CDU19" i="30"/>
  <c r="CDV19" i="30"/>
  <c r="CDW19" i="30"/>
  <c r="CDX19" i="30"/>
  <c r="CDY19" i="30"/>
  <c r="CDZ19" i="30"/>
  <c r="CEA19" i="30"/>
  <c r="CEB19" i="30"/>
  <c r="CEC19" i="30"/>
  <c r="CED19" i="30"/>
  <c r="CEE19" i="30"/>
  <c r="CEF19" i="30"/>
  <c r="CEG19" i="30"/>
  <c r="CEH19" i="30"/>
  <c r="CEI19" i="30"/>
  <c r="CEJ19" i="30"/>
  <c r="CEK19" i="30"/>
  <c r="CEL19" i="30"/>
  <c r="CEM19" i="30"/>
  <c r="CEN19" i="30"/>
  <c r="CEO19" i="30"/>
  <c r="CEP19" i="30"/>
  <c r="CEQ19" i="30"/>
  <c r="CER19" i="30"/>
  <c r="CES19" i="30"/>
  <c r="CET19" i="30"/>
  <c r="CEU19" i="30"/>
  <c r="CEV19" i="30"/>
  <c r="CEW19" i="30"/>
  <c r="CEX19" i="30"/>
  <c r="CEY19" i="30"/>
  <c r="CEZ19" i="30"/>
  <c r="CFA19" i="30"/>
  <c r="CFB19" i="30"/>
  <c r="CFC19" i="30"/>
  <c r="CFD19" i="30"/>
  <c r="CFE19" i="30"/>
  <c r="CFF19" i="30"/>
  <c r="CFG19" i="30"/>
  <c r="CFH19" i="30"/>
  <c r="CFI19" i="30"/>
  <c r="CFJ19" i="30"/>
  <c r="CFK19" i="30"/>
  <c r="CFL19" i="30"/>
  <c r="CFM19" i="30"/>
  <c r="CFN19" i="30"/>
  <c r="CFO19" i="30"/>
  <c r="CFP19" i="30"/>
  <c r="CFQ19" i="30"/>
  <c r="CFR19" i="30"/>
  <c r="CFS19" i="30"/>
  <c r="CFT19" i="30"/>
  <c r="CFU19" i="30"/>
  <c r="CFV19" i="30"/>
  <c r="CFW19" i="30"/>
  <c r="CFX19" i="30"/>
  <c r="CFY19" i="30"/>
  <c r="CFZ19" i="30"/>
  <c r="CGA19" i="30"/>
  <c r="CGB19" i="30"/>
  <c r="CGC19" i="30"/>
  <c r="CGD19" i="30"/>
  <c r="CGE19" i="30"/>
  <c r="CGF19" i="30"/>
  <c r="CGG19" i="30"/>
  <c r="CGH19" i="30"/>
  <c r="CGI19" i="30"/>
  <c r="CGJ19" i="30"/>
  <c r="CGK19" i="30"/>
  <c r="CGL19" i="30"/>
  <c r="CGM19" i="30"/>
  <c r="CGN19" i="30"/>
  <c r="CGO19" i="30"/>
  <c r="CGP19" i="30"/>
  <c r="CGQ19" i="30"/>
  <c r="CGR19" i="30"/>
  <c r="CGS19" i="30"/>
  <c r="CGT19" i="30"/>
  <c r="CGU19" i="30"/>
  <c r="CGV19" i="30"/>
  <c r="CGW19" i="30"/>
  <c r="CGX19" i="30"/>
  <c r="CGY19" i="30"/>
  <c r="CGZ19" i="30"/>
  <c r="CHA19" i="30"/>
  <c r="CHB19" i="30"/>
  <c r="CHC19" i="30"/>
  <c r="CHD19" i="30"/>
  <c r="CHE19" i="30"/>
  <c r="CHF19" i="30"/>
  <c r="CHG19" i="30"/>
  <c r="CHH19" i="30"/>
  <c r="CHI19" i="30"/>
  <c r="CHJ19" i="30"/>
  <c r="CHK19" i="30"/>
  <c r="CHL19" i="30"/>
  <c r="CHM19" i="30"/>
  <c r="CHN19" i="30"/>
  <c r="CHO19" i="30"/>
  <c r="CHP19" i="30"/>
  <c r="CHQ19" i="30"/>
  <c r="CHR19" i="30"/>
  <c r="CHS19" i="30"/>
  <c r="CHT19" i="30"/>
  <c r="CHU19" i="30"/>
  <c r="CHV19" i="30"/>
  <c r="CHW19" i="30"/>
  <c r="CHX19" i="30"/>
  <c r="CHY19" i="30"/>
  <c r="CHZ19" i="30"/>
  <c r="CIA19" i="30"/>
  <c r="CIB19" i="30"/>
  <c r="CIC19" i="30"/>
  <c r="CID19" i="30"/>
  <c r="CIE19" i="30"/>
  <c r="CIF19" i="30"/>
  <c r="CIG19" i="30"/>
  <c r="CIH19" i="30"/>
  <c r="CII19" i="30"/>
  <c r="CIJ19" i="30"/>
  <c r="CIK19" i="30"/>
  <c r="CIL19" i="30"/>
  <c r="CIM19" i="30"/>
  <c r="CIN19" i="30"/>
  <c r="CIO19" i="30"/>
  <c r="CIP19" i="30"/>
  <c r="CIQ19" i="30"/>
  <c r="CIR19" i="30"/>
  <c r="CIS19" i="30"/>
  <c r="CIT19" i="30"/>
  <c r="CIU19" i="30"/>
  <c r="CIV19" i="30"/>
  <c r="CIW19" i="30"/>
  <c r="CIX19" i="30"/>
  <c r="CIY19" i="30"/>
  <c r="CIZ19" i="30"/>
  <c r="CJA19" i="30"/>
  <c r="CJB19" i="30"/>
  <c r="CJC19" i="30"/>
  <c r="CJD19" i="30"/>
  <c r="CJE19" i="30"/>
  <c r="CJF19" i="30"/>
  <c r="CJG19" i="30"/>
  <c r="CJH19" i="30"/>
  <c r="CJI19" i="30"/>
  <c r="CJJ19" i="30"/>
  <c r="CJK19" i="30"/>
  <c r="CJL19" i="30"/>
  <c r="CJM19" i="30"/>
  <c r="CJN19" i="30"/>
  <c r="CJO19" i="30"/>
  <c r="CJP19" i="30"/>
  <c r="CJQ19" i="30"/>
  <c r="CJR19" i="30"/>
  <c r="CJS19" i="30"/>
  <c r="CJT19" i="30"/>
  <c r="CJU19" i="30"/>
  <c r="CJV19" i="30"/>
  <c r="CJW19" i="30"/>
  <c r="CJX19" i="30"/>
  <c r="CJY19" i="30"/>
  <c r="CJZ19" i="30"/>
  <c r="CKA19" i="30"/>
  <c r="CKB19" i="30"/>
  <c r="CKC19" i="30"/>
  <c r="CKD19" i="30"/>
  <c r="CKE19" i="30"/>
  <c r="CKF19" i="30"/>
  <c r="CKG19" i="30"/>
  <c r="CKH19" i="30"/>
  <c r="CKI19" i="30"/>
  <c r="CKJ19" i="30"/>
  <c r="CKK19" i="30"/>
  <c r="CKL19" i="30"/>
  <c r="CKM19" i="30"/>
  <c r="CKN19" i="30"/>
  <c r="CKO19" i="30"/>
  <c r="CKP19" i="30"/>
  <c r="CKQ19" i="30"/>
  <c r="CKR19" i="30"/>
  <c r="CKS19" i="30"/>
  <c r="CKT19" i="30"/>
  <c r="CKU19" i="30"/>
  <c r="CKV19" i="30"/>
  <c r="CKW19" i="30"/>
  <c r="CKX19" i="30"/>
  <c r="CKY19" i="30"/>
  <c r="CKZ19" i="30"/>
  <c r="CLA19" i="30"/>
  <c r="CLB19" i="30"/>
  <c r="CLC19" i="30"/>
  <c r="CLD19" i="30"/>
  <c r="CLE19" i="30"/>
  <c r="CLF19" i="30"/>
  <c r="CLG19" i="30"/>
  <c r="CLH19" i="30"/>
  <c r="CLI19" i="30"/>
  <c r="CLJ19" i="30"/>
  <c r="CLK19" i="30"/>
  <c r="CLL19" i="30"/>
  <c r="CLM19" i="30"/>
  <c r="CLN19" i="30"/>
  <c r="CLO19" i="30"/>
  <c r="CLP19" i="30"/>
  <c r="CLQ19" i="30"/>
  <c r="CLR19" i="30"/>
  <c r="CLS19" i="30"/>
  <c r="CLT19" i="30"/>
  <c r="CLU19" i="30"/>
  <c r="CLV19" i="30"/>
  <c r="CLW19" i="30"/>
  <c r="CLX19" i="30"/>
  <c r="CLY19" i="30"/>
  <c r="CLZ19" i="30"/>
  <c r="CMA19" i="30"/>
  <c r="CMB19" i="30"/>
  <c r="CMC19" i="30"/>
  <c r="CMD19" i="30"/>
  <c r="CME19" i="30"/>
  <c r="CMF19" i="30"/>
  <c r="CMG19" i="30"/>
  <c r="CMH19" i="30"/>
  <c r="CMI19" i="30"/>
  <c r="CMJ19" i="30"/>
  <c r="CMK19" i="30"/>
  <c r="CML19" i="30"/>
  <c r="CMM19" i="30"/>
  <c r="CMN19" i="30"/>
  <c r="CMO19" i="30"/>
  <c r="CMP19" i="30"/>
  <c r="CMQ19" i="30"/>
  <c r="CMR19" i="30"/>
  <c r="CMS19" i="30"/>
  <c r="CMT19" i="30"/>
  <c r="CMU19" i="30"/>
  <c r="CMV19" i="30"/>
  <c r="CMW19" i="30"/>
  <c r="CMX19" i="30"/>
  <c r="CMY19" i="30"/>
  <c r="CMZ19" i="30"/>
  <c r="CNA19" i="30"/>
  <c r="CNB19" i="30"/>
  <c r="CNC19" i="30"/>
  <c r="CND19" i="30"/>
  <c r="CNE19" i="30"/>
  <c r="CNF19" i="30"/>
  <c r="CNG19" i="30"/>
  <c r="CNH19" i="30"/>
  <c r="CNI19" i="30"/>
  <c r="CNJ19" i="30"/>
  <c r="CNK19" i="30"/>
  <c r="CNL19" i="30"/>
  <c r="CNM19" i="30"/>
  <c r="CNN19" i="30"/>
  <c r="CNO19" i="30"/>
  <c r="CNP19" i="30"/>
  <c r="CNQ19" i="30"/>
  <c r="CNR19" i="30"/>
  <c r="CNS19" i="30"/>
  <c r="CNT19" i="30"/>
  <c r="CNU19" i="30"/>
  <c r="CNV19" i="30"/>
  <c r="CNW19" i="30"/>
  <c r="CNX19" i="30"/>
  <c r="CNY19" i="30"/>
  <c r="CNZ19" i="30"/>
  <c r="COA19" i="30"/>
  <c r="COB19" i="30"/>
  <c r="COC19" i="30"/>
  <c r="COD19" i="30"/>
  <c r="COE19" i="30"/>
  <c r="COF19" i="30"/>
  <c r="COG19" i="30"/>
  <c r="COH19" i="30"/>
  <c r="COI19" i="30"/>
  <c r="COJ19" i="30"/>
  <c r="COK19" i="30"/>
  <c r="COL19" i="30"/>
  <c r="COM19" i="30"/>
  <c r="CON19" i="30"/>
  <c r="COO19" i="30"/>
  <c r="COP19" i="30"/>
  <c r="COQ19" i="30"/>
  <c r="COR19" i="30"/>
  <c r="COS19" i="30"/>
  <c r="COT19" i="30"/>
  <c r="COU19" i="30"/>
  <c r="COV19" i="30"/>
  <c r="COW19" i="30"/>
  <c r="COX19" i="30"/>
  <c r="COY19" i="30"/>
  <c r="COZ19" i="30"/>
  <c r="CPA19" i="30"/>
  <c r="CPB19" i="30"/>
  <c r="CPC19" i="30"/>
  <c r="CPD19" i="30"/>
  <c r="CPE19" i="30"/>
  <c r="CPF19" i="30"/>
  <c r="CPG19" i="30"/>
  <c r="CPH19" i="30"/>
  <c r="CPI19" i="30"/>
  <c r="CPJ19" i="30"/>
  <c r="CPK19" i="30"/>
  <c r="CPL19" i="30"/>
  <c r="CPM19" i="30"/>
  <c r="CPN19" i="30"/>
  <c r="CPO19" i="30"/>
  <c r="CPP19" i="30"/>
  <c r="CPQ19" i="30"/>
  <c r="CPR19" i="30"/>
  <c r="CPS19" i="30"/>
  <c r="CPT19" i="30"/>
  <c r="CPU19" i="30"/>
  <c r="CPV19" i="30"/>
  <c r="CPW19" i="30"/>
  <c r="CPX19" i="30"/>
  <c r="CPY19" i="30"/>
  <c r="CPZ19" i="30"/>
  <c r="CQA19" i="30"/>
  <c r="CQB19" i="30"/>
  <c r="CQC19" i="30"/>
  <c r="CQD19" i="30"/>
  <c r="CQE19" i="30"/>
  <c r="CQF19" i="30"/>
  <c r="CQG19" i="30"/>
  <c r="CQH19" i="30"/>
  <c r="CQI19" i="30"/>
  <c r="CQJ19" i="30"/>
  <c r="CQK19" i="30"/>
  <c r="CQL19" i="30"/>
  <c r="CQM19" i="30"/>
  <c r="CQN19" i="30"/>
  <c r="CQO19" i="30"/>
  <c r="CQP19" i="30"/>
  <c r="CQQ19" i="30"/>
  <c r="CQR19" i="30"/>
  <c r="CQS19" i="30"/>
  <c r="CQT19" i="30"/>
  <c r="CQU19" i="30"/>
  <c r="CQV19" i="30"/>
  <c r="CQW19" i="30"/>
  <c r="CQX19" i="30"/>
  <c r="CQY19" i="30"/>
  <c r="CQZ19" i="30"/>
  <c r="CRA19" i="30"/>
  <c r="CRB19" i="30"/>
  <c r="CRC19" i="30"/>
  <c r="CRD19" i="30"/>
  <c r="CRE19" i="30"/>
  <c r="CRF19" i="30"/>
  <c r="CRG19" i="30"/>
  <c r="CRH19" i="30"/>
  <c r="CRI19" i="30"/>
  <c r="CRJ19" i="30"/>
  <c r="CRK19" i="30"/>
  <c r="CRL19" i="30"/>
  <c r="CRM19" i="30"/>
  <c r="CRN19" i="30"/>
  <c r="CRO19" i="30"/>
  <c r="CRP19" i="30"/>
  <c r="CRQ19" i="30"/>
  <c r="CRR19" i="30"/>
  <c r="CRS19" i="30"/>
  <c r="CRT19" i="30"/>
  <c r="CRU19" i="30"/>
  <c r="CRV19" i="30"/>
  <c r="CRW19" i="30"/>
  <c r="CRX19" i="30"/>
  <c r="CRY19" i="30"/>
  <c r="CRZ19" i="30"/>
  <c r="CSA19" i="30"/>
  <c r="CSB19" i="30"/>
  <c r="CSC19" i="30"/>
  <c r="CSD19" i="30"/>
  <c r="CSE19" i="30"/>
  <c r="CSF19" i="30"/>
  <c r="CSG19" i="30"/>
  <c r="CSH19" i="30"/>
  <c r="CSI19" i="30"/>
  <c r="CSJ19" i="30"/>
  <c r="CSK19" i="30"/>
  <c r="CSL19" i="30"/>
  <c r="CSM19" i="30"/>
  <c r="CSN19" i="30"/>
  <c r="CSO19" i="30"/>
  <c r="CSP19" i="30"/>
  <c r="CSQ19" i="30"/>
  <c r="CSR19" i="30"/>
  <c r="CSS19" i="30"/>
  <c r="CST19" i="30"/>
  <c r="CSU19" i="30"/>
  <c r="CSV19" i="30"/>
  <c r="CSW19" i="30"/>
  <c r="CSX19" i="30"/>
  <c r="CSY19" i="30"/>
  <c r="CSZ19" i="30"/>
  <c r="CTA19" i="30"/>
  <c r="CTB19" i="30"/>
  <c r="CTC19" i="30"/>
  <c r="CTD19" i="30"/>
  <c r="CTE19" i="30"/>
  <c r="CTF19" i="30"/>
  <c r="CTG19" i="30"/>
  <c r="CTH19" i="30"/>
  <c r="CTI19" i="30"/>
  <c r="CTJ19" i="30"/>
  <c r="CTK19" i="30"/>
  <c r="CTL19" i="30"/>
  <c r="CTM19" i="30"/>
  <c r="CTN19" i="30"/>
  <c r="CTO19" i="30"/>
  <c r="CTP19" i="30"/>
  <c r="CTQ19" i="30"/>
  <c r="CTR19" i="30"/>
  <c r="CTS19" i="30"/>
  <c r="CTT19" i="30"/>
  <c r="CTU19" i="30"/>
  <c r="CTV19" i="30"/>
  <c r="CTW19" i="30"/>
  <c r="CTX19" i="30"/>
  <c r="CTY19" i="30"/>
  <c r="CTZ19" i="30"/>
  <c r="CUA19" i="30"/>
  <c r="CUB19" i="30"/>
  <c r="CUC19" i="30"/>
  <c r="CUD19" i="30"/>
  <c r="CUE19" i="30"/>
  <c r="CUF19" i="30"/>
  <c r="CUG19" i="30"/>
  <c r="CUH19" i="30"/>
  <c r="CUI19" i="30"/>
  <c r="CUJ19" i="30"/>
  <c r="CUK19" i="30"/>
  <c r="CUL19" i="30"/>
  <c r="CUM19" i="30"/>
  <c r="CUN19" i="30"/>
  <c r="CUO19" i="30"/>
  <c r="CUP19" i="30"/>
  <c r="CUQ19" i="30"/>
  <c r="CUR19" i="30"/>
  <c r="CUS19" i="30"/>
  <c r="CUT19" i="30"/>
  <c r="CUU19" i="30"/>
  <c r="CUV19" i="30"/>
  <c r="CUW19" i="30"/>
  <c r="CUX19" i="30"/>
  <c r="CUY19" i="30"/>
  <c r="CUZ19" i="30"/>
  <c r="CVA19" i="30"/>
  <c r="CVB19" i="30"/>
  <c r="CVC19" i="30"/>
  <c r="CVD19" i="30"/>
  <c r="CVE19" i="30"/>
  <c r="CVF19" i="30"/>
  <c r="CVG19" i="30"/>
  <c r="CVH19" i="30"/>
  <c r="CVI19" i="30"/>
  <c r="CVJ19" i="30"/>
  <c r="CVK19" i="30"/>
  <c r="CVL19" i="30"/>
  <c r="CVM19" i="30"/>
  <c r="CVN19" i="30"/>
  <c r="CVO19" i="30"/>
  <c r="CVP19" i="30"/>
  <c r="CVQ19" i="30"/>
  <c r="CVR19" i="30"/>
  <c r="CVS19" i="30"/>
  <c r="CVT19" i="30"/>
  <c r="CVU19" i="30"/>
  <c r="CVV19" i="30"/>
  <c r="CVW19" i="30"/>
  <c r="CVX19" i="30"/>
  <c r="CVY19" i="30"/>
  <c r="CVZ19" i="30"/>
  <c r="CWA19" i="30"/>
  <c r="CWB19" i="30"/>
  <c r="CWC19" i="30"/>
  <c r="CWD19" i="30"/>
  <c r="CWE19" i="30"/>
  <c r="CWF19" i="30"/>
  <c r="CWG19" i="30"/>
  <c r="CWH19" i="30"/>
  <c r="CWI19" i="30"/>
  <c r="CWJ19" i="30"/>
  <c r="CWK19" i="30"/>
  <c r="CWL19" i="30"/>
  <c r="CWM19" i="30"/>
  <c r="CWN19" i="30"/>
  <c r="CWO19" i="30"/>
  <c r="CWP19" i="30"/>
  <c r="CWQ19" i="30"/>
  <c r="CWR19" i="30"/>
  <c r="CWS19" i="30"/>
  <c r="CWT19" i="30"/>
  <c r="CWU19" i="30"/>
  <c r="CWV19" i="30"/>
  <c r="CWW19" i="30"/>
  <c r="CWX19" i="30"/>
  <c r="CWY19" i="30"/>
  <c r="CWZ19" i="30"/>
  <c r="CXA19" i="30"/>
  <c r="CXB19" i="30"/>
  <c r="CXC19" i="30"/>
  <c r="CXD19" i="30"/>
  <c r="CXE19" i="30"/>
  <c r="CXF19" i="30"/>
  <c r="CXG19" i="30"/>
  <c r="CXH19" i="30"/>
  <c r="CXI19" i="30"/>
  <c r="CXJ19" i="30"/>
  <c r="CXK19" i="30"/>
  <c r="CXL19" i="30"/>
  <c r="CXM19" i="30"/>
  <c r="CXN19" i="30"/>
  <c r="CXO19" i="30"/>
  <c r="CXP19" i="30"/>
  <c r="CXQ19" i="30"/>
  <c r="CXR19" i="30"/>
  <c r="CXS19" i="30"/>
  <c r="CXT19" i="30"/>
  <c r="CXU19" i="30"/>
  <c r="CXV19" i="30"/>
  <c r="CXW19" i="30"/>
  <c r="CXX19" i="30"/>
  <c r="CXY19" i="30"/>
  <c r="CXZ19" i="30"/>
  <c r="CYA19" i="30"/>
  <c r="CYB19" i="30"/>
  <c r="CYC19" i="30"/>
  <c r="CYD19" i="30"/>
  <c r="CYE19" i="30"/>
  <c r="CYF19" i="30"/>
  <c r="CYG19" i="30"/>
  <c r="CYH19" i="30"/>
  <c r="CYI19" i="30"/>
  <c r="CYJ19" i="30"/>
  <c r="CYK19" i="30"/>
  <c r="CYL19" i="30"/>
  <c r="CYM19" i="30"/>
  <c r="CYN19" i="30"/>
  <c r="CYO19" i="30"/>
  <c r="CYP19" i="30"/>
  <c r="CYQ19" i="30"/>
  <c r="CYR19" i="30"/>
  <c r="CYS19" i="30"/>
  <c r="CYT19" i="30"/>
  <c r="CYU19" i="30"/>
  <c r="CYV19" i="30"/>
  <c r="CYW19" i="30"/>
  <c r="CYX19" i="30"/>
  <c r="CYY19" i="30"/>
  <c r="CYZ19" i="30"/>
  <c r="CZA19" i="30"/>
  <c r="CZB19" i="30"/>
  <c r="CZC19" i="30"/>
  <c r="CZD19" i="30"/>
  <c r="CZE19" i="30"/>
  <c r="CZF19" i="30"/>
  <c r="CZG19" i="30"/>
  <c r="CZH19" i="30"/>
  <c r="CZI19" i="30"/>
  <c r="CZJ19" i="30"/>
  <c r="CZK19" i="30"/>
  <c r="CZL19" i="30"/>
  <c r="CZM19" i="30"/>
  <c r="CZN19" i="30"/>
  <c r="CZO19" i="30"/>
  <c r="CZP19" i="30"/>
  <c r="CZQ19" i="30"/>
  <c r="CZR19" i="30"/>
  <c r="CZS19" i="30"/>
  <c r="CZT19" i="30"/>
  <c r="CZU19" i="30"/>
  <c r="CZV19" i="30"/>
  <c r="CZW19" i="30"/>
  <c r="CZX19" i="30"/>
  <c r="CZY19" i="30"/>
  <c r="CZZ19" i="30"/>
  <c r="DAA19" i="30"/>
  <c r="DAB19" i="30"/>
  <c r="DAC19" i="30"/>
  <c r="DAD19" i="30"/>
  <c r="DAE19" i="30"/>
  <c r="DAF19" i="30"/>
  <c r="DAG19" i="30"/>
  <c r="DAH19" i="30"/>
  <c r="DAI19" i="30"/>
  <c r="DAJ19" i="30"/>
  <c r="DAK19" i="30"/>
  <c r="DAL19" i="30"/>
  <c r="DAM19" i="30"/>
  <c r="DAN19" i="30"/>
  <c r="DAO19" i="30"/>
  <c r="DAP19" i="30"/>
  <c r="DAQ19" i="30"/>
  <c r="DAR19" i="30"/>
  <c r="DAS19" i="30"/>
  <c r="DAT19" i="30"/>
  <c r="DAU19" i="30"/>
  <c r="DAV19" i="30"/>
  <c r="DAW19" i="30"/>
  <c r="DAX19" i="30"/>
  <c r="DAY19" i="30"/>
  <c r="DAZ19" i="30"/>
  <c r="DBA19" i="30"/>
  <c r="DBB19" i="30"/>
  <c r="DBC19" i="30"/>
  <c r="DBD19" i="30"/>
  <c r="DBE19" i="30"/>
  <c r="DBF19" i="30"/>
  <c r="DBG19" i="30"/>
  <c r="DBH19" i="30"/>
  <c r="DBI19" i="30"/>
  <c r="DBJ19" i="30"/>
  <c r="DBK19" i="30"/>
  <c r="DBL19" i="30"/>
  <c r="DBM19" i="30"/>
  <c r="DBN19" i="30"/>
  <c r="DBO19" i="30"/>
  <c r="DBP19" i="30"/>
  <c r="DBQ19" i="30"/>
  <c r="DBR19" i="30"/>
  <c r="DBS19" i="30"/>
  <c r="DBT19" i="30"/>
  <c r="DBU19" i="30"/>
  <c r="DBV19" i="30"/>
  <c r="DBW19" i="30"/>
  <c r="DBX19" i="30"/>
  <c r="DBY19" i="30"/>
  <c r="DBZ19" i="30"/>
  <c r="DCA19" i="30"/>
  <c r="DCB19" i="30"/>
  <c r="DCC19" i="30"/>
  <c r="DCD19" i="30"/>
  <c r="DCE19" i="30"/>
  <c r="DCF19" i="30"/>
  <c r="DCG19" i="30"/>
  <c r="DCH19" i="30"/>
  <c r="DCI19" i="30"/>
  <c r="DCJ19" i="30"/>
  <c r="DCK19" i="30"/>
  <c r="DCL19" i="30"/>
  <c r="DCM19" i="30"/>
  <c r="DCN19" i="30"/>
  <c r="DCO19" i="30"/>
  <c r="DCP19" i="30"/>
  <c r="DCQ19" i="30"/>
  <c r="DCR19" i="30"/>
  <c r="DCS19" i="30"/>
  <c r="DCT19" i="30"/>
  <c r="DCU19" i="30"/>
  <c r="DCV19" i="30"/>
  <c r="DCW19" i="30"/>
  <c r="DCX19" i="30"/>
  <c r="DCY19" i="30"/>
  <c r="DCZ19" i="30"/>
  <c r="DDA19" i="30"/>
  <c r="DDB19" i="30"/>
  <c r="DDC19" i="30"/>
  <c r="DDD19" i="30"/>
  <c r="DDE19" i="30"/>
  <c r="DDF19" i="30"/>
  <c r="DDG19" i="30"/>
  <c r="DDH19" i="30"/>
  <c r="DDI19" i="30"/>
  <c r="DDJ19" i="30"/>
  <c r="DDK19" i="30"/>
  <c r="DDL19" i="30"/>
  <c r="DDM19" i="30"/>
  <c r="DDN19" i="30"/>
  <c r="DDO19" i="30"/>
  <c r="DDP19" i="30"/>
  <c r="DDQ19" i="30"/>
  <c r="DDR19" i="30"/>
  <c r="DDS19" i="30"/>
  <c r="DDT19" i="30"/>
  <c r="DDU19" i="30"/>
  <c r="DDV19" i="30"/>
  <c r="DDW19" i="30"/>
  <c r="DDX19" i="30"/>
  <c r="DDY19" i="30"/>
  <c r="DDZ19" i="30"/>
  <c r="DEA19" i="30"/>
  <c r="DEB19" i="30"/>
  <c r="DEC19" i="30"/>
  <c r="DED19" i="30"/>
  <c r="DEE19" i="30"/>
  <c r="DEF19" i="30"/>
  <c r="DEG19" i="30"/>
  <c r="DEH19" i="30"/>
  <c r="DEI19" i="30"/>
  <c r="DEJ19" i="30"/>
  <c r="DEK19" i="30"/>
  <c r="DEL19" i="30"/>
  <c r="DEM19" i="30"/>
  <c r="DEN19" i="30"/>
  <c r="DEO19" i="30"/>
  <c r="DEP19" i="30"/>
  <c r="DEQ19" i="30"/>
  <c r="DER19" i="30"/>
  <c r="DES19" i="30"/>
  <c r="DET19" i="30"/>
  <c r="DEU19" i="30"/>
  <c r="DEV19" i="30"/>
  <c r="DEW19" i="30"/>
  <c r="DEX19" i="30"/>
  <c r="DEY19" i="30"/>
  <c r="DEZ19" i="30"/>
  <c r="DFA19" i="30"/>
  <c r="DFB19" i="30"/>
  <c r="DFC19" i="30"/>
  <c r="DFD19" i="30"/>
  <c r="DFE19" i="30"/>
  <c r="DFF19" i="30"/>
  <c r="DFG19" i="30"/>
  <c r="DFH19" i="30"/>
  <c r="DFI19" i="30"/>
  <c r="DFJ19" i="30"/>
  <c r="DFK19" i="30"/>
  <c r="DFL19" i="30"/>
  <c r="DFM19" i="30"/>
  <c r="DFN19" i="30"/>
  <c r="DFO19" i="30"/>
  <c r="DFP19" i="30"/>
  <c r="DFQ19" i="30"/>
  <c r="DFR19" i="30"/>
  <c r="DFS19" i="30"/>
  <c r="DFT19" i="30"/>
  <c r="DFU19" i="30"/>
  <c r="DFV19" i="30"/>
  <c r="DFW19" i="30"/>
  <c r="DFX19" i="30"/>
  <c r="DFY19" i="30"/>
  <c r="DFZ19" i="30"/>
  <c r="DGA19" i="30"/>
  <c r="DGB19" i="30"/>
  <c r="DGC19" i="30"/>
  <c r="DGD19" i="30"/>
  <c r="DGE19" i="30"/>
  <c r="DGF19" i="30"/>
  <c r="DGG19" i="30"/>
  <c r="DGH19" i="30"/>
  <c r="DGI19" i="30"/>
  <c r="DGJ19" i="30"/>
  <c r="DGK19" i="30"/>
  <c r="DGL19" i="30"/>
  <c r="DGM19" i="30"/>
  <c r="DGN19" i="30"/>
  <c r="DGO19" i="30"/>
  <c r="DGP19" i="30"/>
  <c r="DGQ19" i="30"/>
  <c r="DGR19" i="30"/>
  <c r="DGS19" i="30"/>
  <c r="DGT19" i="30"/>
  <c r="DGU19" i="30"/>
  <c r="DGV19" i="30"/>
  <c r="DGW19" i="30"/>
  <c r="DGX19" i="30"/>
  <c r="DGY19" i="30"/>
  <c r="DGZ19" i="30"/>
  <c r="DHA19" i="30"/>
  <c r="DHB19" i="30"/>
  <c r="DHC19" i="30"/>
  <c r="DHD19" i="30"/>
  <c r="DHE19" i="30"/>
  <c r="DHF19" i="30"/>
  <c r="DHG19" i="30"/>
  <c r="DHH19" i="30"/>
  <c r="DHI19" i="30"/>
  <c r="DHJ19" i="30"/>
  <c r="DHK19" i="30"/>
  <c r="DHL19" i="30"/>
  <c r="DHM19" i="30"/>
  <c r="DHN19" i="30"/>
  <c r="DHO19" i="30"/>
  <c r="DHP19" i="30"/>
  <c r="DHQ19" i="30"/>
  <c r="DHR19" i="30"/>
  <c r="DHS19" i="30"/>
  <c r="DHT19" i="30"/>
  <c r="DHU19" i="30"/>
  <c r="DHV19" i="30"/>
  <c r="DHW19" i="30"/>
  <c r="DHX19" i="30"/>
  <c r="DHY19" i="30"/>
  <c r="DHZ19" i="30"/>
  <c r="DIA19" i="30"/>
  <c r="DIB19" i="30"/>
  <c r="DIC19" i="30"/>
  <c r="DID19" i="30"/>
  <c r="DIE19" i="30"/>
  <c r="DIF19" i="30"/>
  <c r="DIG19" i="30"/>
  <c r="DIH19" i="30"/>
  <c r="DII19" i="30"/>
  <c r="DIJ19" i="30"/>
  <c r="DIK19" i="30"/>
  <c r="DIL19" i="30"/>
  <c r="DIM19" i="30"/>
  <c r="DIN19" i="30"/>
  <c r="DIO19" i="30"/>
  <c r="DIP19" i="30"/>
  <c r="DIQ19" i="30"/>
  <c r="DIR19" i="30"/>
  <c r="DIS19" i="30"/>
  <c r="DIT19" i="30"/>
  <c r="DIU19" i="30"/>
  <c r="DIV19" i="30"/>
  <c r="DIW19" i="30"/>
  <c r="DIX19" i="30"/>
  <c r="DIY19" i="30"/>
  <c r="DIZ19" i="30"/>
  <c r="DJA19" i="30"/>
  <c r="DJB19" i="30"/>
  <c r="DJC19" i="30"/>
  <c r="DJD19" i="30"/>
  <c r="DJE19" i="30"/>
  <c r="DJF19" i="30"/>
  <c r="DJG19" i="30"/>
  <c r="DJH19" i="30"/>
  <c r="DJI19" i="30"/>
  <c r="DJJ19" i="30"/>
  <c r="DJK19" i="30"/>
  <c r="DJL19" i="30"/>
  <c r="DJM19" i="30"/>
  <c r="DJN19" i="30"/>
  <c r="DJO19" i="30"/>
  <c r="DJP19" i="30"/>
  <c r="DJQ19" i="30"/>
  <c r="DJR19" i="30"/>
  <c r="DJS19" i="30"/>
  <c r="DJT19" i="30"/>
  <c r="DJU19" i="30"/>
  <c r="DJV19" i="30"/>
  <c r="DJW19" i="30"/>
  <c r="DJX19" i="30"/>
  <c r="DJY19" i="30"/>
  <c r="DJZ19" i="30"/>
  <c r="DKA19" i="30"/>
  <c r="DKB19" i="30"/>
  <c r="DKC19" i="30"/>
  <c r="DKD19" i="30"/>
  <c r="DKE19" i="30"/>
  <c r="DKF19" i="30"/>
  <c r="DKG19" i="30"/>
  <c r="DKH19" i="30"/>
  <c r="DKI19" i="30"/>
  <c r="DKJ19" i="30"/>
  <c r="DKK19" i="30"/>
  <c r="DKL19" i="30"/>
  <c r="DKM19" i="30"/>
  <c r="DKN19" i="30"/>
  <c r="DKO19" i="30"/>
  <c r="DKP19" i="30"/>
  <c r="DKQ19" i="30"/>
  <c r="DKR19" i="30"/>
  <c r="DKS19" i="30"/>
  <c r="DKT19" i="30"/>
  <c r="DKU19" i="30"/>
  <c r="DKV19" i="30"/>
  <c r="DKW19" i="30"/>
  <c r="DKX19" i="30"/>
  <c r="DKY19" i="30"/>
  <c r="DKZ19" i="30"/>
  <c r="DLA19" i="30"/>
  <c r="DLB19" i="30"/>
  <c r="DLC19" i="30"/>
  <c r="DLD19" i="30"/>
  <c r="DLE19" i="30"/>
  <c r="DLF19" i="30"/>
  <c r="DLG19" i="30"/>
  <c r="DLH19" i="30"/>
  <c r="DLI19" i="30"/>
  <c r="DLJ19" i="30"/>
  <c r="DLK19" i="30"/>
  <c r="DLL19" i="30"/>
  <c r="DLM19" i="30"/>
  <c r="DLN19" i="30"/>
  <c r="DLO19" i="30"/>
  <c r="DLP19" i="30"/>
  <c r="DLQ19" i="30"/>
  <c r="DLR19" i="30"/>
  <c r="DLS19" i="30"/>
  <c r="DLT19" i="30"/>
  <c r="DLU19" i="30"/>
  <c r="DLV19" i="30"/>
  <c r="DLW19" i="30"/>
  <c r="DLX19" i="30"/>
  <c r="DLY19" i="30"/>
  <c r="DLZ19" i="30"/>
  <c r="DMA19" i="30"/>
  <c r="DMB19" i="30"/>
  <c r="DMC19" i="30"/>
  <c r="DMD19" i="30"/>
  <c r="DME19" i="30"/>
  <c r="DMF19" i="30"/>
  <c r="DMG19" i="30"/>
  <c r="DMH19" i="30"/>
  <c r="DMI19" i="30"/>
  <c r="DMJ19" i="30"/>
  <c r="DMK19" i="30"/>
  <c r="DML19" i="30"/>
  <c r="DMM19" i="30"/>
  <c r="DMN19" i="30"/>
  <c r="DMO19" i="30"/>
  <c r="DMP19" i="30"/>
  <c r="DMQ19" i="30"/>
  <c r="DMR19" i="30"/>
  <c r="DMS19" i="30"/>
  <c r="DMT19" i="30"/>
  <c r="DMU19" i="30"/>
  <c r="DMV19" i="30"/>
  <c r="DMW19" i="30"/>
  <c r="DMX19" i="30"/>
  <c r="DMY19" i="30"/>
  <c r="DMZ19" i="30"/>
  <c r="DNA19" i="30"/>
  <c r="DNB19" i="30"/>
  <c r="DNC19" i="30"/>
  <c r="DND19" i="30"/>
  <c r="DNE19" i="30"/>
  <c r="DNF19" i="30"/>
  <c r="DNG19" i="30"/>
  <c r="DNH19" i="30"/>
  <c r="DNI19" i="30"/>
  <c r="DNJ19" i="30"/>
  <c r="DNK19" i="30"/>
  <c r="DNL19" i="30"/>
  <c r="DNM19" i="30"/>
  <c r="DNN19" i="30"/>
  <c r="DNO19" i="30"/>
  <c r="DNP19" i="30"/>
  <c r="DNQ19" i="30"/>
  <c r="DNR19" i="30"/>
  <c r="DNS19" i="30"/>
  <c r="DNT19" i="30"/>
  <c r="DNU19" i="30"/>
  <c r="DNV19" i="30"/>
  <c r="DNW19" i="30"/>
  <c r="DNX19" i="30"/>
  <c r="DNY19" i="30"/>
  <c r="DNZ19" i="30"/>
  <c r="DOA19" i="30"/>
  <c r="DOB19" i="30"/>
  <c r="DOC19" i="30"/>
  <c r="DOD19" i="30"/>
  <c r="DOE19" i="30"/>
  <c r="DOF19" i="30"/>
  <c r="DOG19" i="30"/>
  <c r="DOH19" i="30"/>
  <c r="DOI19" i="30"/>
  <c r="DOJ19" i="30"/>
  <c r="DOK19" i="30"/>
  <c r="DOL19" i="30"/>
  <c r="DOM19" i="30"/>
  <c r="DON19" i="30"/>
  <c r="DOO19" i="30"/>
  <c r="DOP19" i="30"/>
  <c r="DOQ19" i="30"/>
  <c r="DOR19" i="30"/>
  <c r="DOS19" i="30"/>
  <c r="DOT19" i="30"/>
  <c r="DOU19" i="30"/>
  <c r="DOV19" i="30"/>
  <c r="DOW19" i="30"/>
  <c r="DOX19" i="30"/>
  <c r="DOY19" i="30"/>
  <c r="DOZ19" i="30"/>
  <c r="DPA19" i="30"/>
  <c r="DPB19" i="30"/>
  <c r="DPC19" i="30"/>
  <c r="DPD19" i="30"/>
  <c r="DPE19" i="30"/>
  <c r="DPF19" i="30"/>
  <c r="DPG19" i="30"/>
  <c r="DPH19" i="30"/>
  <c r="DPI19" i="30"/>
  <c r="DPJ19" i="30"/>
  <c r="DPK19" i="30"/>
  <c r="DPL19" i="30"/>
  <c r="DPM19" i="30"/>
  <c r="DPN19" i="30"/>
  <c r="DPO19" i="30"/>
  <c r="DPP19" i="30"/>
  <c r="DPQ19" i="30"/>
  <c r="DPR19" i="30"/>
  <c r="DPS19" i="30"/>
  <c r="DPT19" i="30"/>
  <c r="DPU19" i="30"/>
  <c r="DPV19" i="30"/>
  <c r="DPW19" i="30"/>
  <c r="DPX19" i="30"/>
  <c r="DPY19" i="30"/>
  <c r="DPZ19" i="30"/>
  <c r="DQA19" i="30"/>
  <c r="DQB19" i="30"/>
  <c r="DQC19" i="30"/>
  <c r="DQD19" i="30"/>
  <c r="DQE19" i="30"/>
  <c r="DQF19" i="30"/>
  <c r="DQG19" i="30"/>
  <c r="DQH19" i="30"/>
  <c r="DQI19" i="30"/>
  <c r="DQJ19" i="30"/>
  <c r="DQK19" i="30"/>
  <c r="DQL19" i="30"/>
  <c r="DQM19" i="30"/>
  <c r="DQN19" i="30"/>
  <c r="DQO19" i="30"/>
  <c r="DQP19" i="30"/>
  <c r="DQQ19" i="30"/>
  <c r="DQR19" i="30"/>
  <c r="DQS19" i="30"/>
  <c r="DQT19" i="30"/>
  <c r="DQU19" i="30"/>
  <c r="DQV19" i="30"/>
  <c r="DQW19" i="30"/>
  <c r="DQX19" i="30"/>
  <c r="DQY19" i="30"/>
  <c r="DQZ19" i="30"/>
  <c r="DRA19" i="30"/>
  <c r="DRB19" i="30"/>
  <c r="DRC19" i="30"/>
  <c r="DRD19" i="30"/>
  <c r="DRE19" i="30"/>
  <c r="DRF19" i="30"/>
  <c r="DRG19" i="30"/>
  <c r="DRH19" i="30"/>
  <c r="DRI19" i="30"/>
  <c r="DRJ19" i="30"/>
  <c r="DRK19" i="30"/>
  <c r="DRL19" i="30"/>
  <c r="DRM19" i="30"/>
  <c r="DRN19" i="30"/>
  <c r="DRO19" i="30"/>
  <c r="DRP19" i="30"/>
  <c r="DRQ19" i="30"/>
  <c r="DRR19" i="30"/>
  <c r="DRS19" i="30"/>
  <c r="DRT19" i="30"/>
  <c r="DRU19" i="30"/>
  <c r="DRV19" i="30"/>
  <c r="DRW19" i="30"/>
  <c r="DRX19" i="30"/>
  <c r="DRY19" i="30"/>
  <c r="DRZ19" i="30"/>
  <c r="DSA19" i="30"/>
  <c r="DSB19" i="30"/>
  <c r="DSC19" i="30"/>
  <c r="DSD19" i="30"/>
  <c r="DSE19" i="30"/>
  <c r="DSF19" i="30"/>
  <c r="DSG19" i="30"/>
  <c r="DSH19" i="30"/>
  <c r="DSI19" i="30"/>
  <c r="DSJ19" i="30"/>
  <c r="DSK19" i="30"/>
  <c r="DSL19" i="30"/>
  <c r="DSM19" i="30"/>
  <c r="DSN19" i="30"/>
  <c r="DSO19" i="30"/>
  <c r="DSP19" i="30"/>
  <c r="DSQ19" i="30"/>
  <c r="DSR19" i="30"/>
  <c r="DSS19" i="30"/>
  <c r="DST19" i="30"/>
  <c r="DSU19" i="30"/>
  <c r="DSV19" i="30"/>
  <c r="DSW19" i="30"/>
  <c r="DSX19" i="30"/>
  <c r="DSY19" i="30"/>
  <c r="DSZ19" i="30"/>
  <c r="DTA19" i="30"/>
  <c r="DTB19" i="30"/>
  <c r="DTC19" i="30"/>
  <c r="DTD19" i="30"/>
  <c r="DTE19" i="30"/>
  <c r="DTF19" i="30"/>
  <c r="DTG19" i="30"/>
  <c r="DTH19" i="30"/>
  <c r="DTI19" i="30"/>
  <c r="DTJ19" i="30"/>
  <c r="DTK19" i="30"/>
  <c r="DTL19" i="30"/>
  <c r="DTM19" i="30"/>
  <c r="DTN19" i="30"/>
  <c r="DTO19" i="30"/>
  <c r="DTP19" i="30"/>
  <c r="DTQ19" i="30"/>
  <c r="DTR19" i="30"/>
  <c r="DTS19" i="30"/>
  <c r="DTT19" i="30"/>
  <c r="DTU19" i="30"/>
  <c r="DTV19" i="30"/>
  <c r="DTW19" i="30"/>
  <c r="DTX19" i="30"/>
  <c r="DTY19" i="30"/>
  <c r="DTZ19" i="30"/>
  <c r="DUA19" i="30"/>
  <c r="DUB19" i="30"/>
  <c r="DUC19" i="30"/>
  <c r="DUD19" i="30"/>
  <c r="DUE19" i="30"/>
  <c r="DUF19" i="30"/>
  <c r="DUG19" i="30"/>
  <c r="DUH19" i="30"/>
  <c r="DUI19" i="30"/>
  <c r="DUJ19" i="30"/>
  <c r="DUK19" i="30"/>
  <c r="DUL19" i="30"/>
  <c r="DUM19" i="30"/>
  <c r="DUN19" i="30"/>
  <c r="DUO19" i="30"/>
  <c r="DUP19" i="30"/>
  <c r="DUQ19" i="30"/>
  <c r="DUR19" i="30"/>
  <c r="DUS19" i="30"/>
  <c r="DUT19" i="30"/>
  <c r="DUU19" i="30"/>
  <c r="DUV19" i="30"/>
  <c r="DUW19" i="30"/>
  <c r="DUX19" i="30"/>
  <c r="DUY19" i="30"/>
  <c r="DUZ19" i="30"/>
  <c r="DVA19" i="30"/>
  <c r="DVB19" i="30"/>
  <c r="DVC19" i="30"/>
  <c r="DVD19" i="30"/>
  <c r="DVE19" i="30"/>
  <c r="DVF19" i="30"/>
  <c r="DVG19" i="30"/>
  <c r="DVH19" i="30"/>
  <c r="DVI19" i="30"/>
  <c r="DVJ19" i="30"/>
  <c r="DVK19" i="30"/>
  <c r="DVL19" i="30"/>
  <c r="DVM19" i="30"/>
  <c r="DVN19" i="30"/>
  <c r="DVO19" i="30"/>
  <c r="DVP19" i="30"/>
  <c r="DVQ19" i="30"/>
  <c r="DVR19" i="30"/>
  <c r="DVS19" i="30"/>
  <c r="DVT19" i="30"/>
  <c r="DVU19" i="30"/>
  <c r="DVV19" i="30"/>
  <c r="DVW19" i="30"/>
  <c r="DVX19" i="30"/>
  <c r="DVY19" i="30"/>
  <c r="DVZ19" i="30"/>
  <c r="DWA19" i="30"/>
  <c r="DWB19" i="30"/>
  <c r="DWC19" i="30"/>
  <c r="DWD19" i="30"/>
  <c r="DWE19" i="30"/>
  <c r="DWF19" i="30"/>
  <c r="DWG19" i="30"/>
  <c r="DWH19" i="30"/>
  <c r="DWI19" i="30"/>
  <c r="DWJ19" i="30"/>
  <c r="DWK19" i="30"/>
  <c r="DWL19" i="30"/>
  <c r="DWM19" i="30"/>
  <c r="DWN19" i="30"/>
  <c r="DWO19" i="30"/>
  <c r="DWP19" i="30"/>
  <c r="DWQ19" i="30"/>
  <c r="DWR19" i="30"/>
  <c r="DWS19" i="30"/>
  <c r="DWT19" i="30"/>
  <c r="DWU19" i="30"/>
  <c r="DWV19" i="30"/>
  <c r="DWW19" i="30"/>
  <c r="DWX19" i="30"/>
  <c r="DWY19" i="30"/>
  <c r="DWZ19" i="30"/>
  <c r="DXA19" i="30"/>
  <c r="DXB19" i="30"/>
  <c r="DXC19" i="30"/>
  <c r="DXD19" i="30"/>
  <c r="DXE19" i="30"/>
  <c r="DXF19" i="30"/>
  <c r="DXG19" i="30"/>
  <c r="DXH19" i="30"/>
  <c r="DXI19" i="30"/>
  <c r="DXJ19" i="30"/>
  <c r="DXK19" i="30"/>
  <c r="DXL19" i="30"/>
  <c r="DXM19" i="30"/>
  <c r="DXN19" i="30"/>
  <c r="DXO19" i="30"/>
  <c r="DXP19" i="30"/>
  <c r="DXQ19" i="30"/>
  <c r="DXR19" i="30"/>
  <c r="DXS19" i="30"/>
  <c r="DXT19" i="30"/>
  <c r="DXU19" i="30"/>
  <c r="DXV19" i="30"/>
  <c r="DXW19" i="30"/>
  <c r="DXX19" i="30"/>
  <c r="DXY19" i="30"/>
  <c r="DXZ19" i="30"/>
  <c r="DYA19" i="30"/>
  <c r="DYB19" i="30"/>
  <c r="DYC19" i="30"/>
  <c r="DYD19" i="30"/>
  <c r="DYE19" i="30"/>
  <c r="DYF19" i="30"/>
  <c r="DYG19" i="30"/>
  <c r="DYH19" i="30"/>
  <c r="DYI19" i="30"/>
  <c r="DYJ19" i="30"/>
  <c r="DYK19" i="30"/>
  <c r="DYL19" i="30"/>
  <c r="DYM19" i="30"/>
  <c r="DYN19" i="30"/>
  <c r="DYO19" i="30"/>
  <c r="DYP19" i="30"/>
  <c r="DYQ19" i="30"/>
  <c r="DYR19" i="30"/>
  <c r="DYS19" i="30"/>
  <c r="DYT19" i="30"/>
  <c r="DYU19" i="30"/>
  <c r="DYV19" i="30"/>
  <c r="DYW19" i="30"/>
  <c r="DYX19" i="30"/>
  <c r="DYY19" i="30"/>
  <c r="DYZ19" i="30"/>
  <c r="DZA19" i="30"/>
  <c r="DZB19" i="30"/>
  <c r="DZC19" i="30"/>
  <c r="DZD19" i="30"/>
  <c r="DZE19" i="30"/>
  <c r="DZF19" i="30"/>
  <c r="DZG19" i="30"/>
  <c r="DZH19" i="30"/>
  <c r="DZI19" i="30"/>
  <c r="DZJ19" i="30"/>
  <c r="DZK19" i="30"/>
  <c r="DZL19" i="30"/>
  <c r="DZM19" i="30"/>
  <c r="DZN19" i="30"/>
  <c r="DZO19" i="30"/>
  <c r="DZP19" i="30"/>
  <c r="DZQ19" i="30"/>
  <c r="DZR19" i="30"/>
  <c r="DZS19" i="30"/>
  <c r="DZT19" i="30"/>
  <c r="DZU19" i="30"/>
  <c r="DZV19" i="30"/>
  <c r="DZW19" i="30"/>
  <c r="DZX19" i="30"/>
  <c r="DZY19" i="30"/>
  <c r="DZZ19" i="30"/>
  <c r="EAA19" i="30"/>
  <c r="EAB19" i="30"/>
  <c r="EAC19" i="30"/>
  <c r="EAD19" i="30"/>
  <c r="EAE19" i="30"/>
  <c r="EAF19" i="30"/>
  <c r="EAG19" i="30"/>
  <c r="EAH19" i="30"/>
  <c r="EAI19" i="30"/>
  <c r="EAJ19" i="30"/>
  <c r="EAK19" i="30"/>
  <c r="EAL19" i="30"/>
  <c r="EAM19" i="30"/>
  <c r="EAN19" i="30"/>
  <c r="EAO19" i="30"/>
  <c r="EAP19" i="30"/>
  <c r="EAQ19" i="30"/>
  <c r="EAR19" i="30"/>
  <c r="EAS19" i="30"/>
  <c r="EAT19" i="30"/>
  <c r="EAU19" i="30"/>
  <c r="EAV19" i="30"/>
  <c r="EAW19" i="30"/>
  <c r="EAX19" i="30"/>
  <c r="EAY19" i="30"/>
  <c r="EAZ19" i="30"/>
  <c r="EBA19" i="30"/>
  <c r="EBB19" i="30"/>
  <c r="EBC19" i="30"/>
  <c r="EBD19" i="30"/>
  <c r="EBE19" i="30"/>
  <c r="EBF19" i="30"/>
  <c r="EBG19" i="30"/>
  <c r="EBH19" i="30"/>
  <c r="EBI19" i="30"/>
  <c r="EBJ19" i="30"/>
  <c r="EBK19" i="30"/>
  <c r="EBL19" i="30"/>
  <c r="EBM19" i="30"/>
  <c r="EBN19" i="30"/>
  <c r="EBO19" i="30"/>
  <c r="EBP19" i="30"/>
  <c r="EBQ19" i="30"/>
  <c r="EBR19" i="30"/>
  <c r="EBS19" i="30"/>
  <c r="EBT19" i="30"/>
  <c r="EBU19" i="30"/>
  <c r="EBV19" i="30"/>
  <c r="EBW19" i="30"/>
  <c r="EBX19" i="30"/>
  <c r="EBY19" i="30"/>
  <c r="EBZ19" i="30"/>
  <c r="ECA19" i="30"/>
  <c r="ECB19" i="30"/>
  <c r="ECC19" i="30"/>
  <c r="ECD19" i="30"/>
  <c r="ECE19" i="30"/>
  <c r="ECF19" i="30"/>
  <c r="ECG19" i="30"/>
  <c r="ECH19" i="30"/>
  <c r="ECI19" i="30"/>
  <c r="ECJ19" i="30"/>
  <c r="ECK19" i="30"/>
  <c r="ECL19" i="30"/>
  <c r="ECM19" i="30"/>
  <c r="ECN19" i="30"/>
  <c r="ECO19" i="30"/>
  <c r="ECP19" i="30"/>
  <c r="ECQ19" i="30"/>
  <c r="ECR19" i="30"/>
  <c r="ECS19" i="30"/>
  <c r="ECT19" i="30"/>
  <c r="ECU19" i="30"/>
  <c r="ECV19" i="30"/>
  <c r="ECW19" i="30"/>
  <c r="ECX19" i="30"/>
  <c r="ECY19" i="30"/>
  <c r="ECZ19" i="30"/>
  <c r="EDA19" i="30"/>
  <c r="EDB19" i="30"/>
  <c r="EDC19" i="30"/>
  <c r="EDD19" i="30"/>
  <c r="EDE19" i="30"/>
  <c r="EDF19" i="30"/>
  <c r="EDG19" i="30"/>
  <c r="EDH19" i="30"/>
  <c r="EDI19" i="30"/>
  <c r="EDJ19" i="30"/>
  <c r="EDK19" i="30"/>
  <c r="EDL19" i="30"/>
  <c r="EDM19" i="30"/>
  <c r="EDN19" i="30"/>
  <c r="EDO19" i="30"/>
  <c r="EDP19" i="30"/>
  <c r="EDQ19" i="30"/>
  <c r="EDR19" i="30"/>
  <c r="EDS19" i="30"/>
  <c r="EDT19" i="30"/>
  <c r="EDU19" i="30"/>
  <c r="EDV19" i="30"/>
  <c r="EDW19" i="30"/>
  <c r="EDX19" i="30"/>
  <c r="EDY19" i="30"/>
  <c r="EDZ19" i="30"/>
  <c r="EEA19" i="30"/>
  <c r="EEB19" i="30"/>
  <c r="EEC19" i="30"/>
  <c r="EED19" i="30"/>
  <c r="EEE19" i="30"/>
  <c r="EEF19" i="30"/>
  <c r="EEG19" i="30"/>
  <c r="EEH19" i="30"/>
  <c r="EEI19" i="30"/>
  <c r="EEJ19" i="30"/>
  <c r="EEK19" i="30"/>
  <c r="EEL19" i="30"/>
  <c r="EEM19" i="30"/>
  <c r="EEN19" i="30"/>
  <c r="EEO19" i="30"/>
  <c r="EEP19" i="30"/>
  <c r="EEQ19" i="30"/>
  <c r="EER19" i="30"/>
  <c r="EES19" i="30"/>
  <c r="EET19" i="30"/>
  <c r="EEU19" i="30"/>
  <c r="EEV19" i="30"/>
  <c r="EEW19" i="30"/>
  <c r="EEX19" i="30"/>
  <c r="EEY19" i="30"/>
  <c r="EEZ19" i="30"/>
  <c r="EFA19" i="30"/>
  <c r="EFB19" i="30"/>
  <c r="EFC19" i="30"/>
  <c r="EFD19" i="30"/>
  <c r="EFE19" i="30"/>
  <c r="EFF19" i="30"/>
  <c r="EFG19" i="30"/>
  <c r="EFH19" i="30"/>
  <c r="EFI19" i="30"/>
  <c r="EFJ19" i="30"/>
  <c r="EFK19" i="30"/>
  <c r="EFL19" i="30"/>
  <c r="EFM19" i="30"/>
  <c r="EFN19" i="30"/>
  <c r="EFO19" i="30"/>
  <c r="EFP19" i="30"/>
  <c r="EFQ19" i="30"/>
  <c r="EFR19" i="30"/>
  <c r="EFS19" i="30"/>
  <c r="EFT19" i="30"/>
  <c r="EFU19" i="30"/>
  <c r="EFV19" i="30"/>
  <c r="EFW19" i="30"/>
  <c r="EFX19" i="30"/>
  <c r="EFY19" i="30"/>
  <c r="EFZ19" i="30"/>
  <c r="EGA19" i="30"/>
  <c r="EGB19" i="30"/>
  <c r="EGC19" i="30"/>
  <c r="EGD19" i="30"/>
  <c r="EGE19" i="30"/>
  <c r="EGF19" i="30"/>
  <c r="EGG19" i="30"/>
  <c r="EGH19" i="30"/>
  <c r="EGI19" i="30"/>
  <c r="EGJ19" i="30"/>
  <c r="EGK19" i="30"/>
  <c r="EGL19" i="30"/>
  <c r="EGM19" i="30"/>
  <c r="EGN19" i="30"/>
  <c r="EGO19" i="30"/>
  <c r="EGP19" i="30"/>
  <c r="EGQ19" i="30"/>
  <c r="EGR19" i="30"/>
  <c r="EGS19" i="30"/>
  <c r="EGT19" i="30"/>
  <c r="EGU19" i="30"/>
  <c r="EGV19" i="30"/>
  <c r="EGW19" i="30"/>
  <c r="EGX19" i="30"/>
  <c r="EGY19" i="30"/>
  <c r="EGZ19" i="30"/>
  <c r="EHA19" i="30"/>
  <c r="EHB19" i="30"/>
  <c r="EHC19" i="30"/>
  <c r="EHD19" i="30"/>
  <c r="EHE19" i="30"/>
  <c r="EHF19" i="30"/>
  <c r="EHG19" i="30"/>
  <c r="EHH19" i="30"/>
  <c r="EHI19" i="30"/>
  <c r="EHJ19" i="30"/>
  <c r="EHK19" i="30"/>
  <c r="EHL19" i="30"/>
  <c r="EHM19" i="30"/>
  <c r="EHN19" i="30"/>
  <c r="EHO19" i="30"/>
  <c r="EHP19" i="30"/>
  <c r="EHQ19" i="30"/>
  <c r="EHR19" i="30"/>
  <c r="EHS19" i="30"/>
  <c r="EHT19" i="30"/>
  <c r="EHU19" i="30"/>
  <c r="EHV19" i="30"/>
  <c r="EHW19" i="30"/>
  <c r="EHX19" i="30"/>
  <c r="EHY19" i="30"/>
  <c r="EHZ19" i="30"/>
  <c r="EIA19" i="30"/>
  <c r="EIB19" i="30"/>
  <c r="EIC19" i="30"/>
  <c r="EID19" i="30"/>
  <c r="EIE19" i="30"/>
  <c r="EIF19" i="30"/>
  <c r="EIG19" i="30"/>
  <c r="EIH19" i="30"/>
  <c r="EII19" i="30"/>
  <c r="EIJ19" i="30"/>
  <c r="EIK19" i="30"/>
  <c r="EIL19" i="30"/>
  <c r="EIM19" i="30"/>
  <c r="EIN19" i="30"/>
  <c r="EIO19" i="30"/>
  <c r="EIP19" i="30"/>
  <c r="EIQ19" i="30"/>
  <c r="EIR19" i="30"/>
  <c r="EIS19" i="30"/>
  <c r="EIT19" i="30"/>
  <c r="EIU19" i="30"/>
  <c r="EIV19" i="30"/>
  <c r="EIW19" i="30"/>
  <c r="EIX19" i="30"/>
  <c r="EIY19" i="30"/>
  <c r="EIZ19" i="30"/>
  <c r="EJA19" i="30"/>
  <c r="EJB19" i="30"/>
  <c r="EJC19" i="30"/>
  <c r="EJD19" i="30"/>
  <c r="EJE19" i="30"/>
  <c r="EJF19" i="30"/>
  <c r="EJG19" i="30"/>
  <c r="EJH19" i="30"/>
  <c r="EJI19" i="30"/>
  <c r="EJJ19" i="30"/>
  <c r="EJK19" i="30"/>
  <c r="EJL19" i="30"/>
  <c r="EJM19" i="30"/>
  <c r="EJN19" i="30"/>
  <c r="EJO19" i="30"/>
  <c r="EJP19" i="30"/>
  <c r="EJQ19" i="30"/>
  <c r="EJR19" i="30"/>
  <c r="EJS19" i="30"/>
  <c r="EJT19" i="30"/>
  <c r="EJU19" i="30"/>
  <c r="EJV19" i="30"/>
  <c r="EJW19" i="30"/>
  <c r="EJX19" i="30"/>
  <c r="EJY19" i="30"/>
  <c r="EJZ19" i="30"/>
  <c r="EKA19" i="30"/>
  <c r="EKB19" i="30"/>
  <c r="EKC19" i="30"/>
  <c r="EKD19" i="30"/>
  <c r="EKE19" i="30"/>
  <c r="EKF19" i="30"/>
  <c r="EKG19" i="30"/>
  <c r="EKH19" i="30"/>
  <c r="EKI19" i="30"/>
  <c r="EKJ19" i="30"/>
  <c r="EKK19" i="30"/>
  <c r="EKL19" i="30"/>
  <c r="EKM19" i="30"/>
  <c r="EKN19" i="30"/>
  <c r="EKO19" i="30"/>
  <c r="EKP19" i="30"/>
  <c r="EKQ19" i="30"/>
  <c r="EKR19" i="30"/>
  <c r="EKS19" i="30"/>
  <c r="EKT19" i="30"/>
  <c r="EKU19" i="30"/>
  <c r="EKV19" i="30"/>
  <c r="EKW19" i="30"/>
  <c r="EKX19" i="30"/>
  <c r="EKY19" i="30"/>
  <c r="EKZ19" i="30"/>
  <c r="ELA19" i="30"/>
  <c r="ELB19" i="30"/>
  <c r="ELC19" i="30"/>
  <c r="ELD19" i="30"/>
  <c r="ELE19" i="30"/>
  <c r="ELF19" i="30"/>
  <c r="ELG19" i="30"/>
  <c r="ELH19" i="30"/>
  <c r="ELI19" i="30"/>
  <c r="ELJ19" i="30"/>
  <c r="ELK19" i="30"/>
  <c r="ELL19" i="30"/>
  <c r="ELM19" i="30"/>
  <c r="ELN19" i="30"/>
  <c r="ELO19" i="30"/>
  <c r="ELP19" i="30"/>
  <c r="ELQ19" i="30"/>
  <c r="ELR19" i="30"/>
  <c r="ELS19" i="30"/>
  <c r="ELT19" i="30"/>
  <c r="ELU19" i="30"/>
  <c r="ELV19" i="30"/>
  <c r="ELW19" i="30"/>
  <c r="ELX19" i="30"/>
  <c r="ELY19" i="30"/>
  <c r="ELZ19" i="30"/>
  <c r="EMA19" i="30"/>
  <c r="EMB19" i="30"/>
  <c r="EMC19" i="30"/>
  <c r="EMD19" i="30"/>
  <c r="EME19" i="30"/>
  <c r="EMF19" i="30"/>
  <c r="EMG19" i="30"/>
  <c r="EMH19" i="30"/>
  <c r="EMI19" i="30"/>
  <c r="EMJ19" i="30"/>
  <c r="EMK19" i="30"/>
  <c r="EML19" i="30"/>
  <c r="EMM19" i="30"/>
  <c r="EMN19" i="30"/>
  <c r="EMO19" i="30"/>
  <c r="EMP19" i="30"/>
  <c r="EMQ19" i="30"/>
  <c r="EMR19" i="30"/>
  <c r="EMS19" i="30"/>
  <c r="EMT19" i="30"/>
  <c r="EMU19" i="30"/>
  <c r="EMV19" i="30"/>
  <c r="EMW19" i="30"/>
  <c r="EMX19" i="30"/>
  <c r="EMY19" i="30"/>
  <c r="EMZ19" i="30"/>
  <c r="ENA19" i="30"/>
  <c r="ENB19" i="30"/>
  <c r="ENC19" i="30"/>
  <c r="END19" i="30"/>
  <c r="ENE19" i="30"/>
  <c r="ENF19" i="30"/>
  <c r="ENG19" i="30"/>
  <c r="ENH19" i="30"/>
  <c r="ENI19" i="30"/>
  <c r="ENJ19" i="30"/>
  <c r="ENK19" i="30"/>
  <c r="ENL19" i="30"/>
  <c r="ENM19" i="30"/>
  <c r="ENN19" i="30"/>
  <c r="ENO19" i="30"/>
  <c r="ENP19" i="30"/>
  <c r="ENQ19" i="30"/>
  <c r="ENR19" i="30"/>
  <c r="ENS19" i="30"/>
  <c r="ENT19" i="30"/>
  <c r="ENU19" i="30"/>
  <c r="ENV19" i="30"/>
  <c r="ENW19" i="30"/>
  <c r="ENX19" i="30"/>
  <c r="ENY19" i="30"/>
  <c r="ENZ19" i="30"/>
  <c r="EOA19" i="30"/>
  <c r="EOB19" i="30"/>
  <c r="EOC19" i="30"/>
  <c r="EOD19" i="30"/>
  <c r="EOE19" i="30"/>
  <c r="EOF19" i="30"/>
  <c r="EOG19" i="30"/>
  <c r="EOH19" i="30"/>
  <c r="EOI19" i="30"/>
  <c r="EOJ19" i="30"/>
  <c r="EOK19" i="30"/>
  <c r="EOL19" i="30"/>
  <c r="EOM19" i="30"/>
  <c r="EON19" i="30"/>
  <c r="EOO19" i="30"/>
  <c r="EOP19" i="30"/>
  <c r="EOQ19" i="30"/>
  <c r="EOR19" i="30"/>
  <c r="EOS19" i="30"/>
  <c r="EOT19" i="30"/>
  <c r="EOU19" i="30"/>
  <c r="EOV19" i="30"/>
  <c r="EOW19" i="30"/>
  <c r="EOX19" i="30"/>
  <c r="EOY19" i="30"/>
  <c r="EOZ19" i="30"/>
  <c r="EPA19" i="30"/>
  <c r="EPB19" i="30"/>
  <c r="EPC19" i="30"/>
  <c r="EPD19" i="30"/>
  <c r="EPE19" i="30"/>
  <c r="EPF19" i="30"/>
  <c r="EPG19" i="30"/>
  <c r="EPH19" i="30"/>
  <c r="EPI19" i="30"/>
  <c r="EPJ19" i="30"/>
  <c r="EPK19" i="30"/>
  <c r="EPL19" i="30"/>
  <c r="EPM19" i="30"/>
  <c r="EPN19" i="30"/>
  <c r="EPO19" i="30"/>
  <c r="EPP19" i="30"/>
  <c r="EPQ19" i="30"/>
  <c r="EPR19" i="30"/>
  <c r="EPS19" i="30"/>
  <c r="EPT19" i="30"/>
  <c r="EPU19" i="30"/>
  <c r="EPV19" i="30"/>
  <c r="EPW19" i="30"/>
  <c r="EPX19" i="30"/>
  <c r="EPY19" i="30"/>
  <c r="EPZ19" i="30"/>
  <c r="EQA19" i="30"/>
  <c r="EQB19" i="30"/>
  <c r="EQC19" i="30"/>
  <c r="EQD19" i="30"/>
  <c r="EQE19" i="30"/>
  <c r="EQF19" i="30"/>
  <c r="EQG19" i="30"/>
  <c r="EQH19" i="30"/>
  <c r="EQI19" i="30"/>
  <c r="EQJ19" i="30"/>
  <c r="EQK19" i="30"/>
  <c r="EQL19" i="30"/>
  <c r="EQM19" i="30"/>
  <c r="EQN19" i="30"/>
  <c r="EQO19" i="30"/>
  <c r="EQP19" i="30"/>
  <c r="EQQ19" i="30"/>
  <c r="EQR19" i="30"/>
  <c r="EQS19" i="30"/>
  <c r="EQT19" i="30"/>
  <c r="EQU19" i="30"/>
  <c r="EQV19" i="30"/>
  <c r="EQW19" i="30"/>
  <c r="EQX19" i="30"/>
  <c r="EQY19" i="30"/>
  <c r="EQZ19" i="30"/>
  <c r="ERA19" i="30"/>
  <c r="ERB19" i="30"/>
  <c r="ERC19" i="30"/>
  <c r="ERD19" i="30"/>
  <c r="ERE19" i="30"/>
  <c r="ERF19" i="30"/>
  <c r="ERG19" i="30"/>
  <c r="ERH19" i="30"/>
  <c r="ERI19" i="30"/>
  <c r="ERJ19" i="30"/>
  <c r="ERK19" i="30"/>
  <c r="ERL19" i="30"/>
  <c r="ERM19" i="30"/>
  <c r="ERN19" i="30"/>
  <c r="ERO19" i="30"/>
  <c r="ERP19" i="30"/>
  <c r="ERQ19" i="30"/>
  <c r="ERR19" i="30"/>
  <c r="ERS19" i="30"/>
  <c r="ERT19" i="30"/>
  <c r="ERU19" i="30"/>
  <c r="ERV19" i="30"/>
  <c r="ERW19" i="30"/>
  <c r="ERX19" i="30"/>
  <c r="ERY19" i="30"/>
  <c r="ERZ19" i="30"/>
  <c r="ESA19" i="30"/>
  <c r="ESB19" i="30"/>
  <c r="ESC19" i="30"/>
  <c r="ESD19" i="30"/>
  <c r="ESE19" i="30"/>
  <c r="ESF19" i="30"/>
  <c r="ESG19" i="30"/>
  <c r="ESH19" i="30"/>
  <c r="ESI19" i="30"/>
  <c r="ESJ19" i="30"/>
  <c r="ESK19" i="30"/>
  <c r="ESL19" i="30"/>
  <c r="ESM19" i="30"/>
  <c r="ESN19" i="30"/>
  <c r="ESO19" i="30"/>
  <c r="ESP19" i="30"/>
  <c r="ESQ19" i="30"/>
  <c r="ESR19" i="30"/>
  <c r="ESS19" i="30"/>
  <c r="EST19" i="30"/>
  <c r="ESU19" i="30"/>
  <c r="ESV19" i="30"/>
  <c r="ESW19" i="30"/>
  <c r="ESX19" i="30"/>
  <c r="ESY19" i="30"/>
  <c r="ESZ19" i="30"/>
  <c r="ETA19" i="30"/>
  <c r="ETB19" i="30"/>
  <c r="ETC19" i="30"/>
  <c r="ETD19" i="30"/>
  <c r="ETE19" i="30"/>
  <c r="ETF19" i="30"/>
  <c r="ETG19" i="30"/>
  <c r="ETH19" i="30"/>
  <c r="ETI19" i="30"/>
  <c r="ETJ19" i="30"/>
  <c r="ETK19" i="30"/>
  <c r="ETL19" i="30"/>
  <c r="ETM19" i="30"/>
  <c r="ETN19" i="30"/>
  <c r="ETO19" i="30"/>
  <c r="ETP19" i="30"/>
  <c r="ETQ19" i="30"/>
  <c r="ETR19" i="30"/>
  <c r="ETS19" i="30"/>
  <c r="ETT19" i="30"/>
  <c r="ETU19" i="30"/>
  <c r="ETV19" i="30"/>
  <c r="ETW19" i="30"/>
  <c r="ETX19" i="30"/>
  <c r="ETY19" i="30"/>
  <c r="ETZ19" i="30"/>
  <c r="EUA19" i="30"/>
  <c r="EUB19" i="30"/>
  <c r="EUC19" i="30"/>
  <c r="EUD19" i="30"/>
  <c r="EUE19" i="30"/>
  <c r="EUF19" i="30"/>
  <c r="EUG19" i="30"/>
  <c r="EUH19" i="30"/>
  <c r="EUI19" i="30"/>
  <c r="EUJ19" i="30"/>
  <c r="EUK19" i="30"/>
  <c r="EUL19" i="30"/>
  <c r="EUM19" i="30"/>
  <c r="EUN19" i="30"/>
  <c r="EUO19" i="30"/>
  <c r="EUP19" i="30"/>
  <c r="EUQ19" i="30"/>
  <c r="EUR19" i="30"/>
  <c r="EUS19" i="30"/>
  <c r="EUT19" i="30"/>
  <c r="EUU19" i="30"/>
  <c r="EUV19" i="30"/>
  <c r="EUW19" i="30"/>
  <c r="EUX19" i="30"/>
  <c r="EUY19" i="30"/>
  <c r="EUZ19" i="30"/>
  <c r="EVA19" i="30"/>
  <c r="EVB19" i="30"/>
  <c r="EVC19" i="30"/>
  <c r="EVD19" i="30"/>
  <c r="EVE19" i="30"/>
  <c r="EVF19" i="30"/>
  <c r="EVG19" i="30"/>
  <c r="EVH19" i="30"/>
  <c r="EVI19" i="30"/>
  <c r="EVJ19" i="30"/>
  <c r="EVK19" i="30"/>
  <c r="EVL19" i="30"/>
  <c r="EVM19" i="30"/>
  <c r="EVN19" i="30"/>
  <c r="EVO19" i="30"/>
  <c r="EVP19" i="30"/>
  <c r="EVQ19" i="30"/>
  <c r="EVR19" i="30"/>
  <c r="EVS19" i="30"/>
  <c r="EVT19" i="30"/>
  <c r="EVU19" i="30"/>
  <c r="EVV19" i="30"/>
  <c r="EVW19" i="30"/>
  <c r="EVX19" i="30"/>
  <c r="EVY19" i="30"/>
  <c r="EVZ19" i="30"/>
  <c r="EWA19" i="30"/>
  <c r="EWB19" i="30"/>
  <c r="EWC19" i="30"/>
  <c r="EWD19" i="30"/>
  <c r="EWE19" i="30"/>
  <c r="EWF19" i="30"/>
  <c r="EWG19" i="30"/>
  <c r="EWH19" i="30"/>
  <c r="EWI19" i="30"/>
  <c r="EWJ19" i="30"/>
  <c r="EWK19" i="30"/>
  <c r="EWL19" i="30"/>
  <c r="EWM19" i="30"/>
  <c r="EWN19" i="30"/>
  <c r="EWO19" i="30"/>
  <c r="EWP19" i="30"/>
  <c r="EWQ19" i="30"/>
  <c r="EWR19" i="30"/>
  <c r="EWS19" i="30"/>
  <c r="EWT19" i="30"/>
  <c r="EWU19" i="30"/>
  <c r="EWV19" i="30"/>
  <c r="EWW19" i="30"/>
  <c r="EWX19" i="30"/>
  <c r="EWY19" i="30"/>
  <c r="EWZ19" i="30"/>
  <c r="EXA19" i="30"/>
  <c r="EXB19" i="30"/>
  <c r="EXC19" i="30"/>
  <c r="EXD19" i="30"/>
  <c r="EXE19" i="30"/>
  <c r="EXF19" i="30"/>
  <c r="EXG19" i="30"/>
  <c r="EXH19" i="30"/>
  <c r="EXI19" i="30"/>
  <c r="EXJ19" i="30"/>
  <c r="EXK19" i="30"/>
  <c r="EXL19" i="30"/>
  <c r="EXM19" i="30"/>
  <c r="EXN19" i="30"/>
  <c r="EXO19" i="30"/>
  <c r="EXP19" i="30"/>
  <c r="EXQ19" i="30"/>
  <c r="EXR19" i="30"/>
  <c r="EXS19" i="30"/>
  <c r="EXT19" i="30"/>
  <c r="EXU19" i="30"/>
  <c r="EXV19" i="30"/>
  <c r="EXW19" i="30"/>
  <c r="EXX19" i="30"/>
  <c r="EXY19" i="30"/>
  <c r="EXZ19" i="30"/>
  <c r="EYA19" i="30"/>
  <c r="EYB19" i="30"/>
  <c r="EYC19" i="30"/>
  <c r="EYD19" i="30"/>
  <c r="EYE19" i="30"/>
  <c r="EYF19" i="30"/>
  <c r="EYG19" i="30"/>
  <c r="EYH19" i="30"/>
  <c r="EYI19" i="30"/>
  <c r="EYJ19" i="30"/>
  <c r="EYK19" i="30"/>
  <c r="EYL19" i="30"/>
  <c r="EYM19" i="30"/>
  <c r="EYN19" i="30"/>
  <c r="EYO19" i="30"/>
  <c r="EYP19" i="30"/>
  <c r="EYQ19" i="30"/>
  <c r="EYR19" i="30"/>
  <c r="EYS19" i="30"/>
  <c r="EYT19" i="30"/>
  <c r="EYU19" i="30"/>
  <c r="EYV19" i="30"/>
  <c r="EYW19" i="30"/>
  <c r="EYX19" i="30"/>
  <c r="EYY19" i="30"/>
  <c r="EYZ19" i="30"/>
  <c r="EZA19" i="30"/>
  <c r="EZB19" i="30"/>
  <c r="EZC19" i="30"/>
  <c r="EZD19" i="30"/>
  <c r="EZE19" i="30"/>
  <c r="EZF19" i="30"/>
  <c r="EZG19" i="30"/>
  <c r="EZH19" i="30"/>
  <c r="EZI19" i="30"/>
  <c r="EZJ19" i="30"/>
  <c r="EZK19" i="30"/>
  <c r="EZL19" i="30"/>
  <c r="EZM19" i="30"/>
  <c r="EZN19" i="30"/>
  <c r="EZO19" i="30"/>
  <c r="EZP19" i="30"/>
  <c r="EZQ19" i="30"/>
  <c r="EZR19" i="30"/>
  <c r="EZS19" i="30"/>
  <c r="EZT19" i="30"/>
  <c r="EZU19" i="30"/>
  <c r="EZV19" i="30"/>
  <c r="EZW19" i="30"/>
  <c r="EZX19" i="30"/>
  <c r="EZY19" i="30"/>
  <c r="EZZ19" i="30"/>
  <c r="FAA19" i="30"/>
  <c r="FAB19" i="30"/>
  <c r="FAC19" i="30"/>
  <c r="FAD19" i="30"/>
  <c r="FAE19" i="30"/>
  <c r="FAF19" i="30"/>
  <c r="FAG19" i="30"/>
  <c r="FAH19" i="30"/>
  <c r="FAI19" i="30"/>
  <c r="FAJ19" i="30"/>
  <c r="FAK19" i="30"/>
  <c r="FAL19" i="30"/>
  <c r="FAM19" i="30"/>
  <c r="FAN19" i="30"/>
  <c r="FAO19" i="30"/>
  <c r="FAP19" i="30"/>
  <c r="FAQ19" i="30"/>
  <c r="FAR19" i="30"/>
  <c r="FAS19" i="30"/>
  <c r="FAT19" i="30"/>
  <c r="FAU19" i="30"/>
  <c r="FAV19" i="30"/>
  <c r="FAW19" i="30"/>
  <c r="FAX19" i="30"/>
  <c r="FAY19" i="30"/>
  <c r="FAZ19" i="30"/>
  <c r="FBA19" i="30"/>
  <c r="FBB19" i="30"/>
  <c r="FBC19" i="30"/>
  <c r="FBD19" i="30"/>
  <c r="FBE19" i="30"/>
  <c r="FBF19" i="30"/>
  <c r="FBG19" i="30"/>
  <c r="FBH19" i="30"/>
  <c r="FBI19" i="30"/>
  <c r="FBJ19" i="30"/>
  <c r="FBK19" i="30"/>
  <c r="FBL19" i="30"/>
  <c r="FBM19" i="30"/>
  <c r="FBN19" i="30"/>
  <c r="FBO19" i="30"/>
  <c r="FBP19" i="30"/>
  <c r="FBQ19" i="30"/>
  <c r="FBR19" i="30"/>
  <c r="FBS19" i="30"/>
  <c r="FBT19" i="30"/>
  <c r="FBU19" i="30"/>
  <c r="FBV19" i="30"/>
  <c r="FBW19" i="30"/>
  <c r="FBX19" i="30"/>
  <c r="FBY19" i="30"/>
  <c r="FBZ19" i="30"/>
  <c r="FCA19" i="30"/>
  <c r="FCB19" i="30"/>
  <c r="FCC19" i="30"/>
  <c r="FCD19" i="30"/>
  <c r="FCE19" i="30"/>
  <c r="FCF19" i="30"/>
  <c r="FCG19" i="30"/>
  <c r="FCH19" i="30"/>
  <c r="FCI19" i="30"/>
  <c r="FCJ19" i="30"/>
  <c r="FCK19" i="30"/>
  <c r="FCL19" i="30"/>
  <c r="FCM19" i="30"/>
  <c r="FCN19" i="30"/>
  <c r="FCO19" i="30"/>
  <c r="FCP19" i="30"/>
  <c r="FCQ19" i="30"/>
  <c r="FCR19" i="30"/>
  <c r="FCS19" i="30"/>
  <c r="FCT19" i="30"/>
  <c r="FCU19" i="30"/>
  <c r="FCV19" i="30"/>
  <c r="FCW19" i="30"/>
  <c r="FCX19" i="30"/>
  <c r="FCY19" i="30"/>
  <c r="FCZ19" i="30"/>
  <c r="FDA19" i="30"/>
  <c r="FDB19" i="30"/>
  <c r="FDC19" i="30"/>
  <c r="FDD19" i="30"/>
  <c r="FDE19" i="30"/>
  <c r="FDF19" i="30"/>
  <c r="FDG19" i="30"/>
  <c r="FDH19" i="30"/>
  <c r="FDI19" i="30"/>
  <c r="FDJ19" i="30"/>
  <c r="FDK19" i="30"/>
  <c r="FDL19" i="30"/>
  <c r="FDM19" i="30"/>
  <c r="FDN19" i="30"/>
  <c r="FDO19" i="30"/>
  <c r="FDP19" i="30"/>
  <c r="FDQ19" i="30"/>
  <c r="FDR19" i="30"/>
  <c r="FDS19" i="30"/>
  <c r="FDT19" i="30"/>
  <c r="FDU19" i="30"/>
  <c r="FDV19" i="30"/>
  <c r="FDW19" i="30"/>
  <c r="FDX19" i="30"/>
  <c r="FDY19" i="30"/>
  <c r="FDZ19" i="30"/>
  <c r="FEA19" i="30"/>
  <c r="FEB19" i="30"/>
  <c r="FEC19" i="30"/>
  <c r="FED19" i="30"/>
  <c r="FEE19" i="30"/>
  <c r="FEF19" i="30"/>
  <c r="FEG19" i="30"/>
  <c r="FEH19" i="30"/>
  <c r="FEI19" i="30"/>
  <c r="FEJ19" i="30"/>
  <c r="FEK19" i="30"/>
  <c r="FEL19" i="30"/>
  <c r="FEM19" i="30"/>
  <c r="FEN19" i="30"/>
  <c r="FEO19" i="30"/>
  <c r="FEP19" i="30"/>
  <c r="FEQ19" i="30"/>
  <c r="FER19" i="30"/>
  <c r="FES19" i="30"/>
  <c r="FET19" i="30"/>
  <c r="FEU19" i="30"/>
  <c r="FEV19" i="30"/>
  <c r="FEW19" i="30"/>
  <c r="FEX19" i="30"/>
  <c r="FEY19" i="30"/>
  <c r="FEZ19" i="30"/>
  <c r="FFA19" i="30"/>
  <c r="FFB19" i="30"/>
  <c r="FFC19" i="30"/>
  <c r="FFD19" i="30"/>
  <c r="FFE19" i="30"/>
  <c r="FFF19" i="30"/>
  <c r="FFG19" i="30"/>
  <c r="FFH19" i="30"/>
  <c r="FFI19" i="30"/>
  <c r="FFJ19" i="30"/>
  <c r="FFK19" i="30"/>
  <c r="FFL19" i="30"/>
  <c r="FFM19" i="30"/>
  <c r="FFN19" i="30"/>
  <c r="FFO19" i="30"/>
  <c r="FFP19" i="30"/>
  <c r="FFQ19" i="30"/>
  <c r="FFR19" i="30"/>
  <c r="FFS19" i="30"/>
  <c r="FFT19" i="30"/>
  <c r="FFU19" i="30"/>
  <c r="FFV19" i="30"/>
  <c r="FFW19" i="30"/>
  <c r="FFX19" i="30"/>
  <c r="FFY19" i="30"/>
  <c r="FFZ19" i="30"/>
  <c r="FGA19" i="30"/>
  <c r="FGB19" i="30"/>
  <c r="FGC19" i="30"/>
  <c r="FGD19" i="30"/>
  <c r="FGE19" i="30"/>
  <c r="FGF19" i="30"/>
  <c r="FGG19" i="30"/>
  <c r="FGH19" i="30"/>
  <c r="FGI19" i="30"/>
  <c r="FGJ19" i="30"/>
  <c r="FGK19" i="30"/>
  <c r="FGL19" i="30"/>
  <c r="FGM19" i="30"/>
  <c r="FGN19" i="30"/>
  <c r="FGO19" i="30"/>
  <c r="FGP19" i="30"/>
  <c r="FGQ19" i="30"/>
  <c r="FGR19" i="30"/>
  <c r="FGS19" i="30"/>
  <c r="FGT19" i="30"/>
  <c r="FGU19" i="30"/>
  <c r="FGV19" i="30"/>
  <c r="FGW19" i="30"/>
  <c r="FGX19" i="30"/>
  <c r="FGY19" i="30"/>
  <c r="FGZ19" i="30"/>
  <c r="FHA19" i="30"/>
  <c r="FHB19" i="30"/>
  <c r="FHC19" i="30"/>
  <c r="FHD19" i="30"/>
  <c r="FHE19" i="30"/>
  <c r="FHF19" i="30"/>
  <c r="FHG19" i="30"/>
  <c r="FHH19" i="30"/>
  <c r="FHI19" i="30"/>
  <c r="FHJ19" i="30"/>
  <c r="FHK19" i="30"/>
  <c r="FHL19" i="30"/>
  <c r="FHM19" i="30"/>
  <c r="FHN19" i="30"/>
  <c r="FHO19" i="30"/>
  <c r="FHP19" i="30"/>
  <c r="FHQ19" i="30"/>
  <c r="FHR19" i="30"/>
  <c r="FHS19" i="30"/>
  <c r="FHT19" i="30"/>
  <c r="FHU19" i="30"/>
  <c r="FHV19" i="30"/>
  <c r="FHW19" i="30"/>
  <c r="FHX19" i="30"/>
  <c r="FHY19" i="30"/>
  <c r="FHZ19" i="30"/>
  <c r="FIA19" i="30"/>
  <c r="FIB19" i="30"/>
  <c r="FIC19" i="30"/>
  <c r="FID19" i="30"/>
  <c r="FIE19" i="30"/>
  <c r="FIF19" i="30"/>
  <c r="FIG19" i="30"/>
  <c r="FIH19" i="30"/>
  <c r="FII19" i="30"/>
  <c r="FIJ19" i="30"/>
  <c r="FIK19" i="30"/>
  <c r="FIL19" i="30"/>
  <c r="FIM19" i="30"/>
  <c r="FIN19" i="30"/>
  <c r="FIO19" i="30"/>
  <c r="FIP19" i="30"/>
  <c r="FIQ19" i="30"/>
  <c r="FIR19" i="30"/>
  <c r="FIS19" i="30"/>
  <c r="FIT19" i="30"/>
  <c r="FIU19" i="30"/>
  <c r="FIV19" i="30"/>
  <c r="FIW19" i="30"/>
  <c r="FIX19" i="30"/>
  <c r="FIY19" i="30"/>
  <c r="FIZ19" i="30"/>
  <c r="FJA19" i="30"/>
  <c r="FJB19" i="30"/>
  <c r="FJC19" i="30"/>
  <c r="FJD19" i="30"/>
  <c r="FJE19" i="30"/>
  <c r="FJF19" i="30"/>
  <c r="FJG19" i="30"/>
  <c r="FJH19" i="30"/>
  <c r="FJI19" i="30"/>
  <c r="FJJ19" i="30"/>
  <c r="FJK19" i="30"/>
  <c r="FJL19" i="30"/>
  <c r="FJM19" i="30"/>
  <c r="FJN19" i="30"/>
  <c r="FJO19" i="30"/>
  <c r="FJP19" i="30"/>
  <c r="FJQ19" i="30"/>
  <c r="FJR19" i="30"/>
  <c r="FJS19" i="30"/>
  <c r="FJT19" i="30"/>
  <c r="FJU19" i="30"/>
  <c r="FJV19" i="30"/>
  <c r="FJW19" i="30"/>
  <c r="FJX19" i="30"/>
  <c r="FJY19" i="30"/>
  <c r="FJZ19" i="30"/>
  <c r="FKA19" i="30"/>
  <c r="FKB19" i="30"/>
  <c r="FKC19" i="30"/>
  <c r="FKD19" i="30"/>
  <c r="FKE19" i="30"/>
  <c r="FKF19" i="30"/>
  <c r="FKG19" i="30"/>
  <c r="FKH19" i="30"/>
  <c r="FKI19" i="30"/>
  <c r="FKJ19" i="30"/>
  <c r="FKK19" i="30"/>
  <c r="FKL19" i="30"/>
  <c r="FKM19" i="30"/>
  <c r="FKN19" i="30"/>
  <c r="FKO19" i="30"/>
  <c r="FKP19" i="30"/>
  <c r="FKQ19" i="30"/>
  <c r="FKR19" i="30"/>
  <c r="FKS19" i="30"/>
  <c r="FKT19" i="30"/>
  <c r="FKU19" i="30"/>
  <c r="FKV19" i="30"/>
  <c r="FKW19" i="30"/>
  <c r="FKX19" i="30"/>
  <c r="FKY19" i="30"/>
  <c r="FKZ19" i="30"/>
  <c r="FLA19" i="30"/>
  <c r="FLB19" i="30"/>
  <c r="FLC19" i="30"/>
  <c r="FLD19" i="30"/>
  <c r="FLE19" i="30"/>
  <c r="FLF19" i="30"/>
  <c r="FLG19" i="30"/>
  <c r="FLH19" i="30"/>
  <c r="FLI19" i="30"/>
  <c r="FLJ19" i="30"/>
  <c r="FLK19" i="30"/>
  <c r="FLL19" i="30"/>
  <c r="FLM19" i="30"/>
  <c r="FLN19" i="30"/>
  <c r="FLO19" i="30"/>
  <c r="FLP19" i="30"/>
  <c r="FLQ19" i="30"/>
  <c r="FLR19" i="30"/>
  <c r="FLS19" i="30"/>
  <c r="FLT19" i="30"/>
  <c r="FLU19" i="30"/>
  <c r="FLV19" i="30"/>
  <c r="FLW19" i="30"/>
  <c r="FLX19" i="30"/>
  <c r="FLY19" i="30"/>
  <c r="FLZ19" i="30"/>
  <c r="FMA19" i="30"/>
  <c r="FMB19" i="30"/>
  <c r="FMC19" i="30"/>
  <c r="FMD19" i="30"/>
  <c r="FME19" i="30"/>
  <c r="FMF19" i="30"/>
  <c r="FMG19" i="30"/>
  <c r="FMH19" i="30"/>
  <c r="FMI19" i="30"/>
  <c r="FMJ19" i="30"/>
  <c r="FMK19" i="30"/>
  <c r="FML19" i="30"/>
  <c r="FMM19" i="30"/>
  <c r="FMN19" i="30"/>
  <c r="FMO19" i="30"/>
  <c r="FMP19" i="30"/>
  <c r="FMQ19" i="30"/>
  <c r="FMR19" i="30"/>
  <c r="FMS19" i="30"/>
  <c r="FMT19" i="30"/>
  <c r="FMU19" i="30"/>
  <c r="FMV19" i="30"/>
  <c r="FMW19" i="30"/>
  <c r="FMX19" i="30"/>
  <c r="FMY19" i="30"/>
  <c r="FMZ19" i="30"/>
  <c r="FNA19" i="30"/>
  <c r="FNB19" i="30"/>
  <c r="FNC19" i="30"/>
  <c r="FND19" i="30"/>
  <c r="FNE19" i="30"/>
  <c r="FNF19" i="30"/>
  <c r="FNG19" i="30"/>
  <c r="FNH19" i="30"/>
  <c r="FNI19" i="30"/>
  <c r="FNJ19" i="30"/>
  <c r="FNK19" i="30"/>
  <c r="FNL19" i="30"/>
  <c r="FNM19" i="30"/>
  <c r="FNN19" i="30"/>
  <c r="FNO19" i="30"/>
  <c r="FNP19" i="30"/>
  <c r="FNQ19" i="30"/>
  <c r="FNR19" i="30"/>
  <c r="FNS19" i="30"/>
  <c r="FNT19" i="30"/>
  <c r="FNU19" i="30"/>
  <c r="FNV19" i="30"/>
  <c r="FNW19" i="30"/>
  <c r="FNX19" i="30"/>
  <c r="FNY19" i="30"/>
  <c r="FNZ19" i="30"/>
  <c r="FOA19" i="30"/>
  <c r="FOB19" i="30"/>
  <c r="FOC19" i="30"/>
  <c r="FOD19" i="30"/>
  <c r="FOE19" i="30"/>
  <c r="FOF19" i="30"/>
  <c r="FOG19" i="30"/>
  <c r="FOH19" i="30"/>
  <c r="FOI19" i="30"/>
  <c r="FOJ19" i="30"/>
  <c r="FOK19" i="30"/>
  <c r="FOL19" i="30"/>
  <c r="FOM19" i="30"/>
  <c r="FON19" i="30"/>
  <c r="FOO19" i="30"/>
  <c r="FOP19" i="30"/>
  <c r="FOQ19" i="30"/>
  <c r="FOR19" i="30"/>
  <c r="FOS19" i="30"/>
  <c r="FOT19" i="30"/>
  <c r="FOU19" i="30"/>
  <c r="FOV19" i="30"/>
  <c r="FOW19" i="30"/>
  <c r="FOX19" i="30"/>
  <c r="FOY19" i="30"/>
  <c r="FOZ19" i="30"/>
  <c r="FPA19" i="30"/>
  <c r="FPB19" i="30"/>
  <c r="FPC19" i="30"/>
  <c r="FPD19" i="30"/>
  <c r="FPE19" i="30"/>
  <c r="FPF19" i="30"/>
  <c r="FPG19" i="30"/>
  <c r="FPH19" i="30"/>
  <c r="FPI19" i="30"/>
  <c r="FPJ19" i="30"/>
  <c r="FPK19" i="30"/>
  <c r="FPL19" i="30"/>
  <c r="FPM19" i="30"/>
  <c r="FPN19" i="30"/>
  <c r="FPO19" i="30"/>
  <c r="FPP19" i="30"/>
  <c r="FPQ19" i="30"/>
  <c r="FPR19" i="30"/>
  <c r="FPS19" i="30"/>
  <c r="FPT19" i="30"/>
  <c r="FPU19" i="30"/>
  <c r="FPV19" i="30"/>
  <c r="FPW19" i="30"/>
  <c r="FPX19" i="30"/>
  <c r="FPY19" i="30"/>
  <c r="FPZ19" i="30"/>
  <c r="FQA19" i="30"/>
  <c r="FQB19" i="30"/>
  <c r="FQC19" i="30"/>
  <c r="FQD19" i="30"/>
  <c r="FQE19" i="30"/>
  <c r="FQF19" i="30"/>
  <c r="FQG19" i="30"/>
  <c r="FQH19" i="30"/>
  <c r="FQI19" i="30"/>
  <c r="FQJ19" i="30"/>
  <c r="FQK19" i="30"/>
  <c r="FQL19" i="30"/>
  <c r="FQM19" i="30"/>
  <c r="FQN19" i="30"/>
  <c r="FQO19" i="30"/>
  <c r="FQP19" i="30"/>
  <c r="FQQ19" i="30"/>
  <c r="FQR19" i="30"/>
  <c r="FQS19" i="30"/>
  <c r="FQT19" i="30"/>
  <c r="FQU19" i="30"/>
  <c r="FQV19" i="30"/>
  <c r="FQW19" i="30"/>
  <c r="FQX19" i="30"/>
  <c r="FQY19" i="30"/>
  <c r="FQZ19" i="30"/>
  <c r="FRA19" i="30"/>
  <c r="FRB19" i="30"/>
  <c r="FRC19" i="30"/>
  <c r="FRD19" i="30"/>
  <c r="FRE19" i="30"/>
  <c r="FRF19" i="30"/>
  <c r="FRG19" i="30"/>
  <c r="FRH19" i="30"/>
  <c r="FRI19" i="30"/>
  <c r="FRJ19" i="30"/>
  <c r="FRK19" i="30"/>
  <c r="FRL19" i="30"/>
  <c r="FRM19" i="30"/>
  <c r="FRN19" i="30"/>
  <c r="FRO19" i="30"/>
  <c r="FRP19" i="30"/>
  <c r="FRQ19" i="30"/>
  <c r="FRR19" i="30"/>
  <c r="FRS19" i="30"/>
  <c r="FRT19" i="30"/>
  <c r="FRU19" i="30"/>
  <c r="FRV19" i="30"/>
  <c r="FRW19" i="30"/>
  <c r="FRX19" i="30"/>
  <c r="FRY19" i="30"/>
  <c r="FRZ19" i="30"/>
  <c r="FSA19" i="30"/>
  <c r="FSB19" i="30"/>
  <c r="FSC19" i="30"/>
  <c r="FSD19" i="30"/>
  <c r="FSE19" i="30"/>
  <c r="FSF19" i="30"/>
  <c r="FSG19" i="30"/>
  <c r="FSH19" i="30"/>
  <c r="FSI19" i="30"/>
  <c r="FSJ19" i="30"/>
  <c r="FSK19" i="30"/>
  <c r="FSL19" i="30"/>
  <c r="FSM19" i="30"/>
  <c r="FSN19" i="30"/>
  <c r="FSO19" i="30"/>
  <c r="FSP19" i="30"/>
  <c r="FSQ19" i="30"/>
  <c r="FSR19" i="30"/>
  <c r="FSS19" i="30"/>
  <c r="FST19" i="30"/>
  <c r="FSU19" i="30"/>
  <c r="FSV19" i="30"/>
  <c r="FSW19" i="30"/>
  <c r="FSX19" i="30"/>
  <c r="FSY19" i="30"/>
  <c r="FSZ19" i="30"/>
  <c r="FTA19" i="30"/>
  <c r="FTB19" i="30"/>
  <c r="FTC19" i="30"/>
  <c r="FTD19" i="30"/>
  <c r="FTE19" i="30"/>
  <c r="FTF19" i="30"/>
  <c r="FTG19" i="30"/>
  <c r="FTH19" i="30"/>
  <c r="FTI19" i="30"/>
  <c r="FTJ19" i="30"/>
  <c r="FTK19" i="30"/>
  <c r="FTL19" i="30"/>
  <c r="FTM19" i="30"/>
  <c r="FTN19" i="30"/>
  <c r="FTO19" i="30"/>
  <c r="FTP19" i="30"/>
  <c r="FTQ19" i="30"/>
  <c r="FTR19" i="30"/>
  <c r="FTS19" i="30"/>
  <c r="FTT19" i="30"/>
  <c r="FTU19" i="30"/>
  <c r="FTV19" i="30"/>
  <c r="FTW19" i="30"/>
  <c r="FTX19" i="30"/>
  <c r="FTY19" i="30"/>
  <c r="FTZ19" i="30"/>
  <c r="FUA19" i="30"/>
  <c r="FUB19" i="30"/>
  <c r="FUC19" i="30"/>
  <c r="FUD19" i="30"/>
  <c r="FUE19" i="30"/>
  <c r="FUF19" i="30"/>
  <c r="FUG19" i="30"/>
  <c r="FUH19" i="30"/>
  <c r="FUI19" i="30"/>
  <c r="FUJ19" i="30"/>
  <c r="FUK19" i="30"/>
  <c r="FUL19" i="30"/>
  <c r="FUM19" i="30"/>
  <c r="FUN19" i="30"/>
  <c r="FUO19" i="30"/>
  <c r="FUP19" i="30"/>
  <c r="FUQ19" i="30"/>
  <c r="FUR19" i="30"/>
  <c r="FUS19" i="30"/>
  <c r="FUT19" i="30"/>
  <c r="FUU19" i="30"/>
  <c r="FUV19" i="30"/>
  <c r="FUW19" i="30"/>
  <c r="FUX19" i="30"/>
  <c r="FUY19" i="30"/>
  <c r="FUZ19" i="30"/>
  <c r="FVA19" i="30"/>
  <c r="FVB19" i="30"/>
  <c r="FVC19" i="30"/>
  <c r="FVD19" i="30"/>
  <c r="FVE19" i="30"/>
  <c r="FVF19" i="30"/>
  <c r="FVG19" i="30"/>
  <c r="FVH19" i="30"/>
  <c r="FVI19" i="30"/>
  <c r="FVJ19" i="30"/>
  <c r="FVK19" i="30"/>
  <c r="FVL19" i="30"/>
  <c r="FVM19" i="30"/>
  <c r="FVN19" i="30"/>
  <c r="FVO19" i="30"/>
  <c r="FVP19" i="30"/>
  <c r="FVQ19" i="30"/>
  <c r="FVR19" i="30"/>
  <c r="FVS19" i="30"/>
  <c r="FVT19" i="30"/>
  <c r="FVU19" i="30"/>
  <c r="FVV19" i="30"/>
  <c r="FVW19" i="30"/>
  <c r="FVX19" i="30"/>
  <c r="FVY19" i="30"/>
  <c r="FVZ19" i="30"/>
  <c r="FWA19" i="30"/>
  <c r="FWB19" i="30"/>
  <c r="FWC19" i="30"/>
  <c r="FWD19" i="30"/>
  <c r="FWE19" i="30"/>
  <c r="FWF19" i="30"/>
  <c r="FWG19" i="30"/>
  <c r="FWH19" i="30"/>
  <c r="FWI19" i="30"/>
  <c r="FWJ19" i="30"/>
  <c r="FWK19" i="30"/>
  <c r="FWL19" i="30"/>
  <c r="FWM19" i="30"/>
  <c r="FWN19" i="30"/>
  <c r="FWO19" i="30"/>
  <c r="FWP19" i="30"/>
  <c r="FWQ19" i="30"/>
  <c r="FWR19" i="30"/>
  <c r="FWS19" i="30"/>
  <c r="FWT19" i="30"/>
  <c r="FWU19" i="30"/>
  <c r="FWV19" i="30"/>
  <c r="FWW19" i="30"/>
  <c r="FWX19" i="30"/>
  <c r="FWY19" i="30"/>
  <c r="FWZ19" i="30"/>
  <c r="FXA19" i="30"/>
  <c r="FXB19" i="30"/>
  <c r="FXC19" i="30"/>
  <c r="FXD19" i="30"/>
  <c r="FXE19" i="30"/>
  <c r="FXF19" i="30"/>
  <c r="FXG19" i="30"/>
  <c r="FXH19" i="30"/>
  <c r="FXI19" i="30"/>
  <c r="FXJ19" i="30"/>
  <c r="FXK19" i="30"/>
  <c r="FXL19" i="30"/>
  <c r="FXM19" i="30"/>
  <c r="FXN19" i="30"/>
  <c r="FXO19" i="30"/>
  <c r="FXP19" i="30"/>
  <c r="FXQ19" i="30"/>
  <c r="FXR19" i="30"/>
  <c r="FXS19" i="30"/>
  <c r="FXT19" i="30"/>
  <c r="FXU19" i="30"/>
  <c r="FXV19" i="30"/>
  <c r="FXW19" i="30"/>
  <c r="FXX19" i="30"/>
  <c r="FXY19" i="30"/>
  <c r="FXZ19" i="30"/>
  <c r="FYA19" i="30"/>
  <c r="FYB19" i="30"/>
  <c r="FYC19" i="30"/>
  <c r="FYD19" i="30"/>
  <c r="FYE19" i="30"/>
  <c r="FYF19" i="30"/>
  <c r="FYG19" i="30"/>
  <c r="FYH19" i="30"/>
  <c r="FYI19" i="30"/>
  <c r="FYJ19" i="30"/>
  <c r="FYK19" i="30"/>
  <c r="FYL19" i="30"/>
  <c r="FYM19" i="30"/>
  <c r="FYN19" i="30"/>
  <c r="FYO19" i="30"/>
  <c r="FYP19" i="30"/>
  <c r="FYQ19" i="30"/>
  <c r="FYR19" i="30"/>
  <c r="FYS19" i="30"/>
  <c r="FYT19" i="30"/>
  <c r="FYU19" i="30"/>
  <c r="FYV19" i="30"/>
  <c r="FYW19" i="30"/>
  <c r="FYX19" i="30"/>
  <c r="FYY19" i="30"/>
  <c r="FYZ19" i="30"/>
  <c r="FZA19" i="30"/>
  <c r="FZB19" i="30"/>
  <c r="FZC19" i="30"/>
  <c r="FZD19" i="30"/>
  <c r="FZE19" i="30"/>
  <c r="FZF19" i="30"/>
  <c r="FZG19" i="30"/>
  <c r="FZH19" i="30"/>
  <c r="FZI19" i="30"/>
  <c r="FZJ19" i="30"/>
  <c r="FZK19" i="30"/>
  <c r="FZL19" i="30"/>
  <c r="FZM19" i="30"/>
  <c r="FZN19" i="30"/>
  <c r="FZO19" i="30"/>
  <c r="FZP19" i="30"/>
  <c r="FZQ19" i="30"/>
  <c r="FZR19" i="30"/>
  <c r="FZS19" i="30"/>
  <c r="FZT19" i="30"/>
  <c r="FZU19" i="30"/>
  <c r="FZV19" i="30"/>
  <c r="FZW19" i="30"/>
  <c r="FZX19" i="30"/>
  <c r="FZY19" i="30"/>
  <c r="FZZ19" i="30"/>
  <c r="GAA19" i="30"/>
  <c r="GAB19" i="30"/>
  <c r="GAC19" i="30"/>
  <c r="GAD19" i="30"/>
  <c r="GAE19" i="30"/>
  <c r="GAF19" i="30"/>
  <c r="GAG19" i="30"/>
  <c r="GAH19" i="30"/>
  <c r="GAI19" i="30"/>
  <c r="GAJ19" i="30"/>
  <c r="GAK19" i="30"/>
  <c r="GAL19" i="30"/>
  <c r="GAM19" i="30"/>
  <c r="GAN19" i="30"/>
  <c r="GAO19" i="30"/>
  <c r="GAP19" i="30"/>
  <c r="GAQ19" i="30"/>
  <c r="GAR19" i="30"/>
  <c r="GAS19" i="30"/>
  <c r="GAT19" i="30"/>
  <c r="GAU19" i="30"/>
  <c r="GAV19" i="30"/>
  <c r="GAW19" i="30"/>
  <c r="GAX19" i="30"/>
  <c r="GAY19" i="30"/>
  <c r="GAZ19" i="30"/>
  <c r="GBA19" i="30"/>
  <c r="GBB19" i="30"/>
  <c r="GBC19" i="30"/>
  <c r="GBD19" i="30"/>
  <c r="GBE19" i="30"/>
  <c r="GBF19" i="30"/>
  <c r="GBG19" i="30"/>
  <c r="GBH19" i="30"/>
  <c r="GBI19" i="30"/>
  <c r="GBJ19" i="30"/>
  <c r="GBK19" i="30"/>
  <c r="GBL19" i="30"/>
  <c r="GBM19" i="30"/>
  <c r="GBN19" i="30"/>
  <c r="GBO19" i="30"/>
  <c r="GBP19" i="30"/>
  <c r="GBQ19" i="30"/>
  <c r="GBR19" i="30"/>
  <c r="GBS19" i="30"/>
  <c r="GBT19" i="30"/>
  <c r="GBU19" i="30"/>
  <c r="GBV19" i="30"/>
  <c r="GBW19" i="30"/>
  <c r="GBX19" i="30"/>
  <c r="GBY19" i="30"/>
  <c r="GBZ19" i="30"/>
  <c r="GCA19" i="30"/>
  <c r="GCB19" i="30"/>
  <c r="GCC19" i="30"/>
  <c r="GCD19" i="30"/>
  <c r="GCE19" i="30"/>
  <c r="GCF19" i="30"/>
  <c r="GCG19" i="30"/>
  <c r="GCH19" i="30"/>
  <c r="GCI19" i="30"/>
  <c r="GCJ19" i="30"/>
  <c r="GCK19" i="30"/>
  <c r="GCL19" i="30"/>
  <c r="GCM19" i="30"/>
  <c r="GCN19" i="30"/>
  <c r="GCO19" i="30"/>
  <c r="GCP19" i="30"/>
  <c r="GCQ19" i="30"/>
  <c r="GCR19" i="30"/>
  <c r="GCS19" i="30"/>
  <c r="GCT19" i="30"/>
  <c r="GCU19" i="30"/>
  <c r="GCV19" i="30"/>
  <c r="GCW19" i="30"/>
  <c r="GCX19" i="30"/>
  <c r="GCY19" i="30"/>
  <c r="GCZ19" i="30"/>
  <c r="GDA19" i="30"/>
  <c r="GDB19" i="30"/>
  <c r="GDC19" i="30"/>
  <c r="GDD19" i="30"/>
  <c r="GDE19" i="30"/>
  <c r="GDF19" i="30"/>
  <c r="GDG19" i="30"/>
  <c r="GDH19" i="30"/>
  <c r="GDI19" i="30"/>
  <c r="GDJ19" i="30"/>
  <c r="GDK19" i="30"/>
  <c r="GDL19" i="30"/>
  <c r="GDM19" i="30"/>
  <c r="GDN19" i="30"/>
  <c r="GDO19" i="30"/>
  <c r="GDP19" i="30"/>
  <c r="GDQ19" i="30"/>
  <c r="GDR19" i="30"/>
  <c r="GDS19" i="30"/>
  <c r="GDT19" i="30"/>
  <c r="GDU19" i="30"/>
  <c r="GDV19" i="30"/>
  <c r="GDW19" i="30"/>
  <c r="GDX19" i="30"/>
  <c r="GDY19" i="30"/>
  <c r="GDZ19" i="30"/>
  <c r="GEA19" i="30"/>
  <c r="GEB19" i="30"/>
  <c r="GEC19" i="30"/>
  <c r="GED19" i="30"/>
  <c r="GEE19" i="30"/>
  <c r="GEF19" i="30"/>
  <c r="GEG19" i="30"/>
  <c r="GEH19" i="30"/>
  <c r="GEI19" i="30"/>
  <c r="GEJ19" i="30"/>
  <c r="GEK19" i="30"/>
  <c r="GEL19" i="30"/>
  <c r="GEM19" i="30"/>
  <c r="GEN19" i="30"/>
  <c r="GEO19" i="30"/>
  <c r="GEP19" i="30"/>
  <c r="GEQ19" i="30"/>
  <c r="GER19" i="30"/>
  <c r="GES19" i="30"/>
  <c r="GET19" i="30"/>
  <c r="GEU19" i="30"/>
  <c r="GEV19" i="30"/>
  <c r="GEW19" i="30"/>
  <c r="GEX19" i="30"/>
  <c r="GEY19" i="30"/>
  <c r="GEZ19" i="30"/>
  <c r="GFA19" i="30"/>
  <c r="GFB19" i="30"/>
  <c r="GFC19" i="30"/>
  <c r="GFD19" i="30"/>
  <c r="GFE19" i="30"/>
  <c r="GFF19" i="30"/>
  <c r="GFG19" i="30"/>
  <c r="GFH19" i="30"/>
  <c r="GFI19" i="30"/>
  <c r="GFJ19" i="30"/>
  <c r="GFK19" i="30"/>
  <c r="GFL19" i="30"/>
  <c r="GFM19" i="30"/>
  <c r="GFN19" i="30"/>
  <c r="GFO19" i="30"/>
  <c r="GFP19" i="30"/>
  <c r="GFQ19" i="30"/>
  <c r="GFR19" i="30"/>
  <c r="GFS19" i="30"/>
  <c r="GFT19" i="30"/>
  <c r="GFU19" i="30"/>
  <c r="GFV19" i="30"/>
  <c r="GFW19" i="30"/>
  <c r="GFX19" i="30"/>
  <c r="GFY19" i="30"/>
  <c r="GFZ19" i="30"/>
  <c r="GGA19" i="30"/>
  <c r="GGB19" i="30"/>
  <c r="GGC19" i="30"/>
  <c r="GGD19" i="30"/>
  <c r="GGE19" i="30"/>
  <c r="GGF19" i="30"/>
  <c r="GGG19" i="30"/>
  <c r="GGH19" i="30"/>
  <c r="GGI19" i="30"/>
  <c r="GGJ19" i="30"/>
  <c r="GGK19" i="30"/>
  <c r="GGL19" i="30"/>
  <c r="GGM19" i="30"/>
  <c r="GGN19" i="30"/>
  <c r="GGO19" i="30"/>
  <c r="GGP19" i="30"/>
  <c r="GGQ19" i="30"/>
  <c r="GGR19" i="30"/>
  <c r="GGS19" i="30"/>
  <c r="GGT19" i="30"/>
  <c r="GGU19" i="30"/>
  <c r="GGV19" i="30"/>
  <c r="GGW19" i="30"/>
  <c r="GGX19" i="30"/>
  <c r="GGY19" i="30"/>
  <c r="GGZ19" i="30"/>
  <c r="GHA19" i="30"/>
  <c r="GHB19" i="30"/>
  <c r="GHC19" i="30"/>
  <c r="GHD19" i="30"/>
  <c r="GHE19" i="30"/>
  <c r="GHF19" i="30"/>
  <c r="GHG19" i="30"/>
  <c r="GHH19" i="30"/>
  <c r="GHI19" i="30"/>
  <c r="GHJ19" i="30"/>
  <c r="GHK19" i="30"/>
  <c r="GHL19" i="30"/>
  <c r="GHM19" i="30"/>
  <c r="GHN19" i="30"/>
  <c r="GHO19" i="30"/>
  <c r="GHP19" i="30"/>
  <c r="GHQ19" i="30"/>
  <c r="GHR19" i="30"/>
  <c r="GHS19" i="30"/>
  <c r="GHT19" i="30"/>
  <c r="GHU19" i="30"/>
  <c r="GHV19" i="30"/>
  <c r="GHW19" i="30"/>
  <c r="GHX19" i="30"/>
  <c r="GHY19" i="30"/>
  <c r="GHZ19" i="30"/>
  <c r="GIA19" i="30"/>
  <c r="GIB19" i="30"/>
  <c r="GIC19" i="30"/>
  <c r="GID19" i="30"/>
  <c r="GIE19" i="30"/>
  <c r="GIF19" i="30"/>
  <c r="GIG19" i="30"/>
  <c r="GIH19" i="30"/>
  <c r="GII19" i="30"/>
  <c r="GIJ19" i="30"/>
  <c r="GIK19" i="30"/>
  <c r="GIL19" i="30"/>
  <c r="GIM19" i="30"/>
  <c r="GIN19" i="30"/>
  <c r="GIO19" i="30"/>
  <c r="GIP19" i="30"/>
  <c r="GIQ19" i="30"/>
  <c r="GIR19" i="30"/>
  <c r="GIS19" i="30"/>
  <c r="GIT19" i="30"/>
  <c r="GIU19" i="30"/>
  <c r="GIV19" i="30"/>
  <c r="GIW19" i="30"/>
  <c r="GIX19" i="30"/>
  <c r="GIY19" i="30"/>
  <c r="GIZ19" i="30"/>
  <c r="GJA19" i="30"/>
  <c r="GJB19" i="30"/>
  <c r="GJC19" i="30"/>
  <c r="GJD19" i="30"/>
  <c r="GJE19" i="30"/>
  <c r="GJF19" i="30"/>
  <c r="GJG19" i="30"/>
  <c r="GJH19" i="30"/>
  <c r="GJI19" i="30"/>
  <c r="GJJ19" i="30"/>
  <c r="GJK19" i="30"/>
  <c r="GJL19" i="30"/>
  <c r="GJM19" i="30"/>
  <c r="GJN19" i="30"/>
  <c r="GJO19" i="30"/>
  <c r="GJP19" i="30"/>
  <c r="GJQ19" i="30"/>
  <c r="GJR19" i="30"/>
  <c r="GJS19" i="30"/>
  <c r="GJT19" i="30"/>
  <c r="GJU19" i="30"/>
  <c r="GJV19" i="30"/>
  <c r="GJW19" i="30"/>
  <c r="GJX19" i="30"/>
  <c r="GJY19" i="30"/>
  <c r="GJZ19" i="30"/>
  <c r="GKA19" i="30"/>
  <c r="GKB19" i="30"/>
  <c r="GKC19" i="30"/>
  <c r="GKD19" i="30"/>
  <c r="GKE19" i="30"/>
  <c r="GKF19" i="30"/>
  <c r="GKG19" i="30"/>
  <c r="GKH19" i="30"/>
  <c r="GKI19" i="30"/>
  <c r="GKJ19" i="30"/>
  <c r="GKK19" i="30"/>
  <c r="GKL19" i="30"/>
  <c r="GKM19" i="30"/>
  <c r="GKN19" i="30"/>
  <c r="GKO19" i="30"/>
  <c r="GKP19" i="30"/>
  <c r="GKQ19" i="30"/>
  <c r="GKR19" i="30"/>
  <c r="GKS19" i="30"/>
  <c r="GKT19" i="30"/>
  <c r="GKU19" i="30"/>
  <c r="GKV19" i="30"/>
  <c r="GKW19" i="30"/>
  <c r="GKX19" i="30"/>
  <c r="GKY19" i="30"/>
  <c r="GKZ19" i="30"/>
  <c r="GLA19" i="30"/>
  <c r="GLB19" i="30"/>
  <c r="GLC19" i="30"/>
  <c r="GLD19" i="30"/>
  <c r="GLE19" i="30"/>
  <c r="GLF19" i="30"/>
  <c r="GLG19" i="30"/>
  <c r="GLH19" i="30"/>
  <c r="GLI19" i="30"/>
  <c r="GLJ19" i="30"/>
  <c r="GLK19" i="30"/>
  <c r="GLL19" i="30"/>
  <c r="GLM19" i="30"/>
  <c r="GLN19" i="30"/>
  <c r="GLO19" i="30"/>
  <c r="GLP19" i="30"/>
  <c r="GLQ19" i="30"/>
  <c r="GLR19" i="30"/>
  <c r="GLS19" i="30"/>
  <c r="GLT19" i="30"/>
  <c r="GLU19" i="30"/>
  <c r="GLV19" i="30"/>
  <c r="GLW19" i="30"/>
  <c r="GLX19" i="30"/>
  <c r="GLY19" i="30"/>
  <c r="GLZ19" i="30"/>
  <c r="GMA19" i="30"/>
  <c r="GMB19" i="30"/>
  <c r="GMC19" i="30"/>
  <c r="GMD19" i="30"/>
  <c r="GME19" i="30"/>
  <c r="GMF19" i="30"/>
  <c r="GMG19" i="30"/>
  <c r="GMH19" i="30"/>
  <c r="GMI19" i="30"/>
  <c r="GMJ19" i="30"/>
  <c r="GMK19" i="30"/>
  <c r="GML19" i="30"/>
  <c r="GMM19" i="30"/>
  <c r="GMN19" i="30"/>
  <c r="GMO19" i="30"/>
  <c r="GMP19" i="30"/>
  <c r="GMQ19" i="30"/>
  <c r="GMR19" i="30"/>
  <c r="GMS19" i="30"/>
  <c r="GMT19" i="30"/>
  <c r="GMU19" i="30"/>
  <c r="GMV19" i="30"/>
  <c r="GMW19" i="30"/>
  <c r="GMX19" i="30"/>
  <c r="GMY19" i="30"/>
  <c r="GMZ19" i="30"/>
  <c r="GNA19" i="30"/>
  <c r="GNB19" i="30"/>
  <c r="GNC19" i="30"/>
  <c r="GND19" i="30"/>
  <c r="GNE19" i="30"/>
  <c r="GNF19" i="30"/>
  <c r="GNG19" i="30"/>
  <c r="GNH19" i="30"/>
  <c r="GNI19" i="30"/>
  <c r="GNJ19" i="30"/>
  <c r="GNK19" i="30"/>
  <c r="GNL19" i="30"/>
  <c r="GNM19" i="30"/>
  <c r="GNN19" i="30"/>
  <c r="GNO19" i="30"/>
  <c r="GNP19" i="30"/>
  <c r="GNQ19" i="30"/>
  <c r="GNR19" i="30"/>
  <c r="GNS19" i="30"/>
  <c r="GNT19" i="30"/>
  <c r="GNU19" i="30"/>
  <c r="GNV19" i="30"/>
  <c r="GNW19" i="30"/>
  <c r="GNX19" i="30"/>
  <c r="GNY19" i="30"/>
  <c r="GNZ19" i="30"/>
  <c r="GOA19" i="30"/>
  <c r="GOB19" i="30"/>
  <c r="GOC19" i="30"/>
  <c r="GOD19" i="30"/>
  <c r="GOE19" i="30"/>
  <c r="GOF19" i="30"/>
  <c r="GOG19" i="30"/>
  <c r="GOH19" i="30"/>
  <c r="GOI19" i="30"/>
  <c r="GOJ19" i="30"/>
  <c r="GOK19" i="30"/>
  <c r="GOL19" i="30"/>
  <c r="GOM19" i="30"/>
  <c r="GON19" i="30"/>
  <c r="GOO19" i="30"/>
  <c r="GOP19" i="30"/>
  <c r="GOQ19" i="30"/>
  <c r="GOR19" i="30"/>
  <c r="GOS19" i="30"/>
  <c r="GOT19" i="30"/>
  <c r="GOU19" i="30"/>
  <c r="GOV19" i="30"/>
  <c r="GOW19" i="30"/>
  <c r="GOX19" i="30"/>
  <c r="GOY19" i="30"/>
  <c r="GOZ19" i="30"/>
  <c r="GPA19" i="30"/>
  <c r="GPB19" i="30"/>
  <c r="GPC19" i="30"/>
  <c r="GPD19" i="30"/>
  <c r="GPE19" i="30"/>
  <c r="GPF19" i="30"/>
  <c r="GPG19" i="30"/>
  <c r="GPH19" i="30"/>
  <c r="GPI19" i="30"/>
  <c r="GPJ19" i="30"/>
  <c r="GPK19" i="30"/>
  <c r="GPL19" i="30"/>
  <c r="GPM19" i="30"/>
  <c r="GPN19" i="30"/>
  <c r="GPO19" i="30"/>
  <c r="GPP19" i="30"/>
  <c r="GPQ19" i="30"/>
  <c r="GPR19" i="30"/>
  <c r="GPS19" i="30"/>
  <c r="GPT19" i="30"/>
  <c r="GPU19" i="30"/>
  <c r="GPV19" i="30"/>
  <c r="GPW19" i="30"/>
  <c r="GPX19" i="30"/>
  <c r="GPY19" i="30"/>
  <c r="GPZ19" i="30"/>
  <c r="GQA19" i="30"/>
  <c r="GQB19" i="30"/>
  <c r="GQC19" i="30"/>
  <c r="GQD19" i="30"/>
  <c r="GQE19" i="30"/>
  <c r="GQF19" i="30"/>
  <c r="GQG19" i="30"/>
  <c r="GQH19" i="30"/>
  <c r="GQI19" i="30"/>
  <c r="GQJ19" i="30"/>
  <c r="GQK19" i="30"/>
  <c r="GQL19" i="30"/>
  <c r="GQM19" i="30"/>
  <c r="GQN19" i="30"/>
  <c r="GQO19" i="30"/>
  <c r="GQP19" i="30"/>
  <c r="GQQ19" i="30"/>
  <c r="GQR19" i="30"/>
  <c r="GQS19" i="30"/>
  <c r="GQT19" i="30"/>
  <c r="GQU19" i="30"/>
  <c r="GQV19" i="30"/>
  <c r="GQW19" i="30"/>
  <c r="GQX19" i="30"/>
  <c r="GQY19" i="30"/>
  <c r="GQZ19" i="30"/>
  <c r="GRA19" i="30"/>
  <c r="GRB19" i="30"/>
  <c r="GRC19" i="30"/>
  <c r="GRD19" i="30"/>
  <c r="GRE19" i="30"/>
  <c r="GRF19" i="30"/>
  <c r="GRG19" i="30"/>
  <c r="GRH19" i="30"/>
  <c r="GRI19" i="30"/>
  <c r="GRJ19" i="30"/>
  <c r="GRK19" i="30"/>
  <c r="GRL19" i="30"/>
  <c r="GRM19" i="30"/>
  <c r="GRN19" i="30"/>
  <c r="GRO19" i="30"/>
  <c r="GRP19" i="30"/>
  <c r="GRQ19" i="30"/>
  <c r="GRR19" i="30"/>
  <c r="GRS19" i="30"/>
  <c r="GRT19" i="30"/>
  <c r="GRU19" i="30"/>
  <c r="GRV19" i="30"/>
  <c r="GRW19" i="30"/>
  <c r="GRX19" i="30"/>
  <c r="GRY19" i="30"/>
  <c r="GRZ19" i="30"/>
  <c r="GSA19" i="30"/>
  <c r="GSB19" i="30"/>
  <c r="GSC19" i="30"/>
  <c r="GSD19" i="30"/>
  <c r="GSE19" i="30"/>
  <c r="GSF19" i="30"/>
  <c r="GSG19" i="30"/>
  <c r="GSH19" i="30"/>
  <c r="GSI19" i="30"/>
  <c r="GSJ19" i="30"/>
  <c r="GSK19" i="30"/>
  <c r="GSL19" i="30"/>
  <c r="GSM19" i="30"/>
  <c r="GSN19" i="30"/>
  <c r="GSO19" i="30"/>
  <c r="GSP19" i="30"/>
  <c r="GSQ19" i="30"/>
  <c r="GSR19" i="30"/>
  <c r="GSS19" i="30"/>
  <c r="GST19" i="30"/>
  <c r="GSU19" i="30"/>
  <c r="GSV19" i="30"/>
  <c r="GSW19" i="30"/>
  <c r="GSX19" i="30"/>
  <c r="GSY19" i="30"/>
  <c r="GSZ19" i="30"/>
  <c r="GTA19" i="30"/>
  <c r="GTB19" i="30"/>
  <c r="GTC19" i="30"/>
  <c r="GTD19" i="30"/>
  <c r="GTE19" i="30"/>
  <c r="GTF19" i="30"/>
  <c r="GTG19" i="30"/>
  <c r="GTH19" i="30"/>
  <c r="GTI19" i="30"/>
  <c r="GTJ19" i="30"/>
  <c r="GTK19" i="30"/>
  <c r="GTL19" i="30"/>
  <c r="GTM19" i="30"/>
  <c r="GTN19" i="30"/>
  <c r="GTO19" i="30"/>
  <c r="GTP19" i="30"/>
  <c r="GTQ19" i="30"/>
  <c r="GTR19" i="30"/>
  <c r="GTS19" i="30"/>
  <c r="GTT19" i="30"/>
  <c r="GTU19" i="30"/>
  <c r="GTV19" i="30"/>
  <c r="GTW19" i="30"/>
  <c r="GTX19" i="30"/>
  <c r="GTY19" i="30"/>
  <c r="GTZ19" i="30"/>
  <c r="GUA19" i="30"/>
  <c r="GUB19" i="30"/>
  <c r="GUC19" i="30"/>
  <c r="GUD19" i="30"/>
  <c r="GUE19" i="30"/>
  <c r="GUF19" i="30"/>
  <c r="GUG19" i="30"/>
  <c r="GUH19" i="30"/>
  <c r="GUI19" i="30"/>
  <c r="GUJ19" i="30"/>
  <c r="GUK19" i="30"/>
  <c r="GUL19" i="30"/>
  <c r="GUM19" i="30"/>
  <c r="GUN19" i="30"/>
  <c r="GUO19" i="30"/>
  <c r="GUP19" i="30"/>
  <c r="GUQ19" i="30"/>
  <c r="GUR19" i="30"/>
  <c r="GUS19" i="30"/>
  <c r="GUT19" i="30"/>
  <c r="GUU19" i="30"/>
  <c r="GUV19" i="30"/>
  <c r="GUW19" i="30"/>
  <c r="GUX19" i="30"/>
  <c r="GUY19" i="30"/>
  <c r="GUZ19" i="30"/>
  <c r="GVA19" i="30"/>
  <c r="GVB19" i="30"/>
  <c r="GVC19" i="30"/>
  <c r="GVD19" i="30"/>
  <c r="GVE19" i="30"/>
  <c r="GVF19" i="30"/>
  <c r="GVG19" i="30"/>
  <c r="GVH19" i="30"/>
  <c r="GVI19" i="30"/>
  <c r="GVJ19" i="30"/>
  <c r="GVK19" i="30"/>
  <c r="GVL19" i="30"/>
  <c r="GVM19" i="30"/>
  <c r="GVN19" i="30"/>
  <c r="GVO19" i="30"/>
  <c r="GVP19" i="30"/>
  <c r="GVQ19" i="30"/>
  <c r="GVR19" i="30"/>
  <c r="GVS19" i="30"/>
  <c r="GVT19" i="30"/>
  <c r="GVU19" i="30"/>
  <c r="GVV19" i="30"/>
  <c r="GVW19" i="30"/>
  <c r="GVX19" i="30"/>
  <c r="GVY19" i="30"/>
  <c r="GVZ19" i="30"/>
  <c r="GWA19" i="30"/>
  <c r="GWB19" i="30"/>
  <c r="GWC19" i="30"/>
  <c r="GWD19" i="30"/>
  <c r="GWE19" i="30"/>
  <c r="GWF19" i="30"/>
  <c r="GWG19" i="30"/>
  <c r="GWH19" i="30"/>
  <c r="GWI19" i="30"/>
  <c r="GWJ19" i="30"/>
  <c r="GWK19" i="30"/>
  <c r="GWL19" i="30"/>
  <c r="GWM19" i="30"/>
  <c r="GWN19" i="30"/>
  <c r="GWO19" i="30"/>
  <c r="GWP19" i="30"/>
  <c r="GWQ19" i="30"/>
  <c r="GWR19" i="30"/>
  <c r="GWS19" i="30"/>
  <c r="GWT19" i="30"/>
  <c r="GWU19" i="30"/>
  <c r="GWV19" i="30"/>
  <c r="GWW19" i="30"/>
  <c r="GWX19" i="30"/>
  <c r="GWY19" i="30"/>
  <c r="GWZ19" i="30"/>
  <c r="GXA19" i="30"/>
  <c r="GXB19" i="30"/>
  <c r="GXC19" i="30"/>
  <c r="GXD19" i="30"/>
  <c r="GXE19" i="30"/>
  <c r="GXF19" i="30"/>
  <c r="GXG19" i="30"/>
  <c r="GXH19" i="30"/>
  <c r="GXI19" i="30"/>
  <c r="GXJ19" i="30"/>
  <c r="GXK19" i="30"/>
  <c r="GXL19" i="30"/>
  <c r="GXM19" i="30"/>
  <c r="GXN19" i="30"/>
  <c r="GXO19" i="30"/>
  <c r="GXP19" i="30"/>
  <c r="GXQ19" i="30"/>
  <c r="GXR19" i="30"/>
  <c r="GXS19" i="30"/>
  <c r="GXT19" i="30"/>
  <c r="GXU19" i="30"/>
  <c r="GXV19" i="30"/>
  <c r="GXW19" i="30"/>
  <c r="GXX19" i="30"/>
  <c r="GXY19" i="30"/>
  <c r="GXZ19" i="30"/>
  <c r="GYA19" i="30"/>
  <c r="GYB19" i="30"/>
  <c r="GYC19" i="30"/>
  <c r="GYD19" i="30"/>
  <c r="GYE19" i="30"/>
  <c r="GYF19" i="30"/>
  <c r="GYG19" i="30"/>
  <c r="GYH19" i="30"/>
  <c r="GYI19" i="30"/>
  <c r="GYJ19" i="30"/>
  <c r="GYK19" i="30"/>
  <c r="GYL19" i="30"/>
  <c r="GYM19" i="30"/>
  <c r="GYN19" i="30"/>
  <c r="GYO19" i="30"/>
  <c r="GYP19" i="30"/>
  <c r="GYQ19" i="30"/>
  <c r="GYR19" i="30"/>
  <c r="GYS19" i="30"/>
  <c r="GYT19" i="30"/>
  <c r="GYU19" i="30"/>
  <c r="GYV19" i="30"/>
  <c r="GYW19" i="30"/>
  <c r="GYX19" i="30"/>
  <c r="GYY19" i="30"/>
  <c r="GYZ19" i="30"/>
  <c r="GZA19" i="30"/>
  <c r="GZB19" i="30"/>
  <c r="GZC19" i="30"/>
  <c r="GZD19" i="30"/>
  <c r="GZE19" i="30"/>
  <c r="GZF19" i="30"/>
  <c r="GZG19" i="30"/>
  <c r="GZH19" i="30"/>
  <c r="GZI19" i="30"/>
  <c r="GZJ19" i="30"/>
  <c r="GZK19" i="30"/>
  <c r="GZL19" i="30"/>
  <c r="GZM19" i="30"/>
  <c r="GZN19" i="30"/>
  <c r="GZO19" i="30"/>
  <c r="GZP19" i="30"/>
  <c r="GZQ19" i="30"/>
  <c r="GZR19" i="30"/>
  <c r="GZS19" i="30"/>
  <c r="GZT19" i="30"/>
  <c r="GZU19" i="30"/>
  <c r="GZV19" i="30"/>
  <c r="GZW19" i="30"/>
  <c r="GZX19" i="30"/>
  <c r="GZY19" i="30"/>
  <c r="GZZ19" i="30"/>
  <c r="HAA19" i="30"/>
  <c r="HAB19" i="30"/>
  <c r="HAC19" i="30"/>
  <c r="HAD19" i="30"/>
  <c r="HAE19" i="30"/>
  <c r="HAF19" i="30"/>
  <c r="HAG19" i="30"/>
  <c r="HAH19" i="30"/>
  <c r="HAI19" i="30"/>
  <c r="HAJ19" i="30"/>
  <c r="HAK19" i="30"/>
  <c r="HAL19" i="30"/>
  <c r="HAM19" i="30"/>
  <c r="HAN19" i="30"/>
  <c r="HAO19" i="30"/>
  <c r="HAP19" i="30"/>
  <c r="HAQ19" i="30"/>
  <c r="HAR19" i="30"/>
  <c r="HAS19" i="30"/>
  <c r="HAT19" i="30"/>
  <c r="HAU19" i="30"/>
  <c r="HAV19" i="30"/>
  <c r="HAW19" i="30"/>
  <c r="HAX19" i="30"/>
  <c r="HAY19" i="30"/>
  <c r="HAZ19" i="30"/>
  <c r="HBA19" i="30"/>
  <c r="HBB19" i="30"/>
  <c r="HBC19" i="30"/>
  <c r="HBD19" i="30"/>
  <c r="HBE19" i="30"/>
  <c r="HBF19" i="30"/>
  <c r="HBG19" i="30"/>
  <c r="HBH19" i="30"/>
  <c r="HBI19" i="30"/>
  <c r="HBJ19" i="30"/>
  <c r="HBK19" i="30"/>
  <c r="HBL19" i="30"/>
  <c r="HBM19" i="30"/>
  <c r="HBN19" i="30"/>
  <c r="HBO19" i="30"/>
  <c r="HBP19" i="30"/>
  <c r="HBQ19" i="30"/>
  <c r="HBR19" i="30"/>
  <c r="HBS19" i="30"/>
  <c r="HBT19" i="30"/>
  <c r="HBU19" i="30"/>
  <c r="HBV19" i="30"/>
  <c r="HBW19" i="30"/>
  <c r="HBX19" i="30"/>
  <c r="HBY19" i="30"/>
  <c r="HBZ19" i="30"/>
  <c r="HCA19" i="30"/>
  <c r="HCB19" i="30"/>
  <c r="HCC19" i="30"/>
  <c r="HCD19" i="30"/>
  <c r="HCE19" i="30"/>
  <c r="HCF19" i="30"/>
  <c r="HCG19" i="30"/>
  <c r="HCH19" i="30"/>
  <c r="HCI19" i="30"/>
  <c r="HCJ19" i="30"/>
  <c r="HCK19" i="30"/>
  <c r="HCL19" i="30"/>
  <c r="HCM19" i="30"/>
  <c r="HCN19" i="30"/>
  <c r="HCO19" i="30"/>
  <c r="HCP19" i="30"/>
  <c r="HCQ19" i="30"/>
  <c r="HCR19" i="30"/>
  <c r="HCS19" i="30"/>
  <c r="HCT19" i="30"/>
  <c r="HCU19" i="30"/>
  <c r="HCV19" i="30"/>
  <c r="HCW19" i="30"/>
  <c r="HCX19" i="30"/>
  <c r="HCY19" i="30"/>
  <c r="HCZ19" i="30"/>
  <c r="HDA19" i="30"/>
  <c r="HDB19" i="30"/>
  <c r="HDC19" i="30"/>
  <c r="HDD19" i="30"/>
  <c r="HDE19" i="30"/>
  <c r="HDF19" i="30"/>
  <c r="HDG19" i="30"/>
  <c r="HDH19" i="30"/>
  <c r="HDI19" i="30"/>
  <c r="HDJ19" i="30"/>
  <c r="HDK19" i="30"/>
  <c r="HDL19" i="30"/>
  <c r="HDM19" i="30"/>
  <c r="HDN19" i="30"/>
  <c r="HDO19" i="30"/>
  <c r="HDP19" i="30"/>
  <c r="HDQ19" i="30"/>
  <c r="HDR19" i="30"/>
  <c r="HDS19" i="30"/>
  <c r="HDT19" i="30"/>
  <c r="HDU19" i="30"/>
  <c r="HDV19" i="30"/>
  <c r="HDW19" i="30"/>
  <c r="HDX19" i="30"/>
  <c r="HDY19" i="30"/>
  <c r="HDZ19" i="30"/>
  <c r="HEA19" i="30"/>
  <c r="HEB19" i="30"/>
  <c r="HEC19" i="30"/>
  <c r="HED19" i="30"/>
  <c r="HEE19" i="30"/>
  <c r="HEF19" i="30"/>
  <c r="HEG19" i="30"/>
  <c r="HEH19" i="30"/>
  <c r="HEI19" i="30"/>
  <c r="HEJ19" i="30"/>
  <c r="HEK19" i="30"/>
  <c r="HEL19" i="30"/>
  <c r="HEM19" i="30"/>
  <c r="HEN19" i="30"/>
  <c r="HEO19" i="30"/>
  <c r="HEP19" i="30"/>
  <c r="HEQ19" i="30"/>
  <c r="HER19" i="30"/>
  <c r="HES19" i="30"/>
  <c r="HET19" i="30"/>
  <c r="HEU19" i="30"/>
  <c r="HEV19" i="30"/>
  <c r="HEW19" i="30"/>
  <c r="HEX19" i="30"/>
  <c r="HEY19" i="30"/>
  <c r="HEZ19" i="30"/>
  <c r="HFA19" i="30"/>
  <c r="HFB19" i="30"/>
  <c r="HFC19" i="30"/>
  <c r="HFD19" i="30"/>
  <c r="HFE19" i="30"/>
  <c r="HFF19" i="30"/>
  <c r="HFG19" i="30"/>
  <c r="HFH19" i="30"/>
  <c r="HFI19" i="30"/>
  <c r="HFJ19" i="30"/>
  <c r="HFK19" i="30"/>
  <c r="HFL19" i="30"/>
  <c r="HFM19" i="30"/>
  <c r="HFN19" i="30"/>
  <c r="HFO19" i="30"/>
  <c r="HFP19" i="30"/>
  <c r="HFQ19" i="30"/>
  <c r="HFR19" i="30"/>
  <c r="HFS19" i="30"/>
  <c r="HFT19" i="30"/>
  <c r="HFU19" i="30"/>
  <c r="HFV19" i="30"/>
  <c r="HFW19" i="30"/>
  <c r="HFX19" i="30"/>
  <c r="HFY19" i="30"/>
  <c r="HFZ19" i="30"/>
  <c r="HGA19" i="30"/>
  <c r="HGB19" i="30"/>
  <c r="HGC19" i="30"/>
  <c r="HGD19" i="30"/>
  <c r="HGE19" i="30"/>
  <c r="HGF19" i="30"/>
  <c r="HGG19" i="30"/>
  <c r="HGH19" i="30"/>
  <c r="HGI19" i="30"/>
  <c r="HGJ19" i="30"/>
  <c r="HGK19" i="30"/>
  <c r="HGL19" i="30"/>
  <c r="HGM19" i="30"/>
  <c r="HGN19" i="30"/>
  <c r="HGO19" i="30"/>
  <c r="HGP19" i="30"/>
  <c r="HGQ19" i="30"/>
  <c r="HGR19" i="30"/>
  <c r="HGS19" i="30"/>
  <c r="HGT19" i="30"/>
  <c r="HGU19" i="30"/>
  <c r="HGV19" i="30"/>
  <c r="HGW19" i="30"/>
  <c r="HGX19" i="30"/>
  <c r="HGY19" i="30"/>
  <c r="HGZ19" i="30"/>
  <c r="HHA19" i="30"/>
  <c r="HHB19" i="30"/>
  <c r="HHC19" i="30"/>
  <c r="HHD19" i="30"/>
  <c r="HHE19" i="30"/>
  <c r="HHF19" i="30"/>
  <c r="HHG19" i="30"/>
  <c r="HHH19" i="30"/>
  <c r="HHI19" i="30"/>
  <c r="HHJ19" i="30"/>
  <c r="HHK19" i="30"/>
  <c r="HHL19" i="30"/>
  <c r="HHM19" i="30"/>
  <c r="HHN19" i="30"/>
  <c r="HHO19" i="30"/>
  <c r="HHP19" i="30"/>
  <c r="HHQ19" i="30"/>
  <c r="HHR19" i="30"/>
  <c r="HHS19" i="30"/>
  <c r="HHT19" i="30"/>
  <c r="HHU19" i="30"/>
  <c r="HHV19" i="30"/>
  <c r="HHW19" i="30"/>
  <c r="HHX19" i="30"/>
  <c r="HHY19" i="30"/>
  <c r="HHZ19" i="30"/>
  <c r="HIA19" i="30"/>
  <c r="HIB19" i="30"/>
  <c r="HIC19" i="30"/>
  <c r="HID19" i="30"/>
  <c r="HIE19" i="30"/>
  <c r="HIF19" i="30"/>
  <c r="HIG19" i="30"/>
  <c r="HIH19" i="30"/>
  <c r="HII19" i="30"/>
  <c r="HIJ19" i="30"/>
  <c r="HIK19" i="30"/>
  <c r="HIL19" i="30"/>
  <c r="HIM19" i="30"/>
  <c r="HIN19" i="30"/>
  <c r="HIO19" i="30"/>
  <c r="HIP19" i="30"/>
  <c r="HIQ19" i="30"/>
  <c r="HIR19" i="30"/>
  <c r="HIS19" i="30"/>
  <c r="HIT19" i="30"/>
  <c r="HIU19" i="30"/>
  <c r="HIV19" i="30"/>
  <c r="HIW19" i="30"/>
  <c r="HIX19" i="30"/>
  <c r="HIY19" i="30"/>
  <c r="HIZ19" i="30"/>
  <c r="HJA19" i="30"/>
  <c r="HJB19" i="30"/>
  <c r="HJC19" i="30"/>
  <c r="HJD19" i="30"/>
  <c r="HJE19" i="30"/>
  <c r="HJF19" i="30"/>
  <c r="HJG19" i="30"/>
  <c r="HJH19" i="30"/>
  <c r="HJI19" i="30"/>
  <c r="HJJ19" i="30"/>
  <c r="HJK19" i="30"/>
  <c r="HJL19" i="30"/>
  <c r="HJM19" i="30"/>
  <c r="HJN19" i="30"/>
  <c r="HJO19" i="30"/>
  <c r="HJP19" i="30"/>
  <c r="HJQ19" i="30"/>
  <c r="HJR19" i="30"/>
  <c r="HJS19" i="30"/>
  <c r="HJT19" i="30"/>
  <c r="HJU19" i="30"/>
  <c r="HJV19" i="30"/>
  <c r="HJW19" i="30"/>
  <c r="HJX19" i="30"/>
  <c r="HJY19" i="30"/>
  <c r="HJZ19" i="30"/>
  <c r="HKA19" i="30"/>
  <c r="HKB19" i="30"/>
  <c r="HKC19" i="30"/>
  <c r="HKD19" i="30"/>
  <c r="HKE19" i="30"/>
  <c r="HKF19" i="30"/>
  <c r="HKG19" i="30"/>
  <c r="HKH19" i="30"/>
  <c r="HKI19" i="30"/>
  <c r="HKJ19" i="30"/>
  <c r="HKK19" i="30"/>
  <c r="HKL19" i="30"/>
  <c r="HKM19" i="30"/>
  <c r="HKN19" i="30"/>
  <c r="HKO19" i="30"/>
  <c r="HKP19" i="30"/>
  <c r="HKQ19" i="30"/>
  <c r="HKR19" i="30"/>
  <c r="HKS19" i="30"/>
  <c r="HKT19" i="30"/>
  <c r="HKU19" i="30"/>
  <c r="HKV19" i="30"/>
  <c r="HKW19" i="30"/>
  <c r="HKX19" i="30"/>
  <c r="HKY19" i="30"/>
  <c r="HKZ19" i="30"/>
  <c r="HLA19" i="30"/>
  <c r="HLB19" i="30"/>
  <c r="HLC19" i="30"/>
  <c r="HLD19" i="30"/>
  <c r="HLE19" i="30"/>
  <c r="HLF19" i="30"/>
  <c r="HLG19" i="30"/>
  <c r="HLH19" i="30"/>
  <c r="HLI19" i="30"/>
  <c r="HLJ19" i="30"/>
  <c r="HLK19" i="30"/>
  <c r="HLL19" i="30"/>
  <c r="HLM19" i="30"/>
  <c r="HLN19" i="30"/>
  <c r="HLO19" i="30"/>
  <c r="HLP19" i="30"/>
  <c r="HLQ19" i="30"/>
  <c r="HLR19" i="30"/>
  <c r="HLS19" i="30"/>
  <c r="HLT19" i="30"/>
  <c r="HLU19" i="30"/>
  <c r="HLV19" i="30"/>
  <c r="HLW19" i="30"/>
  <c r="HLX19" i="30"/>
  <c r="HLY19" i="30"/>
  <c r="HLZ19" i="30"/>
  <c r="HMA19" i="30"/>
  <c r="HMB19" i="30"/>
  <c r="HMC19" i="30"/>
  <c r="HMD19" i="30"/>
  <c r="HME19" i="30"/>
  <c r="HMF19" i="30"/>
  <c r="HMG19" i="30"/>
  <c r="HMH19" i="30"/>
  <c r="HMI19" i="30"/>
  <c r="HMJ19" i="30"/>
  <c r="HMK19" i="30"/>
  <c r="HML19" i="30"/>
  <c r="HMM19" i="30"/>
  <c r="HMN19" i="30"/>
  <c r="HMO19" i="30"/>
  <c r="HMP19" i="30"/>
  <c r="HMQ19" i="30"/>
  <c r="HMR19" i="30"/>
  <c r="HMS19" i="30"/>
  <c r="HMT19" i="30"/>
  <c r="HMU19" i="30"/>
  <c r="HMV19" i="30"/>
  <c r="HMW19" i="30"/>
  <c r="HMX19" i="30"/>
  <c r="HMY19" i="30"/>
  <c r="HMZ19" i="30"/>
  <c r="HNA19" i="30"/>
  <c r="HNB19" i="30"/>
  <c r="HNC19" i="30"/>
  <c r="HND19" i="30"/>
  <c r="HNE19" i="30"/>
  <c r="HNF19" i="30"/>
  <c r="HNG19" i="30"/>
  <c r="HNH19" i="30"/>
  <c r="HNI19" i="30"/>
  <c r="HNJ19" i="30"/>
  <c r="HNK19" i="30"/>
  <c r="HNL19" i="30"/>
  <c r="HNM19" i="30"/>
  <c r="HNN19" i="30"/>
  <c r="HNO19" i="30"/>
  <c r="HNP19" i="30"/>
  <c r="HNQ19" i="30"/>
  <c r="HNR19" i="30"/>
  <c r="HNS19" i="30"/>
  <c r="HNT19" i="30"/>
  <c r="HNU19" i="30"/>
  <c r="HNV19" i="30"/>
  <c r="HNW19" i="30"/>
  <c r="HNX19" i="30"/>
  <c r="HNY19" i="30"/>
  <c r="HNZ19" i="30"/>
  <c r="HOA19" i="30"/>
  <c r="HOB19" i="30"/>
  <c r="HOC19" i="30"/>
  <c r="HOD19" i="30"/>
  <c r="HOE19" i="30"/>
  <c r="HOF19" i="30"/>
  <c r="HOG19" i="30"/>
  <c r="HOH19" i="30"/>
  <c r="HOI19" i="30"/>
  <c r="HOJ19" i="30"/>
  <c r="HOK19" i="30"/>
  <c r="HOL19" i="30"/>
  <c r="HOM19" i="30"/>
  <c r="HON19" i="30"/>
  <c r="HOO19" i="30"/>
  <c r="HOP19" i="30"/>
  <c r="HOQ19" i="30"/>
  <c r="HOR19" i="30"/>
  <c r="HOS19" i="30"/>
  <c r="HOT19" i="30"/>
  <c r="HOU19" i="30"/>
  <c r="HOV19" i="30"/>
  <c r="HOW19" i="30"/>
  <c r="HOX19" i="30"/>
  <c r="HOY19" i="30"/>
  <c r="HOZ19" i="30"/>
  <c r="HPA19" i="30"/>
  <c r="HPB19" i="30"/>
  <c r="HPC19" i="30"/>
  <c r="HPD19" i="30"/>
  <c r="HPE19" i="30"/>
  <c r="HPF19" i="30"/>
  <c r="HPG19" i="30"/>
  <c r="HPH19" i="30"/>
  <c r="HPI19" i="30"/>
  <c r="HPJ19" i="30"/>
  <c r="HPK19" i="30"/>
  <c r="HPL19" i="30"/>
  <c r="HPM19" i="30"/>
  <c r="HPN19" i="30"/>
  <c r="HPO19" i="30"/>
  <c r="HPP19" i="30"/>
  <c r="HPQ19" i="30"/>
  <c r="HPR19" i="30"/>
  <c r="HPS19" i="30"/>
  <c r="HPT19" i="30"/>
  <c r="HPU19" i="30"/>
  <c r="HPV19" i="30"/>
  <c r="HPW19" i="30"/>
  <c r="HPX19" i="30"/>
  <c r="HPY19" i="30"/>
  <c r="HPZ19" i="30"/>
  <c r="HQA19" i="30"/>
  <c r="HQB19" i="30"/>
  <c r="HQC19" i="30"/>
  <c r="HQD19" i="30"/>
  <c r="HQE19" i="30"/>
  <c r="HQF19" i="30"/>
  <c r="HQG19" i="30"/>
  <c r="HQH19" i="30"/>
  <c r="HQI19" i="30"/>
  <c r="HQJ19" i="30"/>
  <c r="HQK19" i="30"/>
  <c r="HQL19" i="30"/>
  <c r="HQM19" i="30"/>
  <c r="HQN19" i="30"/>
  <c r="HQO19" i="30"/>
  <c r="HQP19" i="30"/>
  <c r="HQQ19" i="30"/>
  <c r="HQR19" i="30"/>
  <c r="HQS19" i="30"/>
  <c r="HQT19" i="30"/>
  <c r="HQU19" i="30"/>
  <c r="HQV19" i="30"/>
  <c r="HQW19" i="30"/>
  <c r="HQX19" i="30"/>
  <c r="HQY19" i="30"/>
  <c r="HQZ19" i="30"/>
  <c r="HRA19" i="30"/>
  <c r="HRB19" i="30"/>
  <c r="HRC19" i="30"/>
  <c r="HRD19" i="30"/>
  <c r="HRE19" i="30"/>
  <c r="HRF19" i="30"/>
  <c r="HRG19" i="30"/>
  <c r="HRH19" i="30"/>
  <c r="HRI19" i="30"/>
  <c r="HRJ19" i="30"/>
  <c r="HRK19" i="30"/>
  <c r="HRL19" i="30"/>
  <c r="HRM19" i="30"/>
  <c r="HRN19" i="30"/>
  <c r="HRO19" i="30"/>
  <c r="HRP19" i="30"/>
  <c r="HRQ19" i="30"/>
  <c r="HRR19" i="30"/>
  <c r="HRS19" i="30"/>
  <c r="HRT19" i="30"/>
  <c r="HRU19" i="30"/>
  <c r="HRV19" i="30"/>
  <c r="HRW19" i="30"/>
  <c r="HRX19" i="30"/>
  <c r="HRY19" i="30"/>
  <c r="HRZ19" i="30"/>
  <c r="HSA19" i="30"/>
  <c r="HSB19" i="30"/>
  <c r="HSC19" i="30"/>
  <c r="HSD19" i="30"/>
  <c r="HSE19" i="30"/>
  <c r="HSF19" i="30"/>
  <c r="HSG19" i="30"/>
  <c r="HSH19" i="30"/>
  <c r="HSI19" i="30"/>
  <c r="HSJ19" i="30"/>
  <c r="HSK19" i="30"/>
  <c r="HSL19" i="30"/>
  <c r="HSM19" i="30"/>
  <c r="HSN19" i="30"/>
  <c r="HSO19" i="30"/>
  <c r="HSP19" i="30"/>
  <c r="HSQ19" i="30"/>
  <c r="HSR19" i="30"/>
  <c r="HSS19" i="30"/>
  <c r="HST19" i="30"/>
  <c r="HSU19" i="30"/>
  <c r="HSV19" i="30"/>
  <c r="HSW19" i="30"/>
  <c r="HSX19" i="30"/>
  <c r="HSY19" i="30"/>
  <c r="HSZ19" i="30"/>
  <c r="HTA19" i="30"/>
  <c r="HTB19" i="30"/>
  <c r="HTC19" i="30"/>
  <c r="HTD19" i="30"/>
  <c r="HTE19" i="30"/>
  <c r="HTF19" i="30"/>
  <c r="HTG19" i="30"/>
  <c r="HTH19" i="30"/>
  <c r="HTI19" i="30"/>
  <c r="HTJ19" i="30"/>
  <c r="HTK19" i="30"/>
  <c r="HTL19" i="30"/>
  <c r="HTM19" i="30"/>
  <c r="HTN19" i="30"/>
  <c r="HTO19" i="30"/>
  <c r="HTP19" i="30"/>
  <c r="HTQ19" i="30"/>
  <c r="HTR19" i="30"/>
  <c r="HTS19" i="30"/>
  <c r="HTT19" i="30"/>
  <c r="HTU19" i="30"/>
  <c r="HTV19" i="30"/>
  <c r="HTW19" i="30"/>
  <c r="HTX19" i="30"/>
  <c r="HTY19" i="30"/>
  <c r="HTZ19" i="30"/>
  <c r="HUA19" i="30"/>
  <c r="HUB19" i="30"/>
  <c r="HUC19" i="30"/>
  <c r="HUD19" i="30"/>
  <c r="HUE19" i="30"/>
  <c r="HUF19" i="30"/>
  <c r="HUG19" i="30"/>
  <c r="HUH19" i="30"/>
  <c r="HUI19" i="30"/>
  <c r="HUJ19" i="30"/>
  <c r="HUK19" i="30"/>
  <c r="HUL19" i="30"/>
  <c r="HUM19" i="30"/>
  <c r="HUN19" i="30"/>
  <c r="HUO19" i="30"/>
  <c r="HUP19" i="30"/>
  <c r="HUQ19" i="30"/>
  <c r="HUR19" i="30"/>
  <c r="HUS19" i="30"/>
  <c r="HUT19" i="30"/>
  <c r="HUU19" i="30"/>
  <c r="HUV19" i="30"/>
  <c r="HUW19" i="30"/>
  <c r="HUX19" i="30"/>
  <c r="HUY19" i="30"/>
  <c r="HUZ19" i="30"/>
  <c r="HVA19" i="30"/>
  <c r="HVB19" i="30"/>
  <c r="HVC19" i="30"/>
  <c r="HVD19" i="30"/>
  <c r="HVE19" i="30"/>
  <c r="HVF19" i="30"/>
  <c r="HVG19" i="30"/>
  <c r="HVH19" i="30"/>
  <c r="HVI19" i="30"/>
  <c r="HVJ19" i="30"/>
  <c r="HVK19" i="30"/>
  <c r="HVL19" i="30"/>
  <c r="HVM19" i="30"/>
  <c r="HVN19" i="30"/>
  <c r="HVO19" i="30"/>
  <c r="HVP19" i="30"/>
  <c r="HVQ19" i="30"/>
  <c r="HVR19" i="30"/>
  <c r="HVS19" i="30"/>
  <c r="HVT19" i="30"/>
  <c r="HVU19" i="30"/>
  <c r="HVV19" i="30"/>
  <c r="HVW19" i="30"/>
  <c r="HVX19" i="30"/>
  <c r="HVY19" i="30"/>
  <c r="HVZ19" i="30"/>
  <c r="HWA19" i="30"/>
  <c r="HWB19" i="30"/>
  <c r="HWC19" i="30"/>
  <c r="HWD19" i="30"/>
  <c r="HWE19" i="30"/>
  <c r="HWF19" i="30"/>
  <c r="HWG19" i="30"/>
  <c r="HWH19" i="30"/>
  <c r="HWI19" i="30"/>
  <c r="HWJ19" i="30"/>
  <c r="HWK19" i="30"/>
  <c r="HWL19" i="30"/>
  <c r="HWM19" i="30"/>
  <c r="HWN19" i="30"/>
  <c r="HWO19" i="30"/>
  <c r="HWP19" i="30"/>
  <c r="HWQ19" i="30"/>
  <c r="HWR19" i="30"/>
  <c r="HWS19" i="30"/>
  <c r="HWT19" i="30"/>
  <c r="HWU19" i="30"/>
  <c r="HWV19" i="30"/>
  <c r="HWW19" i="30"/>
  <c r="HWX19" i="30"/>
  <c r="HWY19" i="30"/>
  <c r="HWZ19" i="30"/>
  <c r="HXA19" i="30"/>
  <c r="HXB19" i="30"/>
  <c r="HXC19" i="30"/>
  <c r="HXD19" i="30"/>
  <c r="HXE19" i="30"/>
  <c r="HXF19" i="30"/>
  <c r="HXG19" i="30"/>
  <c r="HXH19" i="30"/>
  <c r="HXI19" i="30"/>
  <c r="HXJ19" i="30"/>
  <c r="HXK19" i="30"/>
  <c r="HXL19" i="30"/>
  <c r="HXM19" i="30"/>
  <c r="HXN19" i="30"/>
  <c r="HXO19" i="30"/>
  <c r="HXP19" i="30"/>
  <c r="HXQ19" i="30"/>
  <c r="HXR19" i="30"/>
  <c r="HXS19" i="30"/>
  <c r="HXT19" i="30"/>
  <c r="HXU19" i="30"/>
  <c r="HXV19" i="30"/>
  <c r="HXW19" i="30"/>
  <c r="HXX19" i="30"/>
  <c r="HXY19" i="30"/>
  <c r="HXZ19" i="30"/>
  <c r="HYA19" i="30"/>
  <c r="HYB19" i="30"/>
  <c r="HYC19" i="30"/>
  <c r="HYD19" i="30"/>
  <c r="HYE19" i="30"/>
  <c r="HYF19" i="30"/>
  <c r="HYG19" i="30"/>
  <c r="HYH19" i="30"/>
  <c r="HYI19" i="30"/>
  <c r="HYJ19" i="30"/>
  <c r="HYK19" i="30"/>
  <c r="HYL19" i="30"/>
  <c r="HYM19" i="30"/>
  <c r="HYN19" i="30"/>
  <c r="HYO19" i="30"/>
  <c r="HYP19" i="30"/>
  <c r="HYQ19" i="30"/>
  <c r="HYR19" i="30"/>
  <c r="HYS19" i="30"/>
  <c r="HYT19" i="30"/>
  <c r="HYU19" i="30"/>
  <c r="HYV19" i="30"/>
  <c r="HYW19" i="30"/>
  <c r="HYX19" i="30"/>
  <c r="HYY19" i="30"/>
  <c r="HYZ19" i="30"/>
  <c r="HZA19" i="30"/>
  <c r="HZB19" i="30"/>
  <c r="HZC19" i="30"/>
  <c r="HZD19" i="30"/>
  <c r="HZE19" i="30"/>
  <c r="HZF19" i="30"/>
  <c r="HZG19" i="30"/>
  <c r="HZH19" i="30"/>
  <c r="HZI19" i="30"/>
  <c r="HZJ19" i="30"/>
  <c r="HZK19" i="30"/>
  <c r="HZL19" i="30"/>
  <c r="HZM19" i="30"/>
  <c r="HZN19" i="30"/>
  <c r="HZO19" i="30"/>
  <c r="HZP19" i="30"/>
  <c r="HZQ19" i="30"/>
  <c r="HZR19" i="30"/>
  <c r="HZS19" i="30"/>
  <c r="HZT19" i="30"/>
  <c r="HZU19" i="30"/>
  <c r="HZV19" i="30"/>
  <c r="HZW19" i="30"/>
  <c r="HZX19" i="30"/>
  <c r="HZY19" i="30"/>
  <c r="HZZ19" i="30"/>
  <c r="IAA19" i="30"/>
  <c r="IAB19" i="30"/>
  <c r="IAC19" i="30"/>
  <c r="IAD19" i="30"/>
  <c r="IAE19" i="30"/>
  <c r="IAF19" i="30"/>
  <c r="IAG19" i="30"/>
  <c r="IAH19" i="30"/>
  <c r="IAI19" i="30"/>
  <c r="IAJ19" i="30"/>
  <c r="IAK19" i="30"/>
  <c r="IAL19" i="30"/>
  <c r="IAM19" i="30"/>
  <c r="IAN19" i="30"/>
  <c r="IAO19" i="30"/>
  <c r="IAP19" i="30"/>
  <c r="IAQ19" i="30"/>
  <c r="IAR19" i="30"/>
  <c r="IAS19" i="30"/>
  <c r="IAT19" i="30"/>
  <c r="IAU19" i="30"/>
  <c r="IAV19" i="30"/>
  <c r="IAW19" i="30"/>
  <c r="IAX19" i="30"/>
  <c r="IAY19" i="30"/>
  <c r="IAZ19" i="30"/>
  <c r="IBA19" i="30"/>
  <c r="IBB19" i="30"/>
  <c r="IBC19" i="30"/>
  <c r="IBD19" i="30"/>
  <c r="IBE19" i="30"/>
  <c r="IBF19" i="30"/>
  <c r="IBG19" i="30"/>
  <c r="IBH19" i="30"/>
  <c r="IBI19" i="30"/>
  <c r="IBJ19" i="30"/>
  <c r="IBK19" i="30"/>
  <c r="IBL19" i="30"/>
  <c r="IBM19" i="30"/>
  <c r="IBN19" i="30"/>
  <c r="IBO19" i="30"/>
  <c r="IBP19" i="30"/>
  <c r="IBQ19" i="30"/>
  <c r="IBR19" i="30"/>
  <c r="IBS19" i="30"/>
  <c r="IBT19" i="30"/>
  <c r="IBU19" i="30"/>
  <c r="IBV19" i="30"/>
  <c r="IBW19" i="30"/>
  <c r="IBX19" i="30"/>
  <c r="IBY19" i="30"/>
  <c r="IBZ19" i="30"/>
  <c r="ICA19" i="30"/>
  <c r="ICB19" i="30"/>
  <c r="ICC19" i="30"/>
  <c r="ICD19" i="30"/>
  <c r="ICE19" i="30"/>
  <c r="ICF19" i="30"/>
  <c r="ICG19" i="30"/>
  <c r="ICH19" i="30"/>
  <c r="ICI19" i="30"/>
  <c r="ICJ19" i="30"/>
  <c r="ICK19" i="30"/>
  <c r="ICL19" i="30"/>
  <c r="ICM19" i="30"/>
  <c r="ICN19" i="30"/>
  <c r="ICO19" i="30"/>
  <c r="ICP19" i="30"/>
  <c r="ICQ19" i="30"/>
  <c r="ICR19" i="30"/>
  <c r="ICS19" i="30"/>
  <c r="ICT19" i="30"/>
  <c r="ICU19" i="30"/>
  <c r="ICV19" i="30"/>
  <c r="ICW19" i="30"/>
  <c r="ICX19" i="30"/>
  <c r="ICY19" i="30"/>
  <c r="ICZ19" i="30"/>
  <c r="IDA19" i="30"/>
  <c r="IDB19" i="30"/>
  <c r="IDC19" i="30"/>
  <c r="IDD19" i="30"/>
  <c r="IDE19" i="30"/>
  <c r="IDF19" i="30"/>
  <c r="IDG19" i="30"/>
  <c r="IDH19" i="30"/>
  <c r="IDI19" i="30"/>
  <c r="IDJ19" i="30"/>
  <c r="IDK19" i="30"/>
  <c r="IDL19" i="30"/>
  <c r="IDM19" i="30"/>
  <c r="IDN19" i="30"/>
  <c r="IDO19" i="30"/>
  <c r="IDP19" i="30"/>
  <c r="IDQ19" i="30"/>
  <c r="IDR19" i="30"/>
  <c r="IDS19" i="30"/>
  <c r="IDT19" i="30"/>
  <c r="IDU19" i="30"/>
  <c r="IDV19" i="30"/>
  <c r="IDW19" i="30"/>
  <c r="IDX19" i="30"/>
  <c r="IDY19" i="30"/>
  <c r="IDZ19" i="30"/>
  <c r="IEA19" i="30"/>
  <c r="IEB19" i="30"/>
  <c r="IEC19" i="30"/>
  <c r="IED19" i="30"/>
  <c r="IEE19" i="30"/>
  <c r="IEF19" i="30"/>
  <c r="IEG19" i="30"/>
  <c r="IEH19" i="30"/>
  <c r="IEI19" i="30"/>
  <c r="IEJ19" i="30"/>
  <c r="IEK19" i="30"/>
  <c r="IEL19" i="30"/>
  <c r="IEM19" i="30"/>
  <c r="IEN19" i="30"/>
  <c r="IEO19" i="30"/>
  <c r="IEP19" i="30"/>
  <c r="IEQ19" i="30"/>
  <c r="IER19" i="30"/>
  <c r="IES19" i="30"/>
  <c r="IET19" i="30"/>
  <c r="IEU19" i="30"/>
  <c r="IEV19" i="30"/>
  <c r="IEW19" i="30"/>
  <c r="IEX19" i="30"/>
  <c r="IEY19" i="30"/>
  <c r="IEZ19" i="30"/>
  <c r="IFA19" i="30"/>
  <c r="IFB19" i="30"/>
  <c r="IFC19" i="30"/>
  <c r="IFD19" i="30"/>
  <c r="IFE19" i="30"/>
  <c r="IFF19" i="30"/>
  <c r="IFG19" i="30"/>
  <c r="IFH19" i="30"/>
  <c r="IFI19" i="30"/>
  <c r="IFJ19" i="30"/>
  <c r="IFK19" i="30"/>
  <c r="IFL19" i="30"/>
  <c r="IFM19" i="30"/>
  <c r="IFN19" i="30"/>
  <c r="IFO19" i="30"/>
  <c r="IFP19" i="30"/>
  <c r="IFQ19" i="30"/>
  <c r="IFR19" i="30"/>
  <c r="IFS19" i="30"/>
  <c r="IFT19" i="30"/>
  <c r="IFU19" i="30"/>
  <c r="IFV19" i="30"/>
  <c r="IFW19" i="30"/>
  <c r="IFX19" i="30"/>
  <c r="IFY19" i="30"/>
  <c r="IFZ19" i="30"/>
  <c r="IGA19" i="30"/>
  <c r="IGB19" i="30"/>
  <c r="IGC19" i="30"/>
  <c r="IGD19" i="30"/>
  <c r="IGE19" i="30"/>
  <c r="IGF19" i="30"/>
  <c r="IGG19" i="30"/>
  <c r="IGH19" i="30"/>
  <c r="IGI19" i="30"/>
  <c r="IGJ19" i="30"/>
  <c r="IGK19" i="30"/>
  <c r="IGL19" i="30"/>
  <c r="IGM19" i="30"/>
  <c r="IGN19" i="30"/>
  <c r="IGO19" i="30"/>
  <c r="IGP19" i="30"/>
  <c r="IGQ19" i="30"/>
  <c r="IGR19" i="30"/>
  <c r="IGS19" i="30"/>
  <c r="IGT19" i="30"/>
  <c r="IGU19" i="30"/>
  <c r="IGV19" i="30"/>
  <c r="IGW19" i="30"/>
  <c r="IGX19" i="30"/>
  <c r="IGY19" i="30"/>
  <c r="IGZ19" i="30"/>
  <c r="IHA19" i="30"/>
  <c r="IHB19" i="30"/>
  <c r="IHC19" i="30"/>
  <c r="IHD19" i="30"/>
  <c r="IHE19" i="30"/>
  <c r="IHF19" i="30"/>
  <c r="IHG19" i="30"/>
  <c r="IHH19" i="30"/>
  <c r="IHI19" i="30"/>
  <c r="IHJ19" i="30"/>
  <c r="IHK19" i="30"/>
  <c r="IHL19" i="30"/>
  <c r="IHM19" i="30"/>
  <c r="IHN19" i="30"/>
  <c r="IHO19" i="30"/>
  <c r="IHP19" i="30"/>
  <c r="IHQ19" i="30"/>
  <c r="IHR19" i="30"/>
  <c r="IHS19" i="30"/>
  <c r="IHT19" i="30"/>
  <c r="IHU19" i="30"/>
  <c r="IHV19" i="30"/>
  <c r="IHW19" i="30"/>
  <c r="IHX19" i="30"/>
  <c r="IHY19" i="30"/>
  <c r="IHZ19" i="30"/>
  <c r="IIA19" i="30"/>
  <c r="IIB19" i="30"/>
  <c r="IIC19" i="30"/>
  <c r="IID19" i="30"/>
  <c r="IIE19" i="30"/>
  <c r="IIF19" i="30"/>
  <c r="IIG19" i="30"/>
  <c r="IIH19" i="30"/>
  <c r="III19" i="30"/>
  <c r="IIJ19" i="30"/>
  <c r="IIK19" i="30"/>
  <c r="IIL19" i="30"/>
  <c r="IIM19" i="30"/>
  <c r="IIN19" i="30"/>
  <c r="IIO19" i="30"/>
  <c r="IIP19" i="30"/>
  <c r="IIQ19" i="30"/>
  <c r="IIR19" i="30"/>
  <c r="IIS19" i="30"/>
  <c r="IIT19" i="30"/>
  <c r="IIU19" i="30"/>
  <c r="IIV19" i="30"/>
  <c r="IIW19" i="30"/>
  <c r="IIX19" i="30"/>
  <c r="IIY19" i="30"/>
  <c r="IIZ19" i="30"/>
  <c r="IJA19" i="30"/>
  <c r="IJB19" i="30"/>
  <c r="IJC19" i="30"/>
  <c r="IJD19" i="30"/>
  <c r="IJE19" i="30"/>
  <c r="IJF19" i="30"/>
  <c r="IJG19" i="30"/>
  <c r="IJH19" i="30"/>
  <c r="IJI19" i="30"/>
  <c r="IJJ19" i="30"/>
  <c r="IJK19" i="30"/>
  <c r="IJL19" i="30"/>
  <c r="IJM19" i="30"/>
  <c r="IJN19" i="30"/>
  <c r="IJO19" i="30"/>
  <c r="IJP19" i="30"/>
  <c r="IJQ19" i="30"/>
  <c r="IJR19" i="30"/>
  <c r="IJS19" i="30"/>
  <c r="IJT19" i="30"/>
  <c r="IJU19" i="30"/>
  <c r="IJV19" i="30"/>
  <c r="IJW19" i="30"/>
  <c r="IJX19" i="30"/>
  <c r="IJY19" i="30"/>
  <c r="IJZ19" i="30"/>
  <c r="IKA19" i="30"/>
  <c r="IKB19" i="30"/>
  <c r="IKC19" i="30"/>
  <c r="IKD19" i="30"/>
  <c r="IKE19" i="30"/>
  <c r="IKF19" i="30"/>
  <c r="IKG19" i="30"/>
  <c r="IKH19" i="30"/>
  <c r="IKI19" i="30"/>
  <c r="IKJ19" i="30"/>
  <c r="IKK19" i="30"/>
  <c r="IKL19" i="30"/>
  <c r="IKM19" i="30"/>
  <c r="IKN19" i="30"/>
  <c r="IKO19" i="30"/>
  <c r="IKP19" i="30"/>
  <c r="IKQ19" i="30"/>
  <c r="IKR19" i="30"/>
  <c r="IKS19" i="30"/>
  <c r="IKT19" i="30"/>
  <c r="IKU19" i="30"/>
  <c r="IKV19" i="30"/>
  <c r="IKW19" i="30"/>
  <c r="IKX19" i="30"/>
  <c r="IKY19" i="30"/>
  <c r="IKZ19" i="30"/>
  <c r="ILA19" i="30"/>
  <c r="ILB19" i="30"/>
  <c r="ILC19" i="30"/>
  <c r="ILD19" i="30"/>
  <c r="ILE19" i="30"/>
  <c r="ILF19" i="30"/>
  <c r="ILG19" i="30"/>
  <c r="ILH19" i="30"/>
  <c r="ILI19" i="30"/>
  <c r="ILJ19" i="30"/>
  <c r="ILK19" i="30"/>
  <c r="ILL19" i="30"/>
  <c r="ILM19" i="30"/>
  <c r="ILN19" i="30"/>
  <c r="ILO19" i="30"/>
  <c r="ILP19" i="30"/>
  <c r="ILQ19" i="30"/>
  <c r="ILR19" i="30"/>
  <c r="ILS19" i="30"/>
  <c r="ILT19" i="30"/>
  <c r="ILU19" i="30"/>
  <c r="ILV19" i="30"/>
  <c r="ILW19" i="30"/>
  <c r="ILX19" i="30"/>
  <c r="ILY19" i="30"/>
  <c r="ILZ19" i="30"/>
  <c r="IMA19" i="30"/>
  <c r="IMB19" i="30"/>
  <c r="IMC19" i="30"/>
  <c r="IMD19" i="30"/>
  <c r="IME19" i="30"/>
  <c r="IMF19" i="30"/>
  <c r="IMG19" i="30"/>
  <c r="IMH19" i="30"/>
  <c r="IMI19" i="30"/>
  <c r="IMJ19" i="30"/>
  <c r="IMK19" i="30"/>
  <c r="IML19" i="30"/>
  <c r="IMM19" i="30"/>
  <c r="IMN19" i="30"/>
  <c r="IMO19" i="30"/>
  <c r="IMP19" i="30"/>
  <c r="IMQ19" i="30"/>
  <c r="IMR19" i="30"/>
  <c r="IMS19" i="30"/>
  <c r="IMT19" i="30"/>
  <c r="IMU19" i="30"/>
  <c r="IMV19" i="30"/>
  <c r="IMW19" i="30"/>
  <c r="IMX19" i="30"/>
  <c r="IMY19" i="30"/>
  <c r="IMZ19" i="30"/>
  <c r="INA19" i="30"/>
  <c r="INB19" i="30"/>
  <c r="INC19" i="30"/>
  <c r="IND19" i="30"/>
  <c r="INE19" i="30"/>
  <c r="INF19" i="30"/>
  <c r="ING19" i="30"/>
  <c r="INH19" i="30"/>
  <c r="INI19" i="30"/>
  <c r="INJ19" i="30"/>
  <c r="INK19" i="30"/>
  <c r="INL19" i="30"/>
  <c r="INM19" i="30"/>
  <c r="INN19" i="30"/>
  <c r="INO19" i="30"/>
  <c r="INP19" i="30"/>
  <c r="INQ19" i="30"/>
  <c r="INR19" i="30"/>
  <c r="INS19" i="30"/>
  <c r="INT19" i="30"/>
  <c r="INU19" i="30"/>
  <c r="INV19" i="30"/>
  <c r="INW19" i="30"/>
  <c r="INX19" i="30"/>
  <c r="INY19" i="30"/>
  <c r="INZ19" i="30"/>
  <c r="IOA19" i="30"/>
  <c r="IOB19" i="30"/>
  <c r="IOC19" i="30"/>
  <c r="IOD19" i="30"/>
  <c r="IOE19" i="30"/>
  <c r="IOF19" i="30"/>
  <c r="IOG19" i="30"/>
  <c r="IOH19" i="30"/>
  <c r="IOI19" i="30"/>
  <c r="IOJ19" i="30"/>
  <c r="IOK19" i="30"/>
  <c r="IOL19" i="30"/>
  <c r="IOM19" i="30"/>
  <c r="ION19" i="30"/>
  <c r="IOO19" i="30"/>
  <c r="IOP19" i="30"/>
  <c r="IOQ19" i="30"/>
  <c r="IOR19" i="30"/>
  <c r="IOS19" i="30"/>
  <c r="IOT19" i="30"/>
  <c r="IOU19" i="30"/>
  <c r="IOV19" i="30"/>
  <c r="IOW19" i="30"/>
  <c r="IOX19" i="30"/>
  <c r="IOY19" i="30"/>
  <c r="IOZ19" i="30"/>
  <c r="IPA19" i="30"/>
  <c r="IPB19" i="30"/>
  <c r="IPC19" i="30"/>
  <c r="IPD19" i="30"/>
  <c r="IPE19" i="30"/>
  <c r="IPF19" i="30"/>
  <c r="IPG19" i="30"/>
  <c r="IPH19" i="30"/>
  <c r="IPI19" i="30"/>
  <c r="IPJ19" i="30"/>
  <c r="IPK19" i="30"/>
  <c r="IPL19" i="30"/>
  <c r="IPM19" i="30"/>
  <c r="IPN19" i="30"/>
  <c r="IPO19" i="30"/>
  <c r="IPP19" i="30"/>
  <c r="IPQ19" i="30"/>
  <c r="IPR19" i="30"/>
  <c r="IPS19" i="30"/>
  <c r="IPT19" i="30"/>
  <c r="IPU19" i="30"/>
  <c r="IPV19" i="30"/>
  <c r="IPW19" i="30"/>
  <c r="IPX19" i="30"/>
  <c r="IPY19" i="30"/>
  <c r="IPZ19" i="30"/>
  <c r="IQA19" i="30"/>
  <c r="IQB19" i="30"/>
  <c r="IQC19" i="30"/>
  <c r="IQD19" i="30"/>
  <c r="IQE19" i="30"/>
  <c r="IQF19" i="30"/>
  <c r="IQG19" i="30"/>
  <c r="IQH19" i="30"/>
  <c r="IQI19" i="30"/>
  <c r="IQJ19" i="30"/>
  <c r="IQK19" i="30"/>
  <c r="IQL19" i="30"/>
  <c r="IQM19" i="30"/>
  <c r="IQN19" i="30"/>
  <c r="IQO19" i="30"/>
  <c r="IQP19" i="30"/>
  <c r="IQQ19" i="30"/>
  <c r="IQR19" i="30"/>
  <c r="IQS19" i="30"/>
  <c r="IQT19" i="30"/>
  <c r="IQU19" i="30"/>
  <c r="IQV19" i="30"/>
  <c r="IQW19" i="30"/>
  <c r="IQX19" i="30"/>
  <c r="IQY19" i="30"/>
  <c r="IQZ19" i="30"/>
  <c r="IRA19" i="30"/>
  <c r="IRB19" i="30"/>
  <c r="IRC19" i="30"/>
  <c r="IRD19" i="30"/>
  <c r="IRE19" i="30"/>
  <c r="IRF19" i="30"/>
  <c r="IRG19" i="30"/>
  <c r="IRH19" i="30"/>
  <c r="IRI19" i="30"/>
  <c r="IRJ19" i="30"/>
  <c r="IRK19" i="30"/>
  <c r="IRL19" i="30"/>
  <c r="IRM19" i="30"/>
  <c r="IRN19" i="30"/>
  <c r="IRO19" i="30"/>
  <c r="IRP19" i="30"/>
  <c r="IRQ19" i="30"/>
  <c r="IRR19" i="30"/>
  <c r="IRS19" i="30"/>
  <c r="IRT19" i="30"/>
  <c r="IRU19" i="30"/>
  <c r="IRV19" i="30"/>
  <c r="IRW19" i="30"/>
  <c r="IRX19" i="30"/>
  <c r="IRY19" i="30"/>
  <c r="IRZ19" i="30"/>
  <c r="ISA19" i="30"/>
  <c r="ISB19" i="30"/>
  <c r="ISC19" i="30"/>
  <c r="ISD19" i="30"/>
  <c r="ISE19" i="30"/>
  <c r="ISF19" i="30"/>
  <c r="ISG19" i="30"/>
  <c r="ISH19" i="30"/>
  <c r="ISI19" i="30"/>
  <c r="ISJ19" i="30"/>
  <c r="ISK19" i="30"/>
  <c r="ISL19" i="30"/>
  <c r="ISM19" i="30"/>
  <c r="ISN19" i="30"/>
  <c r="ISO19" i="30"/>
  <c r="ISP19" i="30"/>
  <c r="ISQ19" i="30"/>
  <c r="ISR19" i="30"/>
  <c r="ISS19" i="30"/>
  <c r="IST19" i="30"/>
  <c r="ISU19" i="30"/>
  <c r="ISV19" i="30"/>
  <c r="ISW19" i="30"/>
  <c r="ISX19" i="30"/>
  <c r="ISY19" i="30"/>
  <c r="ISZ19" i="30"/>
  <c r="ITA19" i="30"/>
  <c r="ITB19" i="30"/>
  <c r="ITC19" i="30"/>
  <c r="ITD19" i="30"/>
  <c r="ITE19" i="30"/>
  <c r="ITF19" i="30"/>
  <c r="ITG19" i="30"/>
  <c r="ITH19" i="30"/>
  <c r="ITI19" i="30"/>
  <c r="ITJ19" i="30"/>
  <c r="ITK19" i="30"/>
  <c r="ITL19" i="30"/>
  <c r="ITM19" i="30"/>
  <c r="ITN19" i="30"/>
  <c r="ITO19" i="30"/>
  <c r="ITP19" i="30"/>
  <c r="ITQ19" i="30"/>
  <c r="ITR19" i="30"/>
  <c r="ITS19" i="30"/>
  <c r="ITT19" i="30"/>
  <c r="ITU19" i="30"/>
  <c r="ITV19" i="30"/>
  <c r="ITW19" i="30"/>
  <c r="ITX19" i="30"/>
  <c r="ITY19" i="30"/>
  <c r="ITZ19" i="30"/>
  <c r="IUA19" i="30"/>
  <c r="IUB19" i="30"/>
  <c r="IUC19" i="30"/>
  <c r="IUD19" i="30"/>
  <c r="IUE19" i="30"/>
  <c r="IUF19" i="30"/>
  <c r="IUG19" i="30"/>
  <c r="IUH19" i="30"/>
  <c r="IUI19" i="30"/>
  <c r="IUJ19" i="30"/>
  <c r="IUK19" i="30"/>
  <c r="IUL19" i="30"/>
  <c r="IUM19" i="30"/>
  <c r="IUN19" i="30"/>
  <c r="IUO19" i="30"/>
  <c r="IUP19" i="30"/>
  <c r="IUQ19" i="30"/>
  <c r="IUR19" i="30"/>
  <c r="IUS19" i="30"/>
  <c r="IUT19" i="30"/>
  <c r="IUU19" i="30"/>
  <c r="IUV19" i="30"/>
  <c r="IUW19" i="30"/>
  <c r="IUX19" i="30"/>
  <c r="IUY19" i="30"/>
  <c r="IUZ19" i="30"/>
  <c r="IVA19" i="30"/>
  <c r="IVB19" i="30"/>
  <c r="IVC19" i="30"/>
  <c r="IVD19" i="30"/>
  <c r="IVE19" i="30"/>
  <c r="IVF19" i="30"/>
  <c r="IVG19" i="30"/>
  <c r="IVH19" i="30"/>
  <c r="IVI19" i="30"/>
  <c r="IVJ19" i="30"/>
  <c r="IVK19" i="30"/>
  <c r="IVL19" i="30"/>
  <c r="IVM19" i="30"/>
  <c r="IVN19" i="30"/>
  <c r="IVO19" i="30"/>
  <c r="IVP19" i="30"/>
  <c r="IVQ19" i="30"/>
  <c r="IVR19" i="30"/>
  <c r="IVS19" i="30"/>
  <c r="IVT19" i="30"/>
  <c r="IVU19" i="30"/>
  <c r="IVV19" i="30"/>
  <c r="IVW19" i="30"/>
  <c r="IVX19" i="30"/>
  <c r="IVY19" i="30"/>
  <c r="IVZ19" i="30"/>
  <c r="IWA19" i="30"/>
  <c r="IWB19" i="30"/>
  <c r="IWC19" i="30"/>
  <c r="IWD19" i="30"/>
  <c r="IWE19" i="30"/>
  <c r="IWF19" i="30"/>
  <c r="IWG19" i="30"/>
  <c r="IWH19" i="30"/>
  <c r="IWI19" i="30"/>
  <c r="IWJ19" i="30"/>
  <c r="IWK19" i="30"/>
  <c r="IWL19" i="30"/>
  <c r="IWM19" i="30"/>
  <c r="IWN19" i="30"/>
  <c r="IWO19" i="30"/>
  <c r="IWP19" i="30"/>
  <c r="IWQ19" i="30"/>
  <c r="IWR19" i="30"/>
  <c r="IWS19" i="30"/>
  <c r="IWT19" i="30"/>
  <c r="IWU19" i="30"/>
  <c r="IWV19" i="30"/>
  <c r="IWW19" i="30"/>
  <c r="IWX19" i="30"/>
  <c r="IWY19" i="30"/>
  <c r="IWZ19" i="30"/>
  <c r="IXA19" i="30"/>
  <c r="IXB19" i="30"/>
  <c r="IXC19" i="30"/>
  <c r="IXD19" i="30"/>
  <c r="IXE19" i="30"/>
  <c r="IXF19" i="30"/>
  <c r="IXG19" i="30"/>
  <c r="IXH19" i="30"/>
  <c r="IXI19" i="30"/>
  <c r="IXJ19" i="30"/>
  <c r="IXK19" i="30"/>
  <c r="IXL19" i="30"/>
  <c r="IXM19" i="30"/>
  <c r="IXN19" i="30"/>
  <c r="IXO19" i="30"/>
  <c r="IXP19" i="30"/>
  <c r="IXQ19" i="30"/>
  <c r="IXR19" i="30"/>
  <c r="IXS19" i="30"/>
  <c r="IXT19" i="30"/>
  <c r="IXU19" i="30"/>
  <c r="IXV19" i="30"/>
  <c r="IXW19" i="30"/>
  <c r="IXX19" i="30"/>
  <c r="IXY19" i="30"/>
  <c r="IXZ19" i="30"/>
  <c r="IYA19" i="30"/>
  <c r="IYB19" i="30"/>
  <c r="IYC19" i="30"/>
  <c r="IYD19" i="30"/>
  <c r="IYE19" i="30"/>
  <c r="IYF19" i="30"/>
  <c r="IYG19" i="30"/>
  <c r="IYH19" i="30"/>
  <c r="IYI19" i="30"/>
  <c r="IYJ19" i="30"/>
  <c r="IYK19" i="30"/>
  <c r="IYL19" i="30"/>
  <c r="IYM19" i="30"/>
  <c r="IYN19" i="30"/>
  <c r="IYO19" i="30"/>
  <c r="IYP19" i="30"/>
  <c r="IYQ19" i="30"/>
  <c r="IYR19" i="30"/>
  <c r="IYS19" i="30"/>
  <c r="IYT19" i="30"/>
  <c r="IYU19" i="30"/>
  <c r="IYV19" i="30"/>
  <c r="IYW19" i="30"/>
  <c r="IYX19" i="30"/>
  <c r="IYY19" i="30"/>
  <c r="IYZ19" i="30"/>
  <c r="IZA19" i="30"/>
  <c r="IZB19" i="30"/>
  <c r="IZC19" i="30"/>
  <c r="IZD19" i="30"/>
  <c r="IZE19" i="30"/>
  <c r="IZF19" i="30"/>
  <c r="IZG19" i="30"/>
  <c r="IZH19" i="30"/>
  <c r="IZI19" i="30"/>
  <c r="IZJ19" i="30"/>
  <c r="IZK19" i="30"/>
  <c r="IZL19" i="30"/>
  <c r="IZM19" i="30"/>
  <c r="IZN19" i="30"/>
  <c r="IZO19" i="30"/>
  <c r="IZP19" i="30"/>
  <c r="IZQ19" i="30"/>
  <c r="IZR19" i="30"/>
  <c r="IZS19" i="30"/>
  <c r="IZT19" i="30"/>
  <c r="IZU19" i="30"/>
  <c r="IZV19" i="30"/>
  <c r="IZW19" i="30"/>
  <c r="IZX19" i="30"/>
  <c r="IZY19" i="30"/>
  <c r="IZZ19" i="30"/>
  <c r="JAA19" i="30"/>
  <c r="JAB19" i="30"/>
  <c r="JAC19" i="30"/>
  <c r="JAD19" i="30"/>
  <c r="JAE19" i="30"/>
  <c r="JAF19" i="30"/>
  <c r="JAG19" i="30"/>
  <c r="JAH19" i="30"/>
  <c r="JAI19" i="30"/>
  <c r="JAJ19" i="30"/>
  <c r="JAK19" i="30"/>
  <c r="JAL19" i="30"/>
  <c r="JAM19" i="30"/>
  <c r="JAN19" i="30"/>
  <c r="JAO19" i="30"/>
  <c r="JAP19" i="30"/>
  <c r="JAQ19" i="30"/>
  <c r="JAR19" i="30"/>
  <c r="JAS19" i="30"/>
  <c r="JAT19" i="30"/>
  <c r="JAU19" i="30"/>
  <c r="JAV19" i="30"/>
  <c r="JAW19" i="30"/>
  <c r="JAX19" i="30"/>
  <c r="JAY19" i="30"/>
  <c r="JAZ19" i="30"/>
  <c r="JBA19" i="30"/>
  <c r="JBB19" i="30"/>
  <c r="JBC19" i="30"/>
  <c r="JBD19" i="30"/>
  <c r="JBE19" i="30"/>
  <c r="JBF19" i="30"/>
  <c r="JBG19" i="30"/>
  <c r="JBH19" i="30"/>
  <c r="JBI19" i="30"/>
  <c r="JBJ19" i="30"/>
  <c r="JBK19" i="30"/>
  <c r="JBL19" i="30"/>
  <c r="JBM19" i="30"/>
  <c r="JBN19" i="30"/>
  <c r="JBO19" i="30"/>
  <c r="JBP19" i="30"/>
  <c r="JBQ19" i="30"/>
  <c r="JBR19" i="30"/>
  <c r="JBS19" i="30"/>
  <c r="JBT19" i="30"/>
  <c r="JBU19" i="30"/>
  <c r="JBV19" i="30"/>
  <c r="JBW19" i="30"/>
  <c r="JBX19" i="30"/>
  <c r="JBY19" i="30"/>
  <c r="JBZ19" i="30"/>
  <c r="JCA19" i="30"/>
  <c r="JCB19" i="30"/>
  <c r="JCC19" i="30"/>
  <c r="JCD19" i="30"/>
  <c r="JCE19" i="30"/>
  <c r="JCF19" i="30"/>
  <c r="JCG19" i="30"/>
  <c r="JCH19" i="30"/>
  <c r="JCI19" i="30"/>
  <c r="JCJ19" i="30"/>
  <c r="JCK19" i="30"/>
  <c r="JCL19" i="30"/>
  <c r="JCM19" i="30"/>
  <c r="JCN19" i="30"/>
  <c r="JCO19" i="30"/>
  <c r="JCP19" i="30"/>
  <c r="JCQ19" i="30"/>
  <c r="JCR19" i="30"/>
  <c r="JCS19" i="30"/>
  <c r="JCT19" i="30"/>
  <c r="JCU19" i="30"/>
  <c r="JCV19" i="30"/>
  <c r="JCW19" i="30"/>
  <c r="JCX19" i="30"/>
  <c r="JCY19" i="30"/>
  <c r="JCZ19" i="30"/>
  <c r="JDA19" i="30"/>
  <c r="JDB19" i="30"/>
  <c r="JDC19" i="30"/>
  <c r="JDD19" i="30"/>
  <c r="JDE19" i="30"/>
  <c r="JDF19" i="30"/>
  <c r="JDG19" i="30"/>
  <c r="JDH19" i="30"/>
  <c r="JDI19" i="30"/>
  <c r="JDJ19" i="30"/>
  <c r="JDK19" i="30"/>
  <c r="JDL19" i="30"/>
  <c r="JDM19" i="30"/>
  <c r="JDN19" i="30"/>
  <c r="JDO19" i="30"/>
  <c r="JDP19" i="30"/>
  <c r="JDQ19" i="30"/>
  <c r="JDR19" i="30"/>
  <c r="JDS19" i="30"/>
  <c r="JDT19" i="30"/>
  <c r="JDU19" i="30"/>
  <c r="JDV19" i="30"/>
  <c r="JDW19" i="30"/>
  <c r="JDX19" i="30"/>
  <c r="JDY19" i="30"/>
  <c r="JDZ19" i="30"/>
  <c r="JEA19" i="30"/>
  <c r="JEB19" i="30"/>
  <c r="JEC19" i="30"/>
  <c r="JED19" i="30"/>
  <c r="JEE19" i="30"/>
  <c r="JEF19" i="30"/>
  <c r="JEG19" i="30"/>
  <c r="JEH19" i="30"/>
  <c r="JEI19" i="30"/>
  <c r="JEJ19" i="30"/>
  <c r="JEK19" i="30"/>
  <c r="JEL19" i="30"/>
  <c r="JEM19" i="30"/>
  <c r="JEN19" i="30"/>
  <c r="JEO19" i="30"/>
  <c r="JEP19" i="30"/>
  <c r="JEQ19" i="30"/>
  <c r="JER19" i="30"/>
  <c r="JES19" i="30"/>
  <c r="JET19" i="30"/>
  <c r="JEU19" i="30"/>
  <c r="JEV19" i="30"/>
  <c r="JEW19" i="30"/>
  <c r="JEX19" i="30"/>
  <c r="JEY19" i="30"/>
  <c r="JEZ19" i="30"/>
  <c r="JFA19" i="30"/>
  <c r="JFB19" i="30"/>
  <c r="JFC19" i="30"/>
  <c r="JFD19" i="30"/>
  <c r="JFE19" i="30"/>
  <c r="JFF19" i="30"/>
  <c r="JFG19" i="30"/>
  <c r="JFH19" i="30"/>
  <c r="JFI19" i="30"/>
  <c r="JFJ19" i="30"/>
  <c r="JFK19" i="30"/>
  <c r="JFL19" i="30"/>
  <c r="JFM19" i="30"/>
  <c r="JFN19" i="30"/>
  <c r="JFO19" i="30"/>
  <c r="JFP19" i="30"/>
  <c r="JFQ19" i="30"/>
  <c r="JFR19" i="30"/>
  <c r="JFS19" i="30"/>
  <c r="JFT19" i="30"/>
  <c r="JFU19" i="30"/>
  <c r="JFV19" i="30"/>
  <c r="JFW19" i="30"/>
  <c r="JFX19" i="30"/>
  <c r="JFY19" i="30"/>
  <c r="JFZ19" i="30"/>
  <c r="JGA19" i="30"/>
  <c r="JGB19" i="30"/>
  <c r="JGC19" i="30"/>
  <c r="JGD19" i="30"/>
  <c r="JGE19" i="30"/>
  <c r="JGF19" i="30"/>
  <c r="JGG19" i="30"/>
  <c r="JGH19" i="30"/>
  <c r="JGI19" i="30"/>
  <c r="JGJ19" i="30"/>
  <c r="JGK19" i="30"/>
  <c r="JGL19" i="30"/>
  <c r="JGM19" i="30"/>
  <c r="JGN19" i="30"/>
  <c r="JGO19" i="30"/>
  <c r="JGP19" i="30"/>
  <c r="JGQ19" i="30"/>
  <c r="JGR19" i="30"/>
  <c r="JGS19" i="30"/>
  <c r="JGT19" i="30"/>
  <c r="JGU19" i="30"/>
  <c r="JGV19" i="30"/>
  <c r="JGW19" i="30"/>
  <c r="JGX19" i="30"/>
  <c r="JGY19" i="30"/>
  <c r="JGZ19" i="30"/>
  <c r="JHA19" i="30"/>
  <c r="JHB19" i="30"/>
  <c r="JHC19" i="30"/>
  <c r="JHD19" i="30"/>
  <c r="JHE19" i="30"/>
  <c r="JHF19" i="30"/>
  <c r="JHG19" i="30"/>
  <c r="JHH19" i="30"/>
  <c r="JHI19" i="30"/>
  <c r="JHJ19" i="30"/>
  <c r="JHK19" i="30"/>
  <c r="JHL19" i="30"/>
  <c r="JHM19" i="30"/>
  <c r="JHN19" i="30"/>
  <c r="JHO19" i="30"/>
  <c r="JHP19" i="30"/>
  <c r="JHQ19" i="30"/>
  <c r="JHR19" i="30"/>
  <c r="JHS19" i="30"/>
  <c r="JHT19" i="30"/>
  <c r="JHU19" i="30"/>
  <c r="JHV19" i="30"/>
  <c r="JHW19" i="30"/>
  <c r="JHX19" i="30"/>
  <c r="JHY19" i="30"/>
  <c r="JHZ19" i="30"/>
  <c r="JIA19" i="30"/>
  <c r="JIB19" i="30"/>
  <c r="JIC19" i="30"/>
  <c r="JID19" i="30"/>
  <c r="JIE19" i="30"/>
  <c r="JIF19" i="30"/>
  <c r="JIG19" i="30"/>
  <c r="JIH19" i="30"/>
  <c r="JII19" i="30"/>
  <c r="JIJ19" i="30"/>
  <c r="JIK19" i="30"/>
  <c r="JIL19" i="30"/>
  <c r="JIM19" i="30"/>
  <c r="JIN19" i="30"/>
  <c r="JIO19" i="30"/>
  <c r="JIP19" i="30"/>
  <c r="JIQ19" i="30"/>
  <c r="JIR19" i="30"/>
  <c r="JIS19" i="30"/>
  <c r="JIT19" i="30"/>
  <c r="JIU19" i="30"/>
  <c r="JIV19" i="30"/>
  <c r="JIW19" i="30"/>
  <c r="JIX19" i="30"/>
  <c r="JIY19" i="30"/>
  <c r="JIZ19" i="30"/>
  <c r="JJA19" i="30"/>
  <c r="JJB19" i="30"/>
  <c r="JJC19" i="30"/>
  <c r="JJD19" i="30"/>
  <c r="JJE19" i="30"/>
  <c r="JJF19" i="30"/>
  <c r="JJG19" i="30"/>
  <c r="JJH19" i="30"/>
  <c r="JJI19" i="30"/>
  <c r="JJJ19" i="30"/>
  <c r="JJK19" i="30"/>
  <c r="JJL19" i="30"/>
  <c r="JJM19" i="30"/>
  <c r="JJN19" i="30"/>
  <c r="JJO19" i="30"/>
  <c r="JJP19" i="30"/>
  <c r="JJQ19" i="30"/>
  <c r="JJR19" i="30"/>
  <c r="JJS19" i="30"/>
  <c r="JJT19" i="30"/>
  <c r="JJU19" i="30"/>
  <c r="JJV19" i="30"/>
  <c r="JJW19" i="30"/>
  <c r="JJX19" i="30"/>
  <c r="JJY19" i="30"/>
  <c r="JJZ19" i="30"/>
  <c r="JKA19" i="30"/>
  <c r="JKB19" i="30"/>
  <c r="JKC19" i="30"/>
  <c r="JKD19" i="30"/>
  <c r="JKE19" i="30"/>
  <c r="JKF19" i="30"/>
  <c r="JKG19" i="30"/>
  <c r="JKH19" i="30"/>
  <c r="JKI19" i="30"/>
  <c r="JKJ19" i="30"/>
  <c r="JKK19" i="30"/>
  <c r="JKL19" i="30"/>
  <c r="JKM19" i="30"/>
  <c r="JKN19" i="30"/>
  <c r="JKO19" i="30"/>
  <c r="JKP19" i="30"/>
  <c r="JKQ19" i="30"/>
  <c r="JKR19" i="30"/>
  <c r="JKS19" i="30"/>
  <c r="JKT19" i="30"/>
  <c r="JKU19" i="30"/>
  <c r="JKV19" i="30"/>
  <c r="JKW19" i="30"/>
  <c r="JKX19" i="30"/>
  <c r="JKY19" i="30"/>
  <c r="JKZ19" i="30"/>
  <c r="JLA19" i="30"/>
  <c r="JLB19" i="30"/>
  <c r="JLC19" i="30"/>
  <c r="JLD19" i="30"/>
  <c r="JLE19" i="30"/>
  <c r="JLF19" i="30"/>
  <c r="JLG19" i="30"/>
  <c r="JLH19" i="30"/>
  <c r="JLI19" i="30"/>
  <c r="JLJ19" i="30"/>
  <c r="JLK19" i="30"/>
  <c r="JLL19" i="30"/>
  <c r="JLM19" i="30"/>
  <c r="JLN19" i="30"/>
  <c r="JLO19" i="30"/>
  <c r="JLP19" i="30"/>
  <c r="JLQ19" i="30"/>
  <c r="JLR19" i="30"/>
  <c r="JLS19" i="30"/>
  <c r="JLT19" i="30"/>
  <c r="JLU19" i="30"/>
  <c r="JLV19" i="30"/>
  <c r="JLW19" i="30"/>
  <c r="JLX19" i="30"/>
  <c r="JLY19" i="30"/>
  <c r="JLZ19" i="30"/>
  <c r="JMA19" i="30"/>
  <c r="JMB19" i="30"/>
  <c r="JMC19" i="30"/>
  <c r="JMD19" i="30"/>
  <c r="JME19" i="30"/>
  <c r="JMF19" i="30"/>
  <c r="JMG19" i="30"/>
  <c r="JMH19" i="30"/>
  <c r="JMI19" i="30"/>
  <c r="JMJ19" i="30"/>
  <c r="JMK19" i="30"/>
  <c r="JML19" i="30"/>
  <c r="JMM19" i="30"/>
  <c r="JMN19" i="30"/>
  <c r="JMO19" i="30"/>
  <c r="JMP19" i="30"/>
  <c r="JMQ19" i="30"/>
  <c r="JMR19" i="30"/>
  <c r="JMS19" i="30"/>
  <c r="JMT19" i="30"/>
  <c r="JMU19" i="30"/>
  <c r="JMV19" i="30"/>
  <c r="JMW19" i="30"/>
  <c r="JMX19" i="30"/>
  <c r="JMY19" i="30"/>
  <c r="JMZ19" i="30"/>
  <c r="JNA19" i="30"/>
  <c r="JNB19" i="30"/>
  <c r="JNC19" i="30"/>
  <c r="JND19" i="30"/>
  <c r="JNE19" i="30"/>
  <c r="JNF19" i="30"/>
  <c r="JNG19" i="30"/>
  <c r="JNH19" i="30"/>
  <c r="JNI19" i="30"/>
  <c r="JNJ19" i="30"/>
  <c r="JNK19" i="30"/>
  <c r="JNL19" i="30"/>
  <c r="JNM19" i="30"/>
  <c r="JNN19" i="30"/>
  <c r="JNO19" i="30"/>
  <c r="JNP19" i="30"/>
  <c r="JNQ19" i="30"/>
  <c r="JNR19" i="30"/>
  <c r="JNS19" i="30"/>
  <c r="JNT19" i="30"/>
  <c r="JNU19" i="30"/>
  <c r="JNV19" i="30"/>
  <c r="JNW19" i="30"/>
  <c r="JNX19" i="30"/>
  <c r="JNY19" i="30"/>
  <c r="JNZ19" i="30"/>
  <c r="JOA19" i="30"/>
  <c r="JOB19" i="30"/>
  <c r="JOC19" i="30"/>
  <c r="JOD19" i="30"/>
  <c r="JOE19" i="30"/>
  <c r="JOF19" i="30"/>
  <c r="JOG19" i="30"/>
  <c r="JOH19" i="30"/>
  <c r="JOI19" i="30"/>
  <c r="JOJ19" i="30"/>
  <c r="JOK19" i="30"/>
  <c r="JOL19" i="30"/>
  <c r="JOM19" i="30"/>
  <c r="JON19" i="30"/>
  <c r="JOO19" i="30"/>
  <c r="JOP19" i="30"/>
  <c r="JOQ19" i="30"/>
  <c r="JOR19" i="30"/>
  <c r="JOS19" i="30"/>
  <c r="JOT19" i="30"/>
  <c r="JOU19" i="30"/>
  <c r="JOV19" i="30"/>
  <c r="JOW19" i="30"/>
  <c r="JOX19" i="30"/>
  <c r="JOY19" i="30"/>
  <c r="JOZ19" i="30"/>
  <c r="JPA19" i="30"/>
  <c r="JPB19" i="30"/>
  <c r="JPC19" i="30"/>
  <c r="JPD19" i="30"/>
  <c r="JPE19" i="30"/>
  <c r="JPF19" i="30"/>
  <c r="JPG19" i="30"/>
  <c r="JPH19" i="30"/>
  <c r="JPI19" i="30"/>
  <c r="JPJ19" i="30"/>
  <c r="JPK19" i="30"/>
  <c r="JPL19" i="30"/>
  <c r="JPM19" i="30"/>
  <c r="JPN19" i="30"/>
  <c r="JPO19" i="30"/>
  <c r="JPP19" i="30"/>
  <c r="JPQ19" i="30"/>
  <c r="JPR19" i="30"/>
  <c r="JPS19" i="30"/>
  <c r="JPT19" i="30"/>
  <c r="JPU19" i="30"/>
  <c r="JPV19" i="30"/>
  <c r="JPW19" i="30"/>
  <c r="JPX19" i="30"/>
  <c r="JPY19" i="30"/>
  <c r="JPZ19" i="30"/>
  <c r="JQA19" i="30"/>
  <c r="JQB19" i="30"/>
  <c r="JQC19" i="30"/>
  <c r="JQD19" i="30"/>
  <c r="JQE19" i="30"/>
  <c r="JQF19" i="30"/>
  <c r="JQG19" i="30"/>
  <c r="JQH19" i="30"/>
  <c r="JQI19" i="30"/>
  <c r="JQJ19" i="30"/>
  <c r="JQK19" i="30"/>
  <c r="JQL19" i="30"/>
  <c r="JQM19" i="30"/>
  <c r="JQN19" i="30"/>
  <c r="JQO19" i="30"/>
  <c r="JQP19" i="30"/>
  <c r="JQQ19" i="30"/>
  <c r="JQR19" i="30"/>
  <c r="JQS19" i="30"/>
  <c r="JQT19" i="30"/>
  <c r="JQU19" i="30"/>
  <c r="JQV19" i="30"/>
  <c r="JQW19" i="30"/>
  <c r="JQX19" i="30"/>
  <c r="JQY19" i="30"/>
  <c r="JQZ19" i="30"/>
  <c r="JRA19" i="30"/>
  <c r="JRB19" i="30"/>
  <c r="JRC19" i="30"/>
  <c r="JRD19" i="30"/>
  <c r="JRE19" i="30"/>
  <c r="JRF19" i="30"/>
  <c r="JRG19" i="30"/>
  <c r="JRH19" i="30"/>
  <c r="JRI19" i="30"/>
  <c r="JRJ19" i="30"/>
  <c r="JRK19" i="30"/>
  <c r="JRL19" i="30"/>
  <c r="JRM19" i="30"/>
  <c r="JRN19" i="30"/>
  <c r="JRO19" i="30"/>
  <c r="JRP19" i="30"/>
  <c r="JRQ19" i="30"/>
  <c r="JRR19" i="30"/>
  <c r="JRS19" i="30"/>
  <c r="JRT19" i="30"/>
  <c r="JRU19" i="30"/>
  <c r="JRV19" i="30"/>
  <c r="JRW19" i="30"/>
  <c r="JRX19" i="30"/>
  <c r="JRY19" i="30"/>
  <c r="JRZ19" i="30"/>
  <c r="JSA19" i="30"/>
  <c r="JSB19" i="30"/>
  <c r="JSC19" i="30"/>
  <c r="JSD19" i="30"/>
  <c r="JSE19" i="30"/>
  <c r="JSF19" i="30"/>
  <c r="JSG19" i="30"/>
  <c r="JSH19" i="30"/>
  <c r="JSI19" i="30"/>
  <c r="JSJ19" i="30"/>
  <c r="JSK19" i="30"/>
  <c r="JSL19" i="30"/>
  <c r="JSM19" i="30"/>
  <c r="JSN19" i="30"/>
  <c r="JSO19" i="30"/>
  <c r="JSP19" i="30"/>
  <c r="JSQ19" i="30"/>
  <c r="JSR19" i="30"/>
  <c r="JSS19" i="30"/>
  <c r="JST19" i="30"/>
  <c r="JSU19" i="30"/>
  <c r="JSV19" i="30"/>
  <c r="JSW19" i="30"/>
  <c r="JSX19" i="30"/>
  <c r="JSY19" i="30"/>
  <c r="JSZ19" i="30"/>
  <c r="JTA19" i="30"/>
  <c r="JTB19" i="30"/>
  <c r="JTC19" i="30"/>
  <c r="JTD19" i="30"/>
  <c r="JTE19" i="30"/>
  <c r="JTF19" i="30"/>
  <c r="JTG19" i="30"/>
  <c r="JTH19" i="30"/>
  <c r="JTI19" i="30"/>
  <c r="JTJ19" i="30"/>
  <c r="JTK19" i="30"/>
  <c r="JTL19" i="30"/>
  <c r="JTM19" i="30"/>
  <c r="JTN19" i="30"/>
  <c r="JTO19" i="30"/>
  <c r="JTP19" i="30"/>
  <c r="JTQ19" i="30"/>
  <c r="JTR19" i="30"/>
  <c r="JTS19" i="30"/>
  <c r="JTT19" i="30"/>
  <c r="JTU19" i="30"/>
  <c r="JTV19" i="30"/>
  <c r="JTW19" i="30"/>
  <c r="JTX19" i="30"/>
  <c r="JTY19" i="30"/>
  <c r="JTZ19" i="30"/>
  <c r="JUA19" i="30"/>
  <c r="JUB19" i="30"/>
  <c r="JUC19" i="30"/>
  <c r="JUD19" i="30"/>
  <c r="JUE19" i="30"/>
  <c r="JUF19" i="30"/>
  <c r="JUG19" i="30"/>
  <c r="JUH19" i="30"/>
  <c r="JUI19" i="30"/>
  <c r="JUJ19" i="30"/>
  <c r="JUK19" i="30"/>
  <c r="JUL19" i="30"/>
  <c r="JUM19" i="30"/>
  <c r="JUN19" i="30"/>
  <c r="JUO19" i="30"/>
  <c r="JUP19" i="30"/>
  <c r="JUQ19" i="30"/>
  <c r="JUR19" i="30"/>
  <c r="JUS19" i="30"/>
  <c r="JUT19" i="30"/>
  <c r="JUU19" i="30"/>
  <c r="JUV19" i="30"/>
  <c r="JUW19" i="30"/>
  <c r="JUX19" i="30"/>
  <c r="JUY19" i="30"/>
  <c r="JUZ19" i="30"/>
  <c r="JVA19" i="30"/>
  <c r="JVB19" i="30"/>
  <c r="JVC19" i="30"/>
  <c r="JVD19" i="30"/>
  <c r="JVE19" i="30"/>
  <c r="JVF19" i="30"/>
  <c r="JVG19" i="30"/>
  <c r="JVH19" i="30"/>
  <c r="JVI19" i="30"/>
  <c r="JVJ19" i="30"/>
  <c r="JVK19" i="30"/>
  <c r="JVL19" i="30"/>
  <c r="JVM19" i="30"/>
  <c r="JVN19" i="30"/>
  <c r="JVO19" i="30"/>
  <c r="JVP19" i="30"/>
  <c r="JVQ19" i="30"/>
  <c r="JVR19" i="30"/>
  <c r="JVS19" i="30"/>
  <c r="JVT19" i="30"/>
  <c r="JVU19" i="30"/>
  <c r="JVV19" i="30"/>
  <c r="JVW19" i="30"/>
  <c r="JVX19" i="30"/>
  <c r="JVY19" i="30"/>
  <c r="JVZ19" i="30"/>
  <c r="JWA19" i="30"/>
  <c r="JWB19" i="30"/>
  <c r="JWC19" i="30"/>
  <c r="JWD19" i="30"/>
  <c r="JWE19" i="30"/>
  <c r="JWF19" i="30"/>
  <c r="JWG19" i="30"/>
  <c r="JWH19" i="30"/>
  <c r="JWI19" i="30"/>
  <c r="JWJ19" i="30"/>
  <c r="JWK19" i="30"/>
  <c r="JWL19" i="30"/>
  <c r="JWM19" i="30"/>
  <c r="JWN19" i="30"/>
  <c r="JWO19" i="30"/>
  <c r="JWP19" i="30"/>
  <c r="JWQ19" i="30"/>
  <c r="JWR19" i="30"/>
  <c r="JWS19" i="30"/>
  <c r="JWT19" i="30"/>
  <c r="JWU19" i="30"/>
  <c r="JWV19" i="30"/>
  <c r="JWW19" i="30"/>
  <c r="JWX19" i="30"/>
  <c r="JWY19" i="30"/>
  <c r="JWZ19" i="30"/>
  <c r="JXA19" i="30"/>
  <c r="JXB19" i="30"/>
  <c r="JXC19" i="30"/>
  <c r="JXD19" i="30"/>
  <c r="JXE19" i="30"/>
  <c r="JXF19" i="30"/>
  <c r="JXG19" i="30"/>
  <c r="JXH19" i="30"/>
  <c r="JXI19" i="30"/>
  <c r="JXJ19" i="30"/>
  <c r="JXK19" i="30"/>
  <c r="JXL19" i="30"/>
  <c r="JXM19" i="30"/>
  <c r="JXN19" i="30"/>
  <c r="JXO19" i="30"/>
  <c r="JXP19" i="30"/>
  <c r="JXQ19" i="30"/>
  <c r="JXR19" i="30"/>
  <c r="JXS19" i="30"/>
  <c r="JXT19" i="30"/>
  <c r="JXU19" i="30"/>
  <c r="JXV19" i="30"/>
  <c r="JXW19" i="30"/>
  <c r="JXX19" i="30"/>
  <c r="JXY19" i="30"/>
  <c r="JXZ19" i="30"/>
  <c r="JYA19" i="30"/>
  <c r="JYB19" i="30"/>
  <c r="JYC19" i="30"/>
  <c r="JYD19" i="30"/>
  <c r="JYE19" i="30"/>
  <c r="JYF19" i="30"/>
  <c r="JYG19" i="30"/>
  <c r="JYH19" i="30"/>
  <c r="JYI19" i="30"/>
  <c r="JYJ19" i="30"/>
  <c r="JYK19" i="30"/>
  <c r="JYL19" i="30"/>
  <c r="JYM19" i="30"/>
  <c r="JYN19" i="30"/>
  <c r="JYO19" i="30"/>
  <c r="JYP19" i="30"/>
  <c r="JYQ19" i="30"/>
  <c r="JYR19" i="30"/>
  <c r="JYS19" i="30"/>
  <c r="JYT19" i="30"/>
  <c r="JYU19" i="30"/>
  <c r="JYV19" i="30"/>
  <c r="JYW19" i="30"/>
  <c r="JYX19" i="30"/>
  <c r="JYY19" i="30"/>
  <c r="JYZ19" i="30"/>
  <c r="JZA19" i="30"/>
  <c r="JZB19" i="30"/>
  <c r="JZC19" i="30"/>
  <c r="JZD19" i="30"/>
  <c r="JZE19" i="30"/>
  <c r="JZF19" i="30"/>
  <c r="JZG19" i="30"/>
  <c r="JZH19" i="30"/>
  <c r="JZI19" i="30"/>
  <c r="JZJ19" i="30"/>
  <c r="JZK19" i="30"/>
  <c r="JZL19" i="30"/>
  <c r="JZM19" i="30"/>
  <c r="JZN19" i="30"/>
  <c r="JZO19" i="30"/>
  <c r="JZP19" i="30"/>
  <c r="JZQ19" i="30"/>
  <c r="JZR19" i="30"/>
  <c r="JZS19" i="30"/>
  <c r="JZT19" i="30"/>
  <c r="JZU19" i="30"/>
  <c r="JZV19" i="30"/>
  <c r="JZW19" i="30"/>
  <c r="JZX19" i="30"/>
  <c r="JZY19" i="30"/>
  <c r="JZZ19" i="30"/>
  <c r="KAA19" i="30"/>
  <c r="KAB19" i="30"/>
  <c r="KAC19" i="30"/>
  <c r="KAD19" i="30"/>
  <c r="KAE19" i="30"/>
  <c r="KAF19" i="30"/>
  <c r="KAG19" i="30"/>
  <c r="KAH19" i="30"/>
  <c r="KAI19" i="30"/>
  <c r="KAJ19" i="30"/>
  <c r="KAK19" i="30"/>
  <c r="KAL19" i="30"/>
  <c r="KAM19" i="30"/>
  <c r="KAN19" i="30"/>
  <c r="KAO19" i="30"/>
  <c r="KAP19" i="30"/>
  <c r="KAQ19" i="30"/>
  <c r="KAR19" i="30"/>
  <c r="KAS19" i="30"/>
  <c r="KAT19" i="30"/>
  <c r="KAU19" i="30"/>
  <c r="KAV19" i="30"/>
  <c r="KAW19" i="30"/>
  <c r="KAX19" i="30"/>
  <c r="KAY19" i="30"/>
  <c r="KAZ19" i="30"/>
  <c r="KBA19" i="30"/>
  <c r="KBB19" i="30"/>
  <c r="KBC19" i="30"/>
  <c r="KBD19" i="30"/>
  <c r="KBE19" i="30"/>
  <c r="KBF19" i="30"/>
  <c r="KBG19" i="30"/>
  <c r="KBH19" i="30"/>
  <c r="KBI19" i="30"/>
  <c r="KBJ19" i="30"/>
  <c r="KBK19" i="30"/>
  <c r="KBL19" i="30"/>
  <c r="KBM19" i="30"/>
  <c r="KBN19" i="30"/>
  <c r="KBO19" i="30"/>
  <c r="KBP19" i="30"/>
  <c r="KBQ19" i="30"/>
  <c r="KBR19" i="30"/>
  <c r="KBS19" i="30"/>
  <c r="KBT19" i="30"/>
  <c r="KBU19" i="30"/>
  <c r="KBV19" i="30"/>
  <c r="KBW19" i="30"/>
  <c r="KBX19" i="30"/>
  <c r="KBY19" i="30"/>
  <c r="KBZ19" i="30"/>
  <c r="KCA19" i="30"/>
  <c r="KCB19" i="30"/>
  <c r="KCC19" i="30"/>
  <c r="KCD19" i="30"/>
  <c r="KCE19" i="30"/>
  <c r="KCF19" i="30"/>
  <c r="KCG19" i="30"/>
  <c r="KCH19" i="30"/>
  <c r="KCI19" i="30"/>
  <c r="KCJ19" i="30"/>
  <c r="KCK19" i="30"/>
  <c r="KCL19" i="30"/>
  <c r="KCM19" i="30"/>
  <c r="KCN19" i="30"/>
  <c r="KCO19" i="30"/>
  <c r="KCP19" i="30"/>
  <c r="KCQ19" i="30"/>
  <c r="KCR19" i="30"/>
  <c r="KCS19" i="30"/>
  <c r="KCT19" i="30"/>
  <c r="KCU19" i="30"/>
  <c r="KCV19" i="30"/>
  <c r="KCW19" i="30"/>
  <c r="KCX19" i="30"/>
  <c r="KCY19" i="30"/>
  <c r="KCZ19" i="30"/>
  <c r="KDA19" i="30"/>
  <c r="KDB19" i="30"/>
  <c r="KDC19" i="30"/>
  <c r="KDD19" i="30"/>
  <c r="KDE19" i="30"/>
  <c r="KDF19" i="30"/>
  <c r="KDG19" i="30"/>
  <c r="KDH19" i="30"/>
  <c r="KDI19" i="30"/>
  <c r="KDJ19" i="30"/>
  <c r="KDK19" i="30"/>
  <c r="KDL19" i="30"/>
  <c r="KDM19" i="30"/>
  <c r="KDN19" i="30"/>
  <c r="KDO19" i="30"/>
  <c r="KDP19" i="30"/>
  <c r="KDQ19" i="30"/>
  <c r="KDR19" i="30"/>
  <c r="KDS19" i="30"/>
  <c r="KDT19" i="30"/>
  <c r="KDU19" i="30"/>
  <c r="KDV19" i="30"/>
  <c r="KDW19" i="30"/>
  <c r="KDX19" i="30"/>
  <c r="KDY19" i="30"/>
  <c r="KDZ19" i="30"/>
  <c r="KEA19" i="30"/>
  <c r="KEB19" i="30"/>
  <c r="KEC19" i="30"/>
  <c r="KED19" i="30"/>
  <c r="KEE19" i="30"/>
  <c r="KEF19" i="30"/>
  <c r="KEG19" i="30"/>
  <c r="KEH19" i="30"/>
  <c r="KEI19" i="30"/>
  <c r="KEJ19" i="30"/>
  <c r="KEK19" i="30"/>
  <c r="KEL19" i="30"/>
  <c r="KEM19" i="30"/>
  <c r="KEN19" i="30"/>
  <c r="KEO19" i="30"/>
  <c r="KEP19" i="30"/>
  <c r="KEQ19" i="30"/>
  <c r="KER19" i="30"/>
  <c r="KES19" i="30"/>
  <c r="KET19" i="30"/>
  <c r="KEU19" i="30"/>
  <c r="KEV19" i="30"/>
  <c r="KEW19" i="30"/>
  <c r="KEX19" i="30"/>
  <c r="KEY19" i="30"/>
  <c r="KEZ19" i="30"/>
  <c r="KFA19" i="30"/>
  <c r="KFB19" i="30"/>
  <c r="KFC19" i="30"/>
  <c r="KFD19" i="30"/>
  <c r="KFE19" i="30"/>
  <c r="KFF19" i="30"/>
  <c r="KFG19" i="30"/>
  <c r="KFH19" i="30"/>
  <c r="KFI19" i="30"/>
  <c r="KFJ19" i="30"/>
  <c r="KFK19" i="30"/>
  <c r="KFL19" i="30"/>
  <c r="KFM19" i="30"/>
  <c r="KFN19" i="30"/>
  <c r="KFO19" i="30"/>
  <c r="KFP19" i="30"/>
  <c r="KFQ19" i="30"/>
  <c r="KFR19" i="30"/>
  <c r="KFS19" i="30"/>
  <c r="KFT19" i="30"/>
  <c r="KFU19" i="30"/>
  <c r="KFV19" i="30"/>
  <c r="KFW19" i="30"/>
  <c r="KFX19" i="30"/>
  <c r="KFY19" i="30"/>
  <c r="KFZ19" i="30"/>
  <c r="KGA19" i="30"/>
  <c r="KGB19" i="30"/>
  <c r="KGC19" i="30"/>
  <c r="KGD19" i="30"/>
  <c r="KGE19" i="30"/>
  <c r="KGF19" i="30"/>
  <c r="KGG19" i="30"/>
  <c r="KGH19" i="30"/>
  <c r="KGI19" i="30"/>
  <c r="KGJ19" i="30"/>
  <c r="KGK19" i="30"/>
  <c r="KGL19" i="30"/>
  <c r="KGM19" i="30"/>
  <c r="KGN19" i="30"/>
  <c r="KGO19" i="30"/>
  <c r="KGP19" i="30"/>
  <c r="KGQ19" i="30"/>
  <c r="KGR19" i="30"/>
  <c r="KGS19" i="30"/>
  <c r="KGT19" i="30"/>
  <c r="KGU19" i="30"/>
  <c r="KGV19" i="30"/>
  <c r="KGW19" i="30"/>
  <c r="KGX19" i="30"/>
  <c r="KGY19" i="30"/>
  <c r="KGZ19" i="30"/>
  <c r="KHA19" i="30"/>
  <c r="KHB19" i="30"/>
  <c r="KHC19" i="30"/>
  <c r="KHD19" i="30"/>
  <c r="KHE19" i="30"/>
  <c r="KHF19" i="30"/>
  <c r="KHG19" i="30"/>
  <c r="KHH19" i="30"/>
  <c r="KHI19" i="30"/>
  <c r="KHJ19" i="30"/>
  <c r="KHK19" i="30"/>
  <c r="KHL19" i="30"/>
  <c r="KHM19" i="30"/>
  <c r="KHN19" i="30"/>
  <c r="KHO19" i="30"/>
  <c r="KHP19" i="30"/>
  <c r="KHQ19" i="30"/>
  <c r="KHR19" i="30"/>
  <c r="KHS19" i="30"/>
  <c r="KHT19" i="30"/>
  <c r="KHU19" i="30"/>
  <c r="KHV19" i="30"/>
  <c r="KHW19" i="30"/>
  <c r="KHX19" i="30"/>
  <c r="KHY19" i="30"/>
  <c r="KHZ19" i="30"/>
  <c r="KIA19" i="30"/>
  <c r="KIB19" i="30"/>
  <c r="KIC19" i="30"/>
  <c r="KID19" i="30"/>
  <c r="KIE19" i="30"/>
  <c r="KIF19" i="30"/>
  <c r="KIG19" i="30"/>
  <c r="KIH19" i="30"/>
  <c r="KII19" i="30"/>
  <c r="KIJ19" i="30"/>
  <c r="KIK19" i="30"/>
  <c r="KIL19" i="30"/>
  <c r="KIM19" i="30"/>
  <c r="KIN19" i="30"/>
  <c r="KIO19" i="30"/>
  <c r="KIP19" i="30"/>
  <c r="KIQ19" i="30"/>
  <c r="KIR19" i="30"/>
  <c r="KIS19" i="30"/>
  <c r="KIT19" i="30"/>
  <c r="KIU19" i="30"/>
  <c r="KIV19" i="30"/>
  <c r="KIW19" i="30"/>
  <c r="KIX19" i="30"/>
  <c r="KIY19" i="30"/>
  <c r="KIZ19" i="30"/>
  <c r="KJA19" i="30"/>
  <c r="KJB19" i="30"/>
  <c r="KJC19" i="30"/>
  <c r="KJD19" i="30"/>
  <c r="KJE19" i="30"/>
  <c r="KJF19" i="30"/>
  <c r="KJG19" i="30"/>
  <c r="KJH19" i="30"/>
  <c r="KJI19" i="30"/>
  <c r="KJJ19" i="30"/>
  <c r="KJK19" i="30"/>
  <c r="KJL19" i="30"/>
  <c r="KJM19" i="30"/>
  <c r="KJN19" i="30"/>
  <c r="KJO19" i="30"/>
  <c r="KJP19" i="30"/>
  <c r="KJQ19" i="30"/>
  <c r="KJR19" i="30"/>
  <c r="KJS19" i="30"/>
  <c r="KJT19" i="30"/>
  <c r="KJU19" i="30"/>
  <c r="KJV19" i="30"/>
  <c r="KJW19" i="30"/>
  <c r="KJX19" i="30"/>
  <c r="KJY19" i="30"/>
  <c r="KJZ19" i="30"/>
  <c r="KKA19" i="30"/>
  <c r="KKB19" i="30"/>
  <c r="KKC19" i="30"/>
  <c r="KKD19" i="30"/>
  <c r="KKE19" i="30"/>
  <c r="KKF19" i="30"/>
  <c r="KKG19" i="30"/>
  <c r="KKH19" i="30"/>
  <c r="KKI19" i="30"/>
  <c r="KKJ19" i="30"/>
  <c r="KKK19" i="30"/>
  <c r="KKL19" i="30"/>
  <c r="KKM19" i="30"/>
  <c r="KKN19" i="30"/>
  <c r="KKO19" i="30"/>
  <c r="KKP19" i="30"/>
  <c r="KKQ19" i="30"/>
  <c r="KKR19" i="30"/>
  <c r="KKS19" i="30"/>
  <c r="KKT19" i="30"/>
  <c r="KKU19" i="30"/>
  <c r="KKV19" i="30"/>
  <c r="KKW19" i="30"/>
  <c r="KKX19" i="30"/>
  <c r="KKY19" i="30"/>
  <c r="KKZ19" i="30"/>
  <c r="KLA19" i="30"/>
  <c r="KLB19" i="30"/>
  <c r="KLC19" i="30"/>
  <c r="KLD19" i="30"/>
  <c r="KLE19" i="30"/>
  <c r="KLF19" i="30"/>
  <c r="KLG19" i="30"/>
  <c r="KLH19" i="30"/>
  <c r="KLI19" i="30"/>
  <c r="KLJ19" i="30"/>
  <c r="KLK19" i="30"/>
  <c r="KLL19" i="30"/>
  <c r="KLM19" i="30"/>
  <c r="KLN19" i="30"/>
  <c r="KLO19" i="30"/>
  <c r="KLP19" i="30"/>
  <c r="KLQ19" i="30"/>
  <c r="KLR19" i="30"/>
  <c r="KLS19" i="30"/>
  <c r="KLT19" i="30"/>
  <c r="KLU19" i="30"/>
  <c r="KLV19" i="30"/>
  <c r="KLW19" i="30"/>
  <c r="KLX19" i="30"/>
  <c r="KLY19" i="30"/>
  <c r="KLZ19" i="30"/>
  <c r="KMA19" i="30"/>
  <c r="KMB19" i="30"/>
  <c r="KMC19" i="30"/>
  <c r="KMD19" i="30"/>
  <c r="KME19" i="30"/>
  <c r="KMF19" i="30"/>
  <c r="KMG19" i="30"/>
  <c r="KMH19" i="30"/>
  <c r="KMI19" i="30"/>
  <c r="KMJ19" i="30"/>
  <c r="KMK19" i="30"/>
  <c r="KML19" i="30"/>
  <c r="KMM19" i="30"/>
  <c r="KMN19" i="30"/>
  <c r="KMO19" i="30"/>
  <c r="KMP19" i="30"/>
  <c r="KMQ19" i="30"/>
  <c r="KMR19" i="30"/>
  <c r="KMS19" i="30"/>
  <c r="KMT19" i="30"/>
  <c r="KMU19" i="30"/>
  <c r="KMV19" i="30"/>
  <c r="KMW19" i="30"/>
  <c r="KMX19" i="30"/>
  <c r="KMY19" i="30"/>
  <c r="KMZ19" i="30"/>
  <c r="KNA19" i="30"/>
  <c r="KNB19" i="30"/>
  <c r="KNC19" i="30"/>
  <c r="KND19" i="30"/>
  <c r="KNE19" i="30"/>
  <c r="KNF19" i="30"/>
  <c r="KNG19" i="30"/>
  <c r="KNH19" i="30"/>
  <c r="KNI19" i="30"/>
  <c r="KNJ19" i="30"/>
  <c r="KNK19" i="30"/>
  <c r="KNL19" i="30"/>
  <c r="KNM19" i="30"/>
  <c r="KNN19" i="30"/>
  <c r="KNO19" i="30"/>
  <c r="KNP19" i="30"/>
  <c r="KNQ19" i="30"/>
  <c r="KNR19" i="30"/>
  <c r="KNS19" i="30"/>
  <c r="KNT19" i="30"/>
  <c r="KNU19" i="30"/>
  <c r="KNV19" i="30"/>
  <c r="KNW19" i="30"/>
  <c r="KNX19" i="30"/>
  <c r="KNY19" i="30"/>
  <c r="KNZ19" i="30"/>
  <c r="KOA19" i="30"/>
  <c r="KOB19" i="30"/>
  <c r="KOC19" i="30"/>
  <c r="KOD19" i="30"/>
  <c r="KOE19" i="30"/>
  <c r="KOF19" i="30"/>
  <c r="KOG19" i="30"/>
  <c r="KOH19" i="30"/>
  <c r="KOI19" i="30"/>
  <c r="KOJ19" i="30"/>
  <c r="KOK19" i="30"/>
  <c r="KOL19" i="30"/>
  <c r="KOM19" i="30"/>
  <c r="KON19" i="30"/>
  <c r="KOO19" i="30"/>
  <c r="KOP19" i="30"/>
  <c r="KOQ19" i="30"/>
  <c r="KOR19" i="30"/>
  <c r="KOS19" i="30"/>
  <c r="KOT19" i="30"/>
  <c r="KOU19" i="30"/>
  <c r="KOV19" i="30"/>
  <c r="KOW19" i="30"/>
  <c r="KOX19" i="30"/>
  <c r="KOY19" i="30"/>
  <c r="KOZ19" i="30"/>
  <c r="KPA19" i="30"/>
  <c r="KPB19" i="30"/>
  <c r="KPC19" i="30"/>
  <c r="KPD19" i="30"/>
  <c r="KPE19" i="30"/>
  <c r="KPF19" i="30"/>
  <c r="KPG19" i="30"/>
  <c r="KPH19" i="30"/>
  <c r="KPI19" i="30"/>
  <c r="KPJ19" i="30"/>
  <c r="KPK19" i="30"/>
  <c r="KPL19" i="30"/>
  <c r="KPM19" i="30"/>
  <c r="KPN19" i="30"/>
  <c r="KPO19" i="30"/>
  <c r="KPP19" i="30"/>
  <c r="KPQ19" i="30"/>
  <c r="KPR19" i="30"/>
  <c r="KPS19" i="30"/>
  <c r="KPT19" i="30"/>
  <c r="KPU19" i="30"/>
  <c r="KPV19" i="30"/>
  <c r="KPW19" i="30"/>
  <c r="KPX19" i="30"/>
  <c r="KPY19" i="30"/>
  <c r="KPZ19" i="30"/>
  <c r="KQA19" i="30"/>
  <c r="KQB19" i="30"/>
  <c r="KQC19" i="30"/>
  <c r="KQD19" i="30"/>
  <c r="KQE19" i="30"/>
  <c r="KQF19" i="30"/>
  <c r="KQG19" i="30"/>
  <c r="KQH19" i="30"/>
  <c r="KQI19" i="30"/>
  <c r="KQJ19" i="30"/>
  <c r="KQK19" i="30"/>
  <c r="KQL19" i="30"/>
  <c r="KQM19" i="30"/>
  <c r="KQN19" i="30"/>
  <c r="KQO19" i="30"/>
  <c r="KQP19" i="30"/>
  <c r="KQQ19" i="30"/>
  <c r="KQR19" i="30"/>
  <c r="KQS19" i="30"/>
  <c r="KQT19" i="30"/>
  <c r="KQU19" i="30"/>
  <c r="KQV19" i="30"/>
  <c r="KQW19" i="30"/>
  <c r="KQX19" i="30"/>
  <c r="KQY19" i="30"/>
  <c r="KQZ19" i="30"/>
  <c r="KRA19" i="30"/>
  <c r="KRB19" i="30"/>
  <c r="KRC19" i="30"/>
  <c r="KRD19" i="30"/>
  <c r="KRE19" i="30"/>
  <c r="KRF19" i="30"/>
  <c r="KRG19" i="30"/>
  <c r="KRH19" i="30"/>
  <c r="KRI19" i="30"/>
  <c r="KRJ19" i="30"/>
  <c r="KRK19" i="30"/>
  <c r="KRL19" i="30"/>
  <c r="KRM19" i="30"/>
  <c r="KRN19" i="30"/>
  <c r="KRO19" i="30"/>
  <c r="KRP19" i="30"/>
  <c r="KRQ19" i="30"/>
  <c r="KRR19" i="30"/>
  <c r="KRS19" i="30"/>
  <c r="KRT19" i="30"/>
  <c r="KRU19" i="30"/>
  <c r="KRV19" i="30"/>
  <c r="KRW19" i="30"/>
  <c r="KRX19" i="30"/>
  <c r="KRY19" i="30"/>
  <c r="KRZ19" i="30"/>
  <c r="KSA19" i="30"/>
  <c r="KSB19" i="30"/>
  <c r="KSC19" i="30"/>
  <c r="KSD19" i="30"/>
  <c r="KSE19" i="30"/>
  <c r="KSF19" i="30"/>
  <c r="KSG19" i="30"/>
  <c r="KSH19" i="30"/>
  <c r="KSI19" i="30"/>
  <c r="KSJ19" i="30"/>
  <c r="KSK19" i="30"/>
  <c r="KSL19" i="30"/>
  <c r="KSM19" i="30"/>
  <c r="KSN19" i="30"/>
  <c r="KSO19" i="30"/>
  <c r="KSP19" i="30"/>
  <c r="KSQ19" i="30"/>
  <c r="KSR19" i="30"/>
  <c r="KSS19" i="30"/>
  <c r="KST19" i="30"/>
  <c r="KSU19" i="30"/>
  <c r="KSV19" i="30"/>
  <c r="KSW19" i="30"/>
  <c r="KSX19" i="30"/>
  <c r="KSY19" i="30"/>
  <c r="KSZ19" i="30"/>
  <c r="KTA19" i="30"/>
  <c r="KTB19" i="30"/>
  <c r="KTC19" i="30"/>
  <c r="KTD19" i="30"/>
  <c r="KTE19" i="30"/>
  <c r="KTF19" i="30"/>
  <c r="KTG19" i="30"/>
  <c r="KTH19" i="30"/>
  <c r="KTI19" i="30"/>
  <c r="KTJ19" i="30"/>
  <c r="KTK19" i="30"/>
  <c r="KTL19" i="30"/>
  <c r="KTM19" i="30"/>
  <c r="KTN19" i="30"/>
  <c r="KTO19" i="30"/>
  <c r="KTP19" i="30"/>
  <c r="KTQ19" i="30"/>
  <c r="KTR19" i="30"/>
  <c r="KTS19" i="30"/>
  <c r="KTT19" i="30"/>
  <c r="KTU19" i="30"/>
  <c r="KTV19" i="30"/>
  <c r="KTW19" i="30"/>
  <c r="KTX19" i="30"/>
  <c r="KTY19" i="30"/>
  <c r="KTZ19" i="30"/>
  <c r="KUA19" i="30"/>
  <c r="KUB19" i="30"/>
  <c r="KUC19" i="30"/>
  <c r="KUD19" i="30"/>
  <c r="KUE19" i="30"/>
  <c r="KUF19" i="30"/>
  <c r="KUG19" i="30"/>
  <c r="KUH19" i="30"/>
  <c r="KUI19" i="30"/>
  <c r="KUJ19" i="30"/>
  <c r="KUK19" i="30"/>
  <c r="KUL19" i="30"/>
  <c r="KUM19" i="30"/>
  <c r="KUN19" i="30"/>
  <c r="KUO19" i="30"/>
  <c r="KUP19" i="30"/>
  <c r="KUQ19" i="30"/>
  <c r="KUR19" i="30"/>
  <c r="KUS19" i="30"/>
  <c r="KUT19" i="30"/>
  <c r="KUU19" i="30"/>
  <c r="KUV19" i="30"/>
  <c r="KUW19" i="30"/>
  <c r="KUX19" i="30"/>
  <c r="KUY19" i="30"/>
  <c r="KUZ19" i="30"/>
  <c r="KVA19" i="30"/>
  <c r="KVB19" i="30"/>
  <c r="KVC19" i="30"/>
  <c r="KVD19" i="30"/>
  <c r="KVE19" i="30"/>
  <c r="KVF19" i="30"/>
  <c r="KVG19" i="30"/>
  <c r="KVH19" i="30"/>
  <c r="KVI19" i="30"/>
  <c r="KVJ19" i="30"/>
  <c r="KVK19" i="30"/>
  <c r="KVL19" i="30"/>
  <c r="KVM19" i="30"/>
  <c r="KVN19" i="30"/>
  <c r="KVO19" i="30"/>
  <c r="KVP19" i="30"/>
  <c r="KVQ19" i="30"/>
  <c r="KVR19" i="30"/>
  <c r="KVS19" i="30"/>
  <c r="KVT19" i="30"/>
  <c r="KVU19" i="30"/>
  <c r="KVV19" i="30"/>
  <c r="KVW19" i="30"/>
  <c r="KVX19" i="30"/>
  <c r="KVY19" i="30"/>
  <c r="KVZ19" i="30"/>
  <c r="KWA19" i="30"/>
  <c r="KWB19" i="30"/>
  <c r="KWC19" i="30"/>
  <c r="KWD19" i="30"/>
  <c r="KWE19" i="30"/>
  <c r="KWF19" i="30"/>
  <c r="KWG19" i="30"/>
  <c r="KWH19" i="30"/>
  <c r="KWI19" i="30"/>
  <c r="KWJ19" i="30"/>
  <c r="KWK19" i="30"/>
  <c r="KWL19" i="30"/>
  <c r="KWM19" i="30"/>
  <c r="KWN19" i="30"/>
  <c r="KWO19" i="30"/>
  <c r="KWP19" i="30"/>
  <c r="KWQ19" i="30"/>
  <c r="KWR19" i="30"/>
  <c r="KWS19" i="30"/>
  <c r="KWT19" i="30"/>
  <c r="KWU19" i="30"/>
  <c r="KWV19" i="30"/>
  <c r="KWW19" i="30"/>
  <c r="KWX19" i="30"/>
  <c r="KWY19" i="30"/>
  <c r="KWZ19" i="30"/>
  <c r="KXA19" i="30"/>
  <c r="KXB19" i="30"/>
  <c r="KXC19" i="30"/>
  <c r="KXD19" i="30"/>
  <c r="KXE19" i="30"/>
  <c r="KXF19" i="30"/>
  <c r="KXG19" i="30"/>
  <c r="KXH19" i="30"/>
  <c r="KXI19" i="30"/>
  <c r="KXJ19" i="30"/>
  <c r="KXK19" i="30"/>
  <c r="KXL19" i="30"/>
  <c r="KXM19" i="30"/>
  <c r="KXN19" i="30"/>
  <c r="KXO19" i="30"/>
  <c r="KXP19" i="30"/>
  <c r="KXQ19" i="30"/>
  <c r="KXR19" i="30"/>
  <c r="KXS19" i="30"/>
  <c r="KXT19" i="30"/>
  <c r="KXU19" i="30"/>
  <c r="KXV19" i="30"/>
  <c r="KXW19" i="30"/>
  <c r="KXX19" i="30"/>
  <c r="KXY19" i="30"/>
  <c r="KXZ19" i="30"/>
  <c r="KYA19" i="30"/>
  <c r="KYB19" i="30"/>
  <c r="KYC19" i="30"/>
  <c r="KYD19" i="30"/>
  <c r="KYE19" i="30"/>
  <c r="KYF19" i="30"/>
  <c r="KYG19" i="30"/>
  <c r="KYH19" i="30"/>
  <c r="KYI19" i="30"/>
  <c r="KYJ19" i="30"/>
  <c r="KYK19" i="30"/>
  <c r="KYL19" i="30"/>
  <c r="KYM19" i="30"/>
  <c r="KYN19" i="30"/>
  <c r="KYO19" i="30"/>
  <c r="KYP19" i="30"/>
  <c r="KYQ19" i="30"/>
  <c r="KYR19" i="30"/>
  <c r="KYS19" i="30"/>
  <c r="KYT19" i="30"/>
  <c r="KYU19" i="30"/>
  <c r="KYV19" i="30"/>
  <c r="KYW19" i="30"/>
  <c r="KYX19" i="30"/>
  <c r="KYY19" i="30"/>
  <c r="KYZ19" i="30"/>
  <c r="KZA19" i="30"/>
  <c r="KZB19" i="30"/>
  <c r="KZC19" i="30"/>
  <c r="KZD19" i="30"/>
  <c r="KZE19" i="30"/>
  <c r="KZF19" i="30"/>
  <c r="KZG19" i="30"/>
  <c r="KZH19" i="30"/>
  <c r="KZI19" i="30"/>
  <c r="KZJ19" i="30"/>
  <c r="KZK19" i="30"/>
  <c r="KZL19" i="30"/>
  <c r="KZM19" i="30"/>
  <c r="KZN19" i="30"/>
  <c r="KZO19" i="30"/>
  <c r="KZP19" i="30"/>
  <c r="KZQ19" i="30"/>
  <c r="KZR19" i="30"/>
  <c r="KZS19" i="30"/>
  <c r="KZT19" i="30"/>
  <c r="KZU19" i="30"/>
  <c r="KZV19" i="30"/>
  <c r="KZW19" i="30"/>
  <c r="KZX19" i="30"/>
  <c r="KZY19" i="30"/>
  <c r="KZZ19" i="30"/>
  <c r="LAA19" i="30"/>
  <c r="LAB19" i="30"/>
  <c r="LAC19" i="30"/>
  <c r="LAD19" i="30"/>
  <c r="LAE19" i="30"/>
  <c r="LAF19" i="30"/>
  <c r="LAG19" i="30"/>
  <c r="LAH19" i="30"/>
  <c r="LAI19" i="30"/>
  <c r="LAJ19" i="30"/>
  <c r="LAK19" i="30"/>
  <c r="LAL19" i="30"/>
  <c r="LAM19" i="30"/>
  <c r="LAN19" i="30"/>
  <c r="LAO19" i="30"/>
  <c r="LAP19" i="30"/>
  <c r="LAQ19" i="30"/>
  <c r="LAR19" i="30"/>
  <c r="LAS19" i="30"/>
  <c r="LAT19" i="30"/>
  <c r="LAU19" i="30"/>
  <c r="LAV19" i="30"/>
  <c r="LAW19" i="30"/>
  <c r="LAX19" i="30"/>
  <c r="LAY19" i="30"/>
  <c r="LAZ19" i="30"/>
  <c r="LBA19" i="30"/>
  <c r="LBB19" i="30"/>
  <c r="LBC19" i="30"/>
  <c r="LBD19" i="30"/>
  <c r="LBE19" i="30"/>
  <c r="LBF19" i="30"/>
  <c r="LBG19" i="30"/>
  <c r="LBH19" i="30"/>
  <c r="LBI19" i="30"/>
  <c r="LBJ19" i="30"/>
  <c r="LBK19" i="30"/>
  <c r="LBL19" i="30"/>
  <c r="LBM19" i="30"/>
  <c r="LBN19" i="30"/>
  <c r="LBO19" i="30"/>
  <c r="LBP19" i="30"/>
  <c r="LBQ19" i="30"/>
  <c r="LBR19" i="30"/>
  <c r="LBS19" i="30"/>
  <c r="LBT19" i="30"/>
  <c r="LBU19" i="30"/>
  <c r="LBV19" i="30"/>
  <c r="LBW19" i="30"/>
  <c r="LBX19" i="30"/>
  <c r="LBY19" i="30"/>
  <c r="LBZ19" i="30"/>
  <c r="LCA19" i="30"/>
  <c r="LCB19" i="30"/>
  <c r="LCC19" i="30"/>
  <c r="LCD19" i="30"/>
  <c r="LCE19" i="30"/>
  <c r="LCF19" i="30"/>
  <c r="LCG19" i="30"/>
  <c r="LCH19" i="30"/>
  <c r="LCI19" i="30"/>
  <c r="LCJ19" i="30"/>
  <c r="LCK19" i="30"/>
  <c r="LCL19" i="30"/>
  <c r="LCM19" i="30"/>
  <c r="LCN19" i="30"/>
  <c r="LCO19" i="30"/>
  <c r="LCP19" i="30"/>
  <c r="LCQ19" i="30"/>
  <c r="LCR19" i="30"/>
  <c r="LCS19" i="30"/>
  <c r="LCT19" i="30"/>
  <c r="LCU19" i="30"/>
  <c r="LCV19" i="30"/>
  <c r="LCW19" i="30"/>
  <c r="LCX19" i="30"/>
  <c r="LCY19" i="30"/>
  <c r="LCZ19" i="30"/>
  <c r="LDA19" i="30"/>
  <c r="LDB19" i="30"/>
  <c r="LDC19" i="30"/>
  <c r="LDD19" i="30"/>
  <c r="LDE19" i="30"/>
  <c r="LDF19" i="30"/>
  <c r="LDG19" i="30"/>
  <c r="LDH19" i="30"/>
  <c r="LDI19" i="30"/>
  <c r="LDJ19" i="30"/>
  <c r="LDK19" i="30"/>
  <c r="LDL19" i="30"/>
  <c r="LDM19" i="30"/>
  <c r="LDN19" i="30"/>
  <c r="LDO19" i="30"/>
  <c r="LDP19" i="30"/>
  <c r="LDQ19" i="30"/>
  <c r="LDR19" i="30"/>
  <c r="LDS19" i="30"/>
  <c r="LDT19" i="30"/>
  <c r="LDU19" i="30"/>
  <c r="LDV19" i="30"/>
  <c r="LDW19" i="30"/>
  <c r="LDX19" i="30"/>
  <c r="LDY19" i="30"/>
  <c r="LDZ19" i="30"/>
  <c r="LEA19" i="30"/>
  <c r="LEB19" i="30"/>
  <c r="LEC19" i="30"/>
  <c r="LED19" i="30"/>
  <c r="LEE19" i="30"/>
  <c r="LEF19" i="30"/>
  <c r="LEG19" i="30"/>
  <c r="LEH19" i="30"/>
  <c r="LEI19" i="30"/>
  <c r="LEJ19" i="30"/>
  <c r="LEK19" i="30"/>
  <c r="LEL19" i="30"/>
  <c r="LEM19" i="30"/>
  <c r="LEN19" i="30"/>
  <c r="LEO19" i="30"/>
  <c r="LEP19" i="30"/>
  <c r="LEQ19" i="30"/>
  <c r="LER19" i="30"/>
  <c r="LES19" i="30"/>
  <c r="LET19" i="30"/>
  <c r="LEU19" i="30"/>
  <c r="LEV19" i="30"/>
  <c r="LEW19" i="30"/>
  <c r="LEX19" i="30"/>
  <c r="LEY19" i="30"/>
  <c r="LEZ19" i="30"/>
  <c r="LFA19" i="30"/>
  <c r="LFB19" i="30"/>
  <c r="LFC19" i="30"/>
  <c r="LFD19" i="30"/>
  <c r="LFE19" i="30"/>
  <c r="LFF19" i="30"/>
  <c r="LFG19" i="30"/>
  <c r="LFH19" i="30"/>
  <c r="LFI19" i="30"/>
  <c r="LFJ19" i="30"/>
  <c r="LFK19" i="30"/>
  <c r="LFL19" i="30"/>
  <c r="LFM19" i="30"/>
  <c r="LFN19" i="30"/>
  <c r="LFO19" i="30"/>
  <c r="LFP19" i="30"/>
  <c r="LFQ19" i="30"/>
  <c r="LFR19" i="30"/>
  <c r="LFS19" i="30"/>
  <c r="LFT19" i="30"/>
  <c r="LFU19" i="30"/>
  <c r="LFV19" i="30"/>
  <c r="LFW19" i="30"/>
  <c r="LFX19" i="30"/>
  <c r="LFY19" i="30"/>
  <c r="LFZ19" i="30"/>
  <c r="LGA19" i="30"/>
  <c r="LGB19" i="30"/>
  <c r="LGC19" i="30"/>
  <c r="LGD19" i="30"/>
  <c r="LGE19" i="30"/>
  <c r="LGF19" i="30"/>
  <c r="LGG19" i="30"/>
  <c r="LGH19" i="30"/>
  <c r="LGI19" i="30"/>
  <c r="LGJ19" i="30"/>
  <c r="LGK19" i="30"/>
  <c r="LGL19" i="30"/>
  <c r="LGM19" i="30"/>
  <c r="LGN19" i="30"/>
  <c r="LGO19" i="30"/>
  <c r="LGP19" i="30"/>
  <c r="LGQ19" i="30"/>
  <c r="LGR19" i="30"/>
  <c r="LGS19" i="30"/>
  <c r="LGT19" i="30"/>
  <c r="LGU19" i="30"/>
  <c r="LGV19" i="30"/>
  <c r="LGW19" i="30"/>
  <c r="LGX19" i="30"/>
  <c r="LGY19" i="30"/>
  <c r="LGZ19" i="30"/>
  <c r="LHA19" i="30"/>
  <c r="LHB19" i="30"/>
  <c r="LHC19" i="30"/>
  <c r="LHD19" i="30"/>
  <c r="LHE19" i="30"/>
  <c r="LHF19" i="30"/>
  <c r="LHG19" i="30"/>
  <c r="LHH19" i="30"/>
  <c r="LHI19" i="30"/>
  <c r="LHJ19" i="30"/>
  <c r="LHK19" i="30"/>
  <c r="LHL19" i="30"/>
  <c r="LHM19" i="30"/>
  <c r="LHN19" i="30"/>
  <c r="LHO19" i="30"/>
  <c r="LHP19" i="30"/>
  <c r="LHQ19" i="30"/>
  <c r="LHR19" i="30"/>
  <c r="LHS19" i="30"/>
  <c r="LHT19" i="30"/>
  <c r="LHU19" i="30"/>
  <c r="LHV19" i="30"/>
  <c r="LHW19" i="30"/>
  <c r="LHX19" i="30"/>
  <c r="LHY19" i="30"/>
  <c r="LHZ19" i="30"/>
  <c r="LIA19" i="30"/>
  <c r="LIB19" i="30"/>
  <c r="LIC19" i="30"/>
  <c r="LID19" i="30"/>
  <c r="LIE19" i="30"/>
  <c r="LIF19" i="30"/>
  <c r="LIG19" i="30"/>
  <c r="LIH19" i="30"/>
  <c r="LII19" i="30"/>
  <c r="LIJ19" i="30"/>
  <c r="LIK19" i="30"/>
  <c r="LIL19" i="30"/>
  <c r="LIM19" i="30"/>
  <c r="LIN19" i="30"/>
  <c r="LIO19" i="30"/>
  <c r="LIP19" i="30"/>
  <c r="LIQ19" i="30"/>
  <c r="LIR19" i="30"/>
  <c r="LIS19" i="30"/>
  <c r="LIT19" i="30"/>
  <c r="LIU19" i="30"/>
  <c r="LIV19" i="30"/>
  <c r="LIW19" i="30"/>
  <c r="LIX19" i="30"/>
  <c r="LIY19" i="30"/>
  <c r="LIZ19" i="30"/>
  <c r="LJA19" i="30"/>
  <c r="LJB19" i="30"/>
  <c r="LJC19" i="30"/>
  <c r="LJD19" i="30"/>
  <c r="LJE19" i="30"/>
  <c r="LJF19" i="30"/>
  <c r="LJG19" i="30"/>
  <c r="LJH19" i="30"/>
  <c r="LJI19" i="30"/>
  <c r="LJJ19" i="30"/>
  <c r="LJK19" i="30"/>
  <c r="LJL19" i="30"/>
  <c r="LJM19" i="30"/>
  <c r="LJN19" i="30"/>
  <c r="LJO19" i="30"/>
  <c r="LJP19" i="30"/>
  <c r="LJQ19" i="30"/>
  <c r="LJR19" i="30"/>
  <c r="LJS19" i="30"/>
  <c r="LJT19" i="30"/>
  <c r="LJU19" i="30"/>
  <c r="LJV19" i="30"/>
  <c r="LJW19" i="30"/>
  <c r="LJX19" i="30"/>
  <c r="LJY19" i="30"/>
  <c r="LJZ19" i="30"/>
  <c r="LKA19" i="30"/>
  <c r="LKB19" i="30"/>
  <c r="LKC19" i="30"/>
  <c r="LKD19" i="30"/>
  <c r="LKE19" i="30"/>
  <c r="LKF19" i="30"/>
  <c r="LKG19" i="30"/>
  <c r="LKH19" i="30"/>
  <c r="LKI19" i="30"/>
  <c r="LKJ19" i="30"/>
  <c r="LKK19" i="30"/>
  <c r="LKL19" i="30"/>
  <c r="LKM19" i="30"/>
  <c r="LKN19" i="30"/>
  <c r="LKO19" i="30"/>
  <c r="LKP19" i="30"/>
  <c r="LKQ19" i="30"/>
  <c r="LKR19" i="30"/>
  <c r="LKS19" i="30"/>
  <c r="LKT19" i="30"/>
  <c r="LKU19" i="30"/>
  <c r="LKV19" i="30"/>
  <c r="LKW19" i="30"/>
  <c r="LKX19" i="30"/>
  <c r="LKY19" i="30"/>
  <c r="LKZ19" i="30"/>
  <c r="LLA19" i="30"/>
  <c r="LLB19" i="30"/>
  <c r="LLC19" i="30"/>
  <c r="LLD19" i="30"/>
  <c r="LLE19" i="30"/>
  <c r="LLF19" i="30"/>
  <c r="LLG19" i="30"/>
  <c r="LLH19" i="30"/>
  <c r="LLI19" i="30"/>
  <c r="LLJ19" i="30"/>
  <c r="LLK19" i="30"/>
  <c r="LLL19" i="30"/>
  <c r="LLM19" i="30"/>
  <c r="LLN19" i="30"/>
  <c r="LLO19" i="30"/>
  <c r="LLP19" i="30"/>
  <c r="LLQ19" i="30"/>
  <c r="LLR19" i="30"/>
  <c r="LLS19" i="30"/>
  <c r="LLT19" i="30"/>
  <c r="LLU19" i="30"/>
  <c r="LLV19" i="30"/>
  <c r="LLW19" i="30"/>
  <c r="LLX19" i="30"/>
  <c r="LLY19" i="30"/>
  <c r="LLZ19" i="30"/>
  <c r="LMA19" i="30"/>
  <c r="LMB19" i="30"/>
  <c r="LMC19" i="30"/>
  <c r="LMD19" i="30"/>
  <c r="LME19" i="30"/>
  <c r="LMF19" i="30"/>
  <c r="LMG19" i="30"/>
  <c r="LMH19" i="30"/>
  <c r="LMI19" i="30"/>
  <c r="LMJ19" i="30"/>
  <c r="LMK19" i="30"/>
  <c r="LML19" i="30"/>
  <c r="LMM19" i="30"/>
  <c r="LMN19" i="30"/>
  <c r="LMO19" i="30"/>
  <c r="LMP19" i="30"/>
  <c r="LMQ19" i="30"/>
  <c r="LMR19" i="30"/>
  <c r="LMS19" i="30"/>
  <c r="LMT19" i="30"/>
  <c r="LMU19" i="30"/>
  <c r="LMV19" i="30"/>
  <c r="LMW19" i="30"/>
  <c r="LMX19" i="30"/>
  <c r="LMY19" i="30"/>
  <c r="LMZ19" i="30"/>
  <c r="LNA19" i="30"/>
  <c r="LNB19" i="30"/>
  <c r="LNC19" i="30"/>
  <c r="LND19" i="30"/>
  <c r="LNE19" i="30"/>
  <c r="LNF19" i="30"/>
  <c r="LNG19" i="30"/>
  <c r="LNH19" i="30"/>
  <c r="LNI19" i="30"/>
  <c r="LNJ19" i="30"/>
  <c r="LNK19" i="30"/>
  <c r="LNL19" i="30"/>
  <c r="LNM19" i="30"/>
  <c r="LNN19" i="30"/>
  <c r="LNO19" i="30"/>
  <c r="LNP19" i="30"/>
  <c r="LNQ19" i="30"/>
  <c r="LNR19" i="30"/>
  <c r="LNS19" i="30"/>
  <c r="LNT19" i="30"/>
  <c r="LNU19" i="30"/>
  <c r="LNV19" i="30"/>
  <c r="LNW19" i="30"/>
  <c r="LNX19" i="30"/>
  <c r="LNY19" i="30"/>
  <c r="LNZ19" i="30"/>
  <c r="LOA19" i="30"/>
  <c r="LOB19" i="30"/>
  <c r="LOC19" i="30"/>
  <c r="LOD19" i="30"/>
  <c r="LOE19" i="30"/>
  <c r="LOF19" i="30"/>
  <c r="LOG19" i="30"/>
  <c r="LOH19" i="30"/>
  <c r="LOI19" i="30"/>
  <c r="LOJ19" i="30"/>
  <c r="LOK19" i="30"/>
  <c r="LOL19" i="30"/>
  <c r="LOM19" i="30"/>
  <c r="LON19" i="30"/>
  <c r="LOO19" i="30"/>
  <c r="LOP19" i="30"/>
  <c r="LOQ19" i="30"/>
  <c r="LOR19" i="30"/>
  <c r="LOS19" i="30"/>
  <c r="LOT19" i="30"/>
  <c r="LOU19" i="30"/>
  <c r="LOV19" i="30"/>
  <c r="LOW19" i="30"/>
  <c r="LOX19" i="30"/>
  <c r="LOY19" i="30"/>
  <c r="LOZ19" i="30"/>
  <c r="LPA19" i="30"/>
  <c r="LPB19" i="30"/>
  <c r="LPC19" i="30"/>
  <c r="LPD19" i="30"/>
  <c r="LPE19" i="30"/>
  <c r="LPF19" i="30"/>
  <c r="LPG19" i="30"/>
  <c r="LPH19" i="30"/>
  <c r="LPI19" i="30"/>
  <c r="LPJ19" i="30"/>
  <c r="LPK19" i="30"/>
  <c r="LPL19" i="30"/>
  <c r="LPM19" i="30"/>
  <c r="LPN19" i="30"/>
  <c r="LPO19" i="30"/>
  <c r="LPP19" i="30"/>
  <c r="LPQ19" i="30"/>
  <c r="LPR19" i="30"/>
  <c r="LPS19" i="30"/>
  <c r="LPT19" i="30"/>
  <c r="LPU19" i="30"/>
  <c r="LPV19" i="30"/>
  <c r="LPW19" i="30"/>
  <c r="LPX19" i="30"/>
  <c r="LPY19" i="30"/>
  <c r="LPZ19" i="30"/>
  <c r="LQA19" i="30"/>
  <c r="LQB19" i="30"/>
  <c r="LQC19" i="30"/>
  <c r="LQD19" i="30"/>
  <c r="LQE19" i="30"/>
  <c r="LQF19" i="30"/>
  <c r="LQG19" i="30"/>
  <c r="LQH19" i="30"/>
  <c r="LQI19" i="30"/>
  <c r="LQJ19" i="30"/>
  <c r="LQK19" i="30"/>
  <c r="LQL19" i="30"/>
  <c r="LQM19" i="30"/>
  <c r="LQN19" i="30"/>
  <c r="LQO19" i="30"/>
  <c r="LQP19" i="30"/>
  <c r="LQQ19" i="30"/>
  <c r="LQR19" i="30"/>
  <c r="LQS19" i="30"/>
  <c r="LQT19" i="30"/>
  <c r="LQU19" i="30"/>
  <c r="LQV19" i="30"/>
  <c r="LQW19" i="30"/>
  <c r="LQX19" i="30"/>
  <c r="LQY19" i="30"/>
  <c r="LQZ19" i="30"/>
  <c r="LRA19" i="30"/>
  <c r="LRB19" i="30"/>
  <c r="LRC19" i="30"/>
  <c r="LRD19" i="30"/>
  <c r="LRE19" i="30"/>
  <c r="LRF19" i="30"/>
  <c r="LRG19" i="30"/>
  <c r="LRH19" i="30"/>
  <c r="LRI19" i="30"/>
  <c r="LRJ19" i="30"/>
  <c r="LRK19" i="30"/>
  <c r="LRL19" i="30"/>
  <c r="LRM19" i="30"/>
  <c r="LRN19" i="30"/>
  <c r="LRO19" i="30"/>
  <c r="LRP19" i="30"/>
  <c r="LRQ19" i="30"/>
  <c r="LRR19" i="30"/>
  <c r="LRS19" i="30"/>
  <c r="LRT19" i="30"/>
  <c r="LRU19" i="30"/>
  <c r="LRV19" i="30"/>
  <c r="LRW19" i="30"/>
  <c r="LRX19" i="30"/>
  <c r="LRY19" i="30"/>
  <c r="LRZ19" i="30"/>
  <c r="LSA19" i="30"/>
  <c r="LSB19" i="30"/>
  <c r="LSC19" i="30"/>
  <c r="LSD19" i="30"/>
  <c r="LSE19" i="30"/>
  <c r="LSF19" i="30"/>
  <c r="LSG19" i="30"/>
  <c r="LSH19" i="30"/>
  <c r="LSI19" i="30"/>
  <c r="LSJ19" i="30"/>
  <c r="LSK19" i="30"/>
  <c r="LSL19" i="30"/>
  <c r="LSM19" i="30"/>
  <c r="LSN19" i="30"/>
  <c r="LSO19" i="30"/>
  <c r="LSP19" i="30"/>
  <c r="LSQ19" i="30"/>
  <c r="LSR19" i="30"/>
  <c r="LSS19" i="30"/>
  <c r="LST19" i="30"/>
  <c r="LSU19" i="30"/>
  <c r="LSV19" i="30"/>
  <c r="LSW19" i="30"/>
  <c r="LSX19" i="30"/>
  <c r="LSY19" i="30"/>
  <c r="LSZ19" i="30"/>
  <c r="LTA19" i="30"/>
  <c r="LTB19" i="30"/>
  <c r="LTC19" i="30"/>
  <c r="LTD19" i="30"/>
  <c r="LTE19" i="30"/>
  <c r="LTF19" i="30"/>
  <c r="LTG19" i="30"/>
  <c r="LTH19" i="30"/>
  <c r="LTI19" i="30"/>
  <c r="LTJ19" i="30"/>
  <c r="LTK19" i="30"/>
  <c r="LTL19" i="30"/>
  <c r="LTM19" i="30"/>
  <c r="LTN19" i="30"/>
  <c r="LTO19" i="30"/>
  <c r="LTP19" i="30"/>
  <c r="LTQ19" i="30"/>
  <c r="LTR19" i="30"/>
  <c r="LTS19" i="30"/>
  <c r="LTT19" i="30"/>
  <c r="LTU19" i="30"/>
  <c r="LTV19" i="30"/>
  <c r="LTW19" i="30"/>
  <c r="LTX19" i="30"/>
  <c r="LTY19" i="30"/>
  <c r="LTZ19" i="30"/>
  <c r="LUA19" i="30"/>
  <c r="LUB19" i="30"/>
  <c r="LUC19" i="30"/>
  <c r="LUD19" i="30"/>
  <c r="LUE19" i="30"/>
  <c r="LUF19" i="30"/>
  <c r="LUG19" i="30"/>
  <c r="LUH19" i="30"/>
  <c r="LUI19" i="30"/>
  <c r="LUJ19" i="30"/>
  <c r="LUK19" i="30"/>
  <c r="LUL19" i="30"/>
  <c r="LUM19" i="30"/>
  <c r="LUN19" i="30"/>
  <c r="LUO19" i="30"/>
  <c r="LUP19" i="30"/>
  <c r="LUQ19" i="30"/>
  <c r="LUR19" i="30"/>
  <c r="LUS19" i="30"/>
  <c r="LUT19" i="30"/>
  <c r="LUU19" i="30"/>
  <c r="LUV19" i="30"/>
  <c r="LUW19" i="30"/>
  <c r="LUX19" i="30"/>
  <c r="LUY19" i="30"/>
  <c r="LUZ19" i="30"/>
  <c r="LVA19" i="30"/>
  <c r="LVB19" i="30"/>
  <c r="LVC19" i="30"/>
  <c r="LVD19" i="30"/>
  <c r="LVE19" i="30"/>
  <c r="LVF19" i="30"/>
  <c r="LVG19" i="30"/>
  <c r="LVH19" i="30"/>
  <c r="LVI19" i="30"/>
  <c r="LVJ19" i="30"/>
  <c r="LVK19" i="30"/>
  <c r="LVL19" i="30"/>
  <c r="LVM19" i="30"/>
  <c r="LVN19" i="30"/>
  <c r="LVO19" i="30"/>
  <c r="LVP19" i="30"/>
  <c r="LVQ19" i="30"/>
  <c r="LVR19" i="30"/>
  <c r="LVS19" i="30"/>
  <c r="LVT19" i="30"/>
  <c r="LVU19" i="30"/>
  <c r="LVV19" i="30"/>
  <c r="LVW19" i="30"/>
  <c r="LVX19" i="30"/>
  <c r="LVY19" i="30"/>
  <c r="LVZ19" i="30"/>
  <c r="LWA19" i="30"/>
  <c r="LWB19" i="30"/>
  <c r="LWC19" i="30"/>
  <c r="LWD19" i="30"/>
  <c r="LWE19" i="30"/>
  <c r="LWF19" i="30"/>
  <c r="LWG19" i="30"/>
  <c r="LWH19" i="30"/>
  <c r="LWI19" i="30"/>
  <c r="LWJ19" i="30"/>
  <c r="LWK19" i="30"/>
  <c r="LWL19" i="30"/>
  <c r="LWM19" i="30"/>
  <c r="LWN19" i="30"/>
  <c r="LWO19" i="30"/>
  <c r="LWP19" i="30"/>
  <c r="LWQ19" i="30"/>
  <c r="LWR19" i="30"/>
  <c r="LWS19" i="30"/>
  <c r="LWT19" i="30"/>
  <c r="LWU19" i="30"/>
  <c r="LWV19" i="30"/>
  <c r="LWW19" i="30"/>
  <c r="LWX19" i="30"/>
  <c r="LWY19" i="30"/>
  <c r="LWZ19" i="30"/>
  <c r="LXA19" i="30"/>
  <c r="LXB19" i="30"/>
  <c r="LXC19" i="30"/>
  <c r="LXD19" i="30"/>
  <c r="LXE19" i="30"/>
  <c r="LXF19" i="30"/>
  <c r="LXG19" i="30"/>
  <c r="LXH19" i="30"/>
  <c r="LXI19" i="30"/>
  <c r="LXJ19" i="30"/>
  <c r="LXK19" i="30"/>
  <c r="LXL19" i="30"/>
  <c r="LXM19" i="30"/>
  <c r="LXN19" i="30"/>
  <c r="LXO19" i="30"/>
  <c r="LXP19" i="30"/>
  <c r="LXQ19" i="30"/>
  <c r="LXR19" i="30"/>
  <c r="LXS19" i="30"/>
  <c r="LXT19" i="30"/>
  <c r="LXU19" i="30"/>
  <c r="LXV19" i="30"/>
  <c r="LXW19" i="30"/>
  <c r="LXX19" i="30"/>
  <c r="LXY19" i="30"/>
  <c r="LXZ19" i="30"/>
  <c r="LYA19" i="30"/>
  <c r="LYB19" i="30"/>
  <c r="LYC19" i="30"/>
  <c r="LYD19" i="30"/>
  <c r="LYE19" i="30"/>
  <c r="LYF19" i="30"/>
  <c r="LYG19" i="30"/>
  <c r="LYH19" i="30"/>
  <c r="LYI19" i="30"/>
  <c r="LYJ19" i="30"/>
  <c r="LYK19" i="30"/>
  <c r="LYL19" i="30"/>
  <c r="LYM19" i="30"/>
  <c r="LYN19" i="30"/>
  <c r="LYO19" i="30"/>
  <c r="LYP19" i="30"/>
  <c r="LYQ19" i="30"/>
  <c r="LYR19" i="30"/>
  <c r="LYS19" i="30"/>
  <c r="LYT19" i="30"/>
  <c r="LYU19" i="30"/>
  <c r="LYV19" i="30"/>
  <c r="LYW19" i="30"/>
  <c r="LYX19" i="30"/>
  <c r="LYY19" i="30"/>
  <c r="LYZ19" i="30"/>
  <c r="LZA19" i="30"/>
  <c r="LZB19" i="30"/>
  <c r="LZC19" i="30"/>
  <c r="LZD19" i="30"/>
  <c r="LZE19" i="30"/>
  <c r="LZF19" i="30"/>
  <c r="LZG19" i="30"/>
  <c r="LZH19" i="30"/>
  <c r="LZI19" i="30"/>
  <c r="LZJ19" i="30"/>
  <c r="LZK19" i="30"/>
  <c r="LZL19" i="30"/>
  <c r="LZM19" i="30"/>
  <c r="LZN19" i="30"/>
  <c r="LZO19" i="30"/>
  <c r="LZP19" i="30"/>
  <c r="LZQ19" i="30"/>
  <c r="LZR19" i="30"/>
  <c r="LZS19" i="30"/>
  <c r="LZT19" i="30"/>
  <c r="LZU19" i="30"/>
  <c r="LZV19" i="30"/>
  <c r="LZW19" i="30"/>
  <c r="LZX19" i="30"/>
  <c r="LZY19" i="30"/>
  <c r="LZZ19" i="30"/>
  <c r="MAA19" i="30"/>
  <c r="MAB19" i="30"/>
  <c r="MAC19" i="30"/>
  <c r="MAD19" i="30"/>
  <c r="MAE19" i="30"/>
  <c r="MAF19" i="30"/>
  <c r="MAG19" i="30"/>
  <c r="MAH19" i="30"/>
  <c r="MAI19" i="30"/>
  <c r="MAJ19" i="30"/>
  <c r="MAK19" i="30"/>
  <c r="MAL19" i="30"/>
  <c r="MAM19" i="30"/>
  <c r="MAN19" i="30"/>
  <c r="MAO19" i="30"/>
  <c r="MAP19" i="30"/>
  <c r="MAQ19" i="30"/>
  <c r="MAR19" i="30"/>
  <c r="MAS19" i="30"/>
  <c r="MAT19" i="30"/>
  <c r="MAU19" i="30"/>
  <c r="MAV19" i="30"/>
  <c r="MAW19" i="30"/>
  <c r="MAX19" i="30"/>
  <c r="MAY19" i="30"/>
  <c r="MAZ19" i="30"/>
  <c r="MBA19" i="30"/>
  <c r="MBB19" i="30"/>
  <c r="MBC19" i="30"/>
  <c r="MBD19" i="30"/>
  <c r="MBE19" i="30"/>
  <c r="MBF19" i="30"/>
  <c r="MBG19" i="30"/>
  <c r="MBH19" i="30"/>
  <c r="MBI19" i="30"/>
  <c r="MBJ19" i="30"/>
  <c r="MBK19" i="30"/>
  <c r="MBL19" i="30"/>
  <c r="MBM19" i="30"/>
  <c r="MBN19" i="30"/>
  <c r="MBO19" i="30"/>
  <c r="MBP19" i="30"/>
  <c r="MBQ19" i="30"/>
  <c r="MBR19" i="30"/>
  <c r="MBS19" i="30"/>
  <c r="MBT19" i="30"/>
  <c r="MBU19" i="30"/>
  <c r="MBV19" i="30"/>
  <c r="MBW19" i="30"/>
  <c r="MBX19" i="30"/>
  <c r="MBY19" i="30"/>
  <c r="MBZ19" i="30"/>
  <c r="MCA19" i="30"/>
  <c r="MCB19" i="30"/>
  <c r="MCC19" i="30"/>
  <c r="MCD19" i="30"/>
  <c r="MCE19" i="30"/>
  <c r="MCF19" i="30"/>
  <c r="MCG19" i="30"/>
  <c r="MCH19" i="30"/>
  <c r="MCI19" i="30"/>
  <c r="MCJ19" i="30"/>
  <c r="MCK19" i="30"/>
  <c r="MCL19" i="30"/>
  <c r="MCM19" i="30"/>
  <c r="MCN19" i="30"/>
  <c r="MCO19" i="30"/>
  <c r="MCP19" i="30"/>
  <c r="MCQ19" i="30"/>
  <c r="MCR19" i="30"/>
  <c r="MCS19" i="30"/>
  <c r="MCT19" i="30"/>
  <c r="MCU19" i="30"/>
  <c r="MCV19" i="30"/>
  <c r="MCW19" i="30"/>
  <c r="MCX19" i="30"/>
  <c r="MCY19" i="30"/>
  <c r="MCZ19" i="30"/>
  <c r="MDA19" i="30"/>
  <c r="MDB19" i="30"/>
  <c r="MDC19" i="30"/>
  <c r="MDD19" i="30"/>
  <c r="MDE19" i="30"/>
  <c r="MDF19" i="30"/>
  <c r="MDG19" i="30"/>
  <c r="MDH19" i="30"/>
  <c r="MDI19" i="30"/>
  <c r="MDJ19" i="30"/>
  <c r="MDK19" i="30"/>
  <c r="MDL19" i="30"/>
  <c r="MDM19" i="30"/>
  <c r="MDN19" i="30"/>
  <c r="MDO19" i="30"/>
  <c r="MDP19" i="30"/>
  <c r="MDQ19" i="30"/>
  <c r="MDR19" i="30"/>
  <c r="MDS19" i="30"/>
  <c r="MDT19" i="30"/>
  <c r="MDU19" i="30"/>
  <c r="MDV19" i="30"/>
  <c r="MDW19" i="30"/>
  <c r="MDX19" i="30"/>
  <c r="MDY19" i="30"/>
  <c r="MDZ19" i="30"/>
  <c r="MEA19" i="30"/>
  <c r="MEB19" i="30"/>
  <c r="MEC19" i="30"/>
  <c r="MED19" i="30"/>
  <c r="MEE19" i="30"/>
  <c r="MEF19" i="30"/>
  <c r="MEG19" i="30"/>
  <c r="MEH19" i="30"/>
  <c r="MEI19" i="30"/>
  <c r="MEJ19" i="30"/>
  <c r="MEK19" i="30"/>
  <c r="MEL19" i="30"/>
  <c r="MEM19" i="30"/>
  <c r="MEN19" i="30"/>
  <c r="MEO19" i="30"/>
  <c r="MEP19" i="30"/>
  <c r="MEQ19" i="30"/>
  <c r="MER19" i="30"/>
  <c r="MES19" i="30"/>
  <c r="MET19" i="30"/>
  <c r="MEU19" i="30"/>
  <c r="MEV19" i="30"/>
  <c r="MEW19" i="30"/>
  <c r="MEX19" i="30"/>
  <c r="MEY19" i="30"/>
  <c r="MEZ19" i="30"/>
  <c r="MFA19" i="30"/>
  <c r="MFB19" i="30"/>
  <c r="MFC19" i="30"/>
  <c r="MFD19" i="30"/>
  <c r="MFE19" i="30"/>
  <c r="MFF19" i="30"/>
  <c r="MFG19" i="30"/>
  <c r="MFH19" i="30"/>
  <c r="MFI19" i="30"/>
  <c r="MFJ19" i="30"/>
  <c r="MFK19" i="30"/>
  <c r="MFL19" i="30"/>
  <c r="MFM19" i="30"/>
  <c r="MFN19" i="30"/>
  <c r="MFO19" i="30"/>
  <c r="MFP19" i="30"/>
  <c r="MFQ19" i="30"/>
  <c r="MFR19" i="30"/>
  <c r="MFS19" i="30"/>
  <c r="MFT19" i="30"/>
  <c r="MFU19" i="30"/>
  <c r="MFV19" i="30"/>
  <c r="MFW19" i="30"/>
  <c r="MFX19" i="30"/>
  <c r="MFY19" i="30"/>
  <c r="MFZ19" i="30"/>
  <c r="MGA19" i="30"/>
  <c r="MGB19" i="30"/>
  <c r="MGC19" i="30"/>
  <c r="MGD19" i="30"/>
  <c r="MGE19" i="30"/>
  <c r="MGF19" i="30"/>
  <c r="MGG19" i="30"/>
  <c r="MGH19" i="30"/>
  <c r="MGI19" i="30"/>
  <c r="MGJ19" i="30"/>
  <c r="MGK19" i="30"/>
  <c r="MGL19" i="30"/>
  <c r="MGM19" i="30"/>
  <c r="MGN19" i="30"/>
  <c r="MGO19" i="30"/>
  <c r="MGP19" i="30"/>
  <c r="MGQ19" i="30"/>
  <c r="MGR19" i="30"/>
  <c r="MGS19" i="30"/>
  <c r="MGT19" i="30"/>
  <c r="MGU19" i="30"/>
  <c r="MGV19" i="30"/>
  <c r="MGW19" i="30"/>
  <c r="MGX19" i="30"/>
  <c r="MGY19" i="30"/>
  <c r="MGZ19" i="30"/>
  <c r="MHA19" i="30"/>
  <c r="MHB19" i="30"/>
  <c r="MHC19" i="30"/>
  <c r="MHD19" i="30"/>
  <c r="MHE19" i="30"/>
  <c r="MHF19" i="30"/>
  <c r="MHG19" i="30"/>
  <c r="MHH19" i="30"/>
  <c r="MHI19" i="30"/>
  <c r="MHJ19" i="30"/>
  <c r="MHK19" i="30"/>
  <c r="MHL19" i="30"/>
  <c r="MHM19" i="30"/>
  <c r="MHN19" i="30"/>
  <c r="MHO19" i="30"/>
  <c r="MHP19" i="30"/>
  <c r="MHQ19" i="30"/>
  <c r="MHR19" i="30"/>
  <c r="MHS19" i="30"/>
  <c r="MHT19" i="30"/>
  <c r="MHU19" i="30"/>
  <c r="MHV19" i="30"/>
  <c r="MHW19" i="30"/>
  <c r="MHX19" i="30"/>
  <c r="MHY19" i="30"/>
  <c r="MHZ19" i="30"/>
  <c r="MIA19" i="30"/>
  <c r="MIB19" i="30"/>
  <c r="MIC19" i="30"/>
  <c r="MID19" i="30"/>
  <c r="MIE19" i="30"/>
  <c r="MIF19" i="30"/>
  <c r="MIG19" i="30"/>
  <c r="MIH19" i="30"/>
  <c r="MII19" i="30"/>
  <c r="MIJ19" i="30"/>
  <c r="MIK19" i="30"/>
  <c r="MIL19" i="30"/>
  <c r="MIM19" i="30"/>
  <c r="MIN19" i="30"/>
  <c r="MIO19" i="30"/>
  <c r="MIP19" i="30"/>
  <c r="MIQ19" i="30"/>
  <c r="MIR19" i="30"/>
  <c r="MIS19" i="30"/>
  <c r="MIT19" i="30"/>
  <c r="MIU19" i="30"/>
  <c r="MIV19" i="30"/>
  <c r="MIW19" i="30"/>
  <c r="MIX19" i="30"/>
  <c r="MIY19" i="30"/>
  <c r="MIZ19" i="30"/>
  <c r="MJA19" i="30"/>
  <c r="MJB19" i="30"/>
  <c r="MJC19" i="30"/>
  <c r="MJD19" i="30"/>
  <c r="MJE19" i="30"/>
  <c r="MJF19" i="30"/>
  <c r="MJG19" i="30"/>
  <c r="MJH19" i="30"/>
  <c r="MJI19" i="30"/>
  <c r="MJJ19" i="30"/>
  <c r="MJK19" i="30"/>
  <c r="MJL19" i="30"/>
  <c r="MJM19" i="30"/>
  <c r="MJN19" i="30"/>
  <c r="MJO19" i="30"/>
  <c r="MJP19" i="30"/>
  <c r="MJQ19" i="30"/>
  <c r="MJR19" i="30"/>
  <c r="MJS19" i="30"/>
  <c r="MJT19" i="30"/>
  <c r="MJU19" i="30"/>
  <c r="MJV19" i="30"/>
  <c r="MJW19" i="30"/>
  <c r="MJX19" i="30"/>
  <c r="MJY19" i="30"/>
  <c r="MJZ19" i="30"/>
  <c r="MKA19" i="30"/>
  <c r="MKB19" i="30"/>
  <c r="MKC19" i="30"/>
  <c r="MKD19" i="30"/>
  <c r="MKE19" i="30"/>
  <c r="MKF19" i="30"/>
  <c r="MKG19" i="30"/>
  <c r="MKH19" i="30"/>
  <c r="MKI19" i="30"/>
  <c r="MKJ19" i="30"/>
  <c r="MKK19" i="30"/>
  <c r="MKL19" i="30"/>
  <c r="MKM19" i="30"/>
  <c r="MKN19" i="30"/>
  <c r="MKO19" i="30"/>
  <c r="MKP19" i="30"/>
  <c r="MKQ19" i="30"/>
  <c r="MKR19" i="30"/>
  <c r="MKS19" i="30"/>
  <c r="MKT19" i="30"/>
  <c r="MKU19" i="30"/>
  <c r="MKV19" i="30"/>
  <c r="MKW19" i="30"/>
  <c r="MKX19" i="30"/>
  <c r="MKY19" i="30"/>
  <c r="MKZ19" i="30"/>
  <c r="MLA19" i="30"/>
  <c r="MLB19" i="30"/>
  <c r="MLC19" i="30"/>
  <c r="MLD19" i="30"/>
  <c r="MLE19" i="30"/>
  <c r="MLF19" i="30"/>
  <c r="MLG19" i="30"/>
  <c r="MLH19" i="30"/>
  <c r="MLI19" i="30"/>
  <c r="MLJ19" i="30"/>
  <c r="MLK19" i="30"/>
  <c r="MLL19" i="30"/>
  <c r="MLM19" i="30"/>
  <c r="MLN19" i="30"/>
  <c r="MLO19" i="30"/>
  <c r="MLP19" i="30"/>
  <c r="MLQ19" i="30"/>
  <c r="MLR19" i="30"/>
  <c r="MLS19" i="30"/>
  <c r="MLT19" i="30"/>
  <c r="MLU19" i="30"/>
  <c r="MLV19" i="30"/>
  <c r="MLW19" i="30"/>
  <c r="MLX19" i="30"/>
  <c r="MLY19" i="30"/>
  <c r="MLZ19" i="30"/>
  <c r="MMA19" i="30"/>
  <c r="MMB19" i="30"/>
  <c r="MMC19" i="30"/>
  <c r="MMD19" i="30"/>
  <c r="MME19" i="30"/>
  <c r="MMF19" i="30"/>
  <c r="MMG19" i="30"/>
  <c r="MMH19" i="30"/>
  <c r="MMI19" i="30"/>
  <c r="MMJ19" i="30"/>
  <c r="MMK19" i="30"/>
  <c r="MML19" i="30"/>
  <c r="MMM19" i="30"/>
  <c r="MMN19" i="30"/>
  <c r="MMO19" i="30"/>
  <c r="MMP19" i="30"/>
  <c r="MMQ19" i="30"/>
  <c r="MMR19" i="30"/>
  <c r="MMS19" i="30"/>
  <c r="MMT19" i="30"/>
  <c r="MMU19" i="30"/>
  <c r="MMV19" i="30"/>
  <c r="MMW19" i="30"/>
  <c r="MMX19" i="30"/>
  <c r="MMY19" i="30"/>
  <c r="MMZ19" i="30"/>
  <c r="MNA19" i="30"/>
  <c r="MNB19" i="30"/>
  <c r="MNC19" i="30"/>
  <c r="MND19" i="30"/>
  <c r="MNE19" i="30"/>
  <c r="MNF19" i="30"/>
  <c r="MNG19" i="30"/>
  <c r="MNH19" i="30"/>
  <c r="MNI19" i="30"/>
  <c r="MNJ19" i="30"/>
  <c r="MNK19" i="30"/>
  <c r="MNL19" i="30"/>
  <c r="MNM19" i="30"/>
  <c r="MNN19" i="30"/>
  <c r="MNO19" i="30"/>
  <c r="MNP19" i="30"/>
  <c r="MNQ19" i="30"/>
  <c r="MNR19" i="30"/>
  <c r="MNS19" i="30"/>
  <c r="MNT19" i="30"/>
  <c r="MNU19" i="30"/>
  <c r="MNV19" i="30"/>
  <c r="MNW19" i="30"/>
  <c r="MNX19" i="30"/>
  <c r="MNY19" i="30"/>
  <c r="MNZ19" i="30"/>
  <c r="MOA19" i="30"/>
  <c r="MOB19" i="30"/>
  <c r="MOC19" i="30"/>
  <c r="MOD19" i="30"/>
  <c r="MOE19" i="30"/>
  <c r="MOF19" i="30"/>
  <c r="MOG19" i="30"/>
  <c r="MOH19" i="30"/>
  <c r="MOI19" i="30"/>
  <c r="MOJ19" i="30"/>
  <c r="MOK19" i="30"/>
  <c r="MOL19" i="30"/>
  <c r="MOM19" i="30"/>
  <c r="MON19" i="30"/>
  <c r="MOO19" i="30"/>
  <c r="MOP19" i="30"/>
  <c r="MOQ19" i="30"/>
  <c r="MOR19" i="30"/>
  <c r="MOS19" i="30"/>
  <c r="MOT19" i="30"/>
  <c r="MOU19" i="30"/>
  <c r="MOV19" i="30"/>
  <c r="MOW19" i="30"/>
  <c r="MOX19" i="30"/>
  <c r="MOY19" i="30"/>
  <c r="MOZ19" i="30"/>
  <c r="MPA19" i="30"/>
  <c r="MPB19" i="30"/>
  <c r="MPC19" i="30"/>
  <c r="MPD19" i="30"/>
  <c r="MPE19" i="30"/>
  <c r="MPF19" i="30"/>
  <c r="MPG19" i="30"/>
  <c r="MPH19" i="30"/>
  <c r="MPI19" i="30"/>
  <c r="MPJ19" i="30"/>
  <c r="MPK19" i="30"/>
  <c r="MPL19" i="30"/>
  <c r="MPM19" i="30"/>
  <c r="MPN19" i="30"/>
  <c r="MPO19" i="30"/>
  <c r="MPP19" i="30"/>
  <c r="MPQ19" i="30"/>
  <c r="MPR19" i="30"/>
  <c r="MPS19" i="30"/>
  <c r="MPT19" i="30"/>
  <c r="MPU19" i="30"/>
  <c r="MPV19" i="30"/>
  <c r="MPW19" i="30"/>
  <c r="MPX19" i="30"/>
  <c r="MPY19" i="30"/>
  <c r="MPZ19" i="30"/>
  <c r="MQA19" i="30"/>
  <c r="MQB19" i="30"/>
  <c r="MQC19" i="30"/>
  <c r="MQD19" i="30"/>
  <c r="MQE19" i="30"/>
  <c r="MQF19" i="30"/>
  <c r="MQG19" i="30"/>
  <c r="MQH19" i="30"/>
  <c r="MQI19" i="30"/>
  <c r="MQJ19" i="30"/>
  <c r="MQK19" i="30"/>
  <c r="MQL19" i="30"/>
  <c r="MQM19" i="30"/>
  <c r="MQN19" i="30"/>
  <c r="MQO19" i="30"/>
  <c r="MQP19" i="30"/>
  <c r="MQQ19" i="30"/>
  <c r="MQR19" i="30"/>
  <c r="MQS19" i="30"/>
  <c r="MQT19" i="30"/>
  <c r="MQU19" i="30"/>
  <c r="MQV19" i="30"/>
  <c r="MQW19" i="30"/>
  <c r="MQX19" i="30"/>
  <c r="MQY19" i="30"/>
  <c r="MQZ19" i="30"/>
  <c r="MRA19" i="30"/>
  <c r="MRB19" i="30"/>
  <c r="MRC19" i="30"/>
  <c r="MRD19" i="30"/>
  <c r="MRE19" i="30"/>
  <c r="MRF19" i="30"/>
  <c r="MRG19" i="30"/>
  <c r="MRH19" i="30"/>
  <c r="MRI19" i="30"/>
  <c r="MRJ19" i="30"/>
  <c r="MRK19" i="30"/>
  <c r="MRL19" i="30"/>
  <c r="MRM19" i="30"/>
  <c r="MRN19" i="30"/>
  <c r="MRO19" i="30"/>
  <c r="MRP19" i="30"/>
  <c r="MRQ19" i="30"/>
  <c r="MRR19" i="30"/>
  <c r="MRS19" i="30"/>
  <c r="MRT19" i="30"/>
  <c r="MRU19" i="30"/>
  <c r="MRV19" i="30"/>
  <c r="MRW19" i="30"/>
  <c r="MRX19" i="30"/>
  <c r="MRY19" i="30"/>
  <c r="MRZ19" i="30"/>
  <c r="MSA19" i="30"/>
  <c r="MSB19" i="30"/>
  <c r="MSC19" i="30"/>
  <c r="MSD19" i="30"/>
  <c r="MSE19" i="30"/>
  <c r="MSF19" i="30"/>
  <c r="MSG19" i="30"/>
  <c r="MSH19" i="30"/>
  <c r="MSI19" i="30"/>
  <c r="MSJ19" i="30"/>
  <c r="MSK19" i="30"/>
  <c r="MSL19" i="30"/>
  <c r="MSM19" i="30"/>
  <c r="MSN19" i="30"/>
  <c r="MSO19" i="30"/>
  <c r="MSP19" i="30"/>
  <c r="MSQ19" i="30"/>
  <c r="MSR19" i="30"/>
  <c r="MSS19" i="30"/>
  <c r="MST19" i="30"/>
  <c r="MSU19" i="30"/>
  <c r="MSV19" i="30"/>
  <c r="MSW19" i="30"/>
  <c r="MSX19" i="30"/>
  <c r="MSY19" i="30"/>
  <c r="MSZ19" i="30"/>
  <c r="MTA19" i="30"/>
  <c r="MTB19" i="30"/>
  <c r="MTC19" i="30"/>
  <c r="MTD19" i="30"/>
  <c r="MTE19" i="30"/>
  <c r="MTF19" i="30"/>
  <c r="MTG19" i="30"/>
  <c r="MTH19" i="30"/>
  <c r="MTI19" i="30"/>
  <c r="MTJ19" i="30"/>
  <c r="MTK19" i="30"/>
  <c r="MTL19" i="30"/>
  <c r="MTM19" i="30"/>
  <c r="MTN19" i="30"/>
  <c r="MTO19" i="30"/>
  <c r="MTP19" i="30"/>
  <c r="MTQ19" i="30"/>
  <c r="MTR19" i="30"/>
  <c r="MTS19" i="30"/>
  <c r="MTT19" i="30"/>
  <c r="MTU19" i="30"/>
  <c r="MTV19" i="30"/>
  <c r="MTW19" i="30"/>
  <c r="MTX19" i="30"/>
  <c r="MTY19" i="30"/>
  <c r="MTZ19" i="30"/>
  <c r="MUA19" i="30"/>
  <c r="MUB19" i="30"/>
  <c r="MUC19" i="30"/>
  <c r="MUD19" i="30"/>
  <c r="MUE19" i="30"/>
  <c r="MUF19" i="30"/>
  <c r="MUG19" i="30"/>
  <c r="MUH19" i="30"/>
  <c r="MUI19" i="30"/>
  <c r="MUJ19" i="30"/>
  <c r="MUK19" i="30"/>
  <c r="MUL19" i="30"/>
  <c r="MUM19" i="30"/>
  <c r="MUN19" i="30"/>
  <c r="MUO19" i="30"/>
  <c r="MUP19" i="30"/>
  <c r="MUQ19" i="30"/>
  <c r="MUR19" i="30"/>
  <c r="MUS19" i="30"/>
  <c r="MUT19" i="30"/>
  <c r="MUU19" i="30"/>
  <c r="MUV19" i="30"/>
  <c r="MUW19" i="30"/>
  <c r="MUX19" i="30"/>
  <c r="MUY19" i="30"/>
  <c r="MUZ19" i="30"/>
  <c r="MVA19" i="30"/>
  <c r="MVB19" i="30"/>
  <c r="MVC19" i="30"/>
  <c r="MVD19" i="30"/>
  <c r="MVE19" i="30"/>
  <c r="MVF19" i="30"/>
  <c r="MVG19" i="30"/>
  <c r="MVH19" i="30"/>
  <c r="MVI19" i="30"/>
  <c r="MVJ19" i="30"/>
  <c r="MVK19" i="30"/>
  <c r="MVL19" i="30"/>
  <c r="MVM19" i="30"/>
  <c r="MVN19" i="30"/>
  <c r="MVO19" i="30"/>
  <c r="MVP19" i="30"/>
  <c r="MVQ19" i="30"/>
  <c r="MVR19" i="30"/>
  <c r="MVS19" i="30"/>
  <c r="MVT19" i="30"/>
  <c r="MVU19" i="30"/>
  <c r="MVV19" i="30"/>
  <c r="MVW19" i="30"/>
  <c r="MVX19" i="30"/>
  <c r="MVY19" i="30"/>
  <c r="MVZ19" i="30"/>
  <c r="MWA19" i="30"/>
  <c r="MWB19" i="30"/>
  <c r="MWC19" i="30"/>
  <c r="MWD19" i="30"/>
  <c r="MWE19" i="30"/>
  <c r="MWF19" i="30"/>
  <c r="MWG19" i="30"/>
  <c r="MWH19" i="30"/>
  <c r="MWI19" i="30"/>
  <c r="MWJ19" i="30"/>
  <c r="MWK19" i="30"/>
  <c r="MWL19" i="30"/>
  <c r="MWM19" i="30"/>
  <c r="MWN19" i="30"/>
  <c r="MWO19" i="30"/>
  <c r="MWP19" i="30"/>
  <c r="MWQ19" i="30"/>
  <c r="MWR19" i="30"/>
  <c r="MWS19" i="30"/>
  <c r="MWT19" i="30"/>
  <c r="MWU19" i="30"/>
  <c r="MWV19" i="30"/>
  <c r="MWW19" i="30"/>
  <c r="MWX19" i="30"/>
  <c r="MWY19" i="30"/>
  <c r="MWZ19" i="30"/>
  <c r="MXA19" i="30"/>
  <c r="MXB19" i="30"/>
  <c r="MXC19" i="30"/>
  <c r="MXD19" i="30"/>
  <c r="MXE19" i="30"/>
  <c r="MXF19" i="30"/>
  <c r="MXG19" i="30"/>
  <c r="MXH19" i="30"/>
  <c r="MXI19" i="30"/>
  <c r="MXJ19" i="30"/>
  <c r="MXK19" i="30"/>
  <c r="MXL19" i="30"/>
  <c r="MXM19" i="30"/>
  <c r="MXN19" i="30"/>
  <c r="MXO19" i="30"/>
  <c r="MXP19" i="30"/>
  <c r="MXQ19" i="30"/>
  <c r="MXR19" i="30"/>
  <c r="MXS19" i="30"/>
  <c r="MXT19" i="30"/>
  <c r="MXU19" i="30"/>
  <c r="MXV19" i="30"/>
  <c r="MXW19" i="30"/>
  <c r="MXX19" i="30"/>
  <c r="MXY19" i="30"/>
  <c r="MXZ19" i="30"/>
  <c r="MYA19" i="30"/>
  <c r="MYB19" i="30"/>
  <c r="MYC19" i="30"/>
  <c r="MYD19" i="30"/>
  <c r="MYE19" i="30"/>
  <c r="MYF19" i="30"/>
  <c r="MYG19" i="30"/>
  <c r="MYH19" i="30"/>
  <c r="MYI19" i="30"/>
  <c r="MYJ19" i="30"/>
  <c r="MYK19" i="30"/>
  <c r="MYL19" i="30"/>
  <c r="MYM19" i="30"/>
  <c r="MYN19" i="30"/>
  <c r="MYO19" i="30"/>
  <c r="MYP19" i="30"/>
  <c r="MYQ19" i="30"/>
  <c r="MYR19" i="30"/>
  <c r="MYS19" i="30"/>
  <c r="MYT19" i="30"/>
  <c r="MYU19" i="30"/>
  <c r="MYV19" i="30"/>
  <c r="MYW19" i="30"/>
  <c r="MYX19" i="30"/>
  <c r="MYY19" i="30"/>
  <c r="MYZ19" i="30"/>
  <c r="MZA19" i="30"/>
  <c r="MZB19" i="30"/>
  <c r="MZC19" i="30"/>
  <c r="MZD19" i="30"/>
  <c r="MZE19" i="30"/>
  <c r="MZF19" i="30"/>
  <c r="MZG19" i="30"/>
  <c r="MZH19" i="30"/>
  <c r="MZI19" i="30"/>
  <c r="MZJ19" i="30"/>
  <c r="MZK19" i="30"/>
  <c r="MZL19" i="30"/>
  <c r="MZM19" i="30"/>
  <c r="MZN19" i="30"/>
  <c r="MZO19" i="30"/>
  <c r="MZP19" i="30"/>
  <c r="MZQ19" i="30"/>
  <c r="MZR19" i="30"/>
  <c r="MZS19" i="30"/>
  <c r="MZT19" i="30"/>
  <c r="MZU19" i="30"/>
  <c r="MZV19" i="30"/>
  <c r="MZW19" i="30"/>
  <c r="MZX19" i="30"/>
  <c r="MZY19" i="30"/>
  <c r="MZZ19" i="30"/>
  <c r="NAA19" i="30"/>
  <c r="NAB19" i="30"/>
  <c r="NAC19" i="30"/>
  <c r="NAD19" i="30"/>
  <c r="NAE19" i="30"/>
  <c r="NAF19" i="30"/>
  <c r="NAG19" i="30"/>
  <c r="NAH19" i="30"/>
  <c r="NAI19" i="30"/>
  <c r="NAJ19" i="30"/>
  <c r="NAK19" i="30"/>
  <c r="NAL19" i="30"/>
  <c r="NAM19" i="30"/>
  <c r="NAN19" i="30"/>
  <c r="NAO19" i="30"/>
  <c r="NAP19" i="30"/>
  <c r="NAQ19" i="30"/>
  <c r="NAR19" i="30"/>
  <c r="NAS19" i="30"/>
  <c r="NAT19" i="30"/>
  <c r="NAU19" i="30"/>
  <c r="NAV19" i="30"/>
  <c r="NAW19" i="30"/>
  <c r="NAX19" i="30"/>
  <c r="NAY19" i="30"/>
  <c r="NAZ19" i="30"/>
  <c r="NBA19" i="30"/>
  <c r="NBB19" i="30"/>
  <c r="NBC19" i="30"/>
  <c r="NBD19" i="30"/>
  <c r="NBE19" i="30"/>
  <c r="NBF19" i="30"/>
  <c r="NBG19" i="30"/>
  <c r="NBH19" i="30"/>
  <c r="NBI19" i="30"/>
  <c r="NBJ19" i="30"/>
  <c r="NBK19" i="30"/>
  <c r="NBL19" i="30"/>
  <c r="NBM19" i="30"/>
  <c r="NBN19" i="30"/>
  <c r="NBO19" i="30"/>
  <c r="NBP19" i="30"/>
  <c r="NBQ19" i="30"/>
  <c r="NBR19" i="30"/>
  <c r="NBS19" i="30"/>
  <c r="NBT19" i="30"/>
  <c r="NBU19" i="30"/>
  <c r="NBV19" i="30"/>
  <c r="NBW19" i="30"/>
  <c r="NBX19" i="30"/>
  <c r="NBY19" i="30"/>
  <c r="NBZ19" i="30"/>
  <c r="NCA19" i="30"/>
  <c r="NCB19" i="30"/>
  <c r="NCC19" i="30"/>
  <c r="NCD19" i="30"/>
  <c r="NCE19" i="30"/>
  <c r="NCF19" i="30"/>
  <c r="NCG19" i="30"/>
  <c r="NCH19" i="30"/>
  <c r="NCI19" i="30"/>
  <c r="NCJ19" i="30"/>
  <c r="NCK19" i="30"/>
  <c r="NCL19" i="30"/>
  <c r="NCM19" i="30"/>
  <c r="NCN19" i="30"/>
  <c r="NCO19" i="30"/>
  <c r="NCP19" i="30"/>
  <c r="NCQ19" i="30"/>
  <c r="NCR19" i="30"/>
  <c r="NCS19" i="30"/>
  <c r="NCT19" i="30"/>
  <c r="NCU19" i="30"/>
  <c r="NCV19" i="30"/>
  <c r="NCW19" i="30"/>
  <c r="NCX19" i="30"/>
  <c r="NCY19" i="30"/>
  <c r="NCZ19" i="30"/>
  <c r="NDA19" i="30"/>
  <c r="NDB19" i="30"/>
  <c r="NDC19" i="30"/>
  <c r="NDD19" i="30"/>
  <c r="NDE19" i="30"/>
  <c r="NDF19" i="30"/>
  <c r="NDG19" i="30"/>
  <c r="NDH19" i="30"/>
  <c r="NDI19" i="30"/>
  <c r="NDJ19" i="30"/>
  <c r="NDK19" i="30"/>
  <c r="NDL19" i="30"/>
  <c r="NDM19" i="30"/>
  <c r="NDN19" i="30"/>
  <c r="NDO19" i="30"/>
  <c r="NDP19" i="30"/>
  <c r="NDQ19" i="30"/>
  <c r="NDR19" i="30"/>
  <c r="NDS19" i="30"/>
  <c r="NDT19" i="30"/>
  <c r="NDU19" i="30"/>
  <c r="NDV19" i="30"/>
  <c r="NDW19" i="30"/>
  <c r="NDX19" i="30"/>
  <c r="NDY19" i="30"/>
  <c r="NDZ19" i="30"/>
  <c r="NEA19" i="30"/>
  <c r="NEB19" i="30"/>
  <c r="NEC19" i="30"/>
  <c r="NED19" i="30"/>
  <c r="NEE19" i="30"/>
  <c r="NEF19" i="30"/>
  <c r="NEG19" i="30"/>
  <c r="NEH19" i="30"/>
  <c r="NEI19" i="30"/>
  <c r="NEJ19" i="30"/>
  <c r="NEK19" i="30"/>
  <c r="NEL19" i="30"/>
  <c r="NEM19" i="30"/>
  <c r="NEN19" i="30"/>
  <c r="NEO19" i="30"/>
  <c r="NEP19" i="30"/>
  <c r="NEQ19" i="30"/>
  <c r="NER19" i="30"/>
  <c r="NES19" i="30"/>
  <c r="NET19" i="30"/>
  <c r="NEU19" i="30"/>
  <c r="NEV19" i="30"/>
  <c r="NEW19" i="30"/>
  <c r="NEX19" i="30"/>
  <c r="NEY19" i="30"/>
  <c r="NEZ19" i="30"/>
  <c r="NFA19" i="30"/>
  <c r="NFB19" i="30"/>
  <c r="NFC19" i="30"/>
  <c r="NFD19" i="30"/>
  <c r="NFE19" i="30"/>
  <c r="NFF19" i="30"/>
  <c r="NFG19" i="30"/>
  <c r="NFH19" i="30"/>
  <c r="NFI19" i="30"/>
  <c r="NFJ19" i="30"/>
  <c r="NFK19" i="30"/>
  <c r="NFL19" i="30"/>
  <c r="NFM19" i="30"/>
  <c r="NFN19" i="30"/>
  <c r="NFO19" i="30"/>
  <c r="NFP19" i="30"/>
  <c r="NFQ19" i="30"/>
  <c r="NFR19" i="30"/>
  <c r="NFS19" i="30"/>
  <c r="NFT19" i="30"/>
  <c r="NFU19" i="30"/>
  <c r="NFV19" i="30"/>
  <c r="NFW19" i="30"/>
  <c r="NFX19" i="30"/>
  <c r="NFY19" i="30"/>
  <c r="NFZ19" i="30"/>
  <c r="NGA19" i="30"/>
  <c r="NGB19" i="30"/>
  <c r="NGC19" i="30"/>
  <c r="NGD19" i="30"/>
  <c r="NGE19" i="30"/>
  <c r="NGF19" i="30"/>
  <c r="NGG19" i="30"/>
  <c r="NGH19" i="30"/>
  <c r="NGI19" i="30"/>
  <c r="NGJ19" i="30"/>
  <c r="NGK19" i="30"/>
  <c r="NGL19" i="30"/>
  <c r="NGM19" i="30"/>
  <c r="NGN19" i="30"/>
  <c r="NGO19" i="30"/>
  <c r="NGP19" i="30"/>
  <c r="NGQ19" i="30"/>
  <c r="NGR19" i="30"/>
  <c r="NGS19" i="30"/>
  <c r="NGT19" i="30"/>
  <c r="NGU19" i="30"/>
  <c r="NGV19" i="30"/>
  <c r="NGW19" i="30"/>
  <c r="NGX19" i="30"/>
  <c r="NGY19" i="30"/>
  <c r="NGZ19" i="30"/>
  <c r="NHA19" i="30"/>
  <c r="NHB19" i="30"/>
  <c r="NHC19" i="30"/>
  <c r="NHD19" i="30"/>
  <c r="NHE19" i="30"/>
  <c r="NHF19" i="30"/>
  <c r="NHG19" i="30"/>
  <c r="NHH19" i="30"/>
  <c r="NHI19" i="30"/>
  <c r="NHJ19" i="30"/>
  <c r="NHK19" i="30"/>
  <c r="NHL19" i="30"/>
  <c r="NHM19" i="30"/>
  <c r="NHN19" i="30"/>
  <c r="NHO19" i="30"/>
  <c r="NHP19" i="30"/>
  <c r="NHQ19" i="30"/>
  <c r="NHR19" i="30"/>
  <c r="NHS19" i="30"/>
  <c r="NHT19" i="30"/>
  <c r="NHU19" i="30"/>
  <c r="NHV19" i="30"/>
  <c r="NHW19" i="30"/>
  <c r="NHX19" i="30"/>
  <c r="NHY19" i="30"/>
  <c r="NHZ19" i="30"/>
  <c r="NIA19" i="30"/>
  <c r="NIB19" i="30"/>
  <c r="NIC19" i="30"/>
  <c r="NID19" i="30"/>
  <c r="NIE19" i="30"/>
  <c r="NIF19" i="30"/>
  <c r="NIG19" i="30"/>
  <c r="NIH19" i="30"/>
  <c r="NII19" i="30"/>
  <c r="NIJ19" i="30"/>
  <c r="NIK19" i="30"/>
  <c r="NIL19" i="30"/>
  <c r="NIM19" i="30"/>
  <c r="NIN19" i="30"/>
  <c r="NIO19" i="30"/>
  <c r="NIP19" i="30"/>
  <c r="NIQ19" i="30"/>
  <c r="NIR19" i="30"/>
  <c r="NIS19" i="30"/>
  <c r="NIT19" i="30"/>
  <c r="NIU19" i="30"/>
  <c r="NIV19" i="30"/>
  <c r="NIW19" i="30"/>
  <c r="NIX19" i="30"/>
  <c r="NIY19" i="30"/>
  <c r="NIZ19" i="30"/>
  <c r="NJA19" i="30"/>
  <c r="NJB19" i="30"/>
  <c r="NJC19" i="30"/>
  <c r="NJD19" i="30"/>
  <c r="NJE19" i="30"/>
  <c r="NJF19" i="30"/>
  <c r="NJG19" i="30"/>
  <c r="NJH19" i="30"/>
  <c r="NJI19" i="30"/>
  <c r="NJJ19" i="30"/>
  <c r="NJK19" i="30"/>
  <c r="NJL19" i="30"/>
  <c r="NJM19" i="30"/>
  <c r="NJN19" i="30"/>
  <c r="NJO19" i="30"/>
  <c r="NJP19" i="30"/>
  <c r="NJQ19" i="30"/>
  <c r="NJR19" i="30"/>
  <c r="NJS19" i="30"/>
  <c r="NJT19" i="30"/>
  <c r="NJU19" i="30"/>
  <c r="NJV19" i="30"/>
  <c r="NJW19" i="30"/>
  <c r="NJX19" i="30"/>
  <c r="NJY19" i="30"/>
  <c r="NJZ19" i="30"/>
  <c r="NKA19" i="30"/>
  <c r="NKB19" i="30"/>
  <c r="NKC19" i="30"/>
  <c r="NKD19" i="30"/>
  <c r="NKE19" i="30"/>
  <c r="NKF19" i="30"/>
  <c r="NKG19" i="30"/>
  <c r="NKH19" i="30"/>
  <c r="NKI19" i="30"/>
  <c r="NKJ19" i="30"/>
  <c r="NKK19" i="30"/>
  <c r="NKL19" i="30"/>
  <c r="NKM19" i="30"/>
  <c r="NKN19" i="30"/>
  <c r="NKO19" i="30"/>
  <c r="NKP19" i="30"/>
  <c r="NKQ19" i="30"/>
  <c r="NKR19" i="30"/>
  <c r="NKS19" i="30"/>
  <c r="NKT19" i="30"/>
  <c r="NKU19" i="30"/>
  <c r="NKV19" i="30"/>
  <c r="NKW19" i="30"/>
  <c r="NKX19" i="30"/>
  <c r="NKY19" i="30"/>
  <c r="NKZ19" i="30"/>
  <c r="NLA19" i="30"/>
  <c r="NLB19" i="30"/>
  <c r="NLC19" i="30"/>
  <c r="NLD19" i="30"/>
  <c r="NLE19" i="30"/>
  <c r="NLF19" i="30"/>
  <c r="NLG19" i="30"/>
  <c r="NLH19" i="30"/>
  <c r="NLI19" i="30"/>
  <c r="NLJ19" i="30"/>
  <c r="NLK19" i="30"/>
  <c r="NLL19" i="30"/>
  <c r="NLM19" i="30"/>
  <c r="NLN19" i="30"/>
  <c r="NLO19" i="30"/>
  <c r="NLP19" i="30"/>
  <c r="NLQ19" i="30"/>
  <c r="NLR19" i="30"/>
  <c r="NLS19" i="30"/>
  <c r="NLT19" i="30"/>
  <c r="NLU19" i="30"/>
  <c r="NLV19" i="30"/>
  <c r="NLW19" i="30"/>
  <c r="NLX19" i="30"/>
  <c r="NLY19" i="30"/>
  <c r="NLZ19" i="30"/>
  <c r="NMA19" i="30"/>
  <c r="NMB19" i="30"/>
  <c r="NMC19" i="30"/>
  <c r="NMD19" i="30"/>
  <c r="NME19" i="30"/>
  <c r="NMF19" i="30"/>
  <c r="NMG19" i="30"/>
  <c r="NMH19" i="30"/>
  <c r="NMI19" i="30"/>
  <c r="NMJ19" i="30"/>
  <c r="NMK19" i="30"/>
  <c r="NML19" i="30"/>
  <c r="NMM19" i="30"/>
  <c r="NMN19" i="30"/>
  <c r="NMO19" i="30"/>
  <c r="NMP19" i="30"/>
  <c r="NMQ19" i="30"/>
  <c r="NMR19" i="30"/>
  <c r="NMS19" i="30"/>
  <c r="NMT19" i="30"/>
  <c r="NMU19" i="30"/>
  <c r="NMV19" i="30"/>
  <c r="NMW19" i="30"/>
  <c r="NMX19" i="30"/>
  <c r="NMY19" i="30"/>
  <c r="NMZ19" i="30"/>
  <c r="NNA19" i="30"/>
  <c r="NNB19" i="30"/>
  <c r="NNC19" i="30"/>
  <c r="NND19" i="30"/>
  <c r="NNE19" i="30"/>
  <c r="NNF19" i="30"/>
  <c r="NNG19" i="30"/>
  <c r="NNH19" i="30"/>
  <c r="NNI19" i="30"/>
  <c r="NNJ19" i="30"/>
  <c r="NNK19" i="30"/>
  <c r="NNL19" i="30"/>
  <c r="NNM19" i="30"/>
  <c r="NNN19" i="30"/>
  <c r="NNO19" i="30"/>
  <c r="NNP19" i="30"/>
  <c r="NNQ19" i="30"/>
  <c r="NNR19" i="30"/>
  <c r="NNS19" i="30"/>
  <c r="NNT19" i="30"/>
  <c r="NNU19" i="30"/>
  <c r="NNV19" i="30"/>
  <c r="NNW19" i="30"/>
  <c r="NNX19" i="30"/>
  <c r="NNY19" i="30"/>
  <c r="NNZ19" i="30"/>
  <c r="NOA19" i="30"/>
  <c r="NOB19" i="30"/>
  <c r="NOC19" i="30"/>
  <c r="NOD19" i="30"/>
  <c r="NOE19" i="30"/>
  <c r="NOF19" i="30"/>
  <c r="NOG19" i="30"/>
  <c r="NOH19" i="30"/>
  <c r="NOI19" i="30"/>
  <c r="NOJ19" i="30"/>
  <c r="NOK19" i="30"/>
  <c r="NOL19" i="30"/>
  <c r="NOM19" i="30"/>
  <c r="NON19" i="30"/>
  <c r="NOO19" i="30"/>
  <c r="NOP19" i="30"/>
  <c r="NOQ19" i="30"/>
  <c r="NOR19" i="30"/>
  <c r="NOS19" i="30"/>
  <c r="NOT19" i="30"/>
  <c r="NOU19" i="30"/>
  <c r="NOV19" i="30"/>
  <c r="NOW19" i="30"/>
  <c r="NOX19" i="30"/>
  <c r="NOY19" i="30"/>
  <c r="NOZ19" i="30"/>
  <c r="NPA19" i="30"/>
  <c r="NPB19" i="30"/>
  <c r="NPC19" i="30"/>
  <c r="NPD19" i="30"/>
  <c r="NPE19" i="30"/>
  <c r="NPF19" i="30"/>
  <c r="NPG19" i="30"/>
  <c r="NPH19" i="30"/>
  <c r="NPI19" i="30"/>
  <c r="NPJ19" i="30"/>
  <c r="NPK19" i="30"/>
  <c r="NPL19" i="30"/>
  <c r="NPM19" i="30"/>
  <c r="NPN19" i="30"/>
  <c r="NPO19" i="30"/>
  <c r="NPP19" i="30"/>
  <c r="NPQ19" i="30"/>
  <c r="NPR19" i="30"/>
  <c r="NPS19" i="30"/>
  <c r="NPT19" i="30"/>
  <c r="NPU19" i="30"/>
  <c r="NPV19" i="30"/>
  <c r="NPW19" i="30"/>
  <c r="NPX19" i="30"/>
  <c r="NPY19" i="30"/>
  <c r="NPZ19" i="30"/>
  <c r="NQA19" i="30"/>
  <c r="NQB19" i="30"/>
  <c r="NQC19" i="30"/>
  <c r="NQD19" i="30"/>
  <c r="NQE19" i="30"/>
  <c r="NQF19" i="30"/>
  <c r="NQG19" i="30"/>
  <c r="NQH19" i="30"/>
  <c r="NQI19" i="30"/>
  <c r="NQJ19" i="30"/>
  <c r="NQK19" i="30"/>
  <c r="NQL19" i="30"/>
  <c r="NQM19" i="30"/>
  <c r="NQN19" i="30"/>
  <c r="NQO19" i="30"/>
  <c r="NQP19" i="30"/>
  <c r="NQQ19" i="30"/>
  <c r="NQR19" i="30"/>
  <c r="NQS19" i="30"/>
  <c r="NQT19" i="30"/>
  <c r="NQU19" i="30"/>
  <c r="NQV19" i="30"/>
  <c r="NQW19" i="30"/>
  <c r="NQX19" i="30"/>
  <c r="NQY19" i="30"/>
  <c r="NQZ19" i="30"/>
  <c r="NRA19" i="30"/>
  <c r="NRB19" i="30"/>
  <c r="NRC19" i="30"/>
  <c r="NRD19" i="30"/>
  <c r="NRE19" i="30"/>
  <c r="NRF19" i="30"/>
  <c r="NRG19" i="30"/>
  <c r="NRH19" i="30"/>
  <c r="NRI19" i="30"/>
  <c r="NRJ19" i="30"/>
  <c r="NRK19" i="30"/>
  <c r="NRL19" i="30"/>
  <c r="NRM19" i="30"/>
  <c r="NRN19" i="30"/>
  <c r="NRO19" i="30"/>
  <c r="NRP19" i="30"/>
  <c r="NRQ19" i="30"/>
  <c r="NRR19" i="30"/>
  <c r="NRS19" i="30"/>
  <c r="NRT19" i="30"/>
  <c r="NRU19" i="30"/>
  <c r="NRV19" i="30"/>
  <c r="NRW19" i="30"/>
  <c r="NRX19" i="30"/>
  <c r="NRY19" i="30"/>
  <c r="NRZ19" i="30"/>
  <c r="NSA19" i="30"/>
  <c r="NSB19" i="30"/>
  <c r="NSC19" i="30"/>
  <c r="NSD19" i="30"/>
  <c r="NSE19" i="30"/>
  <c r="NSF19" i="30"/>
  <c r="NSG19" i="30"/>
  <c r="NSH19" i="30"/>
  <c r="NSI19" i="30"/>
  <c r="NSJ19" i="30"/>
  <c r="NSK19" i="30"/>
  <c r="NSL19" i="30"/>
  <c r="NSM19" i="30"/>
  <c r="NSN19" i="30"/>
  <c r="NSO19" i="30"/>
  <c r="NSP19" i="30"/>
  <c r="NSQ19" i="30"/>
  <c r="NSR19" i="30"/>
  <c r="NSS19" i="30"/>
  <c r="NST19" i="30"/>
  <c r="NSU19" i="30"/>
  <c r="NSV19" i="30"/>
  <c r="NSW19" i="30"/>
  <c r="NSX19" i="30"/>
  <c r="NSY19" i="30"/>
  <c r="NSZ19" i="30"/>
  <c r="NTA19" i="30"/>
  <c r="NTB19" i="30"/>
  <c r="NTC19" i="30"/>
  <c r="NTD19" i="30"/>
  <c r="NTE19" i="30"/>
  <c r="NTF19" i="30"/>
  <c r="NTG19" i="30"/>
  <c r="NTH19" i="30"/>
  <c r="NTI19" i="30"/>
  <c r="NTJ19" i="30"/>
  <c r="NTK19" i="30"/>
  <c r="NTL19" i="30"/>
  <c r="NTM19" i="30"/>
  <c r="NTN19" i="30"/>
  <c r="NTO19" i="30"/>
  <c r="NTP19" i="30"/>
  <c r="NTQ19" i="30"/>
  <c r="NTR19" i="30"/>
  <c r="NTS19" i="30"/>
  <c r="NTT19" i="30"/>
  <c r="NTU19" i="30"/>
  <c r="NTV19" i="30"/>
  <c r="NTW19" i="30"/>
  <c r="NTX19" i="30"/>
  <c r="NTY19" i="30"/>
  <c r="NTZ19" i="30"/>
  <c r="NUA19" i="30"/>
  <c r="NUB19" i="30"/>
  <c r="NUC19" i="30"/>
  <c r="NUD19" i="30"/>
  <c r="NUE19" i="30"/>
  <c r="NUF19" i="30"/>
  <c r="NUG19" i="30"/>
  <c r="NUH19" i="30"/>
  <c r="NUI19" i="30"/>
  <c r="NUJ19" i="30"/>
  <c r="NUK19" i="30"/>
  <c r="NUL19" i="30"/>
  <c r="NUM19" i="30"/>
  <c r="NUN19" i="30"/>
  <c r="NUO19" i="30"/>
  <c r="NUP19" i="30"/>
  <c r="NUQ19" i="30"/>
  <c r="NUR19" i="30"/>
  <c r="NUS19" i="30"/>
  <c r="NUT19" i="30"/>
  <c r="NUU19" i="30"/>
  <c r="NUV19" i="30"/>
  <c r="NUW19" i="30"/>
  <c r="NUX19" i="30"/>
  <c r="NUY19" i="30"/>
  <c r="NUZ19" i="30"/>
  <c r="NVA19" i="30"/>
  <c r="NVB19" i="30"/>
  <c r="NVC19" i="30"/>
  <c r="NVD19" i="30"/>
  <c r="NVE19" i="30"/>
  <c r="NVF19" i="30"/>
  <c r="NVG19" i="30"/>
  <c r="NVH19" i="30"/>
  <c r="NVI19" i="30"/>
  <c r="NVJ19" i="30"/>
  <c r="NVK19" i="30"/>
  <c r="NVL19" i="30"/>
  <c r="NVM19" i="30"/>
  <c r="NVN19" i="30"/>
  <c r="NVO19" i="30"/>
  <c r="NVP19" i="30"/>
  <c r="NVQ19" i="30"/>
  <c r="NVR19" i="30"/>
  <c r="NVS19" i="30"/>
  <c r="NVT19" i="30"/>
  <c r="NVU19" i="30"/>
  <c r="NVV19" i="30"/>
  <c r="NVW19" i="30"/>
  <c r="NVX19" i="30"/>
  <c r="NVY19" i="30"/>
  <c r="NVZ19" i="30"/>
  <c r="NWA19" i="30"/>
  <c r="NWB19" i="30"/>
  <c r="NWC19" i="30"/>
  <c r="NWD19" i="30"/>
  <c r="NWE19" i="30"/>
  <c r="NWF19" i="30"/>
  <c r="NWG19" i="30"/>
  <c r="NWH19" i="30"/>
  <c r="NWI19" i="30"/>
  <c r="NWJ19" i="30"/>
  <c r="NWK19" i="30"/>
  <c r="NWL19" i="30"/>
  <c r="NWM19" i="30"/>
  <c r="NWN19" i="30"/>
  <c r="NWO19" i="30"/>
  <c r="NWP19" i="30"/>
  <c r="NWQ19" i="30"/>
  <c r="NWR19" i="30"/>
  <c r="NWS19" i="30"/>
  <c r="NWT19" i="30"/>
  <c r="NWU19" i="30"/>
  <c r="NWV19" i="30"/>
  <c r="NWW19" i="30"/>
  <c r="NWX19" i="30"/>
  <c r="NWY19" i="30"/>
  <c r="NWZ19" i="30"/>
  <c r="NXA19" i="30"/>
  <c r="NXB19" i="30"/>
  <c r="NXC19" i="30"/>
  <c r="NXD19" i="30"/>
  <c r="NXE19" i="30"/>
  <c r="NXF19" i="30"/>
  <c r="NXG19" i="30"/>
  <c r="NXH19" i="30"/>
  <c r="NXI19" i="30"/>
  <c r="NXJ19" i="30"/>
  <c r="NXK19" i="30"/>
  <c r="NXL19" i="30"/>
  <c r="NXM19" i="30"/>
  <c r="NXN19" i="30"/>
  <c r="NXO19" i="30"/>
  <c r="NXP19" i="30"/>
  <c r="NXQ19" i="30"/>
  <c r="NXR19" i="30"/>
  <c r="NXS19" i="30"/>
  <c r="NXT19" i="30"/>
  <c r="NXU19" i="30"/>
  <c r="NXV19" i="30"/>
  <c r="NXW19" i="30"/>
  <c r="NXX19" i="30"/>
  <c r="NXY19" i="30"/>
  <c r="NXZ19" i="30"/>
  <c r="NYA19" i="30"/>
  <c r="NYB19" i="30"/>
  <c r="NYC19" i="30"/>
  <c r="NYD19" i="30"/>
  <c r="NYE19" i="30"/>
  <c r="NYF19" i="30"/>
  <c r="NYG19" i="30"/>
  <c r="NYH19" i="30"/>
  <c r="NYI19" i="30"/>
  <c r="NYJ19" i="30"/>
  <c r="NYK19" i="30"/>
  <c r="NYL19" i="30"/>
  <c r="NYM19" i="30"/>
  <c r="NYN19" i="30"/>
  <c r="NYO19" i="30"/>
  <c r="NYP19" i="30"/>
  <c r="NYQ19" i="30"/>
  <c r="NYR19" i="30"/>
  <c r="NYS19" i="30"/>
  <c r="NYT19" i="30"/>
  <c r="NYU19" i="30"/>
  <c r="NYV19" i="30"/>
  <c r="NYW19" i="30"/>
  <c r="NYX19" i="30"/>
  <c r="NYY19" i="30"/>
  <c r="NYZ19" i="30"/>
  <c r="NZA19" i="30"/>
  <c r="NZB19" i="30"/>
  <c r="NZC19" i="30"/>
  <c r="NZD19" i="30"/>
  <c r="NZE19" i="30"/>
  <c r="NZF19" i="30"/>
  <c r="NZG19" i="30"/>
  <c r="NZH19" i="30"/>
  <c r="NZI19" i="30"/>
  <c r="NZJ19" i="30"/>
  <c r="NZK19" i="30"/>
  <c r="NZL19" i="30"/>
  <c r="NZM19" i="30"/>
  <c r="NZN19" i="30"/>
  <c r="NZO19" i="30"/>
  <c r="NZP19" i="30"/>
  <c r="NZQ19" i="30"/>
  <c r="NZR19" i="30"/>
  <c r="NZS19" i="30"/>
  <c r="NZT19" i="30"/>
  <c r="NZU19" i="30"/>
  <c r="NZV19" i="30"/>
  <c r="NZW19" i="30"/>
  <c r="NZX19" i="30"/>
  <c r="NZY19" i="30"/>
  <c r="NZZ19" i="30"/>
  <c r="OAA19" i="30"/>
  <c r="OAB19" i="30"/>
  <c r="OAC19" i="30"/>
  <c r="OAD19" i="30"/>
  <c r="OAE19" i="30"/>
  <c r="OAF19" i="30"/>
  <c r="OAG19" i="30"/>
  <c r="OAH19" i="30"/>
  <c r="OAI19" i="30"/>
  <c r="OAJ19" i="30"/>
  <c r="OAK19" i="30"/>
  <c r="OAL19" i="30"/>
  <c r="OAM19" i="30"/>
  <c r="OAN19" i="30"/>
  <c r="OAO19" i="30"/>
  <c r="OAP19" i="30"/>
  <c r="OAQ19" i="30"/>
  <c r="OAR19" i="30"/>
  <c r="OAS19" i="30"/>
  <c r="OAT19" i="30"/>
  <c r="OAU19" i="30"/>
  <c r="OAV19" i="30"/>
  <c r="OAW19" i="30"/>
  <c r="OAX19" i="30"/>
  <c r="OAY19" i="30"/>
  <c r="OAZ19" i="30"/>
  <c r="OBA19" i="30"/>
  <c r="OBB19" i="30"/>
  <c r="OBC19" i="30"/>
  <c r="OBD19" i="30"/>
  <c r="OBE19" i="30"/>
  <c r="OBF19" i="30"/>
  <c r="OBG19" i="30"/>
  <c r="OBH19" i="30"/>
  <c r="OBI19" i="30"/>
  <c r="OBJ19" i="30"/>
  <c r="OBK19" i="30"/>
  <c r="OBL19" i="30"/>
  <c r="OBM19" i="30"/>
  <c r="OBN19" i="30"/>
  <c r="OBO19" i="30"/>
  <c r="OBP19" i="30"/>
  <c r="OBQ19" i="30"/>
  <c r="OBR19" i="30"/>
  <c r="OBS19" i="30"/>
  <c r="OBT19" i="30"/>
  <c r="OBU19" i="30"/>
  <c r="OBV19" i="30"/>
  <c r="OBW19" i="30"/>
  <c r="OBX19" i="30"/>
  <c r="OBY19" i="30"/>
  <c r="OBZ19" i="30"/>
  <c r="OCA19" i="30"/>
  <c r="OCB19" i="30"/>
  <c r="OCC19" i="30"/>
  <c r="OCD19" i="30"/>
  <c r="OCE19" i="30"/>
  <c r="OCF19" i="30"/>
  <c r="OCG19" i="30"/>
  <c r="OCH19" i="30"/>
  <c r="OCI19" i="30"/>
  <c r="OCJ19" i="30"/>
  <c r="OCK19" i="30"/>
  <c r="OCL19" i="30"/>
  <c r="OCM19" i="30"/>
  <c r="OCN19" i="30"/>
  <c r="OCO19" i="30"/>
  <c r="OCP19" i="30"/>
  <c r="OCQ19" i="30"/>
  <c r="OCR19" i="30"/>
  <c r="OCS19" i="30"/>
  <c r="OCT19" i="30"/>
  <c r="OCU19" i="30"/>
  <c r="OCV19" i="30"/>
  <c r="OCW19" i="30"/>
  <c r="OCX19" i="30"/>
  <c r="OCY19" i="30"/>
  <c r="OCZ19" i="30"/>
  <c r="ODA19" i="30"/>
  <c r="ODB19" i="30"/>
  <c r="ODC19" i="30"/>
  <c r="ODD19" i="30"/>
  <c r="ODE19" i="30"/>
  <c r="ODF19" i="30"/>
  <c r="ODG19" i="30"/>
  <c r="ODH19" i="30"/>
  <c r="ODI19" i="30"/>
  <c r="ODJ19" i="30"/>
  <c r="ODK19" i="30"/>
  <c r="ODL19" i="30"/>
  <c r="ODM19" i="30"/>
  <c r="ODN19" i="30"/>
  <c r="ODO19" i="30"/>
  <c r="ODP19" i="30"/>
  <c r="ODQ19" i="30"/>
  <c r="ODR19" i="30"/>
  <c r="ODS19" i="30"/>
  <c r="ODT19" i="30"/>
  <c r="ODU19" i="30"/>
  <c r="ODV19" i="30"/>
  <c r="ODW19" i="30"/>
  <c r="ODX19" i="30"/>
  <c r="ODY19" i="30"/>
  <c r="ODZ19" i="30"/>
  <c r="OEA19" i="30"/>
  <c r="OEB19" i="30"/>
  <c r="OEC19" i="30"/>
  <c r="OED19" i="30"/>
  <c r="OEE19" i="30"/>
  <c r="OEF19" i="30"/>
  <c r="OEG19" i="30"/>
  <c r="OEH19" i="30"/>
  <c r="OEI19" i="30"/>
  <c r="OEJ19" i="30"/>
  <c r="OEK19" i="30"/>
  <c r="OEL19" i="30"/>
  <c r="OEM19" i="30"/>
  <c r="OEN19" i="30"/>
  <c r="OEO19" i="30"/>
  <c r="OEP19" i="30"/>
  <c r="OEQ19" i="30"/>
  <c r="OER19" i="30"/>
  <c r="OES19" i="30"/>
  <c r="OET19" i="30"/>
  <c r="OEU19" i="30"/>
  <c r="OEV19" i="30"/>
  <c r="OEW19" i="30"/>
  <c r="OEX19" i="30"/>
  <c r="OEY19" i="30"/>
  <c r="OEZ19" i="30"/>
  <c r="OFA19" i="30"/>
  <c r="OFB19" i="30"/>
  <c r="OFC19" i="30"/>
  <c r="OFD19" i="30"/>
  <c r="OFE19" i="30"/>
  <c r="OFF19" i="30"/>
  <c r="OFG19" i="30"/>
  <c r="OFH19" i="30"/>
  <c r="OFI19" i="30"/>
  <c r="OFJ19" i="30"/>
  <c r="OFK19" i="30"/>
  <c r="OFL19" i="30"/>
  <c r="OFM19" i="30"/>
  <c r="OFN19" i="30"/>
  <c r="OFO19" i="30"/>
  <c r="OFP19" i="30"/>
  <c r="OFQ19" i="30"/>
  <c r="OFR19" i="30"/>
  <c r="OFS19" i="30"/>
  <c r="OFT19" i="30"/>
  <c r="OFU19" i="30"/>
  <c r="OFV19" i="30"/>
  <c r="OFW19" i="30"/>
  <c r="OFX19" i="30"/>
  <c r="OFY19" i="30"/>
  <c r="OFZ19" i="30"/>
  <c r="OGA19" i="30"/>
  <c r="OGB19" i="30"/>
  <c r="OGC19" i="30"/>
  <c r="OGD19" i="30"/>
  <c r="OGE19" i="30"/>
  <c r="OGF19" i="30"/>
  <c r="OGG19" i="30"/>
  <c r="OGH19" i="30"/>
  <c r="OGI19" i="30"/>
  <c r="OGJ19" i="30"/>
  <c r="OGK19" i="30"/>
  <c r="OGL19" i="30"/>
  <c r="OGM19" i="30"/>
  <c r="OGN19" i="30"/>
  <c r="OGO19" i="30"/>
  <c r="OGP19" i="30"/>
  <c r="OGQ19" i="30"/>
  <c r="OGR19" i="30"/>
  <c r="OGS19" i="30"/>
  <c r="OGT19" i="30"/>
  <c r="OGU19" i="30"/>
  <c r="OGV19" i="30"/>
  <c r="OGW19" i="30"/>
  <c r="OGX19" i="30"/>
  <c r="OGY19" i="30"/>
  <c r="OGZ19" i="30"/>
  <c r="OHA19" i="30"/>
  <c r="OHB19" i="30"/>
  <c r="OHC19" i="30"/>
  <c r="OHD19" i="30"/>
  <c r="OHE19" i="30"/>
  <c r="OHF19" i="30"/>
  <c r="OHG19" i="30"/>
  <c r="OHH19" i="30"/>
  <c r="OHI19" i="30"/>
  <c r="OHJ19" i="30"/>
  <c r="OHK19" i="30"/>
  <c r="OHL19" i="30"/>
  <c r="OHM19" i="30"/>
  <c r="OHN19" i="30"/>
  <c r="OHO19" i="30"/>
  <c r="OHP19" i="30"/>
  <c r="OHQ19" i="30"/>
  <c r="OHR19" i="30"/>
  <c r="OHS19" i="30"/>
  <c r="OHT19" i="30"/>
  <c r="OHU19" i="30"/>
  <c r="OHV19" i="30"/>
  <c r="OHW19" i="30"/>
  <c r="OHX19" i="30"/>
  <c r="OHY19" i="30"/>
  <c r="OHZ19" i="30"/>
  <c r="OIA19" i="30"/>
  <c r="OIB19" i="30"/>
  <c r="OIC19" i="30"/>
  <c r="OID19" i="30"/>
  <c r="OIE19" i="30"/>
  <c r="OIF19" i="30"/>
  <c r="OIG19" i="30"/>
  <c r="OIH19" i="30"/>
  <c r="OII19" i="30"/>
  <c r="OIJ19" i="30"/>
  <c r="OIK19" i="30"/>
  <c r="OIL19" i="30"/>
  <c r="OIM19" i="30"/>
  <c r="OIN19" i="30"/>
  <c r="OIO19" i="30"/>
  <c r="OIP19" i="30"/>
  <c r="OIQ19" i="30"/>
  <c r="OIR19" i="30"/>
  <c r="OIS19" i="30"/>
  <c r="OIT19" i="30"/>
  <c r="OIU19" i="30"/>
  <c r="OIV19" i="30"/>
  <c r="OIW19" i="30"/>
  <c r="OIX19" i="30"/>
  <c r="OIY19" i="30"/>
  <c r="OIZ19" i="30"/>
  <c r="OJA19" i="30"/>
  <c r="OJB19" i="30"/>
  <c r="OJC19" i="30"/>
  <c r="OJD19" i="30"/>
  <c r="OJE19" i="30"/>
  <c r="OJF19" i="30"/>
  <c r="OJG19" i="30"/>
  <c r="OJH19" i="30"/>
  <c r="OJI19" i="30"/>
  <c r="OJJ19" i="30"/>
  <c r="OJK19" i="30"/>
  <c r="OJL19" i="30"/>
  <c r="OJM19" i="30"/>
  <c r="OJN19" i="30"/>
  <c r="OJO19" i="30"/>
  <c r="OJP19" i="30"/>
  <c r="OJQ19" i="30"/>
  <c r="OJR19" i="30"/>
  <c r="OJS19" i="30"/>
  <c r="OJT19" i="30"/>
  <c r="OJU19" i="30"/>
  <c r="OJV19" i="30"/>
  <c r="OJW19" i="30"/>
  <c r="OJX19" i="30"/>
  <c r="OJY19" i="30"/>
  <c r="OJZ19" i="30"/>
  <c r="OKA19" i="30"/>
  <c r="OKB19" i="30"/>
  <c r="OKC19" i="30"/>
  <c r="OKD19" i="30"/>
  <c r="OKE19" i="30"/>
  <c r="OKF19" i="30"/>
  <c r="OKG19" i="30"/>
  <c r="OKH19" i="30"/>
  <c r="OKI19" i="30"/>
  <c r="OKJ19" i="30"/>
  <c r="OKK19" i="30"/>
  <c r="OKL19" i="30"/>
  <c r="OKM19" i="30"/>
  <c r="OKN19" i="30"/>
  <c r="OKO19" i="30"/>
  <c r="OKP19" i="30"/>
  <c r="OKQ19" i="30"/>
  <c r="OKR19" i="30"/>
  <c r="OKS19" i="30"/>
  <c r="OKT19" i="30"/>
  <c r="OKU19" i="30"/>
  <c r="OKV19" i="30"/>
  <c r="OKW19" i="30"/>
  <c r="OKX19" i="30"/>
  <c r="OKY19" i="30"/>
  <c r="OKZ19" i="30"/>
  <c r="OLA19" i="30"/>
  <c r="OLB19" i="30"/>
  <c r="OLC19" i="30"/>
  <c r="OLD19" i="30"/>
  <c r="OLE19" i="30"/>
  <c r="OLF19" i="30"/>
  <c r="OLG19" i="30"/>
  <c r="OLH19" i="30"/>
  <c r="OLI19" i="30"/>
  <c r="OLJ19" i="30"/>
  <c r="OLK19" i="30"/>
  <c r="OLL19" i="30"/>
  <c r="OLM19" i="30"/>
  <c r="OLN19" i="30"/>
  <c r="OLO19" i="30"/>
  <c r="OLP19" i="30"/>
  <c r="OLQ19" i="30"/>
  <c r="OLR19" i="30"/>
  <c r="OLS19" i="30"/>
  <c r="OLT19" i="30"/>
  <c r="OLU19" i="30"/>
  <c r="OLV19" i="30"/>
  <c r="OLW19" i="30"/>
  <c r="OLX19" i="30"/>
  <c r="OLY19" i="30"/>
  <c r="OLZ19" i="30"/>
  <c r="OMA19" i="30"/>
  <c r="OMB19" i="30"/>
  <c r="OMC19" i="30"/>
  <c r="OMD19" i="30"/>
  <c r="OME19" i="30"/>
  <c r="OMF19" i="30"/>
  <c r="OMG19" i="30"/>
  <c r="OMH19" i="30"/>
  <c r="OMI19" i="30"/>
  <c r="OMJ19" i="30"/>
  <c r="OMK19" i="30"/>
  <c r="OML19" i="30"/>
  <c r="OMM19" i="30"/>
  <c r="OMN19" i="30"/>
  <c r="OMO19" i="30"/>
  <c r="OMP19" i="30"/>
  <c r="OMQ19" i="30"/>
  <c r="OMR19" i="30"/>
  <c r="OMS19" i="30"/>
  <c r="OMT19" i="30"/>
  <c r="OMU19" i="30"/>
  <c r="OMV19" i="30"/>
  <c r="OMW19" i="30"/>
  <c r="OMX19" i="30"/>
  <c r="OMY19" i="30"/>
  <c r="OMZ19" i="30"/>
  <c r="ONA19" i="30"/>
  <c r="ONB19" i="30"/>
  <c r="ONC19" i="30"/>
  <c r="OND19" i="30"/>
  <c r="ONE19" i="30"/>
  <c r="ONF19" i="30"/>
  <c r="ONG19" i="30"/>
  <c r="ONH19" i="30"/>
  <c r="ONI19" i="30"/>
  <c r="ONJ19" i="30"/>
  <c r="ONK19" i="30"/>
  <c r="ONL19" i="30"/>
  <c r="ONM19" i="30"/>
  <c r="ONN19" i="30"/>
  <c r="ONO19" i="30"/>
  <c r="ONP19" i="30"/>
  <c r="ONQ19" i="30"/>
  <c r="ONR19" i="30"/>
  <c r="ONS19" i="30"/>
  <c r="ONT19" i="30"/>
  <c r="ONU19" i="30"/>
  <c r="ONV19" i="30"/>
  <c r="ONW19" i="30"/>
  <c r="ONX19" i="30"/>
  <c r="ONY19" i="30"/>
  <c r="ONZ19" i="30"/>
  <c r="OOA19" i="30"/>
  <c r="OOB19" i="30"/>
  <c r="OOC19" i="30"/>
  <c r="OOD19" i="30"/>
  <c r="OOE19" i="30"/>
  <c r="OOF19" i="30"/>
  <c r="OOG19" i="30"/>
  <c r="OOH19" i="30"/>
  <c r="OOI19" i="30"/>
  <c r="OOJ19" i="30"/>
  <c r="OOK19" i="30"/>
  <c r="OOL19" i="30"/>
  <c r="OOM19" i="30"/>
  <c r="OON19" i="30"/>
  <c r="OOO19" i="30"/>
  <c r="OOP19" i="30"/>
  <c r="OOQ19" i="30"/>
  <c r="OOR19" i="30"/>
  <c r="OOS19" i="30"/>
  <c r="OOT19" i="30"/>
  <c r="OOU19" i="30"/>
  <c r="OOV19" i="30"/>
  <c r="OOW19" i="30"/>
  <c r="OOX19" i="30"/>
  <c r="OOY19" i="30"/>
  <c r="OOZ19" i="30"/>
  <c r="OPA19" i="30"/>
  <c r="OPB19" i="30"/>
  <c r="OPC19" i="30"/>
  <c r="OPD19" i="30"/>
  <c r="OPE19" i="30"/>
  <c r="OPF19" i="30"/>
  <c r="OPG19" i="30"/>
  <c r="OPH19" i="30"/>
  <c r="OPI19" i="30"/>
  <c r="OPJ19" i="30"/>
  <c r="OPK19" i="30"/>
  <c r="OPL19" i="30"/>
  <c r="OPM19" i="30"/>
  <c r="OPN19" i="30"/>
  <c r="OPO19" i="30"/>
  <c r="OPP19" i="30"/>
  <c r="OPQ19" i="30"/>
  <c r="OPR19" i="30"/>
  <c r="OPS19" i="30"/>
  <c r="OPT19" i="30"/>
  <c r="OPU19" i="30"/>
  <c r="OPV19" i="30"/>
  <c r="OPW19" i="30"/>
  <c r="OPX19" i="30"/>
  <c r="OPY19" i="30"/>
  <c r="OPZ19" i="30"/>
  <c r="OQA19" i="30"/>
  <c r="OQB19" i="30"/>
  <c r="OQC19" i="30"/>
  <c r="OQD19" i="30"/>
  <c r="OQE19" i="30"/>
  <c r="OQF19" i="30"/>
  <c r="OQG19" i="30"/>
  <c r="OQH19" i="30"/>
  <c r="OQI19" i="30"/>
  <c r="OQJ19" i="30"/>
  <c r="OQK19" i="30"/>
  <c r="OQL19" i="30"/>
  <c r="OQM19" i="30"/>
  <c r="OQN19" i="30"/>
  <c r="OQO19" i="30"/>
  <c r="OQP19" i="30"/>
  <c r="OQQ19" i="30"/>
  <c r="OQR19" i="30"/>
  <c r="OQS19" i="30"/>
  <c r="OQT19" i="30"/>
  <c r="OQU19" i="30"/>
  <c r="OQV19" i="30"/>
  <c r="OQW19" i="30"/>
  <c r="OQX19" i="30"/>
  <c r="OQY19" i="30"/>
  <c r="OQZ19" i="30"/>
  <c r="ORA19" i="30"/>
  <c r="ORB19" i="30"/>
  <c r="ORC19" i="30"/>
  <c r="ORD19" i="30"/>
  <c r="ORE19" i="30"/>
  <c r="ORF19" i="30"/>
  <c r="ORG19" i="30"/>
  <c r="ORH19" i="30"/>
  <c r="ORI19" i="30"/>
  <c r="ORJ19" i="30"/>
  <c r="ORK19" i="30"/>
  <c r="ORL19" i="30"/>
  <c r="ORM19" i="30"/>
  <c r="ORN19" i="30"/>
  <c r="ORO19" i="30"/>
  <c r="ORP19" i="30"/>
  <c r="ORQ19" i="30"/>
  <c r="ORR19" i="30"/>
  <c r="ORS19" i="30"/>
  <c r="ORT19" i="30"/>
  <c r="ORU19" i="30"/>
  <c r="ORV19" i="30"/>
  <c r="ORW19" i="30"/>
  <c r="ORX19" i="30"/>
  <c r="ORY19" i="30"/>
  <c r="ORZ19" i="30"/>
  <c r="OSA19" i="30"/>
  <c r="OSB19" i="30"/>
  <c r="OSC19" i="30"/>
  <c r="OSD19" i="30"/>
  <c r="OSE19" i="30"/>
  <c r="OSF19" i="30"/>
  <c r="OSG19" i="30"/>
  <c r="OSH19" i="30"/>
  <c r="OSI19" i="30"/>
  <c r="OSJ19" i="30"/>
  <c r="OSK19" i="30"/>
  <c r="OSL19" i="30"/>
  <c r="OSM19" i="30"/>
  <c r="OSN19" i="30"/>
  <c r="OSO19" i="30"/>
  <c r="OSP19" i="30"/>
  <c r="OSQ19" i="30"/>
  <c r="OSR19" i="30"/>
  <c r="OSS19" i="30"/>
  <c r="OST19" i="30"/>
  <c r="OSU19" i="30"/>
  <c r="OSV19" i="30"/>
  <c r="OSW19" i="30"/>
  <c r="OSX19" i="30"/>
  <c r="OSY19" i="30"/>
  <c r="OSZ19" i="30"/>
  <c r="OTA19" i="30"/>
  <c r="OTB19" i="30"/>
  <c r="OTC19" i="30"/>
  <c r="OTD19" i="30"/>
  <c r="OTE19" i="30"/>
  <c r="OTF19" i="30"/>
  <c r="OTG19" i="30"/>
  <c r="OTH19" i="30"/>
  <c r="OTI19" i="30"/>
  <c r="OTJ19" i="30"/>
  <c r="OTK19" i="30"/>
  <c r="OTL19" i="30"/>
  <c r="OTM19" i="30"/>
  <c r="OTN19" i="30"/>
  <c r="OTO19" i="30"/>
  <c r="OTP19" i="30"/>
  <c r="OTQ19" i="30"/>
  <c r="OTR19" i="30"/>
  <c r="OTS19" i="30"/>
  <c r="OTT19" i="30"/>
  <c r="OTU19" i="30"/>
  <c r="OTV19" i="30"/>
  <c r="OTW19" i="30"/>
  <c r="OTX19" i="30"/>
  <c r="OTY19" i="30"/>
  <c r="OTZ19" i="30"/>
  <c r="OUA19" i="30"/>
  <c r="OUB19" i="30"/>
  <c r="OUC19" i="30"/>
  <c r="OUD19" i="30"/>
  <c r="OUE19" i="30"/>
  <c r="OUF19" i="30"/>
  <c r="OUG19" i="30"/>
  <c r="OUH19" i="30"/>
  <c r="OUI19" i="30"/>
  <c r="OUJ19" i="30"/>
  <c r="OUK19" i="30"/>
  <c r="OUL19" i="30"/>
  <c r="OUM19" i="30"/>
  <c r="OUN19" i="30"/>
  <c r="OUO19" i="30"/>
  <c r="OUP19" i="30"/>
  <c r="OUQ19" i="30"/>
  <c r="OUR19" i="30"/>
  <c r="OUS19" i="30"/>
  <c r="OUT19" i="30"/>
  <c r="OUU19" i="30"/>
  <c r="OUV19" i="30"/>
  <c r="OUW19" i="30"/>
  <c r="OUX19" i="30"/>
  <c r="OUY19" i="30"/>
  <c r="OUZ19" i="30"/>
  <c r="OVA19" i="30"/>
  <c r="OVB19" i="30"/>
  <c r="OVC19" i="30"/>
  <c r="OVD19" i="30"/>
  <c r="OVE19" i="30"/>
  <c r="OVF19" i="30"/>
  <c r="OVG19" i="30"/>
  <c r="OVH19" i="30"/>
  <c r="OVI19" i="30"/>
  <c r="OVJ19" i="30"/>
  <c r="OVK19" i="30"/>
  <c r="OVL19" i="30"/>
  <c r="OVM19" i="30"/>
  <c r="OVN19" i="30"/>
  <c r="OVO19" i="30"/>
  <c r="OVP19" i="30"/>
  <c r="OVQ19" i="30"/>
  <c r="OVR19" i="30"/>
  <c r="OVS19" i="30"/>
  <c r="OVT19" i="30"/>
  <c r="OVU19" i="30"/>
  <c r="OVV19" i="30"/>
  <c r="OVW19" i="30"/>
  <c r="OVX19" i="30"/>
  <c r="OVY19" i="30"/>
  <c r="OVZ19" i="30"/>
  <c r="OWA19" i="30"/>
  <c r="OWB19" i="30"/>
  <c r="OWC19" i="30"/>
  <c r="OWD19" i="30"/>
  <c r="OWE19" i="30"/>
  <c r="OWF19" i="30"/>
  <c r="OWG19" i="30"/>
  <c r="OWH19" i="30"/>
  <c r="OWI19" i="30"/>
  <c r="OWJ19" i="30"/>
  <c r="OWK19" i="30"/>
  <c r="OWL19" i="30"/>
  <c r="OWM19" i="30"/>
  <c r="OWN19" i="30"/>
  <c r="OWO19" i="30"/>
  <c r="OWP19" i="30"/>
  <c r="OWQ19" i="30"/>
  <c r="OWR19" i="30"/>
  <c r="OWS19" i="30"/>
  <c r="OWT19" i="30"/>
  <c r="OWU19" i="30"/>
  <c r="OWV19" i="30"/>
  <c r="OWW19" i="30"/>
  <c r="OWX19" i="30"/>
  <c r="OWY19" i="30"/>
  <c r="OWZ19" i="30"/>
  <c r="OXA19" i="30"/>
  <c r="OXB19" i="30"/>
  <c r="OXC19" i="30"/>
  <c r="OXD19" i="30"/>
  <c r="OXE19" i="30"/>
  <c r="OXF19" i="30"/>
  <c r="OXG19" i="30"/>
  <c r="OXH19" i="30"/>
  <c r="OXI19" i="30"/>
  <c r="OXJ19" i="30"/>
  <c r="OXK19" i="30"/>
  <c r="OXL19" i="30"/>
  <c r="OXM19" i="30"/>
  <c r="OXN19" i="30"/>
  <c r="OXO19" i="30"/>
  <c r="OXP19" i="30"/>
  <c r="OXQ19" i="30"/>
  <c r="OXR19" i="30"/>
  <c r="OXS19" i="30"/>
  <c r="OXT19" i="30"/>
  <c r="OXU19" i="30"/>
  <c r="OXV19" i="30"/>
  <c r="OXW19" i="30"/>
  <c r="OXX19" i="30"/>
  <c r="OXY19" i="30"/>
  <c r="OXZ19" i="30"/>
  <c r="OYA19" i="30"/>
  <c r="OYB19" i="30"/>
  <c r="OYC19" i="30"/>
  <c r="OYD19" i="30"/>
  <c r="OYE19" i="30"/>
  <c r="OYF19" i="30"/>
  <c r="OYG19" i="30"/>
  <c r="OYH19" i="30"/>
  <c r="OYI19" i="30"/>
  <c r="OYJ19" i="30"/>
  <c r="OYK19" i="30"/>
  <c r="OYL19" i="30"/>
  <c r="OYM19" i="30"/>
  <c r="OYN19" i="30"/>
  <c r="OYO19" i="30"/>
  <c r="OYP19" i="30"/>
  <c r="OYQ19" i="30"/>
  <c r="OYR19" i="30"/>
  <c r="OYS19" i="30"/>
  <c r="OYT19" i="30"/>
  <c r="OYU19" i="30"/>
  <c r="OYV19" i="30"/>
  <c r="OYW19" i="30"/>
  <c r="OYX19" i="30"/>
  <c r="OYY19" i="30"/>
  <c r="OYZ19" i="30"/>
  <c r="OZA19" i="30"/>
  <c r="OZB19" i="30"/>
  <c r="OZC19" i="30"/>
  <c r="OZD19" i="30"/>
  <c r="OZE19" i="30"/>
  <c r="OZF19" i="30"/>
  <c r="OZG19" i="30"/>
  <c r="OZH19" i="30"/>
  <c r="OZI19" i="30"/>
  <c r="OZJ19" i="30"/>
  <c r="OZK19" i="30"/>
  <c r="OZL19" i="30"/>
  <c r="OZM19" i="30"/>
  <c r="OZN19" i="30"/>
  <c r="OZO19" i="30"/>
  <c r="OZP19" i="30"/>
  <c r="OZQ19" i="30"/>
  <c r="OZR19" i="30"/>
  <c r="OZS19" i="30"/>
  <c r="OZT19" i="30"/>
  <c r="OZU19" i="30"/>
  <c r="OZV19" i="30"/>
  <c r="OZW19" i="30"/>
  <c r="OZX19" i="30"/>
  <c r="OZY19" i="30"/>
  <c r="OZZ19" i="30"/>
  <c r="PAA19" i="30"/>
  <c r="PAB19" i="30"/>
  <c r="PAC19" i="30"/>
  <c r="PAD19" i="30"/>
  <c r="PAE19" i="30"/>
  <c r="PAF19" i="30"/>
  <c r="PAG19" i="30"/>
  <c r="PAH19" i="30"/>
  <c r="PAI19" i="30"/>
  <c r="PAJ19" i="30"/>
  <c r="PAK19" i="30"/>
  <c r="PAL19" i="30"/>
  <c r="PAM19" i="30"/>
  <c r="PAN19" i="30"/>
  <c r="PAO19" i="30"/>
  <c r="PAP19" i="30"/>
  <c r="PAQ19" i="30"/>
  <c r="PAR19" i="30"/>
  <c r="PAS19" i="30"/>
  <c r="PAT19" i="30"/>
  <c r="PAU19" i="30"/>
  <c r="PAV19" i="30"/>
  <c r="PAW19" i="30"/>
  <c r="PAX19" i="30"/>
  <c r="PAY19" i="30"/>
  <c r="PAZ19" i="30"/>
  <c r="PBA19" i="30"/>
  <c r="PBB19" i="30"/>
  <c r="PBC19" i="30"/>
  <c r="PBD19" i="30"/>
  <c r="PBE19" i="30"/>
  <c r="PBF19" i="30"/>
  <c r="PBG19" i="30"/>
  <c r="PBH19" i="30"/>
  <c r="PBI19" i="30"/>
  <c r="PBJ19" i="30"/>
  <c r="PBK19" i="30"/>
  <c r="PBL19" i="30"/>
  <c r="PBM19" i="30"/>
  <c r="PBN19" i="30"/>
  <c r="PBO19" i="30"/>
  <c r="PBP19" i="30"/>
  <c r="PBQ19" i="30"/>
  <c r="PBR19" i="30"/>
  <c r="PBS19" i="30"/>
  <c r="PBT19" i="30"/>
  <c r="PBU19" i="30"/>
  <c r="PBV19" i="30"/>
  <c r="PBW19" i="30"/>
  <c r="PBX19" i="30"/>
  <c r="PBY19" i="30"/>
  <c r="PBZ19" i="30"/>
  <c r="PCA19" i="30"/>
  <c r="PCB19" i="30"/>
  <c r="PCC19" i="30"/>
  <c r="PCD19" i="30"/>
  <c r="PCE19" i="30"/>
  <c r="PCF19" i="30"/>
  <c r="PCG19" i="30"/>
  <c r="PCH19" i="30"/>
  <c r="PCI19" i="30"/>
  <c r="PCJ19" i="30"/>
  <c r="PCK19" i="30"/>
  <c r="PCL19" i="30"/>
  <c r="PCM19" i="30"/>
  <c r="PCN19" i="30"/>
  <c r="PCO19" i="30"/>
  <c r="PCP19" i="30"/>
  <c r="PCQ19" i="30"/>
  <c r="PCR19" i="30"/>
  <c r="PCS19" i="30"/>
  <c r="PCT19" i="30"/>
  <c r="PCU19" i="30"/>
  <c r="PCV19" i="30"/>
  <c r="PCW19" i="30"/>
  <c r="PCX19" i="30"/>
  <c r="PCY19" i="30"/>
  <c r="PCZ19" i="30"/>
  <c r="PDA19" i="30"/>
  <c r="PDB19" i="30"/>
  <c r="PDC19" i="30"/>
  <c r="PDD19" i="30"/>
  <c r="PDE19" i="30"/>
  <c r="PDF19" i="30"/>
  <c r="PDG19" i="30"/>
  <c r="PDH19" i="30"/>
  <c r="PDI19" i="30"/>
  <c r="PDJ19" i="30"/>
  <c r="PDK19" i="30"/>
  <c r="PDL19" i="30"/>
  <c r="PDM19" i="30"/>
  <c r="PDN19" i="30"/>
  <c r="PDO19" i="30"/>
  <c r="PDP19" i="30"/>
  <c r="PDQ19" i="30"/>
  <c r="PDR19" i="30"/>
  <c r="PDS19" i="30"/>
  <c r="PDT19" i="30"/>
  <c r="PDU19" i="30"/>
  <c r="PDV19" i="30"/>
  <c r="PDW19" i="30"/>
  <c r="PDX19" i="30"/>
  <c r="PDY19" i="30"/>
  <c r="PDZ19" i="30"/>
  <c r="PEA19" i="30"/>
  <c r="PEB19" i="30"/>
  <c r="PEC19" i="30"/>
  <c r="PED19" i="30"/>
  <c r="PEE19" i="30"/>
  <c r="PEF19" i="30"/>
  <c r="PEG19" i="30"/>
  <c r="PEH19" i="30"/>
  <c r="PEI19" i="30"/>
  <c r="PEJ19" i="30"/>
  <c r="PEK19" i="30"/>
  <c r="PEL19" i="30"/>
  <c r="PEM19" i="30"/>
  <c r="PEN19" i="30"/>
  <c r="PEO19" i="30"/>
  <c r="PEP19" i="30"/>
  <c r="PEQ19" i="30"/>
  <c r="PER19" i="30"/>
  <c r="PES19" i="30"/>
  <c r="PET19" i="30"/>
  <c r="PEU19" i="30"/>
  <c r="PEV19" i="30"/>
  <c r="PEW19" i="30"/>
  <c r="PEX19" i="30"/>
  <c r="PEY19" i="30"/>
  <c r="PEZ19" i="30"/>
  <c r="PFA19" i="30"/>
  <c r="PFB19" i="30"/>
  <c r="PFC19" i="30"/>
  <c r="PFD19" i="30"/>
  <c r="PFE19" i="30"/>
  <c r="PFF19" i="30"/>
  <c r="PFG19" i="30"/>
  <c r="PFH19" i="30"/>
  <c r="PFI19" i="30"/>
  <c r="PFJ19" i="30"/>
  <c r="PFK19" i="30"/>
  <c r="PFL19" i="30"/>
  <c r="PFM19" i="30"/>
  <c r="PFN19" i="30"/>
  <c r="PFO19" i="30"/>
  <c r="PFP19" i="30"/>
  <c r="PFQ19" i="30"/>
  <c r="PFR19" i="30"/>
  <c r="PFS19" i="30"/>
  <c r="PFT19" i="30"/>
  <c r="PFU19" i="30"/>
  <c r="PFV19" i="30"/>
  <c r="PFW19" i="30"/>
  <c r="PFX19" i="30"/>
  <c r="PFY19" i="30"/>
  <c r="PFZ19" i="30"/>
  <c r="PGA19" i="30"/>
  <c r="PGB19" i="30"/>
  <c r="PGC19" i="30"/>
  <c r="PGD19" i="30"/>
  <c r="PGE19" i="30"/>
  <c r="PGF19" i="30"/>
  <c r="PGG19" i="30"/>
  <c r="PGH19" i="30"/>
  <c r="PGI19" i="30"/>
  <c r="PGJ19" i="30"/>
  <c r="PGK19" i="30"/>
  <c r="PGL19" i="30"/>
  <c r="PGM19" i="30"/>
  <c r="PGN19" i="30"/>
  <c r="PGO19" i="30"/>
  <c r="PGP19" i="30"/>
  <c r="PGQ19" i="30"/>
  <c r="PGR19" i="30"/>
  <c r="PGS19" i="30"/>
  <c r="PGT19" i="30"/>
  <c r="PGU19" i="30"/>
  <c r="PGV19" i="30"/>
  <c r="PGW19" i="30"/>
  <c r="PGX19" i="30"/>
  <c r="PGY19" i="30"/>
  <c r="PGZ19" i="30"/>
  <c r="PHA19" i="30"/>
  <c r="PHB19" i="30"/>
  <c r="PHC19" i="30"/>
  <c r="PHD19" i="30"/>
  <c r="PHE19" i="30"/>
  <c r="PHF19" i="30"/>
  <c r="PHG19" i="30"/>
  <c r="PHH19" i="30"/>
  <c r="PHI19" i="30"/>
  <c r="PHJ19" i="30"/>
  <c r="PHK19" i="30"/>
  <c r="PHL19" i="30"/>
  <c r="PHM19" i="30"/>
  <c r="PHN19" i="30"/>
  <c r="PHO19" i="30"/>
  <c r="PHP19" i="30"/>
  <c r="PHQ19" i="30"/>
  <c r="PHR19" i="30"/>
  <c r="PHS19" i="30"/>
  <c r="PHT19" i="30"/>
  <c r="PHU19" i="30"/>
  <c r="PHV19" i="30"/>
  <c r="PHW19" i="30"/>
  <c r="PHX19" i="30"/>
  <c r="PHY19" i="30"/>
  <c r="PHZ19" i="30"/>
  <c r="PIA19" i="30"/>
  <c r="PIB19" i="30"/>
  <c r="PIC19" i="30"/>
  <c r="PID19" i="30"/>
  <c r="PIE19" i="30"/>
  <c r="PIF19" i="30"/>
  <c r="PIG19" i="30"/>
  <c r="PIH19" i="30"/>
  <c r="PII19" i="30"/>
  <c r="PIJ19" i="30"/>
  <c r="PIK19" i="30"/>
  <c r="PIL19" i="30"/>
  <c r="PIM19" i="30"/>
  <c r="PIN19" i="30"/>
  <c r="PIO19" i="30"/>
  <c r="PIP19" i="30"/>
  <c r="PIQ19" i="30"/>
  <c r="PIR19" i="30"/>
  <c r="PIS19" i="30"/>
  <c r="PIT19" i="30"/>
  <c r="PIU19" i="30"/>
  <c r="PIV19" i="30"/>
  <c r="PIW19" i="30"/>
  <c r="PIX19" i="30"/>
  <c r="PIY19" i="30"/>
  <c r="PIZ19" i="30"/>
  <c r="PJA19" i="30"/>
  <c r="PJB19" i="30"/>
  <c r="PJC19" i="30"/>
  <c r="PJD19" i="30"/>
  <c r="PJE19" i="30"/>
  <c r="PJF19" i="30"/>
  <c r="PJG19" i="30"/>
  <c r="PJH19" i="30"/>
  <c r="PJI19" i="30"/>
  <c r="PJJ19" i="30"/>
  <c r="PJK19" i="30"/>
  <c r="PJL19" i="30"/>
  <c r="PJM19" i="30"/>
  <c r="PJN19" i="30"/>
  <c r="PJO19" i="30"/>
  <c r="PJP19" i="30"/>
  <c r="PJQ19" i="30"/>
  <c r="PJR19" i="30"/>
  <c r="PJS19" i="30"/>
  <c r="PJT19" i="30"/>
  <c r="PJU19" i="30"/>
  <c r="PJV19" i="30"/>
  <c r="PJW19" i="30"/>
  <c r="PJX19" i="30"/>
  <c r="PJY19" i="30"/>
  <c r="PJZ19" i="30"/>
  <c r="PKA19" i="30"/>
  <c r="PKB19" i="30"/>
  <c r="PKC19" i="30"/>
  <c r="PKD19" i="30"/>
  <c r="PKE19" i="30"/>
  <c r="PKF19" i="30"/>
  <c r="PKG19" i="30"/>
  <c r="PKH19" i="30"/>
  <c r="PKI19" i="30"/>
  <c r="PKJ19" i="30"/>
  <c r="PKK19" i="30"/>
  <c r="PKL19" i="30"/>
  <c r="PKM19" i="30"/>
  <c r="PKN19" i="30"/>
  <c r="PKO19" i="30"/>
  <c r="PKP19" i="30"/>
  <c r="PKQ19" i="30"/>
  <c r="PKR19" i="30"/>
  <c r="PKS19" i="30"/>
  <c r="PKT19" i="30"/>
  <c r="PKU19" i="30"/>
  <c r="PKV19" i="30"/>
  <c r="PKW19" i="30"/>
  <c r="PKX19" i="30"/>
  <c r="PKY19" i="30"/>
  <c r="PKZ19" i="30"/>
  <c r="PLA19" i="30"/>
  <c r="PLB19" i="30"/>
  <c r="PLC19" i="30"/>
  <c r="PLD19" i="30"/>
  <c r="PLE19" i="30"/>
  <c r="PLF19" i="30"/>
  <c r="PLG19" i="30"/>
  <c r="PLH19" i="30"/>
  <c r="PLI19" i="30"/>
  <c r="PLJ19" i="30"/>
  <c r="PLK19" i="30"/>
  <c r="PLL19" i="30"/>
  <c r="PLM19" i="30"/>
  <c r="PLN19" i="30"/>
  <c r="PLO19" i="30"/>
  <c r="PLP19" i="30"/>
  <c r="PLQ19" i="30"/>
  <c r="PLR19" i="30"/>
  <c r="PLS19" i="30"/>
  <c r="PLT19" i="30"/>
  <c r="PLU19" i="30"/>
  <c r="PLV19" i="30"/>
  <c r="PLW19" i="30"/>
  <c r="PLX19" i="30"/>
  <c r="PLY19" i="30"/>
  <c r="PLZ19" i="30"/>
  <c r="PMA19" i="30"/>
  <c r="PMB19" i="30"/>
  <c r="PMC19" i="30"/>
  <c r="PMD19" i="30"/>
  <c r="PME19" i="30"/>
  <c r="PMF19" i="30"/>
  <c r="PMG19" i="30"/>
  <c r="PMH19" i="30"/>
  <c r="PMI19" i="30"/>
  <c r="PMJ19" i="30"/>
  <c r="PMK19" i="30"/>
  <c r="PML19" i="30"/>
  <c r="PMM19" i="30"/>
  <c r="PMN19" i="30"/>
  <c r="PMO19" i="30"/>
  <c r="PMP19" i="30"/>
  <c r="PMQ19" i="30"/>
  <c r="PMR19" i="30"/>
  <c r="PMS19" i="30"/>
  <c r="PMT19" i="30"/>
  <c r="PMU19" i="30"/>
  <c r="PMV19" i="30"/>
  <c r="PMW19" i="30"/>
  <c r="PMX19" i="30"/>
  <c r="PMY19" i="30"/>
  <c r="PMZ19" i="30"/>
  <c r="PNA19" i="30"/>
  <c r="PNB19" i="30"/>
  <c r="PNC19" i="30"/>
  <c r="PND19" i="30"/>
  <c r="PNE19" i="30"/>
  <c r="PNF19" i="30"/>
  <c r="PNG19" i="30"/>
  <c r="PNH19" i="30"/>
  <c r="PNI19" i="30"/>
  <c r="PNJ19" i="30"/>
  <c r="PNK19" i="30"/>
  <c r="PNL19" i="30"/>
  <c r="PNM19" i="30"/>
  <c r="PNN19" i="30"/>
  <c r="PNO19" i="30"/>
  <c r="PNP19" i="30"/>
  <c r="PNQ19" i="30"/>
  <c r="PNR19" i="30"/>
  <c r="PNS19" i="30"/>
  <c r="PNT19" i="30"/>
  <c r="PNU19" i="30"/>
  <c r="PNV19" i="30"/>
  <c r="PNW19" i="30"/>
  <c r="PNX19" i="30"/>
  <c r="PNY19" i="30"/>
  <c r="PNZ19" i="30"/>
  <c r="POA19" i="30"/>
  <c r="POB19" i="30"/>
  <c r="POC19" i="30"/>
  <c r="POD19" i="30"/>
  <c r="POE19" i="30"/>
  <c r="POF19" i="30"/>
  <c r="POG19" i="30"/>
  <c r="POH19" i="30"/>
  <c r="POI19" i="30"/>
  <c r="POJ19" i="30"/>
  <c r="POK19" i="30"/>
  <c r="POL19" i="30"/>
  <c r="POM19" i="30"/>
  <c r="PON19" i="30"/>
  <c r="POO19" i="30"/>
  <c r="POP19" i="30"/>
  <c r="POQ19" i="30"/>
  <c r="POR19" i="30"/>
  <c r="POS19" i="30"/>
  <c r="POT19" i="30"/>
  <c r="POU19" i="30"/>
  <c r="POV19" i="30"/>
  <c r="POW19" i="30"/>
  <c r="POX19" i="30"/>
  <c r="POY19" i="30"/>
  <c r="POZ19" i="30"/>
  <c r="PPA19" i="30"/>
  <c r="PPB19" i="30"/>
  <c r="PPC19" i="30"/>
  <c r="PPD19" i="30"/>
  <c r="PPE19" i="30"/>
  <c r="PPF19" i="30"/>
  <c r="PPG19" i="30"/>
  <c r="PPH19" i="30"/>
  <c r="PPI19" i="30"/>
  <c r="PPJ19" i="30"/>
  <c r="PPK19" i="30"/>
  <c r="PPL19" i="30"/>
  <c r="PPM19" i="30"/>
  <c r="PPN19" i="30"/>
  <c r="PPO19" i="30"/>
  <c r="PPP19" i="30"/>
  <c r="PPQ19" i="30"/>
  <c r="PPR19" i="30"/>
  <c r="PPS19" i="30"/>
  <c r="PPT19" i="30"/>
  <c r="PPU19" i="30"/>
  <c r="PPV19" i="30"/>
  <c r="PPW19" i="30"/>
  <c r="PPX19" i="30"/>
  <c r="PPY19" i="30"/>
  <c r="PPZ19" i="30"/>
  <c r="PQA19" i="30"/>
  <c r="PQB19" i="30"/>
  <c r="PQC19" i="30"/>
  <c r="PQD19" i="30"/>
  <c r="PQE19" i="30"/>
  <c r="PQF19" i="30"/>
  <c r="PQG19" i="30"/>
  <c r="PQH19" i="30"/>
  <c r="PQI19" i="30"/>
  <c r="PQJ19" i="30"/>
  <c r="PQK19" i="30"/>
  <c r="PQL19" i="30"/>
  <c r="PQM19" i="30"/>
  <c r="PQN19" i="30"/>
  <c r="PQO19" i="30"/>
  <c r="PQP19" i="30"/>
  <c r="PQQ19" i="30"/>
  <c r="PQR19" i="30"/>
  <c r="PQS19" i="30"/>
  <c r="PQT19" i="30"/>
  <c r="PQU19" i="30"/>
  <c r="PQV19" i="30"/>
  <c r="PQW19" i="30"/>
  <c r="PQX19" i="30"/>
  <c r="PQY19" i="30"/>
  <c r="PQZ19" i="30"/>
  <c r="PRA19" i="30"/>
  <c r="PRB19" i="30"/>
  <c r="PRC19" i="30"/>
  <c r="PRD19" i="30"/>
  <c r="PRE19" i="30"/>
  <c r="PRF19" i="30"/>
  <c r="PRG19" i="30"/>
  <c r="PRH19" i="30"/>
  <c r="PRI19" i="30"/>
  <c r="PRJ19" i="30"/>
  <c r="PRK19" i="30"/>
  <c r="PRL19" i="30"/>
  <c r="PRM19" i="30"/>
  <c r="PRN19" i="30"/>
  <c r="PRO19" i="30"/>
  <c r="PRP19" i="30"/>
  <c r="PRQ19" i="30"/>
  <c r="PRR19" i="30"/>
  <c r="PRS19" i="30"/>
  <c r="PRT19" i="30"/>
  <c r="PRU19" i="30"/>
  <c r="PRV19" i="30"/>
  <c r="PRW19" i="30"/>
  <c r="PRX19" i="30"/>
  <c r="PRY19" i="30"/>
  <c r="PRZ19" i="30"/>
  <c r="PSA19" i="30"/>
  <c r="PSB19" i="30"/>
  <c r="PSC19" i="30"/>
  <c r="PSD19" i="30"/>
  <c r="PSE19" i="30"/>
  <c r="PSF19" i="30"/>
  <c r="PSG19" i="30"/>
  <c r="PSH19" i="30"/>
  <c r="PSI19" i="30"/>
  <c r="PSJ19" i="30"/>
  <c r="PSK19" i="30"/>
  <c r="PSL19" i="30"/>
  <c r="PSM19" i="30"/>
  <c r="PSN19" i="30"/>
  <c r="PSO19" i="30"/>
  <c r="PSP19" i="30"/>
  <c r="PSQ19" i="30"/>
  <c r="PSR19" i="30"/>
  <c r="PSS19" i="30"/>
  <c r="PST19" i="30"/>
  <c r="PSU19" i="30"/>
  <c r="PSV19" i="30"/>
  <c r="PSW19" i="30"/>
  <c r="PSX19" i="30"/>
  <c r="PSY19" i="30"/>
  <c r="PSZ19" i="30"/>
  <c r="PTA19" i="30"/>
  <c r="PTB19" i="30"/>
  <c r="PTC19" i="30"/>
  <c r="PTD19" i="30"/>
  <c r="PTE19" i="30"/>
  <c r="PTF19" i="30"/>
  <c r="PTG19" i="30"/>
  <c r="PTH19" i="30"/>
  <c r="PTI19" i="30"/>
  <c r="PTJ19" i="30"/>
  <c r="PTK19" i="30"/>
  <c r="PTL19" i="30"/>
  <c r="PTM19" i="30"/>
  <c r="PTN19" i="30"/>
  <c r="PTO19" i="30"/>
  <c r="PTP19" i="30"/>
  <c r="PTQ19" i="30"/>
  <c r="PTR19" i="30"/>
  <c r="PTS19" i="30"/>
  <c r="PTT19" i="30"/>
  <c r="PTU19" i="30"/>
  <c r="PTV19" i="30"/>
  <c r="PTW19" i="30"/>
  <c r="PTX19" i="30"/>
  <c r="PTY19" i="30"/>
  <c r="PTZ19" i="30"/>
  <c r="PUA19" i="30"/>
  <c r="PUB19" i="30"/>
  <c r="PUC19" i="30"/>
  <c r="PUD19" i="30"/>
  <c r="PUE19" i="30"/>
  <c r="PUF19" i="30"/>
  <c r="PUG19" i="30"/>
  <c r="PUH19" i="30"/>
  <c r="PUI19" i="30"/>
  <c r="PUJ19" i="30"/>
  <c r="PUK19" i="30"/>
  <c r="PUL19" i="30"/>
  <c r="PUM19" i="30"/>
  <c r="PUN19" i="30"/>
  <c r="PUO19" i="30"/>
  <c r="PUP19" i="30"/>
  <c r="PUQ19" i="30"/>
  <c r="PUR19" i="30"/>
  <c r="PUS19" i="30"/>
  <c r="PUT19" i="30"/>
  <c r="PUU19" i="30"/>
  <c r="PUV19" i="30"/>
  <c r="PUW19" i="30"/>
  <c r="PUX19" i="30"/>
  <c r="PUY19" i="30"/>
  <c r="PUZ19" i="30"/>
  <c r="PVA19" i="30"/>
  <c r="PVB19" i="30"/>
  <c r="PVC19" i="30"/>
  <c r="PVD19" i="30"/>
  <c r="PVE19" i="30"/>
  <c r="PVF19" i="30"/>
  <c r="PVG19" i="30"/>
  <c r="PVH19" i="30"/>
  <c r="PVI19" i="30"/>
  <c r="PVJ19" i="30"/>
  <c r="PVK19" i="30"/>
  <c r="PVL19" i="30"/>
  <c r="PVM19" i="30"/>
  <c r="PVN19" i="30"/>
  <c r="PVO19" i="30"/>
  <c r="PVP19" i="30"/>
  <c r="PVQ19" i="30"/>
  <c r="PVR19" i="30"/>
  <c r="PVS19" i="30"/>
  <c r="PVT19" i="30"/>
  <c r="PVU19" i="30"/>
  <c r="PVV19" i="30"/>
  <c r="PVW19" i="30"/>
  <c r="PVX19" i="30"/>
  <c r="PVY19" i="30"/>
  <c r="PVZ19" i="30"/>
  <c r="PWA19" i="30"/>
  <c r="PWB19" i="30"/>
  <c r="PWC19" i="30"/>
  <c r="PWD19" i="30"/>
  <c r="PWE19" i="30"/>
  <c r="PWF19" i="30"/>
  <c r="PWG19" i="30"/>
  <c r="PWH19" i="30"/>
  <c r="PWI19" i="30"/>
  <c r="PWJ19" i="30"/>
  <c r="PWK19" i="30"/>
  <c r="PWL19" i="30"/>
  <c r="PWM19" i="30"/>
  <c r="PWN19" i="30"/>
  <c r="PWO19" i="30"/>
  <c r="PWP19" i="30"/>
  <c r="PWQ19" i="30"/>
  <c r="PWR19" i="30"/>
  <c r="PWS19" i="30"/>
  <c r="PWT19" i="30"/>
  <c r="PWU19" i="30"/>
  <c r="PWV19" i="30"/>
  <c r="PWW19" i="30"/>
  <c r="PWX19" i="30"/>
  <c r="PWY19" i="30"/>
  <c r="PWZ19" i="30"/>
  <c r="PXA19" i="30"/>
  <c r="PXB19" i="30"/>
  <c r="PXC19" i="30"/>
  <c r="PXD19" i="30"/>
  <c r="PXE19" i="30"/>
  <c r="PXF19" i="30"/>
  <c r="PXG19" i="30"/>
  <c r="PXH19" i="30"/>
  <c r="PXI19" i="30"/>
  <c r="PXJ19" i="30"/>
  <c r="PXK19" i="30"/>
  <c r="PXL19" i="30"/>
  <c r="PXM19" i="30"/>
  <c r="PXN19" i="30"/>
  <c r="PXO19" i="30"/>
  <c r="PXP19" i="30"/>
  <c r="PXQ19" i="30"/>
  <c r="PXR19" i="30"/>
  <c r="PXS19" i="30"/>
  <c r="PXT19" i="30"/>
  <c r="PXU19" i="30"/>
  <c r="PXV19" i="30"/>
  <c r="PXW19" i="30"/>
  <c r="PXX19" i="30"/>
  <c r="PXY19" i="30"/>
  <c r="PXZ19" i="30"/>
  <c r="PYA19" i="30"/>
  <c r="PYB19" i="30"/>
  <c r="PYC19" i="30"/>
  <c r="PYD19" i="30"/>
  <c r="PYE19" i="30"/>
  <c r="PYF19" i="30"/>
  <c r="PYG19" i="30"/>
  <c r="PYH19" i="30"/>
  <c r="PYI19" i="30"/>
  <c r="PYJ19" i="30"/>
  <c r="PYK19" i="30"/>
  <c r="PYL19" i="30"/>
  <c r="PYM19" i="30"/>
  <c r="PYN19" i="30"/>
  <c r="PYO19" i="30"/>
  <c r="PYP19" i="30"/>
  <c r="PYQ19" i="30"/>
  <c r="PYR19" i="30"/>
  <c r="PYS19" i="30"/>
  <c r="PYT19" i="30"/>
  <c r="PYU19" i="30"/>
  <c r="PYV19" i="30"/>
  <c r="PYW19" i="30"/>
  <c r="PYX19" i="30"/>
  <c r="PYY19" i="30"/>
  <c r="PYZ19" i="30"/>
  <c r="PZA19" i="30"/>
  <c r="PZB19" i="30"/>
  <c r="PZC19" i="30"/>
  <c r="PZD19" i="30"/>
  <c r="PZE19" i="30"/>
  <c r="PZF19" i="30"/>
  <c r="PZG19" i="30"/>
  <c r="PZH19" i="30"/>
  <c r="PZI19" i="30"/>
  <c r="PZJ19" i="30"/>
  <c r="PZK19" i="30"/>
  <c r="PZL19" i="30"/>
  <c r="PZM19" i="30"/>
  <c r="PZN19" i="30"/>
  <c r="PZO19" i="30"/>
  <c r="PZP19" i="30"/>
  <c r="PZQ19" i="30"/>
  <c r="PZR19" i="30"/>
  <c r="PZS19" i="30"/>
  <c r="PZT19" i="30"/>
  <c r="PZU19" i="30"/>
  <c r="PZV19" i="30"/>
  <c r="PZW19" i="30"/>
  <c r="PZX19" i="30"/>
  <c r="PZY19" i="30"/>
  <c r="PZZ19" i="30"/>
  <c r="QAA19" i="30"/>
  <c r="QAB19" i="30"/>
  <c r="QAC19" i="30"/>
  <c r="QAD19" i="30"/>
  <c r="QAE19" i="30"/>
  <c r="QAF19" i="30"/>
  <c r="QAG19" i="30"/>
  <c r="QAH19" i="30"/>
  <c r="QAI19" i="30"/>
  <c r="QAJ19" i="30"/>
  <c r="QAK19" i="30"/>
  <c r="QAL19" i="30"/>
  <c r="QAM19" i="30"/>
  <c r="QAN19" i="30"/>
  <c r="QAO19" i="30"/>
  <c r="QAP19" i="30"/>
  <c r="QAQ19" i="30"/>
  <c r="QAR19" i="30"/>
  <c r="QAS19" i="30"/>
  <c r="QAT19" i="30"/>
  <c r="QAU19" i="30"/>
  <c r="QAV19" i="30"/>
  <c r="QAW19" i="30"/>
  <c r="QAX19" i="30"/>
  <c r="QAY19" i="30"/>
  <c r="QAZ19" i="30"/>
  <c r="QBA19" i="30"/>
  <c r="QBB19" i="30"/>
  <c r="QBC19" i="30"/>
  <c r="QBD19" i="30"/>
  <c r="QBE19" i="30"/>
  <c r="QBF19" i="30"/>
  <c r="QBG19" i="30"/>
  <c r="QBH19" i="30"/>
  <c r="QBI19" i="30"/>
  <c r="QBJ19" i="30"/>
  <c r="QBK19" i="30"/>
  <c r="QBL19" i="30"/>
  <c r="QBM19" i="30"/>
  <c r="QBN19" i="30"/>
  <c r="QBO19" i="30"/>
  <c r="QBP19" i="30"/>
  <c r="QBQ19" i="30"/>
  <c r="QBR19" i="30"/>
  <c r="QBS19" i="30"/>
  <c r="QBT19" i="30"/>
  <c r="QBU19" i="30"/>
  <c r="QBV19" i="30"/>
  <c r="QBW19" i="30"/>
  <c r="QBX19" i="30"/>
  <c r="QBY19" i="30"/>
  <c r="QBZ19" i="30"/>
  <c r="QCA19" i="30"/>
  <c r="QCB19" i="30"/>
  <c r="QCC19" i="30"/>
  <c r="QCD19" i="30"/>
  <c r="QCE19" i="30"/>
  <c r="QCF19" i="30"/>
  <c r="QCG19" i="30"/>
  <c r="QCH19" i="30"/>
  <c r="QCI19" i="30"/>
  <c r="QCJ19" i="30"/>
  <c r="QCK19" i="30"/>
  <c r="QCL19" i="30"/>
  <c r="QCM19" i="30"/>
  <c r="QCN19" i="30"/>
  <c r="QCO19" i="30"/>
  <c r="QCP19" i="30"/>
  <c r="QCQ19" i="30"/>
  <c r="QCR19" i="30"/>
  <c r="QCS19" i="30"/>
  <c r="QCT19" i="30"/>
  <c r="QCU19" i="30"/>
  <c r="QCV19" i="30"/>
  <c r="QCW19" i="30"/>
  <c r="QCX19" i="30"/>
  <c r="QCY19" i="30"/>
  <c r="QCZ19" i="30"/>
  <c r="QDA19" i="30"/>
  <c r="QDB19" i="30"/>
  <c r="QDC19" i="30"/>
  <c r="QDD19" i="30"/>
  <c r="QDE19" i="30"/>
  <c r="QDF19" i="30"/>
  <c r="QDG19" i="30"/>
  <c r="QDH19" i="30"/>
  <c r="QDI19" i="30"/>
  <c r="QDJ19" i="30"/>
  <c r="QDK19" i="30"/>
  <c r="QDL19" i="30"/>
  <c r="QDM19" i="30"/>
  <c r="QDN19" i="30"/>
  <c r="QDO19" i="30"/>
  <c r="QDP19" i="30"/>
  <c r="QDQ19" i="30"/>
  <c r="QDR19" i="30"/>
  <c r="QDS19" i="30"/>
  <c r="QDT19" i="30"/>
  <c r="QDU19" i="30"/>
  <c r="QDV19" i="30"/>
  <c r="QDW19" i="30"/>
  <c r="QDX19" i="30"/>
  <c r="QDY19" i="30"/>
  <c r="QDZ19" i="30"/>
  <c r="QEA19" i="30"/>
  <c r="QEB19" i="30"/>
  <c r="QEC19" i="30"/>
  <c r="QED19" i="30"/>
  <c r="QEE19" i="30"/>
  <c r="QEF19" i="30"/>
  <c r="QEG19" i="30"/>
  <c r="QEH19" i="30"/>
  <c r="QEI19" i="30"/>
  <c r="QEJ19" i="30"/>
  <c r="QEK19" i="30"/>
  <c r="QEL19" i="30"/>
  <c r="QEM19" i="30"/>
  <c r="QEN19" i="30"/>
  <c r="QEO19" i="30"/>
  <c r="QEP19" i="30"/>
  <c r="QEQ19" i="30"/>
  <c r="QER19" i="30"/>
  <c r="QES19" i="30"/>
  <c r="QET19" i="30"/>
  <c r="QEU19" i="30"/>
  <c r="QEV19" i="30"/>
  <c r="QEW19" i="30"/>
  <c r="QEX19" i="30"/>
  <c r="QEY19" i="30"/>
  <c r="QEZ19" i="30"/>
  <c r="QFA19" i="30"/>
  <c r="QFB19" i="30"/>
  <c r="QFC19" i="30"/>
  <c r="QFD19" i="30"/>
  <c r="QFE19" i="30"/>
  <c r="QFF19" i="30"/>
  <c r="QFG19" i="30"/>
  <c r="QFH19" i="30"/>
  <c r="QFI19" i="30"/>
  <c r="QFJ19" i="30"/>
  <c r="QFK19" i="30"/>
  <c r="QFL19" i="30"/>
  <c r="QFM19" i="30"/>
  <c r="QFN19" i="30"/>
  <c r="QFO19" i="30"/>
  <c r="QFP19" i="30"/>
  <c r="QFQ19" i="30"/>
  <c r="QFR19" i="30"/>
  <c r="QFS19" i="30"/>
  <c r="QFT19" i="30"/>
  <c r="QFU19" i="30"/>
  <c r="QFV19" i="30"/>
  <c r="QFW19" i="30"/>
  <c r="QFX19" i="30"/>
  <c r="QFY19" i="30"/>
  <c r="QFZ19" i="30"/>
  <c r="QGA19" i="30"/>
  <c r="QGB19" i="30"/>
  <c r="QGC19" i="30"/>
  <c r="QGD19" i="30"/>
  <c r="QGE19" i="30"/>
  <c r="QGF19" i="30"/>
  <c r="QGG19" i="30"/>
  <c r="QGH19" i="30"/>
  <c r="QGI19" i="30"/>
  <c r="QGJ19" i="30"/>
  <c r="QGK19" i="30"/>
  <c r="QGL19" i="30"/>
  <c r="QGM19" i="30"/>
  <c r="QGN19" i="30"/>
  <c r="QGO19" i="30"/>
  <c r="QGP19" i="30"/>
  <c r="QGQ19" i="30"/>
  <c r="QGR19" i="30"/>
  <c r="QGS19" i="30"/>
  <c r="QGT19" i="30"/>
  <c r="QGU19" i="30"/>
  <c r="QGV19" i="30"/>
  <c r="QGW19" i="30"/>
  <c r="QGX19" i="30"/>
  <c r="QGY19" i="30"/>
  <c r="QGZ19" i="30"/>
  <c r="QHA19" i="30"/>
  <c r="QHB19" i="30"/>
  <c r="QHC19" i="30"/>
  <c r="QHD19" i="30"/>
  <c r="QHE19" i="30"/>
  <c r="QHF19" i="30"/>
  <c r="QHG19" i="30"/>
  <c r="QHH19" i="30"/>
  <c r="QHI19" i="30"/>
  <c r="QHJ19" i="30"/>
  <c r="QHK19" i="30"/>
  <c r="QHL19" i="30"/>
  <c r="QHM19" i="30"/>
  <c r="QHN19" i="30"/>
  <c r="QHO19" i="30"/>
  <c r="QHP19" i="30"/>
  <c r="QHQ19" i="30"/>
  <c r="QHR19" i="30"/>
  <c r="QHS19" i="30"/>
  <c r="QHT19" i="30"/>
  <c r="QHU19" i="30"/>
  <c r="QHV19" i="30"/>
  <c r="QHW19" i="30"/>
  <c r="QHX19" i="30"/>
  <c r="QHY19" i="30"/>
  <c r="QHZ19" i="30"/>
  <c r="QIA19" i="30"/>
  <c r="QIB19" i="30"/>
  <c r="QIC19" i="30"/>
  <c r="QID19" i="30"/>
  <c r="QIE19" i="30"/>
  <c r="QIF19" i="30"/>
  <c r="QIG19" i="30"/>
  <c r="QIH19" i="30"/>
  <c r="QII19" i="30"/>
  <c r="QIJ19" i="30"/>
  <c r="QIK19" i="30"/>
  <c r="QIL19" i="30"/>
  <c r="QIM19" i="30"/>
  <c r="QIN19" i="30"/>
  <c r="QIO19" i="30"/>
  <c r="QIP19" i="30"/>
  <c r="QIQ19" i="30"/>
  <c r="QIR19" i="30"/>
  <c r="QIS19" i="30"/>
  <c r="QIT19" i="30"/>
  <c r="QIU19" i="30"/>
  <c r="QIV19" i="30"/>
  <c r="QIW19" i="30"/>
  <c r="QIX19" i="30"/>
  <c r="QIY19" i="30"/>
  <c r="QIZ19" i="30"/>
  <c r="QJA19" i="30"/>
  <c r="QJB19" i="30"/>
  <c r="QJC19" i="30"/>
  <c r="QJD19" i="30"/>
  <c r="QJE19" i="30"/>
  <c r="QJF19" i="30"/>
  <c r="QJG19" i="30"/>
  <c r="QJH19" i="30"/>
  <c r="QJI19" i="30"/>
  <c r="QJJ19" i="30"/>
  <c r="QJK19" i="30"/>
  <c r="QJL19" i="30"/>
  <c r="QJM19" i="30"/>
  <c r="QJN19" i="30"/>
  <c r="QJO19" i="30"/>
  <c r="QJP19" i="30"/>
  <c r="QJQ19" i="30"/>
  <c r="QJR19" i="30"/>
  <c r="QJS19" i="30"/>
  <c r="QJT19" i="30"/>
  <c r="QJU19" i="30"/>
  <c r="QJV19" i="30"/>
  <c r="QJW19" i="30"/>
  <c r="QJX19" i="30"/>
  <c r="QJY19" i="30"/>
  <c r="QJZ19" i="30"/>
  <c r="QKA19" i="30"/>
  <c r="QKB19" i="30"/>
  <c r="QKC19" i="30"/>
  <c r="QKD19" i="30"/>
  <c r="QKE19" i="30"/>
  <c r="QKF19" i="30"/>
  <c r="QKG19" i="30"/>
  <c r="QKH19" i="30"/>
  <c r="QKI19" i="30"/>
  <c r="QKJ19" i="30"/>
  <c r="QKK19" i="30"/>
  <c r="QKL19" i="30"/>
  <c r="QKM19" i="30"/>
  <c r="QKN19" i="30"/>
  <c r="QKO19" i="30"/>
  <c r="QKP19" i="30"/>
  <c r="QKQ19" i="30"/>
  <c r="QKR19" i="30"/>
  <c r="QKS19" i="30"/>
  <c r="QKT19" i="30"/>
  <c r="QKU19" i="30"/>
  <c r="QKV19" i="30"/>
  <c r="QKW19" i="30"/>
  <c r="QKX19" i="30"/>
  <c r="QKY19" i="30"/>
  <c r="QKZ19" i="30"/>
  <c r="QLA19" i="30"/>
  <c r="QLB19" i="30"/>
  <c r="QLC19" i="30"/>
  <c r="QLD19" i="30"/>
  <c r="QLE19" i="30"/>
  <c r="QLF19" i="30"/>
  <c r="QLG19" i="30"/>
  <c r="QLH19" i="30"/>
  <c r="QLI19" i="30"/>
  <c r="QLJ19" i="30"/>
  <c r="QLK19" i="30"/>
  <c r="QLL19" i="30"/>
  <c r="QLM19" i="30"/>
  <c r="QLN19" i="30"/>
  <c r="QLO19" i="30"/>
  <c r="QLP19" i="30"/>
  <c r="QLQ19" i="30"/>
  <c r="QLR19" i="30"/>
  <c r="QLS19" i="30"/>
  <c r="QLT19" i="30"/>
  <c r="QLU19" i="30"/>
  <c r="QLV19" i="30"/>
  <c r="QLW19" i="30"/>
  <c r="QLX19" i="30"/>
  <c r="QLY19" i="30"/>
  <c r="QLZ19" i="30"/>
  <c r="QMA19" i="30"/>
  <c r="QMB19" i="30"/>
  <c r="QMC19" i="30"/>
  <c r="QMD19" i="30"/>
  <c r="QME19" i="30"/>
  <c r="QMF19" i="30"/>
  <c r="QMG19" i="30"/>
  <c r="QMH19" i="30"/>
  <c r="QMI19" i="30"/>
  <c r="QMJ19" i="30"/>
  <c r="QMK19" i="30"/>
  <c r="QML19" i="30"/>
  <c r="QMM19" i="30"/>
  <c r="QMN19" i="30"/>
  <c r="QMO19" i="30"/>
  <c r="QMP19" i="30"/>
  <c r="QMQ19" i="30"/>
  <c r="QMR19" i="30"/>
  <c r="QMS19" i="30"/>
  <c r="QMT19" i="30"/>
  <c r="QMU19" i="30"/>
  <c r="QMV19" i="30"/>
  <c r="QMW19" i="30"/>
  <c r="QMX19" i="30"/>
  <c r="QMY19" i="30"/>
  <c r="QMZ19" i="30"/>
  <c r="QNA19" i="30"/>
  <c r="QNB19" i="30"/>
  <c r="QNC19" i="30"/>
  <c r="QND19" i="30"/>
  <c r="QNE19" i="30"/>
  <c r="QNF19" i="30"/>
  <c r="QNG19" i="30"/>
  <c r="QNH19" i="30"/>
  <c r="QNI19" i="30"/>
  <c r="QNJ19" i="30"/>
  <c r="QNK19" i="30"/>
  <c r="QNL19" i="30"/>
  <c r="QNM19" i="30"/>
  <c r="QNN19" i="30"/>
  <c r="QNO19" i="30"/>
  <c r="QNP19" i="30"/>
  <c r="QNQ19" i="30"/>
  <c r="QNR19" i="30"/>
  <c r="QNS19" i="30"/>
  <c r="QNT19" i="30"/>
  <c r="QNU19" i="30"/>
  <c r="QNV19" i="30"/>
  <c r="QNW19" i="30"/>
  <c r="QNX19" i="30"/>
  <c r="QNY19" i="30"/>
  <c r="QNZ19" i="30"/>
  <c r="QOA19" i="30"/>
  <c r="QOB19" i="30"/>
  <c r="QOC19" i="30"/>
  <c r="QOD19" i="30"/>
  <c r="QOE19" i="30"/>
  <c r="QOF19" i="30"/>
  <c r="QOG19" i="30"/>
  <c r="QOH19" i="30"/>
  <c r="QOI19" i="30"/>
  <c r="QOJ19" i="30"/>
  <c r="QOK19" i="30"/>
  <c r="QOL19" i="30"/>
  <c r="QOM19" i="30"/>
  <c r="QON19" i="30"/>
  <c r="QOO19" i="30"/>
  <c r="QOP19" i="30"/>
  <c r="QOQ19" i="30"/>
  <c r="QOR19" i="30"/>
  <c r="QOS19" i="30"/>
  <c r="QOT19" i="30"/>
  <c r="QOU19" i="30"/>
  <c r="QOV19" i="30"/>
  <c r="QOW19" i="30"/>
  <c r="QOX19" i="30"/>
  <c r="QOY19" i="30"/>
  <c r="QOZ19" i="30"/>
  <c r="QPA19" i="30"/>
  <c r="QPB19" i="30"/>
  <c r="QPC19" i="30"/>
  <c r="QPD19" i="30"/>
  <c r="QPE19" i="30"/>
  <c r="QPF19" i="30"/>
  <c r="QPG19" i="30"/>
  <c r="QPH19" i="30"/>
  <c r="QPI19" i="30"/>
  <c r="QPJ19" i="30"/>
  <c r="QPK19" i="30"/>
  <c r="QPL19" i="30"/>
  <c r="QPM19" i="30"/>
  <c r="QPN19" i="30"/>
  <c r="QPO19" i="30"/>
  <c r="QPP19" i="30"/>
  <c r="QPQ19" i="30"/>
  <c r="QPR19" i="30"/>
  <c r="QPS19" i="30"/>
  <c r="QPT19" i="30"/>
  <c r="QPU19" i="30"/>
  <c r="QPV19" i="30"/>
  <c r="QPW19" i="30"/>
  <c r="QPX19" i="30"/>
  <c r="QPY19" i="30"/>
  <c r="QPZ19" i="30"/>
  <c r="QQA19" i="30"/>
  <c r="QQB19" i="30"/>
  <c r="QQC19" i="30"/>
  <c r="QQD19" i="30"/>
  <c r="QQE19" i="30"/>
  <c r="QQF19" i="30"/>
  <c r="QQG19" i="30"/>
  <c r="QQH19" i="30"/>
  <c r="QQI19" i="30"/>
  <c r="QQJ19" i="30"/>
  <c r="QQK19" i="30"/>
  <c r="QQL19" i="30"/>
  <c r="QQM19" i="30"/>
  <c r="QQN19" i="30"/>
  <c r="QQO19" i="30"/>
  <c r="QQP19" i="30"/>
  <c r="QQQ19" i="30"/>
  <c r="QQR19" i="30"/>
  <c r="QQS19" i="30"/>
  <c r="QQT19" i="30"/>
  <c r="QQU19" i="30"/>
  <c r="QQV19" i="30"/>
  <c r="QQW19" i="30"/>
  <c r="QQX19" i="30"/>
  <c r="QQY19" i="30"/>
  <c r="QQZ19" i="30"/>
  <c r="QRA19" i="30"/>
  <c r="QRB19" i="30"/>
  <c r="QRC19" i="30"/>
  <c r="QRD19" i="30"/>
  <c r="QRE19" i="30"/>
  <c r="QRF19" i="30"/>
  <c r="QRG19" i="30"/>
  <c r="QRH19" i="30"/>
  <c r="QRI19" i="30"/>
  <c r="QRJ19" i="30"/>
  <c r="QRK19" i="30"/>
  <c r="QRL19" i="30"/>
  <c r="QRM19" i="30"/>
  <c r="QRN19" i="30"/>
  <c r="QRO19" i="30"/>
  <c r="QRP19" i="30"/>
  <c r="QRQ19" i="30"/>
  <c r="QRR19" i="30"/>
  <c r="QRS19" i="30"/>
  <c r="QRT19" i="30"/>
  <c r="QRU19" i="30"/>
  <c r="QRV19" i="30"/>
  <c r="QRW19" i="30"/>
  <c r="QRX19" i="30"/>
  <c r="QRY19" i="30"/>
  <c r="QRZ19" i="30"/>
  <c r="QSA19" i="30"/>
  <c r="QSB19" i="30"/>
  <c r="QSC19" i="30"/>
  <c r="QSD19" i="30"/>
  <c r="QSE19" i="30"/>
  <c r="QSF19" i="30"/>
  <c r="QSG19" i="30"/>
  <c r="QSH19" i="30"/>
  <c r="QSI19" i="30"/>
  <c r="QSJ19" i="30"/>
  <c r="QSK19" i="30"/>
  <c r="QSL19" i="30"/>
  <c r="QSM19" i="30"/>
  <c r="QSN19" i="30"/>
  <c r="QSO19" i="30"/>
  <c r="QSP19" i="30"/>
  <c r="QSQ19" i="30"/>
  <c r="QSR19" i="30"/>
  <c r="QSS19" i="30"/>
  <c r="QST19" i="30"/>
  <c r="QSU19" i="30"/>
  <c r="QSV19" i="30"/>
  <c r="QSW19" i="30"/>
  <c r="QSX19" i="30"/>
  <c r="QSY19" i="30"/>
  <c r="QSZ19" i="30"/>
  <c r="QTA19" i="30"/>
  <c r="QTB19" i="30"/>
  <c r="QTC19" i="30"/>
  <c r="QTD19" i="30"/>
  <c r="QTE19" i="30"/>
  <c r="QTF19" i="30"/>
  <c r="QTG19" i="30"/>
  <c r="QTH19" i="30"/>
  <c r="QTI19" i="30"/>
  <c r="QTJ19" i="30"/>
  <c r="QTK19" i="30"/>
  <c r="QTL19" i="30"/>
  <c r="QTM19" i="30"/>
  <c r="QTN19" i="30"/>
  <c r="QTO19" i="30"/>
  <c r="QTP19" i="30"/>
  <c r="QTQ19" i="30"/>
  <c r="QTR19" i="30"/>
  <c r="QTS19" i="30"/>
  <c r="QTT19" i="30"/>
  <c r="QTU19" i="30"/>
  <c r="QTV19" i="30"/>
  <c r="QTW19" i="30"/>
  <c r="QTX19" i="30"/>
  <c r="QTY19" i="30"/>
  <c r="QTZ19" i="30"/>
  <c r="QUA19" i="30"/>
  <c r="QUB19" i="30"/>
  <c r="QUC19" i="30"/>
  <c r="QUD19" i="30"/>
  <c r="QUE19" i="30"/>
  <c r="QUF19" i="30"/>
  <c r="QUG19" i="30"/>
  <c r="QUH19" i="30"/>
  <c r="QUI19" i="30"/>
  <c r="QUJ19" i="30"/>
  <c r="QUK19" i="30"/>
  <c r="QUL19" i="30"/>
  <c r="QUM19" i="30"/>
  <c r="QUN19" i="30"/>
  <c r="QUO19" i="30"/>
  <c r="QUP19" i="30"/>
  <c r="QUQ19" i="30"/>
  <c r="QUR19" i="30"/>
  <c r="QUS19" i="30"/>
  <c r="QUT19" i="30"/>
  <c r="QUU19" i="30"/>
  <c r="QUV19" i="30"/>
  <c r="QUW19" i="30"/>
  <c r="QUX19" i="30"/>
  <c r="QUY19" i="30"/>
  <c r="QUZ19" i="30"/>
  <c r="QVA19" i="30"/>
  <c r="QVB19" i="30"/>
  <c r="QVC19" i="30"/>
  <c r="QVD19" i="30"/>
  <c r="QVE19" i="30"/>
  <c r="QVF19" i="30"/>
  <c r="QVG19" i="30"/>
  <c r="QVH19" i="30"/>
  <c r="QVI19" i="30"/>
  <c r="QVJ19" i="30"/>
  <c r="QVK19" i="30"/>
  <c r="QVL19" i="30"/>
  <c r="QVM19" i="30"/>
  <c r="QVN19" i="30"/>
  <c r="QVO19" i="30"/>
  <c r="QVP19" i="30"/>
  <c r="QVQ19" i="30"/>
  <c r="QVR19" i="30"/>
  <c r="QVS19" i="30"/>
  <c r="QVT19" i="30"/>
  <c r="QVU19" i="30"/>
  <c r="QVV19" i="30"/>
  <c r="QVW19" i="30"/>
  <c r="QVX19" i="30"/>
  <c r="QVY19" i="30"/>
  <c r="QVZ19" i="30"/>
  <c r="QWA19" i="30"/>
  <c r="QWB19" i="30"/>
  <c r="QWC19" i="30"/>
  <c r="QWD19" i="30"/>
  <c r="QWE19" i="30"/>
  <c r="QWF19" i="30"/>
  <c r="QWG19" i="30"/>
  <c r="QWH19" i="30"/>
  <c r="QWI19" i="30"/>
  <c r="QWJ19" i="30"/>
  <c r="QWK19" i="30"/>
  <c r="QWL19" i="30"/>
  <c r="QWM19" i="30"/>
  <c r="QWN19" i="30"/>
  <c r="QWO19" i="30"/>
  <c r="QWP19" i="30"/>
  <c r="QWQ19" i="30"/>
  <c r="QWR19" i="30"/>
  <c r="QWS19" i="30"/>
  <c r="QWT19" i="30"/>
  <c r="QWU19" i="30"/>
  <c r="QWV19" i="30"/>
  <c r="QWW19" i="30"/>
  <c r="QWX19" i="30"/>
  <c r="QWY19" i="30"/>
  <c r="QWZ19" i="30"/>
  <c r="QXA19" i="30"/>
  <c r="QXB19" i="30"/>
  <c r="QXC19" i="30"/>
  <c r="QXD19" i="30"/>
  <c r="QXE19" i="30"/>
  <c r="QXF19" i="30"/>
  <c r="QXG19" i="30"/>
  <c r="QXH19" i="30"/>
  <c r="QXI19" i="30"/>
  <c r="QXJ19" i="30"/>
  <c r="QXK19" i="30"/>
  <c r="QXL19" i="30"/>
  <c r="QXM19" i="30"/>
  <c r="QXN19" i="30"/>
  <c r="QXO19" i="30"/>
  <c r="QXP19" i="30"/>
  <c r="QXQ19" i="30"/>
  <c r="QXR19" i="30"/>
  <c r="QXS19" i="30"/>
  <c r="QXT19" i="30"/>
  <c r="QXU19" i="30"/>
  <c r="QXV19" i="30"/>
  <c r="QXW19" i="30"/>
  <c r="QXX19" i="30"/>
  <c r="QXY19" i="30"/>
  <c r="QXZ19" i="30"/>
  <c r="QYA19" i="30"/>
  <c r="QYB19" i="30"/>
  <c r="QYC19" i="30"/>
  <c r="QYD19" i="30"/>
  <c r="QYE19" i="30"/>
  <c r="QYF19" i="30"/>
  <c r="QYG19" i="30"/>
  <c r="QYH19" i="30"/>
  <c r="QYI19" i="30"/>
  <c r="QYJ19" i="30"/>
  <c r="QYK19" i="30"/>
  <c r="QYL19" i="30"/>
  <c r="QYM19" i="30"/>
  <c r="QYN19" i="30"/>
  <c r="QYO19" i="30"/>
  <c r="QYP19" i="30"/>
  <c r="QYQ19" i="30"/>
  <c r="QYR19" i="30"/>
  <c r="QYS19" i="30"/>
  <c r="QYT19" i="30"/>
  <c r="QYU19" i="30"/>
  <c r="QYV19" i="30"/>
  <c r="QYW19" i="30"/>
  <c r="QYX19" i="30"/>
  <c r="QYY19" i="30"/>
  <c r="QYZ19" i="30"/>
  <c r="QZA19" i="30"/>
  <c r="QZB19" i="30"/>
  <c r="QZC19" i="30"/>
  <c r="QZD19" i="30"/>
  <c r="QZE19" i="30"/>
  <c r="QZF19" i="30"/>
  <c r="QZG19" i="30"/>
  <c r="QZH19" i="30"/>
  <c r="QZI19" i="30"/>
  <c r="QZJ19" i="30"/>
  <c r="QZK19" i="30"/>
  <c r="QZL19" i="30"/>
  <c r="QZM19" i="30"/>
  <c r="QZN19" i="30"/>
  <c r="QZO19" i="30"/>
  <c r="QZP19" i="30"/>
  <c r="QZQ19" i="30"/>
  <c r="QZR19" i="30"/>
  <c r="QZS19" i="30"/>
  <c r="QZT19" i="30"/>
  <c r="QZU19" i="30"/>
  <c r="QZV19" i="30"/>
  <c r="QZW19" i="30"/>
  <c r="QZX19" i="30"/>
  <c r="QZY19" i="30"/>
  <c r="QZZ19" i="30"/>
  <c r="RAA19" i="30"/>
  <c r="RAB19" i="30"/>
  <c r="RAC19" i="30"/>
  <c r="RAD19" i="30"/>
  <c r="RAE19" i="30"/>
  <c r="RAF19" i="30"/>
  <c r="RAG19" i="30"/>
  <c r="RAH19" i="30"/>
  <c r="RAI19" i="30"/>
  <c r="RAJ19" i="30"/>
  <c r="RAK19" i="30"/>
  <c r="RAL19" i="30"/>
  <c r="RAM19" i="30"/>
  <c r="RAN19" i="30"/>
  <c r="RAO19" i="30"/>
  <c r="RAP19" i="30"/>
  <c r="RAQ19" i="30"/>
  <c r="RAR19" i="30"/>
  <c r="RAS19" i="30"/>
  <c r="RAT19" i="30"/>
  <c r="RAU19" i="30"/>
  <c r="RAV19" i="30"/>
  <c r="RAW19" i="30"/>
  <c r="RAX19" i="30"/>
  <c r="RAY19" i="30"/>
  <c r="RAZ19" i="30"/>
  <c r="RBA19" i="30"/>
  <c r="RBB19" i="30"/>
  <c r="RBC19" i="30"/>
  <c r="RBD19" i="30"/>
  <c r="RBE19" i="30"/>
  <c r="RBF19" i="30"/>
  <c r="RBG19" i="30"/>
  <c r="RBH19" i="30"/>
  <c r="RBI19" i="30"/>
  <c r="RBJ19" i="30"/>
  <c r="RBK19" i="30"/>
  <c r="RBL19" i="30"/>
  <c r="RBM19" i="30"/>
  <c r="RBN19" i="30"/>
  <c r="RBO19" i="30"/>
  <c r="RBP19" i="30"/>
  <c r="RBQ19" i="30"/>
  <c r="RBR19" i="30"/>
  <c r="RBS19" i="30"/>
  <c r="RBT19" i="30"/>
  <c r="RBU19" i="30"/>
  <c r="RBV19" i="30"/>
  <c r="RBW19" i="30"/>
  <c r="RBX19" i="30"/>
  <c r="RBY19" i="30"/>
  <c r="RBZ19" i="30"/>
  <c r="RCA19" i="30"/>
  <c r="RCB19" i="30"/>
  <c r="RCC19" i="30"/>
  <c r="RCD19" i="30"/>
  <c r="RCE19" i="30"/>
  <c r="RCF19" i="30"/>
  <c r="RCG19" i="30"/>
  <c r="RCH19" i="30"/>
  <c r="RCI19" i="30"/>
  <c r="RCJ19" i="30"/>
  <c r="RCK19" i="30"/>
  <c r="RCL19" i="30"/>
  <c r="RCM19" i="30"/>
  <c r="RCN19" i="30"/>
  <c r="RCO19" i="30"/>
  <c r="RCP19" i="30"/>
  <c r="RCQ19" i="30"/>
  <c r="RCR19" i="30"/>
  <c r="RCS19" i="30"/>
  <c r="RCT19" i="30"/>
  <c r="RCU19" i="30"/>
  <c r="RCV19" i="30"/>
  <c r="RCW19" i="30"/>
  <c r="RCX19" i="30"/>
  <c r="RCY19" i="30"/>
  <c r="RCZ19" i="30"/>
  <c r="RDA19" i="30"/>
  <c r="RDB19" i="30"/>
  <c r="RDC19" i="30"/>
  <c r="RDD19" i="30"/>
  <c r="RDE19" i="30"/>
  <c r="RDF19" i="30"/>
  <c r="RDG19" i="30"/>
  <c r="RDH19" i="30"/>
  <c r="RDI19" i="30"/>
  <c r="RDJ19" i="30"/>
  <c r="RDK19" i="30"/>
  <c r="RDL19" i="30"/>
  <c r="RDM19" i="30"/>
  <c r="RDN19" i="30"/>
  <c r="RDO19" i="30"/>
  <c r="RDP19" i="30"/>
  <c r="RDQ19" i="30"/>
  <c r="RDR19" i="30"/>
  <c r="RDS19" i="30"/>
  <c r="RDT19" i="30"/>
  <c r="RDU19" i="30"/>
  <c r="RDV19" i="30"/>
  <c r="RDW19" i="30"/>
  <c r="RDX19" i="30"/>
  <c r="RDY19" i="30"/>
  <c r="RDZ19" i="30"/>
  <c r="REA19" i="30"/>
  <c r="REB19" i="30"/>
  <c r="REC19" i="30"/>
  <c r="RED19" i="30"/>
  <c r="REE19" i="30"/>
  <c r="REF19" i="30"/>
  <c r="REG19" i="30"/>
  <c r="REH19" i="30"/>
  <c r="REI19" i="30"/>
  <c r="REJ19" i="30"/>
  <c r="REK19" i="30"/>
  <c r="REL19" i="30"/>
  <c r="REM19" i="30"/>
  <c r="REN19" i="30"/>
  <c r="REO19" i="30"/>
  <c r="REP19" i="30"/>
  <c r="REQ19" i="30"/>
  <c r="RER19" i="30"/>
  <c r="RES19" i="30"/>
  <c r="RET19" i="30"/>
  <c r="REU19" i="30"/>
  <c r="REV19" i="30"/>
  <c r="REW19" i="30"/>
  <c r="REX19" i="30"/>
  <c r="REY19" i="30"/>
  <c r="REZ19" i="30"/>
  <c r="RFA19" i="30"/>
  <c r="RFB19" i="30"/>
  <c r="RFC19" i="30"/>
  <c r="RFD19" i="30"/>
  <c r="RFE19" i="30"/>
  <c r="RFF19" i="30"/>
  <c r="RFG19" i="30"/>
  <c r="RFH19" i="30"/>
  <c r="RFI19" i="30"/>
  <c r="RFJ19" i="30"/>
  <c r="RFK19" i="30"/>
  <c r="RFL19" i="30"/>
  <c r="RFM19" i="30"/>
  <c r="RFN19" i="30"/>
  <c r="RFO19" i="30"/>
  <c r="RFP19" i="30"/>
  <c r="RFQ19" i="30"/>
  <c r="RFR19" i="30"/>
  <c r="RFS19" i="30"/>
  <c r="RFT19" i="30"/>
  <c r="RFU19" i="30"/>
  <c r="RFV19" i="30"/>
  <c r="RFW19" i="30"/>
  <c r="RFX19" i="30"/>
  <c r="RFY19" i="30"/>
  <c r="RFZ19" i="30"/>
  <c r="RGA19" i="30"/>
  <c r="RGB19" i="30"/>
  <c r="RGC19" i="30"/>
  <c r="RGD19" i="30"/>
  <c r="RGE19" i="30"/>
  <c r="RGF19" i="30"/>
  <c r="RGG19" i="30"/>
  <c r="RGH19" i="30"/>
  <c r="RGI19" i="30"/>
  <c r="RGJ19" i="30"/>
  <c r="RGK19" i="30"/>
  <c r="RGL19" i="30"/>
  <c r="RGM19" i="30"/>
  <c r="RGN19" i="30"/>
  <c r="RGO19" i="30"/>
  <c r="RGP19" i="30"/>
  <c r="RGQ19" i="30"/>
  <c r="RGR19" i="30"/>
  <c r="RGS19" i="30"/>
  <c r="RGT19" i="30"/>
  <c r="RGU19" i="30"/>
  <c r="RGV19" i="30"/>
  <c r="RGW19" i="30"/>
  <c r="RGX19" i="30"/>
  <c r="RGY19" i="30"/>
  <c r="RGZ19" i="30"/>
  <c r="RHA19" i="30"/>
  <c r="RHB19" i="30"/>
  <c r="RHC19" i="30"/>
  <c r="RHD19" i="30"/>
  <c r="RHE19" i="30"/>
  <c r="RHF19" i="30"/>
  <c r="RHG19" i="30"/>
  <c r="RHH19" i="30"/>
  <c r="RHI19" i="30"/>
  <c r="RHJ19" i="30"/>
  <c r="RHK19" i="30"/>
  <c r="RHL19" i="30"/>
  <c r="RHM19" i="30"/>
  <c r="RHN19" i="30"/>
  <c r="RHO19" i="30"/>
  <c r="RHP19" i="30"/>
  <c r="RHQ19" i="30"/>
  <c r="RHR19" i="30"/>
  <c r="RHS19" i="30"/>
  <c r="RHT19" i="30"/>
  <c r="RHU19" i="30"/>
  <c r="RHV19" i="30"/>
  <c r="RHW19" i="30"/>
  <c r="RHX19" i="30"/>
  <c r="RHY19" i="30"/>
  <c r="RHZ19" i="30"/>
  <c r="RIA19" i="30"/>
  <c r="RIB19" i="30"/>
  <c r="RIC19" i="30"/>
  <c r="RID19" i="30"/>
  <c r="RIE19" i="30"/>
  <c r="RIF19" i="30"/>
  <c r="RIG19" i="30"/>
  <c r="RIH19" i="30"/>
  <c r="RII19" i="30"/>
  <c r="RIJ19" i="30"/>
  <c r="RIK19" i="30"/>
  <c r="RIL19" i="30"/>
  <c r="RIM19" i="30"/>
  <c r="RIN19" i="30"/>
  <c r="RIO19" i="30"/>
  <c r="RIP19" i="30"/>
  <c r="RIQ19" i="30"/>
  <c r="RIR19" i="30"/>
  <c r="RIS19" i="30"/>
  <c r="RIT19" i="30"/>
  <c r="RIU19" i="30"/>
  <c r="RIV19" i="30"/>
  <c r="RIW19" i="30"/>
  <c r="RIX19" i="30"/>
  <c r="RIY19" i="30"/>
  <c r="RIZ19" i="30"/>
  <c r="RJA19" i="30"/>
  <c r="RJB19" i="30"/>
  <c r="RJC19" i="30"/>
  <c r="RJD19" i="30"/>
  <c r="RJE19" i="30"/>
  <c r="RJF19" i="30"/>
  <c r="RJG19" i="30"/>
  <c r="RJH19" i="30"/>
  <c r="RJI19" i="30"/>
  <c r="RJJ19" i="30"/>
  <c r="RJK19" i="30"/>
  <c r="RJL19" i="30"/>
  <c r="RJM19" i="30"/>
  <c r="RJN19" i="30"/>
  <c r="RJO19" i="30"/>
  <c r="RJP19" i="30"/>
  <c r="RJQ19" i="30"/>
  <c r="RJR19" i="30"/>
  <c r="RJS19" i="30"/>
  <c r="RJT19" i="30"/>
  <c r="RJU19" i="30"/>
  <c r="RJV19" i="30"/>
  <c r="RJW19" i="30"/>
  <c r="RJX19" i="30"/>
  <c r="RJY19" i="30"/>
  <c r="RJZ19" i="30"/>
  <c r="RKA19" i="30"/>
  <c r="RKB19" i="30"/>
  <c r="RKC19" i="30"/>
  <c r="RKD19" i="30"/>
  <c r="RKE19" i="30"/>
  <c r="RKF19" i="30"/>
  <c r="RKG19" i="30"/>
  <c r="RKH19" i="30"/>
  <c r="RKI19" i="30"/>
  <c r="RKJ19" i="30"/>
  <c r="RKK19" i="30"/>
  <c r="RKL19" i="30"/>
  <c r="RKM19" i="30"/>
  <c r="RKN19" i="30"/>
  <c r="RKO19" i="30"/>
  <c r="RKP19" i="30"/>
  <c r="RKQ19" i="30"/>
  <c r="RKR19" i="30"/>
  <c r="RKS19" i="30"/>
  <c r="RKT19" i="30"/>
  <c r="RKU19" i="30"/>
  <c r="RKV19" i="30"/>
  <c r="RKW19" i="30"/>
  <c r="RKX19" i="30"/>
  <c r="RKY19" i="30"/>
  <c r="RKZ19" i="30"/>
  <c r="RLA19" i="30"/>
  <c r="RLB19" i="30"/>
  <c r="RLC19" i="30"/>
  <c r="RLD19" i="30"/>
  <c r="RLE19" i="30"/>
  <c r="RLF19" i="30"/>
  <c r="RLG19" i="30"/>
  <c r="RLH19" i="30"/>
  <c r="RLI19" i="30"/>
  <c r="RLJ19" i="30"/>
  <c r="RLK19" i="30"/>
  <c r="RLL19" i="30"/>
  <c r="RLM19" i="30"/>
  <c r="RLN19" i="30"/>
  <c r="RLO19" i="30"/>
  <c r="RLP19" i="30"/>
  <c r="RLQ19" i="30"/>
  <c r="RLR19" i="30"/>
  <c r="RLS19" i="30"/>
  <c r="RLT19" i="30"/>
  <c r="RLU19" i="30"/>
  <c r="RLV19" i="30"/>
  <c r="RLW19" i="30"/>
  <c r="RLX19" i="30"/>
  <c r="RLY19" i="30"/>
  <c r="RLZ19" i="30"/>
  <c r="RMA19" i="30"/>
  <c r="RMB19" i="30"/>
  <c r="RMC19" i="30"/>
  <c r="RMD19" i="30"/>
  <c r="RME19" i="30"/>
  <c r="RMF19" i="30"/>
  <c r="RMG19" i="30"/>
  <c r="RMH19" i="30"/>
  <c r="RMI19" i="30"/>
  <c r="RMJ19" i="30"/>
  <c r="RMK19" i="30"/>
  <c r="RML19" i="30"/>
  <c r="RMM19" i="30"/>
  <c r="RMN19" i="30"/>
  <c r="RMO19" i="30"/>
  <c r="RMP19" i="30"/>
  <c r="RMQ19" i="30"/>
  <c r="RMR19" i="30"/>
  <c r="RMS19" i="30"/>
  <c r="RMT19" i="30"/>
  <c r="RMU19" i="30"/>
  <c r="RMV19" i="30"/>
  <c r="RMW19" i="30"/>
  <c r="RMX19" i="30"/>
  <c r="RMY19" i="30"/>
  <c r="RMZ19" i="30"/>
  <c r="RNA19" i="30"/>
  <c r="RNB19" i="30"/>
  <c r="RNC19" i="30"/>
  <c r="RND19" i="30"/>
  <c r="RNE19" i="30"/>
  <c r="RNF19" i="30"/>
  <c r="RNG19" i="30"/>
  <c r="RNH19" i="30"/>
  <c r="RNI19" i="30"/>
  <c r="RNJ19" i="30"/>
  <c r="RNK19" i="30"/>
  <c r="RNL19" i="30"/>
  <c r="RNM19" i="30"/>
  <c r="RNN19" i="30"/>
  <c r="RNO19" i="30"/>
  <c r="RNP19" i="30"/>
  <c r="RNQ19" i="30"/>
  <c r="RNR19" i="30"/>
  <c r="RNS19" i="30"/>
  <c r="RNT19" i="30"/>
  <c r="RNU19" i="30"/>
  <c r="RNV19" i="30"/>
  <c r="RNW19" i="30"/>
  <c r="RNX19" i="30"/>
  <c r="RNY19" i="30"/>
  <c r="RNZ19" i="30"/>
  <c r="ROA19" i="30"/>
  <c r="ROB19" i="30"/>
  <c r="ROC19" i="30"/>
  <c r="ROD19" i="30"/>
  <c r="ROE19" i="30"/>
  <c r="ROF19" i="30"/>
  <c r="ROG19" i="30"/>
  <c r="ROH19" i="30"/>
  <c r="ROI19" i="30"/>
  <c r="ROJ19" i="30"/>
  <c r="ROK19" i="30"/>
  <c r="ROL19" i="30"/>
  <c r="ROM19" i="30"/>
  <c r="RON19" i="30"/>
  <c r="ROO19" i="30"/>
  <c r="ROP19" i="30"/>
  <c r="ROQ19" i="30"/>
  <c r="ROR19" i="30"/>
  <c r="ROS19" i="30"/>
  <c r="ROT19" i="30"/>
  <c r="ROU19" i="30"/>
  <c r="ROV19" i="30"/>
  <c r="ROW19" i="30"/>
  <c r="ROX19" i="30"/>
  <c r="ROY19" i="30"/>
  <c r="ROZ19" i="30"/>
  <c r="RPA19" i="30"/>
  <c r="RPB19" i="30"/>
  <c r="RPC19" i="30"/>
  <c r="RPD19" i="30"/>
  <c r="RPE19" i="30"/>
  <c r="RPF19" i="30"/>
  <c r="RPG19" i="30"/>
  <c r="RPH19" i="30"/>
  <c r="RPI19" i="30"/>
  <c r="RPJ19" i="30"/>
  <c r="RPK19" i="30"/>
  <c r="RPL19" i="30"/>
  <c r="RPM19" i="30"/>
  <c r="RPN19" i="30"/>
  <c r="RPO19" i="30"/>
  <c r="RPP19" i="30"/>
  <c r="RPQ19" i="30"/>
  <c r="RPR19" i="30"/>
  <c r="RPS19" i="30"/>
  <c r="RPT19" i="30"/>
  <c r="RPU19" i="30"/>
  <c r="RPV19" i="30"/>
  <c r="RPW19" i="30"/>
  <c r="RPX19" i="30"/>
  <c r="RPY19" i="30"/>
  <c r="RPZ19" i="30"/>
  <c r="RQA19" i="30"/>
  <c r="RQB19" i="30"/>
  <c r="RQC19" i="30"/>
  <c r="RQD19" i="30"/>
  <c r="RQE19" i="30"/>
  <c r="RQF19" i="30"/>
  <c r="RQG19" i="30"/>
  <c r="RQH19" i="30"/>
  <c r="RQI19" i="30"/>
  <c r="RQJ19" i="30"/>
  <c r="RQK19" i="30"/>
  <c r="RQL19" i="30"/>
  <c r="RQM19" i="30"/>
  <c r="RQN19" i="30"/>
  <c r="RQO19" i="30"/>
  <c r="RQP19" i="30"/>
  <c r="RQQ19" i="30"/>
  <c r="RQR19" i="30"/>
  <c r="RQS19" i="30"/>
  <c r="RQT19" i="30"/>
  <c r="RQU19" i="30"/>
  <c r="RQV19" i="30"/>
  <c r="RQW19" i="30"/>
  <c r="RQX19" i="30"/>
  <c r="RQY19" i="30"/>
  <c r="RQZ19" i="30"/>
  <c r="RRA19" i="30"/>
  <c r="RRB19" i="30"/>
  <c r="RRC19" i="30"/>
  <c r="RRD19" i="30"/>
  <c r="RRE19" i="30"/>
  <c r="RRF19" i="30"/>
  <c r="RRG19" i="30"/>
  <c r="RRH19" i="30"/>
  <c r="RRI19" i="30"/>
  <c r="RRJ19" i="30"/>
  <c r="RRK19" i="30"/>
  <c r="RRL19" i="30"/>
  <c r="RRM19" i="30"/>
  <c r="RRN19" i="30"/>
  <c r="RRO19" i="30"/>
  <c r="RRP19" i="30"/>
  <c r="RRQ19" i="30"/>
  <c r="RRR19" i="30"/>
  <c r="RRS19" i="30"/>
  <c r="RRT19" i="30"/>
  <c r="RRU19" i="30"/>
  <c r="RRV19" i="30"/>
  <c r="RRW19" i="30"/>
  <c r="RRX19" i="30"/>
  <c r="RRY19" i="30"/>
  <c r="RRZ19" i="30"/>
  <c r="RSA19" i="30"/>
  <c r="RSB19" i="30"/>
  <c r="RSC19" i="30"/>
  <c r="RSD19" i="30"/>
  <c r="RSE19" i="30"/>
  <c r="RSF19" i="30"/>
  <c r="RSG19" i="30"/>
  <c r="RSH19" i="30"/>
  <c r="RSI19" i="30"/>
  <c r="RSJ19" i="30"/>
  <c r="RSK19" i="30"/>
  <c r="RSL19" i="30"/>
  <c r="RSM19" i="30"/>
  <c r="RSN19" i="30"/>
  <c r="RSO19" i="30"/>
  <c r="RSP19" i="30"/>
  <c r="RSQ19" i="30"/>
  <c r="RSR19" i="30"/>
  <c r="RSS19" i="30"/>
  <c r="RST19" i="30"/>
  <c r="RSU19" i="30"/>
  <c r="RSV19" i="30"/>
  <c r="RSW19" i="30"/>
  <c r="RSX19" i="30"/>
  <c r="RSY19" i="30"/>
  <c r="RSZ19" i="30"/>
  <c r="RTA19" i="30"/>
  <c r="RTB19" i="30"/>
  <c r="RTC19" i="30"/>
  <c r="RTD19" i="30"/>
  <c r="RTE19" i="30"/>
  <c r="RTF19" i="30"/>
  <c r="RTG19" i="30"/>
  <c r="RTH19" i="30"/>
  <c r="RTI19" i="30"/>
  <c r="RTJ19" i="30"/>
  <c r="RTK19" i="30"/>
  <c r="RTL19" i="30"/>
  <c r="RTM19" i="30"/>
  <c r="RTN19" i="30"/>
  <c r="RTO19" i="30"/>
  <c r="RTP19" i="30"/>
  <c r="RTQ19" i="30"/>
  <c r="RTR19" i="30"/>
  <c r="RTS19" i="30"/>
  <c r="RTT19" i="30"/>
  <c r="RTU19" i="30"/>
  <c r="RTV19" i="30"/>
  <c r="RTW19" i="30"/>
  <c r="RTX19" i="30"/>
  <c r="RTY19" i="30"/>
  <c r="RTZ19" i="30"/>
  <c r="RUA19" i="30"/>
  <c r="RUB19" i="30"/>
  <c r="RUC19" i="30"/>
  <c r="RUD19" i="30"/>
  <c r="RUE19" i="30"/>
  <c r="RUF19" i="30"/>
  <c r="RUG19" i="30"/>
  <c r="RUH19" i="30"/>
  <c r="RUI19" i="30"/>
  <c r="RUJ19" i="30"/>
  <c r="RUK19" i="30"/>
  <c r="RUL19" i="30"/>
  <c r="RUM19" i="30"/>
  <c r="RUN19" i="30"/>
  <c r="RUO19" i="30"/>
  <c r="RUP19" i="30"/>
  <c r="RUQ19" i="30"/>
  <c r="RUR19" i="30"/>
  <c r="RUS19" i="30"/>
  <c r="RUT19" i="30"/>
  <c r="RUU19" i="30"/>
  <c r="RUV19" i="30"/>
  <c r="RUW19" i="30"/>
  <c r="RUX19" i="30"/>
  <c r="RUY19" i="30"/>
  <c r="RUZ19" i="30"/>
  <c r="RVA19" i="30"/>
  <c r="RVB19" i="30"/>
  <c r="RVC19" i="30"/>
  <c r="RVD19" i="30"/>
  <c r="RVE19" i="30"/>
  <c r="RVF19" i="30"/>
  <c r="RVG19" i="30"/>
  <c r="RVH19" i="30"/>
  <c r="RVI19" i="30"/>
  <c r="RVJ19" i="30"/>
  <c r="RVK19" i="30"/>
  <c r="RVL19" i="30"/>
  <c r="RVM19" i="30"/>
  <c r="RVN19" i="30"/>
  <c r="RVO19" i="30"/>
  <c r="RVP19" i="30"/>
  <c r="RVQ19" i="30"/>
  <c r="RVR19" i="30"/>
  <c r="RVS19" i="30"/>
  <c r="RVT19" i="30"/>
  <c r="RVU19" i="30"/>
  <c r="RVV19" i="30"/>
  <c r="RVW19" i="30"/>
  <c r="RVX19" i="30"/>
  <c r="RVY19" i="30"/>
  <c r="RVZ19" i="30"/>
  <c r="RWA19" i="30"/>
  <c r="RWB19" i="30"/>
  <c r="RWC19" i="30"/>
  <c r="RWD19" i="30"/>
  <c r="RWE19" i="30"/>
  <c r="RWF19" i="30"/>
  <c r="RWG19" i="30"/>
  <c r="RWH19" i="30"/>
  <c r="RWI19" i="30"/>
  <c r="RWJ19" i="30"/>
  <c r="RWK19" i="30"/>
  <c r="RWL19" i="30"/>
  <c r="RWM19" i="30"/>
  <c r="RWN19" i="30"/>
  <c r="RWO19" i="30"/>
  <c r="RWP19" i="30"/>
  <c r="RWQ19" i="30"/>
  <c r="RWR19" i="30"/>
  <c r="RWS19" i="30"/>
  <c r="RWT19" i="30"/>
  <c r="RWU19" i="30"/>
  <c r="RWV19" i="30"/>
  <c r="RWW19" i="30"/>
  <c r="RWX19" i="30"/>
  <c r="RWY19" i="30"/>
  <c r="RWZ19" i="30"/>
  <c r="RXA19" i="30"/>
  <c r="RXB19" i="30"/>
  <c r="RXC19" i="30"/>
  <c r="RXD19" i="30"/>
  <c r="RXE19" i="30"/>
  <c r="RXF19" i="30"/>
  <c r="RXG19" i="30"/>
  <c r="RXH19" i="30"/>
  <c r="RXI19" i="30"/>
  <c r="RXJ19" i="30"/>
  <c r="RXK19" i="30"/>
  <c r="RXL19" i="30"/>
  <c r="RXM19" i="30"/>
  <c r="RXN19" i="30"/>
  <c r="RXO19" i="30"/>
  <c r="RXP19" i="30"/>
  <c r="RXQ19" i="30"/>
  <c r="RXR19" i="30"/>
  <c r="RXS19" i="30"/>
  <c r="RXT19" i="30"/>
  <c r="RXU19" i="30"/>
  <c r="RXV19" i="30"/>
  <c r="RXW19" i="30"/>
  <c r="RXX19" i="30"/>
  <c r="RXY19" i="30"/>
  <c r="RXZ19" i="30"/>
  <c r="RYA19" i="30"/>
  <c r="RYB19" i="30"/>
  <c r="RYC19" i="30"/>
  <c r="RYD19" i="30"/>
  <c r="RYE19" i="30"/>
  <c r="RYF19" i="30"/>
  <c r="RYG19" i="30"/>
  <c r="RYH19" i="30"/>
  <c r="RYI19" i="30"/>
  <c r="RYJ19" i="30"/>
  <c r="RYK19" i="30"/>
  <c r="RYL19" i="30"/>
  <c r="RYM19" i="30"/>
  <c r="RYN19" i="30"/>
  <c r="RYO19" i="30"/>
  <c r="RYP19" i="30"/>
  <c r="RYQ19" i="30"/>
  <c r="RYR19" i="30"/>
  <c r="RYS19" i="30"/>
  <c r="RYT19" i="30"/>
  <c r="RYU19" i="30"/>
  <c r="RYV19" i="30"/>
  <c r="RYW19" i="30"/>
  <c r="RYX19" i="30"/>
  <c r="RYY19" i="30"/>
  <c r="RYZ19" i="30"/>
  <c r="RZA19" i="30"/>
  <c r="RZB19" i="30"/>
  <c r="RZC19" i="30"/>
  <c r="RZD19" i="30"/>
  <c r="RZE19" i="30"/>
  <c r="RZF19" i="30"/>
  <c r="RZG19" i="30"/>
  <c r="RZH19" i="30"/>
  <c r="RZI19" i="30"/>
  <c r="RZJ19" i="30"/>
  <c r="RZK19" i="30"/>
  <c r="RZL19" i="30"/>
  <c r="RZM19" i="30"/>
  <c r="RZN19" i="30"/>
  <c r="RZO19" i="30"/>
  <c r="RZP19" i="30"/>
  <c r="RZQ19" i="30"/>
  <c r="RZR19" i="30"/>
  <c r="RZS19" i="30"/>
  <c r="RZT19" i="30"/>
  <c r="RZU19" i="30"/>
  <c r="RZV19" i="30"/>
  <c r="RZW19" i="30"/>
  <c r="RZX19" i="30"/>
  <c r="RZY19" i="30"/>
  <c r="RZZ19" i="30"/>
  <c r="SAA19" i="30"/>
  <c r="SAB19" i="30"/>
  <c r="SAC19" i="30"/>
  <c r="SAD19" i="30"/>
  <c r="SAE19" i="30"/>
  <c r="SAF19" i="30"/>
  <c r="SAG19" i="30"/>
  <c r="SAH19" i="30"/>
  <c r="SAI19" i="30"/>
  <c r="SAJ19" i="30"/>
  <c r="SAK19" i="30"/>
  <c r="SAL19" i="30"/>
  <c r="SAM19" i="30"/>
  <c r="SAN19" i="30"/>
  <c r="SAO19" i="30"/>
  <c r="SAP19" i="30"/>
  <c r="SAQ19" i="30"/>
  <c r="SAR19" i="30"/>
  <c r="SAS19" i="30"/>
  <c r="SAT19" i="30"/>
  <c r="SAU19" i="30"/>
  <c r="SAV19" i="30"/>
  <c r="SAW19" i="30"/>
  <c r="SAX19" i="30"/>
  <c r="SAY19" i="30"/>
  <c r="SAZ19" i="30"/>
  <c r="SBA19" i="30"/>
  <c r="SBB19" i="30"/>
  <c r="SBC19" i="30"/>
  <c r="SBD19" i="30"/>
  <c r="SBE19" i="30"/>
  <c r="SBF19" i="30"/>
  <c r="SBG19" i="30"/>
  <c r="SBH19" i="30"/>
  <c r="SBI19" i="30"/>
  <c r="SBJ19" i="30"/>
  <c r="SBK19" i="30"/>
  <c r="SBL19" i="30"/>
  <c r="SBM19" i="30"/>
  <c r="SBN19" i="30"/>
  <c r="SBO19" i="30"/>
  <c r="SBP19" i="30"/>
  <c r="SBQ19" i="30"/>
  <c r="SBR19" i="30"/>
  <c r="SBS19" i="30"/>
  <c r="SBT19" i="30"/>
  <c r="SBU19" i="30"/>
  <c r="SBV19" i="30"/>
  <c r="SBW19" i="30"/>
  <c r="SBX19" i="30"/>
  <c r="SBY19" i="30"/>
  <c r="SBZ19" i="30"/>
  <c r="SCA19" i="30"/>
  <c r="SCB19" i="30"/>
  <c r="SCC19" i="30"/>
  <c r="SCD19" i="30"/>
  <c r="SCE19" i="30"/>
  <c r="SCF19" i="30"/>
  <c r="SCG19" i="30"/>
  <c r="SCH19" i="30"/>
  <c r="SCI19" i="30"/>
  <c r="SCJ19" i="30"/>
  <c r="SCK19" i="30"/>
  <c r="SCL19" i="30"/>
  <c r="SCM19" i="30"/>
  <c r="SCN19" i="30"/>
  <c r="SCO19" i="30"/>
  <c r="SCP19" i="30"/>
  <c r="SCQ19" i="30"/>
  <c r="SCR19" i="30"/>
  <c r="SCS19" i="30"/>
  <c r="SCT19" i="30"/>
  <c r="SCU19" i="30"/>
  <c r="SCV19" i="30"/>
  <c r="SCW19" i="30"/>
  <c r="SCX19" i="30"/>
  <c r="SCY19" i="30"/>
  <c r="SCZ19" i="30"/>
  <c r="SDA19" i="30"/>
  <c r="SDB19" i="30"/>
  <c r="SDC19" i="30"/>
  <c r="SDD19" i="30"/>
  <c r="SDE19" i="30"/>
  <c r="SDF19" i="30"/>
  <c r="SDG19" i="30"/>
  <c r="SDH19" i="30"/>
  <c r="SDI19" i="30"/>
  <c r="SDJ19" i="30"/>
  <c r="SDK19" i="30"/>
  <c r="SDL19" i="30"/>
  <c r="SDM19" i="30"/>
  <c r="SDN19" i="30"/>
  <c r="SDO19" i="30"/>
  <c r="SDP19" i="30"/>
  <c r="SDQ19" i="30"/>
  <c r="SDR19" i="30"/>
  <c r="SDS19" i="30"/>
  <c r="SDT19" i="30"/>
  <c r="SDU19" i="30"/>
  <c r="SDV19" i="30"/>
  <c r="SDW19" i="30"/>
  <c r="SDX19" i="30"/>
  <c r="SDY19" i="30"/>
  <c r="SDZ19" i="30"/>
  <c r="SEA19" i="30"/>
  <c r="SEB19" i="30"/>
  <c r="SEC19" i="30"/>
  <c r="SED19" i="30"/>
  <c r="SEE19" i="30"/>
  <c r="SEF19" i="30"/>
  <c r="SEG19" i="30"/>
  <c r="SEH19" i="30"/>
  <c r="SEI19" i="30"/>
  <c r="SEJ19" i="30"/>
  <c r="SEK19" i="30"/>
  <c r="SEL19" i="30"/>
  <c r="SEM19" i="30"/>
  <c r="SEN19" i="30"/>
  <c r="SEO19" i="30"/>
  <c r="SEP19" i="30"/>
  <c r="SEQ19" i="30"/>
  <c r="SER19" i="30"/>
  <c r="SES19" i="30"/>
  <c r="SET19" i="30"/>
  <c r="SEU19" i="30"/>
  <c r="SEV19" i="30"/>
  <c r="SEW19" i="30"/>
  <c r="SEX19" i="30"/>
  <c r="SEY19" i="30"/>
  <c r="SEZ19" i="30"/>
  <c r="SFA19" i="30"/>
  <c r="SFB19" i="30"/>
  <c r="SFC19" i="30"/>
  <c r="SFD19" i="30"/>
  <c r="SFE19" i="30"/>
  <c r="SFF19" i="30"/>
  <c r="SFG19" i="30"/>
  <c r="SFH19" i="30"/>
  <c r="SFI19" i="30"/>
  <c r="SFJ19" i="30"/>
  <c r="SFK19" i="30"/>
  <c r="SFL19" i="30"/>
  <c r="SFM19" i="30"/>
  <c r="SFN19" i="30"/>
  <c r="SFO19" i="30"/>
  <c r="SFP19" i="30"/>
  <c r="SFQ19" i="30"/>
  <c r="SFR19" i="30"/>
  <c r="SFS19" i="30"/>
  <c r="SFT19" i="30"/>
  <c r="SFU19" i="30"/>
  <c r="SFV19" i="30"/>
  <c r="SFW19" i="30"/>
  <c r="SFX19" i="30"/>
  <c r="SFY19" i="30"/>
  <c r="SFZ19" i="30"/>
  <c r="SGA19" i="30"/>
  <c r="SGB19" i="30"/>
  <c r="SGC19" i="30"/>
  <c r="SGD19" i="30"/>
  <c r="SGE19" i="30"/>
  <c r="SGF19" i="30"/>
  <c r="SGG19" i="30"/>
  <c r="SGH19" i="30"/>
  <c r="SGI19" i="30"/>
  <c r="SGJ19" i="30"/>
  <c r="SGK19" i="30"/>
  <c r="SGL19" i="30"/>
  <c r="SGM19" i="30"/>
  <c r="SGN19" i="30"/>
  <c r="SGO19" i="30"/>
  <c r="SGP19" i="30"/>
  <c r="SGQ19" i="30"/>
  <c r="SGR19" i="30"/>
  <c r="SGS19" i="30"/>
  <c r="SGT19" i="30"/>
  <c r="SGU19" i="30"/>
  <c r="SGV19" i="30"/>
  <c r="SGW19" i="30"/>
  <c r="SGX19" i="30"/>
  <c r="SGY19" i="30"/>
  <c r="SGZ19" i="30"/>
  <c r="SHA19" i="30"/>
  <c r="SHB19" i="30"/>
  <c r="SHC19" i="30"/>
  <c r="SHD19" i="30"/>
  <c r="SHE19" i="30"/>
  <c r="SHF19" i="30"/>
  <c r="SHG19" i="30"/>
  <c r="SHH19" i="30"/>
  <c r="SHI19" i="30"/>
  <c r="SHJ19" i="30"/>
  <c r="SHK19" i="30"/>
  <c r="SHL19" i="30"/>
  <c r="SHM19" i="30"/>
  <c r="SHN19" i="30"/>
  <c r="SHO19" i="30"/>
  <c r="SHP19" i="30"/>
  <c r="SHQ19" i="30"/>
  <c r="SHR19" i="30"/>
  <c r="SHS19" i="30"/>
  <c r="SHT19" i="30"/>
  <c r="SHU19" i="30"/>
  <c r="SHV19" i="30"/>
  <c r="SHW19" i="30"/>
  <c r="SHX19" i="30"/>
  <c r="SHY19" i="30"/>
  <c r="SHZ19" i="30"/>
  <c r="SIA19" i="30"/>
  <c r="SIB19" i="30"/>
  <c r="SIC19" i="30"/>
  <c r="SID19" i="30"/>
  <c r="SIE19" i="30"/>
  <c r="SIF19" i="30"/>
  <c r="SIG19" i="30"/>
  <c r="SIH19" i="30"/>
  <c r="SII19" i="30"/>
  <c r="SIJ19" i="30"/>
  <c r="SIK19" i="30"/>
  <c r="SIL19" i="30"/>
  <c r="SIM19" i="30"/>
  <c r="SIN19" i="30"/>
  <c r="SIO19" i="30"/>
  <c r="SIP19" i="30"/>
  <c r="SIQ19" i="30"/>
  <c r="SIR19" i="30"/>
  <c r="SIS19" i="30"/>
  <c r="SIT19" i="30"/>
  <c r="SIU19" i="30"/>
  <c r="SIV19" i="30"/>
  <c r="SIW19" i="30"/>
  <c r="SIX19" i="30"/>
  <c r="SIY19" i="30"/>
  <c r="SIZ19" i="30"/>
  <c r="SJA19" i="30"/>
  <c r="SJB19" i="30"/>
  <c r="SJC19" i="30"/>
  <c r="SJD19" i="30"/>
  <c r="SJE19" i="30"/>
  <c r="SJF19" i="30"/>
  <c r="SJG19" i="30"/>
  <c r="SJH19" i="30"/>
  <c r="SJI19" i="30"/>
  <c r="SJJ19" i="30"/>
  <c r="SJK19" i="30"/>
  <c r="SJL19" i="30"/>
  <c r="SJM19" i="30"/>
  <c r="SJN19" i="30"/>
  <c r="SJO19" i="30"/>
  <c r="SJP19" i="30"/>
  <c r="SJQ19" i="30"/>
  <c r="SJR19" i="30"/>
  <c r="SJS19" i="30"/>
  <c r="SJT19" i="30"/>
  <c r="SJU19" i="30"/>
  <c r="SJV19" i="30"/>
  <c r="SJW19" i="30"/>
  <c r="SJX19" i="30"/>
  <c r="SJY19" i="30"/>
  <c r="SJZ19" i="30"/>
  <c r="SKA19" i="30"/>
  <c r="SKB19" i="30"/>
  <c r="SKC19" i="30"/>
  <c r="SKD19" i="30"/>
  <c r="SKE19" i="30"/>
  <c r="SKF19" i="30"/>
  <c r="SKG19" i="30"/>
  <c r="SKH19" i="30"/>
  <c r="SKI19" i="30"/>
  <c r="SKJ19" i="30"/>
  <c r="SKK19" i="30"/>
  <c r="SKL19" i="30"/>
  <c r="SKM19" i="30"/>
  <c r="SKN19" i="30"/>
  <c r="SKO19" i="30"/>
  <c r="SKP19" i="30"/>
  <c r="SKQ19" i="30"/>
  <c r="SKR19" i="30"/>
  <c r="SKS19" i="30"/>
  <c r="SKT19" i="30"/>
  <c r="SKU19" i="30"/>
  <c r="SKV19" i="30"/>
  <c r="SKW19" i="30"/>
  <c r="SKX19" i="30"/>
  <c r="SKY19" i="30"/>
  <c r="SKZ19" i="30"/>
  <c r="SLA19" i="30"/>
  <c r="SLB19" i="30"/>
  <c r="SLC19" i="30"/>
  <c r="SLD19" i="30"/>
  <c r="SLE19" i="30"/>
  <c r="SLF19" i="30"/>
  <c r="SLG19" i="30"/>
  <c r="SLH19" i="30"/>
  <c r="SLI19" i="30"/>
  <c r="SLJ19" i="30"/>
  <c r="SLK19" i="30"/>
  <c r="SLL19" i="30"/>
  <c r="SLM19" i="30"/>
  <c r="SLN19" i="30"/>
  <c r="SLO19" i="30"/>
  <c r="SLP19" i="30"/>
  <c r="SLQ19" i="30"/>
  <c r="SLR19" i="30"/>
  <c r="SLS19" i="30"/>
  <c r="SLT19" i="30"/>
  <c r="SLU19" i="30"/>
  <c r="SLV19" i="30"/>
  <c r="SLW19" i="30"/>
  <c r="SLX19" i="30"/>
  <c r="SLY19" i="30"/>
  <c r="SLZ19" i="30"/>
  <c r="SMA19" i="30"/>
  <c r="SMB19" i="30"/>
  <c r="SMC19" i="30"/>
  <c r="SMD19" i="30"/>
  <c r="SME19" i="30"/>
  <c r="SMF19" i="30"/>
  <c r="SMG19" i="30"/>
  <c r="SMH19" i="30"/>
  <c r="SMI19" i="30"/>
  <c r="SMJ19" i="30"/>
  <c r="SMK19" i="30"/>
  <c r="SML19" i="30"/>
  <c r="SMM19" i="30"/>
  <c r="SMN19" i="30"/>
  <c r="SMO19" i="30"/>
  <c r="SMP19" i="30"/>
  <c r="SMQ19" i="30"/>
  <c r="SMR19" i="30"/>
  <c r="SMS19" i="30"/>
  <c r="SMT19" i="30"/>
  <c r="SMU19" i="30"/>
  <c r="SMV19" i="30"/>
  <c r="SMW19" i="30"/>
  <c r="SMX19" i="30"/>
  <c r="SMY19" i="30"/>
  <c r="SMZ19" i="30"/>
  <c r="SNA19" i="30"/>
  <c r="SNB19" i="30"/>
  <c r="SNC19" i="30"/>
  <c r="SND19" i="30"/>
  <c r="SNE19" i="30"/>
  <c r="SNF19" i="30"/>
  <c r="SNG19" i="30"/>
  <c r="SNH19" i="30"/>
  <c r="SNI19" i="30"/>
  <c r="SNJ19" i="30"/>
  <c r="SNK19" i="30"/>
  <c r="SNL19" i="30"/>
  <c r="SNM19" i="30"/>
  <c r="SNN19" i="30"/>
  <c r="SNO19" i="30"/>
  <c r="SNP19" i="30"/>
  <c r="SNQ19" i="30"/>
  <c r="SNR19" i="30"/>
  <c r="SNS19" i="30"/>
  <c r="SNT19" i="30"/>
  <c r="SNU19" i="30"/>
  <c r="SNV19" i="30"/>
  <c r="SNW19" i="30"/>
  <c r="SNX19" i="30"/>
  <c r="SNY19" i="30"/>
  <c r="SNZ19" i="30"/>
  <c r="SOA19" i="30"/>
  <c r="SOB19" i="30"/>
  <c r="SOC19" i="30"/>
  <c r="SOD19" i="30"/>
  <c r="SOE19" i="30"/>
  <c r="SOF19" i="30"/>
  <c r="SOG19" i="30"/>
  <c r="SOH19" i="30"/>
  <c r="SOI19" i="30"/>
  <c r="SOJ19" i="30"/>
  <c r="SOK19" i="30"/>
  <c r="SOL19" i="30"/>
  <c r="SOM19" i="30"/>
  <c r="SON19" i="30"/>
  <c r="SOO19" i="30"/>
  <c r="SOP19" i="30"/>
  <c r="SOQ19" i="30"/>
  <c r="SOR19" i="30"/>
  <c r="SOS19" i="30"/>
  <c r="SOT19" i="30"/>
  <c r="SOU19" i="30"/>
  <c r="SOV19" i="30"/>
  <c r="SOW19" i="30"/>
  <c r="SOX19" i="30"/>
  <c r="SOY19" i="30"/>
  <c r="SOZ19" i="30"/>
  <c r="SPA19" i="30"/>
  <c r="SPB19" i="30"/>
  <c r="SPC19" i="30"/>
  <c r="SPD19" i="30"/>
  <c r="SPE19" i="30"/>
  <c r="SPF19" i="30"/>
  <c r="SPG19" i="30"/>
  <c r="SPH19" i="30"/>
  <c r="SPI19" i="30"/>
  <c r="SPJ19" i="30"/>
  <c r="SPK19" i="30"/>
  <c r="SPL19" i="30"/>
  <c r="SPM19" i="30"/>
  <c r="SPN19" i="30"/>
  <c r="SPO19" i="30"/>
  <c r="SPP19" i="30"/>
  <c r="SPQ19" i="30"/>
  <c r="SPR19" i="30"/>
  <c r="SPS19" i="30"/>
  <c r="SPT19" i="30"/>
  <c r="SPU19" i="30"/>
  <c r="SPV19" i="30"/>
  <c r="SPW19" i="30"/>
  <c r="SPX19" i="30"/>
  <c r="SPY19" i="30"/>
  <c r="SPZ19" i="30"/>
  <c r="SQA19" i="30"/>
  <c r="SQB19" i="30"/>
  <c r="SQC19" i="30"/>
  <c r="SQD19" i="30"/>
  <c r="SQE19" i="30"/>
  <c r="SQF19" i="30"/>
  <c r="SQG19" i="30"/>
  <c r="SQH19" i="30"/>
  <c r="SQI19" i="30"/>
  <c r="SQJ19" i="30"/>
  <c r="SQK19" i="30"/>
  <c r="SQL19" i="30"/>
  <c r="SQM19" i="30"/>
  <c r="SQN19" i="30"/>
  <c r="SQO19" i="30"/>
  <c r="SQP19" i="30"/>
  <c r="SQQ19" i="30"/>
  <c r="SQR19" i="30"/>
  <c r="SQS19" i="30"/>
  <c r="SQT19" i="30"/>
  <c r="SQU19" i="30"/>
  <c r="SQV19" i="30"/>
  <c r="SQW19" i="30"/>
  <c r="SQX19" i="30"/>
  <c r="SQY19" i="30"/>
  <c r="SQZ19" i="30"/>
  <c r="SRA19" i="30"/>
  <c r="SRB19" i="30"/>
  <c r="SRC19" i="30"/>
  <c r="SRD19" i="30"/>
  <c r="SRE19" i="30"/>
  <c r="SRF19" i="30"/>
  <c r="SRG19" i="30"/>
  <c r="SRH19" i="30"/>
  <c r="SRI19" i="30"/>
  <c r="SRJ19" i="30"/>
  <c r="SRK19" i="30"/>
  <c r="SRL19" i="30"/>
  <c r="SRM19" i="30"/>
  <c r="SRN19" i="30"/>
  <c r="SRO19" i="30"/>
  <c r="SRP19" i="30"/>
  <c r="SRQ19" i="30"/>
  <c r="SRR19" i="30"/>
  <c r="SRS19" i="30"/>
  <c r="SRT19" i="30"/>
  <c r="SRU19" i="30"/>
  <c r="SRV19" i="30"/>
  <c r="SRW19" i="30"/>
  <c r="SRX19" i="30"/>
  <c r="SRY19" i="30"/>
  <c r="SRZ19" i="30"/>
  <c r="SSA19" i="30"/>
  <c r="SSB19" i="30"/>
  <c r="SSC19" i="30"/>
  <c r="SSD19" i="30"/>
  <c r="SSE19" i="30"/>
  <c r="SSF19" i="30"/>
  <c r="SSG19" i="30"/>
  <c r="SSH19" i="30"/>
  <c r="SSI19" i="30"/>
  <c r="SSJ19" i="30"/>
  <c r="SSK19" i="30"/>
  <c r="SSL19" i="30"/>
  <c r="SSM19" i="30"/>
  <c r="SSN19" i="30"/>
  <c r="SSO19" i="30"/>
  <c r="SSP19" i="30"/>
  <c r="SSQ19" i="30"/>
  <c r="SSR19" i="30"/>
  <c r="SSS19" i="30"/>
  <c r="SST19" i="30"/>
  <c r="SSU19" i="30"/>
  <c r="SSV19" i="30"/>
  <c r="SSW19" i="30"/>
  <c r="SSX19" i="30"/>
  <c r="SSY19" i="30"/>
  <c r="SSZ19" i="30"/>
  <c r="STA19" i="30"/>
  <c r="STB19" i="30"/>
  <c r="STC19" i="30"/>
  <c r="STD19" i="30"/>
  <c r="STE19" i="30"/>
  <c r="STF19" i="30"/>
  <c r="STG19" i="30"/>
  <c r="STH19" i="30"/>
  <c r="STI19" i="30"/>
  <c r="STJ19" i="30"/>
  <c r="STK19" i="30"/>
  <c r="STL19" i="30"/>
  <c r="STM19" i="30"/>
  <c r="STN19" i="30"/>
  <c r="STO19" i="30"/>
  <c r="STP19" i="30"/>
  <c r="STQ19" i="30"/>
  <c r="STR19" i="30"/>
  <c r="STS19" i="30"/>
  <c r="STT19" i="30"/>
  <c r="STU19" i="30"/>
  <c r="STV19" i="30"/>
  <c r="STW19" i="30"/>
  <c r="STX19" i="30"/>
  <c r="STY19" i="30"/>
  <c r="STZ19" i="30"/>
  <c r="SUA19" i="30"/>
  <c r="SUB19" i="30"/>
  <c r="SUC19" i="30"/>
  <c r="SUD19" i="30"/>
  <c r="SUE19" i="30"/>
  <c r="SUF19" i="30"/>
  <c r="SUG19" i="30"/>
  <c r="SUH19" i="30"/>
  <c r="SUI19" i="30"/>
  <c r="SUJ19" i="30"/>
  <c r="SUK19" i="30"/>
  <c r="SUL19" i="30"/>
  <c r="SUM19" i="30"/>
  <c r="SUN19" i="30"/>
  <c r="SUO19" i="30"/>
  <c r="SUP19" i="30"/>
  <c r="SUQ19" i="30"/>
  <c r="SUR19" i="30"/>
  <c r="SUS19" i="30"/>
  <c r="SUT19" i="30"/>
  <c r="SUU19" i="30"/>
  <c r="SUV19" i="30"/>
  <c r="SUW19" i="30"/>
  <c r="SUX19" i="30"/>
  <c r="SUY19" i="30"/>
  <c r="SUZ19" i="30"/>
  <c r="SVA19" i="30"/>
  <c r="SVB19" i="30"/>
  <c r="SVC19" i="30"/>
  <c r="SVD19" i="30"/>
  <c r="SVE19" i="30"/>
  <c r="SVF19" i="30"/>
  <c r="SVG19" i="30"/>
  <c r="SVH19" i="30"/>
  <c r="SVI19" i="30"/>
  <c r="SVJ19" i="30"/>
  <c r="SVK19" i="30"/>
  <c r="SVL19" i="30"/>
  <c r="SVM19" i="30"/>
  <c r="SVN19" i="30"/>
  <c r="SVO19" i="30"/>
  <c r="SVP19" i="30"/>
  <c r="SVQ19" i="30"/>
  <c r="SVR19" i="30"/>
  <c r="SVS19" i="30"/>
  <c r="SVT19" i="30"/>
  <c r="SVU19" i="30"/>
  <c r="SVV19" i="30"/>
  <c r="SVW19" i="30"/>
  <c r="SVX19" i="30"/>
  <c r="SVY19" i="30"/>
  <c r="SVZ19" i="30"/>
  <c r="SWA19" i="30"/>
  <c r="SWB19" i="30"/>
  <c r="SWC19" i="30"/>
  <c r="SWD19" i="30"/>
  <c r="SWE19" i="30"/>
  <c r="SWF19" i="30"/>
  <c r="SWG19" i="30"/>
  <c r="SWH19" i="30"/>
  <c r="SWI19" i="30"/>
  <c r="SWJ19" i="30"/>
  <c r="SWK19" i="30"/>
  <c r="SWL19" i="30"/>
  <c r="SWM19" i="30"/>
  <c r="SWN19" i="30"/>
  <c r="SWO19" i="30"/>
  <c r="SWP19" i="30"/>
  <c r="SWQ19" i="30"/>
  <c r="SWR19" i="30"/>
  <c r="SWS19" i="30"/>
  <c r="SWT19" i="30"/>
  <c r="SWU19" i="30"/>
  <c r="SWV19" i="30"/>
  <c r="SWW19" i="30"/>
  <c r="SWX19" i="30"/>
  <c r="SWY19" i="30"/>
  <c r="SWZ19" i="30"/>
  <c r="SXA19" i="30"/>
  <c r="SXB19" i="30"/>
  <c r="SXC19" i="30"/>
  <c r="SXD19" i="30"/>
  <c r="SXE19" i="30"/>
  <c r="SXF19" i="30"/>
  <c r="SXG19" i="30"/>
  <c r="SXH19" i="30"/>
  <c r="SXI19" i="30"/>
  <c r="SXJ19" i="30"/>
  <c r="SXK19" i="30"/>
  <c r="SXL19" i="30"/>
  <c r="SXM19" i="30"/>
  <c r="SXN19" i="30"/>
  <c r="SXO19" i="30"/>
  <c r="SXP19" i="30"/>
  <c r="SXQ19" i="30"/>
  <c r="SXR19" i="30"/>
  <c r="SXS19" i="30"/>
  <c r="SXT19" i="30"/>
  <c r="SXU19" i="30"/>
  <c r="SXV19" i="30"/>
  <c r="SXW19" i="30"/>
  <c r="SXX19" i="30"/>
  <c r="SXY19" i="30"/>
  <c r="SXZ19" i="30"/>
  <c r="SYA19" i="30"/>
  <c r="SYB19" i="30"/>
  <c r="SYC19" i="30"/>
  <c r="SYD19" i="30"/>
  <c r="SYE19" i="30"/>
  <c r="SYF19" i="30"/>
  <c r="SYG19" i="30"/>
  <c r="SYH19" i="30"/>
  <c r="SYI19" i="30"/>
  <c r="SYJ19" i="30"/>
  <c r="SYK19" i="30"/>
  <c r="SYL19" i="30"/>
  <c r="SYM19" i="30"/>
  <c r="SYN19" i="30"/>
  <c r="SYO19" i="30"/>
  <c r="SYP19" i="30"/>
  <c r="SYQ19" i="30"/>
  <c r="SYR19" i="30"/>
  <c r="SYS19" i="30"/>
  <c r="SYT19" i="30"/>
  <c r="SYU19" i="30"/>
  <c r="SYV19" i="30"/>
  <c r="SYW19" i="30"/>
  <c r="SYX19" i="30"/>
  <c r="SYY19" i="30"/>
  <c r="SYZ19" i="30"/>
  <c r="SZA19" i="30"/>
  <c r="SZB19" i="30"/>
  <c r="SZC19" i="30"/>
  <c r="SZD19" i="30"/>
  <c r="SZE19" i="30"/>
  <c r="SZF19" i="30"/>
  <c r="SZG19" i="30"/>
  <c r="SZH19" i="30"/>
  <c r="SZI19" i="30"/>
  <c r="SZJ19" i="30"/>
  <c r="SZK19" i="30"/>
  <c r="SZL19" i="30"/>
  <c r="SZM19" i="30"/>
  <c r="SZN19" i="30"/>
  <c r="SZO19" i="30"/>
  <c r="SZP19" i="30"/>
  <c r="SZQ19" i="30"/>
  <c r="SZR19" i="30"/>
  <c r="SZS19" i="30"/>
  <c r="SZT19" i="30"/>
  <c r="SZU19" i="30"/>
  <c r="SZV19" i="30"/>
  <c r="SZW19" i="30"/>
  <c r="SZX19" i="30"/>
  <c r="SZY19" i="30"/>
  <c r="SZZ19" i="30"/>
  <c r="TAA19" i="30"/>
  <c r="TAB19" i="30"/>
  <c r="TAC19" i="30"/>
  <c r="TAD19" i="30"/>
  <c r="TAE19" i="30"/>
  <c r="TAF19" i="30"/>
  <c r="TAG19" i="30"/>
  <c r="TAH19" i="30"/>
  <c r="TAI19" i="30"/>
  <c r="TAJ19" i="30"/>
  <c r="TAK19" i="30"/>
  <c r="TAL19" i="30"/>
  <c r="TAM19" i="30"/>
  <c r="TAN19" i="30"/>
  <c r="TAO19" i="30"/>
  <c r="TAP19" i="30"/>
  <c r="TAQ19" i="30"/>
  <c r="TAR19" i="30"/>
  <c r="TAS19" i="30"/>
  <c r="TAT19" i="30"/>
  <c r="TAU19" i="30"/>
  <c r="TAV19" i="30"/>
  <c r="TAW19" i="30"/>
  <c r="TAX19" i="30"/>
  <c r="TAY19" i="30"/>
  <c r="TAZ19" i="30"/>
  <c r="TBA19" i="30"/>
  <c r="TBB19" i="30"/>
  <c r="TBC19" i="30"/>
  <c r="TBD19" i="30"/>
  <c r="TBE19" i="30"/>
  <c r="TBF19" i="30"/>
  <c r="TBG19" i="30"/>
  <c r="TBH19" i="30"/>
  <c r="TBI19" i="30"/>
  <c r="TBJ19" i="30"/>
  <c r="TBK19" i="30"/>
  <c r="TBL19" i="30"/>
  <c r="TBM19" i="30"/>
  <c r="TBN19" i="30"/>
  <c r="TBO19" i="30"/>
  <c r="TBP19" i="30"/>
  <c r="TBQ19" i="30"/>
  <c r="TBR19" i="30"/>
  <c r="TBS19" i="30"/>
  <c r="TBT19" i="30"/>
  <c r="TBU19" i="30"/>
  <c r="TBV19" i="30"/>
  <c r="TBW19" i="30"/>
  <c r="TBX19" i="30"/>
  <c r="TBY19" i="30"/>
  <c r="TBZ19" i="30"/>
  <c r="TCA19" i="30"/>
  <c r="TCB19" i="30"/>
  <c r="TCC19" i="30"/>
  <c r="TCD19" i="30"/>
  <c r="TCE19" i="30"/>
  <c r="TCF19" i="30"/>
  <c r="TCG19" i="30"/>
  <c r="TCH19" i="30"/>
  <c r="TCI19" i="30"/>
  <c r="TCJ19" i="30"/>
  <c r="TCK19" i="30"/>
  <c r="TCL19" i="30"/>
  <c r="TCM19" i="30"/>
  <c r="TCN19" i="30"/>
  <c r="TCO19" i="30"/>
  <c r="TCP19" i="30"/>
  <c r="TCQ19" i="30"/>
  <c r="TCR19" i="30"/>
  <c r="TCS19" i="30"/>
  <c r="TCT19" i="30"/>
  <c r="TCU19" i="30"/>
  <c r="TCV19" i="30"/>
  <c r="TCW19" i="30"/>
  <c r="TCX19" i="30"/>
  <c r="TCY19" i="30"/>
  <c r="TCZ19" i="30"/>
  <c r="TDA19" i="30"/>
  <c r="TDB19" i="30"/>
  <c r="TDC19" i="30"/>
  <c r="TDD19" i="30"/>
  <c r="TDE19" i="30"/>
  <c r="TDF19" i="30"/>
  <c r="TDG19" i="30"/>
  <c r="TDH19" i="30"/>
  <c r="TDI19" i="30"/>
  <c r="TDJ19" i="30"/>
  <c r="TDK19" i="30"/>
  <c r="TDL19" i="30"/>
  <c r="TDM19" i="30"/>
  <c r="TDN19" i="30"/>
  <c r="TDO19" i="30"/>
  <c r="TDP19" i="30"/>
  <c r="TDQ19" i="30"/>
  <c r="TDR19" i="30"/>
  <c r="TDS19" i="30"/>
  <c r="TDT19" i="30"/>
  <c r="TDU19" i="30"/>
  <c r="TDV19" i="30"/>
  <c r="TDW19" i="30"/>
  <c r="TDX19" i="30"/>
  <c r="TDY19" i="30"/>
  <c r="TDZ19" i="30"/>
  <c r="TEA19" i="30"/>
  <c r="TEB19" i="30"/>
  <c r="TEC19" i="30"/>
  <c r="TED19" i="30"/>
  <c r="TEE19" i="30"/>
  <c r="TEF19" i="30"/>
  <c r="TEG19" i="30"/>
  <c r="TEH19" i="30"/>
  <c r="TEI19" i="30"/>
  <c r="TEJ19" i="30"/>
  <c r="TEK19" i="30"/>
  <c r="TEL19" i="30"/>
  <c r="TEM19" i="30"/>
  <c r="TEN19" i="30"/>
  <c r="TEO19" i="30"/>
  <c r="TEP19" i="30"/>
  <c r="TEQ19" i="30"/>
  <c r="TER19" i="30"/>
  <c r="TES19" i="30"/>
  <c r="TET19" i="30"/>
  <c r="TEU19" i="30"/>
  <c r="TEV19" i="30"/>
  <c r="TEW19" i="30"/>
  <c r="TEX19" i="30"/>
  <c r="TEY19" i="30"/>
  <c r="TEZ19" i="30"/>
  <c r="TFA19" i="30"/>
  <c r="TFB19" i="30"/>
  <c r="TFC19" i="30"/>
  <c r="TFD19" i="30"/>
  <c r="TFE19" i="30"/>
  <c r="TFF19" i="30"/>
  <c r="TFG19" i="30"/>
  <c r="TFH19" i="30"/>
  <c r="TFI19" i="30"/>
  <c r="TFJ19" i="30"/>
  <c r="TFK19" i="30"/>
  <c r="TFL19" i="30"/>
  <c r="TFM19" i="30"/>
  <c r="TFN19" i="30"/>
  <c r="TFO19" i="30"/>
  <c r="TFP19" i="30"/>
  <c r="TFQ19" i="30"/>
  <c r="TFR19" i="30"/>
  <c r="TFS19" i="30"/>
  <c r="TFT19" i="30"/>
  <c r="TFU19" i="30"/>
  <c r="TFV19" i="30"/>
  <c r="TFW19" i="30"/>
  <c r="TFX19" i="30"/>
  <c r="TFY19" i="30"/>
  <c r="TFZ19" i="30"/>
  <c r="TGA19" i="30"/>
  <c r="TGB19" i="30"/>
  <c r="TGC19" i="30"/>
  <c r="TGD19" i="30"/>
  <c r="TGE19" i="30"/>
  <c r="TGF19" i="30"/>
  <c r="TGG19" i="30"/>
  <c r="TGH19" i="30"/>
  <c r="TGI19" i="30"/>
  <c r="TGJ19" i="30"/>
  <c r="TGK19" i="30"/>
  <c r="TGL19" i="30"/>
  <c r="TGM19" i="30"/>
  <c r="TGN19" i="30"/>
  <c r="TGO19" i="30"/>
  <c r="TGP19" i="30"/>
  <c r="TGQ19" i="30"/>
  <c r="TGR19" i="30"/>
  <c r="TGS19" i="30"/>
  <c r="TGT19" i="30"/>
  <c r="TGU19" i="30"/>
  <c r="TGV19" i="30"/>
  <c r="TGW19" i="30"/>
  <c r="TGX19" i="30"/>
  <c r="TGY19" i="30"/>
  <c r="TGZ19" i="30"/>
  <c r="THA19" i="30"/>
  <c r="THB19" i="30"/>
  <c r="THC19" i="30"/>
  <c r="THD19" i="30"/>
  <c r="THE19" i="30"/>
  <c r="THF19" i="30"/>
  <c r="THG19" i="30"/>
  <c r="THH19" i="30"/>
  <c r="THI19" i="30"/>
  <c r="THJ19" i="30"/>
  <c r="THK19" i="30"/>
  <c r="THL19" i="30"/>
  <c r="THM19" i="30"/>
  <c r="THN19" i="30"/>
  <c r="THO19" i="30"/>
  <c r="THP19" i="30"/>
  <c r="THQ19" i="30"/>
  <c r="THR19" i="30"/>
  <c r="THS19" i="30"/>
  <c r="THT19" i="30"/>
  <c r="THU19" i="30"/>
  <c r="THV19" i="30"/>
  <c r="THW19" i="30"/>
  <c r="THX19" i="30"/>
  <c r="THY19" i="30"/>
  <c r="THZ19" i="30"/>
  <c r="TIA19" i="30"/>
  <c r="TIB19" i="30"/>
  <c r="TIC19" i="30"/>
  <c r="TID19" i="30"/>
  <c r="TIE19" i="30"/>
  <c r="TIF19" i="30"/>
  <c r="TIG19" i="30"/>
  <c r="TIH19" i="30"/>
  <c r="TII19" i="30"/>
  <c r="TIJ19" i="30"/>
  <c r="TIK19" i="30"/>
  <c r="TIL19" i="30"/>
  <c r="TIM19" i="30"/>
  <c r="TIN19" i="30"/>
  <c r="TIO19" i="30"/>
  <c r="TIP19" i="30"/>
  <c r="TIQ19" i="30"/>
  <c r="TIR19" i="30"/>
  <c r="TIS19" i="30"/>
  <c r="TIT19" i="30"/>
  <c r="TIU19" i="30"/>
  <c r="TIV19" i="30"/>
  <c r="TIW19" i="30"/>
  <c r="TIX19" i="30"/>
  <c r="TIY19" i="30"/>
  <c r="TIZ19" i="30"/>
  <c r="TJA19" i="30"/>
  <c r="TJB19" i="30"/>
  <c r="TJC19" i="30"/>
  <c r="TJD19" i="30"/>
  <c r="TJE19" i="30"/>
  <c r="TJF19" i="30"/>
  <c r="TJG19" i="30"/>
  <c r="TJH19" i="30"/>
  <c r="TJI19" i="30"/>
  <c r="TJJ19" i="30"/>
  <c r="TJK19" i="30"/>
  <c r="TJL19" i="30"/>
  <c r="TJM19" i="30"/>
  <c r="TJN19" i="30"/>
  <c r="TJO19" i="30"/>
  <c r="TJP19" i="30"/>
  <c r="TJQ19" i="30"/>
  <c r="TJR19" i="30"/>
  <c r="TJS19" i="30"/>
  <c r="TJT19" i="30"/>
  <c r="TJU19" i="30"/>
  <c r="TJV19" i="30"/>
  <c r="TJW19" i="30"/>
  <c r="TJX19" i="30"/>
  <c r="TJY19" i="30"/>
  <c r="TJZ19" i="30"/>
  <c r="TKA19" i="30"/>
  <c r="TKB19" i="30"/>
  <c r="TKC19" i="30"/>
  <c r="TKD19" i="30"/>
  <c r="TKE19" i="30"/>
  <c r="TKF19" i="30"/>
  <c r="TKG19" i="30"/>
  <c r="TKH19" i="30"/>
  <c r="TKI19" i="30"/>
  <c r="TKJ19" i="30"/>
  <c r="TKK19" i="30"/>
  <c r="TKL19" i="30"/>
  <c r="TKM19" i="30"/>
  <c r="TKN19" i="30"/>
  <c r="TKO19" i="30"/>
  <c r="TKP19" i="30"/>
  <c r="TKQ19" i="30"/>
  <c r="TKR19" i="30"/>
  <c r="TKS19" i="30"/>
  <c r="TKT19" i="30"/>
  <c r="TKU19" i="30"/>
  <c r="TKV19" i="30"/>
  <c r="TKW19" i="30"/>
  <c r="TKX19" i="30"/>
  <c r="TKY19" i="30"/>
  <c r="TKZ19" i="30"/>
  <c r="TLA19" i="30"/>
  <c r="TLB19" i="30"/>
  <c r="TLC19" i="30"/>
  <c r="TLD19" i="30"/>
  <c r="TLE19" i="30"/>
  <c r="TLF19" i="30"/>
  <c r="TLG19" i="30"/>
  <c r="TLH19" i="30"/>
  <c r="TLI19" i="30"/>
  <c r="TLJ19" i="30"/>
  <c r="TLK19" i="30"/>
  <c r="TLL19" i="30"/>
  <c r="TLM19" i="30"/>
  <c r="TLN19" i="30"/>
  <c r="TLO19" i="30"/>
  <c r="TLP19" i="30"/>
  <c r="TLQ19" i="30"/>
  <c r="TLR19" i="30"/>
  <c r="TLS19" i="30"/>
  <c r="TLT19" i="30"/>
  <c r="TLU19" i="30"/>
  <c r="TLV19" i="30"/>
  <c r="TLW19" i="30"/>
  <c r="TLX19" i="30"/>
  <c r="TLY19" i="30"/>
  <c r="TLZ19" i="30"/>
  <c r="TMA19" i="30"/>
  <c r="TMB19" i="30"/>
  <c r="TMC19" i="30"/>
  <c r="TMD19" i="30"/>
  <c r="TME19" i="30"/>
  <c r="TMF19" i="30"/>
  <c r="TMG19" i="30"/>
  <c r="TMH19" i="30"/>
  <c r="TMI19" i="30"/>
  <c r="TMJ19" i="30"/>
  <c r="TMK19" i="30"/>
  <c r="TML19" i="30"/>
  <c r="TMM19" i="30"/>
  <c r="TMN19" i="30"/>
  <c r="TMO19" i="30"/>
  <c r="TMP19" i="30"/>
  <c r="TMQ19" i="30"/>
  <c r="TMR19" i="30"/>
  <c r="TMS19" i="30"/>
  <c r="TMT19" i="30"/>
  <c r="TMU19" i="30"/>
  <c r="TMV19" i="30"/>
  <c r="TMW19" i="30"/>
  <c r="TMX19" i="30"/>
  <c r="TMY19" i="30"/>
  <c r="TMZ19" i="30"/>
  <c r="TNA19" i="30"/>
  <c r="TNB19" i="30"/>
  <c r="TNC19" i="30"/>
  <c r="TND19" i="30"/>
  <c r="TNE19" i="30"/>
  <c r="TNF19" i="30"/>
  <c r="TNG19" i="30"/>
  <c r="TNH19" i="30"/>
  <c r="TNI19" i="30"/>
  <c r="TNJ19" i="30"/>
  <c r="TNK19" i="30"/>
  <c r="TNL19" i="30"/>
  <c r="TNM19" i="30"/>
  <c r="TNN19" i="30"/>
  <c r="TNO19" i="30"/>
  <c r="TNP19" i="30"/>
  <c r="TNQ19" i="30"/>
  <c r="TNR19" i="30"/>
  <c r="TNS19" i="30"/>
  <c r="TNT19" i="30"/>
  <c r="TNU19" i="30"/>
  <c r="TNV19" i="30"/>
  <c r="TNW19" i="30"/>
  <c r="TNX19" i="30"/>
  <c r="TNY19" i="30"/>
  <c r="TNZ19" i="30"/>
  <c r="TOA19" i="30"/>
  <c r="TOB19" i="30"/>
  <c r="TOC19" i="30"/>
  <c r="TOD19" i="30"/>
  <c r="TOE19" i="30"/>
  <c r="TOF19" i="30"/>
  <c r="TOG19" i="30"/>
  <c r="TOH19" i="30"/>
  <c r="TOI19" i="30"/>
  <c r="TOJ19" i="30"/>
  <c r="TOK19" i="30"/>
  <c r="TOL19" i="30"/>
  <c r="TOM19" i="30"/>
  <c r="TON19" i="30"/>
  <c r="TOO19" i="30"/>
  <c r="TOP19" i="30"/>
  <c r="TOQ19" i="30"/>
  <c r="TOR19" i="30"/>
  <c r="TOS19" i="30"/>
  <c r="TOT19" i="30"/>
  <c r="TOU19" i="30"/>
  <c r="TOV19" i="30"/>
  <c r="TOW19" i="30"/>
  <c r="TOX19" i="30"/>
  <c r="TOY19" i="30"/>
  <c r="TOZ19" i="30"/>
  <c r="TPA19" i="30"/>
  <c r="TPB19" i="30"/>
  <c r="TPC19" i="30"/>
  <c r="TPD19" i="30"/>
  <c r="TPE19" i="30"/>
  <c r="TPF19" i="30"/>
  <c r="TPG19" i="30"/>
  <c r="TPH19" i="30"/>
  <c r="TPI19" i="30"/>
  <c r="TPJ19" i="30"/>
  <c r="TPK19" i="30"/>
  <c r="TPL19" i="30"/>
  <c r="TPM19" i="30"/>
  <c r="TPN19" i="30"/>
  <c r="TPO19" i="30"/>
  <c r="TPP19" i="30"/>
  <c r="TPQ19" i="30"/>
  <c r="TPR19" i="30"/>
  <c r="TPS19" i="30"/>
  <c r="TPT19" i="30"/>
  <c r="TPU19" i="30"/>
  <c r="TPV19" i="30"/>
  <c r="TPW19" i="30"/>
  <c r="TPX19" i="30"/>
  <c r="TPY19" i="30"/>
  <c r="TPZ19" i="30"/>
  <c r="TQA19" i="30"/>
  <c r="TQB19" i="30"/>
  <c r="TQC19" i="30"/>
  <c r="TQD19" i="30"/>
  <c r="TQE19" i="30"/>
  <c r="TQF19" i="30"/>
  <c r="TQG19" i="30"/>
  <c r="TQH19" i="30"/>
  <c r="TQI19" i="30"/>
  <c r="TQJ19" i="30"/>
  <c r="TQK19" i="30"/>
  <c r="TQL19" i="30"/>
  <c r="TQM19" i="30"/>
  <c r="TQN19" i="30"/>
  <c r="TQO19" i="30"/>
  <c r="TQP19" i="30"/>
  <c r="TQQ19" i="30"/>
  <c r="TQR19" i="30"/>
  <c r="TQS19" i="30"/>
  <c r="TQT19" i="30"/>
  <c r="TQU19" i="30"/>
  <c r="TQV19" i="30"/>
  <c r="TQW19" i="30"/>
  <c r="TQX19" i="30"/>
  <c r="TQY19" i="30"/>
  <c r="TQZ19" i="30"/>
  <c r="TRA19" i="30"/>
  <c r="TRB19" i="30"/>
  <c r="TRC19" i="30"/>
  <c r="TRD19" i="30"/>
  <c r="TRE19" i="30"/>
  <c r="TRF19" i="30"/>
  <c r="TRG19" i="30"/>
  <c r="TRH19" i="30"/>
  <c r="TRI19" i="30"/>
  <c r="TRJ19" i="30"/>
  <c r="TRK19" i="30"/>
  <c r="TRL19" i="30"/>
  <c r="TRM19" i="30"/>
  <c r="TRN19" i="30"/>
  <c r="TRO19" i="30"/>
  <c r="TRP19" i="30"/>
  <c r="TRQ19" i="30"/>
  <c r="TRR19" i="30"/>
  <c r="TRS19" i="30"/>
  <c r="TRT19" i="30"/>
  <c r="TRU19" i="30"/>
  <c r="TRV19" i="30"/>
  <c r="TRW19" i="30"/>
  <c r="TRX19" i="30"/>
  <c r="TRY19" i="30"/>
  <c r="TRZ19" i="30"/>
  <c r="TSA19" i="30"/>
  <c r="TSB19" i="30"/>
  <c r="TSC19" i="30"/>
  <c r="TSD19" i="30"/>
  <c r="TSE19" i="30"/>
  <c r="TSF19" i="30"/>
  <c r="TSG19" i="30"/>
  <c r="TSH19" i="30"/>
  <c r="TSI19" i="30"/>
  <c r="TSJ19" i="30"/>
  <c r="TSK19" i="30"/>
  <c r="TSL19" i="30"/>
  <c r="TSM19" i="30"/>
  <c r="TSN19" i="30"/>
  <c r="TSO19" i="30"/>
  <c r="TSP19" i="30"/>
  <c r="TSQ19" i="30"/>
  <c r="TSR19" i="30"/>
  <c r="TSS19" i="30"/>
  <c r="TST19" i="30"/>
  <c r="TSU19" i="30"/>
  <c r="TSV19" i="30"/>
  <c r="TSW19" i="30"/>
  <c r="TSX19" i="30"/>
  <c r="TSY19" i="30"/>
  <c r="TSZ19" i="30"/>
  <c r="TTA19" i="30"/>
  <c r="TTB19" i="30"/>
  <c r="TTC19" i="30"/>
  <c r="TTD19" i="30"/>
  <c r="TTE19" i="30"/>
  <c r="TTF19" i="30"/>
  <c r="TTG19" i="30"/>
  <c r="TTH19" i="30"/>
  <c r="TTI19" i="30"/>
  <c r="TTJ19" i="30"/>
  <c r="TTK19" i="30"/>
  <c r="TTL19" i="30"/>
  <c r="TTM19" i="30"/>
  <c r="TTN19" i="30"/>
  <c r="TTO19" i="30"/>
  <c r="TTP19" i="30"/>
  <c r="TTQ19" i="30"/>
  <c r="TTR19" i="30"/>
  <c r="TTS19" i="30"/>
  <c r="TTT19" i="30"/>
  <c r="TTU19" i="30"/>
  <c r="TTV19" i="30"/>
  <c r="TTW19" i="30"/>
  <c r="TTX19" i="30"/>
  <c r="TTY19" i="30"/>
  <c r="TTZ19" i="30"/>
  <c r="TUA19" i="30"/>
  <c r="TUB19" i="30"/>
  <c r="TUC19" i="30"/>
  <c r="TUD19" i="30"/>
  <c r="TUE19" i="30"/>
  <c r="TUF19" i="30"/>
  <c r="TUG19" i="30"/>
  <c r="TUH19" i="30"/>
  <c r="TUI19" i="30"/>
  <c r="TUJ19" i="30"/>
  <c r="TUK19" i="30"/>
  <c r="TUL19" i="30"/>
  <c r="TUM19" i="30"/>
  <c r="TUN19" i="30"/>
  <c r="TUO19" i="30"/>
  <c r="TUP19" i="30"/>
  <c r="TUQ19" i="30"/>
  <c r="TUR19" i="30"/>
  <c r="TUS19" i="30"/>
  <c r="TUT19" i="30"/>
  <c r="TUU19" i="30"/>
  <c r="TUV19" i="30"/>
  <c r="TUW19" i="30"/>
  <c r="TUX19" i="30"/>
  <c r="TUY19" i="30"/>
  <c r="TUZ19" i="30"/>
  <c r="TVA19" i="30"/>
  <c r="TVB19" i="30"/>
  <c r="TVC19" i="30"/>
  <c r="TVD19" i="30"/>
  <c r="TVE19" i="30"/>
  <c r="TVF19" i="30"/>
  <c r="TVG19" i="30"/>
  <c r="TVH19" i="30"/>
  <c r="TVI19" i="30"/>
  <c r="TVJ19" i="30"/>
  <c r="TVK19" i="30"/>
  <c r="TVL19" i="30"/>
  <c r="TVM19" i="30"/>
  <c r="TVN19" i="30"/>
  <c r="TVO19" i="30"/>
  <c r="TVP19" i="30"/>
  <c r="TVQ19" i="30"/>
  <c r="TVR19" i="30"/>
  <c r="TVS19" i="30"/>
  <c r="TVT19" i="30"/>
  <c r="TVU19" i="30"/>
  <c r="TVV19" i="30"/>
  <c r="TVW19" i="30"/>
  <c r="TVX19" i="30"/>
  <c r="TVY19" i="30"/>
  <c r="TVZ19" i="30"/>
  <c r="TWA19" i="30"/>
  <c r="TWB19" i="30"/>
  <c r="TWC19" i="30"/>
  <c r="TWD19" i="30"/>
  <c r="TWE19" i="30"/>
  <c r="TWF19" i="30"/>
  <c r="TWG19" i="30"/>
  <c r="TWH19" i="30"/>
  <c r="TWI19" i="30"/>
  <c r="TWJ19" i="30"/>
  <c r="TWK19" i="30"/>
  <c r="TWL19" i="30"/>
  <c r="TWM19" i="30"/>
  <c r="TWN19" i="30"/>
  <c r="TWO19" i="30"/>
  <c r="TWP19" i="30"/>
  <c r="TWQ19" i="30"/>
  <c r="TWR19" i="30"/>
  <c r="TWS19" i="30"/>
  <c r="TWT19" i="30"/>
  <c r="TWU19" i="30"/>
  <c r="TWV19" i="30"/>
  <c r="TWW19" i="30"/>
  <c r="TWX19" i="30"/>
  <c r="TWY19" i="30"/>
  <c r="TWZ19" i="30"/>
  <c r="TXA19" i="30"/>
  <c r="TXB19" i="30"/>
  <c r="TXC19" i="30"/>
  <c r="TXD19" i="30"/>
  <c r="TXE19" i="30"/>
  <c r="TXF19" i="30"/>
  <c r="TXG19" i="30"/>
  <c r="TXH19" i="30"/>
  <c r="TXI19" i="30"/>
  <c r="TXJ19" i="30"/>
  <c r="TXK19" i="30"/>
  <c r="TXL19" i="30"/>
  <c r="TXM19" i="30"/>
  <c r="TXN19" i="30"/>
  <c r="TXO19" i="30"/>
  <c r="TXP19" i="30"/>
  <c r="TXQ19" i="30"/>
  <c r="TXR19" i="30"/>
  <c r="TXS19" i="30"/>
  <c r="TXT19" i="30"/>
  <c r="TXU19" i="30"/>
  <c r="TXV19" i="30"/>
  <c r="TXW19" i="30"/>
  <c r="TXX19" i="30"/>
  <c r="TXY19" i="30"/>
  <c r="TXZ19" i="30"/>
  <c r="TYA19" i="30"/>
  <c r="TYB19" i="30"/>
  <c r="TYC19" i="30"/>
  <c r="TYD19" i="30"/>
  <c r="TYE19" i="30"/>
  <c r="TYF19" i="30"/>
  <c r="TYG19" i="30"/>
  <c r="TYH19" i="30"/>
  <c r="TYI19" i="30"/>
  <c r="TYJ19" i="30"/>
  <c r="TYK19" i="30"/>
  <c r="TYL19" i="30"/>
  <c r="TYM19" i="30"/>
  <c r="TYN19" i="30"/>
  <c r="TYO19" i="30"/>
  <c r="TYP19" i="30"/>
  <c r="TYQ19" i="30"/>
  <c r="TYR19" i="30"/>
  <c r="TYS19" i="30"/>
  <c r="TYT19" i="30"/>
  <c r="TYU19" i="30"/>
  <c r="TYV19" i="30"/>
  <c r="TYW19" i="30"/>
  <c r="TYX19" i="30"/>
  <c r="TYY19" i="30"/>
  <c r="TYZ19" i="30"/>
  <c r="TZA19" i="30"/>
  <c r="TZB19" i="30"/>
  <c r="TZC19" i="30"/>
  <c r="TZD19" i="30"/>
  <c r="TZE19" i="30"/>
  <c r="TZF19" i="30"/>
  <c r="TZG19" i="30"/>
  <c r="TZH19" i="30"/>
  <c r="TZI19" i="30"/>
  <c r="TZJ19" i="30"/>
  <c r="TZK19" i="30"/>
  <c r="TZL19" i="30"/>
  <c r="TZM19" i="30"/>
  <c r="TZN19" i="30"/>
  <c r="TZO19" i="30"/>
  <c r="TZP19" i="30"/>
  <c r="TZQ19" i="30"/>
  <c r="TZR19" i="30"/>
  <c r="TZS19" i="30"/>
  <c r="TZT19" i="30"/>
  <c r="TZU19" i="30"/>
  <c r="TZV19" i="30"/>
  <c r="TZW19" i="30"/>
  <c r="TZX19" i="30"/>
  <c r="TZY19" i="30"/>
  <c r="TZZ19" i="30"/>
  <c r="UAA19" i="30"/>
  <c r="UAB19" i="30"/>
  <c r="UAC19" i="30"/>
  <c r="UAD19" i="30"/>
  <c r="UAE19" i="30"/>
  <c r="UAF19" i="30"/>
  <c r="UAG19" i="30"/>
  <c r="UAH19" i="30"/>
  <c r="UAI19" i="30"/>
  <c r="UAJ19" i="30"/>
  <c r="UAK19" i="30"/>
  <c r="UAL19" i="30"/>
  <c r="UAM19" i="30"/>
  <c r="UAN19" i="30"/>
  <c r="UAO19" i="30"/>
  <c r="UAP19" i="30"/>
  <c r="UAQ19" i="30"/>
  <c r="UAR19" i="30"/>
  <c r="UAS19" i="30"/>
  <c r="UAT19" i="30"/>
  <c r="UAU19" i="30"/>
  <c r="UAV19" i="30"/>
  <c r="UAW19" i="30"/>
  <c r="UAX19" i="30"/>
  <c r="UAY19" i="30"/>
  <c r="UAZ19" i="30"/>
  <c r="UBA19" i="30"/>
  <c r="UBB19" i="30"/>
  <c r="UBC19" i="30"/>
  <c r="UBD19" i="30"/>
  <c r="UBE19" i="30"/>
  <c r="UBF19" i="30"/>
  <c r="UBG19" i="30"/>
  <c r="UBH19" i="30"/>
  <c r="UBI19" i="30"/>
  <c r="UBJ19" i="30"/>
  <c r="UBK19" i="30"/>
  <c r="UBL19" i="30"/>
  <c r="UBM19" i="30"/>
  <c r="UBN19" i="30"/>
  <c r="UBO19" i="30"/>
  <c r="UBP19" i="30"/>
  <c r="UBQ19" i="30"/>
  <c r="UBR19" i="30"/>
  <c r="UBS19" i="30"/>
  <c r="UBT19" i="30"/>
  <c r="UBU19" i="30"/>
  <c r="UBV19" i="30"/>
  <c r="UBW19" i="30"/>
  <c r="UBX19" i="30"/>
  <c r="UBY19" i="30"/>
  <c r="UBZ19" i="30"/>
  <c r="UCA19" i="30"/>
  <c r="UCB19" i="30"/>
  <c r="UCC19" i="30"/>
  <c r="UCD19" i="30"/>
  <c r="UCE19" i="30"/>
  <c r="UCF19" i="30"/>
  <c r="UCG19" i="30"/>
  <c r="UCH19" i="30"/>
  <c r="UCI19" i="30"/>
  <c r="UCJ19" i="30"/>
  <c r="UCK19" i="30"/>
  <c r="UCL19" i="30"/>
  <c r="UCM19" i="30"/>
  <c r="UCN19" i="30"/>
  <c r="UCO19" i="30"/>
  <c r="UCP19" i="30"/>
  <c r="UCQ19" i="30"/>
  <c r="UCR19" i="30"/>
  <c r="UCS19" i="30"/>
  <c r="UCT19" i="30"/>
  <c r="UCU19" i="30"/>
  <c r="UCV19" i="30"/>
  <c r="UCW19" i="30"/>
  <c r="UCX19" i="30"/>
  <c r="UCY19" i="30"/>
  <c r="UCZ19" i="30"/>
  <c r="UDA19" i="30"/>
  <c r="UDB19" i="30"/>
  <c r="UDC19" i="30"/>
  <c r="UDD19" i="30"/>
  <c r="UDE19" i="30"/>
  <c r="UDF19" i="30"/>
  <c r="UDG19" i="30"/>
  <c r="UDH19" i="30"/>
  <c r="UDI19" i="30"/>
  <c r="UDJ19" i="30"/>
  <c r="UDK19" i="30"/>
  <c r="UDL19" i="30"/>
  <c r="UDM19" i="30"/>
  <c r="UDN19" i="30"/>
  <c r="UDO19" i="30"/>
  <c r="UDP19" i="30"/>
  <c r="UDQ19" i="30"/>
  <c r="UDR19" i="30"/>
  <c r="UDS19" i="30"/>
  <c r="UDT19" i="30"/>
  <c r="UDU19" i="30"/>
  <c r="UDV19" i="30"/>
  <c r="UDW19" i="30"/>
  <c r="UDX19" i="30"/>
  <c r="UDY19" i="30"/>
  <c r="UDZ19" i="30"/>
  <c r="UEA19" i="30"/>
  <c r="UEB19" i="30"/>
  <c r="UEC19" i="30"/>
  <c r="UED19" i="30"/>
  <c r="UEE19" i="30"/>
  <c r="UEF19" i="30"/>
  <c r="UEG19" i="30"/>
  <c r="UEH19" i="30"/>
  <c r="UEI19" i="30"/>
  <c r="UEJ19" i="30"/>
  <c r="UEK19" i="30"/>
  <c r="UEL19" i="30"/>
  <c r="UEM19" i="30"/>
  <c r="UEN19" i="30"/>
  <c r="UEO19" i="30"/>
  <c r="UEP19" i="30"/>
  <c r="UEQ19" i="30"/>
  <c r="UER19" i="30"/>
  <c r="UES19" i="30"/>
  <c r="UET19" i="30"/>
  <c r="UEU19" i="30"/>
  <c r="UEV19" i="30"/>
  <c r="UEW19" i="30"/>
  <c r="UEX19" i="30"/>
  <c r="UEY19" i="30"/>
  <c r="UEZ19" i="30"/>
  <c r="UFA19" i="30"/>
  <c r="UFB19" i="30"/>
  <c r="UFC19" i="30"/>
  <c r="UFD19" i="30"/>
  <c r="UFE19" i="30"/>
  <c r="UFF19" i="30"/>
  <c r="UFG19" i="30"/>
  <c r="UFH19" i="30"/>
  <c r="UFI19" i="30"/>
  <c r="UFJ19" i="30"/>
  <c r="UFK19" i="30"/>
  <c r="UFL19" i="30"/>
  <c r="UFM19" i="30"/>
  <c r="UFN19" i="30"/>
  <c r="UFO19" i="30"/>
  <c r="UFP19" i="30"/>
  <c r="UFQ19" i="30"/>
  <c r="UFR19" i="30"/>
  <c r="UFS19" i="30"/>
  <c r="UFT19" i="30"/>
  <c r="UFU19" i="30"/>
  <c r="UFV19" i="30"/>
  <c r="UFW19" i="30"/>
  <c r="UFX19" i="30"/>
  <c r="UFY19" i="30"/>
  <c r="UFZ19" i="30"/>
  <c r="UGA19" i="30"/>
  <c r="UGB19" i="30"/>
  <c r="UGC19" i="30"/>
  <c r="UGD19" i="30"/>
  <c r="UGE19" i="30"/>
  <c r="UGF19" i="30"/>
  <c r="UGG19" i="30"/>
  <c r="UGH19" i="30"/>
  <c r="UGI19" i="30"/>
  <c r="UGJ19" i="30"/>
  <c r="UGK19" i="30"/>
  <c r="UGL19" i="30"/>
  <c r="UGM19" i="30"/>
  <c r="UGN19" i="30"/>
  <c r="UGO19" i="30"/>
  <c r="UGP19" i="30"/>
  <c r="UGQ19" i="30"/>
  <c r="UGR19" i="30"/>
  <c r="UGS19" i="30"/>
  <c r="UGT19" i="30"/>
  <c r="UGU19" i="30"/>
  <c r="UGV19" i="30"/>
  <c r="UGW19" i="30"/>
  <c r="UGX19" i="30"/>
  <c r="UGY19" i="30"/>
  <c r="UGZ19" i="30"/>
  <c r="UHA19" i="30"/>
  <c r="UHB19" i="30"/>
  <c r="UHC19" i="30"/>
  <c r="UHD19" i="30"/>
  <c r="UHE19" i="30"/>
  <c r="UHF19" i="30"/>
  <c r="UHG19" i="30"/>
  <c r="UHH19" i="30"/>
  <c r="UHI19" i="30"/>
  <c r="UHJ19" i="30"/>
  <c r="UHK19" i="30"/>
  <c r="UHL19" i="30"/>
  <c r="UHM19" i="30"/>
  <c r="UHN19" i="30"/>
  <c r="UHO19" i="30"/>
  <c r="UHP19" i="30"/>
  <c r="UHQ19" i="30"/>
  <c r="UHR19" i="30"/>
  <c r="UHS19" i="30"/>
  <c r="UHT19" i="30"/>
  <c r="UHU19" i="30"/>
  <c r="UHV19" i="30"/>
  <c r="UHW19" i="30"/>
  <c r="UHX19" i="30"/>
  <c r="UHY19" i="30"/>
  <c r="UHZ19" i="30"/>
  <c r="UIA19" i="30"/>
  <c r="UIB19" i="30"/>
  <c r="UIC19" i="30"/>
  <c r="UID19" i="30"/>
  <c r="UIE19" i="30"/>
  <c r="UIF19" i="30"/>
  <c r="UIG19" i="30"/>
  <c r="UIH19" i="30"/>
  <c r="UII19" i="30"/>
  <c r="UIJ19" i="30"/>
  <c r="UIK19" i="30"/>
  <c r="UIL19" i="30"/>
  <c r="UIM19" i="30"/>
  <c r="UIN19" i="30"/>
  <c r="UIO19" i="30"/>
  <c r="UIP19" i="30"/>
  <c r="UIQ19" i="30"/>
  <c r="UIR19" i="30"/>
  <c r="UIS19" i="30"/>
  <c r="UIT19" i="30"/>
  <c r="UIU19" i="30"/>
  <c r="UIV19" i="30"/>
  <c r="UIW19" i="30"/>
  <c r="UIX19" i="30"/>
  <c r="UIY19" i="30"/>
  <c r="UIZ19" i="30"/>
  <c r="UJA19" i="30"/>
  <c r="UJB19" i="30"/>
  <c r="UJC19" i="30"/>
  <c r="UJD19" i="30"/>
  <c r="UJE19" i="30"/>
  <c r="UJF19" i="30"/>
  <c r="UJG19" i="30"/>
  <c r="UJH19" i="30"/>
  <c r="UJI19" i="30"/>
  <c r="UJJ19" i="30"/>
  <c r="UJK19" i="30"/>
  <c r="UJL19" i="30"/>
  <c r="UJM19" i="30"/>
  <c r="UJN19" i="30"/>
  <c r="UJO19" i="30"/>
  <c r="UJP19" i="30"/>
  <c r="UJQ19" i="30"/>
  <c r="UJR19" i="30"/>
  <c r="UJS19" i="30"/>
  <c r="UJT19" i="30"/>
  <c r="UJU19" i="30"/>
  <c r="UJV19" i="30"/>
  <c r="UJW19" i="30"/>
  <c r="UJX19" i="30"/>
  <c r="UJY19" i="30"/>
  <c r="UJZ19" i="30"/>
  <c r="UKA19" i="30"/>
  <c r="UKB19" i="30"/>
  <c r="UKC19" i="30"/>
  <c r="UKD19" i="30"/>
  <c r="UKE19" i="30"/>
  <c r="UKF19" i="30"/>
  <c r="UKG19" i="30"/>
  <c r="UKH19" i="30"/>
  <c r="UKI19" i="30"/>
  <c r="UKJ19" i="30"/>
  <c r="UKK19" i="30"/>
  <c r="UKL19" i="30"/>
  <c r="UKM19" i="30"/>
  <c r="UKN19" i="30"/>
  <c r="UKO19" i="30"/>
  <c r="UKP19" i="30"/>
  <c r="UKQ19" i="30"/>
  <c r="UKR19" i="30"/>
  <c r="UKS19" i="30"/>
  <c r="UKT19" i="30"/>
  <c r="UKU19" i="30"/>
  <c r="UKV19" i="30"/>
  <c r="UKW19" i="30"/>
  <c r="UKX19" i="30"/>
  <c r="UKY19" i="30"/>
  <c r="UKZ19" i="30"/>
  <c r="ULA19" i="30"/>
  <c r="ULB19" i="30"/>
  <c r="ULC19" i="30"/>
  <c r="ULD19" i="30"/>
  <c r="ULE19" i="30"/>
  <c r="ULF19" i="30"/>
  <c r="ULG19" i="30"/>
  <c r="ULH19" i="30"/>
  <c r="ULI19" i="30"/>
  <c r="ULJ19" i="30"/>
  <c r="ULK19" i="30"/>
  <c r="ULL19" i="30"/>
  <c r="ULM19" i="30"/>
  <c r="ULN19" i="30"/>
  <c r="ULO19" i="30"/>
  <c r="ULP19" i="30"/>
  <c r="ULQ19" i="30"/>
  <c r="ULR19" i="30"/>
  <c r="ULS19" i="30"/>
  <c r="ULT19" i="30"/>
  <c r="ULU19" i="30"/>
  <c r="ULV19" i="30"/>
  <c r="ULW19" i="30"/>
  <c r="ULX19" i="30"/>
  <c r="ULY19" i="30"/>
  <c r="ULZ19" i="30"/>
  <c r="UMA19" i="30"/>
  <c r="UMB19" i="30"/>
  <c r="UMC19" i="30"/>
  <c r="UMD19" i="30"/>
  <c r="UME19" i="30"/>
  <c r="UMF19" i="30"/>
  <c r="UMG19" i="30"/>
  <c r="UMH19" i="30"/>
  <c r="UMI19" i="30"/>
  <c r="UMJ19" i="30"/>
  <c r="UMK19" i="30"/>
  <c r="UML19" i="30"/>
  <c r="UMM19" i="30"/>
  <c r="UMN19" i="30"/>
  <c r="UMO19" i="30"/>
  <c r="UMP19" i="30"/>
  <c r="UMQ19" i="30"/>
  <c r="UMR19" i="30"/>
  <c r="UMS19" i="30"/>
  <c r="UMT19" i="30"/>
  <c r="UMU19" i="30"/>
  <c r="UMV19" i="30"/>
  <c r="UMW19" i="30"/>
  <c r="UMX19" i="30"/>
  <c r="UMY19" i="30"/>
  <c r="UMZ19" i="30"/>
  <c r="UNA19" i="30"/>
  <c r="UNB19" i="30"/>
  <c r="UNC19" i="30"/>
  <c r="UND19" i="30"/>
  <c r="UNE19" i="30"/>
  <c r="UNF19" i="30"/>
  <c r="UNG19" i="30"/>
  <c r="UNH19" i="30"/>
  <c r="UNI19" i="30"/>
  <c r="UNJ19" i="30"/>
  <c r="UNK19" i="30"/>
  <c r="UNL19" i="30"/>
  <c r="UNM19" i="30"/>
  <c r="UNN19" i="30"/>
  <c r="UNO19" i="30"/>
  <c r="UNP19" i="30"/>
  <c r="UNQ19" i="30"/>
  <c r="UNR19" i="30"/>
  <c r="UNS19" i="30"/>
  <c r="UNT19" i="30"/>
  <c r="UNU19" i="30"/>
  <c r="UNV19" i="30"/>
  <c r="UNW19" i="30"/>
  <c r="UNX19" i="30"/>
  <c r="UNY19" i="30"/>
  <c r="UNZ19" i="30"/>
  <c r="UOA19" i="30"/>
  <c r="UOB19" i="30"/>
  <c r="UOC19" i="30"/>
  <c r="UOD19" i="30"/>
  <c r="UOE19" i="30"/>
  <c r="UOF19" i="30"/>
  <c r="UOG19" i="30"/>
  <c r="UOH19" i="30"/>
  <c r="UOI19" i="30"/>
  <c r="UOJ19" i="30"/>
  <c r="UOK19" i="30"/>
  <c r="UOL19" i="30"/>
  <c r="UOM19" i="30"/>
  <c r="UON19" i="30"/>
  <c r="UOO19" i="30"/>
  <c r="UOP19" i="30"/>
  <c r="UOQ19" i="30"/>
  <c r="UOR19" i="30"/>
  <c r="UOS19" i="30"/>
  <c r="UOT19" i="30"/>
  <c r="UOU19" i="30"/>
  <c r="UOV19" i="30"/>
  <c r="UOW19" i="30"/>
  <c r="UOX19" i="30"/>
  <c r="UOY19" i="30"/>
  <c r="UOZ19" i="30"/>
  <c r="UPA19" i="30"/>
  <c r="UPB19" i="30"/>
  <c r="UPC19" i="30"/>
  <c r="UPD19" i="30"/>
  <c r="UPE19" i="30"/>
  <c r="UPF19" i="30"/>
  <c r="UPG19" i="30"/>
  <c r="UPH19" i="30"/>
  <c r="UPI19" i="30"/>
  <c r="UPJ19" i="30"/>
  <c r="UPK19" i="30"/>
  <c r="UPL19" i="30"/>
  <c r="UPM19" i="30"/>
  <c r="UPN19" i="30"/>
  <c r="UPO19" i="30"/>
  <c r="UPP19" i="30"/>
  <c r="UPQ19" i="30"/>
  <c r="UPR19" i="30"/>
  <c r="UPS19" i="30"/>
  <c r="UPT19" i="30"/>
  <c r="UPU19" i="30"/>
  <c r="UPV19" i="30"/>
  <c r="UPW19" i="30"/>
  <c r="UPX19" i="30"/>
  <c r="UPY19" i="30"/>
  <c r="UPZ19" i="30"/>
  <c r="UQA19" i="30"/>
  <c r="UQB19" i="30"/>
  <c r="UQC19" i="30"/>
  <c r="UQD19" i="30"/>
  <c r="UQE19" i="30"/>
  <c r="UQF19" i="30"/>
  <c r="UQG19" i="30"/>
  <c r="UQH19" i="30"/>
  <c r="UQI19" i="30"/>
  <c r="UQJ19" i="30"/>
  <c r="UQK19" i="30"/>
  <c r="UQL19" i="30"/>
  <c r="UQM19" i="30"/>
  <c r="UQN19" i="30"/>
  <c r="UQO19" i="30"/>
  <c r="UQP19" i="30"/>
  <c r="UQQ19" i="30"/>
  <c r="UQR19" i="30"/>
  <c r="UQS19" i="30"/>
  <c r="UQT19" i="30"/>
  <c r="UQU19" i="30"/>
  <c r="UQV19" i="30"/>
  <c r="UQW19" i="30"/>
  <c r="UQX19" i="30"/>
  <c r="UQY19" i="30"/>
  <c r="UQZ19" i="30"/>
  <c r="URA19" i="30"/>
  <c r="URB19" i="30"/>
  <c r="URC19" i="30"/>
  <c r="URD19" i="30"/>
  <c r="URE19" i="30"/>
  <c r="URF19" i="30"/>
  <c r="URG19" i="30"/>
  <c r="URH19" i="30"/>
  <c r="URI19" i="30"/>
  <c r="URJ19" i="30"/>
  <c r="URK19" i="30"/>
  <c r="URL19" i="30"/>
  <c r="URM19" i="30"/>
  <c r="URN19" i="30"/>
  <c r="URO19" i="30"/>
  <c r="URP19" i="30"/>
  <c r="URQ19" i="30"/>
  <c r="URR19" i="30"/>
  <c r="URS19" i="30"/>
  <c r="URT19" i="30"/>
  <c r="URU19" i="30"/>
  <c r="URV19" i="30"/>
  <c r="URW19" i="30"/>
  <c r="URX19" i="30"/>
  <c r="URY19" i="30"/>
  <c r="URZ19" i="30"/>
  <c r="USA19" i="30"/>
  <c r="USB19" i="30"/>
  <c r="USC19" i="30"/>
  <c r="USD19" i="30"/>
  <c r="USE19" i="30"/>
  <c r="USF19" i="30"/>
  <c r="USG19" i="30"/>
  <c r="USH19" i="30"/>
  <c r="USI19" i="30"/>
  <c r="USJ19" i="30"/>
  <c r="USK19" i="30"/>
  <c r="USL19" i="30"/>
  <c r="USM19" i="30"/>
  <c r="USN19" i="30"/>
  <c r="USO19" i="30"/>
  <c r="USP19" i="30"/>
  <c r="USQ19" i="30"/>
  <c r="USR19" i="30"/>
  <c r="USS19" i="30"/>
  <c r="UST19" i="30"/>
  <c r="USU19" i="30"/>
  <c r="USV19" i="30"/>
  <c r="USW19" i="30"/>
  <c r="USX19" i="30"/>
  <c r="USY19" i="30"/>
  <c r="USZ19" i="30"/>
  <c r="UTA19" i="30"/>
  <c r="UTB19" i="30"/>
  <c r="UTC19" i="30"/>
  <c r="UTD19" i="30"/>
  <c r="UTE19" i="30"/>
  <c r="UTF19" i="30"/>
  <c r="UTG19" i="30"/>
  <c r="UTH19" i="30"/>
  <c r="UTI19" i="30"/>
  <c r="UTJ19" i="30"/>
  <c r="UTK19" i="30"/>
  <c r="UTL19" i="30"/>
  <c r="UTM19" i="30"/>
  <c r="UTN19" i="30"/>
  <c r="UTO19" i="30"/>
  <c r="UTP19" i="30"/>
  <c r="UTQ19" i="30"/>
  <c r="UTR19" i="30"/>
  <c r="UTS19" i="30"/>
  <c r="UTT19" i="30"/>
  <c r="UTU19" i="30"/>
  <c r="UTV19" i="30"/>
  <c r="UTW19" i="30"/>
  <c r="UTX19" i="30"/>
  <c r="UTY19" i="30"/>
  <c r="UTZ19" i="30"/>
  <c r="UUA19" i="30"/>
  <c r="UUB19" i="30"/>
  <c r="UUC19" i="30"/>
  <c r="UUD19" i="30"/>
  <c r="UUE19" i="30"/>
  <c r="UUF19" i="30"/>
  <c r="UUG19" i="30"/>
  <c r="UUH19" i="30"/>
  <c r="UUI19" i="30"/>
  <c r="UUJ19" i="30"/>
  <c r="UUK19" i="30"/>
  <c r="UUL19" i="30"/>
  <c r="UUM19" i="30"/>
  <c r="UUN19" i="30"/>
  <c r="UUO19" i="30"/>
  <c r="UUP19" i="30"/>
  <c r="UUQ19" i="30"/>
  <c r="UUR19" i="30"/>
  <c r="UUS19" i="30"/>
  <c r="UUT19" i="30"/>
  <c r="UUU19" i="30"/>
  <c r="UUV19" i="30"/>
  <c r="UUW19" i="30"/>
  <c r="UUX19" i="30"/>
  <c r="UUY19" i="30"/>
  <c r="UUZ19" i="30"/>
  <c r="UVA19" i="30"/>
  <c r="UVB19" i="30"/>
  <c r="UVC19" i="30"/>
  <c r="UVD19" i="30"/>
  <c r="UVE19" i="30"/>
  <c r="UVF19" i="30"/>
  <c r="UVG19" i="30"/>
  <c r="UVH19" i="30"/>
  <c r="UVI19" i="30"/>
  <c r="UVJ19" i="30"/>
  <c r="UVK19" i="30"/>
  <c r="UVL19" i="30"/>
  <c r="UVM19" i="30"/>
  <c r="UVN19" i="30"/>
  <c r="UVO19" i="30"/>
  <c r="UVP19" i="30"/>
  <c r="UVQ19" i="30"/>
  <c r="UVR19" i="30"/>
  <c r="UVS19" i="30"/>
  <c r="UVT19" i="30"/>
  <c r="UVU19" i="30"/>
  <c r="UVV19" i="30"/>
  <c r="UVW19" i="30"/>
  <c r="UVX19" i="30"/>
  <c r="UVY19" i="30"/>
  <c r="UVZ19" i="30"/>
  <c r="UWA19" i="30"/>
  <c r="UWB19" i="30"/>
  <c r="UWC19" i="30"/>
  <c r="UWD19" i="30"/>
  <c r="UWE19" i="30"/>
  <c r="UWF19" i="30"/>
  <c r="UWG19" i="30"/>
  <c r="UWH19" i="30"/>
  <c r="UWI19" i="30"/>
  <c r="UWJ19" i="30"/>
  <c r="UWK19" i="30"/>
  <c r="UWL19" i="30"/>
  <c r="UWM19" i="30"/>
  <c r="UWN19" i="30"/>
  <c r="UWO19" i="30"/>
  <c r="UWP19" i="30"/>
  <c r="UWQ19" i="30"/>
  <c r="UWR19" i="30"/>
  <c r="UWS19" i="30"/>
  <c r="UWT19" i="30"/>
  <c r="UWU19" i="30"/>
  <c r="UWV19" i="30"/>
  <c r="UWW19" i="30"/>
  <c r="UWX19" i="30"/>
  <c r="UWY19" i="30"/>
  <c r="UWZ19" i="30"/>
  <c r="UXA19" i="30"/>
  <c r="UXB19" i="30"/>
  <c r="UXC19" i="30"/>
  <c r="UXD19" i="30"/>
  <c r="UXE19" i="30"/>
  <c r="UXF19" i="30"/>
  <c r="UXG19" i="30"/>
  <c r="UXH19" i="30"/>
  <c r="UXI19" i="30"/>
  <c r="UXJ19" i="30"/>
  <c r="UXK19" i="30"/>
  <c r="UXL19" i="30"/>
  <c r="UXM19" i="30"/>
  <c r="UXN19" i="30"/>
  <c r="UXO19" i="30"/>
  <c r="UXP19" i="30"/>
  <c r="UXQ19" i="30"/>
  <c r="UXR19" i="30"/>
  <c r="UXS19" i="30"/>
  <c r="UXT19" i="30"/>
  <c r="UXU19" i="30"/>
  <c r="UXV19" i="30"/>
  <c r="UXW19" i="30"/>
  <c r="UXX19" i="30"/>
  <c r="UXY19" i="30"/>
  <c r="UXZ19" i="30"/>
  <c r="UYA19" i="30"/>
  <c r="UYB19" i="30"/>
  <c r="UYC19" i="30"/>
  <c r="UYD19" i="30"/>
  <c r="UYE19" i="30"/>
  <c r="UYF19" i="30"/>
  <c r="UYG19" i="30"/>
  <c r="UYH19" i="30"/>
  <c r="UYI19" i="30"/>
  <c r="UYJ19" i="30"/>
  <c r="UYK19" i="30"/>
  <c r="UYL19" i="30"/>
  <c r="UYM19" i="30"/>
  <c r="UYN19" i="30"/>
  <c r="UYO19" i="30"/>
  <c r="UYP19" i="30"/>
  <c r="UYQ19" i="30"/>
  <c r="UYR19" i="30"/>
  <c r="UYS19" i="30"/>
  <c r="UYT19" i="30"/>
  <c r="UYU19" i="30"/>
  <c r="UYV19" i="30"/>
  <c r="UYW19" i="30"/>
  <c r="UYX19" i="30"/>
  <c r="UYY19" i="30"/>
  <c r="UYZ19" i="30"/>
  <c r="UZA19" i="30"/>
  <c r="UZB19" i="30"/>
  <c r="UZC19" i="30"/>
  <c r="UZD19" i="30"/>
  <c r="UZE19" i="30"/>
  <c r="UZF19" i="30"/>
  <c r="UZG19" i="30"/>
  <c r="UZH19" i="30"/>
  <c r="UZI19" i="30"/>
  <c r="UZJ19" i="30"/>
  <c r="UZK19" i="30"/>
  <c r="UZL19" i="30"/>
  <c r="UZM19" i="30"/>
  <c r="UZN19" i="30"/>
  <c r="UZO19" i="30"/>
  <c r="UZP19" i="30"/>
  <c r="UZQ19" i="30"/>
  <c r="UZR19" i="30"/>
  <c r="UZS19" i="30"/>
  <c r="UZT19" i="30"/>
  <c r="UZU19" i="30"/>
  <c r="UZV19" i="30"/>
  <c r="UZW19" i="30"/>
  <c r="UZX19" i="30"/>
  <c r="UZY19" i="30"/>
  <c r="UZZ19" i="30"/>
  <c r="VAA19" i="30"/>
  <c r="VAB19" i="30"/>
  <c r="VAC19" i="30"/>
  <c r="VAD19" i="30"/>
  <c r="VAE19" i="30"/>
  <c r="VAF19" i="30"/>
  <c r="VAG19" i="30"/>
  <c r="VAH19" i="30"/>
  <c r="VAI19" i="30"/>
  <c r="VAJ19" i="30"/>
  <c r="VAK19" i="30"/>
  <c r="VAL19" i="30"/>
  <c r="VAM19" i="30"/>
  <c r="VAN19" i="30"/>
  <c r="VAO19" i="30"/>
  <c r="VAP19" i="30"/>
  <c r="VAQ19" i="30"/>
  <c r="VAR19" i="30"/>
  <c r="VAS19" i="30"/>
  <c r="VAT19" i="30"/>
  <c r="VAU19" i="30"/>
  <c r="VAV19" i="30"/>
  <c r="VAW19" i="30"/>
  <c r="VAX19" i="30"/>
  <c r="VAY19" i="30"/>
  <c r="VAZ19" i="30"/>
  <c r="VBA19" i="30"/>
  <c r="VBB19" i="30"/>
  <c r="VBC19" i="30"/>
  <c r="VBD19" i="30"/>
  <c r="VBE19" i="30"/>
  <c r="VBF19" i="30"/>
  <c r="VBG19" i="30"/>
  <c r="VBH19" i="30"/>
  <c r="VBI19" i="30"/>
  <c r="VBJ19" i="30"/>
  <c r="VBK19" i="30"/>
  <c r="VBL19" i="30"/>
  <c r="VBM19" i="30"/>
  <c r="VBN19" i="30"/>
  <c r="VBO19" i="30"/>
  <c r="VBP19" i="30"/>
  <c r="VBQ19" i="30"/>
  <c r="VBR19" i="30"/>
  <c r="VBS19" i="30"/>
  <c r="VBT19" i="30"/>
  <c r="VBU19" i="30"/>
  <c r="VBV19" i="30"/>
  <c r="VBW19" i="30"/>
  <c r="VBX19" i="30"/>
  <c r="VBY19" i="30"/>
  <c r="VBZ19" i="30"/>
  <c r="VCA19" i="30"/>
  <c r="VCB19" i="30"/>
  <c r="VCC19" i="30"/>
  <c r="VCD19" i="30"/>
  <c r="VCE19" i="30"/>
  <c r="VCF19" i="30"/>
  <c r="VCG19" i="30"/>
  <c r="VCH19" i="30"/>
  <c r="VCI19" i="30"/>
  <c r="VCJ19" i="30"/>
  <c r="VCK19" i="30"/>
  <c r="VCL19" i="30"/>
  <c r="VCM19" i="30"/>
  <c r="VCN19" i="30"/>
  <c r="VCO19" i="30"/>
  <c r="VCP19" i="30"/>
  <c r="VCQ19" i="30"/>
  <c r="VCR19" i="30"/>
  <c r="VCS19" i="30"/>
  <c r="VCT19" i="30"/>
  <c r="VCU19" i="30"/>
  <c r="VCV19" i="30"/>
  <c r="VCW19" i="30"/>
  <c r="VCX19" i="30"/>
  <c r="VCY19" i="30"/>
  <c r="VCZ19" i="30"/>
  <c r="VDA19" i="30"/>
  <c r="VDB19" i="30"/>
  <c r="VDC19" i="30"/>
  <c r="VDD19" i="30"/>
  <c r="VDE19" i="30"/>
  <c r="VDF19" i="30"/>
  <c r="VDG19" i="30"/>
  <c r="VDH19" i="30"/>
  <c r="VDI19" i="30"/>
  <c r="VDJ19" i="30"/>
  <c r="VDK19" i="30"/>
  <c r="VDL19" i="30"/>
  <c r="VDM19" i="30"/>
  <c r="VDN19" i="30"/>
  <c r="VDO19" i="30"/>
  <c r="VDP19" i="30"/>
  <c r="VDQ19" i="30"/>
  <c r="VDR19" i="30"/>
  <c r="VDS19" i="30"/>
  <c r="VDT19" i="30"/>
  <c r="VDU19" i="30"/>
  <c r="VDV19" i="30"/>
  <c r="VDW19" i="30"/>
  <c r="VDX19" i="30"/>
  <c r="VDY19" i="30"/>
  <c r="VDZ19" i="30"/>
  <c r="VEA19" i="30"/>
  <c r="VEB19" i="30"/>
  <c r="VEC19" i="30"/>
  <c r="VED19" i="30"/>
  <c r="VEE19" i="30"/>
  <c r="VEF19" i="30"/>
  <c r="VEG19" i="30"/>
  <c r="VEH19" i="30"/>
  <c r="VEI19" i="30"/>
  <c r="VEJ19" i="30"/>
  <c r="VEK19" i="30"/>
  <c r="VEL19" i="30"/>
  <c r="VEM19" i="30"/>
  <c r="VEN19" i="30"/>
  <c r="VEO19" i="30"/>
  <c r="VEP19" i="30"/>
  <c r="VEQ19" i="30"/>
  <c r="VER19" i="30"/>
  <c r="VES19" i="30"/>
  <c r="VET19" i="30"/>
  <c r="VEU19" i="30"/>
  <c r="VEV19" i="30"/>
  <c r="VEW19" i="30"/>
  <c r="VEX19" i="30"/>
  <c r="VEY19" i="30"/>
  <c r="VEZ19" i="30"/>
  <c r="VFA19" i="30"/>
  <c r="VFB19" i="30"/>
  <c r="VFC19" i="30"/>
  <c r="VFD19" i="30"/>
  <c r="VFE19" i="30"/>
  <c r="VFF19" i="30"/>
  <c r="VFG19" i="30"/>
  <c r="VFH19" i="30"/>
  <c r="VFI19" i="30"/>
  <c r="VFJ19" i="30"/>
  <c r="VFK19" i="30"/>
  <c r="VFL19" i="30"/>
  <c r="VFM19" i="30"/>
  <c r="VFN19" i="30"/>
  <c r="VFO19" i="30"/>
  <c r="VFP19" i="30"/>
  <c r="VFQ19" i="30"/>
  <c r="VFR19" i="30"/>
  <c r="VFS19" i="30"/>
  <c r="VFT19" i="30"/>
  <c r="VFU19" i="30"/>
  <c r="VFV19" i="30"/>
  <c r="VFW19" i="30"/>
  <c r="VFX19" i="30"/>
  <c r="VFY19" i="30"/>
  <c r="VFZ19" i="30"/>
  <c r="VGA19" i="30"/>
  <c r="VGB19" i="30"/>
  <c r="VGC19" i="30"/>
  <c r="VGD19" i="30"/>
  <c r="VGE19" i="30"/>
  <c r="VGF19" i="30"/>
  <c r="VGG19" i="30"/>
  <c r="VGH19" i="30"/>
  <c r="VGI19" i="30"/>
  <c r="VGJ19" i="30"/>
  <c r="VGK19" i="30"/>
  <c r="VGL19" i="30"/>
  <c r="VGM19" i="30"/>
  <c r="VGN19" i="30"/>
  <c r="VGO19" i="30"/>
  <c r="VGP19" i="30"/>
  <c r="VGQ19" i="30"/>
  <c r="VGR19" i="30"/>
  <c r="VGS19" i="30"/>
  <c r="VGT19" i="30"/>
  <c r="VGU19" i="30"/>
  <c r="VGV19" i="30"/>
  <c r="VGW19" i="30"/>
  <c r="VGX19" i="30"/>
  <c r="VGY19" i="30"/>
  <c r="VGZ19" i="30"/>
  <c r="VHA19" i="30"/>
  <c r="VHB19" i="30"/>
  <c r="VHC19" i="30"/>
  <c r="VHD19" i="30"/>
  <c r="VHE19" i="30"/>
  <c r="VHF19" i="30"/>
  <c r="VHG19" i="30"/>
  <c r="VHH19" i="30"/>
  <c r="VHI19" i="30"/>
  <c r="VHJ19" i="30"/>
  <c r="VHK19" i="30"/>
  <c r="VHL19" i="30"/>
  <c r="VHM19" i="30"/>
  <c r="VHN19" i="30"/>
  <c r="VHO19" i="30"/>
  <c r="VHP19" i="30"/>
  <c r="VHQ19" i="30"/>
  <c r="VHR19" i="30"/>
  <c r="VHS19" i="30"/>
  <c r="VHT19" i="30"/>
  <c r="VHU19" i="30"/>
  <c r="VHV19" i="30"/>
  <c r="VHW19" i="30"/>
  <c r="VHX19" i="30"/>
  <c r="VHY19" i="30"/>
  <c r="VHZ19" i="30"/>
  <c r="VIA19" i="30"/>
  <c r="VIB19" i="30"/>
  <c r="VIC19" i="30"/>
  <c r="VID19" i="30"/>
  <c r="VIE19" i="30"/>
  <c r="VIF19" i="30"/>
  <c r="VIG19" i="30"/>
  <c r="VIH19" i="30"/>
  <c r="VII19" i="30"/>
  <c r="VIJ19" i="30"/>
  <c r="VIK19" i="30"/>
  <c r="VIL19" i="30"/>
  <c r="VIM19" i="30"/>
  <c r="VIN19" i="30"/>
  <c r="VIO19" i="30"/>
  <c r="VIP19" i="30"/>
  <c r="VIQ19" i="30"/>
  <c r="VIR19" i="30"/>
  <c r="VIS19" i="30"/>
  <c r="VIT19" i="30"/>
  <c r="VIU19" i="30"/>
  <c r="VIV19" i="30"/>
  <c r="VIW19" i="30"/>
  <c r="VIX19" i="30"/>
  <c r="VIY19" i="30"/>
  <c r="VIZ19" i="30"/>
  <c r="VJA19" i="30"/>
  <c r="VJB19" i="30"/>
  <c r="VJC19" i="30"/>
  <c r="VJD19" i="30"/>
  <c r="VJE19" i="30"/>
  <c r="VJF19" i="30"/>
  <c r="VJG19" i="30"/>
  <c r="VJH19" i="30"/>
  <c r="VJI19" i="30"/>
  <c r="VJJ19" i="30"/>
  <c r="VJK19" i="30"/>
  <c r="VJL19" i="30"/>
  <c r="VJM19" i="30"/>
  <c r="VJN19" i="30"/>
  <c r="VJO19" i="30"/>
  <c r="VJP19" i="30"/>
  <c r="VJQ19" i="30"/>
  <c r="VJR19" i="30"/>
  <c r="VJS19" i="30"/>
  <c r="VJT19" i="30"/>
  <c r="VJU19" i="30"/>
  <c r="VJV19" i="30"/>
  <c r="VJW19" i="30"/>
  <c r="VJX19" i="30"/>
  <c r="VJY19" i="30"/>
  <c r="VJZ19" i="30"/>
  <c r="VKA19" i="30"/>
  <c r="VKB19" i="30"/>
  <c r="VKC19" i="30"/>
  <c r="VKD19" i="30"/>
  <c r="VKE19" i="30"/>
  <c r="VKF19" i="30"/>
  <c r="VKG19" i="30"/>
  <c r="VKH19" i="30"/>
  <c r="VKI19" i="30"/>
  <c r="VKJ19" i="30"/>
  <c r="VKK19" i="30"/>
  <c r="VKL19" i="30"/>
  <c r="VKM19" i="30"/>
  <c r="VKN19" i="30"/>
  <c r="VKO19" i="30"/>
  <c r="VKP19" i="30"/>
  <c r="VKQ19" i="30"/>
  <c r="VKR19" i="30"/>
  <c r="VKS19" i="30"/>
  <c r="VKT19" i="30"/>
  <c r="VKU19" i="30"/>
  <c r="VKV19" i="30"/>
  <c r="VKW19" i="30"/>
  <c r="VKX19" i="30"/>
  <c r="VKY19" i="30"/>
  <c r="VKZ19" i="30"/>
  <c r="VLA19" i="30"/>
  <c r="VLB19" i="30"/>
  <c r="VLC19" i="30"/>
  <c r="VLD19" i="30"/>
  <c r="VLE19" i="30"/>
  <c r="VLF19" i="30"/>
  <c r="VLG19" i="30"/>
  <c r="VLH19" i="30"/>
  <c r="VLI19" i="30"/>
  <c r="VLJ19" i="30"/>
  <c r="VLK19" i="30"/>
  <c r="VLL19" i="30"/>
  <c r="VLM19" i="30"/>
  <c r="VLN19" i="30"/>
  <c r="VLO19" i="30"/>
  <c r="VLP19" i="30"/>
  <c r="VLQ19" i="30"/>
  <c r="VLR19" i="30"/>
  <c r="VLS19" i="30"/>
  <c r="VLT19" i="30"/>
  <c r="VLU19" i="30"/>
  <c r="VLV19" i="30"/>
  <c r="VLW19" i="30"/>
  <c r="VLX19" i="30"/>
  <c r="VLY19" i="30"/>
  <c r="VLZ19" i="30"/>
  <c r="VMA19" i="30"/>
  <c r="VMB19" i="30"/>
  <c r="VMC19" i="30"/>
  <c r="VMD19" i="30"/>
  <c r="VME19" i="30"/>
  <c r="VMF19" i="30"/>
  <c r="VMG19" i="30"/>
  <c r="VMH19" i="30"/>
  <c r="VMI19" i="30"/>
  <c r="VMJ19" i="30"/>
  <c r="VMK19" i="30"/>
  <c r="VML19" i="30"/>
  <c r="VMM19" i="30"/>
  <c r="VMN19" i="30"/>
  <c r="VMO19" i="30"/>
  <c r="VMP19" i="30"/>
  <c r="VMQ19" i="30"/>
  <c r="VMR19" i="30"/>
  <c r="VMS19" i="30"/>
  <c r="VMT19" i="30"/>
  <c r="VMU19" i="30"/>
  <c r="VMV19" i="30"/>
  <c r="VMW19" i="30"/>
  <c r="VMX19" i="30"/>
  <c r="VMY19" i="30"/>
  <c r="VMZ19" i="30"/>
  <c r="VNA19" i="30"/>
  <c r="VNB19" i="30"/>
  <c r="VNC19" i="30"/>
  <c r="VND19" i="30"/>
  <c r="VNE19" i="30"/>
  <c r="VNF19" i="30"/>
  <c r="VNG19" i="30"/>
  <c r="VNH19" i="30"/>
  <c r="VNI19" i="30"/>
  <c r="VNJ19" i="30"/>
  <c r="VNK19" i="30"/>
  <c r="VNL19" i="30"/>
  <c r="VNM19" i="30"/>
  <c r="VNN19" i="30"/>
  <c r="VNO19" i="30"/>
  <c r="VNP19" i="30"/>
  <c r="VNQ19" i="30"/>
  <c r="VNR19" i="30"/>
  <c r="VNS19" i="30"/>
  <c r="VNT19" i="30"/>
  <c r="VNU19" i="30"/>
  <c r="VNV19" i="30"/>
  <c r="VNW19" i="30"/>
  <c r="VNX19" i="30"/>
  <c r="VNY19" i="30"/>
  <c r="VNZ19" i="30"/>
  <c r="VOA19" i="30"/>
  <c r="VOB19" i="30"/>
  <c r="VOC19" i="30"/>
  <c r="VOD19" i="30"/>
  <c r="VOE19" i="30"/>
  <c r="VOF19" i="30"/>
  <c r="VOG19" i="30"/>
  <c r="VOH19" i="30"/>
  <c r="VOI19" i="30"/>
  <c r="VOJ19" i="30"/>
  <c r="VOK19" i="30"/>
  <c r="VOL19" i="30"/>
  <c r="VOM19" i="30"/>
  <c r="VON19" i="30"/>
  <c r="VOO19" i="30"/>
  <c r="VOP19" i="30"/>
  <c r="VOQ19" i="30"/>
  <c r="VOR19" i="30"/>
  <c r="VOS19" i="30"/>
  <c r="VOT19" i="30"/>
  <c r="VOU19" i="30"/>
  <c r="VOV19" i="30"/>
  <c r="VOW19" i="30"/>
  <c r="VOX19" i="30"/>
  <c r="VOY19" i="30"/>
  <c r="VOZ19" i="30"/>
  <c r="VPA19" i="30"/>
  <c r="VPB19" i="30"/>
  <c r="VPC19" i="30"/>
  <c r="VPD19" i="30"/>
  <c r="VPE19" i="30"/>
  <c r="VPF19" i="30"/>
  <c r="VPG19" i="30"/>
  <c r="VPH19" i="30"/>
  <c r="VPI19" i="30"/>
  <c r="VPJ19" i="30"/>
  <c r="VPK19" i="30"/>
  <c r="VPL19" i="30"/>
  <c r="VPM19" i="30"/>
  <c r="VPN19" i="30"/>
  <c r="VPO19" i="30"/>
  <c r="VPP19" i="30"/>
  <c r="VPQ19" i="30"/>
  <c r="VPR19" i="30"/>
  <c r="VPS19" i="30"/>
  <c r="VPT19" i="30"/>
  <c r="VPU19" i="30"/>
  <c r="VPV19" i="30"/>
  <c r="VPW19" i="30"/>
  <c r="VPX19" i="30"/>
  <c r="VPY19" i="30"/>
  <c r="VPZ19" i="30"/>
  <c r="VQA19" i="30"/>
  <c r="VQB19" i="30"/>
  <c r="VQC19" i="30"/>
  <c r="VQD19" i="30"/>
  <c r="VQE19" i="30"/>
  <c r="VQF19" i="30"/>
  <c r="VQG19" i="30"/>
  <c r="VQH19" i="30"/>
  <c r="VQI19" i="30"/>
  <c r="VQJ19" i="30"/>
  <c r="VQK19" i="30"/>
  <c r="VQL19" i="30"/>
  <c r="VQM19" i="30"/>
  <c r="VQN19" i="30"/>
  <c r="VQO19" i="30"/>
  <c r="VQP19" i="30"/>
  <c r="VQQ19" i="30"/>
  <c r="VQR19" i="30"/>
  <c r="VQS19" i="30"/>
  <c r="VQT19" i="30"/>
  <c r="VQU19" i="30"/>
  <c r="VQV19" i="30"/>
  <c r="VQW19" i="30"/>
  <c r="VQX19" i="30"/>
  <c r="VQY19" i="30"/>
  <c r="VQZ19" i="30"/>
  <c r="VRA19" i="30"/>
  <c r="VRB19" i="30"/>
  <c r="VRC19" i="30"/>
  <c r="VRD19" i="30"/>
  <c r="VRE19" i="30"/>
  <c r="VRF19" i="30"/>
  <c r="VRG19" i="30"/>
  <c r="VRH19" i="30"/>
  <c r="VRI19" i="30"/>
  <c r="VRJ19" i="30"/>
  <c r="VRK19" i="30"/>
  <c r="VRL19" i="30"/>
  <c r="VRM19" i="30"/>
  <c r="VRN19" i="30"/>
  <c r="VRO19" i="30"/>
  <c r="VRP19" i="30"/>
  <c r="VRQ19" i="30"/>
  <c r="VRR19" i="30"/>
  <c r="VRS19" i="30"/>
  <c r="VRT19" i="30"/>
  <c r="VRU19" i="30"/>
  <c r="VRV19" i="30"/>
  <c r="VRW19" i="30"/>
  <c r="VRX19" i="30"/>
  <c r="VRY19" i="30"/>
  <c r="VRZ19" i="30"/>
  <c r="VSA19" i="30"/>
  <c r="VSB19" i="30"/>
  <c r="VSC19" i="30"/>
  <c r="VSD19" i="30"/>
  <c r="VSE19" i="30"/>
  <c r="VSF19" i="30"/>
  <c r="VSG19" i="30"/>
  <c r="VSH19" i="30"/>
  <c r="VSI19" i="30"/>
  <c r="VSJ19" i="30"/>
  <c r="VSK19" i="30"/>
  <c r="VSL19" i="30"/>
  <c r="VSM19" i="30"/>
  <c r="VSN19" i="30"/>
  <c r="VSO19" i="30"/>
  <c r="VSP19" i="30"/>
  <c r="VSQ19" i="30"/>
  <c r="VSR19" i="30"/>
  <c r="VSS19" i="30"/>
  <c r="VST19" i="30"/>
  <c r="VSU19" i="30"/>
  <c r="VSV19" i="30"/>
  <c r="VSW19" i="30"/>
  <c r="VSX19" i="30"/>
  <c r="VSY19" i="30"/>
  <c r="VSZ19" i="30"/>
  <c r="VTA19" i="30"/>
  <c r="VTB19" i="30"/>
  <c r="VTC19" i="30"/>
  <c r="VTD19" i="30"/>
  <c r="VTE19" i="30"/>
  <c r="VTF19" i="30"/>
  <c r="VTG19" i="30"/>
  <c r="VTH19" i="30"/>
  <c r="VTI19" i="30"/>
  <c r="VTJ19" i="30"/>
  <c r="VTK19" i="30"/>
  <c r="VTL19" i="30"/>
  <c r="VTM19" i="30"/>
  <c r="VTN19" i="30"/>
  <c r="VTO19" i="30"/>
  <c r="VTP19" i="30"/>
  <c r="VTQ19" i="30"/>
  <c r="VTR19" i="30"/>
  <c r="VTS19" i="30"/>
  <c r="VTT19" i="30"/>
  <c r="VTU19" i="30"/>
  <c r="VTV19" i="30"/>
  <c r="VTW19" i="30"/>
  <c r="VTX19" i="30"/>
  <c r="VTY19" i="30"/>
  <c r="VTZ19" i="30"/>
  <c r="VUA19" i="30"/>
  <c r="VUB19" i="30"/>
  <c r="VUC19" i="30"/>
  <c r="VUD19" i="30"/>
  <c r="VUE19" i="30"/>
  <c r="VUF19" i="30"/>
  <c r="VUG19" i="30"/>
  <c r="VUH19" i="30"/>
  <c r="VUI19" i="30"/>
  <c r="VUJ19" i="30"/>
  <c r="VUK19" i="30"/>
  <c r="VUL19" i="30"/>
  <c r="VUM19" i="30"/>
  <c r="VUN19" i="30"/>
  <c r="VUO19" i="30"/>
  <c r="VUP19" i="30"/>
  <c r="VUQ19" i="30"/>
  <c r="VUR19" i="30"/>
  <c r="VUS19" i="30"/>
  <c r="VUT19" i="30"/>
  <c r="VUU19" i="30"/>
  <c r="VUV19" i="30"/>
  <c r="VUW19" i="30"/>
  <c r="VUX19" i="30"/>
  <c r="VUY19" i="30"/>
  <c r="VUZ19" i="30"/>
  <c r="VVA19" i="30"/>
  <c r="VVB19" i="30"/>
  <c r="VVC19" i="30"/>
  <c r="VVD19" i="30"/>
  <c r="VVE19" i="30"/>
  <c r="VVF19" i="30"/>
  <c r="VVG19" i="30"/>
  <c r="VVH19" i="30"/>
  <c r="VVI19" i="30"/>
  <c r="VVJ19" i="30"/>
  <c r="VVK19" i="30"/>
  <c r="VVL19" i="30"/>
  <c r="VVM19" i="30"/>
  <c r="VVN19" i="30"/>
  <c r="VVO19" i="30"/>
  <c r="VVP19" i="30"/>
  <c r="VVQ19" i="30"/>
  <c r="VVR19" i="30"/>
  <c r="VVS19" i="30"/>
  <c r="VVT19" i="30"/>
  <c r="VVU19" i="30"/>
  <c r="VVV19" i="30"/>
  <c r="VVW19" i="30"/>
  <c r="VVX19" i="30"/>
  <c r="VVY19" i="30"/>
  <c r="VVZ19" i="30"/>
  <c r="VWA19" i="30"/>
  <c r="VWB19" i="30"/>
  <c r="VWC19" i="30"/>
  <c r="VWD19" i="30"/>
  <c r="VWE19" i="30"/>
  <c r="VWF19" i="30"/>
  <c r="VWG19" i="30"/>
  <c r="VWH19" i="30"/>
  <c r="VWI19" i="30"/>
  <c r="VWJ19" i="30"/>
  <c r="VWK19" i="30"/>
  <c r="VWL19" i="30"/>
  <c r="VWM19" i="30"/>
  <c r="VWN19" i="30"/>
  <c r="VWO19" i="30"/>
  <c r="VWP19" i="30"/>
  <c r="VWQ19" i="30"/>
  <c r="VWR19" i="30"/>
  <c r="VWS19" i="30"/>
  <c r="VWT19" i="30"/>
  <c r="VWU19" i="30"/>
  <c r="VWV19" i="30"/>
  <c r="VWW19" i="30"/>
  <c r="VWX19" i="30"/>
  <c r="VWY19" i="30"/>
  <c r="VWZ19" i="30"/>
  <c r="VXA19" i="30"/>
  <c r="VXB19" i="30"/>
  <c r="VXC19" i="30"/>
  <c r="VXD19" i="30"/>
  <c r="VXE19" i="30"/>
  <c r="VXF19" i="30"/>
  <c r="VXG19" i="30"/>
  <c r="VXH19" i="30"/>
  <c r="VXI19" i="30"/>
  <c r="VXJ19" i="30"/>
  <c r="VXK19" i="30"/>
  <c r="VXL19" i="30"/>
  <c r="VXM19" i="30"/>
  <c r="VXN19" i="30"/>
  <c r="VXO19" i="30"/>
  <c r="VXP19" i="30"/>
  <c r="VXQ19" i="30"/>
  <c r="VXR19" i="30"/>
  <c r="VXS19" i="30"/>
  <c r="VXT19" i="30"/>
  <c r="VXU19" i="30"/>
  <c r="VXV19" i="30"/>
  <c r="VXW19" i="30"/>
  <c r="VXX19" i="30"/>
  <c r="VXY19" i="30"/>
  <c r="VXZ19" i="30"/>
  <c r="VYA19" i="30"/>
  <c r="VYB19" i="30"/>
  <c r="VYC19" i="30"/>
  <c r="VYD19" i="30"/>
  <c r="VYE19" i="30"/>
  <c r="VYF19" i="30"/>
  <c r="VYG19" i="30"/>
  <c r="VYH19" i="30"/>
  <c r="VYI19" i="30"/>
  <c r="VYJ19" i="30"/>
  <c r="VYK19" i="30"/>
  <c r="VYL19" i="30"/>
  <c r="VYM19" i="30"/>
  <c r="VYN19" i="30"/>
  <c r="VYO19" i="30"/>
  <c r="VYP19" i="30"/>
  <c r="VYQ19" i="30"/>
  <c r="VYR19" i="30"/>
  <c r="VYS19" i="30"/>
  <c r="VYT19" i="30"/>
  <c r="VYU19" i="30"/>
  <c r="VYV19" i="30"/>
  <c r="VYW19" i="30"/>
  <c r="VYX19" i="30"/>
  <c r="VYY19" i="30"/>
  <c r="VYZ19" i="30"/>
  <c r="VZA19" i="30"/>
  <c r="VZB19" i="30"/>
  <c r="VZC19" i="30"/>
  <c r="VZD19" i="30"/>
  <c r="VZE19" i="30"/>
  <c r="VZF19" i="30"/>
  <c r="VZG19" i="30"/>
  <c r="VZH19" i="30"/>
  <c r="VZI19" i="30"/>
  <c r="VZJ19" i="30"/>
  <c r="VZK19" i="30"/>
  <c r="VZL19" i="30"/>
  <c r="VZM19" i="30"/>
  <c r="VZN19" i="30"/>
  <c r="VZO19" i="30"/>
  <c r="VZP19" i="30"/>
  <c r="VZQ19" i="30"/>
  <c r="VZR19" i="30"/>
  <c r="VZS19" i="30"/>
  <c r="VZT19" i="30"/>
  <c r="VZU19" i="30"/>
  <c r="VZV19" i="30"/>
  <c r="VZW19" i="30"/>
  <c r="VZX19" i="30"/>
  <c r="VZY19" i="30"/>
  <c r="VZZ19" i="30"/>
  <c r="WAA19" i="30"/>
  <c r="WAB19" i="30"/>
  <c r="WAC19" i="30"/>
  <c r="WAD19" i="30"/>
  <c r="WAE19" i="30"/>
  <c r="WAF19" i="30"/>
  <c r="WAG19" i="30"/>
  <c r="WAH19" i="30"/>
  <c r="WAI19" i="30"/>
  <c r="WAJ19" i="30"/>
  <c r="WAK19" i="30"/>
  <c r="WAL19" i="30"/>
  <c r="WAM19" i="30"/>
  <c r="WAN19" i="30"/>
  <c r="WAO19" i="30"/>
  <c r="WAP19" i="30"/>
  <c r="WAQ19" i="30"/>
  <c r="WAR19" i="30"/>
  <c r="WAS19" i="30"/>
  <c r="WAT19" i="30"/>
  <c r="WAU19" i="30"/>
  <c r="WAV19" i="30"/>
  <c r="WAW19" i="30"/>
  <c r="WAX19" i="30"/>
  <c r="WAY19" i="30"/>
  <c r="WAZ19" i="30"/>
  <c r="WBA19" i="30"/>
  <c r="WBB19" i="30"/>
  <c r="WBC19" i="30"/>
  <c r="WBD19" i="30"/>
  <c r="WBE19" i="30"/>
  <c r="WBF19" i="30"/>
  <c r="WBG19" i="30"/>
  <c r="WBH19" i="30"/>
  <c r="WBI19" i="30"/>
  <c r="WBJ19" i="30"/>
  <c r="WBK19" i="30"/>
  <c r="WBL19" i="30"/>
  <c r="WBM19" i="30"/>
  <c r="WBN19" i="30"/>
  <c r="WBO19" i="30"/>
  <c r="WBP19" i="30"/>
  <c r="WBQ19" i="30"/>
  <c r="WBR19" i="30"/>
  <c r="WBS19" i="30"/>
  <c r="WBT19" i="30"/>
  <c r="WBU19" i="30"/>
  <c r="WBV19" i="30"/>
  <c r="WBW19" i="30"/>
  <c r="WBX19" i="30"/>
  <c r="WBY19" i="30"/>
  <c r="WBZ19" i="30"/>
  <c r="WCA19" i="30"/>
  <c r="WCB19" i="30"/>
  <c r="WCC19" i="30"/>
  <c r="WCD19" i="30"/>
  <c r="WCE19" i="30"/>
  <c r="WCF19" i="30"/>
  <c r="WCG19" i="30"/>
  <c r="WCH19" i="30"/>
  <c r="WCI19" i="30"/>
  <c r="WCJ19" i="30"/>
  <c r="WCK19" i="30"/>
  <c r="WCL19" i="30"/>
  <c r="WCM19" i="30"/>
  <c r="WCN19" i="30"/>
  <c r="WCO19" i="30"/>
  <c r="WCP19" i="30"/>
  <c r="WCQ19" i="30"/>
  <c r="WCR19" i="30"/>
  <c r="WCS19" i="30"/>
  <c r="WCT19" i="30"/>
  <c r="WCU19" i="30"/>
  <c r="WCV19" i="30"/>
  <c r="WCW19" i="30"/>
  <c r="WCX19" i="30"/>
  <c r="WCY19" i="30"/>
  <c r="WCZ19" i="30"/>
  <c r="WDA19" i="30"/>
  <c r="WDB19" i="30"/>
  <c r="WDC19" i="30"/>
  <c r="WDD19" i="30"/>
  <c r="WDE19" i="30"/>
  <c r="WDF19" i="30"/>
  <c r="WDG19" i="30"/>
  <c r="WDH19" i="30"/>
  <c r="WDI19" i="30"/>
  <c r="WDJ19" i="30"/>
  <c r="WDK19" i="30"/>
  <c r="WDL19" i="30"/>
  <c r="WDM19" i="30"/>
  <c r="WDN19" i="30"/>
  <c r="WDO19" i="30"/>
  <c r="WDP19" i="30"/>
  <c r="WDQ19" i="30"/>
  <c r="WDR19" i="30"/>
  <c r="WDS19" i="30"/>
  <c r="WDT19" i="30"/>
  <c r="WDU19" i="30"/>
  <c r="WDV19" i="30"/>
  <c r="WDW19" i="30"/>
  <c r="WDX19" i="30"/>
  <c r="WDY19" i="30"/>
  <c r="WDZ19" i="30"/>
  <c r="WEA19" i="30"/>
  <c r="WEB19" i="30"/>
  <c r="WEC19" i="30"/>
  <c r="WED19" i="30"/>
  <c r="WEE19" i="30"/>
  <c r="WEF19" i="30"/>
  <c r="WEG19" i="30"/>
  <c r="WEH19" i="30"/>
  <c r="WEI19" i="30"/>
  <c r="WEJ19" i="30"/>
  <c r="WEK19" i="30"/>
  <c r="WEL19" i="30"/>
  <c r="WEM19" i="30"/>
  <c r="WEN19" i="30"/>
  <c r="WEO19" i="30"/>
  <c r="WEP19" i="30"/>
  <c r="WEQ19" i="30"/>
  <c r="WER19" i="30"/>
  <c r="WES19" i="30"/>
  <c r="WET19" i="30"/>
  <c r="WEU19" i="30"/>
  <c r="WEV19" i="30"/>
  <c r="WEW19" i="30"/>
  <c r="WEX19" i="30"/>
  <c r="WEY19" i="30"/>
  <c r="WEZ19" i="30"/>
  <c r="WFA19" i="30"/>
  <c r="WFB19" i="30"/>
  <c r="WFC19" i="30"/>
  <c r="WFD19" i="30"/>
  <c r="WFE19" i="30"/>
  <c r="WFF19" i="30"/>
  <c r="WFG19" i="30"/>
  <c r="WFH19" i="30"/>
  <c r="WFI19" i="30"/>
  <c r="WFJ19" i="30"/>
  <c r="WFK19" i="30"/>
  <c r="WFL19" i="30"/>
  <c r="WFM19" i="30"/>
  <c r="WFN19" i="30"/>
  <c r="WFO19" i="30"/>
  <c r="WFP19" i="30"/>
  <c r="WFQ19" i="30"/>
  <c r="WFR19" i="30"/>
  <c r="WFS19" i="30"/>
  <c r="WFT19" i="30"/>
  <c r="WFU19" i="30"/>
  <c r="WFV19" i="30"/>
  <c r="WFW19" i="30"/>
  <c r="WFX19" i="30"/>
  <c r="WFY19" i="30"/>
  <c r="WFZ19" i="30"/>
  <c r="WGA19" i="30"/>
  <c r="WGB19" i="30"/>
  <c r="WGC19" i="30"/>
  <c r="WGD19" i="30"/>
  <c r="WGE19" i="30"/>
  <c r="WGF19" i="30"/>
  <c r="WGG19" i="30"/>
  <c r="WGH19" i="30"/>
  <c r="WGI19" i="30"/>
  <c r="WGJ19" i="30"/>
  <c r="WGK19" i="30"/>
  <c r="WGL19" i="30"/>
  <c r="WGM19" i="30"/>
  <c r="WGN19" i="30"/>
  <c r="WGO19" i="30"/>
  <c r="WGP19" i="30"/>
  <c r="WGQ19" i="30"/>
  <c r="WGR19" i="30"/>
  <c r="WGS19" i="30"/>
  <c r="WGT19" i="30"/>
  <c r="WGU19" i="30"/>
  <c r="WGV19" i="30"/>
  <c r="WGW19" i="30"/>
  <c r="WGX19" i="30"/>
  <c r="WGY19" i="30"/>
  <c r="WGZ19" i="30"/>
  <c r="WHA19" i="30"/>
  <c r="WHB19" i="30"/>
  <c r="WHC19" i="30"/>
  <c r="WHD19" i="30"/>
  <c r="WHE19" i="30"/>
  <c r="WHF19" i="30"/>
  <c r="WHG19" i="30"/>
  <c r="WHH19" i="30"/>
  <c r="WHI19" i="30"/>
  <c r="WHJ19" i="30"/>
  <c r="WHK19" i="30"/>
  <c r="WHL19" i="30"/>
  <c r="WHM19" i="30"/>
  <c r="WHN19" i="30"/>
  <c r="WHO19" i="30"/>
  <c r="WHP19" i="30"/>
  <c r="WHQ19" i="30"/>
  <c r="WHR19" i="30"/>
  <c r="WHS19" i="30"/>
  <c r="WHT19" i="30"/>
  <c r="WHU19" i="30"/>
  <c r="WHV19" i="30"/>
  <c r="WHW19" i="30"/>
  <c r="WHX19" i="30"/>
  <c r="WHY19" i="30"/>
  <c r="WHZ19" i="30"/>
  <c r="WIA19" i="30"/>
  <c r="WIB19" i="30"/>
  <c r="WIC19" i="30"/>
  <c r="WID19" i="30"/>
  <c r="WIE19" i="30"/>
  <c r="WIF19" i="30"/>
  <c r="WIG19" i="30"/>
  <c r="WIH19" i="30"/>
  <c r="WII19" i="30"/>
  <c r="WIJ19" i="30"/>
  <c r="WIK19" i="30"/>
  <c r="WIL19" i="30"/>
  <c r="WIM19" i="30"/>
  <c r="WIN19" i="30"/>
  <c r="WIO19" i="30"/>
  <c r="WIP19" i="30"/>
  <c r="WIQ19" i="30"/>
  <c r="WIR19" i="30"/>
  <c r="WIS19" i="30"/>
  <c r="WIT19" i="30"/>
  <c r="WIU19" i="30"/>
  <c r="WIV19" i="30"/>
  <c r="WIW19" i="30"/>
  <c r="WIX19" i="30"/>
  <c r="WIY19" i="30"/>
  <c r="WIZ19" i="30"/>
  <c r="WJA19" i="30"/>
  <c r="WJB19" i="30"/>
  <c r="WJC19" i="30"/>
  <c r="WJD19" i="30"/>
  <c r="WJE19" i="30"/>
  <c r="WJF19" i="30"/>
  <c r="WJG19" i="30"/>
  <c r="WJH19" i="30"/>
  <c r="WJI19" i="30"/>
  <c r="WJJ19" i="30"/>
  <c r="WJK19" i="30"/>
  <c r="WJL19" i="30"/>
  <c r="WJM19" i="30"/>
  <c r="WJN19" i="30"/>
  <c r="WJO19" i="30"/>
  <c r="WJP19" i="30"/>
  <c r="WJQ19" i="30"/>
  <c r="WJR19" i="30"/>
  <c r="WJS19" i="30"/>
  <c r="WJT19" i="30"/>
  <c r="WJU19" i="30"/>
  <c r="WJV19" i="30"/>
  <c r="WJW19" i="30"/>
  <c r="WJX19" i="30"/>
  <c r="WJY19" i="30"/>
  <c r="WJZ19" i="30"/>
  <c r="WKA19" i="30"/>
  <c r="WKB19" i="30"/>
  <c r="WKC19" i="30"/>
  <c r="WKD19" i="30"/>
  <c r="WKE19" i="30"/>
  <c r="WKF19" i="30"/>
  <c r="WKG19" i="30"/>
  <c r="WKH19" i="30"/>
  <c r="WKI19" i="30"/>
  <c r="WKJ19" i="30"/>
  <c r="WKK19" i="30"/>
  <c r="WKL19" i="30"/>
  <c r="WKM19" i="30"/>
  <c r="WKN19" i="30"/>
  <c r="WKO19" i="30"/>
  <c r="WKP19" i="30"/>
  <c r="WKQ19" i="30"/>
  <c r="WKR19" i="30"/>
  <c r="WKS19" i="30"/>
  <c r="WKT19" i="30"/>
  <c r="WKU19" i="30"/>
  <c r="WKV19" i="30"/>
  <c r="WKW19" i="30"/>
  <c r="WKX19" i="30"/>
  <c r="WKY19" i="30"/>
  <c r="WKZ19" i="30"/>
  <c r="WLA19" i="30"/>
  <c r="WLB19" i="30"/>
  <c r="WLC19" i="30"/>
  <c r="WLD19" i="30"/>
  <c r="WLE19" i="30"/>
  <c r="WLF19" i="30"/>
  <c r="WLG19" i="30"/>
  <c r="WLH19" i="30"/>
  <c r="WLI19" i="30"/>
  <c r="WLJ19" i="30"/>
  <c r="WLK19" i="30"/>
  <c r="WLL19" i="30"/>
  <c r="WLM19" i="30"/>
  <c r="WLN19" i="30"/>
  <c r="WLO19" i="30"/>
  <c r="WLP19" i="30"/>
  <c r="WLQ19" i="30"/>
  <c r="WLR19" i="30"/>
  <c r="WLS19" i="30"/>
  <c r="WLT19" i="30"/>
  <c r="WLU19" i="30"/>
  <c r="WLV19" i="30"/>
  <c r="WLW19" i="30"/>
  <c r="WLX19" i="30"/>
  <c r="WLY19" i="30"/>
  <c r="WLZ19" i="30"/>
  <c r="WMA19" i="30"/>
  <c r="WMB19" i="30"/>
  <c r="WMC19" i="30"/>
  <c r="WMD19" i="30"/>
  <c r="WME19" i="30"/>
  <c r="WMF19" i="30"/>
  <c r="WMG19" i="30"/>
  <c r="WMH19" i="30"/>
  <c r="WMI19" i="30"/>
  <c r="WMJ19" i="30"/>
  <c r="WMK19" i="30"/>
  <c r="WML19" i="30"/>
  <c r="WMM19" i="30"/>
  <c r="WMN19" i="30"/>
  <c r="WMO19" i="30"/>
  <c r="WMP19" i="30"/>
  <c r="WMQ19" i="30"/>
  <c r="WMR19" i="30"/>
  <c r="WMS19" i="30"/>
  <c r="WMT19" i="30"/>
  <c r="WMU19" i="30"/>
  <c r="WMV19" i="30"/>
  <c r="WMW19" i="30"/>
  <c r="WMX19" i="30"/>
  <c r="WMY19" i="30"/>
  <c r="WMZ19" i="30"/>
  <c r="WNA19" i="30"/>
  <c r="WNB19" i="30"/>
  <c r="WNC19" i="30"/>
  <c r="WND19" i="30"/>
  <c r="WNE19" i="30"/>
  <c r="WNF19" i="30"/>
  <c r="WNG19" i="30"/>
  <c r="WNH19" i="30"/>
  <c r="WNI19" i="30"/>
  <c r="WNJ19" i="30"/>
  <c r="WNK19" i="30"/>
  <c r="WNL19" i="30"/>
  <c r="WNM19" i="30"/>
  <c r="WNN19" i="30"/>
  <c r="WNO19" i="30"/>
  <c r="WNP19" i="30"/>
  <c r="WNQ19" i="30"/>
  <c r="WNR19" i="30"/>
  <c r="WNS19" i="30"/>
  <c r="WNT19" i="30"/>
  <c r="WNU19" i="30"/>
  <c r="WNV19" i="30"/>
  <c r="WNW19" i="30"/>
  <c r="WNX19" i="30"/>
  <c r="WNY19" i="30"/>
  <c r="WNZ19" i="30"/>
  <c r="WOA19" i="30"/>
  <c r="WOB19" i="30"/>
  <c r="WOC19" i="30"/>
  <c r="WOD19" i="30"/>
  <c r="WOE19" i="30"/>
  <c r="WOF19" i="30"/>
  <c r="WOG19" i="30"/>
  <c r="WOH19" i="30"/>
  <c r="WOI19" i="30"/>
  <c r="WOJ19" i="30"/>
  <c r="WOK19" i="30"/>
  <c r="WOL19" i="30"/>
  <c r="WOM19" i="30"/>
  <c r="WON19" i="30"/>
  <c r="WOO19" i="30"/>
  <c r="WOP19" i="30"/>
  <c r="WOQ19" i="30"/>
  <c r="WOR19" i="30"/>
  <c r="WOS19" i="30"/>
  <c r="WOT19" i="30"/>
  <c r="WOU19" i="30"/>
  <c r="WOV19" i="30"/>
  <c r="WOW19" i="30"/>
  <c r="WOX19" i="30"/>
  <c r="WOY19" i="30"/>
  <c r="WOZ19" i="30"/>
  <c r="WPA19" i="30"/>
  <c r="WPB19" i="30"/>
  <c r="WPC19" i="30"/>
  <c r="WPD19" i="30"/>
  <c r="WPE19" i="30"/>
  <c r="WPF19" i="30"/>
  <c r="WPG19" i="30"/>
  <c r="WPH19" i="30"/>
  <c r="WPI19" i="30"/>
  <c r="WPJ19" i="30"/>
  <c r="WPK19" i="30"/>
  <c r="WPL19" i="30"/>
  <c r="WPM19" i="30"/>
  <c r="WPN19" i="30"/>
  <c r="WPO19" i="30"/>
  <c r="WPP19" i="30"/>
  <c r="WPQ19" i="30"/>
  <c r="WPR19" i="30"/>
  <c r="WPS19" i="30"/>
  <c r="WPT19" i="30"/>
  <c r="WPU19" i="30"/>
  <c r="WPV19" i="30"/>
  <c r="WPW19" i="30"/>
  <c r="WPX19" i="30"/>
  <c r="WPY19" i="30"/>
  <c r="WPZ19" i="30"/>
  <c r="WQA19" i="30"/>
  <c r="WQB19" i="30"/>
  <c r="WQC19" i="30"/>
  <c r="WQD19" i="30"/>
  <c r="WQE19" i="30"/>
  <c r="WQF19" i="30"/>
  <c r="WQG19" i="30"/>
  <c r="WQH19" i="30"/>
  <c r="WQI19" i="30"/>
  <c r="WQJ19" i="30"/>
  <c r="WQK19" i="30"/>
  <c r="WQL19" i="30"/>
  <c r="WQM19" i="30"/>
  <c r="WQN19" i="30"/>
  <c r="WQO19" i="30"/>
  <c r="WQP19" i="30"/>
  <c r="WQQ19" i="30"/>
  <c r="WQR19" i="30"/>
  <c r="WQS19" i="30"/>
  <c r="WQT19" i="30"/>
  <c r="WQU19" i="30"/>
  <c r="WQV19" i="30"/>
  <c r="WQW19" i="30"/>
  <c r="WQX19" i="30"/>
  <c r="WQY19" i="30"/>
  <c r="WQZ19" i="30"/>
  <c r="WRA19" i="30"/>
  <c r="WRB19" i="30"/>
  <c r="WRC19" i="30"/>
  <c r="WRD19" i="30"/>
  <c r="WRE19" i="30"/>
  <c r="WRF19" i="30"/>
  <c r="WRG19" i="30"/>
  <c r="WRH19" i="30"/>
  <c r="WRI19" i="30"/>
  <c r="WRJ19" i="30"/>
  <c r="WRK19" i="30"/>
  <c r="WRL19" i="30"/>
  <c r="WRM19" i="30"/>
  <c r="WRN19" i="30"/>
  <c r="WRO19" i="30"/>
  <c r="WRP19" i="30"/>
  <c r="WRQ19" i="30"/>
  <c r="WRR19" i="30"/>
  <c r="WRS19" i="30"/>
  <c r="WRT19" i="30"/>
  <c r="WRU19" i="30"/>
  <c r="WRV19" i="30"/>
  <c r="WRW19" i="30"/>
  <c r="WRX19" i="30"/>
  <c r="WRY19" i="30"/>
  <c r="WRZ19" i="30"/>
  <c r="WSA19" i="30"/>
  <c r="WSB19" i="30"/>
  <c r="WSC19" i="30"/>
  <c r="WSD19" i="30"/>
  <c r="WSE19" i="30"/>
  <c r="WSF19" i="30"/>
  <c r="WSG19" i="30"/>
  <c r="WSH19" i="30"/>
  <c r="WSI19" i="30"/>
  <c r="WSJ19" i="30"/>
  <c r="WSK19" i="30"/>
  <c r="WSL19" i="30"/>
  <c r="WSM19" i="30"/>
  <c r="WSN19" i="30"/>
  <c r="WSO19" i="30"/>
  <c r="WSP19" i="30"/>
  <c r="WSQ19" i="30"/>
  <c r="WSR19" i="30"/>
  <c r="WSS19" i="30"/>
  <c r="WST19" i="30"/>
  <c r="WSU19" i="30"/>
  <c r="WSV19" i="30"/>
  <c r="WSW19" i="30"/>
  <c r="WSX19" i="30"/>
  <c r="WSY19" i="30"/>
  <c r="WSZ19" i="30"/>
  <c r="WTA19" i="30"/>
  <c r="WTB19" i="30"/>
  <c r="WTC19" i="30"/>
  <c r="WTD19" i="30"/>
  <c r="WTE19" i="30"/>
  <c r="WTF19" i="30"/>
  <c r="WTG19" i="30"/>
  <c r="WTH19" i="30"/>
  <c r="WTI19" i="30"/>
  <c r="WTJ19" i="30"/>
  <c r="WTK19" i="30"/>
  <c r="WTL19" i="30"/>
  <c r="WTM19" i="30"/>
  <c r="WTN19" i="30"/>
  <c r="WTO19" i="30"/>
  <c r="WTP19" i="30"/>
  <c r="WTQ19" i="30"/>
  <c r="WTR19" i="30"/>
  <c r="WTS19" i="30"/>
  <c r="WTT19" i="30"/>
  <c r="WTU19" i="30"/>
  <c r="WTV19" i="30"/>
  <c r="WTW19" i="30"/>
  <c r="WTX19" i="30"/>
  <c r="WTY19" i="30"/>
  <c r="WTZ19" i="30"/>
  <c r="WUA19" i="30"/>
  <c r="WUB19" i="30"/>
  <c r="WUC19" i="30"/>
  <c r="WUD19" i="30"/>
  <c r="WUE19" i="30"/>
  <c r="WUF19" i="30"/>
  <c r="WUG19" i="30"/>
  <c r="WUH19" i="30"/>
  <c r="WUI19" i="30"/>
  <c r="WUJ19" i="30"/>
  <c r="WUK19" i="30"/>
  <c r="WUL19" i="30"/>
  <c r="WUM19" i="30"/>
  <c r="WUN19" i="30"/>
  <c r="WUO19" i="30"/>
  <c r="WUP19" i="30"/>
  <c r="WUQ19" i="30"/>
  <c r="WUR19" i="30"/>
  <c r="WUS19" i="30"/>
  <c r="WUT19" i="30"/>
  <c r="WUU19" i="30"/>
  <c r="WUV19" i="30"/>
  <c r="WUW19" i="30"/>
  <c r="WUX19" i="30"/>
  <c r="WUY19" i="30"/>
  <c r="WUZ19" i="30"/>
  <c r="WVA19" i="30"/>
  <c r="WVB19" i="30"/>
  <c r="WVC19" i="30"/>
  <c r="WVD19" i="30"/>
  <c r="WVE19" i="30"/>
  <c r="WVF19" i="30"/>
  <c r="WVG19" i="30"/>
  <c r="WVH19" i="30"/>
  <c r="WVI19" i="30"/>
  <c r="WVJ19" i="30"/>
  <c r="WVK19" i="30"/>
  <c r="WVL19" i="30"/>
  <c r="WVM19" i="30"/>
  <c r="WVN19" i="30"/>
  <c r="WVO19" i="30"/>
  <c r="WVP19" i="30"/>
  <c r="WVQ19" i="30"/>
  <c r="WVR19" i="30"/>
  <c r="WVS19" i="30"/>
  <c r="WVT19" i="30"/>
  <c r="WVU19" i="30"/>
  <c r="WVV19" i="30"/>
  <c r="WVW19" i="30"/>
  <c r="WVX19" i="30"/>
  <c r="WVY19" i="30"/>
  <c r="WVZ19" i="30"/>
  <c r="WWA19" i="30"/>
  <c r="WWB19" i="30"/>
  <c r="WWC19" i="30"/>
  <c r="WWD19" i="30"/>
  <c r="WWE19" i="30"/>
  <c r="WWF19" i="30"/>
  <c r="WWG19" i="30"/>
  <c r="WWH19" i="30"/>
  <c r="WWI19" i="30"/>
  <c r="WWJ19" i="30"/>
  <c r="WWK19" i="30"/>
  <c r="WWL19" i="30"/>
  <c r="WWM19" i="30"/>
  <c r="WWN19" i="30"/>
  <c r="WWO19" i="30"/>
  <c r="WWP19" i="30"/>
  <c r="WWQ19" i="30"/>
  <c r="WWR19" i="30"/>
  <c r="WWS19" i="30"/>
  <c r="WWT19" i="30"/>
  <c r="WWU19" i="30"/>
  <c r="WWV19" i="30"/>
  <c r="WWW19" i="30"/>
  <c r="WWX19" i="30"/>
  <c r="WWY19" i="30"/>
  <c r="WWZ19" i="30"/>
  <c r="WXA19" i="30"/>
  <c r="WXB19" i="30"/>
  <c r="WXC19" i="30"/>
  <c r="WXD19" i="30"/>
  <c r="WXE19" i="30"/>
  <c r="WXF19" i="30"/>
  <c r="WXG19" i="30"/>
  <c r="WXH19" i="30"/>
  <c r="WXI19" i="30"/>
  <c r="WXJ19" i="30"/>
  <c r="WXK19" i="30"/>
  <c r="WXL19" i="30"/>
  <c r="WXM19" i="30"/>
  <c r="WXN19" i="30"/>
  <c r="WXO19" i="30"/>
  <c r="WXP19" i="30"/>
  <c r="WXQ19" i="30"/>
  <c r="WXR19" i="30"/>
  <c r="WXS19" i="30"/>
  <c r="WXT19" i="30"/>
  <c r="WXU19" i="30"/>
  <c r="WXV19" i="30"/>
  <c r="WXW19" i="30"/>
  <c r="WXX19" i="30"/>
  <c r="WXY19" i="30"/>
  <c r="WXZ19" i="30"/>
  <c r="WYA19" i="30"/>
  <c r="WYB19" i="30"/>
  <c r="WYC19" i="30"/>
  <c r="WYD19" i="30"/>
  <c r="WYE19" i="30"/>
  <c r="WYF19" i="30"/>
  <c r="WYG19" i="30"/>
  <c r="WYH19" i="30"/>
  <c r="WYI19" i="30"/>
  <c r="WYJ19" i="30"/>
  <c r="WYK19" i="30"/>
  <c r="WYL19" i="30"/>
  <c r="WYM19" i="30"/>
  <c r="WYN19" i="30"/>
  <c r="WYO19" i="30"/>
  <c r="WYP19" i="30"/>
  <c r="WYQ19" i="30"/>
  <c r="WYR19" i="30"/>
  <c r="WYS19" i="30"/>
  <c r="WYT19" i="30"/>
  <c r="WYU19" i="30"/>
  <c r="WYV19" i="30"/>
  <c r="WYW19" i="30"/>
  <c r="WYX19" i="30"/>
  <c r="WYY19" i="30"/>
  <c r="WYZ19" i="30"/>
  <c r="WZA19" i="30"/>
  <c r="WZB19" i="30"/>
  <c r="WZC19" i="30"/>
  <c r="WZD19" i="30"/>
  <c r="WZE19" i="30"/>
  <c r="WZF19" i="30"/>
  <c r="WZG19" i="30"/>
  <c r="WZH19" i="30"/>
  <c r="WZI19" i="30"/>
  <c r="WZJ19" i="30"/>
  <c r="WZK19" i="30"/>
  <c r="WZL19" i="30"/>
  <c r="WZM19" i="30"/>
  <c r="WZN19" i="30"/>
  <c r="WZO19" i="30"/>
  <c r="WZP19" i="30"/>
  <c r="WZQ19" i="30"/>
  <c r="WZR19" i="30"/>
  <c r="WZS19" i="30"/>
  <c r="WZT19" i="30"/>
  <c r="WZU19" i="30"/>
  <c r="WZV19" i="30"/>
  <c r="WZW19" i="30"/>
  <c r="WZX19" i="30"/>
  <c r="WZY19" i="30"/>
  <c r="WZZ19" i="30"/>
  <c r="XAA19" i="30"/>
  <c r="XAB19" i="30"/>
  <c r="XAC19" i="30"/>
  <c r="XAD19" i="30"/>
  <c r="XAE19" i="30"/>
  <c r="XAF19" i="30"/>
  <c r="XAG19" i="30"/>
  <c r="XAH19" i="30"/>
  <c r="XAI19" i="30"/>
  <c r="XAJ19" i="30"/>
  <c r="XAK19" i="30"/>
  <c r="XAL19" i="30"/>
  <c r="XAM19" i="30"/>
  <c r="XAN19" i="30"/>
  <c r="XAO19" i="30"/>
  <c r="XAP19" i="30"/>
  <c r="XAQ19" i="30"/>
  <c r="XAR19" i="30"/>
  <c r="XAS19" i="30"/>
  <c r="XAT19" i="30"/>
  <c r="XAU19" i="30"/>
  <c r="XAV19" i="30"/>
  <c r="XAW19" i="30"/>
  <c r="XAX19" i="30"/>
  <c r="XAY19" i="30"/>
  <c r="XAZ19" i="30"/>
  <c r="XBA19" i="30"/>
  <c r="XBB19" i="30"/>
  <c r="XBC19" i="30"/>
  <c r="XBD19" i="30"/>
  <c r="XBE19" i="30"/>
  <c r="XBF19" i="30"/>
  <c r="XBG19" i="30"/>
  <c r="XBH19" i="30"/>
  <c r="XBI19" i="30"/>
  <c r="XBJ19" i="30"/>
  <c r="XBK19" i="30"/>
  <c r="XBL19" i="30"/>
  <c r="XBM19" i="30"/>
  <c r="XBN19" i="30"/>
  <c r="XBO19" i="30"/>
  <c r="XBP19" i="30"/>
  <c r="XBQ19" i="30"/>
  <c r="XBR19" i="30"/>
  <c r="XBS19" i="30"/>
  <c r="XBT19" i="30"/>
  <c r="XBU19" i="30"/>
  <c r="XBV19" i="30"/>
  <c r="XBW19" i="30"/>
  <c r="XBX19" i="30"/>
  <c r="XBY19" i="30"/>
  <c r="XBZ19" i="30"/>
  <c r="XCA19" i="30"/>
  <c r="XCB19" i="30"/>
  <c r="XCC19" i="30"/>
  <c r="XCD19" i="30"/>
  <c r="XCE19" i="30"/>
  <c r="XCF19" i="30"/>
  <c r="XCG19" i="30"/>
  <c r="XCH19" i="30"/>
  <c r="XCI19" i="30"/>
  <c r="XCJ19" i="30"/>
  <c r="XCK19" i="30"/>
  <c r="XCL19" i="30"/>
  <c r="XCM19" i="30"/>
  <c r="XCN19" i="30"/>
  <c r="XCO19" i="30"/>
  <c r="XCP19" i="30"/>
  <c r="XCQ19" i="30"/>
  <c r="XCR19" i="30"/>
  <c r="XCS19" i="30"/>
  <c r="XCT19" i="30"/>
  <c r="XCU19" i="30"/>
  <c r="XCV19" i="30"/>
  <c r="XCW19" i="30"/>
  <c r="XCX19" i="30"/>
  <c r="XCY19" i="30"/>
  <c r="XCZ19" i="30"/>
  <c r="XDA19" i="30"/>
  <c r="XDB19" i="30"/>
  <c r="XDC19" i="30"/>
  <c r="XDD19" i="30"/>
  <c r="XDE19" i="30"/>
  <c r="XDF19" i="30"/>
  <c r="XDG19" i="30"/>
  <c r="XDH19" i="30"/>
  <c r="XDI19" i="30"/>
  <c r="XDJ19" i="30"/>
  <c r="XDK19" i="30"/>
  <c r="XDL19" i="30"/>
  <c r="XDM19" i="30"/>
  <c r="XDN19" i="30"/>
  <c r="XDO19" i="30"/>
  <c r="XDP19" i="30"/>
  <c r="XDQ19" i="30"/>
  <c r="XDR19" i="30"/>
  <c r="XDS19" i="30"/>
  <c r="XDT19" i="30"/>
  <c r="XDU19" i="30"/>
  <c r="XDV19" i="30"/>
  <c r="XDW19" i="30"/>
  <c r="XDX19" i="30"/>
  <c r="XDY19" i="30"/>
  <c r="XDZ19" i="30"/>
  <c r="XEA19" i="30"/>
  <c r="XEB19" i="30"/>
  <c r="XEC19" i="30"/>
  <c r="XED19" i="30"/>
  <c r="XEE19" i="30"/>
  <c r="XEF19" i="30"/>
  <c r="XEG19" i="30"/>
  <c r="XEH19" i="30"/>
  <c r="XEI19" i="30"/>
  <c r="XEJ19" i="30"/>
  <c r="XEK19" i="30"/>
  <c r="XEL19" i="30"/>
  <c r="XEM19" i="30"/>
  <c r="XEN19" i="30"/>
  <c r="XEO19" i="30"/>
  <c r="XEP19" i="30"/>
  <c r="XEQ19" i="30"/>
  <c r="XER19" i="30"/>
  <c r="XES19" i="30"/>
  <c r="XET19" i="30"/>
  <c r="XEU19" i="30"/>
  <c r="XEV19" i="30"/>
  <c r="XEW19" i="30"/>
  <c r="XEX19" i="30"/>
  <c r="XEY19" i="30"/>
  <c r="XEZ19" i="30"/>
  <c r="XFA19" i="30"/>
  <c r="XFB19" i="30"/>
  <c r="XFC19" i="30"/>
  <c r="XFD19" i="30"/>
  <c r="E16" i="30"/>
  <c r="E20" i="30" s="1"/>
  <c r="BH14" i="30"/>
  <c r="BG14" i="30"/>
  <c r="BF14" i="30"/>
  <c r="BE14" i="30"/>
  <c r="BD14" i="30"/>
  <c r="BC14" i="30"/>
  <c r="BB14" i="30"/>
  <c r="BA14" i="30"/>
  <c r="AZ14" i="30"/>
  <c r="AY14" i="30"/>
  <c r="AX14" i="30"/>
  <c r="AW14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I14" i="30"/>
  <c r="AH14" i="30"/>
  <c r="AG14" i="30"/>
  <c r="AF14" i="30"/>
  <c r="AE14" i="30"/>
  <c r="AD14" i="30"/>
  <c r="AC14" i="30"/>
  <c r="AB14" i="30"/>
  <c r="AA14" i="30"/>
  <c r="Z14" i="30"/>
  <c r="Y14" i="30"/>
  <c r="X14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G13" i="30"/>
  <c r="F13" i="30"/>
  <c r="E13" i="30"/>
  <c r="G12" i="30"/>
  <c r="F12" i="30"/>
  <c r="E12" i="30"/>
  <c r="J11" i="30"/>
  <c r="H11" i="30"/>
  <c r="G11" i="30"/>
  <c r="F11" i="30"/>
  <c r="J7" i="30"/>
  <c r="H7" i="30"/>
  <c r="G7" i="30"/>
  <c r="F7" i="30"/>
  <c r="J93" i="30"/>
  <c r="H93" i="30"/>
  <c r="G93" i="30"/>
  <c r="F93" i="30"/>
  <c r="E93" i="30"/>
  <c r="J245" i="30"/>
  <c r="H245" i="30"/>
  <c r="G245" i="30"/>
  <c r="F245" i="30"/>
  <c r="E245" i="30"/>
  <c r="J238" i="30"/>
  <c r="H238" i="30"/>
  <c r="G238" i="30"/>
  <c r="F238" i="30"/>
  <c r="E238" i="30"/>
  <c r="J231" i="30"/>
  <c r="H231" i="30"/>
  <c r="G231" i="30"/>
  <c r="F231" i="30"/>
  <c r="E231" i="30"/>
  <c r="J217" i="30"/>
  <c r="H217" i="30"/>
  <c r="G217" i="30"/>
  <c r="F217" i="30"/>
  <c r="E217" i="30"/>
  <c r="J36" i="30"/>
  <c r="H36" i="30"/>
  <c r="G36" i="30"/>
  <c r="F36" i="30"/>
  <c r="E36" i="30"/>
  <c r="J85" i="16"/>
  <c r="I85" i="16"/>
  <c r="H85" i="16"/>
  <c r="G85" i="16"/>
  <c r="F85" i="16"/>
  <c r="E85" i="16"/>
  <c r="J81" i="16"/>
  <c r="H81" i="16"/>
  <c r="G81" i="16"/>
  <c r="F81" i="16"/>
  <c r="E81" i="16"/>
  <c r="J75" i="16"/>
  <c r="H75" i="16"/>
  <c r="G75" i="16"/>
  <c r="F75" i="16"/>
  <c r="E75" i="16"/>
  <c r="J67" i="16"/>
  <c r="J55" i="30" s="1"/>
  <c r="H67" i="16"/>
  <c r="H55" i="30" s="1"/>
  <c r="G67" i="16"/>
  <c r="G55" i="30" s="1"/>
  <c r="F67" i="16"/>
  <c r="F55" i="30" s="1"/>
  <c r="E67" i="16"/>
  <c r="E55" i="30" s="1"/>
  <c r="E64" i="16"/>
  <c r="J61" i="16"/>
  <c r="H61" i="16"/>
  <c r="G61" i="16"/>
  <c r="F61" i="16"/>
  <c r="E61" i="16"/>
  <c r="J49" i="16"/>
  <c r="I49" i="16"/>
  <c r="H49" i="16"/>
  <c r="G49" i="16"/>
  <c r="F49" i="16"/>
  <c r="E49" i="16"/>
  <c r="J81" i="30"/>
  <c r="H81" i="30"/>
  <c r="G81" i="30"/>
  <c r="F81" i="30"/>
  <c r="E81" i="30"/>
  <c r="J189" i="30"/>
  <c r="H189" i="30"/>
  <c r="G189" i="30"/>
  <c r="F189" i="30"/>
  <c r="J56" i="30"/>
  <c r="H56" i="30"/>
  <c r="G56" i="30"/>
  <c r="F56" i="30"/>
  <c r="J40" i="30"/>
  <c r="H40" i="30"/>
  <c r="G40" i="30"/>
  <c r="F40" i="30"/>
  <c r="J188" i="30"/>
  <c r="H188" i="30"/>
  <c r="G188" i="30"/>
  <c r="F188" i="30"/>
  <c r="E188" i="30"/>
  <c r="J187" i="30"/>
  <c r="H187" i="30"/>
  <c r="G187" i="30"/>
  <c r="F187" i="30"/>
  <c r="E187" i="30"/>
  <c r="J186" i="30"/>
  <c r="H186" i="30"/>
  <c r="G186" i="30"/>
  <c r="F186" i="30"/>
  <c r="E186" i="30"/>
  <c r="J185" i="30"/>
  <c r="H185" i="30"/>
  <c r="G185" i="30"/>
  <c r="F185" i="30"/>
  <c r="E185" i="30"/>
  <c r="J174" i="30"/>
  <c r="H174" i="30"/>
  <c r="G174" i="30"/>
  <c r="F174" i="30"/>
  <c r="E174" i="30"/>
  <c r="J164" i="30"/>
  <c r="H164" i="30"/>
  <c r="G164" i="30"/>
  <c r="F164" i="30"/>
  <c r="E164" i="30"/>
  <c r="J156" i="30"/>
  <c r="H156" i="30"/>
  <c r="G156" i="30"/>
  <c r="F156" i="30"/>
  <c r="E156" i="30"/>
  <c r="J173" i="30"/>
  <c r="H173" i="30"/>
  <c r="G173" i="30"/>
  <c r="F173" i="30"/>
  <c r="E173" i="30"/>
  <c r="J160" i="30"/>
  <c r="H160" i="30"/>
  <c r="G160" i="30"/>
  <c r="F160" i="30"/>
  <c r="E160" i="30"/>
  <c r="G412" i="30"/>
  <c r="E412" i="30"/>
  <c r="G380" i="30"/>
  <c r="E380" i="30"/>
  <c r="G244" i="30"/>
  <c r="E244" i="30"/>
  <c r="G237" i="30"/>
  <c r="E237" i="30"/>
  <c r="G47" i="30"/>
  <c r="E47" i="30"/>
  <c r="G34" i="30"/>
  <c r="E34" i="30"/>
  <c r="G97" i="30"/>
  <c r="E97" i="30"/>
  <c r="G96" i="30"/>
  <c r="E96" i="30"/>
  <c r="G155" i="30"/>
  <c r="E155" i="30"/>
  <c r="G126" i="30"/>
  <c r="E126" i="30"/>
  <c r="G125" i="30"/>
  <c r="E125" i="30"/>
  <c r="G124" i="30"/>
  <c r="E124" i="30"/>
  <c r="G123" i="30"/>
  <c r="E123" i="30"/>
  <c r="G122" i="30"/>
  <c r="E122" i="30"/>
  <c r="G121" i="30"/>
  <c r="E121" i="30"/>
  <c r="G120" i="30"/>
  <c r="E120" i="30"/>
  <c r="G119" i="30"/>
  <c r="E119" i="30"/>
  <c r="G118" i="30"/>
  <c r="E118" i="30"/>
  <c r="G117" i="30"/>
  <c r="E117" i="30"/>
  <c r="G116" i="30"/>
  <c r="E116" i="30"/>
  <c r="BH136" i="30"/>
  <c r="BG136" i="30"/>
  <c r="BF136" i="30"/>
  <c r="BE136" i="30"/>
  <c r="BD136" i="30"/>
  <c r="BC136" i="30"/>
  <c r="BB136" i="30"/>
  <c r="BA136" i="30"/>
  <c r="AZ136" i="30"/>
  <c r="AY136" i="30"/>
  <c r="AX136" i="30"/>
  <c r="AW136" i="30"/>
  <c r="AV136" i="30"/>
  <c r="AU136" i="30"/>
  <c r="AT136" i="30"/>
  <c r="AS136" i="30"/>
  <c r="AR136" i="30"/>
  <c r="AQ136" i="30"/>
  <c r="AP136" i="30"/>
  <c r="AO136" i="30"/>
  <c r="AN136" i="30"/>
  <c r="AM136" i="30"/>
  <c r="AL136" i="30"/>
  <c r="AK136" i="30"/>
  <c r="AJ136" i="30"/>
  <c r="AI136" i="30"/>
  <c r="AH136" i="30"/>
  <c r="AG136" i="30"/>
  <c r="AF136" i="30"/>
  <c r="AE136" i="30"/>
  <c r="AD136" i="30"/>
  <c r="AC136" i="30"/>
  <c r="AB136" i="30"/>
  <c r="AA136" i="30"/>
  <c r="Z136" i="30"/>
  <c r="Y136" i="30"/>
  <c r="X136" i="30"/>
  <c r="W136" i="30"/>
  <c r="V136" i="30"/>
  <c r="U136" i="30"/>
  <c r="T136" i="30"/>
  <c r="S136" i="30"/>
  <c r="R136" i="30"/>
  <c r="Q136" i="30"/>
  <c r="P136" i="30"/>
  <c r="O136" i="30"/>
  <c r="N136" i="30"/>
  <c r="M136" i="30"/>
  <c r="L136" i="30"/>
  <c r="K136" i="30"/>
  <c r="J136" i="30"/>
  <c r="I136" i="30"/>
  <c r="H136" i="30"/>
  <c r="G136" i="30"/>
  <c r="G9" i="35" s="1"/>
  <c r="F136" i="30"/>
  <c r="F9" i="35" s="1"/>
  <c r="E136" i="30"/>
  <c r="E9" i="35" s="1"/>
  <c r="J112" i="30"/>
  <c r="H112" i="30"/>
  <c r="G112" i="30"/>
  <c r="F112" i="30"/>
  <c r="J253" i="26"/>
  <c r="H253" i="26"/>
  <c r="G253" i="26"/>
  <c r="F253" i="26"/>
  <c r="J250" i="26"/>
  <c r="H250" i="26"/>
  <c r="G250" i="26"/>
  <c r="F250" i="26"/>
  <c r="G198" i="26"/>
  <c r="E198" i="26"/>
  <c r="G190" i="26"/>
  <c r="E190" i="26"/>
  <c r="G279" i="26"/>
  <c r="E279" i="26"/>
  <c r="J54" i="26"/>
  <c r="H54" i="26"/>
  <c r="G54" i="26"/>
  <c r="F54" i="26"/>
  <c r="E54" i="26"/>
  <c r="J53" i="26"/>
  <c r="J144" i="26" s="1"/>
  <c r="H53" i="26"/>
  <c r="H144" i="26" s="1"/>
  <c r="G53" i="26"/>
  <c r="G144" i="26" s="1"/>
  <c r="F53" i="26"/>
  <c r="F144" i="26" s="1"/>
  <c r="J138" i="26"/>
  <c r="H138" i="26"/>
  <c r="G138" i="26"/>
  <c r="F138" i="26"/>
  <c r="E138" i="26"/>
  <c r="F39" i="16"/>
  <c r="J78" i="26"/>
  <c r="H78" i="26"/>
  <c r="G78" i="26"/>
  <c r="F78" i="26"/>
  <c r="E78" i="26"/>
  <c r="E382" i="30" l="1"/>
  <c r="E31" i="30"/>
  <c r="J290" i="26"/>
  <c r="H290" i="26"/>
  <c r="G290" i="26"/>
  <c r="F290" i="26"/>
  <c r="BH44" i="26"/>
  <c r="BG44" i="26"/>
  <c r="BF44" i="26"/>
  <c r="BE44" i="26"/>
  <c r="BD44" i="26"/>
  <c r="BC44" i="26"/>
  <c r="BB44" i="26"/>
  <c r="BA44" i="26"/>
  <c r="AZ44" i="26"/>
  <c r="AY44" i="26"/>
  <c r="AX44" i="26"/>
  <c r="AW44" i="26"/>
  <c r="AV44" i="26"/>
  <c r="AU44" i="26"/>
  <c r="AT44" i="26"/>
  <c r="AS44" i="26"/>
  <c r="AR44" i="26"/>
  <c r="AQ44" i="26"/>
  <c r="AP44" i="26"/>
  <c r="AO44" i="26"/>
  <c r="AN44" i="26"/>
  <c r="AM44" i="26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E42" i="26"/>
  <c r="BH48" i="26"/>
  <c r="BG48" i="26"/>
  <c r="BF48" i="26"/>
  <c r="BE48" i="26"/>
  <c r="BD48" i="26"/>
  <c r="BC48" i="26"/>
  <c r="BB48" i="26"/>
  <c r="BA48" i="26"/>
  <c r="AZ48" i="26"/>
  <c r="AY48" i="26"/>
  <c r="AX48" i="26"/>
  <c r="AW48" i="26"/>
  <c r="AV48" i="26"/>
  <c r="AU48" i="26"/>
  <c r="AT48" i="26"/>
  <c r="AS48" i="26"/>
  <c r="AR48" i="26"/>
  <c r="AQ48" i="26"/>
  <c r="AP48" i="26"/>
  <c r="AO48" i="26"/>
  <c r="AN48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E170" i="26" l="1"/>
  <c r="E150" i="26"/>
  <c r="E112" i="30"/>
  <c r="E7" i="30"/>
  <c r="E8" i="30" s="1"/>
  <c r="E19" i="30" s="1"/>
  <c r="E24" i="30"/>
  <c r="E253" i="26"/>
  <c r="E11" i="30"/>
  <c r="E53" i="26"/>
  <c r="E144" i="26" s="1"/>
  <c r="E250" i="26"/>
  <c r="E290" i="26"/>
  <c r="G5" i="27" l="1"/>
  <c r="I5" i="27" l="1"/>
  <c r="G6" i="27"/>
  <c r="G7" i="27" l="1"/>
  <c r="I6" i="27"/>
  <c r="I7" i="27" l="1"/>
  <c r="G8" i="27"/>
  <c r="I8" i="27" s="1"/>
  <c r="G9" i="27" l="1"/>
  <c r="J54" i="30"/>
  <c r="H54" i="30"/>
  <c r="G54" i="30"/>
  <c r="F54" i="30"/>
  <c r="E54" i="30"/>
  <c r="G10" i="27" l="1"/>
  <c r="I9" i="27"/>
  <c r="G12" i="27"/>
  <c r="I12" i="27" s="1"/>
  <c r="I10" i="27"/>
  <c r="F481" i="31"/>
  <c r="G13" i="27" l="1"/>
  <c r="J99" i="30"/>
  <c r="I99" i="30"/>
  <c r="H99" i="30"/>
  <c r="G99" i="30"/>
  <c r="F99" i="30"/>
  <c r="E99" i="30"/>
  <c r="J103" i="16"/>
  <c r="I103" i="16"/>
  <c r="H103" i="16"/>
  <c r="G103" i="16"/>
  <c r="F103" i="16"/>
  <c r="E103" i="16"/>
  <c r="G102" i="16"/>
  <c r="J268" i="30"/>
  <c r="H268" i="30"/>
  <c r="G268" i="30"/>
  <c r="F268" i="30"/>
  <c r="E268" i="30"/>
  <c r="J315" i="31"/>
  <c r="H315" i="31"/>
  <c r="G315" i="31"/>
  <c r="F315" i="31"/>
  <c r="J309" i="31"/>
  <c r="H309" i="31"/>
  <c r="G309" i="31"/>
  <c r="F309" i="31"/>
  <c r="J257" i="31"/>
  <c r="H257" i="31"/>
  <c r="G257" i="31"/>
  <c r="F257" i="31"/>
  <c r="J251" i="31"/>
  <c r="H251" i="31"/>
  <c r="G251" i="31"/>
  <c r="F251" i="31"/>
  <c r="J203" i="31"/>
  <c r="H203" i="31"/>
  <c r="G203" i="31"/>
  <c r="F203" i="31"/>
  <c r="J198" i="31"/>
  <c r="H198" i="31"/>
  <c r="G198" i="31"/>
  <c r="F198" i="31"/>
  <c r="J103" i="30"/>
  <c r="H103" i="30"/>
  <c r="G103" i="30"/>
  <c r="F103" i="30"/>
  <c r="E103" i="30"/>
  <c r="E106" i="30" s="1"/>
  <c r="E192" i="30" s="1"/>
  <c r="E204" i="30" s="1"/>
  <c r="E184" i="30"/>
  <c r="E197" i="30" s="1"/>
  <c r="F184" i="30"/>
  <c r="G184" i="30"/>
  <c r="H184" i="30"/>
  <c r="J184" i="30"/>
  <c r="F190" i="30"/>
  <c r="G190" i="30"/>
  <c r="G203" i="30" s="1"/>
  <c r="H190" i="30"/>
  <c r="J190" i="30"/>
  <c r="F192" i="30"/>
  <c r="G192" i="30"/>
  <c r="G204" i="30" s="1"/>
  <c r="H192" i="30"/>
  <c r="J192" i="30"/>
  <c r="F193" i="30"/>
  <c r="G193" i="30"/>
  <c r="H193" i="30"/>
  <c r="J193" i="30"/>
  <c r="F194" i="30"/>
  <c r="G194" i="30"/>
  <c r="G206" i="30" s="1"/>
  <c r="H194" i="30"/>
  <c r="J194" i="30"/>
  <c r="E207" i="30"/>
  <c r="J484" i="31"/>
  <c r="H484" i="31"/>
  <c r="G484" i="31"/>
  <c r="F484" i="31"/>
  <c r="E484" i="31"/>
  <c r="J301" i="31"/>
  <c r="H301" i="31"/>
  <c r="G301" i="31"/>
  <c r="F301" i="31"/>
  <c r="E301" i="31"/>
  <c r="J295" i="31"/>
  <c r="H295" i="31"/>
  <c r="G295" i="31"/>
  <c r="F295" i="31"/>
  <c r="E295" i="31"/>
  <c r="J243" i="31"/>
  <c r="H243" i="31"/>
  <c r="G243" i="31"/>
  <c r="F243" i="31"/>
  <c r="E243" i="31"/>
  <c r="J237" i="31"/>
  <c r="H237" i="31"/>
  <c r="G237" i="31"/>
  <c r="F237" i="31"/>
  <c r="E237" i="31"/>
  <c r="J191" i="31"/>
  <c r="H191" i="31"/>
  <c r="G191" i="31"/>
  <c r="F191" i="31"/>
  <c r="E191" i="31"/>
  <c r="J187" i="31"/>
  <c r="H187" i="31"/>
  <c r="G187" i="31"/>
  <c r="F187" i="31"/>
  <c r="E187" i="31"/>
  <c r="I13" i="27" l="1"/>
  <c r="G14" i="27"/>
  <c r="G205" i="30"/>
  <c r="G197" i="30"/>
  <c r="E108" i="30"/>
  <c r="E107" i="30"/>
  <c r="J145" i="30"/>
  <c r="I145" i="30"/>
  <c r="H145" i="30"/>
  <c r="G145" i="30"/>
  <c r="F145" i="30"/>
  <c r="E145" i="30"/>
  <c r="J144" i="30"/>
  <c r="I144" i="30"/>
  <c r="H144" i="30"/>
  <c r="F144" i="30"/>
  <c r="E144" i="30"/>
  <c r="G444" i="30"/>
  <c r="E444" i="30"/>
  <c r="I14" i="27" l="1"/>
  <c r="G15" i="27"/>
  <c r="E193" i="30"/>
  <c r="E205" i="30" s="1"/>
  <c r="E194" i="30"/>
  <c r="E206" i="30" s="1"/>
  <c r="G17" i="27" l="1"/>
  <c r="I15" i="27"/>
  <c r="J176" i="31"/>
  <c r="H176" i="31"/>
  <c r="G176" i="31"/>
  <c r="F176" i="31"/>
  <c r="E176" i="31"/>
  <c r="J168" i="31"/>
  <c r="H168" i="31"/>
  <c r="G168" i="31"/>
  <c r="F168" i="31"/>
  <c r="E168" i="31"/>
  <c r="J167" i="31"/>
  <c r="H167" i="31"/>
  <c r="F167" i="31"/>
  <c r="J159" i="31"/>
  <c r="H159" i="31"/>
  <c r="G159" i="31"/>
  <c r="F159" i="31"/>
  <c r="E159" i="31"/>
  <c r="H44" i="45" l="1"/>
  <c r="H43" i="45"/>
  <c r="I17" i="27"/>
  <c r="G19" i="27"/>
  <c r="G20" i="27" s="1"/>
  <c r="R46" i="22"/>
  <c r="R47" i="22"/>
  <c r="P47" i="22"/>
  <c r="P46" i="22"/>
  <c r="J272" i="31"/>
  <c r="I272" i="31"/>
  <c r="H272" i="31"/>
  <c r="G272" i="31"/>
  <c r="F272" i="31"/>
  <c r="E272" i="31"/>
  <c r="J258" i="31"/>
  <c r="I258" i="31"/>
  <c r="H258" i="31"/>
  <c r="G258" i="31"/>
  <c r="F258" i="31"/>
  <c r="E258" i="31"/>
  <c r="J244" i="31"/>
  <c r="I244" i="31"/>
  <c r="H244" i="31"/>
  <c r="G244" i="31"/>
  <c r="F244" i="31"/>
  <c r="E244" i="31"/>
  <c r="E32" i="35"/>
  <c r="F115" i="31"/>
  <c r="G115" i="31"/>
  <c r="H115" i="31"/>
  <c r="J115" i="31"/>
  <c r="E115" i="31"/>
  <c r="F338" i="26"/>
  <c r="G338" i="26"/>
  <c r="H338" i="26"/>
  <c r="J338" i="26"/>
  <c r="E338" i="26"/>
  <c r="G298" i="26"/>
  <c r="F298" i="26"/>
  <c r="E298" i="26"/>
  <c r="G297" i="26"/>
  <c r="F297" i="26"/>
  <c r="E297" i="26"/>
  <c r="F289" i="26"/>
  <c r="H289" i="26"/>
  <c r="J289" i="26"/>
  <c r="E289" i="26"/>
  <c r="J309" i="26"/>
  <c r="H309" i="26"/>
  <c r="G309" i="26"/>
  <c r="F309" i="26"/>
  <c r="F267" i="26"/>
  <c r="G267" i="26"/>
  <c r="H267" i="26"/>
  <c r="J267" i="26"/>
  <c r="E267" i="26"/>
  <c r="F261" i="26"/>
  <c r="H261" i="26"/>
  <c r="J261" i="26"/>
  <c r="G64" i="26"/>
  <c r="G261" i="26" s="1"/>
  <c r="E64" i="26"/>
  <c r="E261" i="26" s="1"/>
  <c r="G22" i="27" l="1"/>
  <c r="I20" i="27"/>
  <c r="H77" i="45" s="1"/>
  <c r="H62" i="45"/>
  <c r="H56" i="45"/>
  <c r="H51" i="45"/>
  <c r="H59" i="45"/>
  <c r="H55" i="45"/>
  <c r="H50" i="45"/>
  <c r="H49" i="45"/>
  <c r="H48" i="45"/>
  <c r="H58" i="45"/>
  <c r="H54" i="45"/>
  <c r="H57" i="45"/>
  <c r="H52" i="45"/>
  <c r="I19" i="27"/>
  <c r="G200" i="30"/>
  <c r="E200" i="30"/>
  <c r="H75" i="45" l="1"/>
  <c r="H76" i="45"/>
  <c r="H74" i="45"/>
  <c r="I22" i="27"/>
  <c r="G23" i="27" l="1"/>
  <c r="G24" i="27" s="1"/>
  <c r="G25" i="27" l="1"/>
  <c r="I24" i="27"/>
  <c r="H84" i="45" s="1"/>
  <c r="I23" i="27"/>
  <c r="G26" i="27" l="1"/>
  <c r="I25" i="27"/>
  <c r="G27" i="27" l="1"/>
  <c r="I26" i="27"/>
  <c r="G28" i="27" l="1"/>
  <c r="I27" i="27"/>
  <c r="G29" i="27" l="1"/>
  <c r="I28" i="27"/>
  <c r="G30" i="27" l="1"/>
  <c r="I29" i="27"/>
  <c r="G31" i="27" l="1"/>
  <c r="G32" i="27" s="1"/>
  <c r="I30" i="27"/>
  <c r="G33" i="27" l="1"/>
  <c r="I33" i="27" s="1"/>
  <c r="I32" i="27"/>
  <c r="I31" i="27"/>
  <c r="G35" i="27"/>
  <c r="H212" i="45" l="1"/>
  <c r="H208" i="45"/>
  <c r="H204" i="45"/>
  <c r="H200" i="45"/>
  <c r="H196" i="45"/>
  <c r="H192" i="45"/>
  <c r="H188" i="45"/>
  <c r="H184" i="45"/>
  <c r="H180" i="45"/>
  <c r="H176" i="45"/>
  <c r="H172" i="45"/>
  <c r="H168" i="45"/>
  <c r="H211" i="45"/>
  <c r="H207" i="45"/>
  <c r="H203" i="45"/>
  <c r="H199" i="45"/>
  <c r="H195" i="45"/>
  <c r="H191" i="45"/>
  <c r="H187" i="45"/>
  <c r="H183" i="45"/>
  <c r="H179" i="45"/>
  <c r="H175" i="45"/>
  <c r="H171" i="45"/>
  <c r="H210" i="45"/>
  <c r="H206" i="45"/>
  <c r="H202" i="45"/>
  <c r="H198" i="45"/>
  <c r="H194" i="45"/>
  <c r="H190" i="45"/>
  <c r="H186" i="45"/>
  <c r="H182" i="45"/>
  <c r="H178" i="45"/>
  <c r="H174" i="45"/>
  <c r="H170" i="45"/>
  <c r="H209" i="45"/>
  <c r="H205" i="45"/>
  <c r="H201" i="45"/>
  <c r="H197" i="45"/>
  <c r="H193" i="45"/>
  <c r="H189" i="45"/>
  <c r="H185" i="45"/>
  <c r="H181" i="45"/>
  <c r="H177" i="45"/>
  <c r="H173" i="45"/>
  <c r="H169" i="45"/>
  <c r="H238" i="45"/>
  <c r="H234" i="45"/>
  <c r="H230" i="45"/>
  <c r="H226" i="45"/>
  <c r="H222" i="45"/>
  <c r="H218" i="45"/>
  <c r="H237" i="45"/>
  <c r="H233" i="45"/>
  <c r="H229" i="45"/>
  <c r="H225" i="45"/>
  <c r="H221" i="45"/>
  <c r="H217" i="45"/>
  <c r="H240" i="45"/>
  <c r="H236" i="45"/>
  <c r="H232" i="45"/>
  <c r="H228" i="45"/>
  <c r="H224" i="45"/>
  <c r="H220" i="45"/>
  <c r="H216" i="45"/>
  <c r="H239" i="45"/>
  <c r="H235" i="45"/>
  <c r="H231" i="45"/>
  <c r="H227" i="45"/>
  <c r="H223" i="45"/>
  <c r="H219" i="45"/>
  <c r="H215" i="45"/>
  <c r="I35" i="27"/>
  <c r="G36" i="27"/>
  <c r="I36" i="27" s="1"/>
  <c r="G38" i="27" l="1"/>
  <c r="G40" i="27" s="1"/>
  <c r="I40" i="27" s="1"/>
  <c r="H65" i="45" s="1"/>
  <c r="I38" i="27" l="1"/>
  <c r="G42" i="27"/>
  <c r="H70" i="45" l="1"/>
  <c r="H71" i="45"/>
  <c r="I42" i="27"/>
  <c r="G43" i="27"/>
  <c r="I43" i="27" s="1"/>
  <c r="G44" i="27" l="1"/>
  <c r="G45" i="27" s="1"/>
  <c r="I45" i="27" l="1"/>
  <c r="G46" i="27"/>
  <c r="I44" i="27"/>
  <c r="G47" i="27" l="1"/>
  <c r="I47" i="27" s="1"/>
  <c r="H101" i="45" s="1"/>
  <c r="H99" i="45"/>
  <c r="I46" i="27"/>
  <c r="H100" i="45" s="1"/>
  <c r="G31" i="44" s="1"/>
  <c r="G48" i="27" l="1"/>
  <c r="I48" i="27" s="1"/>
  <c r="G49" i="27"/>
  <c r="I49" i="27" s="1"/>
  <c r="H90" i="45" s="1"/>
  <c r="H166" i="26" s="1"/>
  <c r="G50" i="27" l="1"/>
  <c r="I50" i="27" l="1"/>
  <c r="H91" i="45" s="1"/>
  <c r="G51" i="27"/>
  <c r="I51" i="27" s="1"/>
  <c r="H95" i="45" l="1"/>
  <c r="H96" i="45"/>
  <c r="H162" i="26" s="1"/>
  <c r="G52" i="27"/>
  <c r="I52" i="27" s="1"/>
  <c r="H110" i="45" s="1"/>
  <c r="G53" i="27" l="1"/>
  <c r="I53" i="27" s="1"/>
  <c r="H111" i="45" s="1"/>
  <c r="G54" i="27" l="1"/>
  <c r="G55" i="27" l="1"/>
  <c r="I54" i="27"/>
  <c r="H118" i="45" s="1"/>
  <c r="J139" i="26"/>
  <c r="I139" i="26"/>
  <c r="H139" i="26"/>
  <c r="F139" i="26"/>
  <c r="G56" i="27" l="1"/>
  <c r="I55" i="27"/>
  <c r="H121" i="45" s="1"/>
  <c r="G594" i="31"/>
  <c r="E594" i="31"/>
  <c r="G593" i="31"/>
  <c r="E593" i="31"/>
  <c r="G592" i="31"/>
  <c r="E592" i="31"/>
  <c r="G591" i="31"/>
  <c r="E591" i="31"/>
  <c r="G590" i="31"/>
  <c r="E590" i="31"/>
  <c r="G589" i="31"/>
  <c r="E589" i="31"/>
  <c r="G448" i="30"/>
  <c r="G447" i="30"/>
  <c r="G446" i="30"/>
  <c r="E446" i="30"/>
  <c r="G445" i="30"/>
  <c r="F250" i="30"/>
  <c r="G250" i="30"/>
  <c r="H250" i="30"/>
  <c r="J250" i="30"/>
  <c r="E250" i="30"/>
  <c r="F246" i="30"/>
  <c r="G246" i="30"/>
  <c r="H246" i="30"/>
  <c r="J246" i="30"/>
  <c r="E246" i="30"/>
  <c r="F258" i="30"/>
  <c r="G258" i="30"/>
  <c r="H258" i="30"/>
  <c r="J258" i="30"/>
  <c r="E258" i="30"/>
  <c r="K251" i="30"/>
  <c r="F252" i="30"/>
  <c r="G252" i="30"/>
  <c r="H252" i="30"/>
  <c r="J252" i="30"/>
  <c r="F253" i="30"/>
  <c r="G253" i="30"/>
  <c r="H253" i="30"/>
  <c r="J253" i="30"/>
  <c r="E253" i="30"/>
  <c r="G57" i="27" l="1"/>
  <c r="I56" i="27"/>
  <c r="H122" i="45" s="1"/>
  <c r="G58" i="27"/>
  <c r="F42" i="35"/>
  <c r="H42" i="35"/>
  <c r="J42" i="35"/>
  <c r="F43" i="35"/>
  <c r="H43" i="35"/>
  <c r="J43" i="35"/>
  <c r="F44" i="35"/>
  <c r="H44" i="35"/>
  <c r="J44" i="35"/>
  <c r="F45" i="35"/>
  <c r="H45" i="35"/>
  <c r="J45" i="35"/>
  <c r="F46" i="35"/>
  <c r="H46" i="35"/>
  <c r="J46" i="35"/>
  <c r="F47" i="35"/>
  <c r="H47" i="35"/>
  <c r="J47" i="35"/>
  <c r="G59" i="27" l="1"/>
  <c r="I58" i="27"/>
  <c r="H129" i="45" s="1"/>
  <c r="I57" i="27"/>
  <c r="H125" i="45" s="1"/>
  <c r="F117" i="16"/>
  <c r="F96" i="16"/>
  <c r="E290" i="31"/>
  <c r="E586" i="31" s="1"/>
  <c r="E283" i="31"/>
  <c r="E585" i="31" s="1"/>
  <c r="G586" i="31"/>
  <c r="G585" i="31"/>
  <c r="J314" i="30"/>
  <c r="H314" i="30"/>
  <c r="G314" i="30"/>
  <c r="F314" i="30"/>
  <c r="J313" i="30"/>
  <c r="H313" i="30"/>
  <c r="F313" i="30"/>
  <c r="E314" i="30"/>
  <c r="J315" i="30"/>
  <c r="H315" i="30"/>
  <c r="G315" i="30"/>
  <c r="F315" i="30"/>
  <c r="E315" i="30"/>
  <c r="J316" i="30"/>
  <c r="H316" i="30"/>
  <c r="G316" i="30"/>
  <c r="F316" i="30"/>
  <c r="E316" i="30"/>
  <c r="J317" i="30"/>
  <c r="H317" i="30"/>
  <c r="G317" i="30"/>
  <c r="F317" i="30"/>
  <c r="E317" i="30"/>
  <c r="E309" i="30"/>
  <c r="E308" i="30"/>
  <c r="J280" i="30"/>
  <c r="H280" i="30"/>
  <c r="G280" i="30"/>
  <c r="F280" i="30"/>
  <c r="E280" i="30"/>
  <c r="J279" i="30"/>
  <c r="H279" i="30"/>
  <c r="G279" i="30"/>
  <c r="F279" i="30"/>
  <c r="E279" i="30"/>
  <c r="J276" i="30"/>
  <c r="H276" i="30"/>
  <c r="G276" i="30"/>
  <c r="F276" i="30"/>
  <c r="E276" i="30"/>
  <c r="G60" i="27" l="1"/>
  <c r="I59" i="27"/>
  <c r="H134" i="45" s="1"/>
  <c r="J239" i="30"/>
  <c r="I239" i="30"/>
  <c r="H239" i="30"/>
  <c r="G239" i="30"/>
  <c r="F239" i="30"/>
  <c r="E239" i="30"/>
  <c r="E235" i="30"/>
  <c r="G61" i="27" l="1"/>
  <c r="I60" i="27"/>
  <c r="H135" i="45" s="1"/>
  <c r="E252" i="30"/>
  <c r="E240" i="30"/>
  <c r="J258" i="26"/>
  <c r="H258" i="26"/>
  <c r="G258" i="26"/>
  <c r="F258" i="26"/>
  <c r="E258" i="26"/>
  <c r="G62" i="27" l="1"/>
  <c r="I61" i="27"/>
  <c r="G49" i="22"/>
  <c r="G63" i="27" l="1"/>
  <c r="I63" i="27" s="1"/>
  <c r="H156" i="45" s="1"/>
  <c r="I62" i="27"/>
  <c r="H153" i="45" s="1"/>
  <c r="G64" i="27"/>
  <c r="G194" i="26"/>
  <c r="G28" i="43"/>
  <c r="J92" i="16"/>
  <c r="I92" i="16"/>
  <c r="H92" i="16"/>
  <c r="G92" i="16"/>
  <c r="F92" i="16"/>
  <c r="E92" i="16"/>
  <c r="G65" i="27" l="1"/>
  <c r="I64" i="27"/>
  <c r="H154" i="45" s="1"/>
  <c r="F45" i="3"/>
  <c r="A1" i="3"/>
  <c r="J5" i="3"/>
  <c r="H494" i="31"/>
  <c r="H483" i="31"/>
  <c r="H481" i="31"/>
  <c r="H480" i="31"/>
  <c r="H479" i="31"/>
  <c r="H478" i="31"/>
  <c r="H472" i="31"/>
  <c r="H471" i="31"/>
  <c r="H465" i="31"/>
  <c r="H464" i="31"/>
  <c r="H463" i="31"/>
  <c r="H331" i="31"/>
  <c r="H330" i="31"/>
  <c r="H329" i="31"/>
  <c r="H324" i="31"/>
  <c r="H323" i="31"/>
  <c r="H317" i="31"/>
  <c r="H316" i="31"/>
  <c r="H310" i="31"/>
  <c r="H303" i="31"/>
  <c r="H302" i="31"/>
  <c r="H296" i="31"/>
  <c r="H273" i="31"/>
  <c r="H271" i="31"/>
  <c r="H266" i="31"/>
  <c r="H265" i="31"/>
  <c r="H259" i="31"/>
  <c r="H252" i="31"/>
  <c r="H245" i="31"/>
  <c r="H238" i="31"/>
  <c r="H215" i="31"/>
  <c r="H214" i="31"/>
  <c r="H210" i="31"/>
  <c r="H204" i="31"/>
  <c r="H192" i="31"/>
  <c r="H177" i="31"/>
  <c r="H130" i="31"/>
  <c r="H117" i="31"/>
  <c r="H116" i="31"/>
  <c r="H114" i="31"/>
  <c r="H113" i="31"/>
  <c r="H90" i="31"/>
  <c r="H84" i="31"/>
  <c r="H158" i="31" s="1"/>
  <c r="H83" i="31"/>
  <c r="H82" i="31"/>
  <c r="H76" i="31"/>
  <c r="H75" i="31"/>
  <c r="H74" i="31"/>
  <c r="G588" i="31"/>
  <c r="G587" i="31"/>
  <c r="G584" i="31"/>
  <c r="G583" i="31"/>
  <c r="G582" i="31"/>
  <c r="G494" i="31"/>
  <c r="G483" i="31"/>
  <c r="G481" i="31"/>
  <c r="G480" i="31"/>
  <c r="G479" i="31"/>
  <c r="G478" i="31"/>
  <c r="G472" i="31"/>
  <c r="G471" i="31"/>
  <c r="G465" i="31"/>
  <c r="G464" i="31"/>
  <c r="G463" i="31"/>
  <c r="G331" i="31"/>
  <c r="G330" i="31"/>
  <c r="G329" i="31"/>
  <c r="G324" i="31"/>
  <c r="G323" i="31"/>
  <c r="G317" i="31"/>
  <c r="G316" i="31"/>
  <c r="G310" i="31"/>
  <c r="G303" i="31"/>
  <c r="G302" i="31"/>
  <c r="G296" i="31"/>
  <c r="G273" i="31"/>
  <c r="G271" i="31"/>
  <c r="G266" i="31"/>
  <c r="G265" i="31"/>
  <c r="G259" i="31"/>
  <c r="G252" i="31"/>
  <c r="G245" i="31"/>
  <c r="G238" i="31"/>
  <c r="G215" i="31"/>
  <c r="G214" i="31"/>
  <c r="G210" i="31"/>
  <c r="G204" i="31"/>
  <c r="G192" i="31"/>
  <c r="G177" i="31"/>
  <c r="G130" i="31"/>
  <c r="G118" i="31"/>
  <c r="G117" i="31"/>
  <c r="G116" i="31"/>
  <c r="G114" i="31"/>
  <c r="G113" i="31"/>
  <c r="G90" i="31"/>
  <c r="G84" i="31"/>
  <c r="G158" i="31" s="1"/>
  <c r="G83" i="31"/>
  <c r="G82" i="31"/>
  <c r="G76" i="31"/>
  <c r="G3" i="31"/>
  <c r="G2" i="31"/>
  <c r="F494" i="31"/>
  <c r="F483" i="31"/>
  <c r="F480" i="31"/>
  <c r="F479" i="31"/>
  <c r="F478" i="31"/>
  <c r="F472" i="31"/>
  <c r="F471" i="31"/>
  <c r="F465" i="31"/>
  <c r="F464" i="31"/>
  <c r="F463" i="31"/>
  <c r="F331" i="31"/>
  <c r="F330" i="31"/>
  <c r="F329" i="31"/>
  <c r="F324" i="31"/>
  <c r="F323" i="31"/>
  <c r="F317" i="31"/>
  <c r="F316" i="31"/>
  <c r="F310" i="31"/>
  <c r="F303" i="31"/>
  <c r="F302" i="31"/>
  <c r="F296" i="31"/>
  <c r="F273" i="31"/>
  <c r="F271" i="31"/>
  <c r="F266" i="31"/>
  <c r="F265" i="31"/>
  <c r="F259" i="31"/>
  <c r="F252" i="31"/>
  <c r="F245" i="31"/>
  <c r="F238" i="31"/>
  <c r="F215" i="31"/>
  <c r="F214" i="31"/>
  <c r="F210" i="31"/>
  <c r="F204" i="31"/>
  <c r="F192" i="31"/>
  <c r="F177" i="31"/>
  <c r="F130" i="31"/>
  <c r="F118" i="31"/>
  <c r="F117" i="31"/>
  <c r="F116" i="31"/>
  <c r="F114" i="31"/>
  <c r="F113" i="31"/>
  <c r="F90" i="31"/>
  <c r="F84" i="31"/>
  <c r="F158" i="31" s="1"/>
  <c r="F83" i="31"/>
  <c r="F82" i="31"/>
  <c r="F76" i="31"/>
  <c r="F75" i="31"/>
  <c r="F74" i="31"/>
  <c r="E494" i="31"/>
  <c r="E483" i="31"/>
  <c r="E481" i="31"/>
  <c r="E480" i="31"/>
  <c r="E479" i="31"/>
  <c r="E478" i="31"/>
  <c r="E463" i="31"/>
  <c r="E331" i="31"/>
  <c r="E330" i="31"/>
  <c r="E324" i="31"/>
  <c r="E317" i="31"/>
  <c r="E316" i="31"/>
  <c r="E310" i="31"/>
  <c r="E303" i="31"/>
  <c r="E302" i="31"/>
  <c r="E296" i="31"/>
  <c r="E273" i="31"/>
  <c r="E266" i="31"/>
  <c r="E259" i="31"/>
  <c r="E252" i="31"/>
  <c r="E245" i="31"/>
  <c r="E238" i="31"/>
  <c r="E215" i="31"/>
  <c r="E204" i="31"/>
  <c r="E192" i="31"/>
  <c r="E130" i="31"/>
  <c r="E116" i="31"/>
  <c r="E114" i="31"/>
  <c r="E113" i="31"/>
  <c r="E90" i="31"/>
  <c r="E84" i="31"/>
  <c r="E158" i="31" s="1"/>
  <c r="E83" i="31"/>
  <c r="E82" i="31"/>
  <c r="E76" i="31"/>
  <c r="E75" i="31"/>
  <c r="E74" i="31"/>
  <c r="E3" i="31"/>
  <c r="E2" i="31"/>
  <c r="A1" i="31"/>
  <c r="J494" i="31"/>
  <c r="J483" i="31"/>
  <c r="J481" i="31"/>
  <c r="J480" i="31"/>
  <c r="J479" i="31"/>
  <c r="J478" i="31"/>
  <c r="J472" i="31"/>
  <c r="J471" i="31"/>
  <c r="J465" i="31"/>
  <c r="J464" i="31"/>
  <c r="J463" i="31"/>
  <c r="J331" i="31"/>
  <c r="J330" i="31"/>
  <c r="J329" i="31"/>
  <c r="J324" i="31"/>
  <c r="J323" i="31"/>
  <c r="J317" i="31"/>
  <c r="J316" i="31"/>
  <c r="J310" i="31"/>
  <c r="J303" i="31"/>
  <c r="J302" i="31"/>
  <c r="J296" i="31"/>
  <c r="J273" i="31"/>
  <c r="J271" i="31"/>
  <c r="J266" i="31"/>
  <c r="J265" i="31"/>
  <c r="J259" i="31"/>
  <c r="J252" i="31"/>
  <c r="J245" i="31"/>
  <c r="J238" i="31"/>
  <c r="J215" i="31"/>
  <c r="J214" i="31"/>
  <c r="J210" i="31"/>
  <c r="J204" i="31"/>
  <c r="J192" i="31"/>
  <c r="J177" i="31"/>
  <c r="J130" i="31"/>
  <c r="J118" i="31"/>
  <c r="J117" i="31"/>
  <c r="J116" i="31"/>
  <c r="J114" i="31"/>
  <c r="J113" i="31"/>
  <c r="J90" i="31"/>
  <c r="J84" i="31"/>
  <c r="J158" i="31" s="1"/>
  <c r="J83" i="31"/>
  <c r="J82" i="31"/>
  <c r="J76" i="31"/>
  <c r="J75" i="31"/>
  <c r="J74" i="31"/>
  <c r="I494" i="31"/>
  <c r="I330" i="31"/>
  <c r="I324" i="31"/>
  <c r="I316" i="31"/>
  <c r="I310" i="31"/>
  <c r="I302" i="31"/>
  <c r="I296" i="31"/>
  <c r="I266" i="31"/>
  <c r="I252" i="31"/>
  <c r="I238" i="31"/>
  <c r="I130" i="31"/>
  <c r="H422" i="30"/>
  <c r="H421" i="30"/>
  <c r="H420" i="30"/>
  <c r="H419" i="30"/>
  <c r="H403" i="30"/>
  <c r="H400" i="30"/>
  <c r="H393" i="30"/>
  <c r="H392" i="30"/>
  <c r="H334" i="30"/>
  <c r="H333" i="30"/>
  <c r="H332" i="30"/>
  <c r="H328" i="30"/>
  <c r="H327" i="30"/>
  <c r="H326" i="30"/>
  <c r="H325" i="30"/>
  <c r="H299" i="30"/>
  <c r="H287" i="30"/>
  <c r="H286" i="30"/>
  <c r="H272" i="30"/>
  <c r="H271" i="30"/>
  <c r="H270" i="30"/>
  <c r="H269" i="30"/>
  <c r="H267" i="30"/>
  <c r="H223" i="30"/>
  <c r="H222" i="30"/>
  <c r="H212" i="30"/>
  <c r="H86" i="30"/>
  <c r="G436" i="30"/>
  <c r="G429" i="30"/>
  <c r="G428" i="30"/>
  <c r="G424" i="30"/>
  <c r="G422" i="30"/>
  <c r="G421" i="30"/>
  <c r="G420" i="30"/>
  <c r="G419" i="30"/>
  <c r="G403" i="30"/>
  <c r="G400" i="30"/>
  <c r="G393" i="30"/>
  <c r="G392" i="30"/>
  <c r="G326" i="30"/>
  <c r="G325" i="30"/>
  <c r="G287" i="30"/>
  <c r="G270" i="30"/>
  <c r="G86" i="30"/>
  <c r="G232" i="30"/>
  <c r="G198" i="30"/>
  <c r="G3" i="30"/>
  <c r="G2" i="30"/>
  <c r="F436" i="30"/>
  <c r="F429" i="30"/>
  <c r="F428" i="30"/>
  <c r="F424" i="30"/>
  <c r="F422" i="30"/>
  <c r="F421" i="30"/>
  <c r="F420" i="30"/>
  <c r="F419" i="30"/>
  <c r="F403" i="30"/>
  <c r="F400" i="30"/>
  <c r="F393" i="30"/>
  <c r="F392" i="30"/>
  <c r="F334" i="30"/>
  <c r="F333" i="30"/>
  <c r="F332" i="30"/>
  <c r="F328" i="30"/>
  <c r="F327" i="30"/>
  <c r="F326" i="30"/>
  <c r="F325" i="30"/>
  <c r="F299" i="30"/>
  <c r="F287" i="30"/>
  <c r="F286" i="30"/>
  <c r="F272" i="30"/>
  <c r="F271" i="30"/>
  <c r="F270" i="30"/>
  <c r="F269" i="30"/>
  <c r="F267" i="30"/>
  <c r="F223" i="30"/>
  <c r="F222" i="30"/>
  <c r="F212" i="30"/>
  <c r="F86" i="30"/>
  <c r="E429" i="30"/>
  <c r="E424" i="30"/>
  <c r="E422" i="30"/>
  <c r="E421" i="30"/>
  <c r="E420" i="30"/>
  <c r="E419" i="30"/>
  <c r="E393" i="30"/>
  <c r="E326" i="30"/>
  <c r="E325" i="30"/>
  <c r="E287" i="30"/>
  <c r="E270" i="30"/>
  <c r="E86" i="30"/>
  <c r="E232" i="30"/>
  <c r="E198" i="30"/>
  <c r="E3" i="30"/>
  <c r="E2" i="30"/>
  <c r="A1" i="30"/>
  <c r="J436" i="30"/>
  <c r="J429" i="30"/>
  <c r="J428" i="30"/>
  <c r="J424" i="30"/>
  <c r="J422" i="30"/>
  <c r="J421" i="30"/>
  <c r="J420" i="30"/>
  <c r="J419" i="30"/>
  <c r="J403" i="30"/>
  <c r="J400" i="30"/>
  <c r="J393" i="30"/>
  <c r="J392" i="30"/>
  <c r="J334" i="30"/>
  <c r="J333" i="30"/>
  <c r="J332" i="30"/>
  <c r="J328" i="30"/>
  <c r="J327" i="30"/>
  <c r="J326" i="30"/>
  <c r="J325" i="30"/>
  <c r="J299" i="30"/>
  <c r="J287" i="30"/>
  <c r="J286" i="30"/>
  <c r="J272" i="30"/>
  <c r="J271" i="30"/>
  <c r="J270" i="30"/>
  <c r="J269" i="30"/>
  <c r="J267" i="30"/>
  <c r="J223" i="30"/>
  <c r="J222" i="30"/>
  <c r="J212" i="30"/>
  <c r="J86" i="30"/>
  <c r="I299" i="30"/>
  <c r="G66" i="27" l="1"/>
  <c r="I66" i="27" s="1"/>
  <c r="H155" i="45" s="1"/>
  <c r="I65" i="27"/>
  <c r="E201" i="30"/>
  <c r="G201" i="30"/>
  <c r="G199" i="30"/>
  <c r="E199" i="30"/>
  <c r="G202" i="30"/>
  <c r="E450" i="30"/>
  <c r="E36" i="3" s="1"/>
  <c r="E596" i="31"/>
  <c r="E37" i="3" s="1"/>
  <c r="H323" i="26"/>
  <c r="H312" i="26"/>
  <c r="H310" i="26"/>
  <c r="H308" i="26"/>
  <c r="H307" i="26"/>
  <c r="H306" i="26"/>
  <c r="H305" i="26"/>
  <c r="H292" i="26"/>
  <c r="H281" i="26"/>
  <c r="H275" i="26"/>
  <c r="H266" i="26"/>
  <c r="H244" i="26"/>
  <c r="H243" i="26"/>
  <c r="H242" i="26"/>
  <c r="H241" i="26"/>
  <c r="H228" i="26"/>
  <c r="H222" i="26"/>
  <c r="H221" i="26"/>
  <c r="H214" i="26"/>
  <c r="H226" i="26" s="1"/>
  <c r="H213" i="26"/>
  <c r="H225" i="26" s="1"/>
  <c r="H212" i="26"/>
  <c r="H224" i="26" s="1"/>
  <c r="H211" i="26"/>
  <c r="H223" i="26" s="1"/>
  <c r="H208" i="26"/>
  <c r="H207" i="26"/>
  <c r="H195" i="26"/>
  <c r="H187" i="26"/>
  <c r="H182" i="26"/>
  <c r="H129" i="26"/>
  <c r="H79" i="26"/>
  <c r="H55" i="26"/>
  <c r="H151" i="45" l="1"/>
  <c r="H152" i="45"/>
  <c r="G349" i="26"/>
  <c r="G323" i="26"/>
  <c r="G312" i="26"/>
  <c r="G310" i="26"/>
  <c r="G308" i="26"/>
  <c r="G307" i="26"/>
  <c r="G306" i="26"/>
  <c r="G305" i="26"/>
  <c r="G292" i="26"/>
  <c r="G281" i="26"/>
  <c r="G275" i="26"/>
  <c r="G266" i="26"/>
  <c r="G265" i="26"/>
  <c r="G244" i="26"/>
  <c r="G243" i="26"/>
  <c r="G242" i="26"/>
  <c r="G241" i="26"/>
  <c r="G228" i="26"/>
  <c r="G222" i="26"/>
  <c r="G221" i="26"/>
  <c r="G214" i="26"/>
  <c r="G226" i="26" s="1"/>
  <c r="G213" i="26"/>
  <c r="G225" i="26" s="1"/>
  <c r="G212" i="26"/>
  <c r="G224" i="26" s="1"/>
  <c r="G211" i="26"/>
  <c r="G223" i="26" s="1"/>
  <c r="G195" i="26"/>
  <c r="G187" i="26"/>
  <c r="G59" i="26"/>
  <c r="G3" i="26"/>
  <c r="G2" i="26"/>
  <c r="F323" i="26"/>
  <c r="F312" i="26"/>
  <c r="F310" i="26"/>
  <c r="F308" i="26"/>
  <c r="F307" i="26"/>
  <c r="F306" i="26"/>
  <c r="F305" i="26"/>
  <c r="F292" i="26"/>
  <c r="F281" i="26"/>
  <c r="F275" i="26"/>
  <c r="F266" i="26"/>
  <c r="F244" i="26"/>
  <c r="F243" i="26"/>
  <c r="F242" i="26"/>
  <c r="F241" i="26"/>
  <c r="F228" i="26"/>
  <c r="F222" i="26"/>
  <c r="F221" i="26"/>
  <c r="F214" i="26"/>
  <c r="F226" i="26" s="1"/>
  <c r="F213" i="26"/>
  <c r="F225" i="26" s="1"/>
  <c r="F212" i="26"/>
  <c r="F224" i="26" s="1"/>
  <c r="F211" i="26"/>
  <c r="F223" i="26" s="1"/>
  <c r="F208" i="26"/>
  <c r="F207" i="26"/>
  <c r="F195" i="26"/>
  <c r="F187" i="26"/>
  <c r="F182" i="26"/>
  <c r="F129" i="26"/>
  <c r="F79" i="26"/>
  <c r="F59" i="26"/>
  <c r="F55" i="26"/>
  <c r="E349" i="26"/>
  <c r="E312" i="26"/>
  <c r="E292" i="26"/>
  <c r="E281" i="26"/>
  <c r="E275" i="26"/>
  <c r="E266" i="26"/>
  <c r="E265" i="26"/>
  <c r="E228" i="26"/>
  <c r="E222" i="26"/>
  <c r="E221" i="26"/>
  <c r="E214" i="26"/>
  <c r="E226" i="26" s="1"/>
  <c r="E213" i="26"/>
  <c r="E225" i="26" s="1"/>
  <c r="E212" i="26"/>
  <c r="E224" i="26" s="1"/>
  <c r="E211" i="26"/>
  <c r="E223" i="26" s="1"/>
  <c r="E208" i="26"/>
  <c r="E207" i="26"/>
  <c r="E195" i="26"/>
  <c r="E187" i="26"/>
  <c r="E59" i="26"/>
  <c r="E3" i="26"/>
  <c r="E2" i="26"/>
  <c r="A1" i="26"/>
  <c r="E351" i="26" l="1"/>
  <c r="E35" i="3" s="1"/>
  <c r="J323" i="26"/>
  <c r="J312" i="26"/>
  <c r="J310" i="26"/>
  <c r="J308" i="26"/>
  <c r="J307" i="26"/>
  <c r="J306" i="26"/>
  <c r="J305" i="26"/>
  <c r="J292" i="26"/>
  <c r="J281" i="26"/>
  <c r="J275" i="26"/>
  <c r="J266" i="26"/>
  <c r="J244" i="26"/>
  <c r="J243" i="26"/>
  <c r="J242" i="26"/>
  <c r="J241" i="26"/>
  <c r="J228" i="26"/>
  <c r="J222" i="26"/>
  <c r="J221" i="26"/>
  <c r="J214" i="26"/>
  <c r="J226" i="26" s="1"/>
  <c r="J213" i="26"/>
  <c r="J225" i="26" s="1"/>
  <c r="J212" i="26"/>
  <c r="J224" i="26" s="1"/>
  <c r="J211" i="26"/>
  <c r="J223" i="26" s="1"/>
  <c r="J208" i="26"/>
  <c r="J207" i="26"/>
  <c r="J195" i="26"/>
  <c r="J187" i="26"/>
  <c r="J182" i="26"/>
  <c r="J129" i="26"/>
  <c r="J79" i="26"/>
  <c r="J55" i="26"/>
  <c r="I281" i="26"/>
  <c r="I275" i="26"/>
  <c r="I266" i="26"/>
  <c r="I228" i="26"/>
  <c r="I208" i="26"/>
  <c r="I207" i="26"/>
  <c r="I195" i="26"/>
  <c r="I187" i="26"/>
  <c r="I182" i="26"/>
  <c r="I129" i="26"/>
  <c r="I79" i="26"/>
  <c r="G150" i="16"/>
  <c r="G149" i="16"/>
  <c r="G145" i="16"/>
  <c r="G144" i="16"/>
  <c r="G130" i="16"/>
  <c r="G108" i="16"/>
  <c r="G12" i="16"/>
  <c r="G3" i="16"/>
  <c r="G2" i="16"/>
  <c r="F150" i="16"/>
  <c r="F149" i="16"/>
  <c r="F145" i="16"/>
  <c r="F144" i="16"/>
  <c r="F108" i="16"/>
  <c r="F12" i="16"/>
  <c r="E150" i="16"/>
  <c r="E149" i="16"/>
  <c r="E145" i="16"/>
  <c r="E144" i="16"/>
  <c r="E130" i="16"/>
  <c r="E108" i="16"/>
  <c r="E12" i="16"/>
  <c r="E3" i="16"/>
  <c r="E2" i="16"/>
  <c r="A1" i="16"/>
  <c r="J108" i="16"/>
  <c r="A1" i="27"/>
  <c r="Q166" i="16"/>
  <c r="Q195" i="26" s="1"/>
  <c r="AU164" i="16"/>
  <c r="AU182" i="26" s="1"/>
  <c r="BE163" i="16"/>
  <c r="H23" i="35"/>
  <c r="H22" i="35"/>
  <c r="H21" i="35"/>
  <c r="H20" i="35"/>
  <c r="H19" i="35"/>
  <c r="H18" i="35"/>
  <c r="H15" i="35"/>
  <c r="H14" i="35"/>
  <c r="H8" i="35"/>
  <c r="H7" i="35"/>
  <c r="G3" i="35"/>
  <c r="G2" i="35"/>
  <c r="F23" i="35"/>
  <c r="F22" i="35"/>
  <c r="F21" i="35"/>
  <c r="F20" i="35"/>
  <c r="F19" i="35"/>
  <c r="F18" i="35"/>
  <c r="F15" i="35"/>
  <c r="F14" i="35"/>
  <c r="F8" i="35"/>
  <c r="F7" i="35"/>
  <c r="E8" i="35"/>
  <c r="E7" i="35"/>
  <c r="E3" i="35"/>
  <c r="E2" i="35"/>
  <c r="A1" i="35"/>
  <c r="J23" i="35"/>
  <c r="J22" i="35"/>
  <c r="J21" i="35"/>
  <c r="J20" i="35"/>
  <c r="J19" i="35"/>
  <c r="J18" i="35"/>
  <c r="J15" i="35"/>
  <c r="J14" i="35"/>
  <c r="J8" i="35"/>
  <c r="J7" i="35"/>
  <c r="G48" i="22"/>
  <c r="G24" i="43" s="1"/>
  <c r="A1" i="22"/>
  <c r="I108" i="16"/>
  <c r="H108" i="16"/>
  <c r="I55" i="26"/>
  <c r="G186" i="26" l="1"/>
  <c r="BE129" i="26"/>
  <c r="BE139" i="26"/>
  <c r="E315" i="35"/>
  <c r="E92" i="22"/>
  <c r="E38" i="3" s="1"/>
  <c r="G151" i="16"/>
  <c r="W164" i="16"/>
  <c r="W182" i="26" s="1"/>
  <c r="E107" i="16"/>
  <c r="AZ166" i="16"/>
  <c r="AZ195" i="26" s="1"/>
  <c r="E151" i="16"/>
  <c r="F107" i="16"/>
  <c r="AX164" i="16"/>
  <c r="AX182" i="26" s="1"/>
  <c r="E129" i="16"/>
  <c r="E146" i="16"/>
  <c r="G91" i="16"/>
  <c r="K165" i="16"/>
  <c r="K187" i="26" s="1"/>
  <c r="P165" i="16"/>
  <c r="P187" i="26" s="1"/>
  <c r="T166" i="16"/>
  <c r="T195" i="26" s="1"/>
  <c r="AQ165" i="16"/>
  <c r="AQ187" i="26" s="1"/>
  <c r="Y166" i="16"/>
  <c r="Y195" i="26" s="1"/>
  <c r="BH166" i="16"/>
  <c r="BH195" i="26" s="1"/>
  <c r="S165" i="16"/>
  <c r="S187" i="26" s="1"/>
  <c r="AB166" i="16"/>
  <c r="AB195" i="26" s="1"/>
  <c r="AO166" i="16"/>
  <c r="AO195" i="26" s="1"/>
  <c r="X165" i="16"/>
  <c r="X187" i="26" s="1"/>
  <c r="BF164" i="16"/>
  <c r="BF182" i="26" s="1"/>
  <c r="AH164" i="16"/>
  <c r="AH182" i="26" s="1"/>
  <c r="AM164" i="16"/>
  <c r="AM182" i="26" s="1"/>
  <c r="R164" i="16"/>
  <c r="R182" i="26" s="1"/>
  <c r="AO163" i="16"/>
  <c r="AG163" i="16"/>
  <c r="AW163" i="16"/>
  <c r="AL163" i="16"/>
  <c r="N163" i="16"/>
  <c r="AT163" i="16"/>
  <c r="BE162" i="16"/>
  <c r="BE79" i="26" s="1"/>
  <c r="AZ162" i="16"/>
  <c r="AZ79" i="26" s="1"/>
  <c r="BD162" i="16"/>
  <c r="BD79" i="26" s="1"/>
  <c r="BH162" i="16"/>
  <c r="BH79" i="26" s="1"/>
  <c r="X162" i="16"/>
  <c r="X79" i="26" s="1"/>
  <c r="AJ162" i="16"/>
  <c r="AJ79" i="26" s="1"/>
  <c r="L162" i="16"/>
  <c r="L79" i="26" s="1"/>
  <c r="P162" i="16"/>
  <c r="P79" i="26" s="1"/>
  <c r="T162" i="16"/>
  <c r="T79" i="26" s="1"/>
  <c r="AB162" i="16"/>
  <c r="AB79" i="26" s="1"/>
  <c r="AF162" i="16"/>
  <c r="AF79" i="26" s="1"/>
  <c r="AN162" i="16"/>
  <c r="AN79" i="26" s="1"/>
  <c r="AR162" i="16"/>
  <c r="AR79" i="26" s="1"/>
  <c r="AV162" i="16"/>
  <c r="AV79" i="26" s="1"/>
  <c r="AK162" i="16"/>
  <c r="AK79" i="26" s="1"/>
  <c r="AM162" i="16"/>
  <c r="AM79" i="26" s="1"/>
  <c r="BC162" i="16"/>
  <c r="BC79" i="26" s="1"/>
  <c r="M162" i="16"/>
  <c r="M79" i="26" s="1"/>
  <c r="O162" i="16"/>
  <c r="O79" i="26" s="1"/>
  <c r="W162" i="16"/>
  <c r="W79" i="26" s="1"/>
  <c r="AE162" i="16"/>
  <c r="AE79" i="26" s="1"/>
  <c r="AS162" i="16"/>
  <c r="AS79" i="26" s="1"/>
  <c r="AU162" i="16"/>
  <c r="AU79" i="26" s="1"/>
  <c r="BA162" i="16"/>
  <c r="BA79" i="26" s="1"/>
  <c r="U162" i="16"/>
  <c r="U79" i="26" s="1"/>
  <c r="AC162" i="16"/>
  <c r="AC79" i="26" s="1"/>
  <c r="BD161" i="16"/>
  <c r="W161" i="16"/>
  <c r="W55" i="26" s="1"/>
  <c r="BH161" i="16"/>
  <c r="AM161" i="16"/>
  <c r="AM55" i="26" s="1"/>
  <c r="T161" i="16"/>
  <c r="T55" i="26" s="1"/>
  <c r="O161" i="16"/>
  <c r="O55" i="26" s="1"/>
  <c r="AZ161" i="16"/>
  <c r="AZ55" i="26" s="1"/>
  <c r="AE161" i="16"/>
  <c r="AE55" i="26" s="1"/>
  <c r="BC161" i="16"/>
  <c r="AU161" i="16"/>
  <c r="AJ161" i="16"/>
  <c r="AB161" i="16"/>
  <c r="AB55" i="26" s="1"/>
  <c r="AR161" i="16"/>
  <c r="L161" i="16"/>
  <c r="O164" i="16"/>
  <c r="O182" i="26" s="1"/>
  <c r="AG166" i="16"/>
  <c r="AG195" i="26" s="1"/>
  <c r="AP164" i="16"/>
  <c r="AP182" i="26" s="1"/>
  <c r="F146" i="16"/>
  <c r="F91" i="16"/>
  <c r="F151" i="16"/>
  <c r="BF163" i="16"/>
  <c r="AX163" i="16"/>
  <c r="AP163" i="16"/>
  <c r="AH163" i="16"/>
  <c r="Z163" i="16"/>
  <c r="R163" i="16"/>
  <c r="BB163" i="16"/>
  <c r="BG163" i="16"/>
  <c r="AY163" i="16"/>
  <c r="AQ163" i="16"/>
  <c r="AI163" i="16"/>
  <c r="AA163" i="16"/>
  <c r="S163" i="16"/>
  <c r="K163" i="16"/>
  <c r="U163" i="16"/>
  <c r="M163" i="16"/>
  <c r="BH163" i="16"/>
  <c r="AZ163" i="16"/>
  <c r="AR163" i="16"/>
  <c r="AJ163" i="16"/>
  <c r="AB163" i="16"/>
  <c r="T163" i="16"/>
  <c r="L163" i="16"/>
  <c r="BA163" i="16"/>
  <c r="AS163" i="16"/>
  <c r="AK163" i="16"/>
  <c r="AC163" i="16"/>
  <c r="BC163" i="16"/>
  <c r="AU163" i="16"/>
  <c r="AM163" i="16"/>
  <c r="AE163" i="16"/>
  <c r="W163" i="16"/>
  <c r="O163" i="16"/>
  <c r="BD163" i="16"/>
  <c r="AV163" i="16"/>
  <c r="AN163" i="16"/>
  <c r="AF163" i="16"/>
  <c r="X163" i="16"/>
  <c r="P163" i="16"/>
  <c r="G107" i="16"/>
  <c r="G140" i="16"/>
  <c r="G129" i="16"/>
  <c r="Q163" i="16"/>
  <c r="V163" i="16"/>
  <c r="AA165" i="16"/>
  <c r="AA187" i="26" s="1"/>
  <c r="AF165" i="16"/>
  <c r="AF187" i="26" s="1"/>
  <c r="AJ166" i="16"/>
  <c r="AJ195" i="26" s="1"/>
  <c r="AY165" i="16"/>
  <c r="AY187" i="26" s="1"/>
  <c r="BG165" i="16"/>
  <c r="BG187" i="26" s="1"/>
  <c r="BG164" i="16"/>
  <c r="BG182" i="26" s="1"/>
  <c r="AY164" i="16"/>
  <c r="AY182" i="26" s="1"/>
  <c r="AQ164" i="16"/>
  <c r="AQ182" i="26" s="1"/>
  <c r="AI164" i="16"/>
  <c r="AI182" i="26" s="1"/>
  <c r="AA164" i="16"/>
  <c r="AA182" i="26" s="1"/>
  <c r="S164" i="16"/>
  <c r="S182" i="26" s="1"/>
  <c r="K164" i="16"/>
  <c r="K182" i="26" s="1"/>
  <c r="BH164" i="16"/>
  <c r="BH182" i="26" s="1"/>
  <c r="AZ164" i="16"/>
  <c r="AZ182" i="26" s="1"/>
  <c r="AR164" i="16"/>
  <c r="AR182" i="26" s="1"/>
  <c r="AJ164" i="16"/>
  <c r="AJ182" i="26" s="1"/>
  <c r="AB164" i="16"/>
  <c r="AB182" i="26" s="1"/>
  <c r="T164" i="16"/>
  <c r="T182" i="26" s="1"/>
  <c r="L164" i="16"/>
  <c r="L182" i="26" s="1"/>
  <c r="AL164" i="16"/>
  <c r="AL182" i="26" s="1"/>
  <c r="BC164" i="16"/>
  <c r="BC182" i="26" s="1"/>
  <c r="BA164" i="16"/>
  <c r="BA182" i="26" s="1"/>
  <c r="AS164" i="16"/>
  <c r="AS182" i="26" s="1"/>
  <c r="AK164" i="16"/>
  <c r="AK182" i="26" s="1"/>
  <c r="AC164" i="16"/>
  <c r="AC182" i="26" s="1"/>
  <c r="U164" i="16"/>
  <c r="U182" i="26" s="1"/>
  <c r="M164" i="16"/>
  <c r="M182" i="26" s="1"/>
  <c r="BB164" i="16"/>
  <c r="BB182" i="26" s="1"/>
  <c r="AT164" i="16"/>
  <c r="AT182" i="26" s="1"/>
  <c r="AD164" i="16"/>
  <c r="AD182" i="26" s="1"/>
  <c r="V164" i="16"/>
  <c r="V182" i="26" s="1"/>
  <c r="N164" i="16"/>
  <c r="N182" i="26" s="1"/>
  <c r="BD164" i="16"/>
  <c r="BD182" i="26" s="1"/>
  <c r="AV164" i="16"/>
  <c r="AV182" i="26" s="1"/>
  <c r="AN164" i="16"/>
  <c r="AN182" i="26" s="1"/>
  <c r="AF164" i="16"/>
  <c r="AF182" i="26" s="1"/>
  <c r="X164" i="16"/>
  <c r="X182" i="26" s="1"/>
  <c r="P164" i="16"/>
  <c r="P182" i="26" s="1"/>
  <c r="BE164" i="16"/>
  <c r="BE182" i="26" s="1"/>
  <c r="AW164" i="16"/>
  <c r="AW182" i="26" s="1"/>
  <c r="AO164" i="16"/>
  <c r="AO182" i="26" s="1"/>
  <c r="AG164" i="16"/>
  <c r="AG182" i="26" s="1"/>
  <c r="Y164" i="16"/>
  <c r="Y182" i="26" s="1"/>
  <c r="Q164" i="16"/>
  <c r="Q182" i="26" s="1"/>
  <c r="Z164" i="16"/>
  <c r="Z182" i="26" s="1"/>
  <c r="AE164" i="16"/>
  <c r="AE182" i="26" s="1"/>
  <c r="BH165" i="16"/>
  <c r="BH187" i="26" s="1"/>
  <c r="BA166" i="16"/>
  <c r="BA195" i="26" s="1"/>
  <c r="AZ165" i="16"/>
  <c r="AZ187" i="26" s="1"/>
  <c r="AS166" i="16"/>
  <c r="AS195" i="26" s="1"/>
  <c r="AR165" i="16"/>
  <c r="AR187" i="26" s="1"/>
  <c r="AK166" i="16"/>
  <c r="AK195" i="26" s="1"/>
  <c r="AJ165" i="16"/>
  <c r="AJ187" i="26" s="1"/>
  <c r="AC166" i="16"/>
  <c r="AC195" i="26" s="1"/>
  <c r="AB165" i="16"/>
  <c r="AB187" i="26" s="1"/>
  <c r="U166" i="16"/>
  <c r="U195" i="26" s="1"/>
  <c r="T165" i="16"/>
  <c r="T187" i="26" s="1"/>
  <c r="M166" i="16"/>
  <c r="M195" i="26" s="1"/>
  <c r="L165" i="16"/>
  <c r="L187" i="26" s="1"/>
  <c r="BB166" i="16"/>
  <c r="BB195" i="26" s="1"/>
  <c r="BA165" i="16"/>
  <c r="BA187" i="26" s="1"/>
  <c r="AT166" i="16"/>
  <c r="AT195" i="26" s="1"/>
  <c r="AS165" i="16"/>
  <c r="AS187" i="26" s="1"/>
  <c r="AL166" i="16"/>
  <c r="AL195" i="26" s="1"/>
  <c r="AK165" i="16"/>
  <c r="AK187" i="26" s="1"/>
  <c r="AD166" i="16"/>
  <c r="AD195" i="26" s="1"/>
  <c r="AC165" i="16"/>
  <c r="AC187" i="26" s="1"/>
  <c r="V166" i="16"/>
  <c r="V195" i="26" s="1"/>
  <c r="U165" i="16"/>
  <c r="U187" i="26" s="1"/>
  <c r="N166" i="16"/>
  <c r="N195" i="26" s="1"/>
  <c r="M165" i="16"/>
  <c r="M187" i="26" s="1"/>
  <c r="BD166" i="16"/>
  <c r="BD195" i="26" s="1"/>
  <c r="AN166" i="16"/>
  <c r="AN195" i="26" s="1"/>
  <c r="AM165" i="16"/>
  <c r="AM187" i="26" s="1"/>
  <c r="AF166" i="16"/>
  <c r="AF195" i="26" s="1"/>
  <c r="AE165" i="16"/>
  <c r="AE187" i="26" s="1"/>
  <c r="X166" i="16"/>
  <c r="X195" i="26" s="1"/>
  <c r="P166" i="16"/>
  <c r="P195" i="26" s="1"/>
  <c r="BC166" i="16"/>
  <c r="BC195" i="26" s="1"/>
  <c r="BB165" i="16"/>
  <c r="BB187" i="26" s="1"/>
  <c r="AU166" i="16"/>
  <c r="AU195" i="26" s="1"/>
  <c r="AT165" i="16"/>
  <c r="AT187" i="26" s="1"/>
  <c r="AM166" i="16"/>
  <c r="AM195" i="26" s="1"/>
  <c r="AL165" i="16"/>
  <c r="AL187" i="26" s="1"/>
  <c r="AE166" i="16"/>
  <c r="AE195" i="26" s="1"/>
  <c r="AD165" i="16"/>
  <c r="AD187" i="26" s="1"/>
  <c r="W166" i="16"/>
  <c r="W195" i="26" s="1"/>
  <c r="V165" i="16"/>
  <c r="V187" i="26" s="1"/>
  <c r="O166" i="16"/>
  <c r="O195" i="26" s="1"/>
  <c r="N165" i="16"/>
  <c r="N187" i="26" s="1"/>
  <c r="BC165" i="16"/>
  <c r="BC187" i="26" s="1"/>
  <c r="AV166" i="16"/>
  <c r="AV195" i="26" s="1"/>
  <c r="AU165" i="16"/>
  <c r="AU187" i="26" s="1"/>
  <c r="W165" i="16"/>
  <c r="W187" i="26" s="1"/>
  <c r="O165" i="16"/>
  <c r="O187" i="26" s="1"/>
  <c r="BE166" i="16"/>
  <c r="BE195" i="26" s="1"/>
  <c r="BD165" i="16"/>
  <c r="BD187" i="26" s="1"/>
  <c r="AW166" i="16"/>
  <c r="AW195" i="26" s="1"/>
  <c r="AV165" i="16"/>
  <c r="AV187" i="26" s="1"/>
  <c r="BF166" i="16"/>
  <c r="BF195" i="26" s="1"/>
  <c r="BE165" i="16"/>
  <c r="BE187" i="26" s="1"/>
  <c r="AX166" i="16"/>
  <c r="AX195" i="26" s="1"/>
  <c r="AW165" i="16"/>
  <c r="AW187" i="26" s="1"/>
  <c r="AP166" i="16"/>
  <c r="AP195" i="26" s="1"/>
  <c r="AO165" i="16"/>
  <c r="AO187" i="26" s="1"/>
  <c r="AH166" i="16"/>
  <c r="AH195" i="26" s="1"/>
  <c r="AG165" i="16"/>
  <c r="AG187" i="26" s="1"/>
  <c r="Z166" i="16"/>
  <c r="Z195" i="26" s="1"/>
  <c r="Y165" i="16"/>
  <c r="Y187" i="26" s="1"/>
  <c r="R166" i="16"/>
  <c r="R195" i="26" s="1"/>
  <c r="Q165" i="16"/>
  <c r="Q187" i="26" s="1"/>
  <c r="BG166" i="16"/>
  <c r="BG195" i="26" s="1"/>
  <c r="BF165" i="16"/>
  <c r="BF187" i="26" s="1"/>
  <c r="AY166" i="16"/>
  <c r="AY195" i="26" s="1"/>
  <c r="AX165" i="16"/>
  <c r="AX187" i="26" s="1"/>
  <c r="AQ166" i="16"/>
  <c r="AQ195" i="26" s="1"/>
  <c r="AP165" i="16"/>
  <c r="AP187" i="26" s="1"/>
  <c r="AI166" i="16"/>
  <c r="AI195" i="26" s="1"/>
  <c r="AH165" i="16"/>
  <c r="AH187" i="26" s="1"/>
  <c r="AA166" i="16"/>
  <c r="AA195" i="26" s="1"/>
  <c r="Z165" i="16"/>
  <c r="Z187" i="26" s="1"/>
  <c r="S166" i="16"/>
  <c r="S195" i="26" s="1"/>
  <c r="R165" i="16"/>
  <c r="R187" i="26" s="1"/>
  <c r="K166" i="16"/>
  <c r="K195" i="26" s="1"/>
  <c r="L166" i="16"/>
  <c r="L195" i="26" s="1"/>
  <c r="Y163" i="16"/>
  <c r="AD163" i="16"/>
  <c r="AI165" i="16"/>
  <c r="AI187" i="26" s="1"/>
  <c r="AN165" i="16"/>
  <c r="AN187" i="26" s="1"/>
  <c r="AR166" i="16"/>
  <c r="AR195" i="26" s="1"/>
  <c r="N161" i="16"/>
  <c r="V161" i="16"/>
  <c r="AD161" i="16"/>
  <c r="AL161" i="16"/>
  <c r="AT161" i="16"/>
  <c r="BB161" i="16"/>
  <c r="M161" i="16"/>
  <c r="N162" i="16"/>
  <c r="N79" i="26" s="1"/>
  <c r="U161" i="16"/>
  <c r="V162" i="16"/>
  <c r="V79" i="26" s="1"/>
  <c r="AC161" i="16"/>
  <c r="AD162" i="16"/>
  <c r="AD79" i="26" s="1"/>
  <c r="AK161" i="16"/>
  <c r="AL162" i="16"/>
  <c r="AL79" i="26" s="1"/>
  <c r="AS161" i="16"/>
  <c r="AT162" i="16"/>
  <c r="AT79" i="26" s="1"/>
  <c r="BA161" i="16"/>
  <c r="BB162" i="16"/>
  <c r="BB79" i="26" s="1"/>
  <c r="F129" i="16"/>
  <c r="E48" i="30"/>
  <c r="K161" i="16"/>
  <c r="BG161" i="16"/>
  <c r="K162" i="16"/>
  <c r="K79" i="26" s="1"/>
  <c r="R161" i="16"/>
  <c r="S162" i="16"/>
  <c r="S79" i="26" s="1"/>
  <c r="Z161" i="16"/>
  <c r="AA162" i="16"/>
  <c r="AA79" i="26" s="1"/>
  <c r="AH161" i="16"/>
  <c r="AI162" i="16"/>
  <c r="AI79" i="26" s="1"/>
  <c r="AP161" i="16"/>
  <c r="AQ162" i="16"/>
  <c r="AQ79" i="26" s="1"/>
  <c r="AX161" i="16"/>
  <c r="AY162" i="16"/>
  <c r="AY79" i="26" s="1"/>
  <c r="BF161" i="16"/>
  <c r="BG162" i="16"/>
  <c r="BG79" i="26" s="1"/>
  <c r="E91" i="16"/>
  <c r="E140" i="16"/>
  <c r="AA161" i="16"/>
  <c r="AI161" i="16"/>
  <c r="AQ161" i="16"/>
  <c r="AY161" i="16"/>
  <c r="F140" i="16"/>
  <c r="G48" i="30"/>
  <c r="Q161" i="16"/>
  <c r="R162" i="16"/>
  <c r="R79" i="26" s="1"/>
  <c r="Y161" i="16"/>
  <c r="Z162" i="16"/>
  <c r="Z79" i="26" s="1"/>
  <c r="AG161" i="16"/>
  <c r="AH162" i="16"/>
  <c r="AH79" i="26" s="1"/>
  <c r="AO161" i="16"/>
  <c r="AP162" i="16"/>
  <c r="AP79" i="26" s="1"/>
  <c r="AW161" i="16"/>
  <c r="AX162" i="16"/>
  <c r="AX79" i="26" s="1"/>
  <c r="BE161" i="16"/>
  <c r="BF162" i="16"/>
  <c r="BF79" i="26" s="1"/>
  <c r="G146" i="16"/>
  <c r="S161" i="16"/>
  <c r="F48" i="30"/>
  <c r="P161" i="16"/>
  <c r="Q162" i="16"/>
  <c r="Q79" i="26" s="1"/>
  <c r="X161" i="16"/>
  <c r="Y162" i="16"/>
  <c r="Y79" i="26" s="1"/>
  <c r="AF161" i="16"/>
  <c r="AG162" i="16"/>
  <c r="AG79" i="26" s="1"/>
  <c r="AN161" i="16"/>
  <c r="AO162" i="16"/>
  <c r="AO79" i="26" s="1"/>
  <c r="AV161" i="16"/>
  <c r="AW162" i="16"/>
  <c r="AW79" i="26" s="1"/>
  <c r="H436" i="30"/>
  <c r="H429" i="30"/>
  <c r="H428" i="30"/>
  <c r="H424" i="30"/>
  <c r="I90" i="31"/>
  <c r="I38" i="3"/>
  <c r="I37" i="3"/>
  <c r="I36" i="3"/>
  <c r="I35" i="3"/>
  <c r="H51" i="30"/>
  <c r="E99" i="16" l="1"/>
  <c r="F11" i="31"/>
  <c r="F13" i="31" s="1"/>
  <c r="F24" i="31" s="1"/>
  <c r="F271" i="35"/>
  <c r="F272" i="35" s="1"/>
  <c r="AI129" i="26"/>
  <c r="AI139" i="26"/>
  <c r="AT129" i="26"/>
  <c r="AT139" i="26"/>
  <c r="AK129" i="26"/>
  <c r="AK139" i="26"/>
  <c r="N129" i="26"/>
  <c r="N139" i="26"/>
  <c r="AY129" i="26"/>
  <c r="AY139" i="26"/>
  <c r="M129" i="26"/>
  <c r="M139" i="26"/>
  <c r="AW129" i="26"/>
  <c r="AW139" i="26"/>
  <c r="P129" i="26"/>
  <c r="P139" i="26"/>
  <c r="AE129" i="26"/>
  <c r="AE139" i="26"/>
  <c r="L129" i="26"/>
  <c r="L139" i="26"/>
  <c r="U129" i="26"/>
  <c r="U139" i="26"/>
  <c r="BB129" i="26"/>
  <c r="BB139" i="26"/>
  <c r="AG129" i="26"/>
  <c r="AG139" i="26"/>
  <c r="AZ129" i="26"/>
  <c r="AZ139" i="26"/>
  <c r="BH129" i="26"/>
  <c r="BH139" i="26"/>
  <c r="BA129" i="26"/>
  <c r="BA139" i="26"/>
  <c r="X129" i="26"/>
  <c r="X139" i="26"/>
  <c r="AM129" i="26"/>
  <c r="AM139" i="26"/>
  <c r="K129" i="26"/>
  <c r="K139" i="26"/>
  <c r="R129" i="26"/>
  <c r="R139" i="26"/>
  <c r="AO129" i="26"/>
  <c r="AO139" i="26"/>
  <c r="Y129" i="26"/>
  <c r="Y139" i="26"/>
  <c r="AC129" i="26"/>
  <c r="AC139" i="26"/>
  <c r="AP129" i="26"/>
  <c r="AP139" i="26"/>
  <c r="AQ129" i="26"/>
  <c r="AQ139" i="26"/>
  <c r="O129" i="26"/>
  <c r="O139" i="26"/>
  <c r="BF129" i="26"/>
  <c r="BF139" i="26"/>
  <c r="AL129" i="26"/>
  <c r="AL139" i="26"/>
  <c r="BG129" i="26"/>
  <c r="BG139" i="26"/>
  <c r="V129" i="26"/>
  <c r="V139" i="26"/>
  <c r="AF129" i="26"/>
  <c r="AF139" i="26"/>
  <c r="AU129" i="26"/>
  <c r="AU139" i="26"/>
  <c r="AB129" i="26"/>
  <c r="AB139" i="26"/>
  <c r="S129" i="26"/>
  <c r="S139" i="26"/>
  <c r="Z129" i="26"/>
  <c r="Z139" i="26"/>
  <c r="AV129" i="26"/>
  <c r="AV139" i="26"/>
  <c r="AR129" i="26"/>
  <c r="AR139" i="26"/>
  <c r="BD129" i="26"/>
  <c r="BD139" i="26"/>
  <c r="AX129" i="26"/>
  <c r="AX139" i="26"/>
  <c r="AS129" i="26"/>
  <c r="AS139" i="26"/>
  <c r="W129" i="26"/>
  <c r="W139" i="26"/>
  <c r="T129" i="26"/>
  <c r="T139" i="26"/>
  <c r="AD129" i="26"/>
  <c r="AD139" i="26"/>
  <c r="Q129" i="26"/>
  <c r="Q139" i="26"/>
  <c r="AN129" i="26"/>
  <c r="AN139" i="26"/>
  <c r="BC129" i="26"/>
  <c r="BC139" i="26"/>
  <c r="AJ129" i="26"/>
  <c r="AJ139" i="26"/>
  <c r="AA129" i="26"/>
  <c r="AA139" i="26"/>
  <c r="AH129" i="26"/>
  <c r="AH139" i="26"/>
  <c r="BD55" i="26"/>
  <c r="BC55" i="26"/>
  <c r="L55" i="26"/>
  <c r="AU55" i="26"/>
  <c r="BH55" i="26"/>
  <c r="AJ55" i="26"/>
  <c r="AR55" i="26"/>
  <c r="AN55" i="26"/>
  <c r="AO55" i="26"/>
  <c r="N55" i="26"/>
  <c r="AC55" i="26"/>
  <c r="R55" i="26"/>
  <c r="BB55" i="26"/>
  <c r="X55" i="26"/>
  <c r="BE55" i="26"/>
  <c r="Y55" i="26"/>
  <c r="AA55" i="26"/>
  <c r="BA55" i="26"/>
  <c r="U55" i="26"/>
  <c r="AT55" i="26"/>
  <c r="AY55" i="26"/>
  <c r="Z55" i="26"/>
  <c r="AF55" i="26"/>
  <c r="AG55" i="26"/>
  <c r="AQ55" i="26"/>
  <c r="BG55" i="26"/>
  <c r="AX55" i="26"/>
  <c r="S55" i="26"/>
  <c r="AP55" i="26"/>
  <c r="AL55" i="26"/>
  <c r="AK55" i="26"/>
  <c r="BF55" i="26"/>
  <c r="AI55" i="26"/>
  <c r="AV55" i="26"/>
  <c r="P55" i="26"/>
  <c r="AW55" i="26"/>
  <c r="Q55" i="26"/>
  <c r="AS55" i="26"/>
  <c r="M55" i="26"/>
  <c r="AD55" i="26"/>
  <c r="K55" i="26"/>
  <c r="AH55" i="26"/>
  <c r="V55" i="26"/>
  <c r="P77" i="22"/>
  <c r="E90" i="22" s="1"/>
  <c r="R77" i="22"/>
  <c r="G90" i="22" s="1"/>
  <c r="R76" i="22"/>
  <c r="G89" i="22" s="1"/>
  <c r="P76" i="22"/>
  <c r="E89" i="22" s="1"/>
  <c r="F32" i="31" l="1"/>
  <c r="E11" i="35"/>
  <c r="E10" i="35"/>
  <c r="F315" i="35"/>
  <c r="P71" i="22"/>
  <c r="G491" i="31"/>
  <c r="E491" i="31"/>
  <c r="G172" i="31"/>
  <c r="E172" i="31"/>
  <c r="G144" i="31"/>
  <c r="E144" i="31"/>
  <c r="E93" i="31"/>
  <c r="G93" i="31"/>
  <c r="E442" i="31"/>
  <c r="G274" i="31"/>
  <c r="G387" i="31" s="1"/>
  <c r="G267" i="31"/>
  <c r="G260" i="31"/>
  <c r="G373" i="31" s="1"/>
  <c r="G246" i="31"/>
  <c r="G359" i="31" s="1"/>
  <c r="G239" i="31"/>
  <c r="G353" i="31" s="1"/>
  <c r="E239" i="31"/>
  <c r="E353" i="31" s="1"/>
  <c r="F87" i="30"/>
  <c r="G87" i="30"/>
  <c r="J87" i="30"/>
  <c r="G125" i="31"/>
  <c r="R58" i="22" s="1"/>
  <c r="G126" i="31"/>
  <c r="G87" i="31"/>
  <c r="E87" i="31"/>
  <c r="F335" i="26"/>
  <c r="G335" i="26"/>
  <c r="G336" i="26" s="1"/>
  <c r="H335" i="26"/>
  <c r="J335" i="26"/>
  <c r="G339" i="26"/>
  <c r="F341" i="26"/>
  <c r="G341" i="26"/>
  <c r="G342" i="26" s="1"/>
  <c r="H341" i="26"/>
  <c r="J341" i="26"/>
  <c r="F344" i="26"/>
  <c r="G344" i="26"/>
  <c r="G345" i="26" s="1"/>
  <c r="H344" i="26"/>
  <c r="J344" i="26"/>
  <c r="F332" i="26"/>
  <c r="G332" i="26"/>
  <c r="G333" i="26" s="1"/>
  <c r="G16" i="31" s="1"/>
  <c r="H332" i="26"/>
  <c r="J332" i="26"/>
  <c r="G325" i="26"/>
  <c r="E325" i="26"/>
  <c r="E341" i="26"/>
  <c r="E342" i="26" s="1"/>
  <c r="E335" i="26"/>
  <c r="E336" i="26" s="1"/>
  <c r="E332" i="26"/>
  <c r="E333" i="26" s="1"/>
  <c r="E16" i="31" s="1"/>
  <c r="G485" i="31"/>
  <c r="R63" i="22" s="1"/>
  <c r="G486" i="31"/>
  <c r="R64" i="22" s="1"/>
  <c r="G487" i="31"/>
  <c r="R65" i="22" s="1"/>
  <c r="G488" i="31"/>
  <c r="R66" i="22" s="1"/>
  <c r="G489" i="31"/>
  <c r="R67" i="22" s="1"/>
  <c r="G490" i="31"/>
  <c r="R68" i="22" s="1"/>
  <c r="E490" i="31"/>
  <c r="P68" i="22" s="1"/>
  <c r="E488" i="31"/>
  <c r="P66" i="22" s="1"/>
  <c r="E487" i="31"/>
  <c r="P65" i="22" s="1"/>
  <c r="E486" i="31"/>
  <c r="P64" i="22" s="1"/>
  <c r="E485" i="31"/>
  <c r="P63" i="22" s="1"/>
  <c r="E427" i="31"/>
  <c r="E420" i="31"/>
  <c r="E13" i="3" s="1"/>
  <c r="E232" i="31"/>
  <c r="E584" i="31" s="1"/>
  <c r="E225" i="31"/>
  <c r="E583" i="31" s="1"/>
  <c r="G217" i="31"/>
  <c r="G211" i="31"/>
  <c r="G206" i="31"/>
  <c r="G230" i="31" s="1"/>
  <c r="G199" i="31"/>
  <c r="I12" i="3" s="1"/>
  <c r="G194" i="31"/>
  <c r="E194" i="31"/>
  <c r="G188" i="31"/>
  <c r="E188" i="31"/>
  <c r="G163" i="31"/>
  <c r="I28" i="3" s="1"/>
  <c r="E163" i="31"/>
  <c r="E28" i="3" s="1"/>
  <c r="E180" i="31"/>
  <c r="E582" i="31" s="1"/>
  <c r="G268" i="31" l="1"/>
  <c r="G279" i="31" s="1"/>
  <c r="G381" i="31"/>
  <c r="P69" i="22"/>
  <c r="E29" i="3"/>
  <c r="R69" i="22"/>
  <c r="I29" i="3"/>
  <c r="R59" i="22"/>
  <c r="I27" i="3"/>
  <c r="P51" i="22"/>
  <c r="E26" i="3"/>
  <c r="R51" i="22"/>
  <c r="I26" i="3"/>
  <c r="E222" i="31"/>
  <c r="E11" i="3"/>
  <c r="G222" i="31"/>
  <c r="I11" i="3"/>
  <c r="G96" i="31"/>
  <c r="G167" i="31"/>
  <c r="E96" i="31"/>
  <c r="E167" i="31"/>
  <c r="G417" i="31"/>
  <c r="G223" i="31"/>
  <c r="G425" i="31"/>
  <c r="G229" i="31"/>
  <c r="G426" i="31"/>
  <c r="G228" i="31"/>
  <c r="G419" i="31"/>
  <c r="G221" i="31"/>
  <c r="E425" i="31"/>
  <c r="E229" i="31"/>
  <c r="G424" i="31"/>
  <c r="G418" i="31"/>
  <c r="G434" i="31"/>
  <c r="E418" i="31"/>
  <c r="P61" i="22"/>
  <c r="R61" i="22"/>
  <c r="G200" i="31"/>
  <c r="R71" i="22" s="1"/>
  <c r="G501" i="31"/>
  <c r="G508" i="31" s="1"/>
  <c r="E501" i="31"/>
  <c r="E508" i="31" s="1"/>
  <c r="G136" i="31"/>
  <c r="G23" i="35" s="1"/>
  <c r="G498" i="31"/>
  <c r="G497" i="31"/>
  <c r="G500" i="31"/>
  <c r="E500" i="31"/>
  <c r="E498" i="31"/>
  <c r="E497" i="31"/>
  <c r="G499" i="31"/>
  <c r="G496" i="31"/>
  <c r="G495" i="31"/>
  <c r="E496" i="31"/>
  <c r="E495" i="31"/>
  <c r="G275" i="31"/>
  <c r="E435" i="31"/>
  <c r="G247" i="31"/>
  <c r="G240" i="31"/>
  <c r="E246" i="31"/>
  <c r="G253" i="31"/>
  <c r="G367" i="31" s="1"/>
  <c r="E240" i="31"/>
  <c r="G261" i="31"/>
  <c r="G288" i="31" s="1"/>
  <c r="E126" i="31"/>
  <c r="E193" i="31"/>
  <c r="E247" i="31" l="1"/>
  <c r="E359" i="31"/>
  <c r="P59" i="22"/>
  <c r="E27" i="3"/>
  <c r="G441" i="31"/>
  <c r="G286" i="31"/>
  <c r="E433" i="31"/>
  <c r="E280" i="31"/>
  <c r="G433" i="31"/>
  <c r="G280" i="31"/>
  <c r="G440" i="31"/>
  <c r="G287" i="31"/>
  <c r="E440" i="31"/>
  <c r="E287" i="31"/>
  <c r="G439" i="31"/>
  <c r="E503" i="31"/>
  <c r="E43" i="35"/>
  <c r="E505" i="31"/>
  <c r="E45" i="35"/>
  <c r="G507" i="31"/>
  <c r="G47" i="35"/>
  <c r="G55" i="35" s="1"/>
  <c r="G505" i="31"/>
  <c r="G45" i="35"/>
  <c r="G53" i="35" s="1"/>
  <c r="G506" i="31"/>
  <c r="G46" i="35"/>
  <c r="G54" i="35" s="1"/>
  <c r="E507" i="31"/>
  <c r="E47" i="35"/>
  <c r="G502" i="31"/>
  <c r="G42" i="35"/>
  <c r="E502" i="31"/>
  <c r="E42" i="35"/>
  <c r="G503" i="31"/>
  <c r="G43" i="35"/>
  <c r="G51" i="35" s="1"/>
  <c r="E504" i="31"/>
  <c r="E44" i="35"/>
  <c r="G504" i="31"/>
  <c r="G44" i="35"/>
  <c r="G52" i="35" s="1"/>
  <c r="G143" i="31"/>
  <c r="G254" i="31"/>
  <c r="G281" i="31" s="1"/>
  <c r="G432" i="31" l="1"/>
  <c r="G25" i="35"/>
  <c r="G32" i="35" s="1"/>
  <c r="F60" i="35" s="1"/>
  <c r="F36" i="35"/>
  <c r="F82" i="30" l="1"/>
  <c r="G82" i="30"/>
  <c r="J82" i="30"/>
  <c r="E83" i="30"/>
  <c r="E464" i="31" l="1"/>
  <c r="E467" i="31" s="1"/>
  <c r="E329" i="31"/>
  <c r="E265" i="31"/>
  <c r="E267" i="31" s="1"/>
  <c r="E381" i="31" s="1"/>
  <c r="E271" i="31"/>
  <c r="E274" i="31" s="1"/>
  <c r="E387" i="31" s="1"/>
  <c r="E214" i="31"/>
  <c r="E323" i="31"/>
  <c r="E177" i="31"/>
  <c r="E210" i="31"/>
  <c r="E211" i="31" s="1"/>
  <c r="E436" i="30"/>
  <c r="E419" i="31" l="1"/>
  <c r="E221" i="31"/>
  <c r="E268" i="31"/>
  <c r="E275" i="31"/>
  <c r="E216" i="31"/>
  <c r="E471" i="31" s="1"/>
  <c r="E217" i="31"/>
  <c r="E434" i="31" l="1"/>
  <c r="E279" i="31"/>
  <c r="E426" i="31"/>
  <c r="E228" i="31"/>
  <c r="E441" i="31"/>
  <c r="E286" i="31"/>
  <c r="E473" i="31"/>
  <c r="G131" i="31" l="1"/>
  <c r="E131" i="31"/>
  <c r="E18" i="35" s="1"/>
  <c r="G79" i="31"/>
  <c r="E79" i="31"/>
  <c r="E78" i="31"/>
  <c r="E107" i="31" s="1"/>
  <c r="E77" i="31"/>
  <c r="E101" i="31" s="1"/>
  <c r="G162" i="31"/>
  <c r="G161" i="31"/>
  <c r="E161" i="31"/>
  <c r="J328" i="26"/>
  <c r="H328" i="26"/>
  <c r="G328" i="26"/>
  <c r="F328" i="26"/>
  <c r="E328" i="26"/>
  <c r="J327" i="26"/>
  <c r="H327" i="26"/>
  <c r="G327" i="26"/>
  <c r="F327" i="26"/>
  <c r="E327" i="26"/>
  <c r="P43" i="22" l="1"/>
  <c r="G18" i="35"/>
  <c r="G27" i="35" s="1"/>
  <c r="P42" i="22"/>
  <c r="G138" i="31"/>
  <c r="G171" i="31"/>
  <c r="G170" i="31"/>
  <c r="E138" i="31"/>
  <c r="E148" i="31" s="1"/>
  <c r="E171" i="31"/>
  <c r="E170" i="31"/>
  <c r="G121" i="31"/>
  <c r="R54" i="22" s="1"/>
  <c r="G132" i="31"/>
  <c r="G19" i="35" s="1"/>
  <c r="E123" i="31"/>
  <c r="P56" i="22" s="1"/>
  <c r="E134" i="31"/>
  <c r="E21" i="35" s="1"/>
  <c r="E121" i="31"/>
  <c r="P54" i="22" s="1"/>
  <c r="E132" i="31"/>
  <c r="E19" i="35" s="1"/>
  <c r="G124" i="31"/>
  <c r="R57" i="22" s="1"/>
  <c r="G135" i="31"/>
  <c r="G22" i="35" s="1"/>
  <c r="G122" i="31"/>
  <c r="R55" i="22" s="1"/>
  <c r="G133" i="31"/>
  <c r="G20" i="35" s="1"/>
  <c r="G123" i="31"/>
  <c r="G134" i="31"/>
  <c r="G21" i="35" s="1"/>
  <c r="G86" i="31"/>
  <c r="G105" i="31" s="1"/>
  <c r="G92" i="31"/>
  <c r="G15" i="35" s="1"/>
  <c r="E86" i="31"/>
  <c r="E105" i="31" s="1"/>
  <c r="E92" i="31"/>
  <c r="E15" i="35" s="1"/>
  <c r="G85" i="31"/>
  <c r="G91" i="31"/>
  <c r="G14" i="35" s="1"/>
  <c r="E85" i="31"/>
  <c r="E91" i="31"/>
  <c r="E14" i="35" s="1"/>
  <c r="E162" i="31"/>
  <c r="G120" i="31"/>
  <c r="E120" i="31"/>
  <c r="G271" i="30"/>
  <c r="G41" i="30"/>
  <c r="G51" i="30" s="1"/>
  <c r="P53" i="22" l="1"/>
  <c r="R56" i="22"/>
  <c r="R53" i="22"/>
  <c r="E99" i="31"/>
  <c r="G99" i="31"/>
  <c r="E94" i="31"/>
  <c r="E100" i="31" s="1"/>
  <c r="E95" i="31"/>
  <c r="E106" i="31" s="1"/>
  <c r="G141" i="31"/>
  <c r="G30" i="35"/>
  <c r="G142" i="31"/>
  <c r="E141" i="31"/>
  <c r="E151" i="31" s="1"/>
  <c r="G94" i="31"/>
  <c r="G100" i="31" s="1"/>
  <c r="G95" i="31"/>
  <c r="G106" i="31" s="1"/>
  <c r="G140" i="31"/>
  <c r="G29" i="35"/>
  <c r="E139" i="31"/>
  <c r="E149" i="31" s="1"/>
  <c r="G139" i="31"/>
  <c r="G28" i="35"/>
  <c r="R49" i="22"/>
  <c r="R50" i="22"/>
  <c r="P50" i="22"/>
  <c r="P49" i="22"/>
  <c r="E489" i="31" l="1"/>
  <c r="P67" i="22" s="1"/>
  <c r="E499" i="31"/>
  <c r="E439" i="30"/>
  <c r="E448" i="30" s="1"/>
  <c r="F434" i="30"/>
  <c r="G434" i="30"/>
  <c r="H434" i="30"/>
  <c r="J434" i="30"/>
  <c r="F435" i="30"/>
  <c r="G435" i="30"/>
  <c r="H435" i="30"/>
  <c r="J435" i="30"/>
  <c r="E434" i="30"/>
  <c r="E430" i="30"/>
  <c r="F413" i="30"/>
  <c r="G413" i="30"/>
  <c r="H413" i="30"/>
  <c r="J413" i="30"/>
  <c r="E413" i="30"/>
  <c r="B412" i="30"/>
  <c r="A411" i="30"/>
  <c r="A412" i="30" s="1"/>
  <c r="F407" i="30"/>
  <c r="H407" i="30"/>
  <c r="I407" i="30"/>
  <c r="J407" i="30"/>
  <c r="F408" i="30"/>
  <c r="G408" i="30"/>
  <c r="H408" i="30"/>
  <c r="J408" i="30"/>
  <c r="E408" i="30"/>
  <c r="G401" i="30"/>
  <c r="G407" i="30" s="1"/>
  <c r="E28" i="31" l="1"/>
  <c r="E431" i="30"/>
  <c r="E315" i="31"/>
  <c r="E203" i="31"/>
  <c r="E309" i="31"/>
  <c r="E198" i="31"/>
  <c r="E199" i="31" s="1"/>
  <c r="E12" i="3" s="1"/>
  <c r="E257" i="31"/>
  <c r="E260" i="31" s="1"/>
  <c r="E251" i="31"/>
  <c r="E253" i="31" s="1"/>
  <c r="E506" i="31"/>
  <c r="E46" i="35"/>
  <c r="E465" i="31"/>
  <c r="E468" i="31" s="1"/>
  <c r="E435" i="30"/>
  <c r="A413" i="30"/>
  <c r="E254" i="31" l="1"/>
  <c r="E281" i="31" s="1"/>
  <c r="E367" i="31"/>
  <c r="E261" i="31"/>
  <c r="E439" i="31" s="1"/>
  <c r="E373" i="31"/>
  <c r="E223" i="31"/>
  <c r="E417" i="31"/>
  <c r="E205" i="31"/>
  <c r="E472" i="31" s="1"/>
  <c r="E474" i="31" s="1"/>
  <c r="E206" i="31"/>
  <c r="E395" i="30"/>
  <c r="K341" i="30"/>
  <c r="K299" i="30" s="1"/>
  <c r="G341" i="30"/>
  <c r="G299" i="30" s="1"/>
  <c r="E341" i="30"/>
  <c r="F338" i="30"/>
  <c r="G338" i="30"/>
  <c r="H338" i="30"/>
  <c r="I338" i="30"/>
  <c r="J338" i="30"/>
  <c r="F339" i="30"/>
  <c r="G339" i="30"/>
  <c r="H339" i="30"/>
  <c r="I339" i="30"/>
  <c r="J339" i="30"/>
  <c r="E339" i="30"/>
  <c r="E338" i="30"/>
  <c r="E71" i="30"/>
  <c r="E190" i="30" s="1"/>
  <c r="E288" i="31" l="1"/>
  <c r="E432" i="31"/>
  <c r="E230" i="31"/>
  <c r="E424" i="31"/>
  <c r="E203" i="30"/>
  <c r="E299" i="30"/>
  <c r="E428" i="30"/>
  <c r="E403" i="30"/>
  <c r="E400" i="30"/>
  <c r="E401" i="30" s="1"/>
  <c r="E407" i="30" s="1"/>
  <c r="H118" i="31"/>
  <c r="E118" i="31"/>
  <c r="H87" i="30"/>
  <c r="E87" i="30"/>
  <c r="H82" i="30"/>
  <c r="E82" i="30"/>
  <c r="E272" i="30" l="1"/>
  <c r="E328" i="30"/>
  <c r="E125" i="31"/>
  <c r="P58" i="22" s="1"/>
  <c r="E136" i="31"/>
  <c r="E23" i="35" s="1"/>
  <c r="E143" i="31" l="1"/>
  <c r="E153" i="31" s="1"/>
  <c r="E320" i="30" l="1"/>
  <c r="E447" i="30" s="1"/>
  <c r="F303" i="30"/>
  <c r="G303" i="30"/>
  <c r="H303" i="30"/>
  <c r="J303" i="30"/>
  <c r="F304" i="30"/>
  <c r="G304" i="30"/>
  <c r="H304" i="30"/>
  <c r="I304" i="30"/>
  <c r="J304" i="30"/>
  <c r="E304" i="30"/>
  <c r="E303" i="30"/>
  <c r="F288" i="30"/>
  <c r="G288" i="30"/>
  <c r="H288" i="30"/>
  <c r="J288" i="30"/>
  <c r="E288" i="30"/>
  <c r="K278" i="30" l="1"/>
  <c r="G262" i="30"/>
  <c r="E262" i="30"/>
  <c r="F257" i="30"/>
  <c r="G257" i="30"/>
  <c r="H257" i="30"/>
  <c r="J257" i="30"/>
  <c r="E257" i="30"/>
  <c r="G263" i="30"/>
  <c r="F247" i="30"/>
  <c r="G247" i="30"/>
  <c r="H247" i="30"/>
  <c r="I247" i="30"/>
  <c r="J247" i="30"/>
  <c r="E247" i="30"/>
  <c r="G75" i="30" l="1"/>
  <c r="E75" i="30"/>
  <c r="E392" i="30" l="1"/>
  <c r="F240" i="30" l="1"/>
  <c r="G240" i="30"/>
  <c r="H240" i="30"/>
  <c r="J240" i="30"/>
  <c r="E263" i="30" l="1"/>
  <c r="F98" i="30"/>
  <c r="G98" i="30"/>
  <c r="H98" i="30"/>
  <c r="I98" i="30"/>
  <c r="J98" i="30"/>
  <c r="E98" i="30"/>
  <c r="F67" i="30" l="1"/>
  <c r="G67" i="30"/>
  <c r="G76" i="30" s="1"/>
  <c r="H67" i="30"/>
  <c r="J67" i="30"/>
  <c r="F68" i="30"/>
  <c r="G68" i="30"/>
  <c r="H68" i="30"/>
  <c r="J68" i="30"/>
  <c r="F69" i="30"/>
  <c r="G69" i="30"/>
  <c r="H69" i="30"/>
  <c r="J69" i="30"/>
  <c r="E69" i="30"/>
  <c r="E68" i="30"/>
  <c r="E67" i="30"/>
  <c r="E76" i="30" s="1"/>
  <c r="G272" i="30" l="1"/>
  <c r="G328" i="30"/>
  <c r="E466" i="31"/>
  <c r="E77" i="30"/>
  <c r="G77" i="30"/>
  <c r="E313" i="30" l="1"/>
  <c r="E286" i="30" l="1"/>
  <c r="E212" i="30"/>
  <c r="G313" i="30"/>
  <c r="G212" i="30" l="1"/>
  <c r="G286" i="30"/>
  <c r="F53" i="30"/>
  <c r="H53" i="30"/>
  <c r="I53" i="30"/>
  <c r="J53" i="30"/>
  <c r="E53" i="30"/>
  <c r="K59" i="30"/>
  <c r="F300" i="26"/>
  <c r="H300" i="26"/>
  <c r="J300" i="26"/>
  <c r="E300" i="26"/>
  <c r="G295" i="26"/>
  <c r="E180" i="30"/>
  <c r="E445" i="30" s="1"/>
  <c r="F175" i="30"/>
  <c r="G175" i="30"/>
  <c r="H175" i="30"/>
  <c r="J175" i="30"/>
  <c r="F176" i="30"/>
  <c r="G176" i="30"/>
  <c r="H176" i="30"/>
  <c r="J176" i="30"/>
  <c r="F177" i="30"/>
  <c r="G177" i="30"/>
  <c r="H177" i="30"/>
  <c r="J177" i="30"/>
  <c r="E177" i="30"/>
  <c r="E176" i="30"/>
  <c r="E175" i="30"/>
  <c r="F168" i="30"/>
  <c r="H168" i="30"/>
  <c r="J168" i="30"/>
  <c r="F169" i="30"/>
  <c r="H169" i="30"/>
  <c r="J169" i="30"/>
  <c r="J165" i="30"/>
  <c r="H165" i="30"/>
  <c r="G165" i="30"/>
  <c r="F165" i="30"/>
  <c r="E165" i="30"/>
  <c r="F161" i="30"/>
  <c r="G161" i="30"/>
  <c r="H161" i="30"/>
  <c r="J161" i="30"/>
  <c r="E161" i="30"/>
  <c r="J199" i="26"/>
  <c r="I199" i="26"/>
  <c r="H199" i="26"/>
  <c r="F199" i="26"/>
  <c r="E199" i="26"/>
  <c r="F191" i="26"/>
  <c r="H191" i="26"/>
  <c r="I191" i="26"/>
  <c r="J191" i="26"/>
  <c r="E191" i="26"/>
  <c r="E269" i="30" l="1"/>
  <c r="E327" i="30"/>
  <c r="G75" i="31"/>
  <c r="G78" i="31" s="1"/>
  <c r="G107" i="31" s="1"/>
  <c r="G8" i="35"/>
  <c r="E332" i="30"/>
  <c r="E267" i="30"/>
  <c r="E162" i="30"/>
  <c r="G162" i="30"/>
  <c r="G168" i="30" s="1"/>
  <c r="G166" i="30"/>
  <c r="G169" i="30" s="1"/>
  <c r="R43" i="22" l="1"/>
  <c r="G327" i="30"/>
  <c r="G269" i="30"/>
  <c r="G332" i="30"/>
  <c r="G267" i="30"/>
  <c r="E166" i="30"/>
  <c r="E169" i="30" s="1"/>
  <c r="E168" i="30"/>
  <c r="E222" i="30" l="1"/>
  <c r="E333" i="30"/>
  <c r="G333" i="30"/>
  <c r="G222" i="30"/>
  <c r="G45" i="30"/>
  <c r="G53" i="30" s="1"/>
  <c r="E282" i="26" l="1"/>
  <c r="G274" i="26"/>
  <c r="E274" i="26"/>
  <c r="E232" i="26"/>
  <c r="E368" i="30" s="1"/>
  <c r="E231" i="26"/>
  <c r="E367" i="30" s="1"/>
  <c r="E236" i="26"/>
  <c r="E189" i="30" l="1"/>
  <c r="E40" i="30"/>
  <c r="E56" i="30"/>
  <c r="E339" i="26"/>
  <c r="E117" i="31"/>
  <c r="E323" i="26"/>
  <c r="E244" i="26"/>
  <c r="E310" i="26"/>
  <c r="E305" i="26"/>
  <c r="E241" i="26"/>
  <c r="E306" i="26"/>
  <c r="E242" i="26"/>
  <c r="E344" i="26"/>
  <c r="E345" i="26" s="1"/>
  <c r="E235" i="26"/>
  <c r="E309" i="26" s="1"/>
  <c r="E234" i="26"/>
  <c r="E308" i="26" s="1"/>
  <c r="E233" i="26"/>
  <c r="E307" i="26" s="1"/>
  <c r="E202" i="30" l="1"/>
  <c r="E243" i="26"/>
  <c r="E41" i="30"/>
  <c r="G334" i="30"/>
  <c r="G223" i="30"/>
  <c r="E124" i="31"/>
  <c r="P57" i="22" s="1"/>
  <c r="E135" i="31"/>
  <c r="E22" i="35" s="1"/>
  <c r="E122" i="31"/>
  <c r="P55" i="22" s="1"/>
  <c r="E133" i="31"/>
  <c r="E20" i="35" s="1"/>
  <c r="G74" i="30"/>
  <c r="G131" i="26"/>
  <c r="E131" i="26"/>
  <c r="E161" i="16"/>
  <c r="E271" i="30" l="1"/>
  <c r="E278" i="26"/>
  <c r="G278" i="26"/>
  <c r="E55" i="26"/>
  <c r="E74" i="30"/>
  <c r="E51" i="30"/>
  <c r="E140" i="31"/>
  <c r="E150" i="31" s="1"/>
  <c r="E142" i="31"/>
  <c r="E152" i="31" s="1"/>
  <c r="F152" i="16"/>
  <c r="E152" i="16"/>
  <c r="E334" i="30" l="1"/>
  <c r="E223" i="30"/>
  <c r="G163" i="16"/>
  <c r="E163" i="16"/>
  <c r="G164" i="16"/>
  <c r="G182" i="26" s="1"/>
  <c r="E164" i="16"/>
  <c r="E182" i="26" s="1"/>
  <c r="G162" i="16"/>
  <c r="G79" i="26" s="1"/>
  <c r="E162" i="16"/>
  <c r="E79" i="26" s="1"/>
  <c r="G161" i="16"/>
  <c r="E129" i="26" l="1"/>
  <c r="E139" i="26"/>
  <c r="G129" i="26"/>
  <c r="G139" i="26"/>
  <c r="G55" i="26"/>
  <c r="G57" i="26" l="1"/>
  <c r="G56" i="26"/>
  <c r="G289" i="26" l="1"/>
  <c r="G294" i="26" s="1"/>
  <c r="G300" i="26" l="1"/>
  <c r="G74" i="31"/>
  <c r="G77" i="31" s="1"/>
  <c r="G101" i="31" s="1"/>
  <c r="G7" i="35"/>
  <c r="R42" i="22" l="1"/>
  <c r="F16" i="16" l="1"/>
  <c r="G16" i="16"/>
  <c r="H16" i="16"/>
  <c r="I16" i="16"/>
  <c r="J16" i="16"/>
  <c r="E16" i="16"/>
  <c r="F147" i="16" l="1"/>
  <c r="E147" i="16"/>
  <c r="F141" i="16"/>
  <c r="B292" i="31" l="1"/>
  <c r="M41" i="22"/>
  <c r="E348" i="31"/>
  <c r="E588" i="31" s="1"/>
  <c r="B445" i="31"/>
  <c r="E341" i="31"/>
  <c r="E587" i="31" s="1"/>
  <c r="G332" i="31"/>
  <c r="G333" i="31" s="1"/>
  <c r="G325" i="31"/>
  <c r="G297" i="31"/>
  <c r="G298" i="31" s="1"/>
  <c r="E304" i="31"/>
  <c r="E305" i="31" s="1"/>
  <c r="G318" i="31"/>
  <c r="G319" i="31" s="1"/>
  <c r="E297" i="31"/>
  <c r="E298" i="31" s="1"/>
  <c r="G304" i="31"/>
  <c r="G305" i="31" s="1"/>
  <c r="G311" i="31"/>
  <c r="G312" i="31" s="1"/>
  <c r="E332" i="31"/>
  <c r="E333" i="31" s="1"/>
  <c r="E325" i="31"/>
  <c r="E318" i="31"/>
  <c r="E319" i="31" s="1"/>
  <c r="E311" i="31"/>
  <c r="E312" i="31" s="1"/>
  <c r="G339" i="31" l="1"/>
  <c r="E346" i="31"/>
  <c r="E339" i="31"/>
  <c r="G346" i="31"/>
  <c r="E455" i="31"/>
  <c r="E345" i="31"/>
  <c r="E448" i="31"/>
  <c r="E338" i="31"/>
  <c r="G448" i="31"/>
  <c r="G338" i="31"/>
  <c r="G456" i="31"/>
  <c r="G344" i="31"/>
  <c r="E456" i="31"/>
  <c r="E344" i="31"/>
  <c r="G455" i="31"/>
  <c r="G345" i="31"/>
  <c r="E454" i="31"/>
  <c r="G454" i="31"/>
  <c r="E447" i="31"/>
  <c r="G447" i="31"/>
  <c r="E326" i="31"/>
  <c r="G326" i="31"/>
  <c r="E457" i="31"/>
  <c r="E450" i="31"/>
  <c r="E337" i="31" l="1"/>
  <c r="G449" i="31"/>
  <c r="G337" i="31"/>
  <c r="E449" i="31"/>
  <c r="G196" i="26" l="1"/>
  <c r="G199" i="26" s="1"/>
  <c r="G200" i="26" s="1"/>
  <c r="G208" i="26" s="1"/>
  <c r="F13" i="16" l="1"/>
  <c r="G13" i="16"/>
  <c r="H13" i="16"/>
  <c r="I13" i="16"/>
  <c r="J13" i="16"/>
  <c r="E13" i="16"/>
  <c r="F44" i="3" l="1"/>
  <c r="F43" i="3"/>
  <c r="K1" i="22" l="1"/>
  <c r="M1" i="22" l="1"/>
  <c r="K9" i="16" l="1"/>
  <c r="K3" i="43" l="1"/>
  <c r="K113" i="16"/>
  <c r="K114" i="16" s="1"/>
  <c r="K21" i="26"/>
  <c r="K69" i="26"/>
  <c r="K37" i="26"/>
  <c r="K354" i="30"/>
  <c r="K103" i="16"/>
  <c r="K104" i="16" s="1"/>
  <c r="K239" i="30"/>
  <c r="K92" i="16"/>
  <c r="K93" i="16" s="1"/>
  <c r="K145" i="30" s="1"/>
  <c r="K3" i="30"/>
  <c r="K3" i="31"/>
  <c r="K275" i="26"/>
  <c r="K266" i="26"/>
  <c r="K3" i="26"/>
  <c r="K3" i="35"/>
  <c r="K3" i="16"/>
  <c r="K108" i="16"/>
  <c r="K109" i="16" s="1"/>
  <c r="K13" i="16"/>
  <c r="B2" i="23"/>
  <c r="L9" i="16"/>
  <c r="K382" i="31" l="1"/>
  <c r="K368" i="31"/>
  <c r="K354" i="31"/>
  <c r="L3" i="43"/>
  <c r="L113" i="16"/>
  <c r="L114" i="16" s="1"/>
  <c r="L21" i="26"/>
  <c r="L69" i="26"/>
  <c r="L37" i="26"/>
  <c r="L354" i="30"/>
  <c r="L103" i="16"/>
  <c r="L104" i="16" s="1"/>
  <c r="K99" i="30"/>
  <c r="K272" i="31"/>
  <c r="K258" i="31"/>
  <c r="K244" i="31"/>
  <c r="L239" i="30"/>
  <c r="L92" i="16"/>
  <c r="L93" i="16" s="1"/>
  <c r="L145" i="30" s="1"/>
  <c r="K14" i="16"/>
  <c r="K310" i="31"/>
  <c r="K296" i="31"/>
  <c r="K324" i="31"/>
  <c r="K266" i="31"/>
  <c r="K228" i="26"/>
  <c r="K130" i="31"/>
  <c r="K238" i="31"/>
  <c r="K90" i="31"/>
  <c r="K494" i="31"/>
  <c r="K281" i="26"/>
  <c r="K252" i="31"/>
  <c r="L3" i="31"/>
  <c r="L3" i="30"/>
  <c r="L275" i="26"/>
  <c r="L266" i="26"/>
  <c r="L3" i="26"/>
  <c r="L108" i="16"/>
  <c r="L109" i="16" s="1"/>
  <c r="L3" i="16"/>
  <c r="L3" i="35"/>
  <c r="L13" i="16"/>
  <c r="M9" i="16"/>
  <c r="K69" i="31" l="1"/>
  <c r="K70" i="31" s="1"/>
  <c r="K96" i="35" s="1"/>
  <c r="K98" i="35"/>
  <c r="K560" i="31"/>
  <c r="K126" i="35"/>
  <c r="K576" i="31"/>
  <c r="K568" i="31"/>
  <c r="K545" i="31"/>
  <c r="K546" i="31" s="1"/>
  <c r="K550" i="31" s="1"/>
  <c r="K293" i="35"/>
  <c r="K56" i="35"/>
  <c r="K538" i="31"/>
  <c r="K539" i="31" s="1"/>
  <c r="K549" i="31" s="1"/>
  <c r="L382" i="31"/>
  <c r="L368" i="31"/>
  <c r="L354" i="31"/>
  <c r="K125" i="16"/>
  <c r="K126" i="16" s="1"/>
  <c r="K137" i="16"/>
  <c r="K131" i="16"/>
  <c r="M3" i="43"/>
  <c r="M113" i="16"/>
  <c r="M114" i="16" s="1"/>
  <c r="K2" i="43"/>
  <c r="K270" i="26"/>
  <c r="K69" i="16"/>
  <c r="K98" i="16"/>
  <c r="K99" i="16" s="1"/>
  <c r="K42" i="16"/>
  <c r="K68" i="35"/>
  <c r="K119" i="16"/>
  <c r="K120" i="16" s="1"/>
  <c r="K29" i="31" s="1"/>
  <c r="K24" i="16"/>
  <c r="M21" i="26"/>
  <c r="M69" i="26"/>
  <c r="M37" i="26"/>
  <c r="M354" i="30"/>
  <c r="K85" i="16"/>
  <c r="K49" i="16"/>
  <c r="M103" i="16"/>
  <c r="M104" i="16" s="1"/>
  <c r="M99" i="30" s="1"/>
  <c r="L99" i="30"/>
  <c r="L272" i="31"/>
  <c r="L258" i="31"/>
  <c r="L244" i="31"/>
  <c r="M239" i="30"/>
  <c r="K16" i="16"/>
  <c r="M92" i="16"/>
  <c r="M93" i="16" s="1"/>
  <c r="M145" i="30" s="1"/>
  <c r="L14" i="16"/>
  <c r="K2" i="16"/>
  <c r="K2" i="30"/>
  <c r="K2" i="26"/>
  <c r="K2" i="31"/>
  <c r="K2" i="35"/>
  <c r="L324" i="31"/>
  <c r="L296" i="31"/>
  <c r="L310" i="31"/>
  <c r="M3" i="31"/>
  <c r="M3" i="30"/>
  <c r="M266" i="26"/>
  <c r="M275" i="26"/>
  <c r="M3" i="26"/>
  <c r="M108" i="16"/>
  <c r="M109" i="16" s="1"/>
  <c r="M3" i="35"/>
  <c r="M3" i="16"/>
  <c r="L266" i="31"/>
  <c r="L228" i="26"/>
  <c r="L238" i="31"/>
  <c r="L252" i="31"/>
  <c r="L90" i="31"/>
  <c r="L130" i="31"/>
  <c r="L494" i="31"/>
  <c r="L281" i="26"/>
  <c r="M13" i="16"/>
  <c r="N9" i="16"/>
  <c r="L69" i="31" l="1"/>
  <c r="L70" i="31" s="1"/>
  <c r="L96" i="35" s="1"/>
  <c r="L98" i="35"/>
  <c r="K551" i="31"/>
  <c r="L56" i="35"/>
  <c r="L126" i="35"/>
  <c r="L576" i="31"/>
  <c r="L568" i="31"/>
  <c r="L293" i="35"/>
  <c r="L538" i="31"/>
  <c r="L539" i="31" s="1"/>
  <c r="L549" i="31" s="1"/>
  <c r="L560" i="31"/>
  <c r="L545" i="31"/>
  <c r="L546" i="31" s="1"/>
  <c r="L550" i="31" s="1"/>
  <c r="M382" i="31"/>
  <c r="M368" i="31"/>
  <c r="M354" i="31"/>
  <c r="L125" i="16"/>
  <c r="L126" i="16" s="1"/>
  <c r="L131" i="16"/>
  <c r="L137" i="16"/>
  <c r="N3" i="43"/>
  <c r="N113" i="16"/>
  <c r="N114" i="16" s="1"/>
  <c r="L2" i="43"/>
  <c r="L270" i="26"/>
  <c r="L69" i="16"/>
  <c r="L98" i="16"/>
  <c r="L99" i="16" s="1"/>
  <c r="L42" i="16"/>
  <c r="L68" i="35"/>
  <c r="K21" i="31"/>
  <c r="L119" i="16"/>
  <c r="L120" i="16" s="1"/>
  <c r="L29" i="31" s="1"/>
  <c r="N21" i="26"/>
  <c r="N69" i="26"/>
  <c r="L24" i="16"/>
  <c r="N37" i="26"/>
  <c r="N354" i="30"/>
  <c r="L85" i="16"/>
  <c r="L49" i="16"/>
  <c r="N103" i="16"/>
  <c r="N104" i="16" s="1"/>
  <c r="N99" i="30" s="1"/>
  <c r="L16" i="16"/>
  <c r="M258" i="31"/>
  <c r="M244" i="31"/>
  <c r="M272" i="31"/>
  <c r="N239" i="30"/>
  <c r="N92" i="16"/>
  <c r="N93" i="16" s="1"/>
  <c r="N145" i="30" s="1"/>
  <c r="M296" i="31"/>
  <c r="M310" i="31"/>
  <c r="M324" i="31"/>
  <c r="L2" i="26"/>
  <c r="L2" i="30"/>
  <c r="L2" i="31"/>
  <c r="L2" i="16"/>
  <c r="L2" i="35"/>
  <c r="M266" i="31"/>
  <c r="M252" i="31"/>
  <c r="M281" i="26"/>
  <c r="M494" i="31"/>
  <c r="M130" i="31"/>
  <c r="M90" i="31"/>
  <c r="M228" i="26"/>
  <c r="M238" i="31"/>
  <c r="N3" i="31"/>
  <c r="N3" i="30"/>
  <c r="N266" i="26"/>
  <c r="N275" i="26"/>
  <c r="N3" i="26"/>
  <c r="N3" i="16"/>
  <c r="N3" i="35"/>
  <c r="N108" i="16"/>
  <c r="N109" i="16" s="1"/>
  <c r="M14" i="16"/>
  <c r="N13" i="16"/>
  <c r="O9" i="16"/>
  <c r="M98" i="35" l="1"/>
  <c r="M69" i="31"/>
  <c r="M70" i="31" s="1"/>
  <c r="M96" i="35" s="1"/>
  <c r="L551" i="31"/>
  <c r="L557" i="31" s="1"/>
  <c r="L558" i="31" s="1"/>
  <c r="M293" i="35"/>
  <c r="M56" i="35"/>
  <c r="M538" i="31"/>
  <c r="M539" i="31" s="1"/>
  <c r="M549" i="31" s="1"/>
  <c r="M568" i="31"/>
  <c r="M126" i="35"/>
  <c r="M576" i="31"/>
  <c r="M560" i="31"/>
  <c r="M545" i="31"/>
  <c r="M546" i="31" s="1"/>
  <c r="M550" i="31" s="1"/>
  <c r="K554" i="31"/>
  <c r="K124" i="35" s="1"/>
  <c r="K565" i="31"/>
  <c r="K566" i="31" s="1"/>
  <c r="K557" i="31"/>
  <c r="K558" i="31" s="1"/>
  <c r="K573" i="31"/>
  <c r="K574" i="31" s="1"/>
  <c r="N354" i="31"/>
  <c r="N382" i="31"/>
  <c r="N368" i="31"/>
  <c r="M125" i="16"/>
  <c r="M126" i="16" s="1"/>
  <c r="M137" i="16"/>
  <c r="M131" i="16"/>
  <c r="O3" i="43"/>
  <c r="O113" i="16"/>
  <c r="O114" i="16" s="1"/>
  <c r="M2" i="43"/>
  <c r="M69" i="16"/>
  <c r="M270" i="26"/>
  <c r="M98" i="16"/>
  <c r="M99" i="16" s="1"/>
  <c r="M42" i="16"/>
  <c r="M68" i="35"/>
  <c r="L21" i="31"/>
  <c r="M119" i="16"/>
  <c r="M120" i="16" s="1"/>
  <c r="M21" i="31" s="1"/>
  <c r="M24" i="16"/>
  <c r="O21" i="26"/>
  <c r="O69" i="26"/>
  <c r="O37" i="26"/>
  <c r="O354" i="30"/>
  <c r="M85" i="16"/>
  <c r="M49" i="16"/>
  <c r="O103" i="16"/>
  <c r="O104" i="16" s="1"/>
  <c r="N272" i="31"/>
  <c r="N258" i="31"/>
  <c r="N244" i="31"/>
  <c r="O239" i="30"/>
  <c r="M16" i="16"/>
  <c r="O92" i="16"/>
  <c r="O93" i="16" s="1"/>
  <c r="O145" i="30" s="1"/>
  <c r="N14" i="16"/>
  <c r="M2" i="30"/>
  <c r="M2" i="16"/>
  <c r="M2" i="35"/>
  <c r="M2" i="26"/>
  <c r="M2" i="31"/>
  <c r="N310" i="31"/>
  <c r="N324" i="31"/>
  <c r="N296" i="31"/>
  <c r="O3" i="31"/>
  <c r="O3" i="30"/>
  <c r="O275" i="26"/>
  <c r="O266" i="26"/>
  <c r="O3" i="26"/>
  <c r="O3" i="35"/>
  <c r="O3" i="16"/>
  <c r="O108" i="16"/>
  <c r="O109" i="16" s="1"/>
  <c r="N238" i="31"/>
  <c r="N130" i="31"/>
  <c r="N281" i="26"/>
  <c r="N252" i="31"/>
  <c r="N90" i="31"/>
  <c r="N494" i="31"/>
  <c r="N266" i="31"/>
  <c r="N228" i="26"/>
  <c r="P9" i="16"/>
  <c r="O13" i="16"/>
  <c r="N98" i="35" l="1"/>
  <c r="N69" i="31"/>
  <c r="N70" i="31" s="1"/>
  <c r="N96" i="35" s="1"/>
  <c r="L565" i="31"/>
  <c r="L566" i="31" s="1"/>
  <c r="L573" i="31"/>
  <c r="L574" i="31" s="1"/>
  <c r="L554" i="31"/>
  <c r="L124" i="35" s="1"/>
  <c r="M551" i="31"/>
  <c r="M554" i="31" s="1"/>
  <c r="M124" i="35" s="1"/>
  <c r="N293" i="35"/>
  <c r="N560" i="31"/>
  <c r="N56" i="35"/>
  <c r="N568" i="31"/>
  <c r="N576" i="31"/>
  <c r="N126" i="35"/>
  <c r="N545" i="31"/>
  <c r="N546" i="31" s="1"/>
  <c r="N550" i="31" s="1"/>
  <c r="N538" i="31"/>
  <c r="N539" i="31" s="1"/>
  <c r="N549" i="31" s="1"/>
  <c r="O382" i="31"/>
  <c r="O368" i="31"/>
  <c r="O354" i="31"/>
  <c r="N125" i="16"/>
  <c r="N126" i="16" s="1"/>
  <c r="N131" i="16"/>
  <c r="N137" i="16"/>
  <c r="P3" i="43"/>
  <c r="P113" i="16"/>
  <c r="P114" i="16" s="1"/>
  <c r="N2" i="43"/>
  <c r="N69" i="16"/>
  <c r="N270" i="26"/>
  <c r="N98" i="16"/>
  <c r="N99" i="16" s="1"/>
  <c r="N42" i="16"/>
  <c r="N68" i="35"/>
  <c r="M29" i="31"/>
  <c r="N119" i="16"/>
  <c r="N120" i="16" s="1"/>
  <c r="N29" i="31" s="1"/>
  <c r="P21" i="26"/>
  <c r="P69" i="26"/>
  <c r="N24" i="16"/>
  <c r="P37" i="26"/>
  <c r="P354" i="30"/>
  <c r="N85" i="16"/>
  <c r="N49" i="16"/>
  <c r="O99" i="30"/>
  <c r="P103" i="16"/>
  <c r="P104" i="16" s="1"/>
  <c r="O272" i="31"/>
  <c r="O258" i="31"/>
  <c r="O244" i="31"/>
  <c r="P239" i="30"/>
  <c r="N16" i="16"/>
  <c r="P92" i="16"/>
  <c r="P93" i="16" s="1"/>
  <c r="P145" i="30" s="1"/>
  <c r="O296" i="31"/>
  <c r="O310" i="31"/>
  <c r="O324" i="31"/>
  <c r="N2" i="31"/>
  <c r="N2" i="35"/>
  <c r="N2" i="30"/>
  <c r="N2" i="16"/>
  <c r="N2" i="26"/>
  <c r="O14" i="16"/>
  <c r="P3" i="31"/>
  <c r="P3" i="30"/>
  <c r="P275" i="26"/>
  <c r="P266" i="26"/>
  <c r="P3" i="26"/>
  <c r="P108" i="16"/>
  <c r="P109" i="16" s="1"/>
  <c r="P3" i="16"/>
  <c r="P3" i="35"/>
  <c r="O130" i="31"/>
  <c r="O494" i="31"/>
  <c r="O281" i="26"/>
  <c r="O90" i="31"/>
  <c r="O238" i="31"/>
  <c r="O252" i="31"/>
  <c r="O228" i="26"/>
  <c r="O266" i="31"/>
  <c r="Q9" i="16"/>
  <c r="P13" i="16"/>
  <c r="O69" i="31" l="1"/>
  <c r="O70" i="31" s="1"/>
  <c r="O96" i="35" s="1"/>
  <c r="O98" i="35"/>
  <c r="M573" i="31"/>
  <c r="M574" i="31" s="1"/>
  <c r="M557" i="31"/>
  <c r="M558" i="31" s="1"/>
  <c r="M565" i="31"/>
  <c r="M566" i="31" s="1"/>
  <c r="O560" i="31"/>
  <c r="O126" i="35"/>
  <c r="O576" i="31"/>
  <c r="O568" i="31"/>
  <c r="O545" i="31"/>
  <c r="O546" i="31" s="1"/>
  <c r="O550" i="31" s="1"/>
  <c r="O293" i="35"/>
  <c r="O56" i="35"/>
  <c r="O538" i="31"/>
  <c r="O539" i="31" s="1"/>
  <c r="O549" i="31" s="1"/>
  <c r="N551" i="31"/>
  <c r="P382" i="31"/>
  <c r="P368" i="31"/>
  <c r="P354" i="31"/>
  <c r="O125" i="16"/>
  <c r="O126" i="16" s="1"/>
  <c r="O137" i="16"/>
  <c r="O131" i="16"/>
  <c r="Q3" i="43"/>
  <c r="Q113" i="16"/>
  <c r="Q114" i="16" s="1"/>
  <c r="O2" i="43"/>
  <c r="O270" i="26"/>
  <c r="O69" i="16"/>
  <c r="O98" i="16"/>
  <c r="O99" i="16" s="1"/>
  <c r="O42" i="16"/>
  <c r="O68" i="35"/>
  <c r="N21" i="31"/>
  <c r="O119" i="16"/>
  <c r="O120" i="16" s="1"/>
  <c r="O21" i="31" s="1"/>
  <c r="O24" i="16"/>
  <c r="Q21" i="26"/>
  <c r="Q69" i="26"/>
  <c r="Q37" i="26"/>
  <c r="Q354" i="30"/>
  <c r="O85" i="16"/>
  <c r="O49" i="16"/>
  <c r="P99" i="30"/>
  <c r="Q103" i="16"/>
  <c r="Q104" i="16" s="1"/>
  <c r="Q99" i="30" s="1"/>
  <c r="P272" i="31"/>
  <c r="P258" i="31"/>
  <c r="P244" i="31"/>
  <c r="Q239" i="30"/>
  <c r="Q13" i="16"/>
  <c r="Q92" i="16"/>
  <c r="Q93" i="16" s="1"/>
  <c r="Q145" i="30" s="1"/>
  <c r="R9" i="16"/>
  <c r="O16" i="16"/>
  <c r="P14" i="16"/>
  <c r="Q3" i="31"/>
  <c r="Q3" i="30"/>
  <c r="Q275" i="26"/>
  <c r="Q266" i="26"/>
  <c r="Q3" i="26"/>
  <c r="Q108" i="16"/>
  <c r="Q109" i="16" s="1"/>
  <c r="Q3" i="35"/>
  <c r="Q3" i="16"/>
  <c r="O2" i="30"/>
  <c r="O2" i="35"/>
  <c r="O2" i="26"/>
  <c r="O2" i="31"/>
  <c r="O2" i="16"/>
  <c r="P266" i="31"/>
  <c r="P90" i="31"/>
  <c r="P238" i="31"/>
  <c r="P228" i="26"/>
  <c r="P130" i="31"/>
  <c r="P494" i="31"/>
  <c r="P281" i="26"/>
  <c r="P252" i="31"/>
  <c r="P310" i="31"/>
  <c r="P324" i="31"/>
  <c r="P296" i="31"/>
  <c r="P69" i="31" l="1"/>
  <c r="P70" i="31" s="1"/>
  <c r="P96" i="35" s="1"/>
  <c r="P98" i="35"/>
  <c r="P56" i="35"/>
  <c r="P126" i="35"/>
  <c r="P576" i="31"/>
  <c r="P568" i="31"/>
  <c r="P293" i="35"/>
  <c r="P560" i="31"/>
  <c r="P545" i="31"/>
  <c r="P546" i="31" s="1"/>
  <c r="P550" i="31" s="1"/>
  <c r="P538" i="31"/>
  <c r="P539" i="31" s="1"/>
  <c r="P549" i="31" s="1"/>
  <c r="O551" i="31"/>
  <c r="N554" i="31"/>
  <c r="N124" i="35" s="1"/>
  <c r="N565" i="31"/>
  <c r="N566" i="31" s="1"/>
  <c r="N557" i="31"/>
  <c r="N558" i="31" s="1"/>
  <c r="N573" i="31"/>
  <c r="N574" i="31" s="1"/>
  <c r="Q382" i="31"/>
  <c r="Q368" i="31"/>
  <c r="Q354" i="31"/>
  <c r="P125" i="16"/>
  <c r="P126" i="16" s="1"/>
  <c r="P131" i="16"/>
  <c r="P137" i="16"/>
  <c r="R3" i="43"/>
  <c r="R113" i="16"/>
  <c r="R114" i="16" s="1"/>
  <c r="P2" i="43"/>
  <c r="P270" i="26"/>
  <c r="P69" i="16"/>
  <c r="P98" i="16"/>
  <c r="P99" i="16" s="1"/>
  <c r="P42" i="16"/>
  <c r="P68" i="35"/>
  <c r="R275" i="26"/>
  <c r="O29" i="31"/>
  <c r="P119" i="16"/>
  <c r="P120" i="16" s="1"/>
  <c r="P29" i="31" s="1"/>
  <c r="R21" i="26"/>
  <c r="R69" i="26"/>
  <c r="P24" i="16"/>
  <c r="R37" i="26"/>
  <c r="R354" i="30"/>
  <c r="P85" i="16"/>
  <c r="P49" i="16"/>
  <c r="R103" i="16"/>
  <c r="R104" i="16" s="1"/>
  <c r="R3" i="31"/>
  <c r="R3" i="16"/>
  <c r="R3" i="26"/>
  <c r="R13" i="16"/>
  <c r="R3" i="35"/>
  <c r="R3" i="30"/>
  <c r="R266" i="26"/>
  <c r="S9" i="16"/>
  <c r="R108" i="16"/>
  <c r="R109" i="16" s="1"/>
  <c r="Q272" i="31"/>
  <c r="Q258" i="31"/>
  <c r="Q244" i="31"/>
  <c r="R239" i="30"/>
  <c r="P16" i="16"/>
  <c r="R92" i="16"/>
  <c r="R93" i="16" s="1"/>
  <c r="R145" i="30" s="1"/>
  <c r="Q14" i="16"/>
  <c r="Q296" i="31"/>
  <c r="Q324" i="31"/>
  <c r="Q310" i="31"/>
  <c r="Q130" i="31"/>
  <c r="Q228" i="26"/>
  <c r="Q238" i="31"/>
  <c r="Q281" i="26"/>
  <c r="Q494" i="31"/>
  <c r="Q266" i="31"/>
  <c r="Q252" i="31"/>
  <c r="Q90" i="31"/>
  <c r="P2" i="31"/>
  <c r="P2" i="35"/>
  <c r="P2" i="26"/>
  <c r="P2" i="16"/>
  <c r="P2" i="30"/>
  <c r="P551" i="31" l="1"/>
  <c r="P557" i="31" s="1"/>
  <c r="P558" i="31" s="1"/>
  <c r="Q69" i="31"/>
  <c r="Q70" i="31" s="1"/>
  <c r="Q96" i="35" s="1"/>
  <c r="Q98" i="35"/>
  <c r="P573" i="31"/>
  <c r="P574" i="31" s="1"/>
  <c r="P565" i="31"/>
  <c r="P566" i="31" s="1"/>
  <c r="Q293" i="35"/>
  <c r="Q56" i="35"/>
  <c r="Q126" i="35"/>
  <c r="Q560" i="31"/>
  <c r="Q538" i="31"/>
  <c r="Q539" i="31" s="1"/>
  <c r="Q549" i="31" s="1"/>
  <c r="Q576" i="31"/>
  <c r="Q568" i="31"/>
  <c r="Q545" i="31"/>
  <c r="Q546" i="31" s="1"/>
  <c r="Q550" i="31" s="1"/>
  <c r="O554" i="31"/>
  <c r="O124" i="35" s="1"/>
  <c r="O557" i="31"/>
  <c r="O558" i="31" s="1"/>
  <c r="O565" i="31"/>
  <c r="O566" i="31" s="1"/>
  <c r="O573" i="31"/>
  <c r="O574" i="31" s="1"/>
  <c r="R354" i="31"/>
  <c r="R382" i="31"/>
  <c r="R368" i="31"/>
  <c r="Q125" i="16"/>
  <c r="Q126" i="16" s="1"/>
  <c r="Q137" i="16"/>
  <c r="Q131" i="16"/>
  <c r="S3" i="43"/>
  <c r="S113" i="16"/>
  <c r="S114" i="16" s="1"/>
  <c r="Q2" i="43"/>
  <c r="Q69" i="16"/>
  <c r="Q270" i="26"/>
  <c r="Q98" i="16"/>
  <c r="Q99" i="16" s="1"/>
  <c r="Q42" i="16"/>
  <c r="Q68" i="35"/>
  <c r="P21" i="31"/>
  <c r="Q119" i="16"/>
  <c r="Q120" i="16" s="1"/>
  <c r="Q21" i="31" s="1"/>
  <c r="Q24" i="16"/>
  <c r="S21" i="26"/>
  <c r="S69" i="26"/>
  <c r="S37" i="26"/>
  <c r="S354" i="30"/>
  <c r="Q85" i="16"/>
  <c r="Q49" i="16"/>
  <c r="S103" i="16"/>
  <c r="S104" i="16" s="1"/>
  <c r="R99" i="30"/>
  <c r="S239" i="30"/>
  <c r="S275" i="26"/>
  <c r="S108" i="16"/>
  <c r="S109" i="16" s="1"/>
  <c r="S13" i="16"/>
  <c r="S92" i="16"/>
  <c r="S93" i="16" s="1"/>
  <c r="S145" i="30" s="1"/>
  <c r="S266" i="26"/>
  <c r="S3" i="16"/>
  <c r="S3" i="35"/>
  <c r="S3" i="31"/>
  <c r="T9" i="16"/>
  <c r="S3" i="30"/>
  <c r="S3" i="26"/>
  <c r="R228" i="26"/>
  <c r="R272" i="31"/>
  <c r="R258" i="31"/>
  <c r="R244" i="31"/>
  <c r="Q2" i="16"/>
  <c r="Q16" i="16"/>
  <c r="R14" i="16"/>
  <c r="Q2" i="35"/>
  <c r="Q2" i="26"/>
  <c r="Q2" i="31"/>
  <c r="R90" i="31"/>
  <c r="R281" i="26"/>
  <c r="R494" i="31"/>
  <c r="R252" i="31"/>
  <c r="R238" i="31"/>
  <c r="Q2" i="30"/>
  <c r="R266" i="31"/>
  <c r="R130" i="31"/>
  <c r="R296" i="31"/>
  <c r="R310" i="31"/>
  <c r="R324" i="31"/>
  <c r="T266" i="26"/>
  <c r="P554" i="31" l="1"/>
  <c r="P124" i="35" s="1"/>
  <c r="R98" i="35"/>
  <c r="R69" i="31"/>
  <c r="R70" i="31" s="1"/>
  <c r="R96" i="35" s="1"/>
  <c r="Q551" i="31"/>
  <c r="Q557" i="31" s="1"/>
  <c r="Q558" i="31" s="1"/>
  <c r="R293" i="35"/>
  <c r="R560" i="31"/>
  <c r="R576" i="31"/>
  <c r="R56" i="35"/>
  <c r="R545" i="31"/>
  <c r="R546" i="31" s="1"/>
  <c r="R550" i="31" s="1"/>
  <c r="R538" i="31"/>
  <c r="R539" i="31" s="1"/>
  <c r="R549" i="31" s="1"/>
  <c r="R126" i="35"/>
  <c r="R568" i="31"/>
  <c r="Q554" i="31"/>
  <c r="Q124" i="35" s="1"/>
  <c r="S382" i="31"/>
  <c r="S368" i="31"/>
  <c r="S354" i="31"/>
  <c r="R125" i="16"/>
  <c r="R126" i="16" s="1"/>
  <c r="R131" i="16"/>
  <c r="R137" i="16"/>
  <c r="T3" i="43"/>
  <c r="T113" i="16"/>
  <c r="T114" i="16" s="1"/>
  <c r="R2" i="43"/>
  <c r="R69" i="16"/>
  <c r="R270" i="26"/>
  <c r="R98" i="16"/>
  <c r="R99" i="16" s="1"/>
  <c r="R42" i="16"/>
  <c r="R68" i="35"/>
  <c r="Q29" i="31"/>
  <c r="R119" i="16"/>
  <c r="R120" i="16" s="1"/>
  <c r="R29" i="31" s="1"/>
  <c r="T21" i="26"/>
  <c r="T69" i="26"/>
  <c r="T3" i="26"/>
  <c r="R24" i="16"/>
  <c r="T13" i="16"/>
  <c r="T3" i="30"/>
  <c r="T37" i="26"/>
  <c r="T354" i="30"/>
  <c r="T3" i="35"/>
  <c r="T239" i="30"/>
  <c r="U9" i="16"/>
  <c r="T108" i="16"/>
  <c r="T109" i="16" s="1"/>
  <c r="R85" i="16"/>
  <c r="R49" i="16"/>
  <c r="T103" i="16"/>
  <c r="T104" i="16" s="1"/>
  <c r="T3" i="16"/>
  <c r="T275" i="26"/>
  <c r="T3" i="31"/>
  <c r="T92" i="16"/>
  <c r="T93" i="16" s="1"/>
  <c r="T145" i="30" s="1"/>
  <c r="S99" i="30"/>
  <c r="S494" i="31"/>
  <c r="S272" i="31"/>
  <c r="S258" i="31"/>
  <c r="S244" i="31"/>
  <c r="R16" i="16"/>
  <c r="R2" i="26"/>
  <c r="R2" i="30"/>
  <c r="R2" i="35"/>
  <c r="R2" i="31"/>
  <c r="R2" i="16"/>
  <c r="S14" i="16"/>
  <c r="S238" i="31"/>
  <c r="S130" i="31"/>
  <c r="S281" i="26"/>
  <c r="S266" i="31"/>
  <c r="S90" i="31"/>
  <c r="S228" i="26"/>
  <c r="S252" i="31"/>
  <c r="S296" i="31"/>
  <c r="S324" i="31"/>
  <c r="S310" i="31"/>
  <c r="S69" i="31" l="1"/>
  <c r="S70" i="31" s="1"/>
  <c r="S96" i="35" s="1"/>
  <c r="S98" i="35"/>
  <c r="Q573" i="31"/>
  <c r="Q574" i="31" s="1"/>
  <c r="Q565" i="31"/>
  <c r="Q566" i="31" s="1"/>
  <c r="S560" i="31"/>
  <c r="S126" i="35"/>
  <c r="S576" i="31"/>
  <c r="S568" i="31"/>
  <c r="S545" i="31"/>
  <c r="S546" i="31" s="1"/>
  <c r="S550" i="31" s="1"/>
  <c r="S538" i="31"/>
  <c r="S539" i="31" s="1"/>
  <c r="S549" i="31" s="1"/>
  <c r="S56" i="35"/>
  <c r="S293" i="35"/>
  <c r="R551" i="31"/>
  <c r="T382" i="31"/>
  <c r="T368" i="31"/>
  <c r="T354" i="31"/>
  <c r="S125" i="16"/>
  <c r="S126" i="16" s="1"/>
  <c r="S137" i="16"/>
  <c r="S131" i="16"/>
  <c r="U3" i="43"/>
  <c r="U113" i="16"/>
  <c r="U114" i="16" s="1"/>
  <c r="S2" i="43"/>
  <c r="S270" i="26"/>
  <c r="S69" i="16"/>
  <c r="S98" i="16"/>
  <c r="S99" i="16" s="1"/>
  <c r="S42" i="16"/>
  <c r="S68" i="35"/>
  <c r="R21" i="31"/>
  <c r="S119" i="16"/>
  <c r="S120" i="16" s="1"/>
  <c r="S21" i="31" s="1"/>
  <c r="S24" i="16"/>
  <c r="U21" i="26"/>
  <c r="U69" i="26"/>
  <c r="U37" i="26"/>
  <c r="U354" i="30"/>
  <c r="U3" i="16"/>
  <c r="U3" i="26"/>
  <c r="V9" i="16"/>
  <c r="V113" i="16" s="1"/>
  <c r="U3" i="30"/>
  <c r="U103" i="16"/>
  <c r="U104" i="16" s="1"/>
  <c r="U266" i="26"/>
  <c r="U13" i="16"/>
  <c r="U3" i="35"/>
  <c r="U3" i="31"/>
  <c r="U108" i="16"/>
  <c r="U109" i="16" s="1"/>
  <c r="U239" i="30"/>
  <c r="U275" i="26"/>
  <c r="U92" i="16"/>
  <c r="U93" i="16" s="1"/>
  <c r="S85" i="16"/>
  <c r="S49" i="16"/>
  <c r="T99" i="30"/>
  <c r="T272" i="31"/>
  <c r="T258" i="31"/>
  <c r="T244" i="31"/>
  <c r="S2" i="35"/>
  <c r="S2" i="26"/>
  <c r="S16" i="16"/>
  <c r="S2" i="31"/>
  <c r="S2" i="30"/>
  <c r="S2" i="16"/>
  <c r="T14" i="16"/>
  <c r="T252" i="31"/>
  <c r="T494" i="31"/>
  <c r="T266" i="31"/>
  <c r="T130" i="31"/>
  <c r="T238" i="31"/>
  <c r="T281" i="26"/>
  <c r="T90" i="31"/>
  <c r="T228" i="26"/>
  <c r="T310" i="31"/>
  <c r="T324" i="31"/>
  <c r="T296" i="31"/>
  <c r="T69" i="31" l="1"/>
  <c r="T70" i="31" s="1"/>
  <c r="T96" i="35" s="1"/>
  <c r="T98" i="35"/>
  <c r="S551" i="31"/>
  <c r="S565" i="31" s="1"/>
  <c r="S566" i="31" s="1"/>
  <c r="T56" i="35"/>
  <c r="T126" i="35"/>
  <c r="T576" i="31"/>
  <c r="T568" i="31"/>
  <c r="T293" i="35"/>
  <c r="T560" i="31"/>
  <c r="T545" i="31"/>
  <c r="T546" i="31" s="1"/>
  <c r="T550" i="31" s="1"/>
  <c r="T538" i="31"/>
  <c r="T539" i="31" s="1"/>
  <c r="T549" i="31" s="1"/>
  <c r="R554" i="31"/>
  <c r="R124" i="35" s="1"/>
  <c r="R557" i="31"/>
  <c r="R558" i="31" s="1"/>
  <c r="R573" i="31"/>
  <c r="R574" i="31" s="1"/>
  <c r="R565" i="31"/>
  <c r="R566" i="31" s="1"/>
  <c r="U382" i="31"/>
  <c r="U368" i="31"/>
  <c r="U354" i="31"/>
  <c r="V3" i="26"/>
  <c r="T125" i="16"/>
  <c r="T126" i="16" s="1"/>
  <c r="T131" i="16"/>
  <c r="T137" i="16"/>
  <c r="V114" i="16"/>
  <c r="U310" i="31"/>
  <c r="V108" i="16"/>
  <c r="V3" i="43"/>
  <c r="T2" i="43"/>
  <c r="T270" i="26"/>
  <c r="T69" i="16"/>
  <c r="T98" i="16"/>
  <c r="T99" i="16" s="1"/>
  <c r="T42" i="16"/>
  <c r="T68" i="35"/>
  <c r="V239" i="30"/>
  <c r="V266" i="26"/>
  <c r="V3" i="30"/>
  <c r="V3" i="31"/>
  <c r="V92" i="16"/>
  <c r="V93" i="16" s="1"/>
  <c r="V145" i="30" s="1"/>
  <c r="V103" i="16"/>
  <c r="V104" i="16" s="1"/>
  <c r="V3" i="16"/>
  <c r="W9" i="16"/>
  <c r="S29" i="31"/>
  <c r="T119" i="16"/>
  <c r="T120" i="16" s="1"/>
  <c r="T29" i="31" s="1"/>
  <c r="V275" i="26"/>
  <c r="V13" i="16"/>
  <c r="V3" i="35"/>
  <c r="W21" i="26"/>
  <c r="W69" i="26"/>
  <c r="T24" i="16"/>
  <c r="V21" i="26"/>
  <c r="V69" i="26"/>
  <c r="W37" i="26"/>
  <c r="W354" i="30"/>
  <c r="V37" i="26"/>
  <c r="V354" i="30"/>
  <c r="T85" i="16"/>
  <c r="T49" i="16"/>
  <c r="W103" i="16"/>
  <c r="U99" i="30"/>
  <c r="U494" i="31"/>
  <c r="U145" i="30"/>
  <c r="U266" i="31"/>
  <c r="U238" i="31"/>
  <c r="U130" i="31"/>
  <c r="U281" i="26"/>
  <c r="U252" i="31"/>
  <c r="U228" i="26"/>
  <c r="U90" i="31"/>
  <c r="U244" i="31"/>
  <c r="U272" i="31"/>
  <c r="U258" i="31"/>
  <c r="W239" i="30"/>
  <c r="U14" i="16"/>
  <c r="T2" i="16"/>
  <c r="T16" i="16"/>
  <c r="T2" i="31"/>
  <c r="T2" i="30"/>
  <c r="T2" i="26"/>
  <c r="T2" i="35"/>
  <c r="V109" i="16"/>
  <c r="U296" i="31"/>
  <c r="W92" i="16"/>
  <c r="U324" i="31"/>
  <c r="W3" i="30"/>
  <c r="W3" i="31"/>
  <c r="W275" i="26"/>
  <c r="W266" i="26"/>
  <c r="W3" i="26"/>
  <c r="W3" i="35"/>
  <c r="W108" i="16"/>
  <c r="U98" i="35" l="1"/>
  <c r="U69" i="31"/>
  <c r="U70" i="31" s="1"/>
  <c r="U96" i="35" s="1"/>
  <c r="S554" i="31"/>
  <c r="S124" i="35" s="1"/>
  <c r="S557" i="31"/>
  <c r="S558" i="31" s="1"/>
  <c r="S573" i="31"/>
  <c r="S574" i="31" s="1"/>
  <c r="T551" i="31"/>
  <c r="T554" i="31" s="1"/>
  <c r="T124" i="35" s="1"/>
  <c r="U293" i="35"/>
  <c r="U56" i="35"/>
  <c r="U538" i="31"/>
  <c r="U539" i="31" s="1"/>
  <c r="U549" i="31" s="1"/>
  <c r="U126" i="35"/>
  <c r="U568" i="31"/>
  <c r="U576" i="31"/>
  <c r="U545" i="31"/>
  <c r="U546" i="31" s="1"/>
  <c r="U550" i="31" s="1"/>
  <c r="U560" i="31"/>
  <c r="V354" i="31"/>
  <c r="V382" i="31"/>
  <c r="V368" i="31"/>
  <c r="U125" i="16"/>
  <c r="U126" i="16" s="1"/>
  <c r="U137" i="16"/>
  <c r="U131" i="16"/>
  <c r="W3" i="43"/>
  <c r="W113" i="16"/>
  <c r="W114" i="16" s="1"/>
  <c r="V296" i="31"/>
  <c r="U2" i="43"/>
  <c r="U69" i="16"/>
  <c r="U270" i="26"/>
  <c r="U98" i="16"/>
  <c r="U99" i="16" s="1"/>
  <c r="U42" i="16"/>
  <c r="U68" i="35"/>
  <c r="X9" i="16"/>
  <c r="X108" i="16" s="1"/>
  <c r="W13" i="16"/>
  <c r="W3" i="16"/>
  <c r="T21" i="31"/>
  <c r="U119" i="16"/>
  <c r="U120" i="16" s="1"/>
  <c r="U29" i="31" s="1"/>
  <c r="U24" i="16"/>
  <c r="U85" i="16"/>
  <c r="U49" i="16"/>
  <c r="V272" i="31"/>
  <c r="W93" i="16"/>
  <c r="W145" i="30" s="1"/>
  <c r="W104" i="16"/>
  <c r="V99" i="30"/>
  <c r="V281" i="26"/>
  <c r="V266" i="31"/>
  <c r="V130" i="31"/>
  <c r="V90" i="31"/>
  <c r="V252" i="31"/>
  <c r="V238" i="31"/>
  <c r="V244" i="31"/>
  <c r="V228" i="26"/>
  <c r="V494" i="31"/>
  <c r="V258" i="31"/>
  <c r="U16" i="16"/>
  <c r="U2" i="16"/>
  <c r="U2" i="30"/>
  <c r="U2" i="26"/>
  <c r="V14" i="16"/>
  <c r="U2" i="35"/>
  <c r="U2" i="31"/>
  <c r="V310" i="31"/>
  <c r="V324" i="31"/>
  <c r="W109" i="16"/>
  <c r="X275" i="26"/>
  <c r="V98" i="35" l="1"/>
  <c r="V69" i="31"/>
  <c r="V70" i="31" s="1"/>
  <c r="V96" i="35" s="1"/>
  <c r="U551" i="31"/>
  <c r="U565" i="31" s="1"/>
  <c r="U566" i="31" s="1"/>
  <c r="T573" i="31"/>
  <c r="T574" i="31" s="1"/>
  <c r="T565" i="31"/>
  <c r="T566" i="31" s="1"/>
  <c r="T557" i="31"/>
  <c r="T558" i="31" s="1"/>
  <c r="U554" i="31"/>
  <c r="U124" i="35" s="1"/>
  <c r="U557" i="31"/>
  <c r="U558" i="31" s="1"/>
  <c r="V293" i="35"/>
  <c r="V560" i="31"/>
  <c r="V56" i="35"/>
  <c r="V568" i="31"/>
  <c r="V126" i="35"/>
  <c r="V545" i="31"/>
  <c r="V546" i="31" s="1"/>
  <c r="V550" i="31" s="1"/>
  <c r="V538" i="31"/>
  <c r="V539" i="31" s="1"/>
  <c r="V549" i="31" s="1"/>
  <c r="V576" i="31"/>
  <c r="W382" i="31"/>
  <c r="W368" i="31"/>
  <c r="W354" i="31"/>
  <c r="X3" i="35"/>
  <c r="V125" i="16"/>
  <c r="V126" i="16" s="1"/>
  <c r="V131" i="16"/>
  <c r="V137" i="16"/>
  <c r="X3" i="43"/>
  <c r="X113" i="16"/>
  <c r="X114" i="16" s="1"/>
  <c r="W310" i="31"/>
  <c r="Y9" i="16"/>
  <c r="Y21" i="26" s="1"/>
  <c r="X3" i="16"/>
  <c r="X3" i="30"/>
  <c r="X13" i="16"/>
  <c r="X3" i="26"/>
  <c r="X3" i="31"/>
  <c r="X266" i="26"/>
  <c r="X92" i="16"/>
  <c r="X93" i="16" s="1"/>
  <c r="X145" i="30" s="1"/>
  <c r="X37" i="26"/>
  <c r="X103" i="16"/>
  <c r="X104" i="16" s="1"/>
  <c r="X69" i="26"/>
  <c r="X239" i="30"/>
  <c r="X21" i="26"/>
  <c r="X354" i="30"/>
  <c r="V2" i="43"/>
  <c r="V69" i="16"/>
  <c r="V270" i="26"/>
  <c r="V98" i="16"/>
  <c r="V99" i="16" s="1"/>
  <c r="V42" i="16"/>
  <c r="V68" i="35"/>
  <c r="U21" i="31"/>
  <c r="V119" i="16"/>
  <c r="V120" i="16" s="1"/>
  <c r="V29" i="31" s="1"/>
  <c r="Y69" i="26"/>
  <c r="V24" i="16"/>
  <c r="Y37" i="26"/>
  <c r="W272" i="31"/>
  <c r="W281" i="26"/>
  <c r="V85" i="16"/>
  <c r="V49" i="16"/>
  <c r="W252" i="31"/>
  <c r="W494" i="31"/>
  <c r="W90" i="31"/>
  <c r="W130" i="31"/>
  <c r="W244" i="31"/>
  <c r="W238" i="31"/>
  <c r="W266" i="31"/>
  <c r="W228" i="26"/>
  <c r="W258" i="31"/>
  <c r="Y103" i="16"/>
  <c r="W99" i="30"/>
  <c r="W14" i="16"/>
  <c r="V2" i="26"/>
  <c r="Y239" i="30"/>
  <c r="V2" i="16"/>
  <c r="V16" i="16"/>
  <c r="V2" i="31"/>
  <c r="V2" i="35"/>
  <c r="V2" i="30"/>
  <c r="W324" i="31"/>
  <c r="W296" i="31"/>
  <c r="X109" i="16"/>
  <c r="Y92" i="16"/>
  <c r="Y3" i="31"/>
  <c r="Y3" i="30"/>
  <c r="Y275" i="26"/>
  <c r="Y266" i="26"/>
  <c r="Y3" i="26"/>
  <c r="Y108" i="16"/>
  <c r="Y3" i="16"/>
  <c r="Y3" i="35"/>
  <c r="Y13" i="16"/>
  <c r="Z9" i="16"/>
  <c r="U573" i="31" l="1"/>
  <c r="U574" i="31" s="1"/>
  <c r="W69" i="31"/>
  <c r="W70" i="31" s="1"/>
  <c r="W96" i="35" s="1"/>
  <c r="W98" i="35"/>
  <c r="W560" i="31"/>
  <c r="W126" i="35"/>
  <c r="W576" i="31"/>
  <c r="W568" i="31"/>
  <c r="W545" i="31"/>
  <c r="W546" i="31" s="1"/>
  <c r="W550" i="31" s="1"/>
  <c r="W293" i="35"/>
  <c r="W56" i="35"/>
  <c r="W538" i="31"/>
  <c r="W539" i="31" s="1"/>
  <c r="W549" i="31" s="1"/>
  <c r="V551" i="31"/>
  <c r="X382" i="31"/>
  <c r="X368" i="31"/>
  <c r="X354" i="31"/>
  <c r="W125" i="16"/>
  <c r="W126" i="16" s="1"/>
  <c r="W137" i="16"/>
  <c r="W131" i="16"/>
  <c r="Y354" i="30"/>
  <c r="Y3" i="43"/>
  <c r="Y113" i="16"/>
  <c r="Y114" i="16" s="1"/>
  <c r="Z3" i="43"/>
  <c r="Z113" i="16"/>
  <c r="X296" i="31"/>
  <c r="W2" i="43"/>
  <c r="W270" i="26"/>
  <c r="W69" i="16"/>
  <c r="W98" i="16"/>
  <c r="W99" i="16" s="1"/>
  <c r="W42" i="16"/>
  <c r="W68" i="35"/>
  <c r="V21" i="31"/>
  <c r="W119" i="16"/>
  <c r="W120" i="16" s="1"/>
  <c r="W29" i="31" s="1"/>
  <c r="Z21" i="26"/>
  <c r="Z69" i="26"/>
  <c r="W24" i="16"/>
  <c r="Z37" i="26"/>
  <c r="Z354" i="30"/>
  <c r="X90" i="31"/>
  <c r="X494" i="31"/>
  <c r="W85" i="16"/>
  <c r="W49" i="16"/>
  <c r="X258" i="31"/>
  <c r="X272" i="31"/>
  <c r="X281" i="26"/>
  <c r="X266" i="31"/>
  <c r="X130" i="31"/>
  <c r="X252" i="31"/>
  <c r="Y93" i="16"/>
  <c r="Y145" i="30" s="1"/>
  <c r="X238" i="31"/>
  <c r="X228" i="26"/>
  <c r="X244" i="31"/>
  <c r="Y104" i="16"/>
  <c r="X99" i="30"/>
  <c r="Z103" i="16"/>
  <c r="W16" i="16"/>
  <c r="W2" i="26"/>
  <c r="X14" i="16"/>
  <c r="W2" i="31"/>
  <c r="W2" i="16"/>
  <c r="W2" i="30"/>
  <c r="W2" i="35"/>
  <c r="Z239" i="30"/>
  <c r="X324" i="31"/>
  <c r="X310" i="31"/>
  <c r="Y109" i="16"/>
  <c r="Z92" i="16"/>
  <c r="Z3" i="31"/>
  <c r="Z3" i="30"/>
  <c r="Z275" i="26"/>
  <c r="Z266" i="26"/>
  <c r="Z3" i="26"/>
  <c r="Z108" i="16"/>
  <c r="Z3" i="35"/>
  <c r="Z3" i="16"/>
  <c r="Z13" i="16"/>
  <c r="AA9" i="16"/>
  <c r="X69" i="31" l="1"/>
  <c r="X70" i="31" s="1"/>
  <c r="X96" i="35" s="1"/>
  <c r="X98" i="35"/>
  <c r="V554" i="31"/>
  <c r="V124" i="35" s="1"/>
  <c r="V565" i="31"/>
  <c r="V566" i="31" s="1"/>
  <c r="V573" i="31"/>
  <c r="V574" i="31" s="1"/>
  <c r="V557" i="31"/>
  <c r="V558" i="31" s="1"/>
  <c r="X56" i="35"/>
  <c r="X126" i="35"/>
  <c r="X576" i="31"/>
  <c r="X568" i="31"/>
  <c r="X293" i="35"/>
  <c r="X560" i="31"/>
  <c r="X545" i="31"/>
  <c r="X546" i="31" s="1"/>
  <c r="X550" i="31" s="1"/>
  <c r="X538" i="31"/>
  <c r="X539" i="31" s="1"/>
  <c r="X549" i="31" s="1"/>
  <c r="W551" i="31"/>
  <c r="Y382" i="31"/>
  <c r="Y368" i="31"/>
  <c r="Y354" i="31"/>
  <c r="Z114" i="16"/>
  <c r="X125" i="16"/>
  <c r="X126" i="16" s="1"/>
  <c r="X131" i="16"/>
  <c r="X137" i="16"/>
  <c r="AA3" i="43"/>
  <c r="AA113" i="16"/>
  <c r="Y324" i="31"/>
  <c r="X2" i="43"/>
  <c r="X270" i="26"/>
  <c r="X69" i="16"/>
  <c r="X98" i="16"/>
  <c r="X99" i="16" s="1"/>
  <c r="X42" i="16"/>
  <c r="X68" i="35"/>
  <c r="W21" i="31"/>
  <c r="X119" i="16"/>
  <c r="X120" i="16" s="1"/>
  <c r="X29" i="31" s="1"/>
  <c r="Y228" i="26"/>
  <c r="AA21" i="26"/>
  <c r="AA69" i="26"/>
  <c r="X24" i="16"/>
  <c r="AA37" i="26"/>
  <c r="AA354" i="30"/>
  <c r="X85" i="16"/>
  <c r="X49" i="16"/>
  <c r="Y281" i="26"/>
  <c r="Y244" i="31"/>
  <c r="Y238" i="31"/>
  <c r="Y252" i="31"/>
  <c r="Y272" i="31"/>
  <c r="Y130" i="31"/>
  <c r="Y494" i="31"/>
  <c r="Z93" i="16"/>
  <c r="Z145" i="30" s="1"/>
  <c r="Y266" i="31"/>
  <c r="Y90" i="31"/>
  <c r="Y258" i="31"/>
  <c r="X2" i="26"/>
  <c r="Y14" i="16"/>
  <c r="AA103" i="16"/>
  <c r="Z104" i="16"/>
  <c r="Y99" i="30"/>
  <c r="X2" i="31"/>
  <c r="X2" i="16"/>
  <c r="X16" i="16"/>
  <c r="X2" i="35"/>
  <c r="X2" i="30"/>
  <c r="AA239" i="30"/>
  <c r="Z109" i="16"/>
  <c r="Y310" i="31"/>
  <c r="Y296" i="31"/>
  <c r="AA92" i="16"/>
  <c r="AA3" i="30"/>
  <c r="AA3" i="31"/>
  <c r="AA275" i="26"/>
  <c r="AA266" i="26"/>
  <c r="AA3" i="26"/>
  <c r="AA3" i="16"/>
  <c r="AA3" i="35"/>
  <c r="AA108" i="16"/>
  <c r="AA13" i="16"/>
  <c r="AB9" i="16"/>
  <c r="Y69" i="31" l="1"/>
  <c r="Y70" i="31" s="1"/>
  <c r="Y96" i="35" s="1"/>
  <c r="Y98" i="35"/>
  <c r="X551" i="31"/>
  <c r="X565" i="31" s="1"/>
  <c r="X566" i="31" s="1"/>
  <c r="Y293" i="35"/>
  <c r="Y56" i="35"/>
  <c r="Y126" i="35"/>
  <c r="Y560" i="31"/>
  <c r="Y538" i="31"/>
  <c r="Y539" i="31" s="1"/>
  <c r="Y549" i="31" s="1"/>
  <c r="Y576" i="31"/>
  <c r="Y568" i="31"/>
  <c r="Y545" i="31"/>
  <c r="Y546" i="31" s="1"/>
  <c r="Y550" i="31" s="1"/>
  <c r="X557" i="31"/>
  <c r="X558" i="31" s="1"/>
  <c r="W554" i="31"/>
  <c r="W124" i="35" s="1"/>
  <c r="W565" i="31"/>
  <c r="W566" i="31" s="1"/>
  <c r="W573" i="31"/>
  <c r="W574" i="31" s="1"/>
  <c r="W557" i="31"/>
  <c r="W558" i="31" s="1"/>
  <c r="AA114" i="16"/>
  <c r="AA354" i="31" s="1"/>
  <c r="Z354" i="31"/>
  <c r="Z382" i="31"/>
  <c r="Z368" i="31"/>
  <c r="Y125" i="16"/>
  <c r="Y126" i="16" s="1"/>
  <c r="Y137" i="16"/>
  <c r="Y131" i="16"/>
  <c r="AB3" i="43"/>
  <c r="AB113" i="16"/>
  <c r="Z324" i="31"/>
  <c r="Y2" i="43"/>
  <c r="Y69" i="16"/>
  <c r="Y270" i="26"/>
  <c r="Y42" i="16"/>
  <c r="Y68" i="35"/>
  <c r="Y98" i="16"/>
  <c r="Y99" i="16" s="1"/>
  <c r="X21" i="31"/>
  <c r="Y119" i="16"/>
  <c r="Y120" i="16" s="1"/>
  <c r="Z266" i="31"/>
  <c r="AB21" i="26"/>
  <c r="AB69" i="26"/>
  <c r="Y2" i="35"/>
  <c r="Y24" i="16"/>
  <c r="AB37" i="26"/>
  <c r="AB354" i="30"/>
  <c r="Z90" i="31"/>
  <c r="Z228" i="26"/>
  <c r="Z272" i="31"/>
  <c r="Y85" i="16"/>
  <c r="Y49" i="16"/>
  <c r="Z14" i="16"/>
  <c r="Y2" i="31"/>
  <c r="Z252" i="31"/>
  <c r="Z258" i="31"/>
  <c r="Z238" i="31"/>
  <c r="Z494" i="31"/>
  <c r="Y2" i="16"/>
  <c r="Y16" i="16"/>
  <c r="Y2" i="30"/>
  <c r="Y2" i="26"/>
  <c r="AA93" i="16"/>
  <c r="AA145" i="30" s="1"/>
  <c r="Z281" i="26"/>
  <c r="Z130" i="31"/>
  <c r="Z244" i="31"/>
  <c r="AA104" i="16"/>
  <c r="Z99" i="30"/>
  <c r="AB103" i="16"/>
  <c r="AB239" i="30"/>
  <c r="Z296" i="31"/>
  <c r="Z310" i="31"/>
  <c r="AA109" i="16"/>
  <c r="AB92" i="16"/>
  <c r="AB3" i="31"/>
  <c r="AB3" i="30"/>
  <c r="AB275" i="26"/>
  <c r="AB266" i="26"/>
  <c r="AB3" i="26"/>
  <c r="AB3" i="16"/>
  <c r="AB108" i="16"/>
  <c r="AB3" i="35"/>
  <c r="AB13" i="16"/>
  <c r="AC9" i="16"/>
  <c r="Z98" i="35" l="1"/>
  <c r="Z69" i="31"/>
  <c r="Z70" i="31" s="1"/>
  <c r="Z96" i="35" s="1"/>
  <c r="AA382" i="31"/>
  <c r="X554" i="31"/>
  <c r="X124" i="35" s="1"/>
  <c r="X573" i="31"/>
  <c r="X574" i="31" s="1"/>
  <c r="Y551" i="31"/>
  <c r="Y557" i="31" s="1"/>
  <c r="Y558" i="31" s="1"/>
  <c r="Z293" i="35"/>
  <c r="Z560" i="31"/>
  <c r="Z576" i="31"/>
  <c r="Z545" i="31"/>
  <c r="Z546" i="31" s="1"/>
  <c r="Z550" i="31" s="1"/>
  <c r="Z538" i="31"/>
  <c r="Z539" i="31" s="1"/>
  <c r="Z549" i="31" s="1"/>
  <c r="Z56" i="35"/>
  <c r="Z126" i="35"/>
  <c r="Z568" i="31"/>
  <c r="AB114" i="16"/>
  <c r="AB382" i="31" s="1"/>
  <c r="AA368" i="31"/>
  <c r="Z125" i="16"/>
  <c r="Z126" i="16" s="1"/>
  <c r="Z131" i="16"/>
  <c r="Z137" i="16"/>
  <c r="AC3" i="43"/>
  <c r="AC113" i="16"/>
  <c r="AA310" i="31"/>
  <c r="Z2" i="43"/>
  <c r="Z69" i="16"/>
  <c r="Z270" i="26"/>
  <c r="Z42" i="16"/>
  <c r="Z68" i="35"/>
  <c r="Z98" i="16"/>
  <c r="Z99" i="16" s="1"/>
  <c r="Z119" i="16"/>
  <c r="Z120" i="16" s="1"/>
  <c r="Y29" i="31"/>
  <c r="Y21" i="31"/>
  <c r="AC21" i="26"/>
  <c r="AC69" i="26"/>
  <c r="Z24" i="16"/>
  <c r="AC37" i="26"/>
  <c r="AC354" i="30"/>
  <c r="AA228" i="26"/>
  <c r="AA266" i="31"/>
  <c r="AB93" i="16"/>
  <c r="AB145" i="30" s="1"/>
  <c r="AA494" i="31"/>
  <c r="AA258" i="31"/>
  <c r="AA238" i="31"/>
  <c r="AA272" i="31"/>
  <c r="Z2" i="35"/>
  <c r="Z2" i="30"/>
  <c r="AA14" i="16"/>
  <c r="Z2" i="31"/>
  <c r="Z85" i="16"/>
  <c r="Z49" i="16"/>
  <c r="Z16" i="16"/>
  <c r="Z2" i="16"/>
  <c r="Z2" i="26"/>
  <c r="AA252" i="31"/>
  <c r="AA90" i="31"/>
  <c r="AA281" i="26"/>
  <c r="AA130" i="31"/>
  <c r="AA244" i="31"/>
  <c r="AC103" i="16"/>
  <c r="AB104" i="16"/>
  <c r="AA99" i="30"/>
  <c r="AA296" i="31"/>
  <c r="AB109" i="16"/>
  <c r="AC239" i="30"/>
  <c r="AA324" i="31"/>
  <c r="AC92" i="16"/>
  <c r="AC3" i="31"/>
  <c r="AC3" i="30"/>
  <c r="AC275" i="26"/>
  <c r="AC266" i="26"/>
  <c r="AC3" i="26"/>
  <c r="AC108" i="16"/>
  <c r="AC3" i="16"/>
  <c r="AC3" i="35"/>
  <c r="AC13" i="16"/>
  <c r="AD9" i="16"/>
  <c r="AA69" i="31" l="1"/>
  <c r="AA70" i="31" s="1"/>
  <c r="AA96" i="35" s="1"/>
  <c r="AA98" i="35"/>
  <c r="Y573" i="31"/>
  <c r="Y574" i="31" s="1"/>
  <c r="Y554" i="31"/>
  <c r="Y124" i="35" s="1"/>
  <c r="Y565" i="31"/>
  <c r="Y566" i="31" s="1"/>
  <c r="Z551" i="31"/>
  <c r="Z554" i="31" s="1"/>
  <c r="Z124" i="35" s="1"/>
  <c r="AA560" i="31"/>
  <c r="AA126" i="35"/>
  <c r="AA576" i="31"/>
  <c r="AA568" i="31"/>
  <c r="AA545" i="31"/>
  <c r="AA546" i="31" s="1"/>
  <c r="AA550" i="31" s="1"/>
  <c r="AA538" i="31"/>
  <c r="AA539" i="31" s="1"/>
  <c r="AA549" i="31" s="1"/>
  <c r="AA293" i="35"/>
  <c r="AA56" i="35"/>
  <c r="AC114" i="16"/>
  <c r="AC354" i="31" s="1"/>
  <c r="AB354" i="31"/>
  <c r="AB368" i="31"/>
  <c r="AA125" i="16"/>
  <c r="AA126" i="16" s="1"/>
  <c r="AA137" i="16"/>
  <c r="AA131" i="16"/>
  <c r="AD3" i="43"/>
  <c r="AD113" i="16"/>
  <c r="AB296" i="31"/>
  <c r="AA2" i="43"/>
  <c r="AA270" i="26"/>
  <c r="AA69" i="16"/>
  <c r="AA42" i="16"/>
  <c r="AA68" i="35"/>
  <c r="AA98" i="16"/>
  <c r="AA99" i="16" s="1"/>
  <c r="Z29" i="31"/>
  <c r="Z21" i="31"/>
  <c r="AA119" i="16"/>
  <c r="AA120" i="16" s="1"/>
  <c r="AB130" i="31"/>
  <c r="AB90" i="31"/>
  <c r="AB258" i="31"/>
  <c r="AD21" i="26"/>
  <c r="AD69" i="26"/>
  <c r="AB228" i="26"/>
  <c r="AB238" i="31"/>
  <c r="AB272" i="31"/>
  <c r="AB266" i="31"/>
  <c r="AB494" i="31"/>
  <c r="AB281" i="26"/>
  <c r="AB252" i="31"/>
  <c r="AB244" i="31"/>
  <c r="AC93" i="16"/>
  <c r="AC145" i="30" s="1"/>
  <c r="AA24" i="16"/>
  <c r="AD37" i="26"/>
  <c r="AD354" i="30"/>
  <c r="AA16" i="16"/>
  <c r="AB14" i="16"/>
  <c r="AA2" i="16"/>
  <c r="AA2" i="26"/>
  <c r="AA2" i="30"/>
  <c r="AA2" i="31"/>
  <c r="AA2" i="35"/>
  <c r="AA85" i="16"/>
  <c r="AA49" i="16"/>
  <c r="AC104" i="16"/>
  <c r="AB99" i="30"/>
  <c r="AD103" i="16"/>
  <c r="AB310" i="31"/>
  <c r="AB324" i="31"/>
  <c r="AC109" i="16"/>
  <c r="AD239" i="30"/>
  <c r="AD92" i="16"/>
  <c r="AD3" i="31"/>
  <c r="AD3" i="30"/>
  <c r="AD275" i="26"/>
  <c r="AD266" i="26"/>
  <c r="AD3" i="26"/>
  <c r="AD108" i="16"/>
  <c r="AD3" i="35"/>
  <c r="AD3" i="16"/>
  <c r="AD13" i="16"/>
  <c r="AE9" i="16"/>
  <c r="AD114" i="16" l="1"/>
  <c r="AB69" i="31"/>
  <c r="AB70" i="31" s="1"/>
  <c r="AB96" i="35" s="1"/>
  <c r="AB98" i="35"/>
  <c r="Z573" i="31"/>
  <c r="Z574" i="31" s="1"/>
  <c r="Z565" i="31"/>
  <c r="Z566" i="31" s="1"/>
  <c r="Z557" i="31"/>
  <c r="Z558" i="31" s="1"/>
  <c r="AA551" i="31"/>
  <c r="AB56" i="35"/>
  <c r="AB126" i="35"/>
  <c r="AB576" i="31"/>
  <c r="AB568" i="31"/>
  <c r="AB293" i="35"/>
  <c r="AB560" i="31"/>
  <c r="AB538" i="31"/>
  <c r="AB539" i="31" s="1"/>
  <c r="AB549" i="31" s="1"/>
  <c r="AB545" i="31"/>
  <c r="AB546" i="31" s="1"/>
  <c r="AB550" i="31" s="1"/>
  <c r="AC368" i="31"/>
  <c r="AC382" i="31"/>
  <c r="AD354" i="31"/>
  <c r="AD382" i="31"/>
  <c r="AD368" i="31"/>
  <c r="AB125" i="16"/>
  <c r="AB126" i="16" s="1"/>
  <c r="AB131" i="16"/>
  <c r="AB137" i="16"/>
  <c r="AE3" i="43"/>
  <c r="AE113" i="16"/>
  <c r="AE114" i="16" s="1"/>
  <c r="AC296" i="31"/>
  <c r="AB2" i="43"/>
  <c r="AB270" i="26"/>
  <c r="AB69" i="16"/>
  <c r="AB42" i="16"/>
  <c r="AB68" i="35"/>
  <c r="AC238" i="31"/>
  <c r="AC266" i="31"/>
  <c r="AC281" i="26"/>
  <c r="AC244" i="31"/>
  <c r="AC130" i="31"/>
  <c r="AB98" i="16"/>
  <c r="AB99" i="16" s="1"/>
  <c r="AC494" i="31"/>
  <c r="AC228" i="26"/>
  <c r="AC258" i="31"/>
  <c r="AA29" i="31"/>
  <c r="AA21" i="31"/>
  <c r="AB119" i="16"/>
  <c r="AB120" i="16" s="1"/>
  <c r="AB2" i="31"/>
  <c r="AC90" i="31"/>
  <c r="AC252" i="31"/>
  <c r="AC272" i="31"/>
  <c r="AD93" i="16"/>
  <c r="AD145" i="30" s="1"/>
  <c r="AE21" i="26"/>
  <c r="AE69" i="26"/>
  <c r="AB24" i="16"/>
  <c r="AB2" i="30"/>
  <c r="AB2" i="26"/>
  <c r="AB2" i="35"/>
  <c r="AE37" i="26"/>
  <c r="AE354" i="30"/>
  <c r="AB16" i="16"/>
  <c r="AB2" i="16"/>
  <c r="AB49" i="16"/>
  <c r="AC14" i="16"/>
  <c r="AB85" i="16"/>
  <c r="AE103" i="16"/>
  <c r="AD104" i="16"/>
  <c r="AC99" i="30"/>
  <c r="AC310" i="31"/>
  <c r="AD109" i="16"/>
  <c r="AC324" i="31"/>
  <c r="AE239" i="30"/>
  <c r="AE92" i="16"/>
  <c r="AE3" i="31"/>
  <c r="AE3" i="30"/>
  <c r="AE275" i="26"/>
  <c r="AE266" i="26"/>
  <c r="AE3" i="26"/>
  <c r="AE3" i="16"/>
  <c r="AE3" i="35"/>
  <c r="AE108" i="16"/>
  <c r="AE13" i="16"/>
  <c r="AF9" i="16"/>
  <c r="AC98" i="35" l="1"/>
  <c r="AC69" i="31"/>
  <c r="AC70" i="31" s="1"/>
  <c r="AC96" i="35" s="1"/>
  <c r="AB551" i="31"/>
  <c r="AB554" i="31" s="1"/>
  <c r="AB124" i="35" s="1"/>
  <c r="AC293" i="35"/>
  <c r="AC56" i="35"/>
  <c r="AC538" i="31"/>
  <c r="AC539" i="31" s="1"/>
  <c r="AC549" i="31" s="1"/>
  <c r="AC568" i="31"/>
  <c r="AC126" i="35"/>
  <c r="AC576" i="31"/>
  <c r="AC560" i="31"/>
  <c r="AC545" i="31"/>
  <c r="AC546" i="31" s="1"/>
  <c r="AC550" i="31" s="1"/>
  <c r="AA554" i="31"/>
  <c r="AA124" i="35" s="1"/>
  <c r="AA565" i="31"/>
  <c r="AA566" i="31" s="1"/>
  <c r="AA573" i="31"/>
  <c r="AA574" i="31" s="1"/>
  <c r="AA557" i="31"/>
  <c r="AA558" i="31" s="1"/>
  <c r="AE382" i="31"/>
  <c r="AE368" i="31"/>
  <c r="AE354" i="31"/>
  <c r="AC125" i="16"/>
  <c r="AC126" i="16" s="1"/>
  <c r="AC137" i="16"/>
  <c r="AC131" i="16"/>
  <c r="AF3" i="43"/>
  <c r="AF113" i="16"/>
  <c r="AF114" i="16" s="1"/>
  <c r="AD324" i="31"/>
  <c r="AD266" i="31"/>
  <c r="AC2" i="43"/>
  <c r="AC69" i="16"/>
  <c r="AC270" i="26"/>
  <c r="AD90" i="31"/>
  <c r="AC98" i="16"/>
  <c r="AC99" i="16" s="1"/>
  <c r="AC42" i="16"/>
  <c r="AC68" i="35"/>
  <c r="AD494" i="31"/>
  <c r="AD228" i="26"/>
  <c r="AD281" i="26"/>
  <c r="AD258" i="31"/>
  <c r="AD130" i="31"/>
  <c r="AD244" i="31"/>
  <c r="AD238" i="31"/>
  <c r="AD252" i="31"/>
  <c r="AD272" i="31"/>
  <c r="AE93" i="16"/>
  <c r="AE145" i="30" s="1"/>
  <c r="AC119" i="16"/>
  <c r="AC120" i="16" s="1"/>
  <c r="AC21" i="31" s="1"/>
  <c r="AB29" i="31"/>
  <c r="AB21" i="31"/>
  <c r="AF21" i="26"/>
  <c r="AF69" i="26"/>
  <c r="AC85" i="16"/>
  <c r="AC24" i="16"/>
  <c r="AF37" i="26"/>
  <c r="AF354" i="30"/>
  <c r="AC2" i="26"/>
  <c r="AC2" i="30"/>
  <c r="AC2" i="35"/>
  <c r="AC2" i="31"/>
  <c r="AC16" i="16"/>
  <c r="AD14" i="16"/>
  <c r="AC49" i="16"/>
  <c r="AC2" i="16"/>
  <c r="AE104" i="16"/>
  <c r="AD99" i="30"/>
  <c r="AF103" i="16"/>
  <c r="AD296" i="31"/>
  <c r="AD310" i="31"/>
  <c r="AE109" i="16"/>
  <c r="AF239" i="30"/>
  <c r="AF92" i="16"/>
  <c r="AF3" i="31"/>
  <c r="AF3" i="30"/>
  <c r="AF275" i="26"/>
  <c r="AF266" i="26"/>
  <c r="AF3" i="26"/>
  <c r="AF3" i="16"/>
  <c r="AF108" i="16"/>
  <c r="AF3" i="35"/>
  <c r="AF13" i="16"/>
  <c r="AG9" i="16"/>
  <c r="AD98" i="35" l="1"/>
  <c r="AD69" i="31"/>
  <c r="AD70" i="31" s="1"/>
  <c r="AD96" i="35" s="1"/>
  <c r="AC551" i="31"/>
  <c r="AC565" i="31" s="1"/>
  <c r="AC566" i="31" s="1"/>
  <c r="AB557" i="31"/>
  <c r="AB558" i="31" s="1"/>
  <c r="AB573" i="31"/>
  <c r="AB574" i="31" s="1"/>
  <c r="AB565" i="31"/>
  <c r="AB566" i="31" s="1"/>
  <c r="AC554" i="31"/>
  <c r="AC124" i="35" s="1"/>
  <c r="AD293" i="35"/>
  <c r="AD560" i="31"/>
  <c r="AD56" i="35"/>
  <c r="AD568" i="31"/>
  <c r="AD576" i="31"/>
  <c r="AD126" i="35"/>
  <c r="AD545" i="31"/>
  <c r="AD546" i="31" s="1"/>
  <c r="AD550" i="31" s="1"/>
  <c r="AD538" i="31"/>
  <c r="AD539" i="31" s="1"/>
  <c r="AD549" i="31" s="1"/>
  <c r="AF382" i="31"/>
  <c r="AF368" i="31"/>
  <c r="AF354" i="31"/>
  <c r="AD125" i="16"/>
  <c r="AD126" i="16" s="1"/>
  <c r="AD131" i="16"/>
  <c r="AD137" i="16"/>
  <c r="AG3" i="43"/>
  <c r="AG113" i="16"/>
  <c r="AG114" i="16" s="1"/>
  <c r="AE310" i="31"/>
  <c r="AE266" i="31"/>
  <c r="AD2" i="43"/>
  <c r="AD69" i="16"/>
  <c r="AD270" i="26"/>
  <c r="AE258" i="31"/>
  <c r="AE90" i="31"/>
  <c r="AE252" i="31"/>
  <c r="AF93" i="16"/>
  <c r="AF145" i="30" s="1"/>
  <c r="AE130" i="31"/>
  <c r="AE228" i="26"/>
  <c r="AE272" i="31"/>
  <c r="AE238" i="31"/>
  <c r="AE281" i="26"/>
  <c r="AE494" i="31"/>
  <c r="AE244" i="31"/>
  <c r="AD42" i="16"/>
  <c r="AD68" i="35"/>
  <c r="AD98" i="16"/>
  <c r="AD99" i="16" s="1"/>
  <c r="AC29" i="31"/>
  <c r="AD2" i="31"/>
  <c r="AD119" i="16"/>
  <c r="AD120" i="16" s="1"/>
  <c r="AD2" i="30"/>
  <c r="AG21" i="26"/>
  <c r="AG69" i="26"/>
  <c r="AD2" i="26"/>
  <c r="AD24" i="16"/>
  <c r="AD16" i="16"/>
  <c r="AD2" i="35"/>
  <c r="AG37" i="26"/>
  <c r="AG354" i="30"/>
  <c r="AE14" i="16"/>
  <c r="AD49" i="16"/>
  <c r="AD2" i="16"/>
  <c r="AD85" i="16"/>
  <c r="AE296" i="31"/>
  <c r="AF109" i="16"/>
  <c r="AG103" i="16"/>
  <c r="AF104" i="16"/>
  <c r="AE99" i="30"/>
  <c r="AE324" i="31"/>
  <c r="AG239" i="30"/>
  <c r="AG92" i="16"/>
  <c r="AG3" i="31"/>
  <c r="AG3" i="30"/>
  <c r="AG266" i="26"/>
  <c r="AG275" i="26"/>
  <c r="AG3" i="26"/>
  <c r="AG108" i="16"/>
  <c r="AG3" i="16"/>
  <c r="AG3" i="35"/>
  <c r="AG13" i="16"/>
  <c r="AH9" i="16"/>
  <c r="AC557" i="31" l="1"/>
  <c r="AC558" i="31" s="1"/>
  <c r="AE69" i="31"/>
  <c r="AE70" i="31" s="1"/>
  <c r="AE96" i="35" s="1"/>
  <c r="AE98" i="35"/>
  <c r="AC573" i="31"/>
  <c r="AC574" i="31" s="1"/>
  <c r="AD551" i="31"/>
  <c r="AD554" i="31" s="1"/>
  <c r="AD124" i="35" s="1"/>
  <c r="AE560" i="31"/>
  <c r="AE126" i="35"/>
  <c r="AE576" i="31"/>
  <c r="AE568" i="31"/>
  <c r="AE545" i="31"/>
  <c r="AE546" i="31" s="1"/>
  <c r="AE550" i="31" s="1"/>
  <c r="AE293" i="35"/>
  <c r="AE56" i="35"/>
  <c r="AE538" i="31"/>
  <c r="AE539" i="31" s="1"/>
  <c r="AE549" i="31" s="1"/>
  <c r="AG382" i="31"/>
  <c r="AG368" i="31"/>
  <c r="AG354" i="31"/>
  <c r="AE125" i="16"/>
  <c r="AE126" i="16" s="1"/>
  <c r="AE137" i="16"/>
  <c r="AE131" i="16"/>
  <c r="AH3" i="43"/>
  <c r="AH113" i="16"/>
  <c r="AH114" i="16" s="1"/>
  <c r="AF310" i="31"/>
  <c r="AF228" i="26"/>
  <c r="AF281" i="26"/>
  <c r="AE2" i="43"/>
  <c r="AE270" i="26"/>
  <c r="AE69" i="16"/>
  <c r="AF252" i="31"/>
  <c r="AF238" i="31"/>
  <c r="AF244" i="31"/>
  <c r="AF266" i="31"/>
  <c r="AF258" i="31"/>
  <c r="AG93" i="16"/>
  <c r="AG145" i="30" s="1"/>
  <c r="AF494" i="31"/>
  <c r="AF90" i="31"/>
  <c r="AF130" i="31"/>
  <c r="AF272" i="31"/>
  <c r="AE98" i="16"/>
  <c r="AE99" i="16" s="1"/>
  <c r="AE42" i="16"/>
  <c r="AE68" i="35"/>
  <c r="AE119" i="16"/>
  <c r="AE120" i="16" s="1"/>
  <c r="AE21" i="31" s="1"/>
  <c r="AD29" i="31"/>
  <c r="AD21" i="31"/>
  <c r="AH21" i="26"/>
  <c r="AH69" i="26"/>
  <c r="AE2" i="26"/>
  <c r="AE49" i="16"/>
  <c r="AE24" i="16"/>
  <c r="AE85" i="16"/>
  <c r="AE16" i="16"/>
  <c r="AE2" i="35"/>
  <c r="AE2" i="31"/>
  <c r="AE2" i="30"/>
  <c r="AF14" i="16"/>
  <c r="AE2" i="16"/>
  <c r="AH37" i="26"/>
  <c r="AH354" i="30"/>
  <c r="AG109" i="16"/>
  <c r="AF296" i="31"/>
  <c r="AF324" i="31"/>
  <c r="AH103" i="16"/>
  <c r="AG104" i="16"/>
  <c r="AF99" i="30"/>
  <c r="AH239" i="30"/>
  <c r="AH92" i="16"/>
  <c r="AH3" i="31"/>
  <c r="AH3" i="30"/>
  <c r="AH275" i="26"/>
  <c r="AH266" i="26"/>
  <c r="AH3" i="26"/>
  <c r="AH108" i="16"/>
  <c r="AH3" i="35"/>
  <c r="AH3" i="16"/>
  <c r="AH13" i="16"/>
  <c r="AI9" i="16"/>
  <c r="AD573" i="31" l="1"/>
  <c r="AD574" i="31" s="1"/>
  <c r="AF69" i="31"/>
  <c r="AF70" i="31" s="1"/>
  <c r="AF96" i="35" s="1"/>
  <c r="AF98" i="35"/>
  <c r="AD565" i="31"/>
  <c r="AD566" i="31" s="1"/>
  <c r="AD557" i="31"/>
  <c r="AD558" i="31" s="1"/>
  <c r="AF56" i="35"/>
  <c r="AF126" i="35"/>
  <c r="AF576" i="31"/>
  <c r="AF568" i="31"/>
  <c r="AF545" i="31"/>
  <c r="AF546" i="31" s="1"/>
  <c r="AF550" i="31" s="1"/>
  <c r="AF293" i="35"/>
  <c r="AF560" i="31"/>
  <c r="AF538" i="31"/>
  <c r="AF539" i="31" s="1"/>
  <c r="AF549" i="31" s="1"/>
  <c r="AE551" i="31"/>
  <c r="AH354" i="31"/>
  <c r="AH382" i="31"/>
  <c r="AH368" i="31"/>
  <c r="AF125" i="16"/>
  <c r="AF126" i="16" s="1"/>
  <c r="AF131" i="16"/>
  <c r="AF137" i="16"/>
  <c r="AI3" i="43"/>
  <c r="AI113" i="16"/>
  <c r="AI114" i="16" s="1"/>
  <c r="AG324" i="31"/>
  <c r="AG228" i="26"/>
  <c r="AG244" i="31"/>
  <c r="AG130" i="31"/>
  <c r="AG494" i="31"/>
  <c r="AG252" i="31"/>
  <c r="AG258" i="31"/>
  <c r="AG90" i="31"/>
  <c r="AG266" i="31"/>
  <c r="AG281" i="26"/>
  <c r="AH93" i="16"/>
  <c r="AH145" i="30" s="1"/>
  <c r="AG272" i="31"/>
  <c r="AG238" i="31"/>
  <c r="AF2" i="43"/>
  <c r="AF270" i="26"/>
  <c r="AF69" i="16"/>
  <c r="AF42" i="16"/>
  <c r="AF68" i="35"/>
  <c r="AF98" i="16"/>
  <c r="AF99" i="16" s="1"/>
  <c r="AE29" i="31"/>
  <c r="AF2" i="31"/>
  <c r="AF119" i="16"/>
  <c r="AF120" i="16" s="1"/>
  <c r="AF2" i="30"/>
  <c r="AF2" i="26"/>
  <c r="AF2" i="35"/>
  <c r="AG310" i="31"/>
  <c r="AG296" i="31"/>
  <c r="AI21" i="26"/>
  <c r="AI69" i="26"/>
  <c r="AF24" i="16"/>
  <c r="AF16" i="16"/>
  <c r="AH109" i="16"/>
  <c r="AG14" i="16"/>
  <c r="AF49" i="16"/>
  <c r="AF2" i="16"/>
  <c r="AF85" i="16"/>
  <c r="AI37" i="26"/>
  <c r="AI354" i="30"/>
  <c r="AH104" i="16"/>
  <c r="AG99" i="30"/>
  <c r="AI103" i="16"/>
  <c r="AI239" i="30"/>
  <c r="AI92" i="16"/>
  <c r="AI3" i="31"/>
  <c r="AI3" i="30"/>
  <c r="AI275" i="26"/>
  <c r="AI266" i="26"/>
  <c r="AI3" i="26"/>
  <c r="AI3" i="16"/>
  <c r="AI3" i="35"/>
  <c r="AI108" i="16"/>
  <c r="AI13" i="16"/>
  <c r="AJ9" i="16"/>
  <c r="AG69" i="31" l="1"/>
  <c r="AG70" i="31" s="1"/>
  <c r="AG96" i="35" s="1"/>
  <c r="AG98" i="35"/>
  <c r="AG293" i="35"/>
  <c r="AG56" i="35"/>
  <c r="AG126" i="35"/>
  <c r="AG560" i="31"/>
  <c r="AG545" i="31"/>
  <c r="AG546" i="31" s="1"/>
  <c r="AG550" i="31" s="1"/>
  <c r="AG538" i="31"/>
  <c r="AG539" i="31" s="1"/>
  <c r="AG549" i="31" s="1"/>
  <c r="AG576" i="31"/>
  <c r="AG568" i="31"/>
  <c r="AE554" i="31"/>
  <c r="AE124" i="35" s="1"/>
  <c r="AE565" i="31"/>
  <c r="AE566" i="31" s="1"/>
  <c r="AE573" i="31"/>
  <c r="AE574" i="31" s="1"/>
  <c r="AE557" i="31"/>
  <c r="AE558" i="31" s="1"/>
  <c r="AF551" i="31"/>
  <c r="AI382" i="31"/>
  <c r="AI368" i="31"/>
  <c r="AI354" i="31"/>
  <c r="AG125" i="16"/>
  <c r="AG126" i="16" s="1"/>
  <c r="AG137" i="16"/>
  <c r="AG131" i="16"/>
  <c r="AH494" i="31"/>
  <c r="AJ3" i="43"/>
  <c r="AJ113" i="16"/>
  <c r="AJ114" i="16" s="1"/>
  <c r="AH296" i="31"/>
  <c r="AH252" i="31"/>
  <c r="AH130" i="31"/>
  <c r="AI93" i="16"/>
  <c r="AI145" i="30" s="1"/>
  <c r="AH90" i="31"/>
  <c r="AH244" i="31"/>
  <c r="AH281" i="26"/>
  <c r="AH266" i="31"/>
  <c r="AH258" i="31"/>
  <c r="AH238" i="31"/>
  <c r="AH228" i="26"/>
  <c r="AH272" i="31"/>
  <c r="AG2" i="43"/>
  <c r="AG69" i="16"/>
  <c r="AG270" i="26"/>
  <c r="AG98" i="16"/>
  <c r="AG99" i="16" s="1"/>
  <c r="AG42" i="16"/>
  <c r="AG68" i="35"/>
  <c r="AH310" i="31"/>
  <c r="AG2" i="30"/>
  <c r="AG2" i="35"/>
  <c r="AF21" i="31"/>
  <c r="AF29" i="31"/>
  <c r="AG119" i="16"/>
  <c r="AG120" i="16" s="1"/>
  <c r="AJ21" i="26"/>
  <c r="AJ69" i="26"/>
  <c r="AG85" i="16"/>
  <c r="AG2" i="31"/>
  <c r="AG2" i="26"/>
  <c r="AH324" i="31"/>
  <c r="AI109" i="16"/>
  <c r="AG2" i="16"/>
  <c r="AG16" i="16"/>
  <c r="AH14" i="16"/>
  <c r="AG49" i="16"/>
  <c r="AG24" i="16"/>
  <c r="AJ37" i="26"/>
  <c r="AJ354" i="30"/>
  <c r="AJ103" i="16"/>
  <c r="AI104" i="16"/>
  <c r="AH99" i="30"/>
  <c r="AJ239" i="30"/>
  <c r="AJ92" i="16"/>
  <c r="AJ3" i="31"/>
  <c r="AJ3" i="30"/>
  <c r="AJ275" i="26"/>
  <c r="AJ266" i="26"/>
  <c r="AJ3" i="26"/>
  <c r="AJ3" i="16"/>
  <c r="AJ108" i="16"/>
  <c r="AJ3" i="35"/>
  <c r="AJ13" i="16"/>
  <c r="AK9" i="16"/>
  <c r="AH98" i="35" l="1"/>
  <c r="AH69" i="31"/>
  <c r="AH70" i="31" s="1"/>
  <c r="AH96" i="35" s="1"/>
  <c r="AG551" i="31"/>
  <c r="AG554" i="31" s="1"/>
  <c r="AG124" i="35" s="1"/>
  <c r="AI272" i="31"/>
  <c r="AH293" i="35"/>
  <c r="AH560" i="31"/>
  <c r="AH576" i="31"/>
  <c r="AH538" i="31"/>
  <c r="AH539" i="31" s="1"/>
  <c r="AH549" i="31" s="1"/>
  <c r="AH56" i="35"/>
  <c r="AH545" i="31"/>
  <c r="AH546" i="31" s="1"/>
  <c r="AH550" i="31" s="1"/>
  <c r="AH126" i="35"/>
  <c r="AH568" i="31"/>
  <c r="AF554" i="31"/>
  <c r="AF124" i="35" s="1"/>
  <c r="AF557" i="31"/>
  <c r="AF558" i="31" s="1"/>
  <c r="AF565" i="31"/>
  <c r="AF566" i="31" s="1"/>
  <c r="AF573" i="31"/>
  <c r="AF574" i="31" s="1"/>
  <c r="AI90" i="31"/>
  <c r="AI494" i="31"/>
  <c r="AI252" i="31"/>
  <c r="AJ382" i="31"/>
  <c r="AJ368" i="31"/>
  <c r="AJ354" i="31"/>
  <c r="AI130" i="31"/>
  <c r="AJ93" i="16"/>
  <c r="AJ145" i="30" s="1"/>
  <c r="AH125" i="16"/>
  <c r="AH126" i="16" s="1"/>
  <c r="AH131" i="16"/>
  <c r="AH137" i="16"/>
  <c r="AI281" i="26"/>
  <c r="AI244" i="31"/>
  <c r="AK3" i="43"/>
  <c r="AK113" i="16"/>
  <c r="AK114" i="16" s="1"/>
  <c r="AI310" i="31"/>
  <c r="AI238" i="31"/>
  <c r="AI228" i="26"/>
  <c r="AI258" i="31"/>
  <c r="AI266" i="31"/>
  <c r="AH2" i="43"/>
  <c r="AH69" i="16"/>
  <c r="AH270" i="26"/>
  <c r="AH42" i="16"/>
  <c r="AH68" i="35"/>
  <c r="AH98" i="16"/>
  <c r="AH99" i="16" s="1"/>
  <c r="AH2" i="26"/>
  <c r="AH119" i="16"/>
  <c r="AH120" i="16" s="1"/>
  <c r="AG21" i="31"/>
  <c r="AG29" i="31"/>
  <c r="AI324" i="31"/>
  <c r="AH2" i="16"/>
  <c r="AK21" i="26"/>
  <c r="AK69" i="26"/>
  <c r="AI296" i="31"/>
  <c r="AJ109" i="16"/>
  <c r="AH16" i="16"/>
  <c r="AH2" i="30"/>
  <c r="AH2" i="31"/>
  <c r="AH2" i="35"/>
  <c r="AH49" i="16"/>
  <c r="AH85" i="16"/>
  <c r="AI14" i="16"/>
  <c r="AH24" i="16"/>
  <c r="AK37" i="26"/>
  <c r="AK354" i="30"/>
  <c r="AJ104" i="16"/>
  <c r="AI99" i="30"/>
  <c r="AK103" i="16"/>
  <c r="AK239" i="30"/>
  <c r="AK92" i="16"/>
  <c r="AJ494" i="31"/>
  <c r="AK3" i="31"/>
  <c r="AK3" i="30"/>
  <c r="AK275" i="26"/>
  <c r="AK266" i="26"/>
  <c r="AK3" i="26"/>
  <c r="AK108" i="16"/>
  <c r="AK3" i="16"/>
  <c r="AK3" i="35"/>
  <c r="AK13" i="16"/>
  <c r="AL9" i="16"/>
  <c r="AK93" i="16" l="1"/>
  <c r="AK145" i="30" s="1"/>
  <c r="AJ130" i="31"/>
  <c r="AJ266" i="31"/>
  <c r="AJ258" i="31"/>
  <c r="AJ90" i="31"/>
  <c r="AG557" i="31"/>
  <c r="AG558" i="31" s="1"/>
  <c r="AG565" i="31"/>
  <c r="AG566" i="31" s="1"/>
  <c r="AJ238" i="31"/>
  <c r="AJ252" i="31"/>
  <c r="AG573" i="31"/>
  <c r="AG574" i="31" s="1"/>
  <c r="AI69" i="31"/>
  <c r="AI70" i="31" s="1"/>
  <c r="AI96" i="35" s="1"/>
  <c r="AI98" i="35"/>
  <c r="AJ244" i="31"/>
  <c r="AH551" i="31"/>
  <c r="AH573" i="31" s="1"/>
  <c r="AH574" i="31" s="1"/>
  <c r="AI560" i="31"/>
  <c r="AI126" i="35"/>
  <c r="AI576" i="31"/>
  <c r="AI568" i="31"/>
  <c r="AI545" i="31"/>
  <c r="AI546" i="31" s="1"/>
  <c r="AI550" i="31" s="1"/>
  <c r="AI538" i="31"/>
  <c r="AI539" i="31" s="1"/>
  <c r="AI549" i="31" s="1"/>
  <c r="AI56" i="35"/>
  <c r="AI293" i="35"/>
  <c r="AK382" i="31"/>
  <c r="AK368" i="31"/>
  <c r="AK354" i="31"/>
  <c r="AJ272" i="31"/>
  <c r="AJ228" i="26"/>
  <c r="AJ281" i="26"/>
  <c r="AI125" i="16"/>
  <c r="AI126" i="16" s="1"/>
  <c r="AI137" i="16"/>
  <c r="AI131" i="16"/>
  <c r="AL3" i="43"/>
  <c r="AL113" i="16"/>
  <c r="AL114" i="16" s="1"/>
  <c r="AJ324" i="31"/>
  <c r="AI2" i="43"/>
  <c r="AI270" i="26"/>
  <c r="AI69" i="16"/>
  <c r="AI42" i="16"/>
  <c r="AI68" i="35"/>
  <c r="AI98" i="16"/>
  <c r="AI99" i="16" s="1"/>
  <c r="AJ296" i="31"/>
  <c r="AI119" i="16"/>
  <c r="AI120" i="16" s="1"/>
  <c r="AH29" i="31"/>
  <c r="AH21" i="31"/>
  <c r="AJ310" i="31"/>
  <c r="AK109" i="16"/>
  <c r="AL21" i="26"/>
  <c r="AL69" i="26"/>
  <c r="AI24" i="16"/>
  <c r="AI85" i="16"/>
  <c r="AI2" i="16"/>
  <c r="AI2" i="30"/>
  <c r="AI2" i="26"/>
  <c r="AI2" i="31"/>
  <c r="AI2" i="35"/>
  <c r="AI16" i="16"/>
  <c r="AI49" i="16"/>
  <c r="AJ14" i="16"/>
  <c r="AL37" i="26"/>
  <c r="AL354" i="30"/>
  <c r="AL103" i="16"/>
  <c r="AK104" i="16"/>
  <c r="AJ99" i="30"/>
  <c r="AK258" i="31"/>
  <c r="AK244" i="31"/>
  <c r="AK272" i="31"/>
  <c r="AL239" i="30"/>
  <c r="AL92" i="16"/>
  <c r="AL93" i="16" s="1"/>
  <c r="AL145" i="30" s="1"/>
  <c r="AL3" i="31"/>
  <c r="AL3" i="30"/>
  <c r="AL275" i="26"/>
  <c r="AL266" i="26"/>
  <c r="AL3" i="26"/>
  <c r="AL108" i="16"/>
  <c r="AL3" i="35"/>
  <c r="AL3" i="16"/>
  <c r="AK130" i="31"/>
  <c r="AK238" i="31"/>
  <c r="AK281" i="26"/>
  <c r="AK266" i="31"/>
  <c r="AK228" i="26"/>
  <c r="AK252" i="31"/>
  <c r="AK90" i="31"/>
  <c r="AK494" i="31"/>
  <c r="AL13" i="16"/>
  <c r="AM9" i="16"/>
  <c r="AJ69" i="31" l="1"/>
  <c r="AJ70" i="31" s="1"/>
  <c r="AJ96" i="35" s="1"/>
  <c r="AJ98" i="35"/>
  <c r="AH557" i="31"/>
  <c r="AH558" i="31" s="1"/>
  <c r="AH565" i="31"/>
  <c r="AH566" i="31" s="1"/>
  <c r="AH554" i="31"/>
  <c r="AH124" i="35" s="1"/>
  <c r="AI551" i="31"/>
  <c r="AJ56" i="35"/>
  <c r="AJ126" i="35"/>
  <c r="AJ576" i="31"/>
  <c r="AJ568" i="31"/>
  <c r="AJ545" i="31"/>
  <c r="AJ546" i="31" s="1"/>
  <c r="AJ550" i="31" s="1"/>
  <c r="AJ293" i="35"/>
  <c r="AJ560" i="31"/>
  <c r="AJ538" i="31"/>
  <c r="AJ539" i="31" s="1"/>
  <c r="AJ549" i="31" s="1"/>
  <c r="AL354" i="31"/>
  <c r="AL382" i="31"/>
  <c r="AL368" i="31"/>
  <c r="AJ125" i="16"/>
  <c r="AJ126" i="16" s="1"/>
  <c r="AJ131" i="16"/>
  <c r="AJ137" i="16"/>
  <c r="AM3" i="43"/>
  <c r="AM113" i="16"/>
  <c r="AM114" i="16" s="1"/>
  <c r="AK296" i="31"/>
  <c r="AJ2" i="43"/>
  <c r="AJ270" i="26"/>
  <c r="AJ69" i="16"/>
  <c r="AJ42" i="16"/>
  <c r="AJ68" i="35"/>
  <c r="AK310" i="31"/>
  <c r="AJ98" i="16"/>
  <c r="AJ99" i="16" s="1"/>
  <c r="AK324" i="31"/>
  <c r="AL109" i="16"/>
  <c r="AJ119" i="16"/>
  <c r="AJ120" i="16" s="1"/>
  <c r="AI29" i="31"/>
  <c r="AI21" i="31"/>
  <c r="AM21" i="26"/>
  <c r="AM69" i="26"/>
  <c r="AJ85" i="16"/>
  <c r="AJ2" i="35"/>
  <c r="AJ2" i="30"/>
  <c r="AJ2" i="26"/>
  <c r="AJ2" i="31"/>
  <c r="AJ24" i="16"/>
  <c r="AJ49" i="16"/>
  <c r="AJ16" i="16"/>
  <c r="AJ2" i="16"/>
  <c r="AK14" i="16"/>
  <c r="AM37" i="26"/>
  <c r="AM354" i="30"/>
  <c r="AM103" i="16"/>
  <c r="AL104" i="16"/>
  <c r="AK99" i="30"/>
  <c r="AL272" i="31"/>
  <c r="AL258" i="31"/>
  <c r="AL244" i="31"/>
  <c r="AM239" i="30"/>
  <c r="AM92" i="16"/>
  <c r="AM93" i="16" s="1"/>
  <c r="AM145" i="30" s="1"/>
  <c r="AM3" i="30"/>
  <c r="AM3" i="31"/>
  <c r="AM266" i="26"/>
  <c r="AM275" i="26"/>
  <c r="AM3" i="26"/>
  <c r="AM3" i="16"/>
  <c r="AM3" i="35"/>
  <c r="AM108" i="16"/>
  <c r="AL266" i="31"/>
  <c r="AL252" i="31"/>
  <c r="AL281" i="26"/>
  <c r="AL494" i="31"/>
  <c r="AL90" i="31"/>
  <c r="AL238" i="31"/>
  <c r="AL228" i="26"/>
  <c r="AL130" i="31"/>
  <c r="AM13" i="16"/>
  <c r="AN9" i="16"/>
  <c r="AK98" i="35" l="1"/>
  <c r="AK69" i="31"/>
  <c r="AK70" i="31" s="1"/>
  <c r="AK96" i="35" s="1"/>
  <c r="AJ551" i="31"/>
  <c r="AJ557" i="31" s="1"/>
  <c r="AJ558" i="31" s="1"/>
  <c r="AK293" i="35"/>
  <c r="AK56" i="35"/>
  <c r="AK538" i="31"/>
  <c r="AK539" i="31" s="1"/>
  <c r="AK549" i="31" s="1"/>
  <c r="AK126" i="35"/>
  <c r="AK568" i="31"/>
  <c r="AK576" i="31"/>
  <c r="AK560" i="31"/>
  <c r="AK545" i="31"/>
  <c r="AK546" i="31" s="1"/>
  <c r="AK550" i="31" s="1"/>
  <c r="AJ573" i="31"/>
  <c r="AJ574" i="31" s="1"/>
  <c r="AI554" i="31"/>
  <c r="AI124" i="35" s="1"/>
  <c r="AI565" i="31"/>
  <c r="AI566" i="31" s="1"/>
  <c r="AI573" i="31"/>
  <c r="AI574" i="31" s="1"/>
  <c r="AI557" i="31"/>
  <c r="AI558" i="31" s="1"/>
  <c r="AM382" i="31"/>
  <c r="AM368" i="31"/>
  <c r="AM354" i="31"/>
  <c r="AK125" i="16"/>
  <c r="AK126" i="16" s="1"/>
  <c r="AK137" i="16"/>
  <c r="AK131" i="16"/>
  <c r="AN3" i="43"/>
  <c r="AN113" i="16"/>
  <c r="AN114" i="16" s="1"/>
  <c r="AL310" i="31"/>
  <c r="AK2" i="43"/>
  <c r="AK69" i="16"/>
  <c r="AK270" i="26"/>
  <c r="AK42" i="16"/>
  <c r="AK68" i="35"/>
  <c r="AL324" i="31"/>
  <c r="AL296" i="31"/>
  <c r="AM109" i="16"/>
  <c r="AK98" i="16"/>
  <c r="AK99" i="16" s="1"/>
  <c r="AJ29" i="31"/>
  <c r="AJ21" i="31"/>
  <c r="AK119" i="16"/>
  <c r="AK120" i="16" s="1"/>
  <c r="AN21" i="26"/>
  <c r="AN69" i="26"/>
  <c r="AK16" i="16"/>
  <c r="AK2" i="30"/>
  <c r="AK2" i="31"/>
  <c r="AK2" i="35"/>
  <c r="AK2" i="26"/>
  <c r="AL14" i="16"/>
  <c r="AK24" i="16"/>
  <c r="AK85" i="16"/>
  <c r="AK2" i="16"/>
  <c r="AK49" i="16"/>
  <c r="AN37" i="26"/>
  <c r="AN354" i="30"/>
  <c r="AN103" i="16"/>
  <c r="AM104" i="16"/>
  <c r="AL99" i="30"/>
  <c r="AM272" i="31"/>
  <c r="AM258" i="31"/>
  <c r="AM244" i="31"/>
  <c r="AN239" i="30"/>
  <c r="AN92" i="16"/>
  <c r="AN93" i="16" s="1"/>
  <c r="AN145" i="30" s="1"/>
  <c r="AM252" i="31"/>
  <c r="AM90" i="31"/>
  <c r="AM238" i="31"/>
  <c r="AM494" i="31"/>
  <c r="AM228" i="26"/>
  <c r="AM130" i="31"/>
  <c r="AM266" i="31"/>
  <c r="AM281" i="26"/>
  <c r="AN3" i="31"/>
  <c r="AN3" i="30"/>
  <c r="AN275" i="26"/>
  <c r="AN266" i="26"/>
  <c r="AN3" i="26"/>
  <c r="AN3" i="16"/>
  <c r="AN108" i="16"/>
  <c r="AN3" i="35"/>
  <c r="AN13" i="16"/>
  <c r="AO9" i="16"/>
  <c r="AL98" i="35" l="1"/>
  <c r="AL69" i="31"/>
  <c r="AL70" i="31" s="1"/>
  <c r="AL96" i="35" s="1"/>
  <c r="AJ565" i="31"/>
  <c r="AJ566" i="31" s="1"/>
  <c r="AJ554" i="31"/>
  <c r="AJ124" i="35" s="1"/>
  <c r="AK551" i="31"/>
  <c r="AK554" i="31" s="1"/>
  <c r="AK124" i="35" s="1"/>
  <c r="AL293" i="35"/>
  <c r="AL560" i="31"/>
  <c r="AL56" i="35"/>
  <c r="AL568" i="31"/>
  <c r="AL126" i="35"/>
  <c r="AL545" i="31"/>
  <c r="AL546" i="31" s="1"/>
  <c r="AL550" i="31" s="1"/>
  <c r="AL538" i="31"/>
  <c r="AL539" i="31" s="1"/>
  <c r="AL549" i="31" s="1"/>
  <c r="AL576" i="31"/>
  <c r="AN382" i="31"/>
  <c r="AN368" i="31"/>
  <c r="AN354" i="31"/>
  <c r="AL125" i="16"/>
  <c r="AL126" i="16" s="1"/>
  <c r="AL131" i="16"/>
  <c r="AL137" i="16"/>
  <c r="AO3" i="43"/>
  <c r="AO113" i="16"/>
  <c r="AO114" i="16" s="1"/>
  <c r="AM310" i="31"/>
  <c r="AN109" i="16"/>
  <c r="AM296" i="31"/>
  <c r="AM324" i="31"/>
  <c r="AL2" i="43"/>
  <c r="AL69" i="16"/>
  <c r="AL270" i="26"/>
  <c r="AL98" i="16"/>
  <c r="AL99" i="16" s="1"/>
  <c r="AL42" i="16"/>
  <c r="AL68" i="35"/>
  <c r="AL16" i="16"/>
  <c r="AK29" i="31"/>
  <c r="AK21" i="31"/>
  <c r="AL119" i="16"/>
  <c r="AL120" i="16" s="1"/>
  <c r="AL49" i="16"/>
  <c r="AL85" i="16"/>
  <c r="AO21" i="26"/>
  <c r="AO69" i="26"/>
  <c r="AM14" i="16"/>
  <c r="AL24" i="16"/>
  <c r="AL2" i="26"/>
  <c r="AL2" i="35"/>
  <c r="AL2" i="31"/>
  <c r="AL2" i="16"/>
  <c r="AL2" i="30"/>
  <c r="AO37" i="26"/>
  <c r="AO354" i="30"/>
  <c r="AO103" i="16"/>
  <c r="AN104" i="16"/>
  <c r="AM99" i="30"/>
  <c r="AO239" i="30"/>
  <c r="AN272" i="31"/>
  <c r="AN258" i="31"/>
  <c r="AN244" i="31"/>
  <c r="AO92" i="16"/>
  <c r="AO93" i="16" s="1"/>
  <c r="AO145" i="30" s="1"/>
  <c r="AO3" i="31"/>
  <c r="AO3" i="30"/>
  <c r="AO275" i="26"/>
  <c r="AO266" i="26"/>
  <c r="AO3" i="26"/>
  <c r="AO108" i="16"/>
  <c r="AO3" i="16"/>
  <c r="AO3" i="35"/>
  <c r="AN90" i="31"/>
  <c r="AN228" i="26"/>
  <c r="AN494" i="31"/>
  <c r="AN266" i="31"/>
  <c r="AN252" i="31"/>
  <c r="AN281" i="26"/>
  <c r="AN130" i="31"/>
  <c r="AN238" i="31"/>
  <c r="AO13" i="16"/>
  <c r="AP9" i="16"/>
  <c r="AM69" i="31" l="1"/>
  <c r="AM70" i="31" s="1"/>
  <c r="AM96" i="35" s="1"/>
  <c r="AM98" i="35"/>
  <c r="AK565" i="31"/>
  <c r="AK566" i="31" s="1"/>
  <c r="AK573" i="31"/>
  <c r="AK574" i="31" s="1"/>
  <c r="AL551" i="31"/>
  <c r="AL554" i="31" s="1"/>
  <c r="AL124" i="35" s="1"/>
  <c r="AK557" i="31"/>
  <c r="AK558" i="31" s="1"/>
  <c r="AM560" i="31"/>
  <c r="AM126" i="35"/>
  <c r="AM576" i="31"/>
  <c r="AM568" i="31"/>
  <c r="AM545" i="31"/>
  <c r="AM546" i="31" s="1"/>
  <c r="AM550" i="31" s="1"/>
  <c r="AM293" i="35"/>
  <c r="AM56" i="35"/>
  <c r="AM538" i="31"/>
  <c r="AM539" i="31" s="1"/>
  <c r="AM549" i="31" s="1"/>
  <c r="AO382" i="31"/>
  <c r="AO368" i="31"/>
  <c r="AO354" i="31"/>
  <c r="AM125" i="16"/>
  <c r="AM126" i="16" s="1"/>
  <c r="AM137" i="16"/>
  <c r="AM131" i="16"/>
  <c r="AP3" i="43"/>
  <c r="AP113" i="16"/>
  <c r="AP114" i="16" s="1"/>
  <c r="AN324" i="31"/>
  <c r="AN296" i="31"/>
  <c r="AO109" i="16"/>
  <c r="AO324" i="31" s="1"/>
  <c r="AN310" i="31"/>
  <c r="AM2" i="43"/>
  <c r="AM270" i="26"/>
  <c r="AM69" i="16"/>
  <c r="AM85" i="16"/>
  <c r="AM42" i="16"/>
  <c r="AM68" i="35"/>
  <c r="AM16" i="16"/>
  <c r="AM98" i="16"/>
  <c r="AM99" i="16" s="1"/>
  <c r="AM2" i="16"/>
  <c r="AM2" i="35"/>
  <c r="AL29" i="31"/>
  <c r="AL21" i="31"/>
  <c r="AM119" i="16"/>
  <c r="AM120" i="16" s="1"/>
  <c r="AN14" i="16"/>
  <c r="AM24" i="16"/>
  <c r="AM2" i="31"/>
  <c r="AM2" i="30"/>
  <c r="AM2" i="26"/>
  <c r="AM49" i="16"/>
  <c r="AP21" i="26"/>
  <c r="AP69" i="26"/>
  <c r="AP37" i="26"/>
  <c r="AP354" i="30"/>
  <c r="AO104" i="16"/>
  <c r="AN99" i="30"/>
  <c r="AP103" i="16"/>
  <c r="AO272" i="31"/>
  <c r="AO258" i="31"/>
  <c r="AO244" i="31"/>
  <c r="AP239" i="30"/>
  <c r="AP92" i="16"/>
  <c r="AP93" i="16" s="1"/>
  <c r="AP145" i="30" s="1"/>
  <c r="AO252" i="31"/>
  <c r="AO130" i="31"/>
  <c r="AO281" i="26"/>
  <c r="AO238" i="31"/>
  <c r="AO266" i="31"/>
  <c r="AO90" i="31"/>
  <c r="AO494" i="31"/>
  <c r="AO228" i="26"/>
  <c r="AP3" i="31"/>
  <c r="AP3" i="30"/>
  <c r="AP266" i="26"/>
  <c r="AP275" i="26"/>
  <c r="AP3" i="26"/>
  <c r="AP108" i="16"/>
  <c r="AP3" i="35"/>
  <c r="AP3" i="16"/>
  <c r="AP13" i="16"/>
  <c r="AQ9" i="16"/>
  <c r="AN69" i="31" l="1"/>
  <c r="AN70" i="31" s="1"/>
  <c r="AN96" i="35" s="1"/>
  <c r="AN98" i="35"/>
  <c r="AL565" i="31"/>
  <c r="AL566" i="31" s="1"/>
  <c r="AL573" i="31"/>
  <c r="AL574" i="31" s="1"/>
  <c r="AL557" i="31"/>
  <c r="AL558" i="31" s="1"/>
  <c r="AM551" i="31"/>
  <c r="AN56" i="35"/>
  <c r="AN126" i="35"/>
  <c r="AN576" i="31"/>
  <c r="AN568" i="31"/>
  <c r="AN545" i="31"/>
  <c r="AN546" i="31" s="1"/>
  <c r="AN550" i="31" s="1"/>
  <c r="AN293" i="35"/>
  <c r="AN560" i="31"/>
  <c r="AN538" i="31"/>
  <c r="AN539" i="31" s="1"/>
  <c r="AN549" i="31" s="1"/>
  <c r="AO296" i="31"/>
  <c r="AP109" i="16"/>
  <c r="AP310" i="31" s="1"/>
  <c r="AO310" i="31"/>
  <c r="AP354" i="31"/>
  <c r="AP382" i="31"/>
  <c r="AP368" i="31"/>
  <c r="AN125" i="16"/>
  <c r="AN126" i="16" s="1"/>
  <c r="AN131" i="16"/>
  <c r="AN137" i="16"/>
  <c r="AQ3" i="43"/>
  <c r="AQ113" i="16"/>
  <c r="AQ114" i="16" s="1"/>
  <c r="AN2" i="31"/>
  <c r="AN2" i="43"/>
  <c r="AN270" i="26"/>
  <c r="AN69" i="16"/>
  <c r="AN98" i="16"/>
  <c r="AN99" i="16" s="1"/>
  <c r="AN42" i="16"/>
  <c r="AN68" i="35"/>
  <c r="AO14" i="16"/>
  <c r="AN49" i="16"/>
  <c r="AN16" i="16"/>
  <c r="AN2" i="30"/>
  <c r="AN2" i="26"/>
  <c r="AN24" i="16"/>
  <c r="AN85" i="16"/>
  <c r="AN2" i="35"/>
  <c r="AM21" i="31"/>
  <c r="AM29" i="31"/>
  <c r="AN2" i="16"/>
  <c r="AN119" i="16"/>
  <c r="AN120" i="16" s="1"/>
  <c r="AQ21" i="26"/>
  <c r="AQ69" i="26"/>
  <c r="AQ37" i="26"/>
  <c r="AQ354" i="30"/>
  <c r="AQ103" i="16"/>
  <c r="AP104" i="16"/>
  <c r="AO99" i="30"/>
  <c r="AQ239" i="30"/>
  <c r="AP272" i="31"/>
  <c r="AP258" i="31"/>
  <c r="AP244" i="31"/>
  <c r="AQ92" i="16"/>
  <c r="AQ93" i="16" s="1"/>
  <c r="AQ145" i="30" s="1"/>
  <c r="AQ3" i="30"/>
  <c r="AQ3" i="31"/>
  <c r="AQ275" i="26"/>
  <c r="AQ266" i="26"/>
  <c r="AQ3" i="26"/>
  <c r="AQ3" i="16"/>
  <c r="AQ3" i="35"/>
  <c r="AQ108" i="16"/>
  <c r="AQ109" i="16" s="1"/>
  <c r="AP238" i="31"/>
  <c r="AP252" i="31"/>
  <c r="AP281" i="26"/>
  <c r="AP494" i="31"/>
  <c r="AP130" i="31"/>
  <c r="AP90" i="31"/>
  <c r="AP228" i="26"/>
  <c r="AP266" i="31"/>
  <c r="AQ13" i="16"/>
  <c r="AR9" i="16"/>
  <c r="AP296" i="31" l="1"/>
  <c r="AO69" i="31"/>
  <c r="AO70" i="31" s="1"/>
  <c r="AO96" i="35" s="1"/>
  <c r="AO98" i="35"/>
  <c r="AN551" i="31"/>
  <c r="AN565" i="31" s="1"/>
  <c r="AN566" i="31" s="1"/>
  <c r="AO293" i="35"/>
  <c r="AO56" i="35"/>
  <c r="AO126" i="35"/>
  <c r="AO560" i="31"/>
  <c r="AO545" i="31"/>
  <c r="AO546" i="31" s="1"/>
  <c r="AO550" i="31" s="1"/>
  <c r="AO538" i="31"/>
  <c r="AO539" i="31" s="1"/>
  <c r="AO549" i="31" s="1"/>
  <c r="AO576" i="31"/>
  <c r="AO568" i="31"/>
  <c r="AM554" i="31"/>
  <c r="AM124" i="35" s="1"/>
  <c r="AM557" i="31"/>
  <c r="AM558" i="31" s="1"/>
  <c r="AM565" i="31"/>
  <c r="AM566" i="31" s="1"/>
  <c r="AM573" i="31"/>
  <c r="AM574" i="31" s="1"/>
  <c r="AP324" i="31"/>
  <c r="AQ382" i="31"/>
  <c r="AQ368" i="31"/>
  <c r="AQ354" i="31"/>
  <c r="AO125" i="16"/>
  <c r="AO126" i="16" s="1"/>
  <c r="AO137" i="16"/>
  <c r="AO131" i="16"/>
  <c r="AR3" i="43"/>
  <c r="AR113" i="16"/>
  <c r="AR114" i="16" s="1"/>
  <c r="AO2" i="26"/>
  <c r="AO2" i="43"/>
  <c r="AO16" i="16"/>
  <c r="AO69" i="16"/>
  <c r="AO270" i="26"/>
  <c r="AO119" i="16"/>
  <c r="AO120" i="16" s="1"/>
  <c r="AO29" i="31" s="1"/>
  <c r="AO2" i="30"/>
  <c r="AO2" i="35"/>
  <c r="AO2" i="16"/>
  <c r="AO98" i="16"/>
  <c r="AO99" i="16" s="1"/>
  <c r="AO42" i="16"/>
  <c r="AO68" i="35"/>
  <c r="AO24" i="16"/>
  <c r="AO85" i="16"/>
  <c r="AP14" i="16"/>
  <c r="AO49" i="16"/>
  <c r="AO2" i="31"/>
  <c r="AN29" i="31"/>
  <c r="AN21" i="31"/>
  <c r="AR21" i="26"/>
  <c r="AR69" i="26"/>
  <c r="AR37" i="26"/>
  <c r="AR354" i="30"/>
  <c r="AQ104" i="16"/>
  <c r="AP99" i="30"/>
  <c r="AR103" i="16"/>
  <c r="AQ272" i="31"/>
  <c r="AQ258" i="31"/>
  <c r="AQ244" i="31"/>
  <c r="AR239" i="30"/>
  <c r="AR92" i="16"/>
  <c r="AR93" i="16" s="1"/>
  <c r="AR145" i="30" s="1"/>
  <c r="AR3" i="31"/>
  <c r="AR3" i="30"/>
  <c r="AR275" i="26"/>
  <c r="AR266" i="26"/>
  <c r="AR3" i="26"/>
  <c r="AR3" i="16"/>
  <c r="AR108" i="16"/>
  <c r="AR109" i="16" s="1"/>
  <c r="AR3" i="35"/>
  <c r="AQ296" i="31"/>
  <c r="AQ310" i="31"/>
  <c r="AQ324" i="31"/>
  <c r="AQ90" i="31"/>
  <c r="AQ228" i="26"/>
  <c r="AQ238" i="31"/>
  <c r="AQ252" i="31"/>
  <c r="AQ494" i="31"/>
  <c r="AQ266" i="31"/>
  <c r="AQ281" i="26"/>
  <c r="AQ130" i="31"/>
  <c r="AR13" i="16"/>
  <c r="AS9" i="16"/>
  <c r="AN554" i="31" l="1"/>
  <c r="AN124" i="35" s="1"/>
  <c r="AP98" i="35"/>
  <c r="AP69" i="31"/>
  <c r="AP70" i="31" s="1"/>
  <c r="AP96" i="35" s="1"/>
  <c r="AN573" i="31"/>
  <c r="AN574" i="31" s="1"/>
  <c r="AN557" i="31"/>
  <c r="AN558" i="31" s="1"/>
  <c r="AO551" i="31"/>
  <c r="AO565" i="31" s="1"/>
  <c r="AO566" i="31" s="1"/>
  <c r="AP293" i="35"/>
  <c r="AP560" i="31"/>
  <c r="AP576" i="31"/>
  <c r="AP568" i="31"/>
  <c r="AP538" i="31"/>
  <c r="AP539" i="31" s="1"/>
  <c r="AP549" i="31" s="1"/>
  <c r="AP56" i="35"/>
  <c r="AP126" i="35"/>
  <c r="AP545" i="31"/>
  <c r="AP546" i="31" s="1"/>
  <c r="AP550" i="31" s="1"/>
  <c r="AR382" i="31"/>
  <c r="AR368" i="31"/>
  <c r="AR354" i="31"/>
  <c r="AP131" i="16"/>
  <c r="AP137" i="16"/>
  <c r="AS3" i="43"/>
  <c r="AS113" i="16"/>
  <c r="AS114" i="16" s="1"/>
  <c r="AP2" i="26"/>
  <c r="AP125" i="16"/>
  <c r="AP126" i="16" s="1"/>
  <c r="AP2" i="30"/>
  <c r="AP2" i="31"/>
  <c r="AP2" i="43"/>
  <c r="AP2" i="35"/>
  <c r="AP69" i="16"/>
  <c r="AP270" i="26"/>
  <c r="AO21" i="31"/>
  <c r="AP98" i="16"/>
  <c r="AP99" i="16" s="1"/>
  <c r="AP42" i="16"/>
  <c r="AP68" i="35"/>
  <c r="AP85" i="16"/>
  <c r="AP24" i="16"/>
  <c r="AP16" i="16"/>
  <c r="AP2" i="16"/>
  <c r="AQ14" i="16"/>
  <c r="AP49" i="16"/>
  <c r="AP119" i="16"/>
  <c r="AP120" i="16" s="1"/>
  <c r="AP21" i="31" s="1"/>
  <c r="AS21" i="26"/>
  <c r="AS69" i="26"/>
  <c r="AS37" i="26"/>
  <c r="AS354" i="30"/>
  <c r="AS103" i="16"/>
  <c r="AR104" i="16"/>
  <c r="AQ99" i="30"/>
  <c r="AR272" i="31"/>
  <c r="AR258" i="31"/>
  <c r="AR244" i="31"/>
  <c r="AS239" i="30"/>
  <c r="AS92" i="16"/>
  <c r="AS93" i="16" s="1"/>
  <c r="AS145" i="30" s="1"/>
  <c r="AR296" i="31"/>
  <c r="AR310" i="31"/>
  <c r="AR324" i="31"/>
  <c r="AS3" i="31"/>
  <c r="AS3" i="30"/>
  <c r="AS275" i="26"/>
  <c r="AS266" i="26"/>
  <c r="AS3" i="26"/>
  <c r="AS108" i="16"/>
  <c r="AS109" i="16" s="1"/>
  <c r="AS3" i="16"/>
  <c r="AS3" i="35"/>
  <c r="AR266" i="31"/>
  <c r="AR228" i="26"/>
  <c r="AR130" i="31"/>
  <c r="AR252" i="31"/>
  <c r="AR238" i="31"/>
  <c r="AR90" i="31"/>
  <c r="AR281" i="26"/>
  <c r="AR494" i="31"/>
  <c r="AS13" i="16"/>
  <c r="AT9" i="16"/>
  <c r="AO554" i="31" l="1"/>
  <c r="AO124" i="35" s="1"/>
  <c r="AQ69" i="31"/>
  <c r="AQ70" i="31" s="1"/>
  <c r="AQ96" i="35" s="1"/>
  <c r="AQ98" i="35"/>
  <c r="AO557" i="31"/>
  <c r="AO558" i="31" s="1"/>
  <c r="AO573" i="31"/>
  <c r="AO574" i="31" s="1"/>
  <c r="AP551" i="31"/>
  <c r="AQ560" i="31"/>
  <c r="AQ126" i="35"/>
  <c r="AQ576" i="31"/>
  <c r="AQ568" i="31"/>
  <c r="AQ545" i="31"/>
  <c r="AQ546" i="31" s="1"/>
  <c r="AQ550" i="31" s="1"/>
  <c r="AQ293" i="35"/>
  <c r="AQ56" i="35"/>
  <c r="AQ538" i="31"/>
  <c r="AQ539" i="31" s="1"/>
  <c r="AQ549" i="31" s="1"/>
  <c r="AS382" i="31"/>
  <c r="AS368" i="31"/>
  <c r="AS354" i="31"/>
  <c r="AQ125" i="16"/>
  <c r="AQ126" i="16" s="1"/>
  <c r="AQ137" i="16"/>
  <c r="AQ131" i="16"/>
  <c r="AT3" i="43"/>
  <c r="AT113" i="16"/>
  <c r="AT114" i="16" s="1"/>
  <c r="AQ2" i="43"/>
  <c r="AQ270" i="26"/>
  <c r="AQ69" i="16"/>
  <c r="AQ119" i="16"/>
  <c r="AQ120" i="16" s="1"/>
  <c r="AQ21" i="31" s="1"/>
  <c r="AQ2" i="26"/>
  <c r="AQ85" i="16"/>
  <c r="AQ16" i="16"/>
  <c r="AQ49" i="16"/>
  <c r="AR14" i="16"/>
  <c r="AP29" i="31"/>
  <c r="AQ2" i="30"/>
  <c r="AQ2" i="31"/>
  <c r="AQ2" i="35"/>
  <c r="AQ98" i="16"/>
  <c r="AQ99" i="16" s="1"/>
  <c r="AQ42" i="16"/>
  <c r="AQ68" i="35"/>
  <c r="AQ24" i="16"/>
  <c r="AQ2" i="16"/>
  <c r="AT21" i="26"/>
  <c r="AT69" i="26"/>
  <c r="AT37" i="26"/>
  <c r="AT354" i="30"/>
  <c r="AS104" i="16"/>
  <c r="AR99" i="30"/>
  <c r="AT103" i="16"/>
  <c r="AS258" i="31"/>
  <c r="AS244" i="31"/>
  <c r="AS272" i="31"/>
  <c r="AT239" i="30"/>
  <c r="AT92" i="16"/>
  <c r="AT93" i="16" s="1"/>
  <c r="AT145" i="30" s="1"/>
  <c r="AT3" i="31"/>
  <c r="AT3" i="30"/>
  <c r="AT266" i="26"/>
  <c r="AT275" i="26"/>
  <c r="AT3" i="26"/>
  <c r="AT108" i="16"/>
  <c r="AT109" i="16" s="1"/>
  <c r="AT3" i="35"/>
  <c r="AT3" i="16"/>
  <c r="AS324" i="31"/>
  <c r="AS296" i="31"/>
  <c r="AS310" i="31"/>
  <c r="AS130" i="31"/>
  <c r="AS494" i="31"/>
  <c r="AS281" i="26"/>
  <c r="AS90" i="31"/>
  <c r="AS252" i="31"/>
  <c r="AS266" i="31"/>
  <c r="AS228" i="26"/>
  <c r="AS238" i="31"/>
  <c r="AT13" i="16"/>
  <c r="AU9" i="16"/>
  <c r="AR69" i="31" l="1"/>
  <c r="AR70" i="31" s="1"/>
  <c r="AR96" i="35" s="1"/>
  <c r="AR98" i="35"/>
  <c r="AQ551" i="31"/>
  <c r="AQ557" i="31" s="1"/>
  <c r="AQ558" i="31" s="1"/>
  <c r="AR56" i="35"/>
  <c r="AR126" i="35"/>
  <c r="AR576" i="31"/>
  <c r="AR568" i="31"/>
  <c r="AR545" i="31"/>
  <c r="AR546" i="31" s="1"/>
  <c r="AR550" i="31" s="1"/>
  <c r="AR293" i="35"/>
  <c r="AR560" i="31"/>
  <c r="AR538" i="31"/>
  <c r="AR539" i="31" s="1"/>
  <c r="AR549" i="31" s="1"/>
  <c r="AQ554" i="31"/>
  <c r="AQ124" i="35" s="1"/>
  <c r="AP554" i="31"/>
  <c r="AP124" i="35" s="1"/>
  <c r="AP557" i="31"/>
  <c r="AP558" i="31" s="1"/>
  <c r="AP565" i="31"/>
  <c r="AP566" i="31" s="1"/>
  <c r="AP573" i="31"/>
  <c r="AP574" i="31" s="1"/>
  <c r="AT354" i="31"/>
  <c r="AT382" i="31"/>
  <c r="AT368" i="31"/>
  <c r="AR131" i="16"/>
  <c r="AR137" i="16"/>
  <c r="AU3" i="43"/>
  <c r="AU113" i="16"/>
  <c r="AU114" i="16" s="1"/>
  <c r="AR119" i="16"/>
  <c r="AR120" i="16" s="1"/>
  <c r="AR29" i="31" s="1"/>
  <c r="AR125" i="16"/>
  <c r="AR126" i="16" s="1"/>
  <c r="AR2" i="43"/>
  <c r="AR270" i="26"/>
  <c r="AR69" i="16"/>
  <c r="AQ29" i="31"/>
  <c r="AR49" i="16"/>
  <c r="AR2" i="16"/>
  <c r="AR68" i="35"/>
  <c r="AR24" i="16"/>
  <c r="AR2" i="30"/>
  <c r="AR2" i="35"/>
  <c r="AR2" i="31"/>
  <c r="AR2" i="26"/>
  <c r="AR16" i="16"/>
  <c r="AR98" i="16"/>
  <c r="AR99" i="16" s="1"/>
  <c r="AS14" i="16"/>
  <c r="AR42" i="16"/>
  <c r="AR85" i="16"/>
  <c r="AU21" i="26"/>
  <c r="AU69" i="26"/>
  <c r="AU37" i="26"/>
  <c r="AU354" i="30"/>
  <c r="AU103" i="16"/>
  <c r="AT104" i="16"/>
  <c r="AS99" i="30"/>
  <c r="AU239" i="30"/>
  <c r="AT272" i="31"/>
  <c r="AT258" i="31"/>
  <c r="AT244" i="31"/>
  <c r="AU92" i="16"/>
  <c r="AU93" i="16" s="1"/>
  <c r="AU145" i="30" s="1"/>
  <c r="AT281" i="26"/>
  <c r="AT494" i="31"/>
  <c r="AT238" i="31"/>
  <c r="AT90" i="31"/>
  <c r="AT130" i="31"/>
  <c r="AT228" i="26"/>
  <c r="AT252" i="31"/>
  <c r="AT266" i="31"/>
  <c r="AU3" i="31"/>
  <c r="AU3" i="30"/>
  <c r="AU275" i="26"/>
  <c r="AU266" i="26"/>
  <c r="AU3" i="26"/>
  <c r="AU3" i="16"/>
  <c r="AU3" i="35"/>
  <c r="AU108" i="16"/>
  <c r="AU109" i="16" s="1"/>
  <c r="AT310" i="31"/>
  <c r="AT324" i="31"/>
  <c r="AT296" i="31"/>
  <c r="AU13" i="16"/>
  <c r="AV9" i="16"/>
  <c r="AS98" i="35" l="1"/>
  <c r="AS69" i="31"/>
  <c r="AS70" i="31" s="1"/>
  <c r="AS96" i="35" s="1"/>
  <c r="AQ573" i="31"/>
  <c r="AQ574" i="31" s="1"/>
  <c r="AQ565" i="31"/>
  <c r="AQ566" i="31" s="1"/>
  <c r="AS293" i="35"/>
  <c r="AS56" i="35"/>
  <c r="AS538" i="31"/>
  <c r="AS539" i="31" s="1"/>
  <c r="AS549" i="31" s="1"/>
  <c r="AS568" i="31"/>
  <c r="AS126" i="35"/>
  <c r="AS576" i="31"/>
  <c r="AS560" i="31"/>
  <c r="AS545" i="31"/>
  <c r="AS546" i="31" s="1"/>
  <c r="AS550" i="31" s="1"/>
  <c r="AR551" i="31"/>
  <c r="AU382" i="31"/>
  <c r="AU368" i="31"/>
  <c r="AU354" i="31"/>
  <c r="AS125" i="16"/>
  <c r="AS126" i="16" s="1"/>
  <c r="AS137" i="16"/>
  <c r="AS131" i="16"/>
  <c r="AV3" i="43"/>
  <c r="AV113" i="16"/>
  <c r="AV114" i="16" s="1"/>
  <c r="AR21" i="31"/>
  <c r="AS2" i="43"/>
  <c r="AS68" i="35"/>
  <c r="AS69" i="16"/>
  <c r="AS270" i="26"/>
  <c r="AS98" i="16"/>
  <c r="AS99" i="16" s="1"/>
  <c r="AS49" i="16"/>
  <c r="AS42" i="16"/>
  <c r="AS16" i="16"/>
  <c r="AS119" i="16"/>
  <c r="AS120" i="16" s="1"/>
  <c r="AS21" i="31" s="1"/>
  <c r="AS24" i="16"/>
  <c r="AS2" i="31"/>
  <c r="AS2" i="26"/>
  <c r="AS2" i="30"/>
  <c r="AS2" i="35"/>
  <c r="AS2" i="16"/>
  <c r="AS85" i="16"/>
  <c r="AT14" i="16"/>
  <c r="AV21" i="26"/>
  <c r="AV69" i="26"/>
  <c r="AV37" i="26"/>
  <c r="AV354" i="30"/>
  <c r="AU104" i="16"/>
  <c r="AT99" i="30"/>
  <c r="AV103" i="16"/>
  <c r="AU272" i="31"/>
  <c r="AU258" i="31"/>
  <c r="AU244" i="31"/>
  <c r="AV239" i="30"/>
  <c r="AV92" i="16"/>
  <c r="AV93" i="16" s="1"/>
  <c r="AV145" i="30" s="1"/>
  <c r="AV3" i="31"/>
  <c r="AV3" i="30"/>
  <c r="AV266" i="26"/>
  <c r="AV275" i="26"/>
  <c r="AV3" i="26"/>
  <c r="AV3" i="16"/>
  <c r="AV108" i="16"/>
  <c r="AV109" i="16" s="1"/>
  <c r="AV3" i="35"/>
  <c r="AU296" i="31"/>
  <c r="AU324" i="31"/>
  <c r="AU310" i="31"/>
  <c r="AU238" i="31"/>
  <c r="AU130" i="31"/>
  <c r="AU281" i="26"/>
  <c r="AU252" i="31"/>
  <c r="AU266" i="31"/>
  <c r="AU90" i="31"/>
  <c r="AU228" i="26"/>
  <c r="AU494" i="31"/>
  <c r="AV13" i="16"/>
  <c r="AW9" i="16"/>
  <c r="AT98" i="35" l="1"/>
  <c r="AT69" i="31"/>
  <c r="AT70" i="31" s="1"/>
  <c r="AT96" i="35" s="1"/>
  <c r="AS551" i="31"/>
  <c r="AR554" i="31"/>
  <c r="AR124" i="35" s="1"/>
  <c r="AR565" i="31"/>
  <c r="AR566" i="31" s="1"/>
  <c r="AR573" i="31"/>
  <c r="AR574" i="31" s="1"/>
  <c r="AR557" i="31"/>
  <c r="AR558" i="31" s="1"/>
  <c r="AT293" i="35"/>
  <c r="AT560" i="31"/>
  <c r="AT56" i="35"/>
  <c r="AT568" i="31"/>
  <c r="AT576" i="31"/>
  <c r="AT126" i="35"/>
  <c r="AT545" i="31"/>
  <c r="AT546" i="31" s="1"/>
  <c r="AT550" i="31" s="1"/>
  <c r="AT538" i="31"/>
  <c r="AT539" i="31" s="1"/>
  <c r="AT549" i="31" s="1"/>
  <c r="AV382" i="31"/>
  <c r="AV368" i="31"/>
  <c r="AV354" i="31"/>
  <c r="AT125" i="16"/>
  <c r="AT126" i="16" s="1"/>
  <c r="AT131" i="16"/>
  <c r="AT137" i="16"/>
  <c r="AW3" i="43"/>
  <c r="AW113" i="16"/>
  <c r="AW114" i="16" s="1"/>
  <c r="AT2" i="43"/>
  <c r="AT69" i="16"/>
  <c r="AT270" i="26"/>
  <c r="AS29" i="31"/>
  <c r="AT2" i="26"/>
  <c r="AT2" i="31"/>
  <c r="AT68" i="35"/>
  <c r="AT2" i="35"/>
  <c r="AT2" i="30"/>
  <c r="AT16" i="16"/>
  <c r="AT2" i="16"/>
  <c r="AT24" i="16"/>
  <c r="AT98" i="16"/>
  <c r="AT99" i="16" s="1"/>
  <c r="AT42" i="16"/>
  <c r="AT85" i="16"/>
  <c r="AT119" i="16"/>
  <c r="AT120" i="16" s="1"/>
  <c r="AT49" i="16"/>
  <c r="AU14" i="16"/>
  <c r="AW21" i="26"/>
  <c r="AW69" i="26"/>
  <c r="AW37" i="26"/>
  <c r="AW354" i="30"/>
  <c r="AW103" i="16"/>
  <c r="AV104" i="16"/>
  <c r="AU99" i="30"/>
  <c r="AV272" i="31"/>
  <c r="AV258" i="31"/>
  <c r="AV244" i="31"/>
  <c r="AW239" i="30"/>
  <c r="AW92" i="16"/>
  <c r="AW93" i="16" s="1"/>
  <c r="AW145" i="30" s="1"/>
  <c r="AW3" i="31"/>
  <c r="AW3" i="30"/>
  <c r="AW275" i="26"/>
  <c r="AW266" i="26"/>
  <c r="AW3" i="26"/>
  <c r="AW108" i="16"/>
  <c r="AW109" i="16" s="1"/>
  <c r="AW3" i="16"/>
  <c r="AW3" i="35"/>
  <c r="AV324" i="31"/>
  <c r="AV296" i="31"/>
  <c r="AV310" i="31"/>
  <c r="AV130" i="31"/>
  <c r="AV266" i="31"/>
  <c r="AV281" i="26"/>
  <c r="AV90" i="31"/>
  <c r="AV494" i="31"/>
  <c r="AV252" i="31"/>
  <c r="AV228" i="26"/>
  <c r="AV238" i="31"/>
  <c r="AW13" i="16"/>
  <c r="AX9" i="16"/>
  <c r="AU69" i="31" l="1"/>
  <c r="AU70" i="31" s="1"/>
  <c r="AU96" i="35" s="1"/>
  <c r="AU98" i="35"/>
  <c r="AT551" i="31"/>
  <c r="AT554" i="31" s="1"/>
  <c r="AT124" i="35" s="1"/>
  <c r="AU560" i="31"/>
  <c r="AU126" i="35"/>
  <c r="AU576" i="31"/>
  <c r="AU568" i="31"/>
  <c r="AU545" i="31"/>
  <c r="AU546" i="31" s="1"/>
  <c r="AU550" i="31" s="1"/>
  <c r="AU293" i="35"/>
  <c r="AU56" i="35"/>
  <c r="AU538" i="31"/>
  <c r="AU539" i="31" s="1"/>
  <c r="AU549" i="31" s="1"/>
  <c r="AS554" i="31"/>
  <c r="AS124" i="35" s="1"/>
  <c r="AS565" i="31"/>
  <c r="AS566" i="31" s="1"/>
  <c r="AS573" i="31"/>
  <c r="AS574" i="31" s="1"/>
  <c r="AS557" i="31"/>
  <c r="AS558" i="31" s="1"/>
  <c r="AW382" i="31"/>
  <c r="AW368" i="31"/>
  <c r="AW354" i="31"/>
  <c r="AU137" i="16"/>
  <c r="AU131" i="16"/>
  <c r="AX3" i="43"/>
  <c r="AX113" i="16"/>
  <c r="AX114" i="16" s="1"/>
  <c r="AU125" i="16"/>
  <c r="AU126" i="16" s="1"/>
  <c r="AU2" i="43"/>
  <c r="AU16" i="16"/>
  <c r="AU270" i="26"/>
  <c r="AU69" i="16"/>
  <c r="AU2" i="30"/>
  <c r="AU2" i="26"/>
  <c r="AU2" i="35"/>
  <c r="AU68" i="35"/>
  <c r="AU2" i="31"/>
  <c r="AT29" i="31"/>
  <c r="AT21" i="31"/>
  <c r="AU119" i="16"/>
  <c r="AU120" i="16" s="1"/>
  <c r="AU85" i="16"/>
  <c r="AU2" i="16"/>
  <c r="AU49" i="16"/>
  <c r="AU98" i="16"/>
  <c r="AU99" i="16" s="1"/>
  <c r="AU24" i="16"/>
  <c r="AU42" i="16"/>
  <c r="AV14" i="16"/>
  <c r="AX21" i="26"/>
  <c r="AX69" i="26"/>
  <c r="AX37" i="26"/>
  <c r="AX354" i="30"/>
  <c r="AW104" i="16"/>
  <c r="AV99" i="30"/>
  <c r="AX103" i="16"/>
  <c r="AW272" i="31"/>
  <c r="AW258" i="31"/>
  <c r="AW244" i="31"/>
  <c r="AX239" i="30"/>
  <c r="AX92" i="16"/>
  <c r="AX93" i="16" s="1"/>
  <c r="AX145" i="30" s="1"/>
  <c r="AX3" i="31"/>
  <c r="AX3" i="30"/>
  <c r="AX275" i="26"/>
  <c r="AX266" i="26"/>
  <c r="AX3" i="26"/>
  <c r="AX108" i="16"/>
  <c r="AX109" i="16" s="1"/>
  <c r="AX3" i="35"/>
  <c r="AX3" i="16"/>
  <c r="AW494" i="31"/>
  <c r="AW228" i="26"/>
  <c r="AW238" i="31"/>
  <c r="AW266" i="31"/>
  <c r="AW252" i="31"/>
  <c r="AW90" i="31"/>
  <c r="AW281" i="26"/>
  <c r="AW130" i="31"/>
  <c r="AW310" i="31"/>
  <c r="AW324" i="31"/>
  <c r="AW296" i="31"/>
  <c r="AX13" i="16"/>
  <c r="AY9" i="16"/>
  <c r="AT573" i="31" l="1"/>
  <c r="AT574" i="31" s="1"/>
  <c r="AV69" i="31"/>
  <c r="AV70" i="31" s="1"/>
  <c r="AV96" i="35" s="1"/>
  <c r="AV98" i="35"/>
  <c r="AT565" i="31"/>
  <c r="AT566" i="31" s="1"/>
  <c r="AT557" i="31"/>
  <c r="AT558" i="31" s="1"/>
  <c r="AU551" i="31"/>
  <c r="AU554" i="31" s="1"/>
  <c r="AU124" i="35" s="1"/>
  <c r="AV56" i="35"/>
  <c r="AV126" i="35"/>
  <c r="AV576" i="31"/>
  <c r="AV568" i="31"/>
  <c r="AV545" i="31"/>
  <c r="AV546" i="31" s="1"/>
  <c r="AV550" i="31" s="1"/>
  <c r="AV293" i="35"/>
  <c r="AV560" i="31"/>
  <c r="AV538" i="31"/>
  <c r="AV539" i="31" s="1"/>
  <c r="AV549" i="31" s="1"/>
  <c r="AX354" i="31"/>
  <c r="AX382" i="31"/>
  <c r="AX368" i="31"/>
  <c r="AV125" i="16"/>
  <c r="AV126" i="16" s="1"/>
  <c r="AV131" i="16"/>
  <c r="AV137" i="16"/>
  <c r="AY3" i="43"/>
  <c r="AY113" i="16"/>
  <c r="AY114" i="16" s="1"/>
  <c r="AV2" i="43"/>
  <c r="AV16" i="16"/>
  <c r="AV270" i="26"/>
  <c r="AV69" i="16"/>
  <c r="AU21" i="31"/>
  <c r="AU29" i="31"/>
  <c r="AV68" i="35"/>
  <c r="AV2" i="26"/>
  <c r="AV2" i="35"/>
  <c r="AV2" i="31"/>
  <c r="AV2" i="30"/>
  <c r="AV2" i="16"/>
  <c r="AV119" i="16"/>
  <c r="AV120" i="16" s="1"/>
  <c r="AV85" i="16"/>
  <c r="AV98" i="16"/>
  <c r="AV99" i="16" s="1"/>
  <c r="AV24" i="16"/>
  <c r="AV49" i="16"/>
  <c r="AV42" i="16"/>
  <c r="AW14" i="16"/>
  <c r="AY21" i="26"/>
  <c r="AY69" i="26"/>
  <c r="AY37" i="26"/>
  <c r="AY354" i="30"/>
  <c r="AY103" i="16"/>
  <c r="AX104" i="16"/>
  <c r="AW99" i="30"/>
  <c r="AX272" i="31"/>
  <c r="AX258" i="31"/>
  <c r="AX244" i="31"/>
  <c r="AY239" i="30"/>
  <c r="AY92" i="16"/>
  <c r="AY93" i="16" s="1"/>
  <c r="AY145" i="30" s="1"/>
  <c r="AX296" i="31"/>
  <c r="AX324" i="31"/>
  <c r="AX310" i="31"/>
  <c r="AY3" i="31"/>
  <c r="AY3" i="30"/>
  <c r="AY266" i="26"/>
  <c r="AY275" i="26"/>
  <c r="AY3" i="26"/>
  <c r="AY3" i="35"/>
  <c r="AY108" i="16"/>
  <c r="AY109" i="16" s="1"/>
  <c r="AY3" i="16"/>
  <c r="AX90" i="31"/>
  <c r="AX228" i="26"/>
  <c r="AX266" i="31"/>
  <c r="AX130" i="31"/>
  <c r="AX238" i="31"/>
  <c r="AX252" i="31"/>
  <c r="AX281" i="26"/>
  <c r="AX494" i="31"/>
  <c r="AY13" i="16"/>
  <c r="AZ9" i="16"/>
  <c r="AW69" i="31" l="1"/>
  <c r="AW70" i="31" s="1"/>
  <c r="AW96" i="35" s="1"/>
  <c r="AW98" i="35"/>
  <c r="AU573" i="31"/>
  <c r="AU574" i="31" s="1"/>
  <c r="AU565" i="31"/>
  <c r="AU566" i="31" s="1"/>
  <c r="AU557" i="31"/>
  <c r="AU558" i="31" s="1"/>
  <c r="AV551" i="31"/>
  <c r="AV565" i="31" s="1"/>
  <c r="AV566" i="31" s="1"/>
  <c r="AW293" i="35"/>
  <c r="AW56" i="35"/>
  <c r="AW126" i="35"/>
  <c r="AW560" i="31"/>
  <c r="AW545" i="31"/>
  <c r="AW546" i="31" s="1"/>
  <c r="AW550" i="31" s="1"/>
  <c r="AW538" i="31"/>
  <c r="AW539" i="31" s="1"/>
  <c r="AW549" i="31" s="1"/>
  <c r="AW576" i="31"/>
  <c r="AW568" i="31"/>
  <c r="AY382" i="31"/>
  <c r="AY368" i="31"/>
  <c r="AY354" i="31"/>
  <c r="AW125" i="16"/>
  <c r="AW126" i="16" s="1"/>
  <c r="AW137" i="16"/>
  <c r="AW131" i="16"/>
  <c r="AZ3" i="43"/>
  <c r="AZ113" i="16"/>
  <c r="AZ114" i="16" s="1"/>
  <c r="AW2" i="43"/>
  <c r="AW69" i="16"/>
  <c r="AW270" i="26"/>
  <c r="AW16" i="16"/>
  <c r="AV29" i="31"/>
  <c r="AV21" i="31"/>
  <c r="AW2" i="35"/>
  <c r="AW68" i="35"/>
  <c r="AW2" i="30"/>
  <c r="AW2" i="26"/>
  <c r="AW2" i="31"/>
  <c r="AW42" i="16"/>
  <c r="AW24" i="16"/>
  <c r="AW2" i="16"/>
  <c r="AW85" i="16"/>
  <c r="AW119" i="16"/>
  <c r="AW120" i="16" s="1"/>
  <c r="AW98" i="16"/>
  <c r="AW99" i="16" s="1"/>
  <c r="AW49" i="16"/>
  <c r="AX14" i="16"/>
  <c r="AZ21" i="26"/>
  <c r="AZ69" i="26"/>
  <c r="AZ37" i="26"/>
  <c r="AZ354" i="30"/>
  <c r="AZ103" i="16"/>
  <c r="AY104" i="16"/>
  <c r="AX99" i="30"/>
  <c r="AY272" i="31"/>
  <c r="AY258" i="31"/>
  <c r="AY244" i="31"/>
  <c r="AZ239" i="30"/>
  <c r="AZ92" i="16"/>
  <c r="AZ93" i="16" s="1"/>
  <c r="AZ145" i="30" s="1"/>
  <c r="AY296" i="31"/>
  <c r="AY310" i="31"/>
  <c r="AY324" i="31"/>
  <c r="AZ3" i="31"/>
  <c r="AZ3" i="30"/>
  <c r="AZ275" i="26"/>
  <c r="AZ266" i="26"/>
  <c r="AZ3" i="26"/>
  <c r="AZ3" i="16"/>
  <c r="AZ108" i="16"/>
  <c r="AZ109" i="16" s="1"/>
  <c r="AZ3" i="35"/>
  <c r="AY90" i="31"/>
  <c r="AY228" i="26"/>
  <c r="AY238" i="31"/>
  <c r="AY130" i="31"/>
  <c r="AY494" i="31"/>
  <c r="AY266" i="31"/>
  <c r="AY281" i="26"/>
  <c r="AY252" i="31"/>
  <c r="AZ13" i="16"/>
  <c r="BA9" i="16"/>
  <c r="AX98" i="35" l="1"/>
  <c r="AX69" i="31"/>
  <c r="AX70" i="31" s="1"/>
  <c r="AX96" i="35" s="1"/>
  <c r="AV557" i="31"/>
  <c r="AV558" i="31" s="1"/>
  <c r="AV554" i="31"/>
  <c r="AV124" i="35" s="1"/>
  <c r="AV573" i="31"/>
  <c r="AV574" i="31" s="1"/>
  <c r="AX293" i="35"/>
  <c r="AX560" i="31"/>
  <c r="AX576" i="31"/>
  <c r="AX568" i="31"/>
  <c r="AX538" i="31"/>
  <c r="AX539" i="31" s="1"/>
  <c r="AX549" i="31" s="1"/>
  <c r="AX56" i="35"/>
  <c r="AX545" i="31"/>
  <c r="AX546" i="31" s="1"/>
  <c r="AX550" i="31" s="1"/>
  <c r="AX126" i="35"/>
  <c r="AW551" i="31"/>
  <c r="AZ382" i="31"/>
  <c r="AZ368" i="31"/>
  <c r="AZ354" i="31"/>
  <c r="AX125" i="16"/>
  <c r="AX126" i="16" s="1"/>
  <c r="AX131" i="16"/>
  <c r="AX137" i="16"/>
  <c r="BA3" i="43"/>
  <c r="BA113" i="16"/>
  <c r="BA114" i="16" s="1"/>
  <c r="AX2" i="43"/>
  <c r="AX69" i="16"/>
  <c r="AX270" i="26"/>
  <c r="AX16" i="16"/>
  <c r="AW21" i="31"/>
  <c r="AW29" i="31"/>
  <c r="AX2" i="35"/>
  <c r="AX2" i="30"/>
  <c r="AX2" i="31"/>
  <c r="AX2" i="26"/>
  <c r="AX68" i="35"/>
  <c r="AX98" i="16"/>
  <c r="AX99" i="16" s="1"/>
  <c r="AX119" i="16"/>
  <c r="AX120" i="16" s="1"/>
  <c r="AX24" i="16"/>
  <c r="AX49" i="16"/>
  <c r="AX2" i="16"/>
  <c r="AX42" i="16"/>
  <c r="AX85" i="16"/>
  <c r="AY14" i="16"/>
  <c r="BA21" i="26"/>
  <c r="BA69" i="26"/>
  <c r="BA37" i="26"/>
  <c r="BA354" i="30"/>
  <c r="BA103" i="16"/>
  <c r="AZ104" i="16"/>
  <c r="AY99" i="30"/>
  <c r="AZ272" i="31"/>
  <c r="AZ258" i="31"/>
  <c r="AZ244" i="31"/>
  <c r="BA239" i="30"/>
  <c r="BA92" i="16"/>
  <c r="BA93" i="16" s="1"/>
  <c r="BA145" i="30" s="1"/>
  <c r="AZ324" i="31"/>
  <c r="AZ296" i="31"/>
  <c r="AZ310" i="31"/>
  <c r="BA3" i="31"/>
  <c r="BA3" i="30"/>
  <c r="BA266" i="26"/>
  <c r="BA275" i="26"/>
  <c r="BA3" i="26"/>
  <c r="BA3" i="16"/>
  <c r="BA108" i="16"/>
  <c r="BA109" i="16" s="1"/>
  <c r="BA3" i="35"/>
  <c r="AZ252" i="31"/>
  <c r="AZ494" i="31"/>
  <c r="AZ266" i="31"/>
  <c r="AZ228" i="26"/>
  <c r="AZ130" i="31"/>
  <c r="AZ238" i="31"/>
  <c r="AZ90" i="31"/>
  <c r="AZ281" i="26"/>
  <c r="BA13" i="16"/>
  <c r="BB9" i="16"/>
  <c r="AY69" i="31" l="1"/>
  <c r="AY70" i="31" s="1"/>
  <c r="AY96" i="35" s="1"/>
  <c r="AY98" i="35"/>
  <c r="AY560" i="31"/>
  <c r="AY126" i="35"/>
  <c r="AY576" i="31"/>
  <c r="AY568" i="31"/>
  <c r="AY545" i="31"/>
  <c r="AY546" i="31" s="1"/>
  <c r="AY550" i="31" s="1"/>
  <c r="AY538" i="31"/>
  <c r="AY539" i="31" s="1"/>
  <c r="AY549" i="31" s="1"/>
  <c r="AY293" i="35"/>
  <c r="AY56" i="35"/>
  <c r="AX551" i="31"/>
  <c r="AW554" i="31"/>
  <c r="AW124" i="35" s="1"/>
  <c r="AW565" i="31"/>
  <c r="AW566" i="31" s="1"/>
  <c r="AW573" i="31"/>
  <c r="AW574" i="31" s="1"/>
  <c r="AW557" i="31"/>
  <c r="AW558" i="31" s="1"/>
  <c r="BA382" i="31"/>
  <c r="BA368" i="31"/>
  <c r="BA354" i="31"/>
  <c r="AY125" i="16"/>
  <c r="AY126" i="16" s="1"/>
  <c r="AY137" i="16"/>
  <c r="AY131" i="16"/>
  <c r="BB3" i="43"/>
  <c r="BB113" i="16"/>
  <c r="BB114" i="16" s="1"/>
  <c r="AY2" i="43"/>
  <c r="AY270" i="26"/>
  <c r="AY69" i="16"/>
  <c r="AY16" i="16"/>
  <c r="AX29" i="31"/>
  <c r="AX21" i="31"/>
  <c r="AY2" i="35"/>
  <c r="AY2" i="26"/>
  <c r="AY68" i="35"/>
  <c r="AY2" i="31"/>
  <c r="AY2" i="30"/>
  <c r="AY42" i="16"/>
  <c r="AY2" i="16"/>
  <c r="AY85" i="16"/>
  <c r="AY98" i="16"/>
  <c r="AY99" i="16" s="1"/>
  <c r="AY119" i="16"/>
  <c r="AY120" i="16" s="1"/>
  <c r="AY24" i="16"/>
  <c r="AY49" i="16"/>
  <c r="AZ14" i="16"/>
  <c r="BB21" i="26"/>
  <c r="BB69" i="26"/>
  <c r="BB37" i="26"/>
  <c r="BB354" i="30"/>
  <c r="BA104" i="16"/>
  <c r="AZ99" i="30"/>
  <c r="BB103" i="16"/>
  <c r="BA258" i="31"/>
  <c r="BA244" i="31"/>
  <c r="BA272" i="31"/>
  <c r="BB239" i="30"/>
  <c r="BB92" i="16"/>
  <c r="BB93" i="16" s="1"/>
  <c r="BB145" i="30" s="1"/>
  <c r="BA266" i="31"/>
  <c r="BA228" i="26"/>
  <c r="BA238" i="31"/>
  <c r="BA90" i="31"/>
  <c r="BA252" i="31"/>
  <c r="BA130" i="31"/>
  <c r="BA494" i="31"/>
  <c r="BA281" i="26"/>
  <c r="BB3" i="31"/>
  <c r="BB3" i="30"/>
  <c r="BB275" i="26"/>
  <c r="BB266" i="26"/>
  <c r="BB3" i="26"/>
  <c r="BB3" i="16"/>
  <c r="BB3" i="35"/>
  <c r="BB108" i="16"/>
  <c r="BB109" i="16" s="1"/>
  <c r="BA324" i="31"/>
  <c r="BA296" i="31"/>
  <c r="BA310" i="31"/>
  <c r="BB13" i="16"/>
  <c r="BC9" i="16"/>
  <c r="AZ69" i="31" l="1"/>
  <c r="AZ70" i="31" s="1"/>
  <c r="AZ96" i="35" s="1"/>
  <c r="AZ98" i="35"/>
  <c r="AZ56" i="35"/>
  <c r="AZ126" i="35"/>
  <c r="AZ576" i="31"/>
  <c r="AZ568" i="31"/>
  <c r="AZ545" i="31"/>
  <c r="AZ546" i="31" s="1"/>
  <c r="AZ550" i="31" s="1"/>
  <c r="AZ293" i="35"/>
  <c r="AZ560" i="31"/>
  <c r="AZ538" i="31"/>
  <c r="AZ539" i="31" s="1"/>
  <c r="AZ549" i="31" s="1"/>
  <c r="AX554" i="31"/>
  <c r="AX124" i="35" s="1"/>
  <c r="AX565" i="31"/>
  <c r="AX566" i="31" s="1"/>
  <c r="AX573" i="31"/>
  <c r="AX574" i="31" s="1"/>
  <c r="AX557" i="31"/>
  <c r="AX558" i="31" s="1"/>
  <c r="AY551" i="31"/>
  <c r="BB354" i="31"/>
  <c r="BB382" i="31"/>
  <c r="BB368" i="31"/>
  <c r="AZ125" i="16"/>
  <c r="AZ126" i="16" s="1"/>
  <c r="AZ131" i="16"/>
  <c r="AZ137" i="16"/>
  <c r="BC3" i="43"/>
  <c r="BC113" i="16"/>
  <c r="BC114" i="16" s="1"/>
  <c r="AZ2" i="43"/>
  <c r="AZ16" i="16"/>
  <c r="AZ270" i="26"/>
  <c r="AZ69" i="16"/>
  <c r="AY29" i="31"/>
  <c r="AY21" i="31"/>
  <c r="AZ2" i="26"/>
  <c r="AZ2" i="35"/>
  <c r="AZ68" i="35"/>
  <c r="AZ2" i="30"/>
  <c r="AZ2" i="31"/>
  <c r="AZ42" i="16"/>
  <c r="AZ119" i="16"/>
  <c r="AZ120" i="16" s="1"/>
  <c r="AZ24" i="16"/>
  <c r="AZ85" i="16"/>
  <c r="AZ2" i="16"/>
  <c r="AZ49" i="16"/>
  <c r="AZ98" i="16"/>
  <c r="AZ99" i="16" s="1"/>
  <c r="BA14" i="16"/>
  <c r="BC21" i="26"/>
  <c r="BC69" i="26"/>
  <c r="BC37" i="26"/>
  <c r="BC354" i="30"/>
  <c r="BC103" i="16"/>
  <c r="BB104" i="16"/>
  <c r="BA99" i="30"/>
  <c r="BB272" i="31"/>
  <c r="BB258" i="31"/>
  <c r="BB244" i="31"/>
  <c r="BC239" i="30"/>
  <c r="BC92" i="16"/>
  <c r="BC93" i="16" s="1"/>
  <c r="BC145" i="30" s="1"/>
  <c r="BB310" i="31"/>
  <c r="BB296" i="31"/>
  <c r="BB324" i="31"/>
  <c r="BB238" i="31"/>
  <c r="BB252" i="31"/>
  <c r="BB281" i="26"/>
  <c r="BB494" i="31"/>
  <c r="BB130" i="31"/>
  <c r="BB90" i="31"/>
  <c r="BB228" i="26"/>
  <c r="BB266" i="31"/>
  <c r="BC3" i="31"/>
  <c r="BC3" i="30"/>
  <c r="BC275" i="26"/>
  <c r="BC266" i="26"/>
  <c r="BC3" i="26"/>
  <c r="BC108" i="16"/>
  <c r="BC109" i="16" s="1"/>
  <c r="BC3" i="35"/>
  <c r="BC3" i="16"/>
  <c r="BC13" i="16"/>
  <c r="BD9" i="16"/>
  <c r="BA98" i="35" l="1"/>
  <c r="BA69" i="31"/>
  <c r="BA70" i="31" s="1"/>
  <c r="BA96" i="35" s="1"/>
  <c r="AZ551" i="31"/>
  <c r="AZ557" i="31" s="1"/>
  <c r="AZ558" i="31" s="1"/>
  <c r="AY554" i="31"/>
  <c r="AY124" i="35" s="1"/>
  <c r="AY565" i="31"/>
  <c r="AY566" i="31" s="1"/>
  <c r="AY573" i="31"/>
  <c r="AY574" i="31" s="1"/>
  <c r="AY557" i="31"/>
  <c r="AY558" i="31" s="1"/>
  <c r="BA293" i="35"/>
  <c r="BA56" i="35"/>
  <c r="BA538" i="31"/>
  <c r="BA539" i="31" s="1"/>
  <c r="BA549" i="31" s="1"/>
  <c r="BA126" i="35"/>
  <c r="BA568" i="31"/>
  <c r="BA576" i="31"/>
  <c r="BA560" i="31"/>
  <c r="BA545" i="31"/>
  <c r="BA546" i="31" s="1"/>
  <c r="BA550" i="31" s="1"/>
  <c r="BC382" i="31"/>
  <c r="BC368" i="31"/>
  <c r="BC354" i="31"/>
  <c r="BA125" i="16"/>
  <c r="BA126" i="16" s="1"/>
  <c r="BA137" i="16"/>
  <c r="BA131" i="16"/>
  <c r="BD3" i="43"/>
  <c r="BD113" i="16"/>
  <c r="BD114" i="16" s="1"/>
  <c r="BA2" i="43"/>
  <c r="BA69" i="16"/>
  <c r="BA270" i="26"/>
  <c r="BA16" i="16"/>
  <c r="AZ29" i="31"/>
  <c r="AZ21" i="31"/>
  <c r="BA2" i="26"/>
  <c r="BA2" i="35"/>
  <c r="BA2" i="31"/>
  <c r="BA68" i="35"/>
  <c r="BA2" i="30"/>
  <c r="BA42" i="16"/>
  <c r="BA85" i="16"/>
  <c r="BA98" i="16"/>
  <c r="BA99" i="16" s="1"/>
  <c r="BA119" i="16"/>
  <c r="BA120" i="16" s="1"/>
  <c r="BA24" i="16"/>
  <c r="BA49" i="16"/>
  <c r="BA2" i="16"/>
  <c r="BB14" i="16"/>
  <c r="BD21" i="26"/>
  <c r="BD69" i="26"/>
  <c r="BD37" i="26"/>
  <c r="BD354" i="30"/>
  <c r="BC104" i="16"/>
  <c r="BB99" i="30"/>
  <c r="BD103" i="16"/>
  <c r="BD239" i="30"/>
  <c r="BC272" i="31"/>
  <c r="BC258" i="31"/>
  <c r="BC244" i="31"/>
  <c r="BD92" i="16"/>
  <c r="BD93" i="16" s="1"/>
  <c r="BD145" i="30" s="1"/>
  <c r="BC494" i="31"/>
  <c r="BC266" i="31"/>
  <c r="BC281" i="26"/>
  <c r="BC130" i="31"/>
  <c r="BC252" i="31"/>
  <c r="BC238" i="31"/>
  <c r="BC90" i="31"/>
  <c r="BC228" i="26"/>
  <c r="BC310" i="31"/>
  <c r="BC296" i="31"/>
  <c r="BC324" i="31"/>
  <c r="BD3" i="31"/>
  <c r="BD3" i="30"/>
  <c r="BD275" i="26"/>
  <c r="BD266" i="26"/>
  <c r="BD3" i="26"/>
  <c r="BD108" i="16"/>
  <c r="BD109" i="16" s="1"/>
  <c r="BD3" i="16"/>
  <c r="BD3" i="35"/>
  <c r="BD13" i="16"/>
  <c r="BE9" i="16"/>
  <c r="AZ554" i="31" l="1"/>
  <c r="AZ124" i="35" s="1"/>
  <c r="BB98" i="35"/>
  <c r="BB69" i="31"/>
  <c r="BB70" i="31" s="1"/>
  <c r="BB96" i="35" s="1"/>
  <c r="AZ573" i="31"/>
  <c r="AZ574" i="31" s="1"/>
  <c r="AZ565" i="31"/>
  <c r="AZ566" i="31" s="1"/>
  <c r="BB293" i="35"/>
  <c r="BB560" i="31"/>
  <c r="BB56" i="35"/>
  <c r="BB568" i="31"/>
  <c r="BB126" i="35"/>
  <c r="BB545" i="31"/>
  <c r="BB546" i="31" s="1"/>
  <c r="BB550" i="31" s="1"/>
  <c r="BB538" i="31"/>
  <c r="BB539" i="31" s="1"/>
  <c r="BB549" i="31" s="1"/>
  <c r="BB576" i="31"/>
  <c r="BA551" i="31"/>
  <c r="BD382" i="31"/>
  <c r="BD368" i="31"/>
  <c r="BD354" i="31"/>
  <c r="BB125" i="16"/>
  <c r="BB126" i="16" s="1"/>
  <c r="BB131" i="16"/>
  <c r="BB137" i="16"/>
  <c r="BE3" i="43"/>
  <c r="BE113" i="16"/>
  <c r="BE114" i="16" s="1"/>
  <c r="BB2" i="43"/>
  <c r="BB16" i="16"/>
  <c r="BB69" i="16"/>
  <c r="BB270" i="26"/>
  <c r="BB2" i="30"/>
  <c r="BB2" i="31"/>
  <c r="BB2" i="35"/>
  <c r="BB68" i="35"/>
  <c r="BB2" i="26"/>
  <c r="BA29" i="31"/>
  <c r="BA21" i="31"/>
  <c r="BB42" i="16"/>
  <c r="BB85" i="16"/>
  <c r="BB2" i="16"/>
  <c r="BB24" i="16"/>
  <c r="BB98" i="16"/>
  <c r="BB99" i="16" s="1"/>
  <c r="BB119" i="16"/>
  <c r="BB120" i="16" s="1"/>
  <c r="BB49" i="16"/>
  <c r="BC14" i="16"/>
  <c r="BE21" i="26"/>
  <c r="BE69" i="26"/>
  <c r="BE37" i="26"/>
  <c r="BE354" i="30"/>
  <c r="BE103" i="16"/>
  <c r="BD104" i="16"/>
  <c r="BC99" i="30"/>
  <c r="BD272" i="31"/>
  <c r="BD258" i="31"/>
  <c r="BD244" i="31"/>
  <c r="BE239" i="30"/>
  <c r="BE92" i="16"/>
  <c r="BE93" i="16" s="1"/>
  <c r="BE145" i="30" s="1"/>
  <c r="BD266" i="31"/>
  <c r="BD228" i="26"/>
  <c r="BD130" i="31"/>
  <c r="BD238" i="31"/>
  <c r="BD90" i="31"/>
  <c r="BD281" i="26"/>
  <c r="BD252" i="31"/>
  <c r="BD494" i="31"/>
  <c r="BD324" i="31"/>
  <c r="BD296" i="31"/>
  <c r="BD310" i="31"/>
  <c r="BE3" i="31"/>
  <c r="BE3" i="30"/>
  <c r="BE275" i="26"/>
  <c r="BE266" i="26"/>
  <c r="BE3" i="26"/>
  <c r="BE3" i="16"/>
  <c r="BE108" i="16"/>
  <c r="BE109" i="16" s="1"/>
  <c r="BE3" i="35"/>
  <c r="BE13" i="16"/>
  <c r="BF9" i="16"/>
  <c r="BC69" i="31" l="1"/>
  <c r="BC70" i="31" s="1"/>
  <c r="BC96" i="35" s="1"/>
  <c r="BC98" i="35"/>
  <c r="BB551" i="31"/>
  <c r="BB565" i="31" s="1"/>
  <c r="BB566" i="31" s="1"/>
  <c r="BA554" i="31"/>
  <c r="BA124" i="35" s="1"/>
  <c r="BA557" i="31"/>
  <c r="BA558" i="31" s="1"/>
  <c r="BA565" i="31"/>
  <c r="BA566" i="31" s="1"/>
  <c r="BA573" i="31"/>
  <c r="BA574" i="31" s="1"/>
  <c r="BC560" i="31"/>
  <c r="BC126" i="35"/>
  <c r="BC576" i="31"/>
  <c r="BC568" i="31"/>
  <c r="BC545" i="31"/>
  <c r="BC546" i="31" s="1"/>
  <c r="BC550" i="31" s="1"/>
  <c r="BC293" i="35"/>
  <c r="BC56" i="35"/>
  <c r="BC538" i="31"/>
  <c r="BC539" i="31" s="1"/>
  <c r="BC549" i="31" s="1"/>
  <c r="BB554" i="31"/>
  <c r="BB124" i="35" s="1"/>
  <c r="BE382" i="31"/>
  <c r="BE368" i="31"/>
  <c r="BE354" i="31"/>
  <c r="BC125" i="16"/>
  <c r="BC126" i="16" s="1"/>
  <c r="BC137" i="16"/>
  <c r="BC131" i="16"/>
  <c r="BF3" i="43"/>
  <c r="BF113" i="16"/>
  <c r="BF114" i="16" s="1"/>
  <c r="BC2" i="43"/>
  <c r="BC270" i="26"/>
  <c r="BC69" i="16"/>
  <c r="BC16" i="16"/>
  <c r="BC2" i="30"/>
  <c r="BC2" i="35"/>
  <c r="BC68" i="35"/>
  <c r="BC2" i="26"/>
  <c r="BC2" i="31"/>
  <c r="BB29" i="31"/>
  <c r="BB21" i="31"/>
  <c r="BC85" i="16"/>
  <c r="BC2" i="16"/>
  <c r="BC42" i="16"/>
  <c r="BC24" i="16"/>
  <c r="BC98" i="16"/>
  <c r="BC99" i="16" s="1"/>
  <c r="BC119" i="16"/>
  <c r="BC120" i="16" s="1"/>
  <c r="BC49" i="16"/>
  <c r="BD14" i="16"/>
  <c r="BF21" i="26"/>
  <c r="BF69" i="26"/>
  <c r="BF37" i="26"/>
  <c r="BF354" i="30"/>
  <c r="BE104" i="16"/>
  <c r="BD99" i="30"/>
  <c r="BF103" i="16"/>
  <c r="BE272" i="31"/>
  <c r="BE258" i="31"/>
  <c r="BE244" i="31"/>
  <c r="BF239" i="30"/>
  <c r="BF92" i="16"/>
  <c r="BF93" i="16" s="1"/>
  <c r="BF145" i="30" s="1"/>
  <c r="BF3" i="31"/>
  <c r="BF3" i="30"/>
  <c r="BF266" i="26"/>
  <c r="BF275" i="26"/>
  <c r="BF3" i="26"/>
  <c r="BF3" i="16"/>
  <c r="BF3" i="35"/>
  <c r="BF108" i="16"/>
  <c r="BF109" i="16" s="1"/>
  <c r="BE296" i="31"/>
  <c r="BE324" i="31"/>
  <c r="BE310" i="31"/>
  <c r="BE266" i="31"/>
  <c r="BE228" i="26"/>
  <c r="BE252" i="31"/>
  <c r="BE238" i="31"/>
  <c r="BE130" i="31"/>
  <c r="BE494" i="31"/>
  <c r="BE281" i="26"/>
  <c r="BE90" i="31"/>
  <c r="BF13" i="16"/>
  <c r="BG9" i="16"/>
  <c r="BD69" i="31" l="1"/>
  <c r="BD70" i="31" s="1"/>
  <c r="BD96" i="35" s="1"/>
  <c r="BD98" i="35"/>
  <c r="BB557" i="31"/>
  <c r="BB558" i="31" s="1"/>
  <c r="BB573" i="31"/>
  <c r="BB574" i="31" s="1"/>
  <c r="BD56" i="35"/>
  <c r="BD126" i="35"/>
  <c r="BD576" i="31"/>
  <c r="BD568" i="31"/>
  <c r="BD545" i="31"/>
  <c r="BD546" i="31" s="1"/>
  <c r="BD550" i="31" s="1"/>
  <c r="BD293" i="35"/>
  <c r="BD560" i="31"/>
  <c r="BD538" i="31"/>
  <c r="BD539" i="31" s="1"/>
  <c r="BD549" i="31" s="1"/>
  <c r="BC551" i="31"/>
  <c r="BF354" i="31"/>
  <c r="BF382" i="31"/>
  <c r="BF368" i="31"/>
  <c r="BD125" i="16"/>
  <c r="BD126" i="16" s="1"/>
  <c r="BD131" i="16"/>
  <c r="BD137" i="16"/>
  <c r="BG3" i="43"/>
  <c r="BG113" i="16"/>
  <c r="BG114" i="16" s="1"/>
  <c r="BD2" i="43"/>
  <c r="BD270" i="26"/>
  <c r="BD69" i="16"/>
  <c r="BD16" i="16"/>
  <c r="BC29" i="31"/>
  <c r="BC21" i="31"/>
  <c r="BD2" i="31"/>
  <c r="BD2" i="35"/>
  <c r="BD2" i="30"/>
  <c r="BD2" i="26"/>
  <c r="BD68" i="35"/>
  <c r="BD42" i="16"/>
  <c r="BD2" i="16"/>
  <c r="BD85" i="16"/>
  <c r="BD98" i="16"/>
  <c r="BD99" i="16" s="1"/>
  <c r="BD119" i="16"/>
  <c r="BD120" i="16" s="1"/>
  <c r="BD24" i="16"/>
  <c r="BD49" i="16"/>
  <c r="BE14" i="16"/>
  <c r="BG21" i="26"/>
  <c r="BG69" i="26"/>
  <c r="BG37" i="26"/>
  <c r="BG354" i="30"/>
  <c r="BG103" i="16"/>
  <c r="BF104" i="16"/>
  <c r="BE99" i="30"/>
  <c r="BF272" i="31"/>
  <c r="BF258" i="31"/>
  <c r="BF244" i="31"/>
  <c r="BG239" i="30"/>
  <c r="BG92" i="16"/>
  <c r="BG93" i="16" s="1"/>
  <c r="BG145" i="30" s="1"/>
  <c r="BG3" i="30"/>
  <c r="BG3" i="31"/>
  <c r="BG266" i="26"/>
  <c r="BG275" i="26"/>
  <c r="BG3" i="26"/>
  <c r="BG108" i="16"/>
  <c r="BG109" i="16" s="1"/>
  <c r="BG3" i="35"/>
  <c r="BG3" i="16"/>
  <c r="BF296" i="31"/>
  <c r="BF310" i="31"/>
  <c r="BF324" i="31"/>
  <c r="BF130" i="31"/>
  <c r="BF228" i="26"/>
  <c r="BF494" i="31"/>
  <c r="BF252" i="31"/>
  <c r="BF90" i="31"/>
  <c r="BF266" i="31"/>
  <c r="BF238" i="31"/>
  <c r="BF281" i="26"/>
  <c r="BG13" i="16"/>
  <c r="BH9" i="16"/>
  <c r="BE69" i="31" l="1"/>
  <c r="BE70" i="31" s="1"/>
  <c r="BE96" i="35" s="1"/>
  <c r="BE98" i="35"/>
  <c r="BE293" i="35"/>
  <c r="BE56" i="35"/>
  <c r="BE126" i="35"/>
  <c r="BE560" i="31"/>
  <c r="BE545" i="31"/>
  <c r="BE546" i="31" s="1"/>
  <c r="BE550" i="31" s="1"/>
  <c r="BE538" i="31"/>
  <c r="BE539" i="31" s="1"/>
  <c r="BE549" i="31" s="1"/>
  <c r="BE576" i="31"/>
  <c r="BE568" i="31"/>
  <c r="BC554" i="31"/>
  <c r="BC124" i="35" s="1"/>
  <c r="BC557" i="31"/>
  <c r="BC558" i="31" s="1"/>
  <c r="BC565" i="31"/>
  <c r="BC566" i="31" s="1"/>
  <c r="BC573" i="31"/>
  <c r="BC574" i="31" s="1"/>
  <c r="BD551" i="31"/>
  <c r="BG382" i="31"/>
  <c r="BG368" i="31"/>
  <c r="BG354" i="31"/>
  <c r="BE125" i="16"/>
  <c r="BE126" i="16" s="1"/>
  <c r="BE137" i="16"/>
  <c r="BE131" i="16"/>
  <c r="BH3" i="43"/>
  <c r="BH113" i="16"/>
  <c r="BH114" i="16" s="1"/>
  <c r="BE2" i="43"/>
  <c r="BE16" i="16"/>
  <c r="BE69" i="16"/>
  <c r="BE270" i="26"/>
  <c r="BF14" i="16"/>
  <c r="BE2" i="31"/>
  <c r="BE2" i="26"/>
  <c r="BE2" i="35"/>
  <c r="BE68" i="35"/>
  <c r="BE2" i="30"/>
  <c r="BD29" i="31"/>
  <c r="BD21" i="31"/>
  <c r="BE42" i="16"/>
  <c r="BE24" i="16"/>
  <c r="BE2" i="16"/>
  <c r="BE85" i="16"/>
  <c r="BE98" i="16"/>
  <c r="BE99" i="16" s="1"/>
  <c r="BE119" i="16"/>
  <c r="BE120" i="16" s="1"/>
  <c r="BE49" i="16"/>
  <c r="BH21" i="26"/>
  <c r="BH69" i="26"/>
  <c r="BH37" i="26"/>
  <c r="BH354" i="30"/>
  <c r="BG104" i="16"/>
  <c r="BF99" i="30"/>
  <c r="BH103" i="16"/>
  <c r="BH239" i="30"/>
  <c r="BG272" i="31"/>
  <c r="BG258" i="31"/>
  <c r="BG244" i="31"/>
  <c r="BH92" i="16"/>
  <c r="BH93" i="16" s="1"/>
  <c r="BH145" i="30" s="1"/>
  <c r="BH3" i="31"/>
  <c r="BH3" i="30"/>
  <c r="BH266" i="26"/>
  <c r="BH275" i="26"/>
  <c r="BH3" i="26"/>
  <c r="BH108" i="16"/>
  <c r="BH109" i="16" s="1"/>
  <c r="BH3" i="16"/>
  <c r="BH3" i="35"/>
  <c r="BG494" i="31"/>
  <c r="BG281" i="26"/>
  <c r="BG238" i="31"/>
  <c r="BG266" i="31"/>
  <c r="BG252" i="31"/>
  <c r="BG130" i="31"/>
  <c r="BG90" i="31"/>
  <c r="BG228" i="26"/>
  <c r="BG296" i="31"/>
  <c r="BG324" i="31"/>
  <c r="BG310" i="31"/>
  <c r="F10" i="16"/>
  <c r="BH13" i="16"/>
  <c r="BF98" i="35" l="1"/>
  <c r="BF69" i="31"/>
  <c r="BF70" i="31" s="1"/>
  <c r="BF96" i="35" s="1"/>
  <c r="BF293" i="35"/>
  <c r="BF560" i="31"/>
  <c r="BF576" i="31"/>
  <c r="BF538" i="31"/>
  <c r="BF539" i="31" s="1"/>
  <c r="BF549" i="31" s="1"/>
  <c r="BF56" i="35"/>
  <c r="BF568" i="31"/>
  <c r="BF126" i="35"/>
  <c r="BF545" i="31"/>
  <c r="BF546" i="31" s="1"/>
  <c r="BF550" i="31" s="1"/>
  <c r="BD554" i="31"/>
  <c r="BD124" i="35" s="1"/>
  <c r="BD565" i="31"/>
  <c r="BD566" i="31" s="1"/>
  <c r="BD573" i="31"/>
  <c r="BD574" i="31" s="1"/>
  <c r="BD557" i="31"/>
  <c r="BD558" i="31" s="1"/>
  <c r="BE551" i="31"/>
  <c r="BH382" i="31"/>
  <c r="BH368" i="31"/>
  <c r="BH354" i="31"/>
  <c r="BF16" i="16"/>
  <c r="BF131" i="16"/>
  <c r="BF137" i="16"/>
  <c r="BF2" i="16"/>
  <c r="BF125" i="16"/>
  <c r="BF126" i="16" s="1"/>
  <c r="BG14" i="16"/>
  <c r="BF119" i="16"/>
  <c r="BF120" i="16" s="1"/>
  <c r="BF21" i="31" s="1"/>
  <c r="BF98" i="16"/>
  <c r="BF99" i="16" s="1"/>
  <c r="BF2" i="43"/>
  <c r="BF24" i="16"/>
  <c r="BF69" i="16"/>
  <c r="BF270" i="26"/>
  <c r="BF85" i="16"/>
  <c r="BF42" i="16"/>
  <c r="BF2" i="30"/>
  <c r="BF2" i="31"/>
  <c r="BF68" i="35"/>
  <c r="BF2" i="35"/>
  <c r="BF2" i="26"/>
  <c r="BF49" i="16"/>
  <c r="BE21" i="31"/>
  <c r="BE29" i="31"/>
  <c r="BH104" i="16"/>
  <c r="BH99" i="30" s="1"/>
  <c r="BG99" i="30"/>
  <c r="BH272" i="31"/>
  <c r="BH258" i="31"/>
  <c r="BH244" i="31"/>
  <c r="BH324" i="31"/>
  <c r="BH296" i="31"/>
  <c r="BH310" i="31"/>
  <c r="F265" i="26"/>
  <c r="BH238" i="31"/>
  <c r="BH252" i="31"/>
  <c r="BH130" i="31"/>
  <c r="BH266" i="31"/>
  <c r="BH281" i="26"/>
  <c r="BH90" i="31"/>
  <c r="BH494" i="31"/>
  <c r="BH228" i="26"/>
  <c r="BF551" i="31" l="1"/>
  <c r="BG69" i="31"/>
  <c r="BG70" i="31" s="1"/>
  <c r="BG96" i="35" s="1"/>
  <c r="BG98" i="35"/>
  <c r="BG560" i="31"/>
  <c r="BG126" i="35"/>
  <c r="BG576" i="31"/>
  <c r="BG568" i="31"/>
  <c r="BG545" i="31"/>
  <c r="BG546" i="31" s="1"/>
  <c r="BG550" i="31" s="1"/>
  <c r="BG538" i="31"/>
  <c r="BG539" i="31" s="1"/>
  <c r="BG549" i="31" s="1"/>
  <c r="BG293" i="35"/>
  <c r="BG56" i="35"/>
  <c r="BF554" i="31"/>
  <c r="BF124" i="35" s="1"/>
  <c r="BF565" i="31"/>
  <c r="BF566" i="31" s="1"/>
  <c r="BF573" i="31"/>
  <c r="BF574" i="31" s="1"/>
  <c r="BF557" i="31"/>
  <c r="BF558" i="31" s="1"/>
  <c r="BE554" i="31"/>
  <c r="BE124" i="35" s="1"/>
  <c r="BE557" i="31"/>
  <c r="BE558" i="31" s="1"/>
  <c r="BE565" i="31"/>
  <c r="BE566" i="31" s="1"/>
  <c r="BE573" i="31"/>
  <c r="BE574" i="31" s="1"/>
  <c r="BG137" i="16"/>
  <c r="BG131" i="16"/>
  <c r="BG85" i="16"/>
  <c r="BG125" i="16"/>
  <c r="BG126" i="16" s="1"/>
  <c r="BG42" i="16"/>
  <c r="BG2" i="16"/>
  <c r="BG2" i="30"/>
  <c r="BG270" i="26"/>
  <c r="BG16" i="16"/>
  <c r="BG119" i="16"/>
  <c r="BG120" i="16" s="1"/>
  <c r="BG21" i="31" s="1"/>
  <c r="BH14" i="16"/>
  <c r="BG2" i="31"/>
  <c r="BG98" i="16"/>
  <c r="BG99" i="16" s="1"/>
  <c r="BG49" i="16"/>
  <c r="BG2" i="35"/>
  <c r="BG68" i="35"/>
  <c r="BG2" i="43"/>
  <c r="BG24" i="16"/>
  <c r="BG2" i="26"/>
  <c r="BG69" i="16"/>
  <c r="BF29" i="31"/>
  <c r="BH69" i="31" l="1"/>
  <c r="BH70" i="31" s="1"/>
  <c r="BH96" i="35" s="1"/>
  <c r="BH98" i="35"/>
  <c r="BH56" i="35"/>
  <c r="BH126" i="35"/>
  <c r="BH576" i="31"/>
  <c r="BH568" i="31"/>
  <c r="BH545" i="31"/>
  <c r="BH546" i="31" s="1"/>
  <c r="BH550" i="31" s="1"/>
  <c r="BH293" i="35"/>
  <c r="BH538" i="31"/>
  <c r="BH539" i="31" s="1"/>
  <c r="BH549" i="31" s="1"/>
  <c r="BH560" i="31"/>
  <c r="BG551" i="31"/>
  <c r="BH131" i="16"/>
  <c r="BH137" i="16"/>
  <c r="BH2" i="43"/>
  <c r="BH125" i="16"/>
  <c r="BH126" i="16" s="1"/>
  <c r="BH2" i="26"/>
  <c r="F284" i="26" s="1"/>
  <c r="BH68" i="35"/>
  <c r="BH2" i="31"/>
  <c r="BH69" i="16"/>
  <c r="BH16" i="16"/>
  <c r="BH119" i="16"/>
  <c r="BH120" i="16" s="1"/>
  <c r="BH29" i="31" s="1"/>
  <c r="BH85" i="16"/>
  <c r="BH2" i="16"/>
  <c r="BH2" i="35"/>
  <c r="BH42" i="16"/>
  <c r="BH49" i="16"/>
  <c r="BH270" i="26"/>
  <c r="BH24" i="16"/>
  <c r="BG29" i="31"/>
  <c r="BH2" i="30"/>
  <c r="BH98" i="16"/>
  <c r="BH99" i="16" s="1"/>
  <c r="BH551" i="31" l="1"/>
  <c r="BG554" i="31"/>
  <c r="BG124" i="35" s="1"/>
  <c r="BG565" i="31"/>
  <c r="BG566" i="31" s="1"/>
  <c r="BG573" i="31"/>
  <c r="BG574" i="31" s="1"/>
  <c r="BG557" i="31"/>
  <c r="BG558" i="31" s="1"/>
  <c r="BH21" i="31"/>
  <c r="BH554" i="31" l="1"/>
  <c r="BH124" i="35" s="1"/>
  <c r="BH573" i="31"/>
  <c r="BH574" i="31" s="1"/>
  <c r="BB575" i="31" s="1"/>
  <c r="BB578" i="31" s="1"/>
  <c r="BH557" i="31"/>
  <c r="BH558" i="31" s="1"/>
  <c r="BD559" i="31" s="1"/>
  <c r="BD562" i="31" s="1"/>
  <c r="BH565" i="31"/>
  <c r="BH566" i="31" s="1"/>
  <c r="H39" i="30"/>
  <c r="BF567" i="31" l="1"/>
  <c r="BF570" i="31" s="1"/>
  <c r="BH567" i="31"/>
  <c r="BH570" i="31" s="1"/>
  <c r="L567" i="31"/>
  <c r="L570" i="31" s="1"/>
  <c r="F569" i="31"/>
  <c r="M567" i="31"/>
  <c r="M570" i="31" s="1"/>
  <c r="K567" i="31"/>
  <c r="K570" i="31" s="1"/>
  <c r="P567" i="31"/>
  <c r="P570" i="31" s="1"/>
  <c r="N567" i="31"/>
  <c r="N570" i="31" s="1"/>
  <c r="O567" i="31"/>
  <c r="O570" i="31" s="1"/>
  <c r="Q567" i="31"/>
  <c r="Q570" i="31" s="1"/>
  <c r="T567" i="31"/>
  <c r="T570" i="31" s="1"/>
  <c r="S567" i="31"/>
  <c r="S570" i="31" s="1"/>
  <c r="U567" i="31"/>
  <c r="U570" i="31" s="1"/>
  <c r="R567" i="31"/>
  <c r="R570" i="31" s="1"/>
  <c r="X567" i="31"/>
  <c r="X570" i="31" s="1"/>
  <c r="W567" i="31"/>
  <c r="W570" i="31" s="1"/>
  <c r="Y567" i="31"/>
  <c r="Y570" i="31" s="1"/>
  <c r="V567" i="31"/>
  <c r="V570" i="31" s="1"/>
  <c r="AC567" i="31"/>
  <c r="AC570" i="31" s="1"/>
  <c r="AB567" i="31"/>
  <c r="AB570" i="31" s="1"/>
  <c r="Z567" i="31"/>
  <c r="Z570" i="31" s="1"/>
  <c r="AD567" i="31"/>
  <c r="AD570" i="31" s="1"/>
  <c r="AA567" i="31"/>
  <c r="AA570" i="31" s="1"/>
  <c r="AE567" i="31"/>
  <c r="AE570" i="31" s="1"/>
  <c r="AF567" i="31"/>
  <c r="AF570" i="31" s="1"/>
  <c r="AH567" i="31"/>
  <c r="AH570" i="31" s="1"/>
  <c r="AG567" i="31"/>
  <c r="AG570" i="31" s="1"/>
  <c r="AJ567" i="31"/>
  <c r="AJ570" i="31" s="1"/>
  <c r="AK567" i="31"/>
  <c r="AK570" i="31" s="1"/>
  <c r="AI567" i="31"/>
  <c r="AI570" i="31" s="1"/>
  <c r="AL567" i="31"/>
  <c r="AL570" i="31" s="1"/>
  <c r="AN567" i="31"/>
  <c r="AN570" i="31" s="1"/>
  <c r="AM567" i="31"/>
  <c r="AM570" i="31" s="1"/>
  <c r="AO567" i="31"/>
  <c r="AO570" i="31" s="1"/>
  <c r="AQ567" i="31"/>
  <c r="AQ570" i="31" s="1"/>
  <c r="AR567" i="31"/>
  <c r="AR570" i="31" s="1"/>
  <c r="AS567" i="31"/>
  <c r="AS570" i="31" s="1"/>
  <c r="AP567" i="31"/>
  <c r="AP570" i="31" s="1"/>
  <c r="AU567" i="31"/>
  <c r="AU570" i="31" s="1"/>
  <c r="AT567" i="31"/>
  <c r="AT570" i="31" s="1"/>
  <c r="AX567" i="31"/>
  <c r="AX570" i="31" s="1"/>
  <c r="AV567" i="31"/>
  <c r="AV570" i="31" s="1"/>
  <c r="AZ567" i="31"/>
  <c r="AZ570" i="31" s="1"/>
  <c r="AW567" i="31"/>
  <c r="AW570" i="31" s="1"/>
  <c r="AY567" i="31"/>
  <c r="AY570" i="31" s="1"/>
  <c r="BF559" i="31"/>
  <c r="BF562" i="31" s="1"/>
  <c r="BA559" i="31"/>
  <c r="BA562" i="31" s="1"/>
  <c r="BE567" i="31"/>
  <c r="BE570" i="31" s="1"/>
  <c r="BG567" i="31"/>
  <c r="BG570" i="31" s="1"/>
  <c r="BA575" i="31"/>
  <c r="BA578" i="31" s="1"/>
  <c r="BE559" i="31"/>
  <c r="BE562" i="31" s="1"/>
  <c r="BD567" i="31"/>
  <c r="BD570" i="31" s="1"/>
  <c r="BF575" i="31"/>
  <c r="BF578" i="31" s="1"/>
  <c r="BH559" i="31"/>
  <c r="BH562" i="31" s="1"/>
  <c r="L559" i="31"/>
  <c r="L562" i="31" s="1"/>
  <c r="K559" i="31"/>
  <c r="K562" i="31" s="1"/>
  <c r="M559" i="31"/>
  <c r="M562" i="31" s="1"/>
  <c r="F561" i="31"/>
  <c r="O559" i="31"/>
  <c r="O562" i="31" s="1"/>
  <c r="N559" i="31"/>
  <c r="N562" i="31" s="1"/>
  <c r="P559" i="31"/>
  <c r="P562" i="31" s="1"/>
  <c r="Q559" i="31"/>
  <c r="Q562" i="31" s="1"/>
  <c r="S559" i="31"/>
  <c r="S562" i="31" s="1"/>
  <c r="W559" i="31"/>
  <c r="W562" i="31" s="1"/>
  <c r="U559" i="31"/>
  <c r="U562" i="31" s="1"/>
  <c r="T559" i="31"/>
  <c r="T562" i="31" s="1"/>
  <c r="R559" i="31"/>
  <c r="R562" i="31" s="1"/>
  <c r="Y559" i="31"/>
  <c r="Y562" i="31" s="1"/>
  <c r="V559" i="31"/>
  <c r="V562" i="31" s="1"/>
  <c r="X559" i="31"/>
  <c r="X562" i="31" s="1"/>
  <c r="Z559" i="31"/>
  <c r="Z562" i="31" s="1"/>
  <c r="AB559" i="31"/>
  <c r="AB562" i="31" s="1"/>
  <c r="AC559" i="31"/>
  <c r="AC562" i="31" s="1"/>
  <c r="AE559" i="31"/>
  <c r="AE562" i="31" s="1"/>
  <c r="AA559" i="31"/>
  <c r="AA562" i="31" s="1"/>
  <c r="AF559" i="31"/>
  <c r="AF562" i="31" s="1"/>
  <c r="AG559" i="31"/>
  <c r="AG562" i="31" s="1"/>
  <c r="AD559" i="31"/>
  <c r="AD562" i="31" s="1"/>
  <c r="AH559" i="31"/>
  <c r="AH562" i="31" s="1"/>
  <c r="AK559" i="31"/>
  <c r="AK562" i="31" s="1"/>
  <c r="AJ559" i="31"/>
  <c r="AJ562" i="31" s="1"/>
  <c r="AI559" i="31"/>
  <c r="AI562" i="31" s="1"/>
  <c r="AL559" i="31"/>
  <c r="AL562" i="31" s="1"/>
  <c r="AN559" i="31"/>
  <c r="AN562" i="31" s="1"/>
  <c r="AQ559" i="31"/>
  <c r="AQ562" i="31" s="1"/>
  <c r="AO559" i="31"/>
  <c r="AO562" i="31" s="1"/>
  <c r="AM559" i="31"/>
  <c r="AM562" i="31" s="1"/>
  <c r="AS559" i="31"/>
  <c r="AS562" i="31" s="1"/>
  <c r="AT559" i="31"/>
  <c r="AT562" i="31" s="1"/>
  <c r="AP559" i="31"/>
  <c r="AP562" i="31" s="1"/>
  <c r="AR559" i="31"/>
  <c r="AR562" i="31" s="1"/>
  <c r="AX559" i="31"/>
  <c r="AX562" i="31" s="1"/>
  <c r="AV559" i="31"/>
  <c r="AV562" i="31" s="1"/>
  <c r="AU559" i="31"/>
  <c r="AU562" i="31" s="1"/>
  <c r="AW559" i="31"/>
  <c r="AW562" i="31" s="1"/>
  <c r="AY559" i="31"/>
  <c r="AY562" i="31" s="1"/>
  <c r="AZ559" i="31"/>
  <c r="AZ562" i="31" s="1"/>
  <c r="BH575" i="31"/>
  <c r="BH578" i="31" s="1"/>
  <c r="F577" i="31"/>
  <c r="L575" i="31"/>
  <c r="L578" i="31" s="1"/>
  <c r="M575" i="31"/>
  <c r="M578" i="31" s="1"/>
  <c r="K575" i="31"/>
  <c r="K578" i="31" s="1"/>
  <c r="O575" i="31"/>
  <c r="O578" i="31" s="1"/>
  <c r="P575" i="31"/>
  <c r="P578" i="31" s="1"/>
  <c r="N575" i="31"/>
  <c r="N578" i="31" s="1"/>
  <c r="Q575" i="31"/>
  <c r="Q578" i="31" s="1"/>
  <c r="S575" i="31"/>
  <c r="S578" i="31" s="1"/>
  <c r="U575" i="31"/>
  <c r="U578" i="31" s="1"/>
  <c r="R575" i="31"/>
  <c r="R578" i="31" s="1"/>
  <c r="T575" i="31"/>
  <c r="T578" i="31" s="1"/>
  <c r="V575" i="31"/>
  <c r="V578" i="31" s="1"/>
  <c r="W575" i="31"/>
  <c r="W578" i="31" s="1"/>
  <c r="X575" i="31"/>
  <c r="X578" i="31" s="1"/>
  <c r="Y575" i="31"/>
  <c r="Y578" i="31" s="1"/>
  <c r="Z575" i="31"/>
  <c r="Z578" i="31" s="1"/>
  <c r="AB575" i="31"/>
  <c r="AB578" i="31" s="1"/>
  <c r="AE575" i="31"/>
  <c r="AE578" i="31" s="1"/>
  <c r="AA575" i="31"/>
  <c r="AA578" i="31" s="1"/>
  <c r="AC575" i="31"/>
  <c r="AC578" i="31" s="1"/>
  <c r="AF575" i="31"/>
  <c r="AF578" i="31" s="1"/>
  <c r="AD575" i="31"/>
  <c r="AD578" i="31" s="1"/>
  <c r="AJ575" i="31"/>
  <c r="AJ578" i="31" s="1"/>
  <c r="AH575" i="31"/>
  <c r="AH578" i="31" s="1"/>
  <c r="AK575" i="31"/>
  <c r="AK578" i="31" s="1"/>
  <c r="AG575" i="31"/>
  <c r="AG578" i="31" s="1"/>
  <c r="AI575" i="31"/>
  <c r="AI578" i="31" s="1"/>
  <c r="AL575" i="31"/>
  <c r="AL578" i="31" s="1"/>
  <c r="AN575" i="31"/>
  <c r="AN578" i="31" s="1"/>
  <c r="AO575" i="31"/>
  <c r="AO578" i="31" s="1"/>
  <c r="AM575" i="31"/>
  <c r="AM578" i="31" s="1"/>
  <c r="AP575" i="31"/>
  <c r="AP578" i="31" s="1"/>
  <c r="AQ575" i="31"/>
  <c r="AQ578" i="31" s="1"/>
  <c r="AT575" i="31"/>
  <c r="AT578" i="31" s="1"/>
  <c r="AR575" i="31"/>
  <c r="AR578" i="31" s="1"/>
  <c r="AS575" i="31"/>
  <c r="AS578" i="31" s="1"/>
  <c r="AU575" i="31"/>
  <c r="AU578" i="31" s="1"/>
  <c r="AX575" i="31"/>
  <c r="AX578" i="31" s="1"/>
  <c r="AV575" i="31"/>
  <c r="AV578" i="31" s="1"/>
  <c r="AW575" i="31"/>
  <c r="AW578" i="31" s="1"/>
  <c r="AY575" i="31"/>
  <c r="AY578" i="31" s="1"/>
  <c r="AZ575" i="31"/>
  <c r="AZ578" i="31" s="1"/>
  <c r="BC559" i="31"/>
  <c r="BC562" i="31" s="1"/>
  <c r="BG559" i="31"/>
  <c r="BG562" i="31" s="1"/>
  <c r="BB567" i="31"/>
  <c r="BB570" i="31" s="1"/>
  <c r="BC575" i="31"/>
  <c r="BC578" i="31" s="1"/>
  <c r="BG575" i="31"/>
  <c r="BG578" i="31" s="1"/>
  <c r="BB559" i="31"/>
  <c r="BB562" i="31" s="1"/>
  <c r="BC567" i="31"/>
  <c r="BC570" i="31" s="1"/>
  <c r="BA567" i="31"/>
  <c r="BA570" i="31" s="1"/>
  <c r="BD575" i="31"/>
  <c r="BD578" i="31" s="1"/>
  <c r="BE575" i="31"/>
  <c r="BE578" i="31" s="1"/>
  <c r="F17" i="16"/>
  <c r="F562" i="31" l="1"/>
  <c r="F578" i="31"/>
  <c r="F570" i="31"/>
  <c r="BG196" i="26"/>
  <c r="BG199" i="26" s="1"/>
  <c r="AU196" i="26"/>
  <c r="AU199" i="26" s="1"/>
  <c r="AN196" i="26"/>
  <c r="AN199" i="26" s="1"/>
  <c r="AE196" i="26"/>
  <c r="AE199" i="26" s="1"/>
  <c r="AX196" i="26"/>
  <c r="AX199" i="26" s="1"/>
  <c r="AW196" i="26"/>
  <c r="AW199" i="26" s="1"/>
  <c r="BF196" i="26"/>
  <c r="BF199" i="26" s="1"/>
  <c r="AM196" i="26"/>
  <c r="AM199" i="26" s="1"/>
  <c r="AC196" i="26"/>
  <c r="AC199" i="26" s="1"/>
  <c r="AF196" i="26"/>
  <c r="AF199" i="26" s="1"/>
  <c r="BA196" i="26"/>
  <c r="BA199" i="26" s="1"/>
  <c r="AI196" i="26"/>
  <c r="AI199" i="26" s="1"/>
  <c r="U196" i="26"/>
  <c r="U199" i="26" s="1"/>
  <c r="AD196" i="26"/>
  <c r="AD199" i="26" s="1"/>
  <c r="BE196" i="26"/>
  <c r="BE199" i="26" s="1"/>
  <c r="AS196" i="26"/>
  <c r="AS199" i="26" s="1"/>
  <c r="AL196" i="26"/>
  <c r="AL199" i="26" s="1"/>
  <c r="AB196" i="26"/>
  <c r="AB199" i="26" s="1"/>
  <c r="BB196" i="26"/>
  <c r="BB199" i="26" s="1"/>
  <c r="AQ196" i="26"/>
  <c r="AQ199" i="26" s="1"/>
  <c r="AK196" i="26"/>
  <c r="AK199" i="26" s="1"/>
  <c r="Q196" i="26"/>
  <c r="Q199" i="26" s="1"/>
  <c r="AG196" i="26"/>
  <c r="AG199" i="26" s="1"/>
  <c r="R196" i="26"/>
  <c r="R199" i="26" s="1"/>
  <c r="T196" i="26"/>
  <c r="T199" i="26" s="1"/>
  <c r="AR196" i="26"/>
  <c r="AR199" i="26" s="1"/>
  <c r="W196" i="26"/>
  <c r="W199" i="26" s="1"/>
  <c r="BC196" i="26"/>
  <c r="BC199" i="26" s="1"/>
  <c r="P196" i="26"/>
  <c r="P199" i="26" s="1"/>
  <c r="AV196" i="26"/>
  <c r="AV199" i="26" s="1"/>
  <c r="S196" i="26"/>
  <c r="S199" i="26" s="1"/>
  <c r="AY196" i="26"/>
  <c r="AY199" i="26" s="1"/>
  <c r="N196" i="26"/>
  <c r="N199" i="26" s="1"/>
  <c r="AT196" i="26"/>
  <c r="AT199" i="26" s="1"/>
  <c r="BH196" i="26"/>
  <c r="BH199" i="26" s="1"/>
  <c r="AZ196" i="26"/>
  <c r="AZ199" i="26" s="1"/>
  <c r="AO196" i="26"/>
  <c r="AO199" i="26" s="1"/>
  <c r="AJ196" i="26"/>
  <c r="AJ199" i="26" s="1"/>
  <c r="O196" i="26"/>
  <c r="O199" i="26" s="1"/>
  <c r="AH196" i="26"/>
  <c r="AH199" i="26" s="1"/>
  <c r="Z196" i="26"/>
  <c r="Z199" i="26" s="1"/>
  <c r="AP196" i="26"/>
  <c r="AP199" i="26" s="1"/>
  <c r="Y196" i="26"/>
  <c r="Y199" i="26" s="1"/>
  <c r="X196" i="26"/>
  <c r="X199" i="26" s="1"/>
  <c r="BD196" i="26"/>
  <c r="BD199" i="26" s="1"/>
  <c r="AA196" i="26"/>
  <c r="AA199" i="26" s="1"/>
  <c r="V196" i="26"/>
  <c r="V199" i="26" s="1"/>
  <c r="L196" i="26" l="1"/>
  <c r="L199" i="26" s="1"/>
  <c r="M196" i="26"/>
  <c r="M199" i="26" s="1"/>
  <c r="K196" i="26"/>
  <c r="K199" i="26" s="1"/>
  <c r="AU188" i="26"/>
  <c r="AU191" i="26" s="1"/>
  <c r="AM188" i="26"/>
  <c r="AM191" i="26" s="1"/>
  <c r="AL188" i="26"/>
  <c r="AL191" i="26" s="1"/>
  <c r="T188" i="26"/>
  <c r="T191" i="26" s="1"/>
  <c r="AK188" i="26"/>
  <c r="AK191" i="26" s="1"/>
  <c r="S188" i="26"/>
  <c r="S191" i="26" s="1"/>
  <c r="BA188" i="26"/>
  <c r="BA191" i="26" s="1"/>
  <c r="Q188" i="26"/>
  <c r="Q191" i="26" s="1"/>
  <c r="Y188" i="26"/>
  <c r="Y191" i="26" s="1"/>
  <c r="AN188" i="26"/>
  <c r="AN191" i="26" s="1"/>
  <c r="Z188" i="26"/>
  <c r="Z191" i="26" s="1"/>
  <c r="W188" i="26"/>
  <c r="W191" i="26" s="1"/>
  <c r="AD188" i="26"/>
  <c r="AD191" i="26" s="1"/>
  <c r="AJ188" i="26"/>
  <c r="AJ191" i="26" s="1"/>
  <c r="AY188" i="26"/>
  <c r="AY191" i="26" s="1"/>
  <c r="O188" i="26"/>
  <c r="O191" i="26" s="1"/>
  <c r="AH188" i="26"/>
  <c r="AH191" i="26" s="1"/>
  <c r="N188" i="26"/>
  <c r="N191" i="26" s="1"/>
  <c r="AF188" i="26"/>
  <c r="AF191" i="26" s="1"/>
  <c r="BE188" i="26"/>
  <c r="BE191" i="26" s="1"/>
  <c r="AC188" i="26"/>
  <c r="AC191" i="26" s="1"/>
  <c r="AQ188" i="26"/>
  <c r="AQ191" i="26" s="1"/>
  <c r="R188" i="26"/>
  <c r="R191" i="26" s="1"/>
  <c r="AA188" i="26"/>
  <c r="AA191" i="26" s="1"/>
  <c r="AV188" i="26"/>
  <c r="AV191" i="26" s="1"/>
  <c r="AE188" i="26"/>
  <c r="AE191" i="26" s="1"/>
  <c r="AG188" i="26"/>
  <c r="AG191" i="26" s="1"/>
  <c r="AR188" i="26"/>
  <c r="AR191" i="26" s="1"/>
  <c r="U188" i="26"/>
  <c r="U191" i="26" s="1"/>
  <c r="X188" i="26"/>
  <c r="X191" i="26" s="1"/>
  <c r="BG188" i="26"/>
  <c r="BG191" i="26" s="1"/>
  <c r="BD188" i="26"/>
  <c r="BD191" i="26" s="1"/>
  <c r="AI188" i="26"/>
  <c r="AI191" i="26" s="1"/>
  <c r="V188" i="26"/>
  <c r="V191" i="26" s="1"/>
  <c r="AT188" i="26"/>
  <c r="AT191" i="26" s="1"/>
  <c r="BC188" i="26"/>
  <c r="BC191" i="26" s="1"/>
  <c r="AS188" i="26"/>
  <c r="AS191" i="26" s="1"/>
  <c r="AB188" i="26"/>
  <c r="AB191" i="26" s="1"/>
  <c r="AP188" i="26"/>
  <c r="AP191" i="26" s="1"/>
  <c r="AZ188" i="26"/>
  <c r="AZ191" i="26" s="1"/>
  <c r="BB188" i="26"/>
  <c r="BB191" i="26" s="1"/>
  <c r="P188" i="26"/>
  <c r="P191" i="26" s="1"/>
  <c r="AW188" i="26"/>
  <c r="AW191" i="26" s="1"/>
  <c r="AX188" i="26"/>
  <c r="AX191" i="26" s="1"/>
  <c r="BH188" i="26"/>
  <c r="BH191" i="26" s="1"/>
  <c r="AO188" i="26"/>
  <c r="AO191" i="26" s="1"/>
  <c r="BF188" i="26"/>
  <c r="BF191" i="26" s="1"/>
  <c r="M188" i="26" l="1"/>
  <c r="M191" i="26" s="1"/>
  <c r="K188" i="26"/>
  <c r="K191" i="26" s="1"/>
  <c r="L188" i="26"/>
  <c r="L191" i="26" s="1"/>
  <c r="F50" i="35" l="1"/>
  <c r="F92" i="22" l="1"/>
  <c r="F38" i="3" s="1"/>
  <c r="G188" i="26" l="1"/>
  <c r="G191" i="26" s="1"/>
  <c r="G192" i="26" s="1"/>
  <c r="G207" i="26" l="1"/>
  <c r="G144" i="30"/>
  <c r="F55" i="35"/>
  <c r="F54" i="35"/>
  <c r="F53" i="35"/>
  <c r="F52" i="35"/>
  <c r="F51" i="35"/>
  <c r="F118" i="30" l="1"/>
  <c r="F34" i="30"/>
  <c r="F380" i="30"/>
  <c r="F121" i="30"/>
  <c r="F125" i="30"/>
  <c r="F279" i="26"/>
  <c r="F126" i="30"/>
  <c r="F120" i="30"/>
  <c r="F97" i="30"/>
  <c r="F124" i="30"/>
  <c r="F123" i="30"/>
  <c r="F47" i="30"/>
  <c r="F49" i="30" s="1"/>
  <c r="F352" i="30"/>
  <c r="F244" i="30"/>
  <c r="F122" i="30"/>
  <c r="F119" i="30"/>
  <c r="F117" i="30"/>
  <c r="K300" i="30"/>
  <c r="F96" i="30"/>
  <c r="F155" i="30"/>
  <c r="F412" i="30"/>
  <c r="F198" i="26"/>
  <c r="F116" i="30"/>
  <c r="F190" i="26"/>
  <c r="AD192" i="26" s="1"/>
  <c r="AD144" i="30" s="1"/>
  <c r="AD146" i="30" s="1"/>
  <c r="F105" i="26" l="1"/>
  <c r="F108" i="26" s="1"/>
  <c r="F111" i="26" s="1"/>
  <c r="K25" i="16"/>
  <c r="K74" i="16" s="1"/>
  <c r="F33" i="16"/>
  <c r="F54" i="16"/>
  <c r="F55" i="16" s="1"/>
  <c r="K301" i="30"/>
  <c r="K304" i="30" s="1"/>
  <c r="F85" i="26"/>
  <c r="F237" i="30"/>
  <c r="R200" i="26"/>
  <c r="R208" i="26" s="1"/>
  <c r="AS200" i="26"/>
  <c r="AS208" i="26" s="1"/>
  <c r="BC200" i="26"/>
  <c r="BC208" i="26" s="1"/>
  <c r="BB200" i="26"/>
  <c r="BB208" i="26" s="1"/>
  <c r="T200" i="26"/>
  <c r="T208" i="26" s="1"/>
  <c r="AM200" i="26"/>
  <c r="AM208" i="26" s="1"/>
  <c r="U200" i="26"/>
  <c r="U208" i="26" s="1"/>
  <c r="AN200" i="26"/>
  <c r="AN208" i="26" s="1"/>
  <c r="AQ200" i="26"/>
  <c r="AQ208" i="26" s="1"/>
  <c r="X200" i="26"/>
  <c r="X208" i="26" s="1"/>
  <c r="AU200" i="26"/>
  <c r="AU208" i="26" s="1"/>
  <c r="V200" i="26"/>
  <c r="V208" i="26" s="1"/>
  <c r="AL200" i="26"/>
  <c r="AL208" i="26" s="1"/>
  <c r="AE200" i="26"/>
  <c r="AE208" i="26" s="1"/>
  <c r="AP200" i="26"/>
  <c r="AP208" i="26" s="1"/>
  <c r="K200" i="26"/>
  <c r="K208" i="26" s="1"/>
  <c r="BF200" i="26"/>
  <c r="BF208" i="26" s="1"/>
  <c r="AV200" i="26"/>
  <c r="AV208" i="26" s="1"/>
  <c r="N200" i="26"/>
  <c r="N208" i="26" s="1"/>
  <c r="AW200" i="26"/>
  <c r="AW208" i="26" s="1"/>
  <c r="AT200" i="26"/>
  <c r="AT208" i="26" s="1"/>
  <c r="BE200" i="26"/>
  <c r="BE208" i="26" s="1"/>
  <c r="M200" i="26"/>
  <c r="M208" i="26" s="1"/>
  <c r="BD200" i="26"/>
  <c r="BD208" i="26" s="1"/>
  <c r="S200" i="26"/>
  <c r="S208" i="26" s="1"/>
  <c r="O200" i="26"/>
  <c r="O208" i="26" s="1"/>
  <c r="Q200" i="26"/>
  <c r="Q208" i="26" s="1"/>
  <c r="AC200" i="26"/>
  <c r="AC208" i="26" s="1"/>
  <c r="AY200" i="26"/>
  <c r="AY208" i="26" s="1"/>
  <c r="AO200" i="26"/>
  <c r="AO208" i="26" s="1"/>
  <c r="L200" i="26"/>
  <c r="L208" i="26" s="1"/>
  <c r="AJ200" i="26"/>
  <c r="AJ208" i="26" s="1"/>
  <c r="AX200" i="26"/>
  <c r="AX208" i="26" s="1"/>
  <c r="BA200" i="26"/>
  <c r="BA208" i="26" s="1"/>
  <c r="AH200" i="26"/>
  <c r="AH208" i="26" s="1"/>
  <c r="Z200" i="26"/>
  <c r="Z208" i="26" s="1"/>
  <c r="BG200" i="26"/>
  <c r="BG208" i="26" s="1"/>
  <c r="AD200" i="26"/>
  <c r="AD208" i="26" s="1"/>
  <c r="AZ200" i="26"/>
  <c r="AZ208" i="26" s="1"/>
  <c r="W200" i="26"/>
  <c r="W208" i="26" s="1"/>
  <c r="P200" i="26"/>
  <c r="P208" i="26" s="1"/>
  <c r="Y200" i="26"/>
  <c r="Y208" i="26" s="1"/>
  <c r="AA200" i="26"/>
  <c r="AA208" i="26" s="1"/>
  <c r="AI200" i="26"/>
  <c r="AI208" i="26" s="1"/>
  <c r="AR200" i="26"/>
  <c r="AR208" i="26" s="1"/>
  <c r="BH200" i="26"/>
  <c r="BH208" i="26" s="1"/>
  <c r="AB200" i="26"/>
  <c r="AB208" i="26" s="1"/>
  <c r="AF200" i="26"/>
  <c r="AF208" i="26" s="1"/>
  <c r="AG200" i="26"/>
  <c r="AG208" i="26" s="1"/>
  <c r="AK200" i="26"/>
  <c r="AK208" i="26" s="1"/>
  <c r="AL192" i="26"/>
  <c r="AT192" i="26"/>
  <c r="V192" i="26"/>
  <c r="AQ192" i="26"/>
  <c r="BG192" i="26"/>
  <c r="AG192" i="26"/>
  <c r="AA192" i="26"/>
  <c r="M192" i="26"/>
  <c r="BH192" i="26"/>
  <c r="AV192" i="26"/>
  <c r="P192" i="26"/>
  <c r="AS192" i="26"/>
  <c r="R192" i="26"/>
  <c r="AM192" i="26"/>
  <c r="AZ192" i="26"/>
  <c r="BB192" i="26"/>
  <c r="AE192" i="26"/>
  <c r="AU192" i="26"/>
  <c r="AF192" i="26"/>
  <c r="AI192" i="26"/>
  <c r="AW192" i="26"/>
  <c r="K192" i="26"/>
  <c r="AX192" i="26"/>
  <c r="AY192" i="26"/>
  <c r="S192" i="26"/>
  <c r="X192" i="26"/>
  <c r="Z192" i="26"/>
  <c r="T192" i="26"/>
  <c r="BE192" i="26"/>
  <c r="BC192" i="26"/>
  <c r="AO192" i="26"/>
  <c r="Y192" i="26"/>
  <c r="N192" i="26"/>
  <c r="L192" i="26"/>
  <c r="AN192" i="26"/>
  <c r="AB192" i="26"/>
  <c r="Q192" i="26"/>
  <c r="AR192" i="26"/>
  <c r="AP192" i="26"/>
  <c r="BD192" i="26"/>
  <c r="W192" i="26"/>
  <c r="BA192" i="26"/>
  <c r="AH192" i="26"/>
  <c r="BF192" i="26"/>
  <c r="O192" i="26"/>
  <c r="AJ192" i="26"/>
  <c r="AD207" i="26"/>
  <c r="AK192" i="26"/>
  <c r="AC192" i="26"/>
  <c r="U192" i="26"/>
  <c r="F296" i="30"/>
  <c r="F297" i="30"/>
  <c r="F70" i="16" l="1"/>
  <c r="F271" i="26"/>
  <c r="F40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S43" i="16"/>
  <c r="AR43" i="16"/>
  <c r="AT43" i="16"/>
  <c r="AU43" i="16"/>
  <c r="AV43" i="16"/>
  <c r="AW43" i="16"/>
  <c r="AX43" i="16"/>
  <c r="AY43" i="16"/>
  <c r="AZ43" i="16"/>
  <c r="BA43" i="16"/>
  <c r="BB43" i="16"/>
  <c r="BC43" i="16"/>
  <c r="BF43" i="16"/>
  <c r="BD43" i="16"/>
  <c r="BE43" i="16"/>
  <c r="BG43" i="16"/>
  <c r="BH43" i="16"/>
  <c r="F285" i="26"/>
  <c r="K57" i="16"/>
  <c r="K134" i="26" s="1"/>
  <c r="L57" i="16"/>
  <c r="L134" i="26" s="1"/>
  <c r="M57" i="16"/>
  <c r="M134" i="26" s="1"/>
  <c r="N57" i="16"/>
  <c r="N134" i="26" s="1"/>
  <c r="O57" i="16"/>
  <c r="O134" i="26" s="1"/>
  <c r="P57" i="16"/>
  <c r="P134" i="26" s="1"/>
  <c r="Q57" i="16"/>
  <c r="Q134" i="26" s="1"/>
  <c r="R57" i="16"/>
  <c r="R134" i="26" s="1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N57" i="16"/>
  <c r="AM57" i="16"/>
  <c r="AO57" i="16"/>
  <c r="AQ57" i="16"/>
  <c r="AP57" i="16"/>
  <c r="AR57" i="16"/>
  <c r="AS57" i="16"/>
  <c r="AT57" i="16"/>
  <c r="AU57" i="16"/>
  <c r="AV57" i="16"/>
  <c r="AW57" i="16"/>
  <c r="AX57" i="16"/>
  <c r="AX134" i="26" s="1"/>
  <c r="AY57" i="16"/>
  <c r="AY134" i="26" s="1"/>
  <c r="AZ57" i="16"/>
  <c r="AZ134" i="26" s="1"/>
  <c r="BA57" i="16"/>
  <c r="BA134" i="26" s="1"/>
  <c r="BB57" i="16"/>
  <c r="BB134" i="26" s="1"/>
  <c r="BC57" i="16"/>
  <c r="BC134" i="26" s="1"/>
  <c r="BD57" i="16"/>
  <c r="BD134" i="26" s="1"/>
  <c r="BE57" i="16"/>
  <c r="BE134" i="26" s="1"/>
  <c r="BF57" i="16"/>
  <c r="BF134" i="26" s="1"/>
  <c r="BG57" i="16"/>
  <c r="BG134" i="26" s="1"/>
  <c r="BH57" i="16"/>
  <c r="BH134" i="26" s="1"/>
  <c r="F115" i="26"/>
  <c r="F116" i="26" s="1"/>
  <c r="F163" i="26"/>
  <c r="F164" i="26" s="1"/>
  <c r="F167" i="26" s="1"/>
  <c r="F168" i="26" s="1"/>
  <c r="BF25" i="16"/>
  <c r="BF104" i="30" s="1"/>
  <c r="AY25" i="16"/>
  <c r="AY104" i="30" s="1"/>
  <c r="AQ25" i="16"/>
  <c r="AQ74" i="16" s="1"/>
  <c r="AJ25" i="16"/>
  <c r="AJ74" i="16" s="1"/>
  <c r="BG25" i="16"/>
  <c r="BG74" i="16" s="1"/>
  <c r="AR25" i="16"/>
  <c r="AR104" i="30" s="1"/>
  <c r="AB25" i="16"/>
  <c r="AB74" i="16" s="1"/>
  <c r="AA25" i="16"/>
  <c r="AA92" i="30" s="1"/>
  <c r="AZ25" i="16"/>
  <c r="AZ104" i="30" s="1"/>
  <c r="AI25" i="16"/>
  <c r="AI74" i="16" s="1"/>
  <c r="T25" i="16"/>
  <c r="T104" i="30" s="1"/>
  <c r="S25" i="16"/>
  <c r="S104" i="30" s="1"/>
  <c r="BD25" i="16"/>
  <c r="BD104" i="30" s="1"/>
  <c r="AV25" i="16"/>
  <c r="AV92" i="30" s="1"/>
  <c r="AN25" i="16"/>
  <c r="AN104" i="30" s="1"/>
  <c r="AF25" i="16"/>
  <c r="AF104" i="30" s="1"/>
  <c r="X25" i="16"/>
  <c r="X104" i="30" s="1"/>
  <c r="P25" i="16"/>
  <c r="P74" i="16" s="1"/>
  <c r="BH25" i="16"/>
  <c r="BH74" i="16" s="1"/>
  <c r="BC25" i="16"/>
  <c r="BC74" i="16" s="1"/>
  <c r="AU25" i="16"/>
  <c r="AU74" i="16" s="1"/>
  <c r="AM25" i="16"/>
  <c r="AM74" i="16" s="1"/>
  <c r="AE25" i="16"/>
  <c r="AE74" i="16" s="1"/>
  <c r="W25" i="16"/>
  <c r="W74" i="16" s="1"/>
  <c r="O25" i="16"/>
  <c r="O104" i="30" s="1"/>
  <c r="BB25" i="16"/>
  <c r="BB74" i="16" s="1"/>
  <c r="AX25" i="16"/>
  <c r="AX74" i="16" s="1"/>
  <c r="AT25" i="16"/>
  <c r="AT92" i="30" s="1"/>
  <c r="AP25" i="16"/>
  <c r="AP104" i="30" s="1"/>
  <c r="AL25" i="16"/>
  <c r="AL74" i="16" s="1"/>
  <c r="AK25" i="16"/>
  <c r="AK104" i="30" s="1"/>
  <c r="AD25" i="16"/>
  <c r="AD92" i="30" s="1"/>
  <c r="Z25" i="16"/>
  <c r="Z104" i="30" s="1"/>
  <c r="V25" i="16"/>
  <c r="V104" i="30" s="1"/>
  <c r="R25" i="16"/>
  <c r="R74" i="16" s="1"/>
  <c r="N25" i="16"/>
  <c r="N92" i="30" s="1"/>
  <c r="BE25" i="16"/>
  <c r="BE104" i="30" s="1"/>
  <c r="BA25" i="16"/>
  <c r="BA74" i="16" s="1"/>
  <c r="AW25" i="16"/>
  <c r="AW104" i="30" s="1"/>
  <c r="AS25" i="16"/>
  <c r="AS104" i="30" s="1"/>
  <c r="AO25" i="16"/>
  <c r="AO74" i="16" s="1"/>
  <c r="AH25" i="16"/>
  <c r="AH92" i="30" s="1"/>
  <c r="AG25" i="16"/>
  <c r="AG74" i="16" s="1"/>
  <c r="AC25" i="16"/>
  <c r="AC104" i="30" s="1"/>
  <c r="Y25" i="16"/>
  <c r="Y104" i="30" s="1"/>
  <c r="U25" i="16"/>
  <c r="U74" i="16" s="1"/>
  <c r="Q25" i="16"/>
  <c r="Q104" i="30" s="1"/>
  <c r="M25" i="16"/>
  <c r="M104" i="30" s="1"/>
  <c r="L25" i="16"/>
  <c r="L104" i="30" s="1"/>
  <c r="K92" i="30"/>
  <c r="K104" i="30"/>
  <c r="K27" i="16"/>
  <c r="K28" i="16" s="1"/>
  <c r="K71" i="26" s="1"/>
  <c r="K72" i="26" s="1" a="1"/>
  <c r="K72" i="26" s="1"/>
  <c r="K75" i="26" s="1"/>
  <c r="K78" i="26" s="1"/>
  <c r="K80" i="26" s="1"/>
  <c r="BF207" i="26"/>
  <c r="BF144" i="30"/>
  <c r="BF146" i="30" s="1"/>
  <c r="W207" i="26"/>
  <c r="W144" i="30"/>
  <c r="W146" i="30" s="1"/>
  <c r="Q144" i="30"/>
  <c r="Q146" i="30" s="1"/>
  <c r="Q207" i="26"/>
  <c r="N207" i="26"/>
  <c r="N144" i="30"/>
  <c r="N146" i="30" s="1"/>
  <c r="BE207" i="26"/>
  <c r="BE144" i="30"/>
  <c r="BE146" i="30" s="1"/>
  <c r="S144" i="30"/>
  <c r="S146" i="30" s="1"/>
  <c r="S207" i="26"/>
  <c r="AW144" i="30"/>
  <c r="AW146" i="30" s="1"/>
  <c r="AW207" i="26"/>
  <c r="AE207" i="26"/>
  <c r="AE144" i="30"/>
  <c r="AE146" i="30" s="1"/>
  <c r="R144" i="30"/>
  <c r="R146" i="30" s="1"/>
  <c r="R207" i="26"/>
  <c r="BH207" i="26"/>
  <c r="BH144" i="30"/>
  <c r="BH146" i="30" s="1"/>
  <c r="BG207" i="26"/>
  <c r="BG144" i="30"/>
  <c r="BG146" i="30" s="1"/>
  <c r="AL207" i="26"/>
  <c r="AL144" i="30"/>
  <c r="AL146" i="30" s="1"/>
  <c r="AC144" i="30"/>
  <c r="AC146" i="30" s="1"/>
  <c r="AC207" i="26"/>
  <c r="BD207" i="26"/>
  <c r="BD144" i="30"/>
  <c r="BD146" i="30" s="1"/>
  <c r="AB144" i="30"/>
  <c r="AB146" i="30" s="1"/>
  <c r="AB207" i="26"/>
  <c r="Y207" i="26"/>
  <c r="Y144" i="30"/>
  <c r="Y146" i="30" s="1"/>
  <c r="T144" i="30"/>
  <c r="T146" i="30" s="1"/>
  <c r="T207" i="26"/>
  <c r="AY207" i="26"/>
  <c r="AY144" i="30"/>
  <c r="AY146" i="30" s="1"/>
  <c r="AI144" i="30"/>
  <c r="AI146" i="30" s="1"/>
  <c r="AI207" i="26"/>
  <c r="BB207" i="26"/>
  <c r="BB144" i="30"/>
  <c r="BB146" i="30" s="1"/>
  <c r="AS144" i="30"/>
  <c r="AS146" i="30" s="1"/>
  <c r="AS207" i="26"/>
  <c r="M207" i="26"/>
  <c r="M144" i="30"/>
  <c r="M146" i="30" s="1"/>
  <c r="AQ144" i="30"/>
  <c r="AQ146" i="30" s="1"/>
  <c r="AQ207" i="26"/>
  <c r="AK207" i="26"/>
  <c r="AK144" i="30"/>
  <c r="AK146" i="30" s="1"/>
  <c r="AH144" i="30"/>
  <c r="AH146" i="30" s="1"/>
  <c r="AH207" i="26"/>
  <c r="AP207" i="26"/>
  <c r="AP144" i="30"/>
  <c r="AP146" i="30" s="1"/>
  <c r="AN207" i="26"/>
  <c r="AN144" i="30"/>
  <c r="AN146" i="30" s="1"/>
  <c r="AO144" i="30"/>
  <c r="AO146" i="30" s="1"/>
  <c r="AO207" i="26"/>
  <c r="Z207" i="26"/>
  <c r="Z144" i="30"/>
  <c r="Z146" i="30" s="1"/>
  <c r="AX144" i="30"/>
  <c r="AX146" i="30" s="1"/>
  <c r="AX207" i="26"/>
  <c r="AF207" i="26"/>
  <c r="AF144" i="30"/>
  <c r="AF146" i="30" s="1"/>
  <c r="AZ207" i="26"/>
  <c r="AZ144" i="30"/>
  <c r="AZ146" i="30" s="1"/>
  <c r="P207" i="26"/>
  <c r="P144" i="30"/>
  <c r="P146" i="30" s="1"/>
  <c r="AA144" i="30"/>
  <c r="AA146" i="30" s="1"/>
  <c r="AA207" i="26"/>
  <c r="V207" i="26"/>
  <c r="V144" i="30"/>
  <c r="V146" i="30" s="1"/>
  <c r="U207" i="26"/>
  <c r="U144" i="30"/>
  <c r="U146" i="30" s="1"/>
  <c r="AJ144" i="30"/>
  <c r="AJ146" i="30" s="1"/>
  <c r="AJ207" i="26"/>
  <c r="O144" i="30"/>
  <c r="O146" i="30" s="1"/>
  <c r="O207" i="26"/>
  <c r="BA144" i="30"/>
  <c r="BA146" i="30" s="1"/>
  <c r="BA207" i="26"/>
  <c r="AR207" i="26"/>
  <c r="AR144" i="30"/>
  <c r="AR146" i="30" s="1"/>
  <c r="L207" i="26"/>
  <c r="L144" i="30"/>
  <c r="L146" i="30" s="1"/>
  <c r="BC144" i="30"/>
  <c r="BC146" i="30" s="1"/>
  <c r="BC207" i="26"/>
  <c r="X207" i="26"/>
  <c r="X144" i="30"/>
  <c r="X146" i="30" s="1"/>
  <c r="K144" i="30"/>
  <c r="K146" i="30" s="1"/>
  <c r="K207" i="26"/>
  <c r="AU207" i="26"/>
  <c r="AU144" i="30"/>
  <c r="AU146" i="30" s="1"/>
  <c r="AM207" i="26"/>
  <c r="AM144" i="30"/>
  <c r="AM146" i="30" s="1"/>
  <c r="AV207" i="26"/>
  <c r="AV144" i="30"/>
  <c r="AV146" i="30" s="1"/>
  <c r="AG144" i="30"/>
  <c r="AG146" i="30" s="1"/>
  <c r="AG207" i="26"/>
  <c r="AT144" i="30"/>
  <c r="AT146" i="30" s="1"/>
  <c r="AT207" i="26"/>
  <c r="AV154" i="26" l="1"/>
  <c r="AV155" i="26" s="1"/>
  <c r="AV158" i="26" s="1"/>
  <c r="AV134" i="26"/>
  <c r="AR154" i="26"/>
  <c r="AR155" i="26" s="1"/>
  <c r="AR158" i="26" s="1"/>
  <c r="AR134" i="26"/>
  <c r="AM154" i="26"/>
  <c r="AM155" i="26" s="1"/>
  <c r="AM158" i="26" s="1"/>
  <c r="AM134" i="26"/>
  <c r="AJ154" i="26"/>
  <c r="AJ155" i="26" s="1"/>
  <c r="AJ158" i="26" s="1"/>
  <c r="AJ134" i="26"/>
  <c r="AF154" i="26"/>
  <c r="AF155" i="26" s="1"/>
  <c r="AF158" i="26" s="1"/>
  <c r="AF134" i="26"/>
  <c r="AB154" i="26"/>
  <c r="AB155" i="26" s="1"/>
  <c r="AB158" i="26" s="1"/>
  <c r="AB134" i="26"/>
  <c r="X154" i="26"/>
  <c r="X155" i="26" s="1"/>
  <c r="X158" i="26" s="1"/>
  <c r="X134" i="26"/>
  <c r="T154" i="26"/>
  <c r="T155" i="26" s="1"/>
  <c r="T158" i="26" s="1"/>
  <c r="T134" i="26"/>
  <c r="AU154" i="26"/>
  <c r="AU155" i="26" s="1"/>
  <c r="AU158" i="26" s="1"/>
  <c r="AU134" i="26"/>
  <c r="AP154" i="26"/>
  <c r="AP155" i="26" s="1"/>
  <c r="AP158" i="26" s="1"/>
  <c r="AP134" i="26"/>
  <c r="AN154" i="26"/>
  <c r="AN155" i="26" s="1"/>
  <c r="AN158" i="26" s="1"/>
  <c r="AN134" i="26"/>
  <c r="AI154" i="26"/>
  <c r="AI155" i="26" s="1"/>
  <c r="AI158" i="26" s="1"/>
  <c r="AI134" i="26"/>
  <c r="AE154" i="26"/>
  <c r="AE155" i="26" s="1"/>
  <c r="AE158" i="26" s="1"/>
  <c r="AE134" i="26"/>
  <c r="AA154" i="26"/>
  <c r="AA155" i="26" s="1"/>
  <c r="AA158" i="26" s="1"/>
  <c r="AA134" i="26"/>
  <c r="W154" i="26"/>
  <c r="W155" i="26" s="1"/>
  <c r="W158" i="26" s="1"/>
  <c r="W134" i="26"/>
  <c r="S154" i="26"/>
  <c r="S155" i="26" s="1"/>
  <c r="S158" i="26" s="1"/>
  <c r="S134" i="26"/>
  <c r="AT154" i="26"/>
  <c r="AT155" i="26" s="1"/>
  <c r="AT158" i="26" s="1"/>
  <c r="AT134" i="26"/>
  <c r="AQ154" i="26"/>
  <c r="AQ155" i="26" s="1"/>
  <c r="AQ158" i="26" s="1"/>
  <c r="AQ134" i="26"/>
  <c r="AL154" i="26"/>
  <c r="AL155" i="26" s="1"/>
  <c r="AL158" i="26" s="1"/>
  <c r="AL134" i="26"/>
  <c r="AH154" i="26"/>
  <c r="AH155" i="26" s="1"/>
  <c r="AH158" i="26" s="1"/>
  <c r="AH134" i="26"/>
  <c r="AD154" i="26"/>
  <c r="AD155" i="26" s="1"/>
  <c r="AD158" i="26" s="1"/>
  <c r="AD134" i="26"/>
  <c r="Z154" i="26"/>
  <c r="Z155" i="26" s="1"/>
  <c r="Z158" i="26" s="1"/>
  <c r="Z134" i="26"/>
  <c r="V154" i="26"/>
  <c r="V155" i="26" s="1"/>
  <c r="V158" i="26" s="1"/>
  <c r="V134" i="26"/>
  <c r="AW154" i="26"/>
  <c r="AW155" i="26" s="1"/>
  <c r="AW158" i="26" s="1"/>
  <c r="AW134" i="26"/>
  <c r="AS154" i="26"/>
  <c r="AS155" i="26" s="1"/>
  <c r="AS158" i="26" s="1"/>
  <c r="AS134" i="26"/>
  <c r="AO154" i="26"/>
  <c r="AO155" i="26" s="1"/>
  <c r="AO158" i="26" s="1"/>
  <c r="AO134" i="26"/>
  <c r="AK154" i="26"/>
  <c r="AK155" i="26" s="1"/>
  <c r="AK158" i="26" s="1"/>
  <c r="AK134" i="26"/>
  <c r="AG154" i="26"/>
  <c r="AG155" i="26" s="1"/>
  <c r="AG158" i="26" s="1"/>
  <c r="AG134" i="26"/>
  <c r="AC154" i="26"/>
  <c r="AC155" i="26" s="1"/>
  <c r="AC158" i="26" s="1"/>
  <c r="AC134" i="26"/>
  <c r="Y154" i="26"/>
  <c r="Y155" i="26" s="1"/>
  <c r="Y158" i="26" s="1"/>
  <c r="Y134" i="26"/>
  <c r="U154" i="26"/>
  <c r="U155" i="26" s="1"/>
  <c r="U158" i="26" s="1"/>
  <c r="U134" i="2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G71" i="16"/>
  <c r="BF71" i="16"/>
  <c r="BH71" i="16"/>
  <c r="BF58" i="16"/>
  <c r="BF154" i="26"/>
  <c r="BF155" i="26" s="1"/>
  <c r="BF158" i="26" s="1"/>
  <c r="BB58" i="16"/>
  <c r="BB154" i="26"/>
  <c r="BB155" i="26" s="1"/>
  <c r="BB158" i="26" s="1"/>
  <c r="AX58" i="16"/>
  <c r="AX154" i="26"/>
  <c r="AX155" i="26" s="1"/>
  <c r="AX158" i="26" s="1"/>
  <c r="R58" i="16"/>
  <c r="R154" i="26"/>
  <c r="R155" i="26" s="1"/>
  <c r="R158" i="26" s="1"/>
  <c r="N58" i="16"/>
  <c r="N154" i="26"/>
  <c r="N155" i="26" s="1"/>
  <c r="N158" i="26" s="1"/>
  <c r="BG58" i="16"/>
  <c r="BG154" i="26"/>
  <c r="BG155" i="26" s="1"/>
  <c r="BG158" i="26" s="1"/>
  <c r="O58" i="16"/>
  <c r="O154" i="26"/>
  <c r="O155" i="26" s="1"/>
  <c r="O158" i="26" s="1"/>
  <c r="BE58" i="16"/>
  <c r="BE154" i="26"/>
  <c r="BE155" i="26" s="1"/>
  <c r="BE158" i="26" s="1"/>
  <c r="BA58" i="16"/>
  <c r="BA154" i="26"/>
  <c r="BA155" i="26" s="1"/>
  <c r="BA158" i="26" s="1"/>
  <c r="Q58" i="16"/>
  <c r="Q154" i="26"/>
  <c r="Q155" i="26" s="1"/>
  <c r="Q158" i="26" s="1"/>
  <c r="M58" i="16"/>
  <c r="M154" i="26"/>
  <c r="M155" i="26" s="1"/>
  <c r="M158" i="26" s="1"/>
  <c r="BC58" i="16"/>
  <c r="BC154" i="26"/>
  <c r="BC155" i="26" s="1"/>
  <c r="BC158" i="26" s="1"/>
  <c r="AY58" i="16"/>
  <c r="AY154" i="26"/>
  <c r="AY155" i="26" s="1"/>
  <c r="AY158" i="26" s="1"/>
  <c r="K58" i="16"/>
  <c r="K23" i="26" s="1"/>
  <c r="K24" i="26" s="1" a="1"/>
  <c r="K24" i="26" s="1"/>
  <c r="K26" i="26" s="1"/>
  <c r="K24" i="30" s="1"/>
  <c r="K154" i="26"/>
  <c r="K155" i="26" s="1"/>
  <c r="BH58" i="16"/>
  <c r="BH154" i="26"/>
  <c r="BH155" i="26" s="1"/>
  <c r="BH158" i="26" s="1"/>
  <c r="BD58" i="16"/>
  <c r="BD154" i="26"/>
  <c r="BD155" i="26" s="1"/>
  <c r="BD158" i="26" s="1"/>
  <c r="AZ58" i="16"/>
  <c r="AZ154" i="26"/>
  <c r="AZ155" i="26" s="1"/>
  <c r="AZ158" i="26" s="1"/>
  <c r="P58" i="16"/>
  <c r="P154" i="26"/>
  <c r="P155" i="26" s="1"/>
  <c r="P158" i="26" s="1"/>
  <c r="L58" i="16"/>
  <c r="L23" i="26" s="1"/>
  <c r="L24" i="26" s="1" a="1"/>
  <c r="L24" i="26" s="1"/>
  <c r="L26" i="26" s="1"/>
  <c r="L154" i="26"/>
  <c r="L155" i="26" s="1"/>
  <c r="L158" i="26" s="1"/>
  <c r="F120" i="26"/>
  <c r="F122" i="26" s="1"/>
  <c r="F124" i="26" s="1"/>
  <c r="BF92" i="30"/>
  <c r="T74" i="16"/>
  <c r="AN92" i="30"/>
  <c r="AG104" i="30"/>
  <c r="AW58" i="16"/>
  <c r="W58" i="16"/>
  <c r="S58" i="16"/>
  <c r="Y58" i="16"/>
  <c r="U58" i="16"/>
  <c r="AV58" i="16"/>
  <c r="AR58" i="16"/>
  <c r="AM58" i="16"/>
  <c r="AJ58" i="16"/>
  <c r="AF58" i="16"/>
  <c r="AB58" i="16"/>
  <c r="X58" i="16"/>
  <c r="T58" i="16"/>
  <c r="AL58" i="16"/>
  <c r="AH58" i="16"/>
  <c r="Z58" i="16"/>
  <c r="V58" i="16"/>
  <c r="AK58" i="16"/>
  <c r="AU58" i="16"/>
  <c r="AP58" i="16"/>
  <c r="AN58" i="16"/>
  <c r="AI58" i="16"/>
  <c r="AE58" i="16"/>
  <c r="AA58" i="16"/>
  <c r="AG58" i="16"/>
  <c r="AT58" i="16"/>
  <c r="AQ58" i="16"/>
  <c r="AD58" i="16"/>
  <c r="AS58" i="16"/>
  <c r="AO58" i="16"/>
  <c r="AC58" i="16"/>
  <c r="T92" i="30"/>
  <c r="AX104" i="30"/>
  <c r="Q92" i="30"/>
  <c r="AN74" i="16"/>
  <c r="BF27" i="16"/>
  <c r="BF28" i="16" s="1"/>
  <c r="BF71" i="26" s="1"/>
  <c r="BF72" i="26" s="1" a="1"/>
  <c r="BF72" i="26" s="1"/>
  <c r="BF75" i="26" s="1"/>
  <c r="BF78" i="26" s="1"/>
  <c r="BF80" i="26" s="1"/>
  <c r="BF211" i="26" s="1"/>
  <c r="BF223" i="26" s="1"/>
  <c r="BF233" i="26" s="1"/>
  <c r="BH27" i="16"/>
  <c r="BH28" i="16" s="1"/>
  <c r="BH71" i="26" s="1"/>
  <c r="BH72" i="26" s="1" a="1"/>
  <c r="BH72" i="26" s="1"/>
  <c r="BH75" i="26" s="1"/>
  <c r="BH78" i="26" s="1"/>
  <c r="BH80" i="26" s="1"/>
  <c r="BH211" i="26" s="1"/>
  <c r="BH223" i="26" s="1"/>
  <c r="BH233" i="26" s="1"/>
  <c r="AQ104" i="30"/>
  <c r="Q74" i="16"/>
  <c r="BF74" i="16"/>
  <c r="AK92" i="30"/>
  <c r="AB27" i="16"/>
  <c r="AB28" i="16" s="1"/>
  <c r="AB71" i="26" s="1"/>
  <c r="AB72" i="26" s="1" a="1"/>
  <c r="AB72" i="26" s="1"/>
  <c r="AB75" i="26" s="1"/>
  <c r="AB78" i="26" s="1"/>
  <c r="AB80" i="26" s="1"/>
  <c r="AB211" i="26" s="1"/>
  <c r="AB223" i="26" s="1"/>
  <c r="AB233" i="26" s="1"/>
  <c r="AB104" i="30"/>
  <c r="AK74" i="16"/>
  <c r="BB104" i="30"/>
  <c r="O27" i="16"/>
  <c r="BD92" i="30"/>
  <c r="BD74" i="16"/>
  <c r="AY92" i="30"/>
  <c r="AR27" i="16"/>
  <c r="AR28" i="16" s="1"/>
  <c r="AR71" i="26" s="1"/>
  <c r="AR72" i="26" s="1" a="1"/>
  <c r="AR72" i="26" s="1"/>
  <c r="AR75" i="26" s="1"/>
  <c r="AR78" i="26" s="1"/>
  <c r="AR80" i="26" s="1"/>
  <c r="AR211" i="26" s="1"/>
  <c r="AR223" i="26" s="1"/>
  <c r="AR233" i="26" s="1"/>
  <c r="AK27" i="16"/>
  <c r="AK28" i="16" s="1"/>
  <c r="AK71" i="26" s="1"/>
  <c r="AK72" i="26" s="1" a="1"/>
  <c r="AK72" i="26" s="1"/>
  <c r="AK75" i="26" s="1"/>
  <c r="AK78" i="26" s="1"/>
  <c r="AK80" i="26" s="1"/>
  <c r="AK211" i="26" s="1"/>
  <c r="AK223" i="26" s="1"/>
  <c r="AK233" i="26" s="1"/>
  <c r="AQ92" i="30"/>
  <c r="T27" i="16"/>
  <c r="AG27" i="16"/>
  <c r="AG28" i="16" s="1"/>
  <c r="AG71" i="26" s="1"/>
  <c r="AG72" i="26" s="1" a="1"/>
  <c r="AG72" i="26" s="1"/>
  <c r="AG75" i="26" s="1"/>
  <c r="AG78" i="26" s="1"/>
  <c r="AG80" i="26" s="1"/>
  <c r="AG211" i="26" s="1"/>
  <c r="AG223" i="26" s="1"/>
  <c r="AG233" i="26" s="1"/>
  <c r="AE104" i="30"/>
  <c r="AW74" i="16"/>
  <c r="AQ27" i="16"/>
  <c r="AQ28" i="16" s="1"/>
  <c r="AQ71" i="26" s="1"/>
  <c r="AQ72" i="26" s="1" a="1"/>
  <c r="AQ72" i="26" s="1"/>
  <c r="AQ75" i="26" s="1"/>
  <c r="AQ78" i="26" s="1"/>
  <c r="AQ80" i="26" s="1"/>
  <c r="AQ211" i="26" s="1"/>
  <c r="AQ223" i="26" s="1"/>
  <c r="AQ233" i="26" s="1"/>
  <c r="AB92" i="30"/>
  <c r="AW92" i="30"/>
  <c r="BH104" i="30"/>
  <c r="R104" i="30"/>
  <c r="AJ104" i="30"/>
  <c r="AI104" i="30"/>
  <c r="AR92" i="30"/>
  <c r="AI92" i="30"/>
  <c r="AH27" i="16"/>
  <c r="AH28" i="16" s="1"/>
  <c r="AH71" i="26" s="1"/>
  <c r="AH72" i="26" s="1" a="1"/>
  <c r="AH72" i="26" s="1"/>
  <c r="AH75" i="26" s="1"/>
  <c r="AH78" i="26" s="1"/>
  <c r="AH80" i="26" s="1"/>
  <c r="AH211" i="26" s="1"/>
  <c r="AH223" i="26" s="1"/>
  <c r="AH233" i="26" s="1"/>
  <c r="AY74" i="16"/>
  <c r="BB92" i="30"/>
  <c r="AM92" i="30"/>
  <c r="AY27" i="16"/>
  <c r="AY28" i="16" s="1"/>
  <c r="AY71" i="26" s="1"/>
  <c r="AY72" i="26" s="1" a="1"/>
  <c r="AY72" i="26" s="1"/>
  <c r="AY75" i="26" s="1"/>
  <c r="AY78" i="26" s="1"/>
  <c r="AY80" i="26" s="1"/>
  <c r="AY211" i="26" s="1"/>
  <c r="AY223" i="26" s="1"/>
  <c r="AY233" i="26" s="1"/>
  <c r="X92" i="30"/>
  <c r="AI27" i="16"/>
  <c r="AI28" i="16" s="1"/>
  <c r="AI71" i="26" s="1"/>
  <c r="AI72" i="26" s="1" a="1"/>
  <c r="AI72" i="26" s="1"/>
  <c r="AI75" i="26" s="1"/>
  <c r="AI78" i="26" s="1"/>
  <c r="AI80" i="26" s="1"/>
  <c r="AI211" i="26" s="1"/>
  <c r="AI223" i="26" s="1"/>
  <c r="AI233" i="26" s="1"/>
  <c r="AV27" i="16"/>
  <c r="AV28" i="16" s="1"/>
  <c r="AV71" i="26" s="1"/>
  <c r="AV72" i="26" s="1" a="1"/>
  <c r="AV72" i="26" s="1"/>
  <c r="AV75" i="26" s="1"/>
  <c r="AV78" i="26" s="1"/>
  <c r="AV80" i="26" s="1"/>
  <c r="AV211" i="26" s="1"/>
  <c r="AV223" i="26" s="1"/>
  <c r="AV233" i="26" s="1"/>
  <c r="Y92" i="30"/>
  <c r="BA27" i="16"/>
  <c r="BA28" i="16" s="1"/>
  <c r="BA71" i="26" s="1"/>
  <c r="BA72" i="26" s="1" a="1"/>
  <c r="BA72" i="26" s="1"/>
  <c r="BA75" i="26" s="1"/>
  <c r="BA78" i="26" s="1"/>
  <c r="BA80" i="26" s="1"/>
  <c r="BA211" i="26" s="1"/>
  <c r="BA223" i="26" s="1"/>
  <c r="BA233" i="26" s="1"/>
  <c r="AR74" i="16"/>
  <c r="V27" i="16"/>
  <c r="V28" i="16" s="1"/>
  <c r="V71" i="26" s="1"/>
  <c r="V72" i="26" s="1" a="1"/>
  <c r="V72" i="26" s="1"/>
  <c r="V75" i="26" s="1"/>
  <c r="V78" i="26" s="1"/>
  <c r="V80" i="26" s="1"/>
  <c r="V211" i="26" s="1"/>
  <c r="V223" i="26" s="1"/>
  <c r="V233" i="26" s="1"/>
  <c r="L92" i="30"/>
  <c r="AA27" i="16"/>
  <c r="AA28" i="16" s="1"/>
  <c r="AA71" i="26" s="1"/>
  <c r="AA72" i="26" s="1" a="1"/>
  <c r="AA72" i="26" s="1"/>
  <c r="AA75" i="26" s="1"/>
  <c r="AA78" i="26" s="1"/>
  <c r="AA80" i="26" s="1"/>
  <c r="AA211" i="26" s="1"/>
  <c r="AA223" i="26" s="1"/>
  <c r="AA233" i="26" s="1"/>
  <c r="AA74" i="16"/>
  <c r="S92" i="30"/>
  <c r="AJ92" i="30"/>
  <c r="AA104" i="30"/>
  <c r="S27" i="16"/>
  <c r="AJ27" i="16"/>
  <c r="AJ28" i="16" s="1"/>
  <c r="AJ71" i="26" s="1"/>
  <c r="AJ72" i="26" s="1" a="1"/>
  <c r="AJ72" i="26" s="1"/>
  <c r="AJ75" i="26" s="1"/>
  <c r="AJ78" i="26" s="1"/>
  <c r="AJ80" i="26" s="1"/>
  <c r="AJ211" i="26" s="1"/>
  <c r="AJ223" i="26" s="1"/>
  <c r="AJ233" i="26" s="1"/>
  <c r="S74" i="16"/>
  <c r="L27" i="16"/>
  <c r="L28" i="16" s="1"/>
  <c r="L71" i="26" s="1"/>
  <c r="L72" i="26" s="1" a="1"/>
  <c r="L72" i="26" s="1"/>
  <c r="L75" i="26" s="1"/>
  <c r="L78" i="26" s="1"/>
  <c r="L80" i="26" s="1"/>
  <c r="L211" i="26" s="1"/>
  <c r="L223" i="26" s="1"/>
  <c r="L233" i="26" s="1"/>
  <c r="X27" i="16"/>
  <c r="X28" i="16" s="1"/>
  <c r="X71" i="26" s="1"/>
  <c r="X72" i="26" s="1" a="1"/>
  <c r="X72" i="26" s="1"/>
  <c r="X75" i="26" s="1"/>
  <c r="X78" i="26" s="1"/>
  <c r="X80" i="26" s="1"/>
  <c r="X211" i="26" s="1"/>
  <c r="X223" i="26" s="1"/>
  <c r="X233" i="26" s="1"/>
  <c r="BD27" i="16"/>
  <c r="BD28" i="16" s="1"/>
  <c r="BD71" i="26" s="1"/>
  <c r="BD72" i="26" s="1" a="1"/>
  <c r="BD72" i="26" s="1"/>
  <c r="BD75" i="26" s="1"/>
  <c r="BD78" i="26" s="1"/>
  <c r="BD80" i="26" s="1"/>
  <c r="BD211" i="26" s="1"/>
  <c r="BD223" i="26" s="1"/>
  <c r="BD233" i="26" s="1"/>
  <c r="O74" i="16"/>
  <c r="AO104" i="30"/>
  <c r="AP74" i="16"/>
  <c r="Z92" i="30"/>
  <c r="AP92" i="30"/>
  <c r="AU92" i="30"/>
  <c r="BG92" i="30"/>
  <c r="AZ92" i="30"/>
  <c r="BE92" i="30"/>
  <c r="BG104" i="30"/>
  <c r="Z27" i="16"/>
  <c r="Z28" i="16" s="1"/>
  <c r="Z71" i="26" s="1"/>
  <c r="Z72" i="26" s="1" a="1"/>
  <c r="Z72" i="26" s="1"/>
  <c r="Z75" i="26" s="1"/>
  <c r="Z78" i="26" s="1"/>
  <c r="Z80" i="26" s="1"/>
  <c r="Z211" i="26" s="1"/>
  <c r="Z223" i="26" s="1"/>
  <c r="Z233" i="26" s="1"/>
  <c r="AP27" i="16"/>
  <c r="AP28" i="16" s="1"/>
  <c r="AP71" i="26" s="1"/>
  <c r="AP72" i="26" s="1" a="1"/>
  <c r="AP72" i="26" s="1"/>
  <c r="AP75" i="26" s="1"/>
  <c r="AP78" i="26" s="1"/>
  <c r="AP80" i="26" s="1"/>
  <c r="AP211" i="26" s="1"/>
  <c r="AP223" i="26" s="1"/>
  <c r="AP233" i="26" s="1"/>
  <c r="O92" i="30"/>
  <c r="AU27" i="16"/>
  <c r="AU28" i="16" s="1"/>
  <c r="AU71" i="26" s="1"/>
  <c r="AU72" i="26" s="1" a="1"/>
  <c r="AU72" i="26" s="1"/>
  <c r="AU75" i="26" s="1"/>
  <c r="AU78" i="26" s="1"/>
  <c r="AU80" i="26" s="1"/>
  <c r="AU211" i="26" s="1"/>
  <c r="AU223" i="26" s="1"/>
  <c r="AU233" i="26" s="1"/>
  <c r="BG27" i="16"/>
  <c r="BG28" i="16" s="1"/>
  <c r="BG71" i="26" s="1"/>
  <c r="BG72" i="26" s="1" a="1"/>
  <c r="BG72" i="26" s="1"/>
  <c r="BG75" i="26" s="1"/>
  <c r="BG78" i="26" s="1"/>
  <c r="BG80" i="26" s="1"/>
  <c r="BG211" i="26" s="1"/>
  <c r="BG223" i="26" s="1"/>
  <c r="BG233" i="26" s="1"/>
  <c r="AZ27" i="16"/>
  <c r="AZ28" i="16" s="1"/>
  <c r="AZ71" i="26" s="1"/>
  <c r="AZ72" i="26" s="1" a="1"/>
  <c r="AZ72" i="26" s="1"/>
  <c r="AZ75" i="26" s="1"/>
  <c r="AZ78" i="26" s="1"/>
  <c r="AZ80" i="26" s="1"/>
  <c r="AZ211" i="26" s="1"/>
  <c r="AZ223" i="26" s="1"/>
  <c r="AZ233" i="26" s="1"/>
  <c r="AO92" i="30"/>
  <c r="AU104" i="30"/>
  <c r="Y74" i="16"/>
  <c r="Y27" i="16"/>
  <c r="Y28" i="16" s="1"/>
  <c r="Y71" i="26" s="1"/>
  <c r="Y72" i="26" s="1" a="1"/>
  <c r="Y72" i="26" s="1"/>
  <c r="Y75" i="26" s="1"/>
  <c r="Y78" i="26" s="1"/>
  <c r="Y80" i="26" s="1"/>
  <c r="Y211" i="26" s="1"/>
  <c r="Y223" i="26" s="1"/>
  <c r="Y233" i="26" s="1"/>
  <c r="AO27" i="16"/>
  <c r="AO28" i="16" s="1"/>
  <c r="AO71" i="26" s="1"/>
  <c r="AO72" i="26" s="1" a="1"/>
  <c r="AO72" i="26" s="1"/>
  <c r="AO75" i="26" s="1"/>
  <c r="AO78" i="26" s="1"/>
  <c r="AO80" i="26" s="1"/>
  <c r="AO211" i="26" s="1"/>
  <c r="AO223" i="26" s="1"/>
  <c r="AO233" i="26" s="1"/>
  <c r="BE27" i="16"/>
  <c r="BE28" i="16" s="1"/>
  <c r="BE71" i="26" s="1"/>
  <c r="BE72" i="26" s="1" a="1"/>
  <c r="BE72" i="26" s="1"/>
  <c r="BE75" i="26" s="1"/>
  <c r="BE78" i="26" s="1"/>
  <c r="BE80" i="26" s="1"/>
  <c r="BE211" i="26" s="1"/>
  <c r="BE223" i="26" s="1"/>
  <c r="BE233" i="26" s="1"/>
  <c r="L74" i="16"/>
  <c r="X74" i="16"/>
  <c r="Z74" i="16"/>
  <c r="AZ74" i="16"/>
  <c r="BE74" i="16"/>
  <c r="AL92" i="30"/>
  <c r="BB27" i="16"/>
  <c r="BB28" i="16" s="1"/>
  <c r="BB71" i="26" s="1"/>
  <c r="BB72" i="26" s="1" a="1"/>
  <c r="BB72" i="26" s="1"/>
  <c r="BB75" i="26" s="1"/>
  <c r="BB78" i="26" s="1"/>
  <c r="BB80" i="26" s="1"/>
  <c r="BB211" i="26" s="1"/>
  <c r="BB223" i="26" s="1"/>
  <c r="BB233" i="26" s="1"/>
  <c r="P104" i="30"/>
  <c r="AV74" i="16"/>
  <c r="U104" i="30"/>
  <c r="AH74" i="16"/>
  <c r="AM104" i="30"/>
  <c r="AV104" i="30"/>
  <c r="AH104" i="30"/>
  <c r="BA104" i="30"/>
  <c r="V74" i="16"/>
  <c r="V92" i="30"/>
  <c r="P27" i="16"/>
  <c r="U27" i="16"/>
  <c r="AL104" i="30"/>
  <c r="N27" i="16"/>
  <c r="R92" i="30"/>
  <c r="AX92" i="30"/>
  <c r="AE92" i="30"/>
  <c r="BC27" i="16"/>
  <c r="BC28" i="16" s="1"/>
  <c r="BC71" i="26" s="1"/>
  <c r="BC72" i="26" s="1" a="1"/>
  <c r="BC72" i="26" s="1"/>
  <c r="BC75" i="26" s="1"/>
  <c r="BC78" i="26" s="1"/>
  <c r="BC80" i="26" s="1"/>
  <c r="BC211" i="26" s="1"/>
  <c r="BC223" i="26" s="1"/>
  <c r="BC233" i="26" s="1"/>
  <c r="AN27" i="16"/>
  <c r="AN28" i="16" s="1"/>
  <c r="AN71" i="26" s="1"/>
  <c r="AN72" i="26" s="1" a="1"/>
  <c r="AN72" i="26" s="1"/>
  <c r="AN75" i="26" s="1"/>
  <c r="AN78" i="26" s="1"/>
  <c r="AN80" i="26" s="1"/>
  <c r="AN211" i="26" s="1"/>
  <c r="AN223" i="26" s="1"/>
  <c r="AN233" i="26" s="1"/>
  <c r="Q27" i="16"/>
  <c r="AW27" i="16"/>
  <c r="AW28" i="16" s="1"/>
  <c r="AW71" i="26" s="1"/>
  <c r="AW72" i="26" s="1" a="1"/>
  <c r="AW72" i="26" s="1"/>
  <c r="AW75" i="26" s="1"/>
  <c r="AW78" i="26" s="1"/>
  <c r="AW80" i="26" s="1"/>
  <c r="AW211" i="26" s="1"/>
  <c r="AW223" i="26" s="1"/>
  <c r="AW233" i="26" s="1"/>
  <c r="R27" i="16"/>
  <c r="AL27" i="16"/>
  <c r="AL28" i="16" s="1"/>
  <c r="AL71" i="26" s="1"/>
  <c r="AL72" i="26" s="1" a="1"/>
  <c r="AL72" i="26" s="1"/>
  <c r="AL75" i="26" s="1"/>
  <c r="AL78" i="26" s="1"/>
  <c r="AL80" i="26" s="1"/>
  <c r="AL211" i="26" s="1"/>
  <c r="AL223" i="26" s="1"/>
  <c r="AL233" i="26" s="1"/>
  <c r="AX27" i="16"/>
  <c r="AX28" i="16" s="1"/>
  <c r="AX71" i="26" s="1"/>
  <c r="AX72" i="26" s="1" a="1"/>
  <c r="AX72" i="26" s="1"/>
  <c r="AX75" i="26" s="1"/>
  <c r="AX78" i="26" s="1"/>
  <c r="AX80" i="26" s="1"/>
  <c r="AX211" i="26" s="1"/>
  <c r="AX223" i="26" s="1"/>
  <c r="AX233" i="26" s="1"/>
  <c r="AE27" i="16"/>
  <c r="AE28" i="16" s="1"/>
  <c r="AE71" i="26" s="1"/>
  <c r="AE72" i="26" s="1" a="1"/>
  <c r="AE72" i="26" s="1"/>
  <c r="AE75" i="26" s="1"/>
  <c r="AE78" i="26" s="1"/>
  <c r="AE80" i="26" s="1"/>
  <c r="AE211" i="26" s="1"/>
  <c r="AE223" i="26" s="1"/>
  <c r="AE233" i="26" s="1"/>
  <c r="AM27" i="16"/>
  <c r="AM28" i="16" s="1"/>
  <c r="AM71" i="26" s="1"/>
  <c r="AM72" i="26" s="1" a="1"/>
  <c r="AM72" i="26" s="1"/>
  <c r="AM75" i="26" s="1"/>
  <c r="AM78" i="26" s="1"/>
  <c r="AM80" i="26" s="1"/>
  <c r="AM211" i="26" s="1"/>
  <c r="AM223" i="26" s="1"/>
  <c r="AM233" i="26" s="1"/>
  <c r="P92" i="30"/>
  <c r="BH92" i="30"/>
  <c r="U92" i="30"/>
  <c r="AG92" i="30"/>
  <c r="BA92" i="30"/>
  <c r="W27" i="16"/>
  <c r="W28" i="16" s="1"/>
  <c r="W71" i="26" s="1"/>
  <c r="W72" i="26" s="1" a="1"/>
  <c r="W72" i="26" s="1"/>
  <c r="W75" i="26" s="1"/>
  <c r="W78" i="26" s="1"/>
  <c r="W80" i="26" s="1"/>
  <c r="W211" i="26" s="1"/>
  <c r="W223" i="26" s="1"/>
  <c r="W233" i="26" s="1"/>
  <c r="AT27" i="16"/>
  <c r="AT28" i="16" s="1"/>
  <c r="AT71" i="26" s="1"/>
  <c r="AT72" i="26" s="1" a="1"/>
  <c r="AT72" i="26" s="1"/>
  <c r="AT75" i="26" s="1"/>
  <c r="AT78" i="26" s="1"/>
  <c r="AT80" i="26" s="1"/>
  <c r="AT211" i="26" s="1"/>
  <c r="AT223" i="26" s="1"/>
  <c r="AT233" i="26" s="1"/>
  <c r="BC104" i="30"/>
  <c r="AD27" i="16"/>
  <c r="AD28" i="16" s="1"/>
  <c r="AD71" i="26" s="1"/>
  <c r="AD72" i="26" s="1" a="1"/>
  <c r="AD72" i="26" s="1"/>
  <c r="AD75" i="26" s="1"/>
  <c r="AD78" i="26" s="1"/>
  <c r="AD80" i="26" s="1"/>
  <c r="AD211" i="26" s="1"/>
  <c r="AD223" i="26" s="1"/>
  <c r="AD233" i="26" s="1"/>
  <c r="W104" i="30"/>
  <c r="I25" i="16"/>
  <c r="I92" i="30" s="1"/>
  <c r="AF92" i="30"/>
  <c r="M92" i="30"/>
  <c r="AC92" i="30"/>
  <c r="AS92" i="30"/>
  <c r="AF74" i="16"/>
  <c r="M74" i="16"/>
  <c r="AC74" i="16"/>
  <c r="AS74" i="16"/>
  <c r="N74" i="16"/>
  <c r="AD74" i="16"/>
  <c r="AT74" i="16"/>
  <c r="AF27" i="16"/>
  <c r="AF28" i="16" s="1"/>
  <c r="AF71" i="26" s="1"/>
  <c r="AF72" i="26" s="1" a="1"/>
  <c r="AF72" i="26" s="1"/>
  <c r="AF75" i="26" s="1"/>
  <c r="AF78" i="26" s="1"/>
  <c r="AF80" i="26" s="1"/>
  <c r="AF211" i="26" s="1"/>
  <c r="AF223" i="26" s="1"/>
  <c r="AF233" i="26" s="1"/>
  <c r="M27" i="16"/>
  <c r="M28" i="16" s="1"/>
  <c r="M71" i="26" s="1"/>
  <c r="M72" i="26" s="1" a="1"/>
  <c r="M72" i="26" s="1"/>
  <c r="M75" i="26" s="1"/>
  <c r="M78" i="26" s="1"/>
  <c r="M80" i="26" s="1"/>
  <c r="M211" i="26" s="1"/>
  <c r="M223" i="26" s="1"/>
  <c r="M233" i="26" s="1"/>
  <c r="AC27" i="16"/>
  <c r="AC28" i="16" s="1"/>
  <c r="AC71" i="26" s="1"/>
  <c r="AC72" i="26" s="1" a="1"/>
  <c r="AC72" i="26" s="1"/>
  <c r="AC75" i="26" s="1"/>
  <c r="AC78" i="26" s="1"/>
  <c r="AC80" i="26" s="1"/>
  <c r="AC211" i="26" s="1"/>
  <c r="AC223" i="26" s="1"/>
  <c r="AC233" i="26" s="1"/>
  <c r="AS27" i="16"/>
  <c r="AS28" i="16" s="1"/>
  <c r="AS71" i="26" s="1"/>
  <c r="AS72" i="26" s="1" a="1"/>
  <c r="AS72" i="26" s="1"/>
  <c r="AS75" i="26" s="1"/>
  <c r="AS78" i="26" s="1"/>
  <c r="AS80" i="26" s="1"/>
  <c r="AS211" i="26" s="1"/>
  <c r="AS223" i="26" s="1"/>
  <c r="AS233" i="26" s="1"/>
  <c r="N104" i="30"/>
  <c r="AD104" i="30"/>
  <c r="AT104" i="30"/>
  <c r="W92" i="30"/>
  <c r="BC92" i="30"/>
  <c r="BF84" i="16"/>
  <c r="BF80" i="16"/>
  <c r="BF62" i="16"/>
  <c r="AX84" i="16"/>
  <c r="AX80" i="16"/>
  <c r="AX62" i="16"/>
  <c r="AP84" i="16"/>
  <c r="AP80" i="16"/>
  <c r="AP62" i="16"/>
  <c r="AH84" i="16"/>
  <c r="AH80" i="16"/>
  <c r="AH62" i="16"/>
  <c r="Z84" i="16"/>
  <c r="Z80" i="16"/>
  <c r="Z62" i="16"/>
  <c r="R84" i="16"/>
  <c r="R80" i="16"/>
  <c r="R62" i="16"/>
  <c r="BE84" i="16"/>
  <c r="BE80" i="16"/>
  <c r="BE62" i="16"/>
  <c r="BA84" i="16"/>
  <c r="BA80" i="16"/>
  <c r="BA62" i="16"/>
  <c r="AW84" i="16"/>
  <c r="AW80" i="16"/>
  <c r="AW62" i="16"/>
  <c r="AS84" i="16"/>
  <c r="AS80" i="16"/>
  <c r="AS62" i="16"/>
  <c r="AO84" i="16"/>
  <c r="AO80" i="16"/>
  <c r="AO62" i="16"/>
  <c r="AK84" i="16"/>
  <c r="AK80" i="16"/>
  <c r="AK62" i="16"/>
  <c r="AG84" i="16"/>
  <c r="AG80" i="16"/>
  <c r="AG62" i="16"/>
  <c r="AC84" i="16"/>
  <c r="AC80" i="16"/>
  <c r="AC62" i="16"/>
  <c r="X84" i="16"/>
  <c r="X80" i="16"/>
  <c r="X62" i="16"/>
  <c r="U84" i="16"/>
  <c r="U80" i="16"/>
  <c r="U62" i="16"/>
  <c r="Q84" i="16"/>
  <c r="Q80" i="16"/>
  <c r="Q62" i="16"/>
  <c r="M84" i="16"/>
  <c r="M80" i="16"/>
  <c r="M62" i="16"/>
  <c r="BB84" i="16"/>
  <c r="BB80" i="16"/>
  <c r="BB62" i="16"/>
  <c r="AT84" i="16"/>
  <c r="AT80" i="16"/>
  <c r="AT62" i="16"/>
  <c r="AL84" i="16"/>
  <c r="AL80" i="16"/>
  <c r="AL62" i="16"/>
  <c r="AD84" i="16"/>
  <c r="AD80" i="16"/>
  <c r="AD62" i="16"/>
  <c r="V84" i="16"/>
  <c r="V80" i="16"/>
  <c r="V62" i="16"/>
  <c r="N84" i="16"/>
  <c r="N80" i="16"/>
  <c r="N62" i="16"/>
  <c r="BH84" i="16"/>
  <c r="BH80" i="16"/>
  <c r="BH62" i="16"/>
  <c r="BD84" i="16"/>
  <c r="BD80" i="16"/>
  <c r="BD62" i="16"/>
  <c r="AZ84" i="16"/>
  <c r="AZ80" i="16"/>
  <c r="AZ62" i="16"/>
  <c r="AV84" i="16"/>
  <c r="AV80" i="16"/>
  <c r="AV62" i="16"/>
  <c r="AR84" i="16"/>
  <c r="AR80" i="16"/>
  <c r="AR62" i="16"/>
  <c r="AN84" i="16"/>
  <c r="AN80" i="16"/>
  <c r="AN62" i="16"/>
  <c r="AJ84" i="16"/>
  <c r="AJ80" i="16"/>
  <c r="AJ62" i="16"/>
  <c r="AF84" i="16"/>
  <c r="AF80" i="16"/>
  <c r="AF62" i="16"/>
  <c r="AB84" i="16"/>
  <c r="AB80" i="16"/>
  <c r="AB62" i="16"/>
  <c r="Y84" i="16"/>
  <c r="Y80" i="16"/>
  <c r="Y62" i="16"/>
  <c r="T84" i="16"/>
  <c r="T80" i="16"/>
  <c r="T62" i="16"/>
  <c r="P84" i="16"/>
  <c r="P80" i="16"/>
  <c r="P62" i="16"/>
  <c r="L84" i="16"/>
  <c r="L80" i="16"/>
  <c r="L62" i="16"/>
  <c r="BG84" i="16"/>
  <c r="BG80" i="16"/>
  <c r="BG62" i="16"/>
  <c r="BC84" i="16"/>
  <c r="BC80" i="16"/>
  <c r="BC62" i="16"/>
  <c r="AY84" i="16"/>
  <c r="AY80" i="16"/>
  <c r="AY62" i="16"/>
  <c r="AU84" i="16"/>
  <c r="AU80" i="16"/>
  <c r="AU62" i="16"/>
  <c r="AQ84" i="16"/>
  <c r="AQ80" i="16"/>
  <c r="AQ62" i="16"/>
  <c r="AM84" i="16"/>
  <c r="AM80" i="16"/>
  <c r="AM62" i="16"/>
  <c r="AI84" i="16"/>
  <c r="AI80" i="16"/>
  <c r="AI62" i="16"/>
  <c r="AE84" i="16"/>
  <c r="AE80" i="16"/>
  <c r="AE62" i="16"/>
  <c r="AA84" i="16"/>
  <c r="AA80" i="16"/>
  <c r="AA62" i="16"/>
  <c r="W84" i="16"/>
  <c r="W80" i="16"/>
  <c r="W62" i="16"/>
  <c r="S84" i="16"/>
  <c r="S80" i="16"/>
  <c r="S62" i="16"/>
  <c r="O84" i="16"/>
  <c r="O80" i="16"/>
  <c r="O62" i="16"/>
  <c r="K84" i="16"/>
  <c r="K80" i="16"/>
  <c r="K62" i="16"/>
  <c r="BB45" i="16"/>
  <c r="BB46" i="16" s="1"/>
  <c r="BB93" i="26" s="1"/>
  <c r="BB105" i="30"/>
  <c r="AT45" i="16"/>
  <c r="AT46" i="16" s="1"/>
  <c r="AT93" i="26" s="1"/>
  <c r="AT105" i="30"/>
  <c r="AL45" i="16"/>
  <c r="AL46" i="16" s="1"/>
  <c r="AL93" i="26" s="1"/>
  <c r="AL105" i="30"/>
  <c r="AD45" i="16"/>
  <c r="AD46" i="16" s="1"/>
  <c r="AD93" i="26" s="1"/>
  <c r="AD105" i="30"/>
  <c r="R45" i="16"/>
  <c r="R105" i="30"/>
  <c r="BE45" i="16"/>
  <c r="BE46" i="16" s="1"/>
  <c r="BE93" i="26" s="1"/>
  <c r="BE105" i="30"/>
  <c r="BA45" i="16"/>
  <c r="BA46" i="16" s="1"/>
  <c r="BA93" i="26" s="1"/>
  <c r="BA105" i="30"/>
  <c r="AW45" i="16"/>
  <c r="AW46" i="16" s="1"/>
  <c r="AW93" i="26" s="1"/>
  <c r="AW105" i="30"/>
  <c r="AS45" i="16"/>
  <c r="AS46" i="16" s="1"/>
  <c r="AS93" i="26" s="1"/>
  <c r="AS105" i="30"/>
  <c r="AO45" i="16"/>
  <c r="AO46" i="16" s="1"/>
  <c r="AO93" i="26" s="1"/>
  <c r="AO105" i="30"/>
  <c r="AK45" i="16"/>
  <c r="AK46" i="16" s="1"/>
  <c r="AK93" i="26" s="1"/>
  <c r="AK105" i="30"/>
  <c r="AG45" i="16"/>
  <c r="AG46" i="16" s="1"/>
  <c r="AG93" i="26" s="1"/>
  <c r="AG105" i="30"/>
  <c r="AC45" i="16"/>
  <c r="AC46" i="16" s="1"/>
  <c r="AC93" i="26" s="1"/>
  <c r="AC105" i="30"/>
  <c r="X45" i="16"/>
  <c r="X105" i="30"/>
  <c r="U45" i="16"/>
  <c r="U105" i="30"/>
  <c r="Q45" i="16"/>
  <c r="Q105" i="30"/>
  <c r="M45" i="16"/>
  <c r="M46" i="16" s="1"/>
  <c r="M93" i="26" s="1"/>
  <c r="M105" i="30"/>
  <c r="BF45" i="16"/>
  <c r="BF46" i="16" s="1"/>
  <c r="BF93" i="26" s="1"/>
  <c r="BF105" i="30"/>
  <c r="AX45" i="16"/>
  <c r="AX46" i="16" s="1"/>
  <c r="AX93" i="26" s="1"/>
  <c r="AX105" i="30"/>
  <c r="AP45" i="16"/>
  <c r="AP46" i="16" s="1"/>
  <c r="AP93" i="26" s="1"/>
  <c r="AP105" i="30"/>
  <c r="AH45" i="16"/>
  <c r="AH46" i="16" s="1"/>
  <c r="AH93" i="26" s="1"/>
  <c r="AH105" i="30"/>
  <c r="Z45" i="16"/>
  <c r="Z105" i="30"/>
  <c r="V45" i="16"/>
  <c r="V105" i="30"/>
  <c r="N45" i="16"/>
  <c r="N46" i="16" s="1"/>
  <c r="N93" i="26" s="1"/>
  <c r="N105" i="30"/>
  <c r="BH45" i="16"/>
  <c r="BH46" i="16" s="1"/>
  <c r="BH93" i="26" s="1"/>
  <c r="BH105" i="30"/>
  <c r="BD45" i="16"/>
  <c r="BD46" i="16" s="1"/>
  <c r="BD93" i="26" s="1"/>
  <c r="BD105" i="30"/>
  <c r="AZ45" i="16"/>
  <c r="AZ46" i="16" s="1"/>
  <c r="AZ93" i="26" s="1"/>
  <c r="AZ105" i="30"/>
  <c r="AV45" i="16"/>
  <c r="AV46" i="16" s="1"/>
  <c r="AV93" i="26" s="1"/>
  <c r="AV105" i="30"/>
  <c r="AR45" i="16"/>
  <c r="AR46" i="16" s="1"/>
  <c r="AR93" i="26" s="1"/>
  <c r="AR105" i="30"/>
  <c r="AN45" i="16"/>
  <c r="AN46" i="16" s="1"/>
  <c r="AN93" i="26" s="1"/>
  <c r="AN105" i="30"/>
  <c r="AJ45" i="16"/>
  <c r="AJ46" i="16" s="1"/>
  <c r="AJ93" i="26" s="1"/>
  <c r="AJ105" i="30"/>
  <c r="AF45" i="16"/>
  <c r="AF46" i="16" s="1"/>
  <c r="AF93" i="26" s="1"/>
  <c r="AF105" i="30"/>
  <c r="AB45" i="16"/>
  <c r="AB46" i="16" s="1"/>
  <c r="AB93" i="26" s="1"/>
  <c r="AB105" i="30"/>
  <c r="Y45" i="16"/>
  <c r="Y105" i="30"/>
  <c r="T45" i="16"/>
  <c r="T105" i="30"/>
  <c r="P45" i="16"/>
  <c r="P46" i="16" s="1"/>
  <c r="P93" i="26" s="1"/>
  <c r="P105" i="30"/>
  <c r="L45" i="16"/>
  <c r="L46" i="16" s="1"/>
  <c r="L93" i="26" s="1"/>
  <c r="L105" i="30"/>
  <c r="BG45" i="16"/>
  <c r="BG46" i="16" s="1"/>
  <c r="BG93" i="26" s="1"/>
  <c r="BG105" i="30"/>
  <c r="BC45" i="16"/>
  <c r="BC46" i="16" s="1"/>
  <c r="BC93" i="26" s="1"/>
  <c r="BC105" i="30"/>
  <c r="AY45" i="16"/>
  <c r="AY46" i="16" s="1"/>
  <c r="AY93" i="26" s="1"/>
  <c r="AY105" i="30"/>
  <c r="AU45" i="16"/>
  <c r="AU46" i="16" s="1"/>
  <c r="AU93" i="26" s="1"/>
  <c r="AU105" i="30"/>
  <c r="AQ45" i="16"/>
  <c r="AQ46" i="16" s="1"/>
  <c r="AQ93" i="26" s="1"/>
  <c r="AQ105" i="30"/>
  <c r="AM45" i="16"/>
  <c r="AM46" i="16" s="1"/>
  <c r="AM93" i="26" s="1"/>
  <c r="AM105" i="30"/>
  <c r="AI45" i="16"/>
  <c r="AI46" i="16" s="1"/>
  <c r="AI93" i="26" s="1"/>
  <c r="AI105" i="30"/>
  <c r="AE45" i="16"/>
  <c r="AE46" i="16" s="1"/>
  <c r="AE93" i="26" s="1"/>
  <c r="AE105" i="30"/>
  <c r="AA45" i="16"/>
  <c r="AA46" i="16" s="1"/>
  <c r="AA93" i="26" s="1"/>
  <c r="AA105" i="30"/>
  <c r="W45" i="16"/>
  <c r="W105" i="30"/>
  <c r="S45" i="16"/>
  <c r="S105" i="30"/>
  <c r="O45" i="16"/>
  <c r="O46" i="16" s="1"/>
  <c r="O93" i="26" s="1"/>
  <c r="O105" i="30"/>
  <c r="K45" i="16"/>
  <c r="K46" i="16" s="1"/>
  <c r="K93" i="26" s="1"/>
  <c r="K94" i="26" s="1" a="1"/>
  <c r="K94" i="26" s="1"/>
  <c r="I43" i="16"/>
  <c r="K105" i="30"/>
  <c r="K211" i="26"/>
  <c r="BH76" i="16" l="1"/>
  <c r="BH272" i="26"/>
  <c r="BD76" i="16"/>
  <c r="BD272" i="26"/>
  <c r="AZ76" i="16"/>
  <c r="AZ272" i="26"/>
  <c r="AV76" i="16"/>
  <c r="AV272" i="26"/>
  <c r="AR76" i="16"/>
  <c r="AR272" i="26"/>
  <c r="AN76" i="16"/>
  <c r="AN272" i="26"/>
  <c r="AJ76" i="16"/>
  <c r="AJ272" i="26"/>
  <c r="AF76" i="16"/>
  <c r="AF272" i="26"/>
  <c r="AB76" i="16"/>
  <c r="AB272" i="26"/>
  <c r="X76" i="16"/>
  <c r="X272" i="26"/>
  <c r="T76" i="16"/>
  <c r="T272" i="26"/>
  <c r="P76" i="16"/>
  <c r="P272" i="26"/>
  <c r="L76" i="16"/>
  <c r="L272" i="26"/>
  <c r="BF76" i="16"/>
  <c r="BF272" i="26"/>
  <c r="BC76" i="16"/>
  <c r="BC272" i="26"/>
  <c r="AY76" i="16"/>
  <c r="AY272" i="26"/>
  <c r="AU76" i="16"/>
  <c r="AU272" i="26"/>
  <c r="AQ76" i="16"/>
  <c r="AQ272" i="26"/>
  <c r="AM76" i="16"/>
  <c r="AM272" i="26"/>
  <c r="AI76" i="16"/>
  <c r="AI272" i="26"/>
  <c r="AE76" i="16"/>
  <c r="AE272" i="26"/>
  <c r="AA76" i="16"/>
  <c r="AA272" i="26"/>
  <c r="W76" i="16"/>
  <c r="W272" i="26"/>
  <c r="S76" i="16"/>
  <c r="S272" i="26"/>
  <c r="O76" i="16"/>
  <c r="O272" i="26"/>
  <c r="K76" i="16"/>
  <c r="K272" i="26"/>
  <c r="I71" i="16"/>
  <c r="BG76" i="16"/>
  <c r="BG272" i="26"/>
  <c r="BB76" i="16"/>
  <c r="BB272" i="26"/>
  <c r="AX76" i="16"/>
  <c r="AX272" i="26"/>
  <c r="AT76" i="16"/>
  <c r="AT272" i="26"/>
  <c r="AP76" i="16"/>
  <c r="AP272" i="26"/>
  <c r="AL76" i="16"/>
  <c r="AL272" i="26"/>
  <c r="AH76" i="16"/>
  <c r="AH272" i="26"/>
  <c r="AD76" i="16"/>
  <c r="AD272" i="26"/>
  <c r="Z76" i="16"/>
  <c r="Z272" i="26"/>
  <c r="V76" i="16"/>
  <c r="V272" i="26"/>
  <c r="R76" i="16"/>
  <c r="R272" i="26"/>
  <c r="N76" i="16"/>
  <c r="N272" i="26"/>
  <c r="BE76" i="16"/>
  <c r="BE272" i="26"/>
  <c r="BA76" i="16"/>
  <c r="BA272" i="26"/>
  <c r="AW76" i="16"/>
  <c r="AW272" i="26"/>
  <c r="AS76" i="16"/>
  <c r="AS272" i="26"/>
  <c r="AO76" i="16"/>
  <c r="AO272" i="26"/>
  <c r="AK76" i="16"/>
  <c r="AK272" i="26"/>
  <c r="AG76" i="16"/>
  <c r="AG272" i="26"/>
  <c r="AC76" i="16"/>
  <c r="AC272" i="26"/>
  <c r="Y76" i="16"/>
  <c r="Y272" i="26"/>
  <c r="U76" i="16"/>
  <c r="U272" i="26"/>
  <c r="Q76" i="16"/>
  <c r="Q272" i="26"/>
  <c r="M76" i="16"/>
  <c r="M272" i="26"/>
  <c r="I155" i="26"/>
  <c r="I158" i="26" s="1"/>
  <c r="K158" i="26"/>
  <c r="BC94" i="26" a="1"/>
  <c r="BC94" i="26" s="1"/>
  <c r="BC125" i="26" s="1"/>
  <c r="BC128" i="26" s="1"/>
  <c r="BC130" i="26" s="1"/>
  <c r="BC212" i="26" s="1"/>
  <c r="BC224" i="26" s="1"/>
  <c r="BC234" i="26" s="1"/>
  <c r="BC308" i="26" s="1"/>
  <c r="P94" i="26" a="1"/>
  <c r="P94" i="26" s="1"/>
  <c r="P125" i="26" s="1"/>
  <c r="P128" i="26" s="1"/>
  <c r="P130" i="26" s="1"/>
  <c r="P212" i="26" s="1"/>
  <c r="P224" i="26" s="1"/>
  <c r="P234" i="26" s="1"/>
  <c r="P308" i="26" s="1"/>
  <c r="N94" i="26" a="1"/>
  <c r="N94" i="26" s="1"/>
  <c r="N125" i="26" s="1"/>
  <c r="N128" i="26" s="1"/>
  <c r="N130" i="26" s="1"/>
  <c r="N212" i="26" s="1"/>
  <c r="N224" i="26" s="1"/>
  <c r="N234" i="26" s="1"/>
  <c r="N308" i="26" s="1"/>
  <c r="AG94" i="26" a="1"/>
  <c r="AG94" i="26" s="1"/>
  <c r="AG125" i="26" s="1"/>
  <c r="AG128" i="26" s="1"/>
  <c r="AG130" i="26" s="1"/>
  <c r="AG212" i="26" s="1"/>
  <c r="AG224" i="26" s="1"/>
  <c r="AG234" i="26" s="1"/>
  <c r="AG308" i="26" s="1"/>
  <c r="AD94" i="26" a="1"/>
  <c r="AD94" i="26" s="1"/>
  <c r="AD125" i="26" s="1"/>
  <c r="AD128" i="26" s="1"/>
  <c r="AD130" i="26" s="1"/>
  <c r="AD212" i="26" s="1"/>
  <c r="AD224" i="26" s="1"/>
  <c r="AD234" i="26" s="1"/>
  <c r="AD308" i="26" s="1"/>
  <c r="O94" i="26" a="1"/>
  <c r="O94" i="26" s="1"/>
  <c r="O125" i="26" s="1"/>
  <c r="O128" i="26" s="1"/>
  <c r="O130" i="26" s="1"/>
  <c r="O212" i="26" s="1"/>
  <c r="O224" i="26" s="1"/>
  <c r="O234" i="26" s="1"/>
  <c r="O308" i="26" s="1"/>
  <c r="AE94" i="26" a="1"/>
  <c r="AE94" i="26" s="1"/>
  <c r="AE125" i="26" s="1"/>
  <c r="AE128" i="26" s="1"/>
  <c r="AE130" i="26" s="1"/>
  <c r="AE212" i="26" s="1"/>
  <c r="AE224" i="26" s="1"/>
  <c r="AE234" i="26" s="1"/>
  <c r="AE308" i="26" s="1"/>
  <c r="AU94" i="26" a="1"/>
  <c r="AU94" i="26" s="1"/>
  <c r="AU125" i="26" s="1"/>
  <c r="AU128" i="26" s="1"/>
  <c r="AU130" i="26" s="1"/>
  <c r="AU212" i="26" s="1"/>
  <c r="AU224" i="26" s="1"/>
  <c r="AU234" i="26" s="1"/>
  <c r="AU308" i="26" s="1"/>
  <c r="L94" i="26" a="1"/>
  <c r="L94" i="26" s="1"/>
  <c r="L125" i="26" s="1"/>
  <c r="L128" i="26" s="1"/>
  <c r="L130" i="26" s="1"/>
  <c r="L212" i="26" s="1"/>
  <c r="L224" i="26" s="1"/>
  <c r="L234" i="26" s="1"/>
  <c r="L308" i="26" s="1"/>
  <c r="AB94" i="26" a="1"/>
  <c r="AB94" i="26" s="1"/>
  <c r="AB125" i="26" s="1"/>
  <c r="AB128" i="26" s="1"/>
  <c r="AB130" i="26" s="1"/>
  <c r="AB212" i="26" s="1"/>
  <c r="AB224" i="26" s="1"/>
  <c r="AB234" i="26" s="1"/>
  <c r="AB308" i="26" s="1"/>
  <c r="AR94" i="26" a="1"/>
  <c r="AR94" i="26" s="1"/>
  <c r="AR125" i="26" s="1"/>
  <c r="AR128" i="26" s="1"/>
  <c r="AR130" i="26" s="1"/>
  <c r="AR212" i="26" s="1"/>
  <c r="AR224" i="26" s="1"/>
  <c r="AR234" i="26" s="1"/>
  <c r="AR308" i="26" s="1"/>
  <c r="BH94" i="26" a="1"/>
  <c r="BH94" i="26" s="1"/>
  <c r="BH125" i="26" s="1"/>
  <c r="BH128" i="26" s="1"/>
  <c r="BH130" i="26" s="1"/>
  <c r="BH212" i="26" s="1"/>
  <c r="BH224" i="26" s="1"/>
  <c r="BH234" i="26" s="1"/>
  <c r="BH308" i="26" s="1"/>
  <c r="AH94" i="26" a="1"/>
  <c r="AH94" i="26" s="1"/>
  <c r="AH125" i="26" s="1"/>
  <c r="AH128" i="26" s="1"/>
  <c r="AH130" i="26" s="1"/>
  <c r="AH212" i="26" s="1"/>
  <c r="AH224" i="26" s="1"/>
  <c r="AH234" i="26" s="1"/>
  <c r="AH308" i="26" s="1"/>
  <c r="M94" i="26" a="1"/>
  <c r="M94" i="26" s="1"/>
  <c r="M125" i="26" s="1"/>
  <c r="M128" i="26" s="1"/>
  <c r="M130" i="26" s="1"/>
  <c r="M212" i="26" s="1"/>
  <c r="M224" i="26" s="1"/>
  <c r="M234" i="26" s="1"/>
  <c r="M308" i="26" s="1"/>
  <c r="AC94" i="26" a="1"/>
  <c r="AC94" i="26" s="1"/>
  <c r="AC125" i="26" s="1"/>
  <c r="AC128" i="26" s="1"/>
  <c r="AC130" i="26" s="1"/>
  <c r="AC212" i="26" s="1"/>
  <c r="AC224" i="26" s="1"/>
  <c r="AC234" i="26" s="1"/>
  <c r="AC308" i="26" s="1"/>
  <c r="AS94" i="26" a="1"/>
  <c r="AS94" i="26" s="1"/>
  <c r="AS125" i="26" s="1"/>
  <c r="AS128" i="26" s="1"/>
  <c r="AS130" i="26" s="1"/>
  <c r="AS212" i="26" s="1"/>
  <c r="AS224" i="26" s="1"/>
  <c r="AS234" i="26" s="1"/>
  <c r="AS308" i="26" s="1"/>
  <c r="BB94" i="26" a="1"/>
  <c r="BB94" i="26" s="1"/>
  <c r="BB125" i="26" s="1"/>
  <c r="BB128" i="26" s="1"/>
  <c r="BB130" i="26" s="1"/>
  <c r="BB212" i="26" s="1"/>
  <c r="BB224" i="26" s="1"/>
  <c r="BB234" i="26" s="1"/>
  <c r="BB308" i="26" s="1"/>
  <c r="AI94" i="26" a="1"/>
  <c r="AI94" i="26" s="1"/>
  <c r="AI125" i="26" s="1"/>
  <c r="AI128" i="26" s="1"/>
  <c r="AI130" i="26" s="1"/>
  <c r="AI212" i="26" s="1"/>
  <c r="AI224" i="26" s="1"/>
  <c r="AI234" i="26" s="1"/>
  <c r="AI308" i="26" s="1"/>
  <c r="AF94" i="26" a="1"/>
  <c r="AF94" i="26" s="1"/>
  <c r="AF125" i="26" s="1"/>
  <c r="AF128" i="26" s="1"/>
  <c r="AF130" i="26" s="1"/>
  <c r="AF212" i="26" s="1"/>
  <c r="AF224" i="26" s="1"/>
  <c r="AF234" i="26" s="1"/>
  <c r="AF308" i="26" s="1"/>
  <c r="AV94" i="26" a="1"/>
  <c r="AV94" i="26" s="1"/>
  <c r="AV125" i="26" s="1"/>
  <c r="AV128" i="26" s="1"/>
  <c r="AV130" i="26" s="1"/>
  <c r="AV212" i="26" s="1"/>
  <c r="AV224" i="26" s="1"/>
  <c r="AV234" i="26" s="1"/>
  <c r="AV308" i="26" s="1"/>
  <c r="AW94" i="26" a="1"/>
  <c r="AW94" i="26" s="1"/>
  <c r="AW125" i="26" s="1"/>
  <c r="AW128" i="26" s="1"/>
  <c r="AW130" i="26" s="1"/>
  <c r="AW212" i="26" s="1"/>
  <c r="AW224" i="26" s="1"/>
  <c r="AW234" i="26" s="1"/>
  <c r="AW308" i="26" s="1"/>
  <c r="AA94" i="26" a="1"/>
  <c r="AA94" i="26" s="1"/>
  <c r="AA125" i="26" s="1"/>
  <c r="AA128" i="26" s="1"/>
  <c r="AA130" i="26" s="1"/>
  <c r="AA212" i="26" s="1"/>
  <c r="AA224" i="26" s="1"/>
  <c r="AA234" i="26" s="1"/>
  <c r="AA308" i="26" s="1"/>
  <c r="AQ94" i="26" a="1"/>
  <c r="AQ94" i="26" s="1"/>
  <c r="AQ125" i="26" s="1"/>
  <c r="AQ128" i="26" s="1"/>
  <c r="AQ130" i="26" s="1"/>
  <c r="AQ212" i="26" s="1"/>
  <c r="AQ224" i="26" s="1"/>
  <c r="AQ234" i="26" s="1"/>
  <c r="AQ308" i="26" s="1"/>
  <c r="BG94" i="26" a="1"/>
  <c r="BG94" i="26" s="1"/>
  <c r="BG125" i="26" s="1"/>
  <c r="BG128" i="26" s="1"/>
  <c r="BG130" i="26" s="1"/>
  <c r="BG212" i="26" s="1"/>
  <c r="BG224" i="26" s="1"/>
  <c r="BG234" i="26" s="1"/>
  <c r="BG308" i="26" s="1"/>
  <c r="AN94" i="26" a="1"/>
  <c r="AN94" i="26" s="1"/>
  <c r="AN125" i="26" s="1"/>
  <c r="AN128" i="26" s="1"/>
  <c r="AN130" i="26" s="1"/>
  <c r="AN212" i="26" s="1"/>
  <c r="AN224" i="26" s="1"/>
  <c r="AN234" i="26" s="1"/>
  <c r="AN308" i="26" s="1"/>
  <c r="BD94" i="26" a="1"/>
  <c r="BD94" i="26" s="1"/>
  <c r="BD125" i="26" s="1"/>
  <c r="BD128" i="26" s="1"/>
  <c r="BD130" i="26" s="1"/>
  <c r="BD212" i="26" s="1"/>
  <c r="BD224" i="26" s="1"/>
  <c r="BD234" i="26" s="1"/>
  <c r="BD308" i="26" s="1"/>
  <c r="BF94" i="26" a="1"/>
  <c r="BF94" i="26" s="1"/>
  <c r="BF125" i="26" s="1"/>
  <c r="BF128" i="26" s="1"/>
  <c r="BF130" i="26" s="1"/>
  <c r="BF212" i="26" s="1"/>
  <c r="BF224" i="26" s="1"/>
  <c r="BF234" i="26" s="1"/>
  <c r="BF308" i="26" s="1"/>
  <c r="AO94" i="26" a="1"/>
  <c r="AO94" i="26" s="1"/>
  <c r="AO125" i="26" s="1"/>
  <c r="AO128" i="26" s="1"/>
  <c r="AO130" i="26" s="1"/>
  <c r="AO212" i="26" s="1"/>
  <c r="AO224" i="26" s="1"/>
  <c r="AO234" i="26" s="1"/>
  <c r="AO308" i="26" s="1"/>
  <c r="BE94" i="26" a="1"/>
  <c r="BE94" i="26" s="1"/>
  <c r="BE125" i="26" s="1"/>
  <c r="BE128" i="26" s="1"/>
  <c r="BE130" i="26" s="1"/>
  <c r="BE212" i="26" s="1"/>
  <c r="BE224" i="26" s="1"/>
  <c r="BE234" i="26" s="1"/>
  <c r="BE308" i="26" s="1"/>
  <c r="AT94" i="26" a="1"/>
  <c r="AT94" i="26" s="1"/>
  <c r="AT125" i="26" s="1"/>
  <c r="AT128" i="26" s="1"/>
  <c r="AT130" i="26" s="1"/>
  <c r="AT212" i="26" s="1"/>
  <c r="AT224" i="26" s="1"/>
  <c r="AT234" i="26" s="1"/>
  <c r="AT308" i="26" s="1"/>
  <c r="AM94" i="26" a="1"/>
  <c r="AM94" i="26" s="1"/>
  <c r="AM125" i="26" s="1"/>
  <c r="AM128" i="26" s="1"/>
  <c r="AM130" i="26" s="1"/>
  <c r="AM212" i="26" s="1"/>
  <c r="AM224" i="26" s="1"/>
  <c r="AM234" i="26" s="1"/>
  <c r="AM308" i="26" s="1"/>
  <c r="AJ94" i="26" a="1"/>
  <c r="AJ94" i="26" s="1"/>
  <c r="AJ125" i="26" s="1"/>
  <c r="AJ128" i="26" s="1"/>
  <c r="AJ130" i="26" s="1"/>
  <c r="AJ212" i="26" s="1"/>
  <c r="AJ224" i="26" s="1"/>
  <c r="AJ234" i="26" s="1"/>
  <c r="AJ308" i="26" s="1"/>
  <c r="AZ94" i="26" a="1"/>
  <c r="AZ94" i="26" s="1"/>
  <c r="AZ125" i="26" s="1"/>
  <c r="AZ128" i="26" s="1"/>
  <c r="AZ130" i="26" s="1"/>
  <c r="AZ212" i="26" s="1"/>
  <c r="AZ224" i="26" s="1"/>
  <c r="AZ234" i="26" s="1"/>
  <c r="AZ308" i="26" s="1"/>
  <c r="AX94" i="26" a="1"/>
  <c r="AX94" i="26" s="1"/>
  <c r="AX125" i="26" s="1"/>
  <c r="AX128" i="26" s="1"/>
  <c r="AX130" i="26" s="1"/>
  <c r="AX212" i="26" s="1"/>
  <c r="AX224" i="26" s="1"/>
  <c r="AX234" i="26" s="1"/>
  <c r="AX308" i="26" s="1"/>
  <c r="AK94" i="26" a="1"/>
  <c r="AK94" i="26" s="1"/>
  <c r="AK125" i="26" s="1"/>
  <c r="AK128" i="26" s="1"/>
  <c r="AK130" i="26" s="1"/>
  <c r="AK212" i="26" s="1"/>
  <c r="AK224" i="26" s="1"/>
  <c r="AK234" i="26" s="1"/>
  <c r="AK308" i="26" s="1"/>
  <c r="BA94" i="26" a="1"/>
  <c r="BA94" i="26" s="1"/>
  <c r="BA125" i="26" s="1"/>
  <c r="BA128" i="26" s="1"/>
  <c r="BA130" i="26" s="1"/>
  <c r="BA212" i="26" s="1"/>
  <c r="BA224" i="26" s="1"/>
  <c r="BA234" i="26" s="1"/>
  <c r="BA308" i="26" s="1"/>
  <c r="AL94" i="26" a="1"/>
  <c r="AL94" i="26" s="1"/>
  <c r="AL125" i="26" s="1"/>
  <c r="AL128" i="26" s="1"/>
  <c r="AL130" i="26" s="1"/>
  <c r="AL212" i="26" s="1"/>
  <c r="AL224" i="26" s="1"/>
  <c r="AL234" i="26" s="1"/>
  <c r="AL308" i="26" s="1"/>
  <c r="AY94" i="26" a="1"/>
  <c r="AY94" i="26" s="1"/>
  <c r="AY125" i="26" s="1"/>
  <c r="AY128" i="26" s="1"/>
  <c r="AY130" i="26" s="1"/>
  <c r="AY212" i="26" s="1"/>
  <c r="AY224" i="26" s="1"/>
  <c r="AY234" i="26" s="1"/>
  <c r="AY308" i="26" s="1"/>
  <c r="AP94" i="26" a="1"/>
  <c r="AP94" i="26" s="1"/>
  <c r="AP125" i="26" s="1"/>
  <c r="AP128" i="26" s="1"/>
  <c r="AP130" i="26" s="1"/>
  <c r="AP212" i="26" s="1"/>
  <c r="AP224" i="26" s="1"/>
  <c r="AP234" i="26" s="1"/>
  <c r="AP308" i="26" s="1"/>
  <c r="I27" i="16"/>
  <c r="I74" i="16"/>
  <c r="I104" i="30"/>
  <c r="N28" i="16"/>
  <c r="Q46" i="16"/>
  <c r="Q93" i="26" s="1"/>
  <c r="I84" i="16"/>
  <c r="I80" i="16"/>
  <c r="I62" i="16"/>
  <c r="K125" i="26"/>
  <c r="I105" i="30"/>
  <c r="I45" i="16"/>
  <c r="M23" i="26"/>
  <c r="M24" i="26" s="1" a="1"/>
  <c r="M24" i="26" s="1"/>
  <c r="M26" i="26" s="1"/>
  <c r="L53" i="26"/>
  <c r="K250" i="26"/>
  <c r="L250" i="26"/>
  <c r="K112" i="30"/>
  <c r="K114" i="30" s="1"/>
  <c r="K7" i="30"/>
  <c r="K53" i="26"/>
  <c r="L7" i="30"/>
  <c r="L24" i="30"/>
  <c r="L112" i="30"/>
  <c r="L114" i="30" s="1"/>
  <c r="Y307" i="26"/>
  <c r="V307" i="26"/>
  <c r="M307" i="26"/>
  <c r="BD307" i="26"/>
  <c r="AB307" i="26"/>
  <c r="BF307" i="26"/>
  <c r="AZ307" i="26"/>
  <c r="BC307" i="26"/>
  <c r="AF307" i="26"/>
  <c r="BB307" i="26"/>
  <c r="AY307" i="26"/>
  <c r="AD307" i="26"/>
  <c r="L307" i="26"/>
  <c r="AN307" i="26"/>
  <c r="Z307" i="26"/>
  <c r="W307" i="26"/>
  <c r="AQ307" i="26"/>
  <c r="AL307" i="26"/>
  <c r="K223" i="26"/>
  <c r="K233" i="26" s="1"/>
  <c r="X307" i="26"/>
  <c r="AP307" i="26"/>
  <c r="AJ307" i="26"/>
  <c r="AE307" i="26"/>
  <c r="BA307" i="26"/>
  <c r="AK307" i="26"/>
  <c r="BH307" i="26"/>
  <c r="AX307" i="26"/>
  <c r="BE307" i="26"/>
  <c r="AS307" i="26"/>
  <c r="AR307" i="26"/>
  <c r="AU307" i="26"/>
  <c r="AC307" i="26"/>
  <c r="AI307" i="26"/>
  <c r="BG307" i="26"/>
  <c r="AM307" i="26"/>
  <c r="AG307" i="26"/>
  <c r="AV307" i="26"/>
  <c r="AO307" i="26"/>
  <c r="AT307" i="26"/>
  <c r="AH307" i="26"/>
  <c r="AW307" i="26"/>
  <c r="AA307" i="26"/>
  <c r="I272" i="26" l="1"/>
  <c r="I76" i="16"/>
  <c r="Q94" i="26" a="1"/>
  <c r="Q94" i="26" s="1"/>
  <c r="Q125" i="26" s="1"/>
  <c r="Q128" i="26" s="1"/>
  <c r="Q130" i="26" s="1"/>
  <c r="Q212" i="26" s="1"/>
  <c r="Q224" i="26" s="1"/>
  <c r="Q234" i="26" s="1"/>
  <c r="Q308" i="26" s="1"/>
  <c r="N71" i="26"/>
  <c r="N72" i="26" s="1" a="1"/>
  <c r="N72" i="26" s="1"/>
  <c r="N75" i="26" s="1"/>
  <c r="N78" i="26" s="1"/>
  <c r="N80" i="26" s="1"/>
  <c r="N211" i="26" s="1"/>
  <c r="N223" i="26" s="1"/>
  <c r="N233" i="26" s="1"/>
  <c r="N307" i="26" s="1"/>
  <c r="O28" i="16"/>
  <c r="R46" i="16"/>
  <c r="R93" i="26" s="1"/>
  <c r="N23" i="26"/>
  <c r="N24" i="26" s="1" a="1"/>
  <c r="N24" i="26" s="1"/>
  <c r="N26" i="26" s="1"/>
  <c r="K128" i="26"/>
  <c r="K130" i="26" s="1"/>
  <c r="L56" i="26"/>
  <c r="L144" i="26"/>
  <c r="M53" i="26"/>
  <c r="M112" i="30"/>
  <c r="M114" i="30" s="1"/>
  <c r="M250" i="26"/>
  <c r="M7" i="30"/>
  <c r="M24" i="30"/>
  <c r="L133" i="30"/>
  <c r="L142" i="30" s="1"/>
  <c r="L152" i="30" s="1"/>
  <c r="L128" i="30"/>
  <c r="L131" i="30"/>
  <c r="L140" i="30" s="1"/>
  <c r="L150" i="30" s="1"/>
  <c r="L129" i="30"/>
  <c r="L138" i="30" s="1"/>
  <c r="L148" i="30" s="1"/>
  <c r="L130" i="30"/>
  <c r="L139" i="30" s="1"/>
  <c r="L149" i="30" s="1"/>
  <c r="L132" i="30"/>
  <c r="L141" i="30" s="1"/>
  <c r="L151" i="30" s="1"/>
  <c r="K56" i="26"/>
  <c r="K205" i="26" s="1"/>
  <c r="K209" i="26" s="1"/>
  <c r="K221" i="26" s="1"/>
  <c r="K231" i="26" s="1"/>
  <c r="K241" i="26" s="1"/>
  <c r="K144" i="26"/>
  <c r="K132" i="30"/>
  <c r="K141" i="30" s="1"/>
  <c r="K151" i="30" s="1"/>
  <c r="K130" i="30"/>
  <c r="K139" i="30" s="1"/>
  <c r="K149" i="30" s="1"/>
  <c r="K131" i="30"/>
  <c r="K140" i="30" s="1"/>
  <c r="K150" i="30" s="1"/>
  <c r="K133" i="30"/>
  <c r="K142" i="30" s="1"/>
  <c r="K152" i="30" s="1"/>
  <c r="K129" i="30"/>
  <c r="K138" i="30" s="1"/>
  <c r="K148" i="30" s="1"/>
  <c r="K128" i="30"/>
  <c r="K307" i="26"/>
  <c r="K305" i="26" l="1"/>
  <c r="K367" i="30"/>
  <c r="L289" i="26"/>
  <c r="L205" i="26"/>
  <c r="L209" i="26" s="1"/>
  <c r="L221" i="26" s="1"/>
  <c r="L231" i="26" s="1"/>
  <c r="R94" i="26" a="1"/>
  <c r="R94" i="26" s="1"/>
  <c r="R125" i="26" s="1"/>
  <c r="R128" i="26" s="1"/>
  <c r="R130" i="26" s="1"/>
  <c r="R212" i="26" s="1"/>
  <c r="R224" i="26" s="1"/>
  <c r="R234" i="26" s="1"/>
  <c r="R308" i="26" s="1"/>
  <c r="L146" i="26"/>
  <c r="L178" i="26" s="1"/>
  <c r="K146" i="26"/>
  <c r="K178" i="26" s="1"/>
  <c r="O71" i="26"/>
  <c r="O72" i="26" s="1" a="1"/>
  <c r="O72" i="26" s="1"/>
  <c r="O75" i="26" s="1"/>
  <c r="O78" i="26" s="1"/>
  <c r="O80" i="26" s="1"/>
  <c r="O211" i="26" s="1"/>
  <c r="O223" i="26" s="1"/>
  <c r="O233" i="26" s="1"/>
  <c r="O307" i="26" s="1"/>
  <c r="P28" i="16"/>
  <c r="S46" i="16"/>
  <c r="S93" i="26" s="1"/>
  <c r="K212" i="26"/>
  <c r="K224" i="26" s="1"/>
  <c r="K234" i="26" s="1"/>
  <c r="N112" i="30"/>
  <c r="N114" i="30" s="1"/>
  <c r="N7" i="30"/>
  <c r="N250" i="26"/>
  <c r="N53" i="26"/>
  <c r="N24" i="30"/>
  <c r="K289" i="26"/>
  <c r="K134" i="30"/>
  <c r="K137" i="30"/>
  <c r="K147" i="30" s="1"/>
  <c r="K153" i="30" s="1"/>
  <c r="L134" i="30"/>
  <c r="L137" i="30"/>
  <c r="L147" i="30" s="1"/>
  <c r="L153" i="30" s="1"/>
  <c r="M130" i="30"/>
  <c r="M139" i="30" s="1"/>
  <c r="M133" i="30"/>
  <c r="M142" i="30" s="1"/>
  <c r="M129" i="30"/>
  <c r="M138" i="30" s="1"/>
  <c r="M131" i="30"/>
  <c r="M140" i="30" s="1"/>
  <c r="M128" i="30"/>
  <c r="M132" i="30"/>
  <c r="M141" i="30" s="1"/>
  <c r="M56" i="26"/>
  <c r="M144" i="26"/>
  <c r="O23" i="26"/>
  <c r="O24" i="26" s="1" a="1"/>
  <c r="O24" i="26" s="1"/>
  <c r="O26" i="26" s="1"/>
  <c r="M289" i="26" l="1"/>
  <c r="M205" i="26"/>
  <c r="M209" i="26" s="1"/>
  <c r="M221" i="26" s="1"/>
  <c r="M231" i="26" s="1"/>
  <c r="M241" i="26" s="1"/>
  <c r="L241" i="26"/>
  <c r="L305" i="26"/>
  <c r="L367" i="30"/>
  <c r="S94" i="26" a="1"/>
  <c r="S94" i="26" s="1"/>
  <c r="S125" i="26" s="1"/>
  <c r="S128" i="26" s="1"/>
  <c r="S130" i="26" s="1"/>
  <c r="S212" i="26" s="1"/>
  <c r="S224" i="26" s="1"/>
  <c r="S234" i="26" s="1"/>
  <c r="S308" i="26" s="1"/>
  <c r="M146" i="26"/>
  <c r="M178" i="26" s="1"/>
  <c r="P71" i="26"/>
  <c r="P72" i="26" s="1" a="1"/>
  <c r="P72" i="26" s="1"/>
  <c r="P75" i="26" s="1"/>
  <c r="P78" i="26" s="1"/>
  <c r="P80" i="26" s="1"/>
  <c r="P211" i="26" s="1"/>
  <c r="P223" i="26" s="1"/>
  <c r="P233" i="26" s="1"/>
  <c r="P307" i="26" s="1"/>
  <c r="Q28" i="16"/>
  <c r="S28" i="16"/>
  <c r="T46" i="16"/>
  <c r="T93" i="26" s="1"/>
  <c r="U28" i="16"/>
  <c r="U71" i="26" s="1"/>
  <c r="U72" i="26" s="1" a="1"/>
  <c r="U72" i="26" s="1"/>
  <c r="U75" i="26" s="1"/>
  <c r="U78" i="26" s="1"/>
  <c r="U80" i="26" s="1"/>
  <c r="U211" i="26" s="1"/>
  <c r="U223" i="26" s="1"/>
  <c r="U233" i="26" s="1"/>
  <c r="U307" i="26" s="1"/>
  <c r="K308" i="26"/>
  <c r="M151" i="30"/>
  <c r="M152" i="30"/>
  <c r="M134" i="30"/>
  <c r="M137" i="30"/>
  <c r="M149" i="30"/>
  <c r="M150" i="30"/>
  <c r="N129" i="30"/>
  <c r="N138" i="30" s="1"/>
  <c r="N148" i="30" s="1"/>
  <c r="N128" i="30"/>
  <c r="N132" i="30"/>
  <c r="N141" i="30" s="1"/>
  <c r="N151" i="30" s="1"/>
  <c r="N130" i="30"/>
  <c r="N139" i="30" s="1"/>
  <c r="N149" i="30" s="1"/>
  <c r="N133" i="30"/>
  <c r="N142" i="30" s="1"/>
  <c r="N152" i="30" s="1"/>
  <c r="N131" i="30"/>
  <c r="N140" i="30" s="1"/>
  <c r="N150" i="30" s="1"/>
  <c r="O250" i="26"/>
  <c r="O24" i="30"/>
  <c r="O112" i="30"/>
  <c r="O114" i="30" s="1"/>
  <c r="O53" i="26"/>
  <c r="O7" i="30"/>
  <c r="M148" i="30"/>
  <c r="L175" i="30"/>
  <c r="L479" i="31"/>
  <c r="L496" i="31" s="1"/>
  <c r="L43" i="35" s="1"/>
  <c r="L51" i="35" s="1"/>
  <c r="L161" i="30"/>
  <c r="L420" i="30"/>
  <c r="L374" i="30"/>
  <c r="N56" i="26"/>
  <c r="N144" i="26"/>
  <c r="P23" i="26"/>
  <c r="P24" i="26" s="1" a="1"/>
  <c r="P24" i="26" s="1"/>
  <c r="P26" i="26" s="1"/>
  <c r="K420" i="30"/>
  <c r="K161" i="30"/>
  <c r="K175" i="30"/>
  <c r="K374" i="30"/>
  <c r="K479" i="31"/>
  <c r="M305" i="26" l="1"/>
  <c r="M367" i="30"/>
  <c r="N289" i="26"/>
  <c r="N205" i="26"/>
  <c r="N209" i="26" s="1"/>
  <c r="N221" i="26" s="1"/>
  <c r="N231" i="26" s="1"/>
  <c r="Q71" i="26"/>
  <c r="Q72" i="26" s="1" a="1"/>
  <c r="Q72" i="26" s="1"/>
  <c r="Q75" i="26" s="1"/>
  <c r="Q78" i="26" s="1"/>
  <c r="Q80" i="26" s="1"/>
  <c r="Q211" i="26" s="1"/>
  <c r="Q223" i="26" s="1"/>
  <c r="Q233" i="26" s="1"/>
  <c r="Q307" i="26" s="1"/>
  <c r="R28" i="16"/>
  <c r="R71" i="26" s="1"/>
  <c r="R72" i="26" s="1" a="1"/>
  <c r="R72" i="26" s="1"/>
  <c r="R75" i="26" s="1"/>
  <c r="R78" i="26" s="1"/>
  <c r="R80" i="26" s="1"/>
  <c r="R211" i="26" s="1"/>
  <c r="R223" i="26" s="1"/>
  <c r="R233" i="26" s="1"/>
  <c r="R307" i="26" s="1"/>
  <c r="T94" i="26" a="1"/>
  <c r="T94" i="26" s="1"/>
  <c r="T125" i="26" s="1"/>
  <c r="T128" i="26" s="1"/>
  <c r="T130" i="26" s="1"/>
  <c r="T212" i="26" s="1"/>
  <c r="T224" i="26" s="1"/>
  <c r="T234" i="26" s="1"/>
  <c r="T308" i="26" s="1"/>
  <c r="N146" i="26"/>
  <c r="N178" i="26" s="1"/>
  <c r="S71" i="26"/>
  <c r="S72" i="26" s="1" a="1"/>
  <c r="S72" i="26" s="1"/>
  <c r="S75" i="26" s="1"/>
  <c r="S78" i="26" s="1"/>
  <c r="S80" i="26" s="1"/>
  <c r="S211" i="26" s="1"/>
  <c r="S223" i="26" s="1"/>
  <c r="S233" i="26" s="1"/>
  <c r="S307" i="26" s="1"/>
  <c r="T28" i="16"/>
  <c r="T71" i="26" s="1"/>
  <c r="T72" i="26" s="1" a="1"/>
  <c r="T72" i="26" s="1"/>
  <c r="T75" i="26" s="1"/>
  <c r="U46" i="16"/>
  <c r="V46" i="16" s="1"/>
  <c r="M147" i="30"/>
  <c r="O144" i="26"/>
  <c r="O56" i="26"/>
  <c r="O133" i="30"/>
  <c r="O142" i="30" s="1"/>
  <c r="O152" i="30" s="1"/>
  <c r="O130" i="30"/>
  <c r="O139" i="30" s="1"/>
  <c r="O149" i="30" s="1"/>
  <c r="O132" i="30"/>
  <c r="O141" i="30" s="1"/>
  <c r="O151" i="30" s="1"/>
  <c r="O131" i="30"/>
  <c r="O140" i="30" s="1"/>
  <c r="O150" i="30" s="1"/>
  <c r="O129" i="30"/>
  <c r="O138" i="30" s="1"/>
  <c r="O128" i="30"/>
  <c r="N134" i="30"/>
  <c r="N137" i="30"/>
  <c r="N147" i="30" s="1"/>
  <c r="N153" i="30" s="1"/>
  <c r="P250" i="26"/>
  <c r="P53" i="26"/>
  <c r="P112" i="30"/>
  <c r="P114" i="30" s="1"/>
  <c r="P24" i="30"/>
  <c r="P7" i="30"/>
  <c r="Q23" i="26"/>
  <c r="Q24" i="26" s="1" a="1"/>
  <c r="Q24" i="26" s="1"/>
  <c r="Q26" i="26" s="1"/>
  <c r="K496" i="31"/>
  <c r="O289" i="26" l="1"/>
  <c r="O205" i="26"/>
  <c r="O209" i="26" s="1"/>
  <c r="O221" i="26" s="1"/>
  <c r="O231" i="26" s="1"/>
  <c r="O305" i="26" s="1"/>
  <c r="N305" i="26"/>
  <c r="N367" i="30"/>
  <c r="N241" i="26"/>
  <c r="O146" i="26"/>
  <c r="O178" i="26" s="1"/>
  <c r="I72" i="26"/>
  <c r="V93" i="26"/>
  <c r="W46" i="16"/>
  <c r="U93" i="26"/>
  <c r="T78" i="26"/>
  <c r="T80" i="26" s="1"/>
  <c r="I75" i="26"/>
  <c r="I78" i="26" s="1"/>
  <c r="Z46" i="16"/>
  <c r="Z93" i="26" s="1"/>
  <c r="O148" i="30"/>
  <c r="M153" i="30"/>
  <c r="P131" i="30"/>
  <c r="P140" i="30" s="1"/>
  <c r="P150" i="30" s="1"/>
  <c r="P132" i="30"/>
  <c r="P141" i="30" s="1"/>
  <c r="P130" i="30"/>
  <c r="P139" i="30" s="1"/>
  <c r="P128" i="30"/>
  <c r="P133" i="30"/>
  <c r="P142" i="30" s="1"/>
  <c r="P152" i="30" s="1"/>
  <c r="P129" i="30"/>
  <c r="P138" i="30" s="1"/>
  <c r="P148" i="30" s="1"/>
  <c r="N175" i="30"/>
  <c r="N420" i="30"/>
  <c r="N374" i="30"/>
  <c r="N479" i="31"/>
  <c r="N496" i="31" s="1"/>
  <c r="N43" i="35" s="1"/>
  <c r="N51" i="35" s="1"/>
  <c r="N161" i="30"/>
  <c r="P144" i="26"/>
  <c r="P56" i="26"/>
  <c r="P205" i="26" s="1"/>
  <c r="P209" i="26" s="1"/>
  <c r="P221" i="26" s="1"/>
  <c r="P231" i="26" s="1"/>
  <c r="P367" i="30" s="1"/>
  <c r="Q250" i="26"/>
  <c r="Q7" i="30"/>
  <c r="Q53" i="26"/>
  <c r="Q24" i="30"/>
  <c r="Q112" i="30"/>
  <c r="Q114" i="30" s="1"/>
  <c r="O137" i="30"/>
  <c r="O147" i="30" s="1"/>
  <c r="O134" i="30"/>
  <c r="R23" i="26"/>
  <c r="R24" i="26" s="1" a="1"/>
  <c r="R24" i="26" s="1"/>
  <c r="R26" i="26" s="1"/>
  <c r="K43" i="35"/>
  <c r="K51" i="35" s="1"/>
  <c r="O367" i="30" l="1"/>
  <c r="P305" i="26"/>
  <c r="O241" i="26"/>
  <c r="P241" i="26"/>
  <c r="U94" i="26" a="1"/>
  <c r="U94" i="26" s="1"/>
  <c r="U125" i="26" s="1"/>
  <c r="U128" i="26" s="1"/>
  <c r="U130" i="26" s="1"/>
  <c r="U212" i="26" s="1"/>
  <c r="U224" i="26" s="1"/>
  <c r="U234" i="26" s="1"/>
  <c r="U308" i="26" s="1"/>
  <c r="Z94" i="26" a="1"/>
  <c r="Z94" i="26" s="1"/>
  <c r="Z125" i="26" s="1"/>
  <c r="Z128" i="26" s="1"/>
  <c r="Z130" i="26" s="1"/>
  <c r="Z212" i="26" s="1"/>
  <c r="Z224" i="26" s="1"/>
  <c r="Z234" i="26" s="1"/>
  <c r="Z308" i="26" s="1"/>
  <c r="V94" i="26" a="1"/>
  <c r="V94" i="26" s="1"/>
  <c r="V125" i="26" s="1"/>
  <c r="V128" i="26" s="1"/>
  <c r="V130" i="26" s="1"/>
  <c r="V212" i="26" s="1"/>
  <c r="V224" i="26" s="1"/>
  <c r="V234" i="26" s="1"/>
  <c r="V308" i="26" s="1"/>
  <c r="O153" i="30"/>
  <c r="O479" i="31" s="1"/>
  <c r="O496" i="31" s="1"/>
  <c r="O43" i="35" s="1"/>
  <c r="O51" i="35" s="1"/>
  <c r="P146" i="26"/>
  <c r="P178" i="26" s="1"/>
  <c r="X46" i="16"/>
  <c r="W93" i="26"/>
  <c r="T211" i="26"/>
  <c r="T223" i="26" s="1"/>
  <c r="T233" i="26" s="1"/>
  <c r="I80" i="26"/>
  <c r="I211" i="26" s="1"/>
  <c r="I223" i="26" s="1"/>
  <c r="P289" i="26"/>
  <c r="P151" i="30"/>
  <c r="R24" i="30"/>
  <c r="R112" i="30"/>
  <c r="R114" i="30" s="1"/>
  <c r="R53" i="26"/>
  <c r="R250" i="26"/>
  <c r="R7" i="30"/>
  <c r="P134" i="30"/>
  <c r="P137" i="30"/>
  <c r="P147" i="30" s="1"/>
  <c r="Q56" i="26"/>
  <c r="Q144" i="26"/>
  <c r="Q131" i="30"/>
  <c r="Q140" i="30" s="1"/>
  <c r="Q150" i="30" s="1"/>
  <c r="Q128" i="30"/>
  <c r="Q130" i="30"/>
  <c r="Q139" i="30" s="1"/>
  <c r="Q149" i="30" s="1"/>
  <c r="Q129" i="30"/>
  <c r="Q138" i="30" s="1"/>
  <c r="Q148" i="30" s="1"/>
  <c r="Q133" i="30"/>
  <c r="Q142" i="30" s="1"/>
  <c r="Q132" i="30"/>
  <c r="Q141" i="30" s="1"/>
  <c r="Q151" i="30" s="1"/>
  <c r="P149" i="30"/>
  <c r="M175" i="30"/>
  <c r="M161" i="30"/>
  <c r="M374" i="30"/>
  <c r="M420" i="30"/>
  <c r="M479" i="31"/>
  <c r="S23" i="26"/>
  <c r="S24" i="26" s="1" a="1"/>
  <c r="S24" i="26" s="1"/>
  <c r="S26" i="26" s="1"/>
  <c r="BE353" i="30"/>
  <c r="BG245" i="30"/>
  <c r="BG36" i="30"/>
  <c r="BG353" i="30"/>
  <c r="BG217" i="30"/>
  <c r="Q289" i="26" l="1"/>
  <c r="Q205" i="26"/>
  <c r="Q209" i="26" s="1"/>
  <c r="Q221" i="26" s="1"/>
  <c r="Q231" i="26" s="1"/>
  <c r="Q241" i="26" s="1"/>
  <c r="W94" i="26" a="1"/>
  <c r="W94" i="26" s="1"/>
  <c r="W125" i="26" s="1"/>
  <c r="W128" i="26" s="1"/>
  <c r="W130" i="26" s="1"/>
  <c r="W212" i="26" s="1"/>
  <c r="W224" i="26" s="1"/>
  <c r="W234" i="26" s="1"/>
  <c r="W308" i="26" s="1"/>
  <c r="O374" i="30"/>
  <c r="O420" i="30"/>
  <c r="O161" i="30"/>
  <c r="O175" i="30"/>
  <c r="Q146" i="26"/>
  <c r="Q178" i="26" s="1"/>
  <c r="Y46" i="16"/>
  <c r="Y93" i="26" s="1"/>
  <c r="X93" i="26"/>
  <c r="X94" i="26" s="1" a="1"/>
  <c r="X94" i="26" s="1"/>
  <c r="T307" i="26"/>
  <c r="I233" i="26"/>
  <c r="I307" i="26" s="1"/>
  <c r="Q152" i="30"/>
  <c r="M496" i="31"/>
  <c r="R56" i="26"/>
  <c r="R144" i="26"/>
  <c r="S24" i="30"/>
  <c r="S250" i="26"/>
  <c r="S112" i="30"/>
  <c r="S114" i="30" s="1"/>
  <c r="S7" i="30"/>
  <c r="S53" i="26"/>
  <c r="Q134" i="30"/>
  <c r="Q137" i="30"/>
  <c r="P153" i="30"/>
  <c r="R132" i="30"/>
  <c r="R141" i="30" s="1"/>
  <c r="R151" i="30" s="1"/>
  <c r="R129" i="30"/>
  <c r="R138" i="30" s="1"/>
  <c r="R148" i="30" s="1"/>
  <c r="R130" i="30"/>
  <c r="R139" i="30" s="1"/>
  <c r="R128" i="30"/>
  <c r="R133" i="30"/>
  <c r="R142" i="30" s="1"/>
  <c r="R152" i="30" s="1"/>
  <c r="R131" i="30"/>
  <c r="R140" i="30" s="1"/>
  <c r="T23" i="26"/>
  <c r="T24" i="26" s="1" a="1"/>
  <c r="T24" i="26" s="1"/>
  <c r="T26" i="26" s="1"/>
  <c r="BE61" i="16"/>
  <c r="BE245" i="30"/>
  <c r="BE238" i="30"/>
  <c r="BE231" i="30"/>
  <c r="BE217" i="30"/>
  <c r="BE36" i="30"/>
  <c r="BG61" i="16"/>
  <c r="BG231" i="30"/>
  <c r="BG238" i="30"/>
  <c r="BD245" i="30"/>
  <c r="BD231" i="30"/>
  <c r="BD36" i="30"/>
  <c r="BD353" i="30"/>
  <c r="BD238" i="30"/>
  <c r="BD61" i="16"/>
  <c r="BD217" i="30"/>
  <c r="AZ231" i="30"/>
  <c r="AZ36" i="30"/>
  <c r="AZ245" i="30"/>
  <c r="AZ353" i="30"/>
  <c r="AZ217" i="30"/>
  <c r="AZ238" i="30"/>
  <c r="AZ61" i="16"/>
  <c r="AT245" i="30"/>
  <c r="AT231" i="30"/>
  <c r="AT36" i="30"/>
  <c r="AT353" i="30"/>
  <c r="AT61" i="16"/>
  <c r="AT238" i="30"/>
  <c r="AT217" i="30"/>
  <c r="AQ245" i="30"/>
  <c r="AQ353" i="30"/>
  <c r="AQ231" i="30"/>
  <c r="AQ36" i="30"/>
  <c r="AQ238" i="30"/>
  <c r="AQ217" i="30"/>
  <c r="AQ61" i="16"/>
  <c r="AL36" i="30"/>
  <c r="AL245" i="30"/>
  <c r="AL231" i="30"/>
  <c r="AL353" i="30"/>
  <c r="AL238" i="30"/>
  <c r="AL217" i="30"/>
  <c r="AL61" i="16"/>
  <c r="AH353" i="30"/>
  <c r="AH231" i="30"/>
  <c r="AH245" i="30"/>
  <c r="AH36" i="30"/>
  <c r="AH217" i="30"/>
  <c r="AH238" i="30"/>
  <c r="AH61" i="16"/>
  <c r="AF36" i="30"/>
  <c r="AF231" i="30"/>
  <c r="AF245" i="30"/>
  <c r="AF353" i="30"/>
  <c r="AF238" i="30"/>
  <c r="AF217" i="30"/>
  <c r="AF61" i="16"/>
  <c r="AA353" i="30"/>
  <c r="AA238" i="30"/>
  <c r="AA217" i="30"/>
  <c r="AA61" i="16"/>
  <c r="AA231" i="30"/>
  <c r="AA36" i="30"/>
  <c r="AA245" i="30"/>
  <c r="V36" i="30"/>
  <c r="V231" i="30"/>
  <c r="V245" i="30"/>
  <c r="V353" i="30"/>
  <c r="V238" i="30"/>
  <c r="V217" i="30"/>
  <c r="V61" i="16"/>
  <c r="R238" i="30"/>
  <c r="R353" i="30"/>
  <c r="R217" i="30"/>
  <c r="R36" i="30"/>
  <c r="R245" i="30"/>
  <c r="R61" i="16"/>
  <c r="R231" i="30"/>
  <c r="L231" i="30"/>
  <c r="L36" i="30"/>
  <c r="L245" i="30"/>
  <c r="L238" i="30"/>
  <c r="L241" i="30" s="1"/>
  <c r="L247" i="30" s="1"/>
  <c r="L353" i="30"/>
  <c r="L217" i="30"/>
  <c r="L61" i="16"/>
  <c r="I57" i="16"/>
  <c r="K245" i="30"/>
  <c r="K36" i="30"/>
  <c r="K61" i="16"/>
  <c r="K217" i="30"/>
  <c r="K353" i="30"/>
  <c r="K238" i="30"/>
  <c r="K241" i="30" s="1"/>
  <c r="K247" i="30" s="1"/>
  <c r="K231" i="30"/>
  <c r="K232" i="30" s="1"/>
  <c r="BC353" i="30"/>
  <c r="BC217" i="30"/>
  <c r="BC238" i="30"/>
  <c r="BC231" i="30"/>
  <c r="BC61" i="16"/>
  <c r="BC245" i="30"/>
  <c r="BC36" i="30"/>
  <c r="BG355" i="30"/>
  <c r="BA36" i="30"/>
  <c r="BA245" i="30"/>
  <c r="BA231" i="30"/>
  <c r="BA353" i="30"/>
  <c r="BA217" i="30"/>
  <c r="BA238" i="30"/>
  <c r="BA61" i="16"/>
  <c r="AW231" i="30"/>
  <c r="AW245" i="30"/>
  <c r="AW36" i="30"/>
  <c r="AW353" i="30"/>
  <c r="AW217" i="30"/>
  <c r="AW238" i="30"/>
  <c r="AW61" i="16"/>
  <c r="AS353" i="30"/>
  <c r="AS61" i="16"/>
  <c r="AS36" i="30"/>
  <c r="AS217" i="30"/>
  <c r="AS231" i="30"/>
  <c r="AS245" i="30"/>
  <c r="AS238" i="30"/>
  <c r="AO353" i="30"/>
  <c r="AO238" i="30"/>
  <c r="AO61" i="16"/>
  <c r="AO217" i="30"/>
  <c r="AO231" i="30"/>
  <c r="AO245" i="30"/>
  <c r="AO36" i="30"/>
  <c r="AM231" i="30"/>
  <c r="AM245" i="30"/>
  <c r="AM36" i="30"/>
  <c r="AM353" i="30"/>
  <c r="AM238" i="30"/>
  <c r="AM217" i="30"/>
  <c r="AM61" i="16"/>
  <c r="AI353" i="30"/>
  <c r="AI245" i="30"/>
  <c r="AI36" i="30"/>
  <c r="AI231" i="30"/>
  <c r="AI217" i="30"/>
  <c r="AI61" i="16"/>
  <c r="AI238" i="30"/>
  <c r="AC36" i="30"/>
  <c r="AC245" i="30"/>
  <c r="AC231" i="30"/>
  <c r="AC353" i="30"/>
  <c r="AC217" i="30"/>
  <c r="AC238" i="30"/>
  <c r="AC61" i="16"/>
  <c r="Z353" i="30"/>
  <c r="Z238" i="30"/>
  <c r="Z217" i="30"/>
  <c r="Z61" i="16"/>
  <c r="Z245" i="30"/>
  <c r="Z231" i="30"/>
  <c r="Z36" i="30"/>
  <c r="W36" i="30"/>
  <c r="W231" i="30"/>
  <c r="W245" i="30"/>
  <c r="W353" i="30"/>
  <c r="W217" i="30"/>
  <c r="W61" i="16"/>
  <c r="W238" i="30"/>
  <c r="S231" i="30"/>
  <c r="S245" i="30"/>
  <c r="S36" i="30"/>
  <c r="S238" i="30"/>
  <c r="S353" i="30"/>
  <c r="S217" i="30"/>
  <c r="S61" i="16"/>
  <c r="O245" i="30"/>
  <c r="O231" i="30"/>
  <c r="O353" i="30"/>
  <c r="O36" i="30"/>
  <c r="O217" i="30"/>
  <c r="O238" i="30"/>
  <c r="O241" i="30" s="1"/>
  <c r="O247" i="30" s="1"/>
  <c r="O61" i="16"/>
  <c r="M353" i="30"/>
  <c r="M245" i="30"/>
  <c r="M231" i="30"/>
  <c r="M36" i="30"/>
  <c r="M238" i="30"/>
  <c r="M241" i="30" s="1"/>
  <c r="M247" i="30" s="1"/>
  <c r="M217" i="30"/>
  <c r="M61" i="16"/>
  <c r="BF245" i="30"/>
  <c r="BF36" i="30"/>
  <c r="BF231" i="30"/>
  <c r="BF353" i="30"/>
  <c r="BF217" i="30"/>
  <c r="BF238" i="30"/>
  <c r="BF61" i="16"/>
  <c r="BB353" i="30"/>
  <c r="BB238" i="30"/>
  <c r="BB217" i="30"/>
  <c r="BB61" i="16"/>
  <c r="BB245" i="30"/>
  <c r="BB231" i="30"/>
  <c r="BB36" i="30"/>
  <c r="AX36" i="30"/>
  <c r="AX231" i="30"/>
  <c r="AX245" i="30"/>
  <c r="AX353" i="30"/>
  <c r="AX238" i="30"/>
  <c r="AX217" i="30"/>
  <c r="AX61" i="16"/>
  <c r="AV353" i="30"/>
  <c r="AV238" i="30"/>
  <c r="AV217" i="30"/>
  <c r="AV245" i="30"/>
  <c r="AV231" i="30"/>
  <c r="AV36" i="30"/>
  <c r="AV61" i="16"/>
  <c r="AP231" i="30"/>
  <c r="AP36" i="30"/>
  <c r="AP245" i="30"/>
  <c r="AP353" i="30"/>
  <c r="AP217" i="30"/>
  <c r="AP238" i="30"/>
  <c r="AP61" i="16"/>
  <c r="AK36" i="30"/>
  <c r="AK231" i="30"/>
  <c r="AK245" i="30"/>
  <c r="AK353" i="30"/>
  <c r="AK217" i="30"/>
  <c r="AK238" i="30"/>
  <c r="AK61" i="16"/>
  <c r="AG245" i="30"/>
  <c r="AG231" i="30"/>
  <c r="AG36" i="30"/>
  <c r="AG353" i="30"/>
  <c r="AG217" i="30"/>
  <c r="AG238" i="30"/>
  <c r="AG61" i="16"/>
  <c r="AD36" i="30"/>
  <c r="AD245" i="30"/>
  <c r="AD353" i="30"/>
  <c r="AD231" i="30"/>
  <c r="AD217" i="30"/>
  <c r="AD238" i="30"/>
  <c r="AD61" i="16"/>
  <c r="Y217" i="30"/>
  <c r="Y245" i="30"/>
  <c r="Y231" i="30"/>
  <c r="Y36" i="30"/>
  <c r="Y353" i="30"/>
  <c r="Y238" i="30"/>
  <c r="Y61" i="16"/>
  <c r="U353" i="30"/>
  <c r="U238" i="30"/>
  <c r="U217" i="30"/>
  <c r="U61" i="16"/>
  <c r="U231" i="30"/>
  <c r="U245" i="30"/>
  <c r="U36" i="30"/>
  <c r="Q231" i="30"/>
  <c r="Q353" i="30"/>
  <c r="Q36" i="30"/>
  <c r="Q245" i="30"/>
  <c r="Q217" i="30"/>
  <c r="Q238" i="30"/>
  <c r="Q241" i="30" s="1"/>
  <c r="Q247" i="30" s="1"/>
  <c r="Q61" i="16"/>
  <c r="BH36" i="30"/>
  <c r="BH245" i="30"/>
  <c r="BH231" i="30"/>
  <c r="BH353" i="30"/>
  <c r="BH217" i="30"/>
  <c r="BH218" i="30" s="1"/>
  <c r="BH238" i="30"/>
  <c r="BH61" i="16"/>
  <c r="AY245" i="30"/>
  <c r="AY231" i="30"/>
  <c r="AY36" i="30"/>
  <c r="AY353" i="30"/>
  <c r="AY217" i="30"/>
  <c r="AY238" i="30"/>
  <c r="AY61" i="16"/>
  <c r="AU353" i="30"/>
  <c r="AU217" i="30"/>
  <c r="AU238" i="30"/>
  <c r="AU245" i="30"/>
  <c r="AU231" i="30"/>
  <c r="AU61" i="16"/>
  <c r="AU36" i="30"/>
  <c r="AR245" i="30"/>
  <c r="AR231" i="30"/>
  <c r="AR36" i="30"/>
  <c r="AR353" i="30"/>
  <c r="AR217" i="30"/>
  <c r="AR238" i="30"/>
  <c r="AR61" i="16"/>
  <c r="AN245" i="30"/>
  <c r="AN231" i="30"/>
  <c r="AN36" i="30"/>
  <c r="AN353" i="30"/>
  <c r="AN238" i="30"/>
  <c r="AN61" i="16"/>
  <c r="AN217" i="30"/>
  <c r="AJ231" i="30"/>
  <c r="AJ36" i="30"/>
  <c r="AJ245" i="30"/>
  <c r="AJ353" i="30"/>
  <c r="AJ217" i="30"/>
  <c r="AJ238" i="30"/>
  <c r="AJ61" i="16"/>
  <c r="AE353" i="30"/>
  <c r="AE238" i="30"/>
  <c r="AE217" i="30"/>
  <c r="AE36" i="30"/>
  <c r="AE61" i="16"/>
  <c r="AE245" i="30"/>
  <c r="AE231" i="30"/>
  <c r="AB231" i="30"/>
  <c r="AB245" i="30"/>
  <c r="AB36" i="30"/>
  <c r="AB353" i="30"/>
  <c r="AB217" i="30"/>
  <c r="AB238" i="30"/>
  <c r="AB61" i="16"/>
  <c r="X36" i="30"/>
  <c r="X353" i="30"/>
  <c r="X231" i="30"/>
  <c r="X245" i="30"/>
  <c r="X217" i="30"/>
  <c r="X238" i="30"/>
  <c r="X61" i="16"/>
  <c r="T245" i="30"/>
  <c r="T231" i="30"/>
  <c r="T353" i="30"/>
  <c r="T36" i="30"/>
  <c r="T217" i="30"/>
  <c r="T61" i="16"/>
  <c r="T238" i="30"/>
  <c r="N353" i="30"/>
  <c r="N231" i="30"/>
  <c r="N36" i="30"/>
  <c r="N245" i="30"/>
  <c r="N238" i="30"/>
  <c r="N241" i="30" s="1"/>
  <c r="N247" i="30" s="1"/>
  <c r="N217" i="30"/>
  <c r="N61" i="16"/>
  <c r="P245" i="30"/>
  <c r="P36" i="30"/>
  <c r="P353" i="30"/>
  <c r="P231" i="30"/>
  <c r="P238" i="30"/>
  <c r="P241" i="30" s="1"/>
  <c r="P247" i="30" s="1"/>
  <c r="P217" i="30"/>
  <c r="P61" i="16"/>
  <c r="BE355" i="30"/>
  <c r="Q305" i="26" l="1"/>
  <c r="Q367" i="30"/>
  <c r="R289" i="26"/>
  <c r="R205" i="26"/>
  <c r="R209" i="26" s="1"/>
  <c r="R221" i="26" s="1"/>
  <c r="R231" i="26" s="1"/>
  <c r="I154" i="26"/>
  <c r="I134" i="26"/>
  <c r="Y94" i="26" a="1"/>
  <c r="Y94" i="26" s="1"/>
  <c r="Y125" i="26" s="1"/>
  <c r="Y128" i="26" s="1"/>
  <c r="Y130" i="26" s="1"/>
  <c r="Y212" i="26" s="1"/>
  <c r="Y224" i="26" s="1"/>
  <c r="Y234" i="26" s="1"/>
  <c r="R146" i="26"/>
  <c r="R178" i="26" s="1"/>
  <c r="X125" i="26"/>
  <c r="R134" i="30"/>
  <c r="R137" i="30"/>
  <c r="R147" i="30" s="1"/>
  <c r="P161" i="30"/>
  <c r="P374" i="30"/>
  <c r="P479" i="31"/>
  <c r="P420" i="30"/>
  <c r="P175" i="30"/>
  <c r="S56" i="26"/>
  <c r="S144" i="26"/>
  <c r="R149" i="30"/>
  <c r="Q147" i="30"/>
  <c r="R150" i="30"/>
  <c r="T112" i="30"/>
  <c r="T114" i="30" s="1"/>
  <c r="T250" i="26"/>
  <c r="T7" i="30"/>
  <c r="T53" i="26"/>
  <c r="T24" i="30"/>
  <c r="S133" i="30"/>
  <c r="S142" i="30" s="1"/>
  <c r="S152" i="30" s="1"/>
  <c r="S129" i="30"/>
  <c r="S138" i="30" s="1"/>
  <c r="S148" i="30" s="1"/>
  <c r="S131" i="30"/>
  <c r="S140" i="30" s="1"/>
  <c r="S150" i="30" s="1"/>
  <c r="S128" i="30"/>
  <c r="S130" i="30"/>
  <c r="S139" i="30" s="1"/>
  <c r="S149" i="30" s="1"/>
  <c r="S132" i="30"/>
  <c r="S141" i="30" s="1"/>
  <c r="S151" i="30" s="1"/>
  <c r="M43" i="35"/>
  <c r="M51" i="35" s="1"/>
  <c r="U23" i="26"/>
  <c r="U24" i="26" s="1" a="1"/>
  <c r="U24" i="26" s="1"/>
  <c r="U26" i="26" s="1"/>
  <c r="K39" i="26"/>
  <c r="K42" i="26" s="1" a="1"/>
  <c r="K42" i="26" s="1"/>
  <c r="K150" i="26" s="1"/>
  <c r="K151" i="26" s="1"/>
  <c r="K157" i="26" s="1"/>
  <c r="K159" i="26" s="1"/>
  <c r="AR218" i="30"/>
  <c r="AR250" i="30" s="1"/>
  <c r="AU218" i="30"/>
  <c r="AU250" i="30" s="1"/>
  <c r="AY218" i="30"/>
  <c r="AY246" i="30" s="1"/>
  <c r="BE218" i="30"/>
  <c r="BE246" i="30" s="1"/>
  <c r="AJ218" i="30"/>
  <c r="AJ246" i="30" s="1"/>
  <c r="P248" i="30"/>
  <c r="P253" i="30" s="1"/>
  <c r="N248" i="30"/>
  <c r="N253" i="30" s="1"/>
  <c r="O248" i="30"/>
  <c r="O253" i="30" s="1"/>
  <c r="P218" i="30"/>
  <c r="P246" i="30" s="1"/>
  <c r="AE218" i="30"/>
  <c r="AE250" i="30" s="1"/>
  <c r="T218" i="30"/>
  <c r="X218" i="30"/>
  <c r="AB218" i="30"/>
  <c r="N359" i="30"/>
  <c r="N360" i="30"/>
  <c r="N363" i="30" s="1"/>
  <c r="N384" i="30" s="1"/>
  <c r="AB355" i="30"/>
  <c r="AE355" i="30"/>
  <c r="AJ355" i="30"/>
  <c r="AN355" i="30"/>
  <c r="AR355" i="30"/>
  <c r="AU355" i="30"/>
  <c r="AY355" i="30"/>
  <c r="AV218" i="30"/>
  <c r="M248" i="30"/>
  <c r="O218" i="30"/>
  <c r="W218" i="30"/>
  <c r="AC218" i="30"/>
  <c r="AI218" i="30"/>
  <c r="AI355" i="30"/>
  <c r="AW218" i="30"/>
  <c r="BA218" i="30"/>
  <c r="BC218" i="30"/>
  <c r="K359" i="30"/>
  <c r="K360" i="30"/>
  <c r="AT218" i="30"/>
  <c r="BD218" i="30"/>
  <c r="P359" i="30"/>
  <c r="P360" i="30"/>
  <c r="P363" i="30" s="1"/>
  <c r="P384" i="30" s="1"/>
  <c r="AN218" i="30"/>
  <c r="Q248" i="30"/>
  <c r="U218" i="30"/>
  <c r="AD355" i="30"/>
  <c r="AX218" i="30"/>
  <c r="BB218" i="30"/>
  <c r="BF218" i="30"/>
  <c r="M360" i="30"/>
  <c r="M363" i="30" s="1"/>
  <c r="M384" i="30" s="1"/>
  <c r="M359" i="30"/>
  <c r="W355" i="30"/>
  <c r="Z355" i="30"/>
  <c r="AC355" i="30"/>
  <c r="AM355" i="30"/>
  <c r="AO355" i="30"/>
  <c r="AS355" i="30"/>
  <c r="AW355" i="30"/>
  <c r="BA355" i="30"/>
  <c r="BC355" i="30"/>
  <c r="K218" i="30"/>
  <c r="L218" i="30"/>
  <c r="R218" i="30"/>
  <c r="V218" i="30"/>
  <c r="AA218" i="30"/>
  <c r="AF218" i="30"/>
  <c r="AL218" i="30"/>
  <c r="AQ218" i="30"/>
  <c r="N218" i="30"/>
  <c r="BH250" i="30"/>
  <c r="BH246" i="30"/>
  <c r="Q218" i="30"/>
  <c r="Q359" i="30"/>
  <c r="Q360" i="30"/>
  <c r="Q363" i="30" s="1"/>
  <c r="Q384" i="30" s="1"/>
  <c r="Y355" i="30"/>
  <c r="Y218" i="30"/>
  <c r="AD218" i="30"/>
  <c r="AG218" i="30"/>
  <c r="AK218" i="30"/>
  <c r="AP218" i="30"/>
  <c r="BF355" i="30"/>
  <c r="AO218" i="30"/>
  <c r="AS218" i="30"/>
  <c r="L232" i="30"/>
  <c r="L359" i="30"/>
  <c r="L360" i="30"/>
  <c r="L363" i="30" s="1"/>
  <c r="L384" i="30" s="1"/>
  <c r="AH218" i="30"/>
  <c r="AQ355" i="30"/>
  <c r="AZ218" i="30"/>
  <c r="BG218" i="30"/>
  <c r="T355" i="30"/>
  <c r="X355" i="30"/>
  <c r="BH355" i="30"/>
  <c r="U355" i="30"/>
  <c r="AG355" i="30"/>
  <c r="AK355" i="30"/>
  <c r="AP355" i="30"/>
  <c r="AV355" i="30"/>
  <c r="AX355" i="30"/>
  <c r="BB355" i="30"/>
  <c r="M218" i="30"/>
  <c r="O360" i="30"/>
  <c r="O363" i="30" s="1"/>
  <c r="O384" i="30" s="1"/>
  <c r="O359" i="30"/>
  <c r="S218" i="30"/>
  <c r="Z218" i="30"/>
  <c r="AM218" i="30"/>
  <c r="K248" i="30"/>
  <c r="I245" i="30"/>
  <c r="I61" i="16"/>
  <c r="I231" i="30"/>
  <c r="I36" i="30"/>
  <c r="I238" i="30"/>
  <c r="I353" i="30"/>
  <c r="I217" i="30"/>
  <c r="L248" i="30"/>
  <c r="V355" i="30"/>
  <c r="AA355" i="30"/>
  <c r="AF355" i="30"/>
  <c r="AH355" i="30"/>
  <c r="AL355" i="30"/>
  <c r="AT355" i="30"/>
  <c r="AZ355" i="30"/>
  <c r="BD355" i="30"/>
  <c r="S289" i="26" l="1"/>
  <c r="S205" i="26"/>
  <c r="S209" i="26" s="1"/>
  <c r="S221" i="26" s="1"/>
  <c r="S231" i="26" s="1"/>
  <c r="S305" i="26" s="1"/>
  <c r="R305" i="26"/>
  <c r="R367" i="30"/>
  <c r="R241" i="26"/>
  <c r="K170" i="26"/>
  <c r="K171" i="26" s="1"/>
  <c r="K175" i="26" s="1"/>
  <c r="K179" i="26" s="1"/>
  <c r="I94" i="26"/>
  <c r="S146" i="26"/>
  <c r="S178" i="26" s="1"/>
  <c r="X128" i="26"/>
  <c r="X130" i="26" s="1"/>
  <c r="I125" i="26"/>
  <c r="I128" i="26" s="1"/>
  <c r="AY250" i="30"/>
  <c r="Y308" i="26"/>
  <c r="AE246" i="30"/>
  <c r="AR246" i="30"/>
  <c r="T56" i="26"/>
  <c r="T144" i="26"/>
  <c r="T132" i="30"/>
  <c r="T141" i="30" s="1"/>
  <c r="T151" i="30" s="1"/>
  <c r="T130" i="30"/>
  <c r="T139" i="30" s="1"/>
  <c r="T149" i="30" s="1"/>
  <c r="T129" i="30"/>
  <c r="T138" i="30" s="1"/>
  <c r="T148" i="30" s="1"/>
  <c r="T131" i="30"/>
  <c r="T140" i="30" s="1"/>
  <c r="T150" i="30" s="1"/>
  <c r="T133" i="30"/>
  <c r="T142" i="30" s="1"/>
  <c r="T152" i="30" s="1"/>
  <c r="T128" i="30"/>
  <c r="U250" i="26"/>
  <c r="U53" i="26"/>
  <c r="U112" i="30"/>
  <c r="U114" i="30" s="1"/>
  <c r="U7" i="30"/>
  <c r="U24" i="30"/>
  <c r="Q153" i="30"/>
  <c r="S134" i="30"/>
  <c r="S137" i="30"/>
  <c r="R153" i="30"/>
  <c r="P496" i="31"/>
  <c r="V23" i="26"/>
  <c r="V24" i="26" s="1" a="1"/>
  <c r="V24" i="26" s="1"/>
  <c r="V26" i="26" s="1"/>
  <c r="AJ250" i="30"/>
  <c r="K11" i="30"/>
  <c r="K15" i="30" s="1"/>
  <c r="K253" i="26"/>
  <c r="K45" i="26"/>
  <c r="K290" i="26"/>
  <c r="BE250" i="30"/>
  <c r="AU246" i="30"/>
  <c r="L39" i="26"/>
  <c r="L42" i="26" s="1" a="1"/>
  <c r="L42" i="26" s="1"/>
  <c r="L150" i="26" s="1"/>
  <c r="L151" i="26" s="1"/>
  <c r="P250" i="30"/>
  <c r="P257" i="30"/>
  <c r="N257" i="30"/>
  <c r="O257" i="30"/>
  <c r="M246" i="30"/>
  <c r="M250" i="30"/>
  <c r="AH246" i="30"/>
  <c r="AH250" i="30"/>
  <c r="AS250" i="30"/>
  <c r="AS246" i="30"/>
  <c r="AP246" i="30"/>
  <c r="AP250" i="30"/>
  <c r="Y250" i="30"/>
  <c r="Y246" i="30"/>
  <c r="AQ246" i="30"/>
  <c r="AQ250" i="30"/>
  <c r="AA246" i="30"/>
  <c r="AA250" i="30"/>
  <c r="K250" i="30"/>
  <c r="K246" i="30"/>
  <c r="I218" i="30"/>
  <c r="BF250" i="30"/>
  <c r="BF246" i="30"/>
  <c r="BB246" i="30"/>
  <c r="BB250" i="30"/>
  <c r="Q253" i="30"/>
  <c r="Q257" i="30"/>
  <c r="BC250" i="30"/>
  <c r="BC246" i="30"/>
  <c r="AI250" i="30"/>
  <c r="AI246" i="30"/>
  <c r="M253" i="30"/>
  <c r="M257" i="30"/>
  <c r="T250" i="30"/>
  <c r="T246" i="30"/>
  <c r="BG250" i="30"/>
  <c r="BG246" i="30"/>
  <c r="AM250" i="30"/>
  <c r="AM246" i="30"/>
  <c r="AK246" i="30"/>
  <c r="AK250" i="30"/>
  <c r="Q246" i="30"/>
  <c r="Q250" i="30"/>
  <c r="N250" i="30"/>
  <c r="N246" i="30"/>
  <c r="AL250" i="30"/>
  <c r="AL246" i="30"/>
  <c r="V246" i="30"/>
  <c r="V250" i="30"/>
  <c r="AX246" i="30"/>
  <c r="AX250" i="30"/>
  <c r="AN246" i="30"/>
  <c r="AN250" i="30"/>
  <c r="BD250" i="30"/>
  <c r="BD246" i="30"/>
  <c r="AC246" i="30"/>
  <c r="AC250" i="30"/>
  <c r="AV246" i="30"/>
  <c r="AV250" i="30"/>
  <c r="K253" i="30"/>
  <c r="K257" i="30"/>
  <c r="AZ246" i="30"/>
  <c r="AZ250" i="30"/>
  <c r="L253" i="30"/>
  <c r="L257" i="30"/>
  <c r="Z250" i="30"/>
  <c r="Z246" i="30"/>
  <c r="S246" i="30"/>
  <c r="S250" i="30"/>
  <c r="AO246" i="30"/>
  <c r="AO250" i="30"/>
  <c r="AG246" i="30"/>
  <c r="AG250" i="30"/>
  <c r="R246" i="30"/>
  <c r="R250" i="30"/>
  <c r="BA246" i="30"/>
  <c r="BA250" i="30"/>
  <c r="AB246" i="30"/>
  <c r="AB250" i="30"/>
  <c r="M232" i="30"/>
  <c r="AD246" i="30"/>
  <c r="AD250" i="30"/>
  <c r="AF250" i="30"/>
  <c r="AF246" i="30"/>
  <c r="L246" i="30"/>
  <c r="L250" i="30"/>
  <c r="U250" i="30"/>
  <c r="U246" i="30"/>
  <c r="AT250" i="30"/>
  <c r="AT246" i="30"/>
  <c r="K363" i="30"/>
  <c r="AW250" i="30"/>
  <c r="AW246" i="30"/>
  <c r="W246" i="30"/>
  <c r="W250" i="30"/>
  <c r="O250" i="30"/>
  <c r="O246" i="30"/>
  <c r="X250" i="30"/>
  <c r="X246" i="30"/>
  <c r="S367" i="30" l="1"/>
  <c r="S241" i="26"/>
  <c r="T289" i="26"/>
  <c r="T205" i="26"/>
  <c r="T209" i="26" s="1"/>
  <c r="T221" i="26" s="1"/>
  <c r="T231" i="26" s="1"/>
  <c r="L157" i="26"/>
  <c r="L159" i="26" s="1"/>
  <c r="L170" i="26"/>
  <c r="L171" i="26" s="1"/>
  <c r="T146" i="26"/>
  <c r="T178" i="26" s="1"/>
  <c r="X212" i="26"/>
  <c r="X224" i="26" s="1"/>
  <c r="X234" i="26" s="1"/>
  <c r="I130" i="26"/>
  <c r="I212" i="26" s="1"/>
  <c r="I224" i="26" s="1"/>
  <c r="F131" i="26"/>
  <c r="F278" i="26" s="1"/>
  <c r="V7" i="30"/>
  <c r="V24" i="30"/>
  <c r="V112" i="30"/>
  <c r="V114" i="30" s="1"/>
  <c r="V250" i="26"/>
  <c r="V53" i="26"/>
  <c r="S147" i="30"/>
  <c r="Q374" i="30"/>
  <c r="Q161" i="30"/>
  <c r="Q479" i="31"/>
  <c r="Q420" i="30"/>
  <c r="Q175" i="30"/>
  <c r="U132" i="30"/>
  <c r="U141" i="30" s="1"/>
  <c r="U151" i="30" s="1"/>
  <c r="U131" i="30"/>
  <c r="U140" i="30" s="1"/>
  <c r="U150" i="30" s="1"/>
  <c r="U129" i="30"/>
  <c r="U138" i="30" s="1"/>
  <c r="U148" i="30" s="1"/>
  <c r="U128" i="30"/>
  <c r="U133" i="30"/>
  <c r="U142" i="30" s="1"/>
  <c r="U152" i="30" s="1"/>
  <c r="U130" i="30"/>
  <c r="U139" i="30" s="1"/>
  <c r="U149" i="30" s="1"/>
  <c r="T134" i="30"/>
  <c r="T137" i="30"/>
  <c r="T147" i="30" s="1"/>
  <c r="T153" i="30" s="1"/>
  <c r="P43" i="35"/>
  <c r="P51" i="35" s="1"/>
  <c r="R374" i="30"/>
  <c r="R161" i="30"/>
  <c r="R175" i="30"/>
  <c r="R420" i="30"/>
  <c r="R479" i="31"/>
  <c r="R496" i="31" s="1"/>
  <c r="R43" i="35" s="1"/>
  <c r="R51" i="35" s="1"/>
  <c r="U56" i="26"/>
  <c r="U144" i="26"/>
  <c r="W23" i="26"/>
  <c r="W24" i="26" s="1" a="1"/>
  <c r="W24" i="26" s="1"/>
  <c r="W26" i="26" s="1"/>
  <c r="K136" i="26"/>
  <c r="K25" i="30"/>
  <c r="K26" i="30" s="1"/>
  <c r="L11" i="30"/>
  <c r="L15" i="30" s="1"/>
  <c r="L25" i="30" s="1"/>
  <c r="L26" i="30" s="1"/>
  <c r="L290" i="26"/>
  <c r="L45" i="26"/>
  <c r="L253" i="26"/>
  <c r="K49" i="26"/>
  <c r="K54" i="26"/>
  <c r="K57" i="26" s="1"/>
  <c r="M39" i="26"/>
  <c r="M42" i="26" s="1" a="1"/>
  <c r="M42" i="26" s="1"/>
  <c r="M150" i="26" s="1"/>
  <c r="M151" i="26" s="1"/>
  <c r="N232" i="30"/>
  <c r="K384" i="30"/>
  <c r="I246" i="30"/>
  <c r="I250" i="30"/>
  <c r="U289" i="26" l="1"/>
  <c r="U205" i="26"/>
  <c r="U209" i="26" s="1"/>
  <c r="U221" i="26" s="1"/>
  <c r="U231" i="26" s="1"/>
  <c r="T305" i="26"/>
  <c r="T241" i="26"/>
  <c r="T367" i="30"/>
  <c r="L175" i="26"/>
  <c r="L179" i="26" s="1"/>
  <c r="M157" i="26"/>
  <c r="M159" i="26" s="1"/>
  <c r="M170" i="26"/>
  <c r="M171" i="26" s="1"/>
  <c r="U146" i="26"/>
  <c r="U178" i="26" s="1"/>
  <c r="X308" i="26"/>
  <c r="I234" i="26"/>
  <c r="I308" i="26" s="1"/>
  <c r="V133" i="30"/>
  <c r="V142" i="30" s="1"/>
  <c r="V152" i="30" s="1"/>
  <c r="V129" i="30"/>
  <c r="V138" i="30" s="1"/>
  <c r="V148" i="30" s="1"/>
  <c r="V132" i="30"/>
  <c r="V141" i="30" s="1"/>
  <c r="V151" i="30" s="1"/>
  <c r="V130" i="30"/>
  <c r="V139" i="30" s="1"/>
  <c r="V149" i="30" s="1"/>
  <c r="V131" i="30"/>
  <c r="V140" i="30" s="1"/>
  <c r="V150" i="30" s="1"/>
  <c r="V128" i="30"/>
  <c r="Q496" i="31"/>
  <c r="S153" i="30"/>
  <c r="V56" i="26"/>
  <c r="V144" i="26"/>
  <c r="W53" i="26"/>
  <c r="W24" i="30"/>
  <c r="W250" i="26"/>
  <c r="W7" i="30"/>
  <c r="W112" i="30"/>
  <c r="W114" i="30" s="1"/>
  <c r="U134" i="30"/>
  <c r="U137" i="30"/>
  <c r="U147" i="30" s="1"/>
  <c r="U153" i="30" s="1"/>
  <c r="T420" i="30"/>
  <c r="T374" i="30"/>
  <c r="T175" i="30"/>
  <c r="T161" i="30"/>
  <c r="T479" i="31"/>
  <c r="T496" i="31" s="1"/>
  <c r="T43" i="35" s="1"/>
  <c r="T51" i="35" s="1"/>
  <c r="X23" i="26"/>
  <c r="X24" i="26" s="1" a="1"/>
  <c r="X24" i="26" s="1"/>
  <c r="X26" i="26" s="1"/>
  <c r="L28" i="30"/>
  <c r="L52" i="30"/>
  <c r="M11" i="30"/>
  <c r="M15" i="30" s="1"/>
  <c r="M25" i="30" s="1"/>
  <c r="M26" i="30" s="1"/>
  <c r="L136" i="26"/>
  <c r="L138" i="26" s="1"/>
  <c r="L140" i="26" s="1"/>
  <c r="L213" i="26" s="1"/>
  <c r="L225" i="26" s="1"/>
  <c r="L235" i="26" s="1"/>
  <c r="K138" i="26"/>
  <c r="K140" i="26" s="1"/>
  <c r="K28" i="30"/>
  <c r="K29" i="30" s="1"/>
  <c r="K52" i="30"/>
  <c r="L49" i="26"/>
  <c r="L54" i="26"/>
  <c r="L57" i="26" s="1"/>
  <c r="L60" i="26" s="1"/>
  <c r="L97" i="35" s="1"/>
  <c r="M253" i="26"/>
  <c r="M290" i="26"/>
  <c r="M45" i="26"/>
  <c r="K180" i="26"/>
  <c r="K60" i="26"/>
  <c r="K97" i="35" s="1"/>
  <c r="N39" i="26"/>
  <c r="N42" i="26" s="1" a="1"/>
  <c r="N42" i="26" s="1"/>
  <c r="N150" i="26" s="1"/>
  <c r="N151" i="26" s="1"/>
  <c r="O232" i="30"/>
  <c r="K206" i="26" l="1"/>
  <c r="K210" i="26" s="1"/>
  <c r="K222" i="26" s="1"/>
  <c r="K232" i="26" s="1"/>
  <c r="K368" i="30" s="1"/>
  <c r="K369" i="30" s="1"/>
  <c r="L206" i="26"/>
  <c r="L210" i="26" s="1"/>
  <c r="L222" i="26" s="1"/>
  <c r="L232" i="26" s="1"/>
  <c r="L368" i="30" s="1"/>
  <c r="L369" i="30" s="1"/>
  <c r="L372" i="30" s="1"/>
  <c r="V289" i="26"/>
  <c r="V205" i="26"/>
  <c r="V209" i="26" s="1"/>
  <c r="V221" i="26" s="1"/>
  <c r="V231" i="26" s="1"/>
  <c r="U367" i="30"/>
  <c r="U241" i="26"/>
  <c r="U305" i="26"/>
  <c r="M175" i="26"/>
  <c r="M179" i="26" s="1"/>
  <c r="N157" i="26"/>
  <c r="N159" i="26" s="1"/>
  <c r="N170" i="26"/>
  <c r="N171" i="26" s="1"/>
  <c r="V146" i="26"/>
  <c r="V178" i="26" s="1"/>
  <c r="X112" i="30"/>
  <c r="X114" i="30" s="1"/>
  <c r="X24" i="30"/>
  <c r="X250" i="26"/>
  <c r="X53" i="26"/>
  <c r="X7" i="30"/>
  <c r="W131" i="30"/>
  <c r="W140" i="30" s="1"/>
  <c r="W150" i="30" s="1"/>
  <c r="W132" i="30"/>
  <c r="W141" i="30" s="1"/>
  <c r="W151" i="30" s="1"/>
  <c r="W129" i="30"/>
  <c r="W138" i="30" s="1"/>
  <c r="W148" i="30" s="1"/>
  <c r="W130" i="30"/>
  <c r="W139" i="30" s="1"/>
  <c r="W149" i="30" s="1"/>
  <c r="W128" i="30"/>
  <c r="W133" i="30"/>
  <c r="W142" i="30" s="1"/>
  <c r="W152" i="30" s="1"/>
  <c r="Q43" i="35"/>
  <c r="Q51" i="35" s="1"/>
  <c r="U374" i="30"/>
  <c r="U161" i="30"/>
  <c r="U175" i="30"/>
  <c r="U420" i="30"/>
  <c r="U479" i="31"/>
  <c r="U496" i="31" s="1"/>
  <c r="U43" i="35" s="1"/>
  <c r="U51" i="35" s="1"/>
  <c r="V134" i="30"/>
  <c r="V137" i="30"/>
  <c r="V147" i="30" s="1"/>
  <c r="V153" i="30" s="1"/>
  <c r="W56" i="26"/>
  <c r="W144" i="26"/>
  <c r="S161" i="30"/>
  <c r="S175" i="30"/>
  <c r="S374" i="30"/>
  <c r="S420" i="30"/>
  <c r="S479" i="31"/>
  <c r="L180" i="26"/>
  <c r="L183" i="26" s="1"/>
  <c r="L214" i="26" s="1"/>
  <c r="L215" i="26" s="1"/>
  <c r="Y23" i="26"/>
  <c r="Y24" i="26" s="1" a="1"/>
  <c r="Y24" i="26" s="1"/>
  <c r="Y26" i="26" s="1"/>
  <c r="K213" i="26"/>
  <c r="K225" i="26" s="1"/>
  <c r="K235" i="26" s="1"/>
  <c r="M136" i="26"/>
  <c r="M52" i="30"/>
  <c r="M28" i="30"/>
  <c r="N11" i="30"/>
  <c r="N15" i="30" s="1"/>
  <c r="N25" i="30" s="1"/>
  <c r="N26" i="30" s="1"/>
  <c r="L243" i="26"/>
  <c r="L309" i="26"/>
  <c r="L29" i="30"/>
  <c r="K44" i="30"/>
  <c r="K183" i="26"/>
  <c r="N253" i="26"/>
  <c r="N290" i="26"/>
  <c r="N45" i="26"/>
  <c r="M49" i="26"/>
  <c r="M54" i="26"/>
  <c r="M57" i="26" s="1"/>
  <c r="O39" i="26"/>
  <c r="O42" i="26" s="1" a="1"/>
  <c r="O42" i="26" s="1"/>
  <c r="O150" i="26" s="1"/>
  <c r="O151" i="26" s="1"/>
  <c r="P232" i="30"/>
  <c r="L242" i="26" l="1"/>
  <c r="L306" i="26"/>
  <c r="L216" i="26"/>
  <c r="L382" i="30"/>
  <c r="W289" i="26"/>
  <c r="W205" i="26"/>
  <c r="W209" i="26" s="1"/>
  <c r="W221" i="26" s="1"/>
  <c r="W231" i="26" s="1"/>
  <c r="V305" i="26"/>
  <c r="V241" i="26"/>
  <c r="V367" i="30"/>
  <c r="N175" i="26"/>
  <c r="N179" i="26" s="1"/>
  <c r="O157" i="26"/>
  <c r="O159" i="26" s="1"/>
  <c r="O170" i="26"/>
  <c r="O171" i="26" s="1"/>
  <c r="W146" i="26"/>
  <c r="W178" i="26" s="1"/>
  <c r="L226" i="26"/>
  <c r="L236" i="26" s="1"/>
  <c r="L244" i="26" s="1"/>
  <c r="W134" i="30"/>
  <c r="W137" i="30"/>
  <c r="W147" i="30" s="1"/>
  <c r="W153" i="30" s="1"/>
  <c r="V479" i="31"/>
  <c r="V496" i="31" s="1"/>
  <c r="V43" i="35" s="1"/>
  <c r="V51" i="35" s="1"/>
  <c r="V420" i="30"/>
  <c r="V374" i="30"/>
  <c r="V175" i="30"/>
  <c r="V161" i="30"/>
  <c r="Y7" i="30"/>
  <c r="Y250" i="26"/>
  <c r="Y53" i="26"/>
  <c r="Y112" i="30"/>
  <c r="Y114" i="30" s="1"/>
  <c r="Y24" i="30"/>
  <c r="S496" i="31"/>
  <c r="X144" i="26"/>
  <c r="X56" i="26"/>
  <c r="X131" i="30"/>
  <c r="X140" i="30" s="1"/>
  <c r="X150" i="30" s="1"/>
  <c r="X129" i="30"/>
  <c r="X138" i="30" s="1"/>
  <c r="X148" i="30" s="1"/>
  <c r="X133" i="30"/>
  <c r="X142" i="30" s="1"/>
  <c r="X152" i="30" s="1"/>
  <c r="X132" i="30"/>
  <c r="X141" i="30" s="1"/>
  <c r="X151" i="30" s="1"/>
  <c r="X128" i="30"/>
  <c r="X130" i="30"/>
  <c r="X139" i="30" s="1"/>
  <c r="X149" i="30" s="1"/>
  <c r="Z23" i="26"/>
  <c r="Z24" i="26" s="1" a="1"/>
  <c r="Z24" i="26" s="1"/>
  <c r="Z26" i="26" s="1"/>
  <c r="M138" i="26"/>
  <c r="M140" i="26" s="1"/>
  <c r="M29" i="30"/>
  <c r="L44" i="30"/>
  <c r="N136" i="26"/>
  <c r="N138" i="26" s="1"/>
  <c r="N140" i="26" s="1"/>
  <c r="N213" i="26" s="1"/>
  <c r="N225" i="26" s="1"/>
  <c r="N235" i="26" s="1"/>
  <c r="N28" i="30"/>
  <c r="N52" i="30"/>
  <c r="K243" i="26"/>
  <c r="K309" i="26"/>
  <c r="O11" i="30"/>
  <c r="O15" i="30" s="1"/>
  <c r="O25" i="30" s="1"/>
  <c r="O26" i="30" s="1"/>
  <c r="K372" i="30"/>
  <c r="K382" i="30"/>
  <c r="N54" i="26"/>
  <c r="N57" i="26" s="1"/>
  <c r="N60" i="26" s="1"/>
  <c r="N97" i="35" s="1"/>
  <c r="N49" i="26"/>
  <c r="O253" i="26"/>
  <c r="O290" i="26"/>
  <c r="O45" i="26"/>
  <c r="M180" i="26"/>
  <c r="K242" i="26"/>
  <c r="K306" i="26"/>
  <c r="K214" i="26"/>
  <c r="M60" i="26"/>
  <c r="M97" i="35" s="1"/>
  <c r="P39" i="26"/>
  <c r="P42" i="26" s="1" a="1"/>
  <c r="P42" i="26" s="1"/>
  <c r="P150" i="26" s="1"/>
  <c r="P151" i="26" s="1"/>
  <c r="Q232" i="30"/>
  <c r="N206" i="26" l="1"/>
  <c r="N210" i="26" s="1"/>
  <c r="N222" i="26" s="1"/>
  <c r="N232" i="26" s="1"/>
  <c r="N368" i="30" s="1"/>
  <c r="N369" i="30" s="1"/>
  <c r="N382" i="30" s="1"/>
  <c r="M206" i="26"/>
  <c r="M210" i="26" s="1"/>
  <c r="M222" i="26" s="1"/>
  <c r="M232" i="26" s="1"/>
  <c r="M368" i="30" s="1"/>
  <c r="M369" i="30" s="1"/>
  <c r="L245" i="26"/>
  <c r="L258" i="26" s="1"/>
  <c r="X289" i="26"/>
  <c r="X205" i="26"/>
  <c r="X209" i="26" s="1"/>
  <c r="X221" i="26" s="1"/>
  <c r="X231" i="26" s="1"/>
  <c r="W367" i="30"/>
  <c r="W241" i="26"/>
  <c r="W305" i="26"/>
  <c r="O175" i="26"/>
  <c r="O179" i="26" s="1"/>
  <c r="P157" i="26"/>
  <c r="P159" i="26" s="1"/>
  <c r="P170" i="26"/>
  <c r="P171" i="26" s="1"/>
  <c r="X146" i="26"/>
  <c r="X178" i="26" s="1"/>
  <c r="L237" i="26"/>
  <c r="L238" i="26" s="1"/>
  <c r="N180" i="26"/>
  <c r="N183" i="26" s="1"/>
  <c r="N214" i="26" s="1"/>
  <c r="N226" i="26" s="1"/>
  <c r="N236" i="26" s="1"/>
  <c r="L310" i="26"/>
  <c r="X134" i="30"/>
  <c r="X137" i="30"/>
  <c r="X147" i="30" s="1"/>
  <c r="X153" i="30" s="1"/>
  <c r="S43" i="35"/>
  <c r="S51" i="35" s="1"/>
  <c r="Y132" i="30"/>
  <c r="Y141" i="30" s="1"/>
  <c r="Y151" i="30" s="1"/>
  <c r="Y128" i="30"/>
  <c r="Y130" i="30"/>
  <c r="Y139" i="30" s="1"/>
  <c r="Y149" i="30" s="1"/>
  <c r="Y133" i="30"/>
  <c r="Y142" i="30" s="1"/>
  <c r="Y152" i="30" s="1"/>
  <c r="Y131" i="30"/>
  <c r="Y140" i="30" s="1"/>
  <c r="Y150" i="30" s="1"/>
  <c r="Y129" i="30"/>
  <c r="Y138" i="30" s="1"/>
  <c r="Y148" i="30" s="1"/>
  <c r="W374" i="30"/>
  <c r="W479" i="31"/>
  <c r="W420" i="30"/>
  <c r="W161" i="30"/>
  <c r="W175" i="30"/>
  <c r="Z250" i="26"/>
  <c r="Z53" i="26"/>
  <c r="Z7" i="30"/>
  <c r="Z112" i="30"/>
  <c r="Z114" i="30" s="1"/>
  <c r="Z24" i="30"/>
  <c r="Y56" i="26"/>
  <c r="Y144" i="26"/>
  <c r="AA23" i="26"/>
  <c r="AA24" i="26" s="1" a="1"/>
  <c r="AA24" i="26" s="1"/>
  <c r="AA26" i="26" s="1"/>
  <c r="M213" i="26"/>
  <c r="M225" i="26" s="1"/>
  <c r="M235" i="26" s="1"/>
  <c r="O52" i="30"/>
  <c r="O28" i="30"/>
  <c r="M44" i="30"/>
  <c r="N29" i="30"/>
  <c r="P11" i="30"/>
  <c r="P15" i="30" s="1"/>
  <c r="O136" i="26"/>
  <c r="O138" i="26" s="1"/>
  <c r="O140" i="26" s="1"/>
  <c r="O213" i="26" s="1"/>
  <c r="O225" i="26" s="1"/>
  <c r="O235" i="26" s="1"/>
  <c r="N243" i="26"/>
  <c r="N309" i="26"/>
  <c r="K226" i="26"/>
  <c r="K236" i="26" s="1"/>
  <c r="K215" i="26"/>
  <c r="M183" i="26"/>
  <c r="P45" i="26"/>
  <c r="P253" i="26"/>
  <c r="P290" i="26"/>
  <c r="O49" i="26"/>
  <c r="O54" i="26"/>
  <c r="O57" i="26" s="1"/>
  <c r="Q39" i="26"/>
  <c r="Q42" i="26" s="1" a="1"/>
  <c r="Q42" i="26" s="1"/>
  <c r="Q150" i="26" s="1"/>
  <c r="Q151" i="26" s="1"/>
  <c r="R232" i="30"/>
  <c r="N306" i="26" l="1"/>
  <c r="N372" i="30"/>
  <c r="N242" i="26"/>
  <c r="Y289" i="26"/>
  <c r="Y205" i="26"/>
  <c r="Y209" i="26" s="1"/>
  <c r="Y221" i="26" s="1"/>
  <c r="Y231" i="26" s="1"/>
  <c r="X367" i="30"/>
  <c r="X305" i="26"/>
  <c r="X241" i="26"/>
  <c r="P175" i="26"/>
  <c r="P179" i="26" s="1"/>
  <c r="P180" i="26" s="1"/>
  <c r="P183" i="26" s="1"/>
  <c r="P214" i="26" s="1"/>
  <c r="Q157" i="26"/>
  <c r="Q159" i="26" s="1"/>
  <c r="Q170" i="26"/>
  <c r="Q171" i="26" s="1"/>
  <c r="Y146" i="26"/>
  <c r="Y178" i="26" s="1"/>
  <c r="N215" i="26"/>
  <c r="N216" i="26" s="1"/>
  <c r="W496" i="31"/>
  <c r="AA53" i="26"/>
  <c r="AA24" i="30"/>
  <c r="AA250" i="26"/>
  <c r="AA7" i="30"/>
  <c r="AA112" i="30"/>
  <c r="AA114" i="30" s="1"/>
  <c r="Z144" i="26"/>
  <c r="Z56" i="26"/>
  <c r="Y137" i="30"/>
  <c r="Y147" i="30" s="1"/>
  <c r="Y153" i="30" s="1"/>
  <c r="Y134" i="30"/>
  <c r="Z131" i="30"/>
  <c r="Z140" i="30" s="1"/>
  <c r="Z150" i="30" s="1"/>
  <c r="Z130" i="30"/>
  <c r="Z139" i="30" s="1"/>
  <c r="Z149" i="30" s="1"/>
  <c r="Z132" i="30"/>
  <c r="Z141" i="30" s="1"/>
  <c r="Z151" i="30" s="1"/>
  <c r="Z133" i="30"/>
  <c r="Z142" i="30" s="1"/>
  <c r="Z152" i="30" s="1"/>
  <c r="Z128" i="30"/>
  <c r="Z129" i="30"/>
  <c r="Z138" i="30" s="1"/>
  <c r="Z148" i="30" s="1"/>
  <c r="X420" i="30"/>
  <c r="X479" i="31"/>
  <c r="X496" i="31" s="1"/>
  <c r="X43" i="35" s="1"/>
  <c r="X51" i="35" s="1"/>
  <c r="X161" i="30"/>
  <c r="X374" i="30"/>
  <c r="X175" i="30"/>
  <c r="AB23" i="26"/>
  <c r="AB24" i="26" s="1" a="1"/>
  <c r="AB24" i="26" s="1"/>
  <c r="AB26" i="26" s="1"/>
  <c r="M309" i="26"/>
  <c r="M243" i="26"/>
  <c r="P25" i="30"/>
  <c r="P26" i="30" s="1"/>
  <c r="P52" i="30" s="1"/>
  <c r="M372" i="30"/>
  <c r="M382" i="30"/>
  <c r="O243" i="26"/>
  <c r="O309" i="26"/>
  <c r="N44" i="30"/>
  <c r="O29" i="30"/>
  <c r="Q11" i="30"/>
  <c r="Q15" i="30" s="1"/>
  <c r="Q25" i="30" s="1"/>
  <c r="Q26" i="30" s="1"/>
  <c r="P136" i="26"/>
  <c r="P138" i="26" s="1"/>
  <c r="P140" i="26" s="1"/>
  <c r="P213" i="26" s="1"/>
  <c r="P225" i="26" s="1"/>
  <c r="P235" i="26" s="1"/>
  <c r="O180" i="26"/>
  <c r="M214" i="26"/>
  <c r="K216" i="26"/>
  <c r="Q45" i="26"/>
  <c r="Q253" i="26"/>
  <c r="Q290" i="26"/>
  <c r="N310" i="26"/>
  <c r="N244" i="26"/>
  <c r="N237" i="26"/>
  <c r="N238" i="26" s="1"/>
  <c r="P54" i="26"/>
  <c r="P57" i="26" s="1"/>
  <c r="P60" i="26" s="1"/>
  <c r="P97" i="35" s="1"/>
  <c r="P49" i="26"/>
  <c r="K310" i="26"/>
  <c r="K244" i="26"/>
  <c r="K245" i="26" s="1"/>
  <c r="K237" i="26"/>
  <c r="M242" i="26"/>
  <c r="M306" i="26"/>
  <c r="O60" i="26"/>
  <c r="O97" i="35" s="1"/>
  <c r="R39" i="26"/>
  <c r="R42" i="26" s="1" a="1"/>
  <c r="R42" i="26" s="1"/>
  <c r="R150" i="26" s="1"/>
  <c r="R151" i="26" s="1"/>
  <c r="S232" i="30"/>
  <c r="P206" i="26" l="1"/>
  <c r="P210" i="26" s="1"/>
  <c r="P222" i="26" s="1"/>
  <c r="P232" i="26" s="1"/>
  <c r="P368" i="30" s="1"/>
  <c r="P369" i="30" s="1"/>
  <c r="P372" i="30" s="1"/>
  <c r="O206" i="26"/>
  <c r="O210" i="26" s="1"/>
  <c r="O222" i="26" s="1"/>
  <c r="O232" i="26" s="1"/>
  <c r="O368" i="30" s="1"/>
  <c r="O369" i="30" s="1"/>
  <c r="N245" i="26"/>
  <c r="N258" i="26" s="1"/>
  <c r="Z289" i="26"/>
  <c r="Z205" i="26"/>
  <c r="Z209" i="26" s="1"/>
  <c r="Z221" i="26" s="1"/>
  <c r="Z231" i="26" s="1"/>
  <c r="Y241" i="26"/>
  <c r="Y305" i="26"/>
  <c r="Y367" i="30"/>
  <c r="Q175" i="26"/>
  <c r="Q179" i="26" s="1"/>
  <c r="R157" i="26"/>
  <c r="R159" i="26" s="1"/>
  <c r="R170" i="26"/>
  <c r="R171" i="26" s="1"/>
  <c r="Z146" i="26"/>
  <c r="Z178" i="26" s="1"/>
  <c r="AB53" i="26"/>
  <c r="AB250" i="26"/>
  <c r="AB112" i="30"/>
  <c r="AB114" i="30" s="1"/>
  <c r="AB24" i="30"/>
  <c r="AB7" i="30"/>
  <c r="Z134" i="30"/>
  <c r="Z137" i="30"/>
  <c r="Z147" i="30" s="1"/>
  <c r="Z153" i="30" s="1"/>
  <c r="AA130" i="30"/>
  <c r="AA139" i="30" s="1"/>
  <c r="AA149" i="30" s="1"/>
  <c r="AA133" i="30"/>
  <c r="AA142" i="30" s="1"/>
  <c r="AA152" i="30" s="1"/>
  <c r="AA128" i="30"/>
  <c r="AA129" i="30"/>
  <c r="AA138" i="30" s="1"/>
  <c r="AA148" i="30" s="1"/>
  <c r="AA131" i="30"/>
  <c r="AA140" i="30" s="1"/>
  <c r="AA150" i="30" s="1"/>
  <c r="AA132" i="30"/>
  <c r="AA141" i="30" s="1"/>
  <c r="AA151" i="30" s="1"/>
  <c r="AA144" i="26"/>
  <c r="AA56" i="26"/>
  <c r="W43" i="35"/>
  <c r="W51" i="35" s="1"/>
  <c r="Y175" i="30"/>
  <c r="Y161" i="30"/>
  <c r="Y374" i="30"/>
  <c r="Y479" i="31"/>
  <c r="Y496" i="31" s="1"/>
  <c r="Y43" i="35" s="1"/>
  <c r="Y51" i="35" s="1"/>
  <c r="Y420" i="30"/>
  <c r="AC23" i="26"/>
  <c r="AC24" i="26" s="1" a="1"/>
  <c r="AC24" i="26" s="1"/>
  <c r="AC26" i="26" s="1"/>
  <c r="P28" i="30"/>
  <c r="P29" i="30" s="1"/>
  <c r="Q136" i="26"/>
  <c r="Q138" i="26" s="1"/>
  <c r="Q140" i="26" s="1"/>
  <c r="Q213" i="26" s="1"/>
  <c r="Q225" i="26" s="1"/>
  <c r="Q235" i="26" s="1"/>
  <c r="O44" i="30"/>
  <c r="P243" i="26"/>
  <c r="P309" i="26"/>
  <c r="R11" i="30"/>
  <c r="R15" i="30" s="1"/>
  <c r="R25" i="30" s="1"/>
  <c r="R26" i="30" s="1"/>
  <c r="Q52" i="30"/>
  <c r="Q28" i="30"/>
  <c r="K238" i="26"/>
  <c r="R253" i="26"/>
  <c r="R290" i="26"/>
  <c r="K258" i="26"/>
  <c r="Q54" i="26"/>
  <c r="Q57" i="26" s="1"/>
  <c r="Q49" i="26"/>
  <c r="M226" i="26"/>
  <c r="M236" i="26" s="1"/>
  <c r="M215" i="26"/>
  <c r="O183" i="26"/>
  <c r="P226" i="26"/>
  <c r="P236" i="26" s="1"/>
  <c r="P215" i="26"/>
  <c r="S39" i="26"/>
  <c r="S42" i="26" s="1" a="1"/>
  <c r="S42" i="26" s="1"/>
  <c r="S150" i="26" s="1"/>
  <c r="S151" i="26" s="1"/>
  <c r="T232" i="30"/>
  <c r="O306" i="26" l="1"/>
  <c r="O242" i="26"/>
  <c r="P242" i="26"/>
  <c r="P382" i="30"/>
  <c r="P216" i="26"/>
  <c r="P306" i="26"/>
  <c r="AA289" i="26"/>
  <c r="AA205" i="26"/>
  <c r="AA209" i="26" s="1"/>
  <c r="AA221" i="26" s="1"/>
  <c r="AA231" i="26" s="1"/>
  <c r="Z241" i="26"/>
  <c r="Z305" i="26"/>
  <c r="Z367" i="30"/>
  <c r="O372" i="30"/>
  <c r="O382" i="30"/>
  <c r="R175" i="26"/>
  <c r="R179" i="26" s="1"/>
  <c r="S157" i="26"/>
  <c r="S159" i="26" s="1"/>
  <c r="S170" i="26"/>
  <c r="S171" i="26" s="1"/>
  <c r="R45" i="26"/>
  <c r="R49" i="26" s="1"/>
  <c r="AA146" i="26"/>
  <c r="AA178" i="26" s="1"/>
  <c r="AA137" i="30"/>
  <c r="AA147" i="30" s="1"/>
  <c r="AA153" i="30" s="1"/>
  <c r="AA134" i="30"/>
  <c r="AC112" i="30"/>
  <c r="AC114" i="30" s="1"/>
  <c r="AC24" i="30"/>
  <c r="AC53" i="26"/>
  <c r="AC7" i="30"/>
  <c r="AC250" i="26"/>
  <c r="AB129" i="30"/>
  <c r="AB138" i="30" s="1"/>
  <c r="AB148" i="30" s="1"/>
  <c r="AB131" i="30"/>
  <c r="AB140" i="30" s="1"/>
  <c r="AB150" i="30" s="1"/>
  <c r="AB132" i="30"/>
  <c r="AB141" i="30" s="1"/>
  <c r="AB151" i="30" s="1"/>
  <c r="AB130" i="30"/>
  <c r="AB139" i="30" s="1"/>
  <c r="AB149" i="30" s="1"/>
  <c r="AB128" i="30"/>
  <c r="AB133" i="30"/>
  <c r="AB142" i="30" s="1"/>
  <c r="AB152" i="30" s="1"/>
  <c r="Z175" i="30"/>
  <c r="Z161" i="30"/>
  <c r="Z479" i="31"/>
  <c r="Z496" i="31" s="1"/>
  <c r="Z43" i="35" s="1"/>
  <c r="Z51" i="35" s="1"/>
  <c r="Z374" i="30"/>
  <c r="Z420" i="30"/>
  <c r="AB144" i="26"/>
  <c r="AB56" i="26"/>
  <c r="AD23" i="26"/>
  <c r="AD24" i="26" s="1" a="1"/>
  <c r="AD24" i="26" s="1"/>
  <c r="AD26" i="26" s="1"/>
  <c r="Q180" i="26"/>
  <c r="Q183" i="26" s="1"/>
  <c r="Q214" i="26" s="1"/>
  <c r="Q215" i="26" s="1"/>
  <c r="R136" i="26"/>
  <c r="R138" i="26" s="1"/>
  <c r="R140" i="26" s="1"/>
  <c r="R213" i="26" s="1"/>
  <c r="R225" i="26" s="1"/>
  <c r="R235" i="26" s="1"/>
  <c r="R52" i="30"/>
  <c r="R28" i="30"/>
  <c r="P44" i="30"/>
  <c r="Q29" i="30"/>
  <c r="Q309" i="26"/>
  <c r="Q243" i="26"/>
  <c r="M216" i="26"/>
  <c r="Q60" i="26"/>
  <c r="Q97" i="35" s="1"/>
  <c r="S290" i="26"/>
  <c r="M310" i="26"/>
  <c r="M244" i="26"/>
  <c r="M245" i="26" s="1"/>
  <c r="M237" i="26"/>
  <c r="P244" i="26"/>
  <c r="P310" i="26"/>
  <c r="P237" i="26"/>
  <c r="P238" i="26" s="1"/>
  <c r="O214" i="26"/>
  <c r="T39" i="26"/>
  <c r="T42" i="26" s="1" a="1"/>
  <c r="T42" i="26" s="1"/>
  <c r="T150" i="26" s="1"/>
  <c r="T151" i="26" s="1"/>
  <c r="U232" i="30"/>
  <c r="Q206" i="26" l="1"/>
  <c r="Q210" i="26" s="1"/>
  <c r="Q216" i="26" s="1"/>
  <c r="P245" i="26"/>
  <c r="P258" i="26" s="1"/>
  <c r="AA367" i="30"/>
  <c r="AA305" i="26"/>
  <c r="AA241" i="26"/>
  <c r="AB289" i="26"/>
  <c r="AB205" i="26"/>
  <c r="AB209" i="26" s="1"/>
  <c r="AB221" i="26" s="1"/>
  <c r="AB231" i="26" s="1"/>
  <c r="S175" i="26"/>
  <c r="S179" i="26" s="1"/>
  <c r="T157" i="26"/>
  <c r="T159" i="26" s="1"/>
  <c r="R54" i="26"/>
  <c r="R57" i="26" s="1"/>
  <c r="R60" i="26" s="1"/>
  <c r="R97" i="35" s="1"/>
  <c r="S136" i="26"/>
  <c r="S138" i="26" s="1"/>
  <c r="S140" i="26" s="1"/>
  <c r="S213" i="26" s="1"/>
  <c r="S225" i="26" s="1"/>
  <c r="S235" i="26" s="1"/>
  <c r="S253" i="26"/>
  <c r="S11" i="30"/>
  <c r="S15" i="30" s="1"/>
  <c r="S25" i="30" s="1"/>
  <c r="S26" i="30" s="1"/>
  <c r="S52" i="30" s="1"/>
  <c r="S45" i="26"/>
  <c r="S54" i="26" s="1"/>
  <c r="S57" i="26" s="1"/>
  <c r="T170" i="26"/>
  <c r="T171" i="26" s="1"/>
  <c r="AB146" i="26"/>
  <c r="AB178" i="26" s="1"/>
  <c r="R180" i="26"/>
  <c r="R183" i="26" s="1"/>
  <c r="AC129" i="30"/>
  <c r="AC138" i="30" s="1"/>
  <c r="AC148" i="30" s="1"/>
  <c r="AC128" i="30"/>
  <c r="AC133" i="30"/>
  <c r="AC142" i="30" s="1"/>
  <c r="AC152" i="30" s="1"/>
  <c r="AC131" i="30"/>
  <c r="AC140" i="30" s="1"/>
  <c r="AC150" i="30" s="1"/>
  <c r="AC132" i="30"/>
  <c r="AC141" i="30" s="1"/>
  <c r="AC151" i="30" s="1"/>
  <c r="AC130" i="30"/>
  <c r="AC139" i="30" s="1"/>
  <c r="AC149" i="30" s="1"/>
  <c r="AB134" i="30"/>
  <c r="AB137" i="30"/>
  <c r="AB147" i="30" s="1"/>
  <c r="AB153" i="30" s="1"/>
  <c r="AD7" i="30"/>
  <c r="AD250" i="26"/>
  <c r="AD53" i="26"/>
  <c r="AD24" i="30"/>
  <c r="AD112" i="30"/>
  <c r="AD114" i="30" s="1"/>
  <c r="AC144" i="26"/>
  <c r="AC56" i="26"/>
  <c r="AA374" i="30"/>
  <c r="AA175" i="30"/>
  <c r="AA420" i="30"/>
  <c r="AA479" i="31"/>
  <c r="AA496" i="31" s="1"/>
  <c r="AA43" i="35" s="1"/>
  <c r="AA51" i="35" s="1"/>
  <c r="AA161" i="30"/>
  <c r="AE23" i="26"/>
  <c r="AE24" i="26" s="1" a="1"/>
  <c r="AE24" i="26" s="1"/>
  <c r="AE26" i="26" s="1"/>
  <c r="Q226" i="26"/>
  <c r="Q236" i="26" s="1"/>
  <c r="Q244" i="26" s="1"/>
  <c r="T11" i="30"/>
  <c r="T15" i="30" s="1"/>
  <c r="T25" i="30" s="1"/>
  <c r="T26" i="30" s="1"/>
  <c r="Q44" i="30"/>
  <c r="R29" i="30"/>
  <c r="R243" i="26"/>
  <c r="R309" i="26"/>
  <c r="M238" i="26"/>
  <c r="M258" i="26"/>
  <c r="T290" i="26"/>
  <c r="O226" i="26"/>
  <c r="O236" i="26" s="1"/>
  <c r="O215" i="26"/>
  <c r="U39" i="26"/>
  <c r="U42" i="26" s="1" a="1"/>
  <c r="U42" i="26" s="1"/>
  <c r="U150" i="26" s="1"/>
  <c r="U151" i="26" s="1"/>
  <c r="V232" i="30"/>
  <c r="Q222" i="26" l="1"/>
  <c r="Q232" i="26" s="1"/>
  <c r="Q368" i="30" s="1"/>
  <c r="Q369" i="30" s="1"/>
  <c r="Q372" i="30" s="1"/>
  <c r="R206" i="26"/>
  <c r="R210" i="26" s="1"/>
  <c r="R222" i="26" s="1"/>
  <c r="R232" i="26" s="1"/>
  <c r="R368" i="30" s="1"/>
  <c r="R369" i="30" s="1"/>
  <c r="AC289" i="26"/>
  <c r="AC205" i="26"/>
  <c r="AC209" i="26" s="1"/>
  <c r="AC221" i="26" s="1"/>
  <c r="AC231" i="26" s="1"/>
  <c r="AB305" i="26"/>
  <c r="AB241" i="26"/>
  <c r="AB367" i="30"/>
  <c r="T175" i="26"/>
  <c r="T179" i="26" s="1"/>
  <c r="U157" i="26"/>
  <c r="U159" i="26" s="1"/>
  <c r="S28" i="30"/>
  <c r="S29" i="30" s="1"/>
  <c r="S49" i="26"/>
  <c r="T253" i="26"/>
  <c r="T136" i="26"/>
  <c r="T138" i="26" s="1"/>
  <c r="T140" i="26" s="1"/>
  <c r="T213" i="26" s="1"/>
  <c r="T225" i="26" s="1"/>
  <c r="T235" i="26" s="1"/>
  <c r="T45" i="26"/>
  <c r="T49" i="26" s="1"/>
  <c r="U170" i="26"/>
  <c r="U171" i="26" s="1"/>
  <c r="AC146" i="26"/>
  <c r="AC178" i="26" s="1"/>
  <c r="S180" i="26"/>
  <c r="S183" i="26" s="1"/>
  <c r="S214" i="26" s="1"/>
  <c r="S215" i="26" s="1"/>
  <c r="Q310" i="26"/>
  <c r="AC134" i="30"/>
  <c r="AC137" i="30"/>
  <c r="AC147" i="30" s="1"/>
  <c r="AC153" i="30" s="1"/>
  <c r="AD130" i="30"/>
  <c r="AD139" i="30" s="1"/>
  <c r="AD149" i="30" s="1"/>
  <c r="AD133" i="30"/>
  <c r="AD142" i="30" s="1"/>
  <c r="AD152" i="30" s="1"/>
  <c r="AD132" i="30"/>
  <c r="AD141" i="30" s="1"/>
  <c r="AD151" i="30" s="1"/>
  <c r="AD131" i="30"/>
  <c r="AD140" i="30" s="1"/>
  <c r="AD150" i="30" s="1"/>
  <c r="AD128" i="30"/>
  <c r="AD129" i="30"/>
  <c r="AD138" i="30" s="1"/>
  <c r="AD148" i="30" s="1"/>
  <c r="AB420" i="30"/>
  <c r="AB175" i="30"/>
  <c r="AB374" i="30"/>
  <c r="AB479" i="31"/>
  <c r="AB496" i="31" s="1"/>
  <c r="AB43" i="35" s="1"/>
  <c r="AB51" i="35" s="1"/>
  <c r="AB161" i="30"/>
  <c r="AE24" i="30"/>
  <c r="AE7" i="30"/>
  <c r="AE250" i="26"/>
  <c r="AE53" i="26"/>
  <c r="AE112" i="30"/>
  <c r="AE114" i="30" s="1"/>
  <c r="AD144" i="26"/>
  <c r="AD56" i="26"/>
  <c r="Q237" i="26"/>
  <c r="AF23" i="26"/>
  <c r="AF24" i="26" s="1" a="1"/>
  <c r="AF24" i="26" s="1"/>
  <c r="AF26" i="26" s="1"/>
  <c r="T28" i="30"/>
  <c r="T52" i="30"/>
  <c r="R44" i="30"/>
  <c r="S243" i="26"/>
  <c r="S309" i="26"/>
  <c r="R214" i="26"/>
  <c r="U45" i="26"/>
  <c r="O216" i="26"/>
  <c r="S60" i="26"/>
  <c r="S97" i="35" s="1"/>
  <c r="O310" i="26"/>
  <c r="O244" i="26"/>
  <c r="O245" i="26" s="1"/>
  <c r="O237" i="26"/>
  <c r="V39" i="26"/>
  <c r="V42" i="26" s="1" a="1"/>
  <c r="V42" i="26" s="1"/>
  <c r="V150" i="26" s="1"/>
  <c r="V151" i="26" s="1"/>
  <c r="W232" i="30"/>
  <c r="Q306" i="26" l="1"/>
  <c r="Q382" i="30"/>
  <c r="Q242" i="26"/>
  <c r="Q245" i="26" s="1"/>
  <c r="Q258" i="26" s="1"/>
  <c r="Q238" i="26"/>
  <c r="R242" i="26"/>
  <c r="R306" i="26"/>
  <c r="S206" i="26"/>
  <c r="S210" i="26" s="1"/>
  <c r="S222" i="26" s="1"/>
  <c r="S232" i="26" s="1"/>
  <c r="S368" i="30" s="1"/>
  <c r="S369" i="30" s="1"/>
  <c r="S382" i="30" s="1"/>
  <c r="AD289" i="26"/>
  <c r="AD205" i="26"/>
  <c r="AD209" i="26" s="1"/>
  <c r="AD221" i="26" s="1"/>
  <c r="AD231" i="26" s="1"/>
  <c r="AC305" i="26"/>
  <c r="AC241" i="26"/>
  <c r="AC367" i="30"/>
  <c r="R382" i="30"/>
  <c r="R372" i="30"/>
  <c r="U175" i="26"/>
  <c r="U179" i="26" s="1"/>
  <c r="V157" i="26"/>
  <c r="V159" i="26" s="1"/>
  <c r="T54" i="26"/>
  <c r="T57" i="26" s="1"/>
  <c r="T60" i="26" s="1"/>
  <c r="T97" i="35" s="1"/>
  <c r="U136" i="26"/>
  <c r="U138" i="26" s="1"/>
  <c r="U140" i="26" s="1"/>
  <c r="U213" i="26" s="1"/>
  <c r="U225" i="26" s="1"/>
  <c r="U235" i="26" s="1"/>
  <c r="U290" i="26"/>
  <c r="U253" i="26"/>
  <c r="U11" i="30"/>
  <c r="U15" i="30" s="1"/>
  <c r="U25" i="30" s="1"/>
  <c r="U26" i="30" s="1"/>
  <c r="U28" i="30" s="1"/>
  <c r="V170" i="26"/>
  <c r="V171" i="26" s="1"/>
  <c r="AD146" i="26"/>
  <c r="AD178" i="26" s="1"/>
  <c r="S226" i="26"/>
  <c r="S236" i="26" s="1"/>
  <c r="S310" i="26" s="1"/>
  <c r="AE56" i="26"/>
  <c r="AE144" i="26"/>
  <c r="AC374" i="30"/>
  <c r="AC161" i="30"/>
  <c r="AC420" i="30"/>
  <c r="AC479" i="31"/>
  <c r="AC496" i="31" s="1"/>
  <c r="AC43" i="35" s="1"/>
  <c r="AC51" i="35" s="1"/>
  <c r="AC175" i="30"/>
  <c r="AE132" i="30"/>
  <c r="AE141" i="30" s="1"/>
  <c r="AE151" i="30" s="1"/>
  <c r="AE129" i="30"/>
  <c r="AE138" i="30" s="1"/>
  <c r="AE148" i="30" s="1"/>
  <c r="AE130" i="30"/>
  <c r="AE139" i="30" s="1"/>
  <c r="AE149" i="30" s="1"/>
  <c r="AE131" i="30"/>
  <c r="AE140" i="30" s="1"/>
  <c r="AE150" i="30" s="1"/>
  <c r="AE128" i="30"/>
  <c r="AE133" i="30"/>
  <c r="AE142" i="30" s="1"/>
  <c r="AE152" i="30" s="1"/>
  <c r="AF250" i="26"/>
  <c r="AF24" i="30"/>
  <c r="AF53" i="26"/>
  <c r="AF7" i="30"/>
  <c r="AF112" i="30"/>
  <c r="AF114" i="30" s="1"/>
  <c r="AD134" i="30"/>
  <c r="AD137" i="30"/>
  <c r="AD147" i="30" s="1"/>
  <c r="AD153" i="30" s="1"/>
  <c r="AG23" i="26"/>
  <c r="AG24" i="26" s="1" a="1"/>
  <c r="AG24" i="26" s="1"/>
  <c r="AG26" i="26" s="1"/>
  <c r="T180" i="26"/>
  <c r="T183" i="26" s="1"/>
  <c r="T29" i="30"/>
  <c r="S44" i="30"/>
  <c r="V11" i="30"/>
  <c r="V15" i="30" s="1"/>
  <c r="V25" i="30" s="1"/>
  <c r="V26" i="30" s="1"/>
  <c r="T243" i="26"/>
  <c r="T309" i="26"/>
  <c r="O258" i="26"/>
  <c r="O238" i="26"/>
  <c r="V290" i="26"/>
  <c r="V253" i="26"/>
  <c r="V45" i="26"/>
  <c r="R226" i="26"/>
  <c r="R236" i="26" s="1"/>
  <c r="R215" i="26"/>
  <c r="U54" i="26"/>
  <c r="U57" i="26" s="1"/>
  <c r="U49" i="26"/>
  <c r="W39" i="26"/>
  <c r="W42" i="26" s="1" a="1"/>
  <c r="W42" i="26" s="1"/>
  <c r="W150" i="26" s="1"/>
  <c r="W151" i="26" s="1"/>
  <c r="X232" i="30"/>
  <c r="T206" i="26" l="1"/>
  <c r="T210" i="26" s="1"/>
  <c r="T222" i="26" s="1"/>
  <c r="T232" i="26" s="1"/>
  <c r="T368" i="30" s="1"/>
  <c r="T369" i="30" s="1"/>
  <c r="S216" i="26"/>
  <c r="S242" i="26"/>
  <c r="S372" i="30"/>
  <c r="S306" i="26"/>
  <c r="AE289" i="26"/>
  <c r="AE205" i="26"/>
  <c r="AE209" i="26" s="1"/>
  <c r="AE221" i="26" s="1"/>
  <c r="AE231" i="26" s="1"/>
  <c r="AD241" i="26"/>
  <c r="AD305" i="26"/>
  <c r="AD367" i="30"/>
  <c r="V175" i="26"/>
  <c r="V179" i="26" s="1"/>
  <c r="W157" i="26"/>
  <c r="W159" i="26" s="1"/>
  <c r="U52" i="30"/>
  <c r="W170" i="26"/>
  <c r="W171" i="26" s="1"/>
  <c r="S237" i="26"/>
  <c r="S238" i="26" s="1"/>
  <c r="AE146" i="26"/>
  <c r="AE178" i="26" s="1"/>
  <c r="S244" i="26"/>
  <c r="AD175" i="30"/>
  <c r="AD420" i="30"/>
  <c r="AD161" i="30"/>
  <c r="AD479" i="31"/>
  <c r="AD496" i="31" s="1"/>
  <c r="AD43" i="35" s="1"/>
  <c r="AD51" i="35" s="1"/>
  <c r="AD374" i="30"/>
  <c r="AE134" i="30"/>
  <c r="AE137" i="30"/>
  <c r="AE147" i="30" s="1"/>
  <c r="AE153" i="30" s="1"/>
  <c r="AF56" i="26"/>
  <c r="AF144" i="26"/>
  <c r="AG250" i="26"/>
  <c r="AG53" i="26"/>
  <c r="AG7" i="30"/>
  <c r="AG24" i="30"/>
  <c r="AG112" i="30"/>
  <c r="AG114" i="30" s="1"/>
  <c r="AF131" i="30"/>
  <c r="AF140" i="30" s="1"/>
  <c r="AF150" i="30" s="1"/>
  <c r="AF128" i="30"/>
  <c r="AF132" i="30"/>
  <c r="AF141" i="30" s="1"/>
  <c r="AF151" i="30" s="1"/>
  <c r="AF130" i="30"/>
  <c r="AF139" i="30" s="1"/>
  <c r="AF149" i="30" s="1"/>
  <c r="AF129" i="30"/>
  <c r="AF138" i="30" s="1"/>
  <c r="AF148" i="30" s="1"/>
  <c r="AF133" i="30"/>
  <c r="AF142" i="30" s="1"/>
  <c r="AF152" i="30" s="1"/>
  <c r="U180" i="26"/>
  <c r="U183" i="26" s="1"/>
  <c r="U214" i="26" s="1"/>
  <c r="U226" i="26" s="1"/>
  <c r="U236" i="26" s="1"/>
  <c r="AH23" i="26"/>
  <c r="AH24" i="26" s="1" a="1"/>
  <c r="AH24" i="26" s="1"/>
  <c r="AH26" i="26" s="1"/>
  <c r="W11" i="30"/>
  <c r="W15" i="30" s="1"/>
  <c r="W25" i="30" s="1"/>
  <c r="W26" i="30" s="1"/>
  <c r="U243" i="26"/>
  <c r="U309" i="26"/>
  <c r="V136" i="26"/>
  <c r="V138" i="26" s="1"/>
  <c r="V140" i="26" s="1"/>
  <c r="V213" i="26" s="1"/>
  <c r="V225" i="26" s="1"/>
  <c r="V235" i="26" s="1"/>
  <c r="U29" i="30"/>
  <c r="T44" i="30"/>
  <c r="V52" i="30"/>
  <c r="V28" i="30"/>
  <c r="W45" i="26"/>
  <c r="V54" i="26"/>
  <c r="V57" i="26" s="1"/>
  <c r="V49" i="26"/>
  <c r="T214" i="26"/>
  <c r="R244" i="26"/>
  <c r="R245" i="26" s="1"/>
  <c r="R310" i="26"/>
  <c r="R237" i="26"/>
  <c r="U60" i="26"/>
  <c r="U97" i="35" s="1"/>
  <c r="R216" i="26"/>
  <c r="X39" i="26"/>
  <c r="X42" i="26" s="1" a="1"/>
  <c r="X42" i="26" s="1"/>
  <c r="X150" i="26" s="1"/>
  <c r="X151" i="26" s="1"/>
  <c r="Y232" i="30"/>
  <c r="T242" i="26" l="1"/>
  <c r="T306" i="26"/>
  <c r="U206" i="26"/>
  <c r="U210" i="26" s="1"/>
  <c r="U222" i="26" s="1"/>
  <c r="U232" i="26" s="1"/>
  <c r="U242" i="26" s="1"/>
  <c r="S245" i="26"/>
  <c r="S258" i="26" s="1"/>
  <c r="T372" i="30"/>
  <c r="T382" i="30"/>
  <c r="AF289" i="26"/>
  <c r="AF205" i="26"/>
  <c r="AF209" i="26" s="1"/>
  <c r="AF221" i="26" s="1"/>
  <c r="AF231" i="26" s="1"/>
  <c r="AE241" i="26"/>
  <c r="AE305" i="26"/>
  <c r="AE367" i="30"/>
  <c r="W175" i="26"/>
  <c r="W179" i="26" s="1"/>
  <c r="X157" i="26"/>
  <c r="X159" i="26" s="1"/>
  <c r="W136" i="26"/>
  <c r="W138" i="26" s="1"/>
  <c r="W140" i="26" s="1"/>
  <c r="W213" i="26" s="1"/>
  <c r="W225" i="26" s="1"/>
  <c r="W235" i="26" s="1"/>
  <c r="W290" i="26"/>
  <c r="W253" i="26"/>
  <c r="X170" i="26"/>
  <c r="X171" i="26" s="1"/>
  <c r="AF146" i="26"/>
  <c r="AF178" i="26" s="1"/>
  <c r="AG133" i="30"/>
  <c r="AG142" i="30" s="1"/>
  <c r="AG152" i="30" s="1"/>
  <c r="AG128" i="30"/>
  <c r="AG132" i="30"/>
  <c r="AG141" i="30" s="1"/>
  <c r="AG151" i="30" s="1"/>
  <c r="AG130" i="30"/>
  <c r="AG139" i="30" s="1"/>
  <c r="AG149" i="30" s="1"/>
  <c r="AG129" i="30"/>
  <c r="AG138" i="30" s="1"/>
  <c r="AG148" i="30" s="1"/>
  <c r="AG131" i="30"/>
  <c r="AG140" i="30" s="1"/>
  <c r="AG150" i="30" s="1"/>
  <c r="AG56" i="26"/>
  <c r="AG144" i="26"/>
  <c r="U215" i="26"/>
  <c r="AF137" i="30"/>
  <c r="AF147" i="30" s="1"/>
  <c r="AF153" i="30" s="1"/>
  <c r="AF134" i="30"/>
  <c r="AH250" i="26"/>
  <c r="AH112" i="30"/>
  <c r="AH114" i="30" s="1"/>
  <c r="AH24" i="30"/>
  <c r="AH53" i="26"/>
  <c r="AH7" i="30"/>
  <c r="AE374" i="30"/>
  <c r="AE161" i="30"/>
  <c r="AE420" i="30"/>
  <c r="AE175" i="30"/>
  <c r="AE479" i="31"/>
  <c r="AE496" i="31" s="1"/>
  <c r="AE43" i="35" s="1"/>
  <c r="AE51" i="35" s="1"/>
  <c r="AI23" i="26"/>
  <c r="AI24" i="26" s="1" a="1"/>
  <c r="AI24" i="26" s="1"/>
  <c r="AI26" i="26" s="1"/>
  <c r="V180" i="26"/>
  <c r="V183" i="26" s="1"/>
  <c r="V214" i="26" s="1"/>
  <c r="V226" i="26" s="1"/>
  <c r="V236" i="26" s="1"/>
  <c r="U44" i="30"/>
  <c r="V29" i="30"/>
  <c r="X11" i="30"/>
  <c r="X15" i="30" s="1"/>
  <c r="X25" i="30" s="1"/>
  <c r="X26" i="30" s="1"/>
  <c r="V309" i="26"/>
  <c r="V243" i="26"/>
  <c r="W28" i="30"/>
  <c r="W52" i="30"/>
  <c r="V60" i="26"/>
  <c r="V97" i="35" s="1"/>
  <c r="R238" i="26"/>
  <c r="T226" i="26"/>
  <c r="T236" i="26" s="1"/>
  <c r="T215" i="26"/>
  <c r="U310" i="26"/>
  <c r="U244" i="26"/>
  <c r="U237" i="26"/>
  <c r="U238" i="26" s="1"/>
  <c r="X253" i="26"/>
  <c r="R258" i="26"/>
  <c r="W54" i="26"/>
  <c r="W57" i="26" s="1"/>
  <c r="W49" i="26"/>
  <c r="Y39" i="26"/>
  <c r="Y42" i="26" s="1" a="1"/>
  <c r="Y42" i="26" s="1"/>
  <c r="Y150" i="26" s="1"/>
  <c r="Y151" i="26" s="1"/>
  <c r="Z232" i="30"/>
  <c r="U216" i="26" l="1"/>
  <c r="U306" i="26"/>
  <c r="U368" i="30"/>
  <c r="U369" i="30" s="1"/>
  <c r="U382" i="30" s="1"/>
  <c r="V206" i="26"/>
  <c r="V210" i="26" s="1"/>
  <c r="V222" i="26" s="1"/>
  <c r="V232" i="26" s="1"/>
  <c r="V368" i="30" s="1"/>
  <c r="V369" i="30" s="1"/>
  <c r="U245" i="26"/>
  <c r="U258" i="26" s="1"/>
  <c r="AG289" i="26"/>
  <c r="AG205" i="26"/>
  <c r="AG209" i="26" s="1"/>
  <c r="AG221" i="26" s="1"/>
  <c r="AG231" i="26" s="1"/>
  <c r="AF241" i="26"/>
  <c r="AF367" i="30"/>
  <c r="AF305" i="26"/>
  <c r="X175" i="26"/>
  <c r="X179" i="26" s="1"/>
  <c r="Y157" i="26"/>
  <c r="Y159" i="26" s="1"/>
  <c r="X45" i="26"/>
  <c r="X49" i="26" s="1"/>
  <c r="X290" i="26"/>
  <c r="X136" i="26"/>
  <c r="X138" i="26" s="1"/>
  <c r="X140" i="26" s="1"/>
  <c r="X213" i="26" s="1"/>
  <c r="X225" i="26" s="1"/>
  <c r="X235" i="26" s="1"/>
  <c r="Y170" i="26"/>
  <c r="Y171" i="26" s="1"/>
  <c r="AG146" i="26"/>
  <c r="AG178" i="26" s="1"/>
  <c r="AI24" i="30"/>
  <c r="AI112" i="30"/>
  <c r="AI114" i="30" s="1"/>
  <c r="AI53" i="26"/>
  <c r="AI7" i="30"/>
  <c r="AI250" i="26"/>
  <c r="AH133" i="30"/>
  <c r="AH142" i="30" s="1"/>
  <c r="AH152" i="30" s="1"/>
  <c r="AH128" i="30"/>
  <c r="AH131" i="30"/>
  <c r="AH140" i="30" s="1"/>
  <c r="AH150" i="30" s="1"/>
  <c r="AH129" i="30"/>
  <c r="AH138" i="30" s="1"/>
  <c r="AH148" i="30" s="1"/>
  <c r="AH130" i="30"/>
  <c r="AH139" i="30" s="1"/>
  <c r="AH149" i="30" s="1"/>
  <c r="AH132" i="30"/>
  <c r="AH141" i="30" s="1"/>
  <c r="AH151" i="30" s="1"/>
  <c r="AH144" i="26"/>
  <c r="AH56" i="26"/>
  <c r="AF420" i="30"/>
  <c r="AF479" i="31"/>
  <c r="AF496" i="31" s="1"/>
  <c r="AF43" i="35" s="1"/>
  <c r="AF51" i="35" s="1"/>
  <c r="AF374" i="30"/>
  <c r="AF175" i="30"/>
  <c r="AF161" i="30"/>
  <c r="AG134" i="30"/>
  <c r="AG137" i="30"/>
  <c r="AG147" i="30" s="1"/>
  <c r="AG153" i="30" s="1"/>
  <c r="V215" i="26"/>
  <c r="AJ23" i="26"/>
  <c r="AJ24" i="26" s="1" a="1"/>
  <c r="AJ24" i="26" s="1"/>
  <c r="AJ26" i="26" s="1"/>
  <c r="W180" i="26"/>
  <c r="W183" i="26" s="1"/>
  <c r="W214" i="26" s="1"/>
  <c r="W226" i="26" s="1"/>
  <c r="W236" i="26" s="1"/>
  <c r="X28" i="30"/>
  <c r="X52" i="30"/>
  <c r="V44" i="30"/>
  <c r="W29" i="30"/>
  <c r="W243" i="26"/>
  <c r="W309" i="26"/>
  <c r="T216" i="26"/>
  <c r="T244" i="26"/>
  <c r="T245" i="26" s="1"/>
  <c r="T310" i="26"/>
  <c r="T237" i="26"/>
  <c r="V244" i="26"/>
  <c r="V310" i="26"/>
  <c r="V237" i="26"/>
  <c r="W60" i="26"/>
  <c r="W97" i="35" s="1"/>
  <c r="Z39" i="26"/>
  <c r="Z42" i="26" s="1" a="1"/>
  <c r="Z42" i="26" s="1"/>
  <c r="Z150" i="26" s="1"/>
  <c r="Z151" i="26" s="1"/>
  <c r="AA232" i="30"/>
  <c r="V238" i="26" l="1"/>
  <c r="V216" i="26"/>
  <c r="V242" i="26"/>
  <c r="V245" i="26" s="1"/>
  <c r="V258" i="26" s="1"/>
  <c r="V306" i="26"/>
  <c r="U372" i="30"/>
  <c r="W206" i="26"/>
  <c r="W210" i="26" s="1"/>
  <c r="W222" i="26" s="1"/>
  <c r="W232" i="26" s="1"/>
  <c r="W368" i="30" s="1"/>
  <c r="W369" i="30" s="1"/>
  <c r="AH289" i="26"/>
  <c r="AH205" i="26"/>
  <c r="AH209" i="26" s="1"/>
  <c r="AH221" i="26" s="1"/>
  <c r="AH231" i="26" s="1"/>
  <c r="AG305" i="26"/>
  <c r="AG367" i="30"/>
  <c r="AG241" i="26"/>
  <c r="V382" i="30"/>
  <c r="V372" i="30"/>
  <c r="Y175" i="26"/>
  <c r="Y179" i="26" s="1"/>
  <c r="Z157" i="26"/>
  <c r="Z159" i="26" s="1"/>
  <c r="X54" i="26"/>
  <c r="X57" i="26" s="1"/>
  <c r="X60" i="26" s="1"/>
  <c r="X97" i="35" s="1"/>
  <c r="Y253" i="26"/>
  <c r="Y45" i="26"/>
  <c r="Y54" i="26" s="1"/>
  <c r="Y57" i="26" s="1"/>
  <c r="Y290" i="26"/>
  <c r="Y11" i="30"/>
  <c r="Y15" i="30" s="1"/>
  <c r="Y25" i="30" s="1"/>
  <c r="Y26" i="30" s="1"/>
  <c r="Y28" i="30" s="1"/>
  <c r="Z170" i="26"/>
  <c r="Z171" i="26" s="1"/>
  <c r="AH146" i="26"/>
  <c r="AH178" i="26" s="1"/>
  <c r="AI56" i="26"/>
  <c r="AI144" i="26"/>
  <c r="AG175" i="30"/>
  <c r="AG420" i="30"/>
  <c r="AG479" i="31"/>
  <c r="AG496" i="31" s="1"/>
  <c r="AG43" i="35" s="1"/>
  <c r="AG51" i="35" s="1"/>
  <c r="AG161" i="30"/>
  <c r="AG374" i="30"/>
  <c r="AI130" i="30"/>
  <c r="AI139" i="30" s="1"/>
  <c r="AI149" i="30" s="1"/>
  <c r="AI128" i="30"/>
  <c r="AI133" i="30"/>
  <c r="AI142" i="30" s="1"/>
  <c r="AI152" i="30" s="1"/>
  <c r="AI131" i="30"/>
  <c r="AI140" i="30" s="1"/>
  <c r="AI150" i="30" s="1"/>
  <c r="AI132" i="30"/>
  <c r="AI141" i="30" s="1"/>
  <c r="AI151" i="30" s="1"/>
  <c r="AI129" i="30"/>
  <c r="AI138" i="30" s="1"/>
  <c r="AI148" i="30" s="1"/>
  <c r="AH134" i="30"/>
  <c r="AH137" i="30"/>
  <c r="AH147" i="30" s="1"/>
  <c r="AH153" i="30" s="1"/>
  <c r="AJ250" i="26"/>
  <c r="AJ7" i="30"/>
  <c r="AJ53" i="26"/>
  <c r="AJ112" i="30"/>
  <c r="AJ114" i="30" s="1"/>
  <c r="AJ24" i="30"/>
  <c r="AK23" i="26"/>
  <c r="AK24" i="26" s="1" a="1"/>
  <c r="AK24" i="26" s="1"/>
  <c r="AK26" i="26" s="1"/>
  <c r="W215" i="26"/>
  <c r="X180" i="26"/>
  <c r="X183" i="26" s="1"/>
  <c r="X214" i="26" s="1"/>
  <c r="X215" i="26" s="1"/>
  <c r="Z11" i="30"/>
  <c r="Z15" i="30" s="1"/>
  <c r="Z25" i="30" s="1"/>
  <c r="Z26" i="30" s="1"/>
  <c r="Y136" i="26"/>
  <c r="Y138" i="26" s="1"/>
  <c r="Y140" i="26" s="1"/>
  <c r="Y213" i="26" s="1"/>
  <c r="Y225" i="26" s="1"/>
  <c r="Y235" i="26" s="1"/>
  <c r="X243" i="26"/>
  <c r="X309" i="26"/>
  <c r="W44" i="30"/>
  <c r="X29" i="30"/>
  <c r="Z290" i="26"/>
  <c r="Z253" i="26"/>
  <c r="Z45" i="26"/>
  <c r="T258" i="26"/>
  <c r="W244" i="26"/>
  <c r="W310" i="26"/>
  <c r="W237" i="26"/>
  <c r="T238" i="26"/>
  <c r="AA39" i="26"/>
  <c r="AA42" i="26" s="1" a="1"/>
  <c r="AA42" i="26" s="1"/>
  <c r="AA150" i="26" s="1"/>
  <c r="AA151" i="26" s="1"/>
  <c r="AB232" i="30"/>
  <c r="W238" i="26" l="1"/>
  <c r="W216" i="26"/>
  <c r="W306" i="26"/>
  <c r="W242" i="26"/>
  <c r="W245" i="26" s="1"/>
  <c r="W258" i="26" s="1"/>
  <c r="X206" i="26"/>
  <c r="X210" i="26" s="1"/>
  <c r="X222" i="26" s="1"/>
  <c r="X232" i="26" s="1"/>
  <c r="X368" i="30" s="1"/>
  <c r="X369" i="30" s="1"/>
  <c r="AI289" i="26"/>
  <c r="AI205" i="26"/>
  <c r="AI209" i="26" s="1"/>
  <c r="AI221" i="26" s="1"/>
  <c r="AI231" i="26" s="1"/>
  <c r="AH241" i="26"/>
  <c r="AH367" i="30"/>
  <c r="AH305" i="26"/>
  <c r="W382" i="30"/>
  <c r="W372" i="30"/>
  <c r="Y52" i="30"/>
  <c r="Z175" i="26"/>
  <c r="Z179" i="26" s="1"/>
  <c r="AA157" i="26"/>
  <c r="AA159" i="26" s="1"/>
  <c r="Y49" i="26"/>
  <c r="AA170" i="26"/>
  <c r="AA171" i="26" s="1"/>
  <c r="AI146" i="26"/>
  <c r="AI178" i="26" s="1"/>
  <c r="Y180" i="26"/>
  <c r="Y183" i="26" s="1"/>
  <c r="Y214" i="26" s="1"/>
  <c r="Y215" i="26" s="1"/>
  <c r="AJ130" i="30"/>
  <c r="AJ139" i="30" s="1"/>
  <c r="AJ149" i="30" s="1"/>
  <c r="AJ129" i="30"/>
  <c r="AJ138" i="30" s="1"/>
  <c r="AJ148" i="30" s="1"/>
  <c r="AJ132" i="30"/>
  <c r="AJ141" i="30" s="1"/>
  <c r="AJ151" i="30" s="1"/>
  <c r="AJ128" i="30"/>
  <c r="AJ131" i="30"/>
  <c r="AJ140" i="30" s="1"/>
  <c r="AJ150" i="30" s="1"/>
  <c r="AJ133" i="30"/>
  <c r="AJ142" i="30" s="1"/>
  <c r="AJ152" i="30" s="1"/>
  <c r="AJ144" i="26"/>
  <c r="AJ56" i="26"/>
  <c r="AI134" i="30"/>
  <c r="AI137" i="30"/>
  <c r="AI147" i="30" s="1"/>
  <c r="AI153" i="30" s="1"/>
  <c r="AK24" i="30"/>
  <c r="AK7" i="30"/>
  <c r="AK53" i="26"/>
  <c r="AK250" i="26"/>
  <c r="AK112" i="30"/>
  <c r="AK114" i="30" s="1"/>
  <c r="AH420" i="30"/>
  <c r="AH374" i="30"/>
  <c r="AH479" i="31"/>
  <c r="AH496" i="31" s="1"/>
  <c r="AH43" i="35" s="1"/>
  <c r="AH51" i="35" s="1"/>
  <c r="AH161" i="30"/>
  <c r="AH175" i="30"/>
  <c r="X226" i="26"/>
  <c r="X236" i="26" s="1"/>
  <c r="X237" i="26" s="1"/>
  <c r="AL23" i="26"/>
  <c r="AL24" i="26" s="1" a="1"/>
  <c r="AL24" i="26" s="1"/>
  <c r="AL26" i="26" s="1"/>
  <c r="AA11" i="30"/>
  <c r="AA15" i="30" s="1"/>
  <c r="AA25" i="30" s="1"/>
  <c r="AA26" i="30" s="1"/>
  <c r="X44" i="30"/>
  <c r="Y29" i="30"/>
  <c r="Y309" i="26"/>
  <c r="Y243" i="26"/>
  <c r="Z136" i="26"/>
  <c r="Z138" i="26" s="1"/>
  <c r="Z140" i="26" s="1"/>
  <c r="Z213" i="26" s="1"/>
  <c r="Z225" i="26" s="1"/>
  <c r="Z235" i="26" s="1"/>
  <c r="Z28" i="30"/>
  <c r="Z52" i="30"/>
  <c r="AA45" i="26"/>
  <c r="Y60" i="26"/>
  <c r="Y97" i="35" s="1"/>
  <c r="Z49" i="26"/>
  <c r="Z54" i="26"/>
  <c r="Z57" i="26" s="1"/>
  <c r="AB39" i="26"/>
  <c r="AB42" i="26" s="1" a="1"/>
  <c r="AB42" i="26" s="1"/>
  <c r="AB150" i="26" s="1"/>
  <c r="AB151" i="26" s="1"/>
  <c r="AC232" i="30"/>
  <c r="X238" i="26" l="1"/>
  <c r="X242" i="26"/>
  <c r="X216" i="26"/>
  <c r="X306" i="26"/>
  <c r="Y206" i="26"/>
  <c r="Y210" i="26" s="1"/>
  <c r="Y222" i="26" s="1"/>
  <c r="Y232" i="26" s="1"/>
  <c r="Y368" i="30" s="1"/>
  <c r="Y369" i="30" s="1"/>
  <c r="Y382" i="30" s="1"/>
  <c r="AJ289" i="26"/>
  <c r="AJ205" i="26"/>
  <c r="AJ209" i="26" s="1"/>
  <c r="AJ221" i="26" s="1"/>
  <c r="AJ231" i="26" s="1"/>
  <c r="AI305" i="26"/>
  <c r="AI241" i="26"/>
  <c r="AI367" i="30"/>
  <c r="X372" i="30"/>
  <c r="X382" i="30"/>
  <c r="AA175" i="26"/>
  <c r="AA179" i="26" s="1"/>
  <c r="AB157" i="26"/>
  <c r="AB159" i="26" s="1"/>
  <c r="AA253" i="26"/>
  <c r="AA136" i="26"/>
  <c r="AA138" i="26" s="1"/>
  <c r="AA140" i="26" s="1"/>
  <c r="AA213" i="26" s="1"/>
  <c r="AA225" i="26" s="1"/>
  <c r="AA235" i="26" s="1"/>
  <c r="AA290" i="26"/>
  <c r="AB170" i="26"/>
  <c r="AB171" i="26" s="1"/>
  <c r="Y226" i="26"/>
  <c r="Y236" i="26" s="1"/>
  <c r="Y244" i="26" s="1"/>
  <c r="AJ146" i="26"/>
  <c r="AJ178" i="26" s="1"/>
  <c r="X310" i="26"/>
  <c r="Z180" i="26"/>
  <c r="Z183" i="26" s="1"/>
  <c r="Z214" i="26" s="1"/>
  <c r="Z226" i="26" s="1"/>
  <c r="Z236" i="26" s="1"/>
  <c r="X244" i="26"/>
  <c r="AK131" i="30"/>
  <c r="AK140" i="30" s="1"/>
  <c r="AK150" i="30" s="1"/>
  <c r="AK130" i="30"/>
  <c r="AK139" i="30" s="1"/>
  <c r="AK149" i="30" s="1"/>
  <c r="AK132" i="30"/>
  <c r="AK141" i="30" s="1"/>
  <c r="AK151" i="30" s="1"/>
  <c r="AK129" i="30"/>
  <c r="AK138" i="30" s="1"/>
  <c r="AK148" i="30" s="1"/>
  <c r="AK128" i="30"/>
  <c r="AK133" i="30"/>
  <c r="AK142" i="30" s="1"/>
  <c r="AK152" i="30" s="1"/>
  <c r="AJ134" i="30"/>
  <c r="AJ137" i="30"/>
  <c r="AJ147" i="30" s="1"/>
  <c r="AJ153" i="30" s="1"/>
  <c r="AL7" i="30"/>
  <c r="AL24" i="30"/>
  <c r="AL53" i="26"/>
  <c r="AL250" i="26"/>
  <c r="AL112" i="30"/>
  <c r="AL114" i="30" s="1"/>
  <c r="AK56" i="26"/>
  <c r="AK144" i="26"/>
  <c r="AI374" i="30"/>
  <c r="AI420" i="30"/>
  <c r="AI479" i="31"/>
  <c r="AI496" i="31" s="1"/>
  <c r="AI43" i="35" s="1"/>
  <c r="AI51" i="35" s="1"/>
  <c r="AI175" i="30"/>
  <c r="AI161" i="30"/>
  <c r="AM23" i="26"/>
  <c r="AM24" i="26" s="1" a="1"/>
  <c r="AM24" i="26" s="1"/>
  <c r="AM26" i="26" s="1"/>
  <c r="Z243" i="26"/>
  <c r="Z309" i="26"/>
  <c r="Z29" i="30"/>
  <c r="Y44" i="30"/>
  <c r="AA28" i="30"/>
  <c r="AA52" i="30"/>
  <c r="AA49" i="26"/>
  <c r="AA54" i="26"/>
  <c r="AA57" i="26" s="1"/>
  <c r="AB290" i="26"/>
  <c r="Z60" i="26"/>
  <c r="Z97" i="35" s="1"/>
  <c r="AC39" i="26"/>
  <c r="AC42" i="26" s="1" a="1"/>
  <c r="AC42" i="26" s="1"/>
  <c r="AC150" i="26" s="1"/>
  <c r="AC151" i="26" s="1"/>
  <c r="AD232" i="30"/>
  <c r="X245" i="26" l="1"/>
  <c r="X258" i="26" s="1"/>
  <c r="Z206" i="26"/>
  <c r="Z210" i="26" s="1"/>
  <c r="Z222" i="26" s="1"/>
  <c r="Z232" i="26" s="1"/>
  <c r="Z368" i="30" s="1"/>
  <c r="Z369" i="30" s="1"/>
  <c r="Y216" i="26"/>
  <c r="Y306" i="26"/>
  <c r="Y242" i="26"/>
  <c r="Y245" i="26" s="1"/>
  <c r="Y258" i="26" s="1"/>
  <c r="Y372" i="30"/>
  <c r="AJ367" i="30"/>
  <c r="AJ305" i="26"/>
  <c r="AJ241" i="26"/>
  <c r="AK289" i="26"/>
  <c r="AK205" i="26"/>
  <c r="AK209" i="26" s="1"/>
  <c r="AK221" i="26" s="1"/>
  <c r="AK231" i="26" s="1"/>
  <c r="AB175" i="26"/>
  <c r="AB179" i="26" s="1"/>
  <c r="AC157" i="26"/>
  <c r="AC159" i="26" s="1"/>
  <c r="AB253" i="26"/>
  <c r="AB11" i="30"/>
  <c r="AB15" i="30" s="1"/>
  <c r="AB25" i="30" s="1"/>
  <c r="AB26" i="30" s="1"/>
  <c r="AB52" i="30" s="1"/>
  <c r="AB45" i="26"/>
  <c r="AB54" i="26" s="1"/>
  <c r="AB57" i="26" s="1"/>
  <c r="AB136" i="26"/>
  <c r="AB138" i="26" s="1"/>
  <c r="AB140" i="26" s="1"/>
  <c r="AB213" i="26" s="1"/>
  <c r="AB225" i="26" s="1"/>
  <c r="AB235" i="26" s="1"/>
  <c r="AC170" i="26"/>
  <c r="AC171" i="26" s="1"/>
  <c r="Y237" i="26"/>
  <c r="Y238" i="26" s="1"/>
  <c r="Y310" i="26"/>
  <c r="AK146" i="26"/>
  <c r="AK178" i="26" s="1"/>
  <c r="Z215" i="26"/>
  <c r="AJ420" i="30"/>
  <c r="AJ161" i="30"/>
  <c r="AJ374" i="30"/>
  <c r="AJ175" i="30"/>
  <c r="AJ479" i="31"/>
  <c r="AJ496" i="31" s="1"/>
  <c r="AJ43" i="35" s="1"/>
  <c r="AJ51" i="35" s="1"/>
  <c r="AL56" i="26"/>
  <c r="AL144" i="26"/>
  <c r="AM24" i="30"/>
  <c r="AM7" i="30"/>
  <c r="AM250" i="26"/>
  <c r="AM53" i="26"/>
  <c r="AM112" i="30"/>
  <c r="AM114" i="30" s="1"/>
  <c r="AL129" i="30"/>
  <c r="AL138" i="30" s="1"/>
  <c r="AL148" i="30" s="1"/>
  <c r="AL131" i="30"/>
  <c r="AL140" i="30" s="1"/>
  <c r="AL150" i="30" s="1"/>
  <c r="AL133" i="30"/>
  <c r="AL142" i="30" s="1"/>
  <c r="AL152" i="30" s="1"/>
  <c r="AL128" i="30"/>
  <c r="AL130" i="30"/>
  <c r="AL139" i="30" s="1"/>
  <c r="AL149" i="30" s="1"/>
  <c r="AL132" i="30"/>
  <c r="AL141" i="30" s="1"/>
  <c r="AL151" i="30" s="1"/>
  <c r="AK137" i="30"/>
  <c r="AK147" i="30" s="1"/>
  <c r="AK153" i="30" s="1"/>
  <c r="AK134" i="30"/>
  <c r="AN23" i="26"/>
  <c r="AN24" i="26" s="1" a="1"/>
  <c r="AN24" i="26" s="1"/>
  <c r="AN26" i="26" s="1"/>
  <c r="AA180" i="26"/>
  <c r="AA183" i="26" s="1"/>
  <c r="AA214" i="26" s="1"/>
  <c r="AA226" i="26" s="1"/>
  <c r="AA236" i="26" s="1"/>
  <c r="AC11" i="30"/>
  <c r="AC15" i="30" s="1"/>
  <c r="AC25" i="30" s="1"/>
  <c r="AC26" i="30" s="1"/>
  <c r="AA29" i="30"/>
  <c r="Z44" i="30"/>
  <c r="AA309" i="26"/>
  <c r="AA243" i="26"/>
  <c r="AA60" i="26"/>
  <c r="AA97" i="35" s="1"/>
  <c r="AC45" i="26"/>
  <c r="AC253" i="26"/>
  <c r="AC290" i="26"/>
  <c r="Z244" i="26"/>
  <c r="Z310" i="26"/>
  <c r="Z237" i="26"/>
  <c r="AD39" i="26"/>
  <c r="AD42" i="26" s="1" a="1"/>
  <c r="AD42" i="26" s="1"/>
  <c r="AD150" i="26" s="1"/>
  <c r="AD151" i="26" s="1"/>
  <c r="AE232" i="30"/>
  <c r="Z238" i="26" l="1"/>
  <c r="Z216" i="26"/>
  <c r="Z306" i="26"/>
  <c r="Z242" i="26"/>
  <c r="Z245" i="26" s="1"/>
  <c r="Z258" i="26" s="1"/>
  <c r="AA206" i="26"/>
  <c r="AA210" i="26" s="1"/>
  <c r="AA222" i="26" s="1"/>
  <c r="AA232" i="26" s="1"/>
  <c r="AA368" i="30" s="1"/>
  <c r="AA369" i="30" s="1"/>
  <c r="AL289" i="26"/>
  <c r="AL205" i="26"/>
  <c r="AL209" i="26" s="1"/>
  <c r="AL221" i="26" s="1"/>
  <c r="AL231" i="26" s="1"/>
  <c r="AK305" i="26"/>
  <c r="AK367" i="30"/>
  <c r="AK241" i="26"/>
  <c r="Z382" i="30"/>
  <c r="Z372" i="30"/>
  <c r="AC175" i="26"/>
  <c r="AC179" i="26" s="1"/>
  <c r="AD157" i="26"/>
  <c r="AD159" i="26" s="1"/>
  <c r="AB28" i="30"/>
  <c r="AB29" i="30" s="1"/>
  <c r="AB49" i="26"/>
  <c r="AD170" i="26"/>
  <c r="AD171" i="26" s="1"/>
  <c r="AL146" i="26"/>
  <c r="AL178" i="26" s="1"/>
  <c r="AA215" i="26"/>
  <c r="AM56" i="26"/>
  <c r="AM144" i="26"/>
  <c r="AK420" i="30"/>
  <c r="AK374" i="30"/>
  <c r="AK175" i="30"/>
  <c r="AK479" i="31"/>
  <c r="AK496" i="31" s="1"/>
  <c r="AK43" i="35" s="1"/>
  <c r="AK51" i="35" s="1"/>
  <c r="AK161" i="30"/>
  <c r="AL134" i="30"/>
  <c r="AL137" i="30"/>
  <c r="AL147" i="30" s="1"/>
  <c r="AL153" i="30" s="1"/>
  <c r="AN7" i="30"/>
  <c r="AN53" i="26"/>
  <c r="AN24" i="30"/>
  <c r="AN112" i="30"/>
  <c r="AN114" i="30" s="1"/>
  <c r="AN250" i="26"/>
  <c r="AM130" i="30"/>
  <c r="AM139" i="30" s="1"/>
  <c r="AM149" i="30" s="1"/>
  <c r="AM129" i="30"/>
  <c r="AM138" i="30" s="1"/>
  <c r="AM148" i="30" s="1"/>
  <c r="AM132" i="30"/>
  <c r="AM141" i="30" s="1"/>
  <c r="AM151" i="30" s="1"/>
  <c r="AM128" i="30"/>
  <c r="AM131" i="30"/>
  <c r="AM140" i="30" s="1"/>
  <c r="AM150" i="30" s="1"/>
  <c r="AM133" i="30"/>
  <c r="AM142" i="30" s="1"/>
  <c r="AM152" i="30" s="1"/>
  <c r="AO23" i="26"/>
  <c r="AO24" i="26" s="1" a="1"/>
  <c r="AO24" i="26" s="1"/>
  <c r="AO26" i="26" s="1"/>
  <c r="AB180" i="26"/>
  <c r="AB183" i="26" s="1"/>
  <c r="AB214" i="26" s="1"/>
  <c r="AB215" i="26" s="1"/>
  <c r="AD11" i="30"/>
  <c r="AD15" i="30" s="1"/>
  <c r="AD25" i="30" s="1"/>
  <c r="AD26" i="30" s="1"/>
  <c r="AB243" i="26"/>
  <c r="AB309" i="26"/>
  <c r="AC28" i="30"/>
  <c r="AC52" i="30"/>
  <c r="AA44" i="30"/>
  <c r="AC136" i="26"/>
  <c r="AC138" i="26" s="1"/>
  <c r="AC140" i="26" s="1"/>
  <c r="AC213" i="26" s="1"/>
  <c r="AC225" i="26" s="1"/>
  <c r="AC235" i="26" s="1"/>
  <c r="AD253" i="26"/>
  <c r="AC54" i="26"/>
  <c r="AC57" i="26" s="1"/>
  <c r="AC49" i="26"/>
  <c r="AA244" i="26"/>
  <c r="AA310" i="26"/>
  <c r="AA237" i="26"/>
  <c r="AB60" i="26"/>
  <c r="AB97" i="35" s="1"/>
  <c r="AE39" i="26"/>
  <c r="AE42" i="26" s="1" a="1"/>
  <c r="AE42" i="26" s="1"/>
  <c r="AE150" i="26" s="1"/>
  <c r="AE151" i="26" s="1"/>
  <c r="AF232" i="30"/>
  <c r="AA216" i="26" l="1"/>
  <c r="AA242" i="26"/>
  <c r="AA245" i="26" s="1"/>
  <c r="AA258" i="26" s="1"/>
  <c r="AA238" i="26"/>
  <c r="AA306" i="26"/>
  <c r="AB206" i="26"/>
  <c r="AB210" i="26" s="1"/>
  <c r="AB222" i="26" s="1"/>
  <c r="AB232" i="26" s="1"/>
  <c r="AB368" i="30" s="1"/>
  <c r="AB369" i="30" s="1"/>
  <c r="AB372" i="30" s="1"/>
  <c r="AM289" i="26"/>
  <c r="AM205" i="26"/>
  <c r="AM209" i="26" s="1"/>
  <c r="AM221" i="26" s="1"/>
  <c r="AM231" i="26" s="1"/>
  <c r="AA372" i="30"/>
  <c r="AA382" i="30"/>
  <c r="AL305" i="26"/>
  <c r="AL241" i="26"/>
  <c r="AL367" i="30"/>
  <c r="AD175" i="26"/>
  <c r="AD179" i="26" s="1"/>
  <c r="AE157" i="26"/>
  <c r="AE159" i="26" s="1"/>
  <c r="AD45" i="26"/>
  <c r="AD49" i="26" s="1"/>
  <c r="AD290" i="26"/>
  <c r="AE170" i="26"/>
  <c r="AE171" i="26" s="1"/>
  <c r="AM146" i="26"/>
  <c r="AM178" i="26" s="1"/>
  <c r="AB226" i="26"/>
  <c r="AB236" i="26" s="1"/>
  <c r="AB310" i="26" s="1"/>
  <c r="AO250" i="26"/>
  <c r="AO24" i="30"/>
  <c r="AO112" i="30"/>
  <c r="AO114" i="30" s="1"/>
  <c r="AO53" i="26"/>
  <c r="AO7" i="30"/>
  <c r="AN131" i="30"/>
  <c r="AN140" i="30" s="1"/>
  <c r="AN150" i="30" s="1"/>
  <c r="AN133" i="30"/>
  <c r="AN142" i="30" s="1"/>
  <c r="AN152" i="30" s="1"/>
  <c r="AN129" i="30"/>
  <c r="AN138" i="30" s="1"/>
  <c r="AN148" i="30" s="1"/>
  <c r="AN128" i="30"/>
  <c r="AN130" i="30"/>
  <c r="AN139" i="30" s="1"/>
  <c r="AN149" i="30" s="1"/>
  <c r="AN132" i="30"/>
  <c r="AN141" i="30" s="1"/>
  <c r="AN151" i="30" s="1"/>
  <c r="AM134" i="30"/>
  <c r="AM137" i="30"/>
  <c r="AM147" i="30" s="1"/>
  <c r="AM153" i="30" s="1"/>
  <c r="AN56" i="26"/>
  <c r="AN144" i="26"/>
  <c r="AL161" i="30"/>
  <c r="AL479" i="31"/>
  <c r="AL496" i="31" s="1"/>
  <c r="AL43" i="35" s="1"/>
  <c r="AL51" i="35" s="1"/>
  <c r="AL175" i="30"/>
  <c r="AL374" i="30"/>
  <c r="AL420" i="30"/>
  <c r="AP23" i="26"/>
  <c r="AP24" i="26" s="1" a="1"/>
  <c r="AP24" i="26" s="1"/>
  <c r="AP26" i="26" s="1"/>
  <c r="AC180" i="26"/>
  <c r="AC183" i="26" s="1"/>
  <c r="AC214" i="26" s="1"/>
  <c r="AC215" i="26" s="1"/>
  <c r="AB44" i="30"/>
  <c r="AC29" i="30"/>
  <c r="AD52" i="30"/>
  <c r="AD28" i="30"/>
  <c r="AC243" i="26"/>
  <c r="AC309" i="26"/>
  <c r="AD136" i="26"/>
  <c r="AD138" i="26" s="1"/>
  <c r="AD140" i="26" s="1"/>
  <c r="AD213" i="26" s="1"/>
  <c r="AD225" i="26" s="1"/>
  <c r="AD235" i="26" s="1"/>
  <c r="AE253" i="26"/>
  <c r="AE290" i="26"/>
  <c r="AC60" i="26"/>
  <c r="AC97" i="35" s="1"/>
  <c r="AF39" i="26"/>
  <c r="AF42" i="26" s="1" a="1"/>
  <c r="AF42" i="26" s="1"/>
  <c r="AF150" i="26" s="1"/>
  <c r="AF151" i="26" s="1"/>
  <c r="AG232" i="30"/>
  <c r="AC206" i="26" l="1"/>
  <c r="AC210" i="26" s="1"/>
  <c r="AC222" i="26" s="1"/>
  <c r="AC232" i="26" s="1"/>
  <c r="AC368" i="30" s="1"/>
  <c r="AC369" i="30" s="1"/>
  <c r="AB242" i="26"/>
  <c r="AB382" i="30"/>
  <c r="AB306" i="26"/>
  <c r="AB216" i="26"/>
  <c r="AN289" i="26"/>
  <c r="AN205" i="26"/>
  <c r="AN209" i="26" s="1"/>
  <c r="AN221" i="26" s="1"/>
  <c r="AN231" i="26" s="1"/>
  <c r="AM241" i="26"/>
  <c r="AM305" i="26"/>
  <c r="AM367" i="30"/>
  <c r="AE175" i="26"/>
  <c r="AE179" i="26" s="1"/>
  <c r="AF157" i="26"/>
  <c r="AF159" i="26" s="1"/>
  <c r="AD54" i="26"/>
  <c r="AD57" i="26" s="1"/>
  <c r="AD60" i="26" s="1"/>
  <c r="AD97" i="35" s="1"/>
  <c r="AE45" i="26"/>
  <c r="AE54" i="26" s="1"/>
  <c r="AE57" i="26" s="1"/>
  <c r="AE11" i="30"/>
  <c r="AE15" i="30" s="1"/>
  <c r="AE25" i="30" s="1"/>
  <c r="AE26" i="30" s="1"/>
  <c r="AE52" i="30" s="1"/>
  <c r="AF170" i="26"/>
  <c r="AF171" i="26" s="1"/>
  <c r="AN146" i="26"/>
  <c r="AN178" i="26" s="1"/>
  <c r="AB244" i="26"/>
  <c r="AB237" i="26"/>
  <c r="AB238" i="26" s="1"/>
  <c r="AC226" i="26"/>
  <c r="AC236" i="26" s="1"/>
  <c r="AC310" i="26" s="1"/>
  <c r="AM374" i="30"/>
  <c r="AM175" i="30"/>
  <c r="AM479" i="31"/>
  <c r="AM496" i="31" s="1"/>
  <c r="AM43" i="35" s="1"/>
  <c r="AM51" i="35" s="1"/>
  <c r="AM420" i="30"/>
  <c r="AM161" i="30"/>
  <c r="AN134" i="30"/>
  <c r="AN137" i="30"/>
  <c r="AN147" i="30" s="1"/>
  <c r="AN153" i="30" s="1"/>
  <c r="AP7" i="30"/>
  <c r="AP53" i="26"/>
  <c r="AP250" i="26"/>
  <c r="AP112" i="30"/>
  <c r="AP114" i="30" s="1"/>
  <c r="AP24" i="30"/>
  <c r="AO144" i="26"/>
  <c r="AO56" i="26"/>
  <c r="AO133" i="30"/>
  <c r="AO142" i="30" s="1"/>
  <c r="AO152" i="30" s="1"/>
  <c r="AO129" i="30"/>
  <c r="AO138" i="30" s="1"/>
  <c r="AO148" i="30" s="1"/>
  <c r="AO131" i="30"/>
  <c r="AO140" i="30" s="1"/>
  <c r="AO150" i="30" s="1"/>
  <c r="AO130" i="30"/>
  <c r="AO139" i="30" s="1"/>
  <c r="AO149" i="30" s="1"/>
  <c r="AO132" i="30"/>
  <c r="AO141" i="30" s="1"/>
  <c r="AO151" i="30" s="1"/>
  <c r="AO128" i="30"/>
  <c r="AQ23" i="26"/>
  <c r="AQ24" i="26" s="1" a="1"/>
  <c r="AQ24" i="26" s="1"/>
  <c r="AQ26" i="26" s="1"/>
  <c r="AD180" i="26"/>
  <c r="AD183" i="26" s="1"/>
  <c r="AD214" i="26" s="1"/>
  <c r="AD215" i="26" s="1"/>
  <c r="AC44" i="30"/>
  <c r="AD29" i="30"/>
  <c r="AE136" i="26"/>
  <c r="AE138" i="26" s="1"/>
  <c r="AE140" i="26" s="1"/>
  <c r="AE213" i="26" s="1"/>
  <c r="AE225" i="26" s="1"/>
  <c r="AE235" i="26" s="1"/>
  <c r="AF11" i="30"/>
  <c r="AF15" i="30" s="1"/>
  <c r="AF25" i="30" s="1"/>
  <c r="AF26" i="30" s="1"/>
  <c r="AD309" i="26"/>
  <c r="AD243" i="26"/>
  <c r="AF253" i="26"/>
  <c r="AF290" i="26"/>
  <c r="AF45" i="26"/>
  <c r="AG39" i="26"/>
  <c r="AG42" i="26" s="1" a="1"/>
  <c r="AG42" i="26" s="1"/>
  <c r="AG150" i="26" s="1"/>
  <c r="AG151" i="26" s="1"/>
  <c r="AH232" i="30"/>
  <c r="AC216" i="26" l="1"/>
  <c r="AC242" i="26"/>
  <c r="AC306" i="26"/>
  <c r="AD206" i="26"/>
  <c r="AD210" i="26" s="1"/>
  <c r="AD222" i="26" s="1"/>
  <c r="AD232" i="26" s="1"/>
  <c r="AD368" i="30" s="1"/>
  <c r="AD369" i="30" s="1"/>
  <c r="AB245" i="26"/>
  <c r="AB258" i="26" s="1"/>
  <c r="AO289" i="26"/>
  <c r="AO205" i="26"/>
  <c r="AO209" i="26" s="1"/>
  <c r="AO221" i="26" s="1"/>
  <c r="AO231" i="26" s="1"/>
  <c r="AN241" i="26"/>
  <c r="AN367" i="30"/>
  <c r="AN305" i="26"/>
  <c r="AC382" i="30"/>
  <c r="AC372" i="30"/>
  <c r="AE49" i="26"/>
  <c r="AF175" i="26"/>
  <c r="AF179" i="26" s="1"/>
  <c r="AG157" i="26"/>
  <c r="AG159" i="26" s="1"/>
  <c r="AE28" i="30"/>
  <c r="AE29" i="30" s="1"/>
  <c r="AG170" i="26"/>
  <c r="AG171" i="26" s="1"/>
  <c r="AO146" i="26"/>
  <c r="AO178" i="26" s="1"/>
  <c r="AC237" i="26"/>
  <c r="AC238" i="26" s="1"/>
  <c r="AC244" i="26"/>
  <c r="AD226" i="26"/>
  <c r="AD236" i="26" s="1"/>
  <c r="AD244" i="26" s="1"/>
  <c r="AO137" i="30"/>
  <c r="AO147" i="30" s="1"/>
  <c r="AO153" i="30" s="1"/>
  <c r="AO134" i="30"/>
  <c r="AP130" i="30"/>
  <c r="AP139" i="30" s="1"/>
  <c r="AP149" i="30" s="1"/>
  <c r="AP129" i="30"/>
  <c r="AP138" i="30" s="1"/>
  <c r="AP148" i="30" s="1"/>
  <c r="AP131" i="30"/>
  <c r="AP140" i="30" s="1"/>
  <c r="AP150" i="30" s="1"/>
  <c r="AP133" i="30"/>
  <c r="AP142" i="30" s="1"/>
  <c r="AP152" i="30" s="1"/>
  <c r="AP132" i="30"/>
  <c r="AP141" i="30" s="1"/>
  <c r="AP151" i="30" s="1"/>
  <c r="AP128" i="30"/>
  <c r="AN420" i="30"/>
  <c r="AN161" i="30"/>
  <c r="AN374" i="30"/>
  <c r="AN175" i="30"/>
  <c r="AN479" i="31"/>
  <c r="AN496" i="31" s="1"/>
  <c r="AN43" i="35" s="1"/>
  <c r="AN51" i="35" s="1"/>
  <c r="AQ250" i="26"/>
  <c r="AQ112" i="30"/>
  <c r="AQ114" i="30" s="1"/>
  <c r="AQ7" i="30"/>
  <c r="AQ24" i="30"/>
  <c r="AQ53" i="26"/>
  <c r="AP144" i="26"/>
  <c r="AP56" i="26"/>
  <c r="AR23" i="26"/>
  <c r="AR24" i="26" s="1" a="1"/>
  <c r="AR24" i="26" s="1"/>
  <c r="AR26" i="26" s="1"/>
  <c r="AE180" i="26"/>
  <c r="AE183" i="26" s="1"/>
  <c r="AE214" i="26" s="1"/>
  <c r="AE215" i="26" s="1"/>
  <c r="AF136" i="26"/>
  <c r="AF138" i="26" s="1"/>
  <c r="AF140" i="26" s="1"/>
  <c r="AF213" i="26" s="1"/>
  <c r="AF225" i="26" s="1"/>
  <c r="AF235" i="26" s="1"/>
  <c r="AF52" i="30"/>
  <c r="AF28" i="30"/>
  <c r="AG11" i="30"/>
  <c r="AG15" i="30" s="1"/>
  <c r="AG25" i="30" s="1"/>
  <c r="AG26" i="30" s="1"/>
  <c r="AE309" i="26"/>
  <c r="AE243" i="26"/>
  <c r="AD44" i="30"/>
  <c r="AE60" i="26"/>
  <c r="AE97" i="35" s="1"/>
  <c r="AG290" i="26"/>
  <c r="AG253" i="26"/>
  <c r="AG45" i="26"/>
  <c r="AF54" i="26"/>
  <c r="AF57" i="26" s="1"/>
  <c r="AF49" i="26"/>
  <c r="AH39" i="26"/>
  <c r="AH42" i="26" s="1" a="1"/>
  <c r="AH42" i="26" s="1"/>
  <c r="AH150" i="26" s="1"/>
  <c r="AH151" i="26" s="1"/>
  <c r="AI232" i="30"/>
  <c r="AC245" i="26" l="1"/>
  <c r="AC258" i="26" s="1"/>
  <c r="AD306" i="26"/>
  <c r="AD216" i="26"/>
  <c r="AD242" i="26"/>
  <c r="AD245" i="26" s="1"/>
  <c r="AD258" i="26" s="1"/>
  <c r="AE206" i="26"/>
  <c r="AE210" i="26" s="1"/>
  <c r="AE222" i="26" s="1"/>
  <c r="AE232" i="26" s="1"/>
  <c r="AE368" i="30" s="1"/>
  <c r="AE369" i="30" s="1"/>
  <c r="AE372" i="30" s="1"/>
  <c r="AP289" i="26"/>
  <c r="AP205" i="26"/>
  <c r="AP209" i="26" s="1"/>
  <c r="AP221" i="26" s="1"/>
  <c r="AP231" i="26" s="1"/>
  <c r="AO367" i="30"/>
  <c r="AO305" i="26"/>
  <c r="AO241" i="26"/>
  <c r="AD382" i="30"/>
  <c r="AD372" i="30"/>
  <c r="AG175" i="26"/>
  <c r="AG179" i="26" s="1"/>
  <c r="AH157" i="26"/>
  <c r="AH159" i="26" s="1"/>
  <c r="AH170" i="26"/>
  <c r="AH171" i="26" s="1"/>
  <c r="AP146" i="26"/>
  <c r="AP178" i="26" s="1"/>
  <c r="AD237" i="26"/>
  <c r="AD238" i="26" s="1"/>
  <c r="AD310" i="26"/>
  <c r="AR7" i="30"/>
  <c r="AR24" i="30"/>
  <c r="AR53" i="26"/>
  <c r="AR250" i="26"/>
  <c r="AR112" i="30"/>
  <c r="AR114" i="30" s="1"/>
  <c r="AQ144" i="26"/>
  <c r="AQ56" i="26"/>
  <c r="AQ133" i="30"/>
  <c r="AQ142" i="30" s="1"/>
  <c r="AQ152" i="30" s="1"/>
  <c r="AQ128" i="30"/>
  <c r="AQ132" i="30"/>
  <c r="AQ141" i="30" s="1"/>
  <c r="AQ151" i="30" s="1"/>
  <c r="AQ129" i="30"/>
  <c r="AQ138" i="30" s="1"/>
  <c r="AQ148" i="30" s="1"/>
  <c r="AQ131" i="30"/>
  <c r="AQ140" i="30" s="1"/>
  <c r="AQ150" i="30" s="1"/>
  <c r="AQ130" i="30"/>
  <c r="AQ139" i="30" s="1"/>
  <c r="AQ149" i="30" s="1"/>
  <c r="AP134" i="30"/>
  <c r="AP137" i="30"/>
  <c r="AP147" i="30" s="1"/>
  <c r="AP153" i="30" s="1"/>
  <c r="AO374" i="30"/>
  <c r="AO479" i="31"/>
  <c r="AO496" i="31" s="1"/>
  <c r="AO43" i="35" s="1"/>
  <c r="AO51" i="35" s="1"/>
  <c r="AO161" i="30"/>
  <c r="AO420" i="30"/>
  <c r="AO175" i="30"/>
  <c r="AS23" i="26"/>
  <c r="AS24" i="26" s="1" a="1"/>
  <c r="AS24" i="26" s="1"/>
  <c r="AS26" i="26" s="1"/>
  <c r="AF180" i="26"/>
  <c r="AF183" i="26" s="1"/>
  <c r="AF214" i="26" s="1"/>
  <c r="AF215" i="26" s="1"/>
  <c r="AE226" i="26"/>
  <c r="AE236" i="26" s="1"/>
  <c r="AE244" i="26" s="1"/>
  <c r="AH11" i="30"/>
  <c r="AH15" i="30" s="1"/>
  <c r="AH25" i="30" s="1"/>
  <c r="AH26" i="30" s="1"/>
  <c r="AF29" i="30"/>
  <c r="AE44" i="30"/>
  <c r="AG136" i="26"/>
  <c r="AG138" i="26" s="1"/>
  <c r="AG140" i="26" s="1"/>
  <c r="AG213" i="26" s="1"/>
  <c r="AG225" i="26" s="1"/>
  <c r="AG235" i="26" s="1"/>
  <c r="AG28" i="30"/>
  <c r="AG52" i="30"/>
  <c r="AF243" i="26"/>
  <c r="AF309" i="26"/>
  <c r="AG49" i="26"/>
  <c r="AG54" i="26"/>
  <c r="AG57" i="26" s="1"/>
  <c r="AF60" i="26"/>
  <c r="AF97" i="35" s="1"/>
  <c r="AH45" i="26"/>
  <c r="AH290" i="26"/>
  <c r="AH253" i="26"/>
  <c r="AI39" i="26"/>
  <c r="AI42" i="26" s="1" a="1"/>
  <c r="AI42" i="26" s="1"/>
  <c r="AI150" i="26" s="1"/>
  <c r="AI151" i="26" s="1"/>
  <c r="AJ232" i="30"/>
  <c r="AF206" i="26" l="1"/>
  <c r="AF210" i="26" s="1"/>
  <c r="AF222" i="26" s="1"/>
  <c r="AF232" i="26" s="1"/>
  <c r="AF368" i="30" s="1"/>
  <c r="AF369" i="30" s="1"/>
  <c r="AE242" i="26"/>
  <c r="AE245" i="26" s="1"/>
  <c r="AE258" i="26" s="1"/>
  <c r="AE216" i="26"/>
  <c r="AE306" i="26"/>
  <c r="AQ289" i="26"/>
  <c r="AQ205" i="26"/>
  <c r="AQ209" i="26" s="1"/>
  <c r="AQ221" i="26" s="1"/>
  <c r="AQ231" i="26" s="1"/>
  <c r="AP241" i="26"/>
  <c r="AP367" i="30"/>
  <c r="AP305" i="26"/>
  <c r="AE382" i="30"/>
  <c r="AH175" i="26"/>
  <c r="AH179" i="26" s="1"/>
  <c r="AI157" i="26"/>
  <c r="AI159" i="26" s="1"/>
  <c r="AI170" i="26"/>
  <c r="AI171" i="26" s="1"/>
  <c r="AQ146" i="26"/>
  <c r="AQ178" i="26" s="1"/>
  <c r="AS250" i="26"/>
  <c r="AS7" i="30"/>
  <c r="AS112" i="30"/>
  <c r="AS114" i="30" s="1"/>
  <c r="AS53" i="26"/>
  <c r="AS24" i="30"/>
  <c r="AQ137" i="30"/>
  <c r="AQ147" i="30" s="1"/>
  <c r="AQ153" i="30" s="1"/>
  <c r="AQ134" i="30"/>
  <c r="AR131" i="30"/>
  <c r="AR140" i="30" s="1"/>
  <c r="AR150" i="30" s="1"/>
  <c r="AR129" i="30"/>
  <c r="AR138" i="30" s="1"/>
  <c r="AR148" i="30" s="1"/>
  <c r="AR133" i="30"/>
  <c r="AR142" i="30" s="1"/>
  <c r="AR152" i="30" s="1"/>
  <c r="AR130" i="30"/>
  <c r="AR139" i="30" s="1"/>
  <c r="AR149" i="30" s="1"/>
  <c r="AR132" i="30"/>
  <c r="AR141" i="30" s="1"/>
  <c r="AR151" i="30" s="1"/>
  <c r="AR128" i="30"/>
  <c r="AR56" i="26"/>
  <c r="AR144" i="26"/>
  <c r="AF226" i="26"/>
  <c r="AF236" i="26" s="1"/>
  <c r="AF237" i="26" s="1"/>
  <c r="AP175" i="30"/>
  <c r="AP420" i="30"/>
  <c r="AP374" i="30"/>
  <c r="AP479" i="31"/>
  <c r="AP496" i="31" s="1"/>
  <c r="AP43" i="35" s="1"/>
  <c r="AP51" i="35" s="1"/>
  <c r="AP161" i="30"/>
  <c r="AE237" i="26"/>
  <c r="AE238" i="26" s="1"/>
  <c r="AE310" i="26"/>
  <c r="AT23" i="26"/>
  <c r="AT24" i="26" s="1" a="1"/>
  <c r="AT24" i="26" s="1"/>
  <c r="AT26" i="26" s="1"/>
  <c r="AG180" i="26"/>
  <c r="AG183" i="26" s="1"/>
  <c r="AG214" i="26" s="1"/>
  <c r="AG215" i="26" s="1"/>
  <c r="AI11" i="30"/>
  <c r="AI15" i="30" s="1"/>
  <c r="AI25" i="30" s="1"/>
  <c r="AI26" i="30" s="1"/>
  <c r="AG243" i="26"/>
  <c r="AG309" i="26"/>
  <c r="AF44" i="30"/>
  <c r="AG29" i="30"/>
  <c r="AH52" i="30"/>
  <c r="AH28" i="30"/>
  <c r="AH136" i="26"/>
  <c r="AH138" i="26" s="1"/>
  <c r="AH140" i="26" s="1"/>
  <c r="AH213" i="26" s="1"/>
  <c r="AH225" i="26" s="1"/>
  <c r="AH235" i="26" s="1"/>
  <c r="AI45" i="26"/>
  <c r="AI290" i="26"/>
  <c r="AI253" i="26"/>
  <c r="AH49" i="26"/>
  <c r="AH54" i="26"/>
  <c r="AH57" i="26" s="1"/>
  <c r="AG60" i="26"/>
  <c r="AG97" i="35" s="1"/>
  <c r="AJ39" i="26"/>
  <c r="AJ42" i="26" s="1" a="1"/>
  <c r="AJ42" i="26" s="1"/>
  <c r="AJ150" i="26" s="1"/>
  <c r="AJ151" i="26" s="1"/>
  <c r="AK232" i="30"/>
  <c r="AF238" i="26" l="1"/>
  <c r="AF216" i="26"/>
  <c r="AF242" i="26"/>
  <c r="AF306" i="26"/>
  <c r="AG206" i="26"/>
  <c r="AG210" i="26" s="1"/>
  <c r="AG222" i="26" s="1"/>
  <c r="AG232" i="26" s="1"/>
  <c r="AG368" i="30" s="1"/>
  <c r="AG369" i="30" s="1"/>
  <c r="AR289" i="26"/>
  <c r="AR205" i="26"/>
  <c r="AR209" i="26" s="1"/>
  <c r="AR221" i="26" s="1"/>
  <c r="AR231" i="26" s="1"/>
  <c r="AQ367" i="30"/>
  <c r="AQ241" i="26"/>
  <c r="AQ305" i="26"/>
  <c r="AF382" i="30"/>
  <c r="AF372" i="30"/>
  <c r="AI175" i="26"/>
  <c r="AI179" i="26" s="1"/>
  <c r="AJ157" i="26"/>
  <c r="AJ159" i="26" s="1"/>
  <c r="AJ170" i="26"/>
  <c r="AJ171" i="26" s="1"/>
  <c r="AF244" i="26"/>
  <c r="AR146" i="26"/>
  <c r="AR178" i="26" s="1"/>
  <c r="AF310" i="26"/>
  <c r="AH180" i="26"/>
  <c r="AH183" i="26" s="1"/>
  <c r="AH214" i="26" s="1"/>
  <c r="AH226" i="26" s="1"/>
  <c r="AH236" i="26" s="1"/>
  <c r="AG226" i="26"/>
  <c r="AG236" i="26" s="1"/>
  <c r="AG310" i="26" s="1"/>
  <c r="AQ420" i="30"/>
  <c r="AQ374" i="30"/>
  <c r="AQ161" i="30"/>
  <c r="AQ479" i="31"/>
  <c r="AQ496" i="31" s="1"/>
  <c r="AQ43" i="35" s="1"/>
  <c r="AQ51" i="35" s="1"/>
  <c r="AQ175" i="30"/>
  <c r="AR134" i="30"/>
  <c r="AR137" i="30"/>
  <c r="AR147" i="30" s="1"/>
  <c r="AR153" i="30" s="1"/>
  <c r="AT112" i="30"/>
  <c r="AT114" i="30" s="1"/>
  <c r="AT53" i="26"/>
  <c r="AT250" i="26"/>
  <c r="AT24" i="30"/>
  <c r="AT7" i="30"/>
  <c r="AS56" i="26"/>
  <c r="AS144" i="26"/>
  <c r="AS132" i="30"/>
  <c r="AS141" i="30" s="1"/>
  <c r="AS151" i="30" s="1"/>
  <c r="AS133" i="30"/>
  <c r="AS142" i="30" s="1"/>
  <c r="AS152" i="30" s="1"/>
  <c r="AS131" i="30"/>
  <c r="AS140" i="30" s="1"/>
  <c r="AS150" i="30" s="1"/>
  <c r="AS130" i="30"/>
  <c r="AS139" i="30" s="1"/>
  <c r="AS149" i="30" s="1"/>
  <c r="AS129" i="30"/>
  <c r="AS138" i="30" s="1"/>
  <c r="AS148" i="30" s="1"/>
  <c r="AS128" i="30"/>
  <c r="AU23" i="26"/>
  <c r="AU24" i="26" s="1" a="1"/>
  <c r="AU24" i="26" s="1"/>
  <c r="AU26" i="26" s="1"/>
  <c r="AJ11" i="30"/>
  <c r="AJ15" i="30" s="1"/>
  <c r="AJ25" i="30" s="1"/>
  <c r="AJ26" i="30" s="1"/>
  <c r="AG44" i="30"/>
  <c r="AH29" i="30"/>
  <c r="AI136" i="26"/>
  <c r="AI138" i="26" s="1"/>
  <c r="AI140" i="26" s="1"/>
  <c r="AI213" i="26" s="1"/>
  <c r="AI225" i="26" s="1"/>
  <c r="AI235" i="26" s="1"/>
  <c r="AH243" i="26"/>
  <c r="AH309" i="26"/>
  <c r="AI28" i="30"/>
  <c r="AI52" i="30"/>
  <c r="AH60" i="26"/>
  <c r="AH97" i="35" s="1"/>
  <c r="AI54" i="26"/>
  <c r="AI57" i="26" s="1"/>
  <c r="AI49" i="26"/>
  <c r="AJ253" i="26"/>
  <c r="AJ290" i="26"/>
  <c r="AJ45" i="26"/>
  <c r="AK39" i="26"/>
  <c r="AK42" i="26" s="1" a="1"/>
  <c r="AK42" i="26" s="1"/>
  <c r="AK150" i="26" s="1"/>
  <c r="AK151" i="26" s="1"/>
  <c r="AL232" i="30"/>
  <c r="AF245" i="26" l="1"/>
  <c r="AF258" i="26" s="1"/>
  <c r="AG216" i="26"/>
  <c r="AG242" i="26"/>
  <c r="AG306" i="26"/>
  <c r="AH206" i="26"/>
  <c r="AH210" i="26" s="1"/>
  <c r="AH222" i="26" s="1"/>
  <c r="AH232" i="26" s="1"/>
  <c r="AH368" i="30" s="1"/>
  <c r="AH369" i="30" s="1"/>
  <c r="AR305" i="26"/>
  <c r="AR367" i="30"/>
  <c r="AR241" i="26"/>
  <c r="AS289" i="26"/>
  <c r="AS205" i="26"/>
  <c r="AS209" i="26" s="1"/>
  <c r="AS221" i="26" s="1"/>
  <c r="AS231" i="26" s="1"/>
  <c r="AG372" i="30"/>
  <c r="AG382" i="30"/>
  <c r="AJ175" i="26"/>
  <c r="AJ179" i="26" s="1"/>
  <c r="AK157" i="26"/>
  <c r="AK159" i="26" s="1"/>
  <c r="AK170" i="26"/>
  <c r="AK171" i="26" s="1"/>
  <c r="AG244" i="26"/>
  <c r="AS146" i="26"/>
  <c r="AS178" i="26" s="1"/>
  <c r="AH215" i="26"/>
  <c r="AG237" i="26"/>
  <c r="AG238" i="26" s="1"/>
  <c r="AU250" i="26"/>
  <c r="AU112" i="30"/>
  <c r="AU114" i="30" s="1"/>
  <c r="AU24" i="30"/>
  <c r="AU53" i="26"/>
  <c r="AU7" i="30"/>
  <c r="AT130" i="30"/>
  <c r="AT139" i="30" s="1"/>
  <c r="AT149" i="30" s="1"/>
  <c r="AT128" i="30"/>
  <c r="AT131" i="30"/>
  <c r="AT140" i="30" s="1"/>
  <c r="AT150" i="30" s="1"/>
  <c r="AT132" i="30"/>
  <c r="AT141" i="30" s="1"/>
  <c r="AT151" i="30" s="1"/>
  <c r="AT133" i="30"/>
  <c r="AT142" i="30" s="1"/>
  <c r="AT152" i="30" s="1"/>
  <c r="AT129" i="30"/>
  <c r="AT138" i="30" s="1"/>
  <c r="AT148" i="30" s="1"/>
  <c r="AR420" i="30"/>
  <c r="AR479" i="31"/>
  <c r="AR496" i="31" s="1"/>
  <c r="AR43" i="35" s="1"/>
  <c r="AR51" i="35" s="1"/>
  <c r="AR175" i="30"/>
  <c r="AR161" i="30"/>
  <c r="AR374" i="30"/>
  <c r="AS137" i="30"/>
  <c r="AS147" i="30" s="1"/>
  <c r="AS153" i="30" s="1"/>
  <c r="AS134" i="30"/>
  <c r="AT56" i="26"/>
  <c r="AT144" i="26"/>
  <c r="AV23" i="26"/>
  <c r="AV24" i="26" s="1" a="1"/>
  <c r="AV24" i="26" s="1"/>
  <c r="AV26" i="26" s="1"/>
  <c r="AI180" i="26"/>
  <c r="AI183" i="26" s="1"/>
  <c r="AI214" i="26" s="1"/>
  <c r="AI226" i="26" s="1"/>
  <c r="AI236" i="26" s="1"/>
  <c r="AI29" i="30"/>
  <c r="AH44" i="30"/>
  <c r="AJ52" i="30"/>
  <c r="AJ28" i="30"/>
  <c r="AK11" i="30"/>
  <c r="AK15" i="30" s="1"/>
  <c r="AK25" i="30" s="1"/>
  <c r="AK26" i="30" s="1"/>
  <c r="AI309" i="26"/>
  <c r="AI243" i="26"/>
  <c r="AJ136" i="26"/>
  <c r="AJ138" i="26" s="1"/>
  <c r="AJ140" i="26" s="1"/>
  <c r="AJ213" i="26" s="1"/>
  <c r="AJ225" i="26" s="1"/>
  <c r="AJ235" i="26" s="1"/>
  <c r="AJ49" i="26"/>
  <c r="AJ54" i="26"/>
  <c r="AJ57" i="26" s="1"/>
  <c r="AK290" i="26"/>
  <c r="AK45" i="26"/>
  <c r="AK253" i="26"/>
  <c r="AH244" i="26"/>
  <c r="AH310" i="26"/>
  <c r="AH237" i="26"/>
  <c r="AI60" i="26"/>
  <c r="AI97" i="35" s="1"/>
  <c r="AL39" i="26"/>
  <c r="AL42" i="26" s="1" a="1"/>
  <c r="AL42" i="26" s="1"/>
  <c r="AL150" i="26" s="1"/>
  <c r="AL151" i="26" s="1"/>
  <c r="AM232" i="30"/>
  <c r="AH216" i="26" l="1"/>
  <c r="AH238" i="26"/>
  <c r="AG245" i="26"/>
  <c r="AG258" i="26" s="1"/>
  <c r="AH306" i="26"/>
  <c r="AH242" i="26"/>
  <c r="AH245" i="26" s="1"/>
  <c r="AH258" i="26" s="1"/>
  <c r="AI206" i="26"/>
  <c r="AI210" i="26" s="1"/>
  <c r="AI222" i="26" s="1"/>
  <c r="AI232" i="26" s="1"/>
  <c r="AI368" i="30" s="1"/>
  <c r="AI369" i="30" s="1"/>
  <c r="AT289" i="26"/>
  <c r="AT205" i="26"/>
  <c r="AT209" i="26" s="1"/>
  <c r="AT221" i="26" s="1"/>
  <c r="AT231" i="26" s="1"/>
  <c r="AS241" i="26"/>
  <c r="AS305" i="26"/>
  <c r="AS367" i="30"/>
  <c r="AH382" i="30"/>
  <c r="AH372" i="30"/>
  <c r="AK175" i="26"/>
  <c r="AK179" i="26" s="1"/>
  <c r="AL157" i="26"/>
  <c r="AL159" i="26" s="1"/>
  <c r="AL170" i="26"/>
  <c r="AL171" i="26" s="1"/>
  <c r="AT146" i="26"/>
  <c r="AT178" i="26" s="1"/>
  <c r="AV53" i="26"/>
  <c r="AV24" i="30"/>
  <c r="AV112" i="30"/>
  <c r="AV114" i="30" s="1"/>
  <c r="AV250" i="26"/>
  <c r="AV7" i="30"/>
  <c r="AS374" i="30"/>
  <c r="AS479" i="31"/>
  <c r="AS496" i="31" s="1"/>
  <c r="AS43" i="35" s="1"/>
  <c r="AS51" i="35" s="1"/>
  <c r="AS175" i="30"/>
  <c r="AS161" i="30"/>
  <c r="AS420" i="30"/>
  <c r="AU56" i="26"/>
  <c r="AU144" i="26"/>
  <c r="AU131" i="30"/>
  <c r="AU140" i="30" s="1"/>
  <c r="AU150" i="30" s="1"/>
  <c r="AU132" i="30"/>
  <c r="AU141" i="30" s="1"/>
  <c r="AU151" i="30" s="1"/>
  <c r="AU130" i="30"/>
  <c r="AU139" i="30" s="1"/>
  <c r="AU149" i="30" s="1"/>
  <c r="AU133" i="30"/>
  <c r="AU142" i="30" s="1"/>
  <c r="AU152" i="30" s="1"/>
  <c r="AU129" i="30"/>
  <c r="AU138" i="30" s="1"/>
  <c r="AU148" i="30" s="1"/>
  <c r="AU128" i="30"/>
  <c r="AI215" i="26"/>
  <c r="AT134" i="30"/>
  <c r="AT137" i="30"/>
  <c r="AT147" i="30" s="1"/>
  <c r="AT153" i="30" s="1"/>
  <c r="AW23" i="26"/>
  <c r="AW24" i="26" s="1" a="1"/>
  <c r="AW24" i="26" s="1"/>
  <c r="AW26" i="26" s="1"/>
  <c r="AJ180" i="26"/>
  <c r="AJ183" i="26" s="1"/>
  <c r="AJ214" i="26" s="1"/>
  <c r="AJ215" i="26" s="1"/>
  <c r="AJ243" i="26"/>
  <c r="AJ309" i="26"/>
  <c r="AK136" i="26"/>
  <c r="AK138" i="26" s="1"/>
  <c r="AK140" i="26" s="1"/>
  <c r="AK213" i="26" s="1"/>
  <c r="AK225" i="26" s="1"/>
  <c r="AK235" i="26" s="1"/>
  <c r="AL11" i="30"/>
  <c r="AL15" i="30" s="1"/>
  <c r="AL25" i="30" s="1"/>
  <c r="AL26" i="30" s="1"/>
  <c r="AI44" i="30"/>
  <c r="AJ29" i="30"/>
  <c r="AK28" i="30"/>
  <c r="AK52" i="30"/>
  <c r="AL290" i="26"/>
  <c r="AL253" i="26"/>
  <c r="AL45" i="26"/>
  <c r="AK54" i="26"/>
  <c r="AK57" i="26" s="1"/>
  <c r="AK49" i="26"/>
  <c r="AJ60" i="26"/>
  <c r="AJ97" i="35" s="1"/>
  <c r="AI310" i="26"/>
  <c r="AI244" i="26"/>
  <c r="AI237" i="26"/>
  <c r="AM39" i="26"/>
  <c r="AM42" i="26" s="1" a="1"/>
  <c r="AM42" i="26" s="1"/>
  <c r="AM150" i="26" s="1"/>
  <c r="AM151" i="26" s="1"/>
  <c r="AN232" i="30"/>
  <c r="AI238" i="26" l="1"/>
  <c r="AI216" i="26"/>
  <c r="AI242" i="26"/>
  <c r="AI245" i="26" s="1"/>
  <c r="AI258" i="26" s="1"/>
  <c r="AI306" i="26"/>
  <c r="AJ206" i="26"/>
  <c r="AJ210" i="26" s="1"/>
  <c r="AJ222" i="26" s="1"/>
  <c r="AJ232" i="26" s="1"/>
  <c r="AJ242" i="26" s="1"/>
  <c r="AU289" i="26"/>
  <c r="AU205" i="26"/>
  <c r="AU209" i="26" s="1"/>
  <c r="AU221" i="26" s="1"/>
  <c r="AU231" i="26" s="1"/>
  <c r="AT241" i="26"/>
  <c r="AT367" i="30"/>
  <c r="AT305" i="26"/>
  <c r="AI372" i="30"/>
  <c r="AI382" i="30"/>
  <c r="AL175" i="26"/>
  <c r="AL179" i="26" s="1"/>
  <c r="AM157" i="26"/>
  <c r="AM159" i="26" s="1"/>
  <c r="AM170" i="26"/>
  <c r="AM171" i="26" s="1"/>
  <c r="AJ226" i="26"/>
  <c r="AJ236" i="26" s="1"/>
  <c r="AJ244" i="26" s="1"/>
  <c r="AU146" i="26"/>
  <c r="AU178" i="26" s="1"/>
  <c r="AW7" i="30"/>
  <c r="AW112" i="30"/>
  <c r="AW114" i="30" s="1"/>
  <c r="AW24" i="30"/>
  <c r="AW53" i="26"/>
  <c r="AW250" i="26"/>
  <c r="AU134" i="30"/>
  <c r="AU137" i="30"/>
  <c r="AU147" i="30" s="1"/>
  <c r="AU153" i="30" s="1"/>
  <c r="AV133" i="30"/>
  <c r="AV142" i="30" s="1"/>
  <c r="AV152" i="30" s="1"/>
  <c r="AV130" i="30"/>
  <c r="AV139" i="30" s="1"/>
  <c r="AV149" i="30" s="1"/>
  <c r="AV132" i="30"/>
  <c r="AV141" i="30" s="1"/>
  <c r="AV151" i="30" s="1"/>
  <c r="AV129" i="30"/>
  <c r="AV138" i="30" s="1"/>
  <c r="AV148" i="30" s="1"/>
  <c r="AV131" i="30"/>
  <c r="AV140" i="30" s="1"/>
  <c r="AV150" i="30" s="1"/>
  <c r="AV128" i="30"/>
  <c r="AT374" i="30"/>
  <c r="AT161" i="30"/>
  <c r="AT175" i="30"/>
  <c r="AT479" i="31"/>
  <c r="AT496" i="31" s="1"/>
  <c r="AT43" i="35" s="1"/>
  <c r="AT51" i="35" s="1"/>
  <c r="AT420" i="30"/>
  <c r="AV144" i="26"/>
  <c r="AV56" i="26"/>
  <c r="AX23" i="26"/>
  <c r="AX24" i="26" s="1" a="1"/>
  <c r="AX24" i="26" s="1"/>
  <c r="AX26" i="26" s="1"/>
  <c r="AK180" i="26"/>
  <c r="AK183" i="26" s="1"/>
  <c r="AK214" i="26" s="1"/>
  <c r="AK226" i="26" s="1"/>
  <c r="AK236" i="26" s="1"/>
  <c r="AM11" i="30"/>
  <c r="AM15" i="30" s="1"/>
  <c r="AM25" i="30" s="1"/>
  <c r="AM26" i="30" s="1"/>
  <c r="AK243" i="26"/>
  <c r="AK309" i="26"/>
  <c r="AL52" i="30"/>
  <c r="AL28" i="30"/>
  <c r="AK29" i="30"/>
  <c r="AJ44" i="30"/>
  <c r="AL136" i="26"/>
  <c r="AL138" i="26" s="1"/>
  <c r="AL140" i="26" s="1"/>
  <c r="AL213" i="26" s="1"/>
  <c r="AL225" i="26" s="1"/>
  <c r="AL235" i="26" s="1"/>
  <c r="AL49" i="26"/>
  <c r="AL54" i="26"/>
  <c r="AL57" i="26" s="1"/>
  <c r="AM45" i="26"/>
  <c r="AM253" i="26"/>
  <c r="AM290" i="26"/>
  <c r="AK60" i="26"/>
  <c r="AK97" i="35" s="1"/>
  <c r="AN39" i="26"/>
  <c r="AN42" i="26" s="1" a="1"/>
  <c r="AN42" i="26" s="1"/>
  <c r="AN150" i="26" s="1"/>
  <c r="AN151" i="26" s="1"/>
  <c r="AO232" i="30"/>
  <c r="AJ306" i="26" l="1"/>
  <c r="AJ216" i="26"/>
  <c r="AJ368" i="30"/>
  <c r="AJ369" i="30" s="1"/>
  <c r="AJ382" i="30" s="1"/>
  <c r="AJ245" i="26"/>
  <c r="AJ258" i="26" s="1"/>
  <c r="AK206" i="26"/>
  <c r="AK210" i="26" s="1"/>
  <c r="AK222" i="26" s="1"/>
  <c r="AK232" i="26" s="1"/>
  <c r="AK368" i="30" s="1"/>
  <c r="AK369" i="30" s="1"/>
  <c r="AV289" i="26"/>
  <c r="AV205" i="26"/>
  <c r="AV209" i="26" s="1"/>
  <c r="AV221" i="26" s="1"/>
  <c r="AV231" i="26" s="1"/>
  <c r="AU305" i="26"/>
  <c r="AU241" i="26"/>
  <c r="AU367" i="30"/>
  <c r="AM175" i="26"/>
  <c r="AM179" i="26" s="1"/>
  <c r="AN157" i="26"/>
  <c r="AN159" i="26" s="1"/>
  <c r="AN170" i="26"/>
  <c r="AN171" i="26" s="1"/>
  <c r="AJ310" i="26"/>
  <c r="AJ237" i="26"/>
  <c r="AJ238" i="26" s="1"/>
  <c r="AV146" i="26"/>
  <c r="AV178" i="26" s="1"/>
  <c r="AK215" i="26"/>
  <c r="AW144" i="26"/>
  <c r="AW56" i="26"/>
  <c r="AV134" i="30"/>
  <c r="AV137" i="30"/>
  <c r="AV147" i="30" s="1"/>
  <c r="AV153" i="30" s="1"/>
  <c r="AW129" i="30"/>
  <c r="AW138" i="30" s="1"/>
  <c r="AW148" i="30" s="1"/>
  <c r="AW133" i="30"/>
  <c r="AW142" i="30" s="1"/>
  <c r="AW152" i="30" s="1"/>
  <c r="AW131" i="30"/>
  <c r="AW140" i="30" s="1"/>
  <c r="AW150" i="30" s="1"/>
  <c r="AW130" i="30"/>
  <c r="AW139" i="30" s="1"/>
  <c r="AW149" i="30" s="1"/>
  <c r="AW132" i="30"/>
  <c r="AW141" i="30" s="1"/>
  <c r="AW151" i="30" s="1"/>
  <c r="AW128" i="30"/>
  <c r="AX7" i="30"/>
  <c r="AX112" i="30"/>
  <c r="AX114" i="30" s="1"/>
  <c r="AX250" i="26"/>
  <c r="AX24" i="30"/>
  <c r="AX53" i="26"/>
  <c r="AU420" i="30"/>
  <c r="AU374" i="30"/>
  <c r="AU161" i="30"/>
  <c r="AU479" i="31"/>
  <c r="AU496" i="31" s="1"/>
  <c r="AU43" i="35" s="1"/>
  <c r="AU51" i="35" s="1"/>
  <c r="AU175" i="30"/>
  <c r="AY23" i="26"/>
  <c r="AY24" i="26" s="1" a="1"/>
  <c r="AY24" i="26" s="1"/>
  <c r="AY26" i="26" s="1"/>
  <c r="AL180" i="26"/>
  <c r="AL183" i="26" s="1"/>
  <c r="AL214" i="26" s="1"/>
  <c r="AL226" i="26" s="1"/>
  <c r="AL236" i="26" s="1"/>
  <c r="AN11" i="30"/>
  <c r="AN15" i="30" s="1"/>
  <c r="AN25" i="30" s="1"/>
  <c r="AN26" i="30" s="1"/>
  <c r="AM52" i="30"/>
  <c r="AM28" i="30"/>
  <c r="AL243" i="26"/>
  <c r="AL309" i="26"/>
  <c r="AL29" i="30"/>
  <c r="AK44" i="30"/>
  <c r="AM136" i="26"/>
  <c r="AM138" i="26" s="1"/>
  <c r="AM140" i="26" s="1"/>
  <c r="AM213" i="26" s="1"/>
  <c r="AM225" i="26" s="1"/>
  <c r="AM235" i="26" s="1"/>
  <c r="AN45" i="26"/>
  <c r="AN253" i="26"/>
  <c r="AN290" i="26"/>
  <c r="AL60" i="26"/>
  <c r="AL97" i="35" s="1"/>
  <c r="AK310" i="26"/>
  <c r="AK244" i="26"/>
  <c r="AK237" i="26"/>
  <c r="AM49" i="26"/>
  <c r="AM54" i="26"/>
  <c r="AM57" i="26" s="1"/>
  <c r="AO39" i="26"/>
  <c r="AO42" i="26" s="1" a="1"/>
  <c r="AO42" i="26" s="1"/>
  <c r="AO150" i="26" s="1"/>
  <c r="AO151" i="26" s="1"/>
  <c r="AP232" i="30"/>
  <c r="AJ372" i="30" l="1"/>
  <c r="AK242" i="26"/>
  <c r="AK245" i="26" s="1"/>
  <c r="AK258" i="26" s="1"/>
  <c r="AK238" i="26"/>
  <c r="AK306" i="26"/>
  <c r="AK216" i="26"/>
  <c r="AL206" i="26"/>
  <c r="AL210" i="26" s="1"/>
  <c r="AL222" i="26" s="1"/>
  <c r="AL232" i="26" s="1"/>
  <c r="AL368" i="30" s="1"/>
  <c r="AL369" i="30" s="1"/>
  <c r="AW289" i="26"/>
  <c r="AW205" i="26"/>
  <c r="AW209" i="26" s="1"/>
  <c r="AW221" i="26" s="1"/>
  <c r="AW231" i="26" s="1"/>
  <c r="AV241" i="26"/>
  <c r="AV367" i="30"/>
  <c r="AV305" i="26"/>
  <c r="AK382" i="30"/>
  <c r="AK372" i="30"/>
  <c r="AN175" i="26"/>
  <c r="AN179" i="26" s="1"/>
  <c r="AO157" i="26"/>
  <c r="AO159" i="26" s="1"/>
  <c r="AO170" i="26"/>
  <c r="AO171" i="26" s="1"/>
  <c r="AW146" i="26"/>
  <c r="AW178" i="26" s="1"/>
  <c r="AY24" i="30"/>
  <c r="AY112" i="30"/>
  <c r="AY114" i="30" s="1"/>
  <c r="AY250" i="26"/>
  <c r="AY53" i="26"/>
  <c r="AY7" i="30"/>
  <c r="AW134" i="30"/>
  <c r="AW137" i="30"/>
  <c r="AW147" i="30" s="1"/>
  <c r="AW153" i="30" s="1"/>
  <c r="AX129" i="30"/>
  <c r="AX138" i="30" s="1"/>
  <c r="AX148" i="30" s="1"/>
  <c r="AX133" i="30"/>
  <c r="AX142" i="30" s="1"/>
  <c r="AX152" i="30" s="1"/>
  <c r="AX132" i="30"/>
  <c r="AX141" i="30" s="1"/>
  <c r="AX151" i="30" s="1"/>
  <c r="AX128" i="30"/>
  <c r="AX130" i="30"/>
  <c r="AX139" i="30" s="1"/>
  <c r="AX149" i="30" s="1"/>
  <c r="AX131" i="30"/>
  <c r="AX140" i="30" s="1"/>
  <c r="AX150" i="30" s="1"/>
  <c r="AX56" i="26"/>
  <c r="AX144" i="26"/>
  <c r="AV420" i="30"/>
  <c r="AV161" i="30"/>
  <c r="AV479" i="31"/>
  <c r="AV496" i="31" s="1"/>
  <c r="AV43" i="35" s="1"/>
  <c r="AV51" i="35" s="1"/>
  <c r="AV175" i="30"/>
  <c r="AV374" i="30"/>
  <c r="AZ23" i="26"/>
  <c r="AZ24" i="26" s="1" a="1"/>
  <c r="AZ24" i="26" s="1"/>
  <c r="AZ26" i="26" s="1"/>
  <c r="AL215" i="26"/>
  <c r="AM180" i="26"/>
  <c r="AM183" i="26" s="1"/>
  <c r="AM214" i="26" s="1"/>
  <c r="AM226" i="26" s="1"/>
  <c r="AM236" i="26" s="1"/>
  <c r="AO11" i="30"/>
  <c r="AO15" i="30" s="1"/>
  <c r="AO25" i="30" s="1"/>
  <c r="AO26" i="30" s="1"/>
  <c r="AM29" i="30"/>
  <c r="AL44" i="30"/>
  <c r="AN52" i="30"/>
  <c r="AN28" i="30"/>
  <c r="AM243" i="26"/>
  <c r="AM309" i="26"/>
  <c r="AN136" i="26"/>
  <c r="AN138" i="26" s="1"/>
  <c r="AN140" i="26" s="1"/>
  <c r="AN213" i="26" s="1"/>
  <c r="AN225" i="26" s="1"/>
  <c r="AN235" i="26" s="1"/>
  <c r="AN49" i="26"/>
  <c r="AN54" i="26"/>
  <c r="AN57" i="26" s="1"/>
  <c r="AO290" i="26"/>
  <c r="AO45" i="26"/>
  <c r="AO253" i="26"/>
  <c r="AM60" i="26"/>
  <c r="AM97" i="35" s="1"/>
  <c r="AL244" i="26"/>
  <c r="AL310" i="26"/>
  <c r="AL237" i="26"/>
  <c r="AP39" i="26"/>
  <c r="AP42" i="26" s="1" a="1"/>
  <c r="AP42" i="26" s="1"/>
  <c r="AP150" i="26" s="1"/>
  <c r="AP151" i="26" s="1"/>
  <c r="AQ232" i="30"/>
  <c r="AL238" i="26" l="1"/>
  <c r="AL216" i="26"/>
  <c r="AL242" i="26"/>
  <c r="AL245" i="26" s="1"/>
  <c r="AL258" i="26" s="1"/>
  <c r="AL306" i="26"/>
  <c r="AM206" i="26"/>
  <c r="AM210" i="26" s="1"/>
  <c r="AM222" i="26" s="1"/>
  <c r="AM232" i="26" s="1"/>
  <c r="AM306" i="26" s="1"/>
  <c r="AX289" i="26"/>
  <c r="AX205" i="26"/>
  <c r="AX209" i="26" s="1"/>
  <c r="AX221" i="26" s="1"/>
  <c r="AX231" i="26" s="1"/>
  <c r="AW305" i="26"/>
  <c r="AW367" i="30"/>
  <c r="AW241" i="26"/>
  <c r="AL372" i="30"/>
  <c r="AL382" i="30"/>
  <c r="AO175" i="26"/>
  <c r="AO179" i="26" s="1"/>
  <c r="AP157" i="26"/>
  <c r="AP159" i="26" s="1"/>
  <c r="AP170" i="26"/>
  <c r="AP171" i="26" s="1"/>
  <c r="AX146" i="26"/>
  <c r="AX178" i="26" s="1"/>
  <c r="AX137" i="30"/>
  <c r="AX147" i="30" s="1"/>
  <c r="AX153" i="30" s="1"/>
  <c r="AX134" i="30"/>
  <c r="AY56" i="26"/>
  <c r="AY144" i="26"/>
  <c r="AY130" i="30"/>
  <c r="AY139" i="30" s="1"/>
  <c r="AY149" i="30" s="1"/>
  <c r="AY132" i="30"/>
  <c r="AY141" i="30" s="1"/>
  <c r="AY151" i="30" s="1"/>
  <c r="AY133" i="30"/>
  <c r="AY142" i="30" s="1"/>
  <c r="AY152" i="30" s="1"/>
  <c r="AY131" i="30"/>
  <c r="AY140" i="30" s="1"/>
  <c r="AY150" i="30" s="1"/>
  <c r="AY128" i="30"/>
  <c r="AY129" i="30"/>
  <c r="AY138" i="30" s="1"/>
  <c r="AY148" i="30" s="1"/>
  <c r="AZ112" i="30"/>
  <c r="AZ114" i="30" s="1"/>
  <c r="AZ24" i="30"/>
  <c r="AZ250" i="26"/>
  <c r="AZ53" i="26"/>
  <c r="AZ7" i="30"/>
  <c r="AW420" i="30"/>
  <c r="AW479" i="31"/>
  <c r="AW496" i="31" s="1"/>
  <c r="AW43" i="35" s="1"/>
  <c r="AW51" i="35" s="1"/>
  <c r="AW161" i="30"/>
  <c r="AW374" i="30"/>
  <c r="AW175" i="30"/>
  <c r="AN180" i="26"/>
  <c r="AN183" i="26" s="1"/>
  <c r="AN214" i="26" s="1"/>
  <c r="AN226" i="26" s="1"/>
  <c r="AN236" i="26" s="1"/>
  <c r="BA23" i="26"/>
  <c r="BA24" i="26" s="1" a="1"/>
  <c r="BA24" i="26" s="1"/>
  <c r="BA26" i="26" s="1"/>
  <c r="AM215" i="26"/>
  <c r="AP11" i="30"/>
  <c r="AP15" i="30" s="1"/>
  <c r="AP25" i="30" s="1"/>
  <c r="AP26" i="30" s="1"/>
  <c r="AN29" i="30"/>
  <c r="AM44" i="30"/>
  <c r="AO136" i="26"/>
  <c r="AO138" i="26" s="1"/>
  <c r="AO140" i="26" s="1"/>
  <c r="AO213" i="26" s="1"/>
  <c r="AO225" i="26" s="1"/>
  <c r="AO235" i="26" s="1"/>
  <c r="AN309" i="26"/>
  <c r="AN243" i="26"/>
  <c r="AO28" i="30"/>
  <c r="AO52" i="30"/>
  <c r="AP45" i="26"/>
  <c r="AP253" i="26"/>
  <c r="AM244" i="26"/>
  <c r="AM310" i="26"/>
  <c r="AM237" i="26"/>
  <c r="AO54" i="26"/>
  <c r="AO57" i="26" s="1"/>
  <c r="AO49" i="26"/>
  <c r="AN60" i="26"/>
  <c r="AN97" i="35" s="1"/>
  <c r="AQ39" i="26"/>
  <c r="AQ42" i="26" s="1" a="1"/>
  <c r="AQ42" i="26" s="1"/>
  <c r="AQ150" i="26" s="1"/>
  <c r="AQ151" i="26" s="1"/>
  <c r="AR232" i="30"/>
  <c r="AM216" i="26" l="1"/>
  <c r="AM238" i="26"/>
  <c r="AM242" i="26"/>
  <c r="AM245" i="26" s="1"/>
  <c r="AM258" i="26" s="1"/>
  <c r="AM368" i="30"/>
  <c r="AM369" i="30" s="1"/>
  <c r="AM372" i="30" s="1"/>
  <c r="AN206" i="26"/>
  <c r="AN210" i="26" s="1"/>
  <c r="AN222" i="26" s="1"/>
  <c r="AN232" i="26" s="1"/>
  <c r="AN368" i="30" s="1"/>
  <c r="AN369" i="30" s="1"/>
  <c r="AY289" i="26"/>
  <c r="AY205" i="26"/>
  <c r="AY209" i="26" s="1"/>
  <c r="AY221" i="26" s="1"/>
  <c r="AY231" i="26" s="1"/>
  <c r="AX305" i="26"/>
  <c r="AX241" i="26"/>
  <c r="AX367" i="30"/>
  <c r="AP175" i="26"/>
  <c r="AP179" i="26" s="1"/>
  <c r="AQ157" i="26"/>
  <c r="AQ159" i="26" s="1"/>
  <c r="AP290" i="26"/>
  <c r="AQ170" i="26"/>
  <c r="AQ171" i="26" s="1"/>
  <c r="AY146" i="26"/>
  <c r="AY178" i="26" s="1"/>
  <c r="AN215" i="26"/>
  <c r="AO180" i="26"/>
  <c r="AO183" i="26" s="1"/>
  <c r="AO214" i="26" s="1"/>
  <c r="AO226" i="26" s="1"/>
  <c r="AO236" i="26" s="1"/>
  <c r="BA24" i="30"/>
  <c r="BA7" i="30"/>
  <c r="BA112" i="30"/>
  <c r="BA114" i="30" s="1"/>
  <c r="BA250" i="26"/>
  <c r="BA53" i="26"/>
  <c r="AY134" i="30"/>
  <c r="AY137" i="30"/>
  <c r="AY147" i="30" s="1"/>
  <c r="AY153" i="30" s="1"/>
  <c r="AZ130" i="30"/>
  <c r="AZ139" i="30" s="1"/>
  <c r="AZ149" i="30" s="1"/>
  <c r="AZ131" i="30"/>
  <c r="AZ140" i="30" s="1"/>
  <c r="AZ150" i="30" s="1"/>
  <c r="AZ132" i="30"/>
  <c r="AZ141" i="30" s="1"/>
  <c r="AZ151" i="30" s="1"/>
  <c r="AZ133" i="30"/>
  <c r="AZ142" i="30" s="1"/>
  <c r="AZ152" i="30" s="1"/>
  <c r="AZ128" i="30"/>
  <c r="AZ129" i="30"/>
  <c r="AZ138" i="30" s="1"/>
  <c r="AZ148" i="30" s="1"/>
  <c r="AX420" i="30"/>
  <c r="AX161" i="30"/>
  <c r="AX374" i="30"/>
  <c r="AX479" i="31"/>
  <c r="AX496" i="31" s="1"/>
  <c r="AX43" i="35" s="1"/>
  <c r="AX51" i="35" s="1"/>
  <c r="AX175" i="30"/>
  <c r="AZ144" i="26"/>
  <c r="AZ56" i="26"/>
  <c r="BB23" i="26"/>
  <c r="BB24" i="26" s="1" a="1"/>
  <c r="BB24" i="26" s="1"/>
  <c r="BB26" i="26" s="1"/>
  <c r="AP52" i="30"/>
  <c r="AP28" i="30"/>
  <c r="AO309" i="26"/>
  <c r="AO243" i="26"/>
  <c r="AN44" i="30"/>
  <c r="AO29" i="30"/>
  <c r="AP136" i="26"/>
  <c r="AP138" i="26" s="1"/>
  <c r="AP140" i="26" s="1"/>
  <c r="AP213" i="26" s="1"/>
  <c r="AP225" i="26" s="1"/>
  <c r="AP235" i="26" s="1"/>
  <c r="AN310" i="26"/>
  <c r="AN244" i="26"/>
  <c r="AN237" i="26"/>
  <c r="AP49" i="26"/>
  <c r="AP54" i="26"/>
  <c r="AP57" i="26" s="1"/>
  <c r="AQ290" i="26"/>
  <c r="AQ45" i="26"/>
  <c r="AO60" i="26"/>
  <c r="AO97" i="35" s="1"/>
  <c r="AR39" i="26"/>
  <c r="AR42" i="26" s="1" a="1"/>
  <c r="AR42" i="26" s="1"/>
  <c r="AR150" i="26" s="1"/>
  <c r="AR151" i="26" s="1"/>
  <c r="AS232" i="30"/>
  <c r="AM382" i="30" l="1"/>
  <c r="AN238" i="26"/>
  <c r="AN216" i="26"/>
  <c r="AN242" i="26"/>
  <c r="AN245" i="26" s="1"/>
  <c r="AN258" i="26" s="1"/>
  <c r="AN306" i="26"/>
  <c r="AO206" i="26"/>
  <c r="AO210" i="26" s="1"/>
  <c r="AO222" i="26" s="1"/>
  <c r="AO232" i="26" s="1"/>
  <c r="AO306" i="26" s="1"/>
  <c r="AZ289" i="26"/>
  <c r="AZ205" i="26"/>
  <c r="AZ209" i="26" s="1"/>
  <c r="AZ221" i="26" s="1"/>
  <c r="AZ231" i="26" s="1"/>
  <c r="AY367" i="30"/>
  <c r="AY305" i="26"/>
  <c r="AY241" i="26"/>
  <c r="AN372" i="30"/>
  <c r="AN382" i="30"/>
  <c r="AQ175" i="26"/>
  <c r="AQ179" i="26" s="1"/>
  <c r="AR157" i="26"/>
  <c r="AR159" i="26" s="1"/>
  <c r="AQ11" i="30"/>
  <c r="AQ15" i="30" s="1"/>
  <c r="AQ25" i="30" s="1"/>
  <c r="AQ26" i="30" s="1"/>
  <c r="AQ52" i="30" s="1"/>
  <c r="AQ253" i="26"/>
  <c r="AQ136" i="26"/>
  <c r="AQ138" i="26" s="1"/>
  <c r="AQ140" i="26" s="1"/>
  <c r="AQ213" i="26" s="1"/>
  <c r="AQ225" i="26" s="1"/>
  <c r="AQ235" i="26" s="1"/>
  <c r="AR170" i="26"/>
  <c r="AR171" i="26" s="1"/>
  <c r="AZ146" i="26"/>
  <c r="AZ178" i="26" s="1"/>
  <c r="AO215" i="26"/>
  <c r="AY161" i="30"/>
  <c r="AY175" i="30"/>
  <c r="AY479" i="31"/>
  <c r="AY496" i="31" s="1"/>
  <c r="AY43" i="35" s="1"/>
  <c r="AY51" i="35" s="1"/>
  <c r="AY420" i="30"/>
  <c r="AY374" i="30"/>
  <c r="AZ134" i="30"/>
  <c r="AZ137" i="30"/>
  <c r="AZ147" i="30" s="1"/>
  <c r="AZ153" i="30" s="1"/>
  <c r="BA128" i="30"/>
  <c r="BA131" i="30"/>
  <c r="BA140" i="30" s="1"/>
  <c r="BA150" i="30" s="1"/>
  <c r="BA130" i="30"/>
  <c r="BA139" i="30" s="1"/>
  <c r="BA149" i="30" s="1"/>
  <c r="BA133" i="30"/>
  <c r="BA142" i="30" s="1"/>
  <c r="BA152" i="30" s="1"/>
  <c r="BA129" i="30"/>
  <c r="BA138" i="30" s="1"/>
  <c r="BA148" i="30" s="1"/>
  <c r="BA132" i="30"/>
  <c r="BA141" i="30" s="1"/>
  <c r="BA151" i="30" s="1"/>
  <c r="BB7" i="30"/>
  <c r="BB112" i="30"/>
  <c r="BB114" i="30" s="1"/>
  <c r="BB24" i="30"/>
  <c r="BB250" i="26"/>
  <c r="BB53" i="26"/>
  <c r="BA144" i="26"/>
  <c r="BA56" i="26"/>
  <c r="BC23" i="26"/>
  <c r="BC24" i="26" s="1" a="1"/>
  <c r="BC24" i="26" s="1"/>
  <c r="BC26" i="26" s="1"/>
  <c r="AP180" i="26"/>
  <c r="AP183" i="26" s="1"/>
  <c r="AP214" i="26" s="1"/>
  <c r="AP215" i="26" s="1"/>
  <c r="AP309" i="26"/>
  <c r="AP243" i="26"/>
  <c r="AP29" i="30"/>
  <c r="AO44" i="30"/>
  <c r="AR11" i="30"/>
  <c r="AR15" i="30" s="1"/>
  <c r="AR25" i="30" s="1"/>
  <c r="AR26" i="30" s="1"/>
  <c r="AP60" i="26"/>
  <c r="AP97" i="35" s="1"/>
  <c r="AR253" i="26"/>
  <c r="AR45" i="26"/>
  <c r="AR290" i="26"/>
  <c r="AQ49" i="26"/>
  <c r="AQ54" i="26"/>
  <c r="AQ57" i="26" s="1"/>
  <c r="AO310" i="26"/>
  <c r="AO244" i="26"/>
  <c r="AO237" i="26"/>
  <c r="AS39" i="26"/>
  <c r="AS42" i="26" s="1" a="1"/>
  <c r="AS42" i="26" s="1"/>
  <c r="AS150" i="26" s="1"/>
  <c r="AS151" i="26" s="1"/>
  <c r="AT232" i="30"/>
  <c r="AO242" i="26" l="1"/>
  <c r="AO245" i="26" s="1"/>
  <c r="AO258" i="26" s="1"/>
  <c r="AO238" i="26"/>
  <c r="AO216" i="26"/>
  <c r="AO368" i="30"/>
  <c r="AO369" i="30" s="1"/>
  <c r="AO372" i="30" s="1"/>
  <c r="AP206" i="26"/>
  <c r="AP210" i="26" s="1"/>
  <c r="AP222" i="26" s="1"/>
  <c r="AP232" i="26" s="1"/>
  <c r="AP242" i="26" s="1"/>
  <c r="BA289" i="26"/>
  <c r="BA205" i="26"/>
  <c r="BA209" i="26" s="1"/>
  <c r="BA221" i="26" s="1"/>
  <c r="BA231" i="26" s="1"/>
  <c r="AZ305" i="26"/>
  <c r="AZ367" i="30"/>
  <c r="AZ241" i="26"/>
  <c r="AR175" i="26"/>
  <c r="AR179" i="26" s="1"/>
  <c r="AS157" i="26"/>
  <c r="AS159" i="26" s="1"/>
  <c r="AQ28" i="30"/>
  <c r="AQ29" i="30" s="1"/>
  <c r="AS170" i="26"/>
  <c r="AS171" i="26" s="1"/>
  <c r="BA146" i="26"/>
  <c r="BA178" i="26" s="1"/>
  <c r="BA137" i="30"/>
  <c r="BA147" i="30" s="1"/>
  <c r="BA153" i="30" s="1"/>
  <c r="BA134" i="30"/>
  <c r="AZ420" i="30"/>
  <c r="AZ175" i="30"/>
  <c r="AZ479" i="31"/>
  <c r="AZ496" i="31" s="1"/>
  <c r="AZ43" i="35" s="1"/>
  <c r="AZ51" i="35" s="1"/>
  <c r="AZ374" i="30"/>
  <c r="AZ161" i="30"/>
  <c r="AQ180" i="26"/>
  <c r="AQ183" i="26" s="1"/>
  <c r="AQ214" i="26" s="1"/>
  <c r="AQ226" i="26" s="1"/>
  <c r="AQ236" i="26" s="1"/>
  <c r="BB133" i="30"/>
  <c r="BB142" i="30" s="1"/>
  <c r="BB152" i="30" s="1"/>
  <c r="BB129" i="30"/>
  <c r="BB138" i="30" s="1"/>
  <c r="BB148" i="30" s="1"/>
  <c r="BB130" i="30"/>
  <c r="BB139" i="30" s="1"/>
  <c r="BB149" i="30" s="1"/>
  <c r="BB128" i="30"/>
  <c r="BB131" i="30"/>
  <c r="BB140" i="30" s="1"/>
  <c r="BB150" i="30" s="1"/>
  <c r="BB132" i="30"/>
  <c r="BB141" i="30" s="1"/>
  <c r="BB151" i="30" s="1"/>
  <c r="BC24" i="30"/>
  <c r="BC7" i="30"/>
  <c r="BC250" i="26"/>
  <c r="BC112" i="30"/>
  <c r="BC114" i="30" s="1"/>
  <c r="BC53" i="26"/>
  <c r="AP226" i="26"/>
  <c r="AP236" i="26" s="1"/>
  <c r="AP237" i="26" s="1"/>
  <c r="BB56" i="26"/>
  <c r="BB144" i="26"/>
  <c r="BD23" i="26"/>
  <c r="BD24" i="26" s="1" a="1"/>
  <c r="BD24" i="26" s="1"/>
  <c r="BD26" i="26" s="1"/>
  <c r="AS11" i="30"/>
  <c r="AS15" i="30" s="1"/>
  <c r="AS25" i="30" s="1"/>
  <c r="AS26" i="30" s="1"/>
  <c r="AR136" i="26"/>
  <c r="AR138" i="26" s="1"/>
  <c r="AR140" i="26" s="1"/>
  <c r="AR213" i="26" s="1"/>
  <c r="AR225" i="26" s="1"/>
  <c r="AR235" i="26" s="1"/>
  <c r="AP44" i="30"/>
  <c r="AQ243" i="26"/>
  <c r="AQ309" i="26"/>
  <c r="AR52" i="30"/>
  <c r="AR28" i="30"/>
  <c r="AR54" i="26"/>
  <c r="AR57" i="26" s="1"/>
  <c r="AR49" i="26"/>
  <c r="AQ60" i="26"/>
  <c r="AQ97" i="35" s="1"/>
  <c r="AS290" i="26"/>
  <c r="AS253" i="26"/>
  <c r="AT39" i="26"/>
  <c r="AT42" i="26" s="1" a="1"/>
  <c r="AT42" i="26" s="1"/>
  <c r="AT150" i="26" s="1"/>
  <c r="AT151" i="26" s="1"/>
  <c r="AU232" i="30"/>
  <c r="AP238" i="26" l="1"/>
  <c r="AO382" i="30"/>
  <c r="AP306" i="26"/>
  <c r="AP368" i="30"/>
  <c r="AP369" i="30" s="1"/>
  <c r="AP382" i="30" s="1"/>
  <c r="AP216" i="26"/>
  <c r="AQ206" i="26"/>
  <c r="AQ210" i="26" s="1"/>
  <c r="AQ222" i="26" s="1"/>
  <c r="AQ232" i="26" s="1"/>
  <c r="AQ242" i="26" s="1"/>
  <c r="BB289" i="26"/>
  <c r="BB205" i="26"/>
  <c r="BB209" i="26" s="1"/>
  <c r="BB221" i="26" s="1"/>
  <c r="BB231" i="26" s="1"/>
  <c r="BA305" i="26"/>
  <c r="BA367" i="30"/>
  <c r="BA241" i="26"/>
  <c r="AS175" i="26"/>
  <c r="AS179" i="26" s="1"/>
  <c r="AT157" i="26"/>
  <c r="AT159" i="26" s="1"/>
  <c r="AS45" i="26"/>
  <c r="AS54" i="26" s="1"/>
  <c r="AS57" i="26" s="1"/>
  <c r="AT170" i="26"/>
  <c r="AT171" i="26" s="1"/>
  <c r="AP244" i="26"/>
  <c r="AP245" i="26" s="1"/>
  <c r="AP258" i="26" s="1"/>
  <c r="BB146" i="26"/>
  <c r="BB178" i="26" s="1"/>
  <c r="BD24" i="30"/>
  <c r="BD7" i="30"/>
  <c r="BD112" i="30"/>
  <c r="BD114" i="30" s="1"/>
  <c r="BD250" i="26"/>
  <c r="BD53" i="26"/>
  <c r="BB134" i="30"/>
  <c r="BB137" i="30"/>
  <c r="BB147" i="30" s="1"/>
  <c r="BB153" i="30" s="1"/>
  <c r="AQ215" i="26"/>
  <c r="BC133" i="30"/>
  <c r="BC142" i="30" s="1"/>
  <c r="BC152" i="30" s="1"/>
  <c r="BC131" i="30"/>
  <c r="BC140" i="30" s="1"/>
  <c r="BC150" i="30" s="1"/>
  <c r="BC132" i="30"/>
  <c r="BC141" i="30" s="1"/>
  <c r="BC151" i="30" s="1"/>
  <c r="BC128" i="30"/>
  <c r="BC129" i="30"/>
  <c r="BC138" i="30" s="1"/>
  <c r="BC148" i="30" s="1"/>
  <c r="BC130" i="30"/>
  <c r="BC139" i="30" s="1"/>
  <c r="BC149" i="30" s="1"/>
  <c r="BA420" i="30"/>
  <c r="BA479" i="31"/>
  <c r="BA496" i="31" s="1"/>
  <c r="BA43" i="35" s="1"/>
  <c r="BA51" i="35" s="1"/>
  <c r="BA374" i="30"/>
  <c r="BA161" i="30"/>
  <c r="BA175" i="30"/>
  <c r="AP310" i="26"/>
  <c r="BC144" i="26"/>
  <c r="BC56" i="26"/>
  <c r="BE23" i="26"/>
  <c r="BE24" i="26" s="1" a="1"/>
  <c r="BE24" i="26" s="1"/>
  <c r="BE26" i="26" s="1"/>
  <c r="AR180" i="26"/>
  <c r="AR183" i="26" s="1"/>
  <c r="AR214" i="26" s="1"/>
  <c r="AR215" i="26" s="1"/>
  <c r="AR243" i="26"/>
  <c r="AR309" i="26"/>
  <c r="AS136" i="26"/>
  <c r="AS138" i="26" s="1"/>
  <c r="AS140" i="26" s="1"/>
  <c r="AS213" i="26" s="1"/>
  <c r="AS225" i="26" s="1"/>
  <c r="AS235" i="26" s="1"/>
  <c r="AT11" i="30"/>
  <c r="AT15" i="30" s="1"/>
  <c r="AT25" i="30" s="1"/>
  <c r="AT26" i="30" s="1"/>
  <c r="AR29" i="30"/>
  <c r="AQ44" i="30"/>
  <c r="AS28" i="30"/>
  <c r="AS52" i="30"/>
  <c r="AR60" i="26"/>
  <c r="AR97" i="35" s="1"/>
  <c r="AQ244" i="26"/>
  <c r="AQ237" i="26"/>
  <c r="AQ310" i="26"/>
  <c r="AT253" i="26"/>
  <c r="AT45" i="26"/>
  <c r="AT290" i="26"/>
  <c r="AU39" i="26"/>
  <c r="AU42" i="26" s="1" a="1"/>
  <c r="AU42" i="26" s="1"/>
  <c r="AU150" i="26" s="1"/>
  <c r="AU151" i="26" s="1"/>
  <c r="AV232" i="30"/>
  <c r="AQ216" i="26" l="1"/>
  <c r="AQ238" i="26"/>
  <c r="AP372" i="30"/>
  <c r="AQ306" i="26"/>
  <c r="AQ368" i="30"/>
  <c r="AQ369" i="30" s="1"/>
  <c r="AQ372" i="30" s="1"/>
  <c r="AQ245" i="26"/>
  <c r="AQ258" i="26" s="1"/>
  <c r="AR206" i="26"/>
  <c r="AR210" i="26" s="1"/>
  <c r="AR222" i="26" s="1"/>
  <c r="AR232" i="26" s="1"/>
  <c r="AR368" i="30" s="1"/>
  <c r="AR369" i="30" s="1"/>
  <c r="BC289" i="26"/>
  <c r="BC205" i="26"/>
  <c r="BC209" i="26" s="1"/>
  <c r="BC221" i="26" s="1"/>
  <c r="BC231" i="26" s="1"/>
  <c r="BB367" i="30"/>
  <c r="BB305" i="26"/>
  <c r="BB241" i="26"/>
  <c r="AT175" i="26"/>
  <c r="AT179" i="26" s="1"/>
  <c r="AU157" i="26"/>
  <c r="AU159" i="26" s="1"/>
  <c r="AS49" i="26"/>
  <c r="AU170" i="26"/>
  <c r="AU171" i="26" s="1"/>
  <c r="BC146" i="26"/>
  <c r="BC178" i="26" s="1"/>
  <c r="AR226" i="26"/>
  <c r="AR236" i="26" s="1"/>
  <c r="AR237" i="26" s="1"/>
  <c r="BD131" i="30"/>
  <c r="BD140" i="30" s="1"/>
  <c r="BD150" i="30" s="1"/>
  <c r="BD128" i="30"/>
  <c r="BD130" i="30"/>
  <c r="BD139" i="30" s="1"/>
  <c r="BD149" i="30" s="1"/>
  <c r="BD132" i="30"/>
  <c r="BD141" i="30" s="1"/>
  <c r="BD151" i="30" s="1"/>
  <c r="BD133" i="30"/>
  <c r="BD142" i="30" s="1"/>
  <c r="BD152" i="30" s="1"/>
  <c r="BD129" i="30"/>
  <c r="BD138" i="30" s="1"/>
  <c r="BD148" i="30" s="1"/>
  <c r="BC137" i="30"/>
  <c r="BC147" i="30" s="1"/>
  <c r="BC153" i="30" s="1"/>
  <c r="BC134" i="30"/>
  <c r="BD56" i="26"/>
  <c r="BD144" i="26"/>
  <c r="BE24" i="30"/>
  <c r="BE250" i="26"/>
  <c r="BE112" i="30"/>
  <c r="BE114" i="30" s="1"/>
  <c r="BE53" i="26"/>
  <c r="BE7" i="30"/>
  <c r="BB374" i="30"/>
  <c r="BB161" i="30"/>
  <c r="BB420" i="30"/>
  <c r="BB479" i="31"/>
  <c r="BB496" i="31" s="1"/>
  <c r="BB43" i="35" s="1"/>
  <c r="BB51" i="35" s="1"/>
  <c r="BB175" i="30"/>
  <c r="BF23" i="26"/>
  <c r="BF24" i="26" s="1" a="1"/>
  <c r="BF24" i="26" s="1"/>
  <c r="BF26" i="26" s="1"/>
  <c r="AS180" i="26"/>
  <c r="AS183" i="26" s="1"/>
  <c r="AS214" i="26" s="1"/>
  <c r="AS226" i="26" s="1"/>
  <c r="AS236" i="26" s="1"/>
  <c r="AS243" i="26"/>
  <c r="AS309" i="26"/>
  <c r="AS29" i="30"/>
  <c r="AR44" i="30"/>
  <c r="AT136" i="26"/>
  <c r="AT138" i="26" s="1"/>
  <c r="AT140" i="26" s="1"/>
  <c r="AT213" i="26" s="1"/>
  <c r="AT225" i="26" s="1"/>
  <c r="AT235" i="26" s="1"/>
  <c r="AT52" i="30"/>
  <c r="AT28" i="30"/>
  <c r="AT49" i="26"/>
  <c r="AT54" i="26"/>
  <c r="AT57" i="26" s="1"/>
  <c r="AU253" i="26"/>
  <c r="AS60" i="26"/>
  <c r="AS97" i="35" s="1"/>
  <c r="AV39" i="26"/>
  <c r="AV42" i="26" s="1" a="1"/>
  <c r="AV42" i="26" s="1"/>
  <c r="AV150" i="26" s="1"/>
  <c r="AV151" i="26" s="1"/>
  <c r="AW232" i="30"/>
  <c r="AR238" i="26" l="1"/>
  <c r="AR216" i="26"/>
  <c r="AR242" i="26"/>
  <c r="AQ382" i="30"/>
  <c r="AR306" i="26"/>
  <c r="AS206" i="26"/>
  <c r="AS210" i="26" s="1"/>
  <c r="AS222" i="26" s="1"/>
  <c r="AS232" i="26" s="1"/>
  <c r="AS368" i="30" s="1"/>
  <c r="AS369" i="30" s="1"/>
  <c r="AS372" i="30" s="1"/>
  <c r="BD289" i="26"/>
  <c r="BD205" i="26"/>
  <c r="BD209" i="26" s="1"/>
  <c r="BD221" i="26" s="1"/>
  <c r="BD231" i="26" s="1"/>
  <c r="BC241" i="26"/>
  <c r="BC305" i="26"/>
  <c r="BC367" i="30"/>
  <c r="AR372" i="30"/>
  <c r="AR382" i="30"/>
  <c r="AU175" i="26"/>
  <c r="AU179" i="26" s="1"/>
  <c r="AV157" i="26"/>
  <c r="AV159" i="26" s="1"/>
  <c r="AU45" i="26"/>
  <c r="AU54" i="26" s="1"/>
  <c r="AU57" i="26" s="1"/>
  <c r="AU11" i="30"/>
  <c r="AU15" i="30" s="1"/>
  <c r="AU25" i="30" s="1"/>
  <c r="AU26" i="30" s="1"/>
  <c r="AU52" i="30" s="1"/>
  <c r="AU290" i="26"/>
  <c r="AU136" i="26"/>
  <c r="AU138" i="26" s="1"/>
  <c r="AU140" i="26" s="1"/>
  <c r="AU213" i="26" s="1"/>
  <c r="AU225" i="26" s="1"/>
  <c r="AU235" i="26" s="1"/>
  <c r="AV170" i="26"/>
  <c r="AV171" i="26" s="1"/>
  <c r="AR244" i="26"/>
  <c r="BD146" i="26"/>
  <c r="BD178" i="26" s="1"/>
  <c r="AR310" i="26"/>
  <c r="BC175" i="30"/>
  <c r="BC479" i="31"/>
  <c r="BC496" i="31" s="1"/>
  <c r="BC43" i="35" s="1"/>
  <c r="BC51" i="35" s="1"/>
  <c r="BC161" i="30"/>
  <c r="BC374" i="30"/>
  <c r="BC420" i="30"/>
  <c r="BD137" i="30"/>
  <c r="BD147" i="30" s="1"/>
  <c r="BD153" i="30" s="1"/>
  <c r="BD134" i="30"/>
  <c r="BF53" i="26"/>
  <c r="BF7" i="30"/>
  <c r="BF24" i="30"/>
  <c r="BF250" i="26"/>
  <c r="BF112" i="30"/>
  <c r="BF114" i="30" s="1"/>
  <c r="BE144" i="26"/>
  <c r="BE56" i="26"/>
  <c r="BE132" i="30"/>
  <c r="BE141" i="30" s="1"/>
  <c r="BE151" i="30" s="1"/>
  <c r="BE128" i="30"/>
  <c r="BE129" i="30"/>
  <c r="BE138" i="30" s="1"/>
  <c r="BE148" i="30" s="1"/>
  <c r="BE131" i="30"/>
  <c r="BE140" i="30" s="1"/>
  <c r="BE150" i="30" s="1"/>
  <c r="BE133" i="30"/>
  <c r="BE142" i="30" s="1"/>
  <c r="BE152" i="30" s="1"/>
  <c r="BE130" i="30"/>
  <c r="BE139" i="30" s="1"/>
  <c r="BE149" i="30" s="1"/>
  <c r="AT180" i="26"/>
  <c r="AT183" i="26" s="1"/>
  <c r="AT214" i="26" s="1"/>
  <c r="AT226" i="26" s="1"/>
  <c r="AT236" i="26" s="1"/>
  <c r="BH23" i="26"/>
  <c r="BH24" i="26" s="1" a="1"/>
  <c r="BH24" i="26" s="1"/>
  <c r="BG23" i="26"/>
  <c r="BG24" i="26" s="1" a="1"/>
  <c r="BG24" i="26" s="1"/>
  <c r="BG26" i="26" s="1"/>
  <c r="AS215" i="26"/>
  <c r="AV11" i="30"/>
  <c r="AV15" i="30" s="1"/>
  <c r="AV25" i="30" s="1"/>
  <c r="AV26" i="30" s="1"/>
  <c r="AS44" i="30"/>
  <c r="AT29" i="30"/>
  <c r="AT309" i="26"/>
  <c r="AT243" i="26"/>
  <c r="AV253" i="26"/>
  <c r="AV290" i="26"/>
  <c r="AV45" i="26"/>
  <c r="AT60" i="26"/>
  <c r="AT97" i="35" s="1"/>
  <c r="AS244" i="26"/>
  <c r="AS310" i="26"/>
  <c r="AS237" i="26"/>
  <c r="AW39" i="26"/>
  <c r="AW42" i="26" s="1" a="1"/>
  <c r="AW42" i="26" s="1"/>
  <c r="AW150" i="26" s="1"/>
  <c r="AW151" i="26" s="1"/>
  <c r="AX232" i="30"/>
  <c r="AR245" i="26" l="1"/>
  <c r="AR258" i="26" s="1"/>
  <c r="AT206" i="26"/>
  <c r="AT210" i="26" s="1"/>
  <c r="AT222" i="26" s="1"/>
  <c r="AT232" i="26" s="1"/>
  <c r="AT306" i="26" s="1"/>
  <c r="AS216" i="26"/>
  <c r="AS238" i="26"/>
  <c r="BE289" i="26"/>
  <c r="BE205" i="26"/>
  <c r="BE209" i="26" s="1"/>
  <c r="BE221" i="26" s="1"/>
  <c r="BE231" i="26" s="1"/>
  <c r="BD367" i="30"/>
  <c r="BD305" i="26"/>
  <c r="BD241" i="26"/>
  <c r="AS306" i="26"/>
  <c r="AS242" i="26"/>
  <c r="AS245" i="26" s="1"/>
  <c r="AS258" i="26" s="1"/>
  <c r="AS382" i="30"/>
  <c r="AU28" i="30"/>
  <c r="AU29" i="30" s="1"/>
  <c r="AV175" i="26"/>
  <c r="AV179" i="26" s="1"/>
  <c r="AW157" i="26"/>
  <c r="AW159" i="26" s="1"/>
  <c r="AU49" i="26"/>
  <c r="AW170" i="26"/>
  <c r="AW171" i="26" s="1"/>
  <c r="BE146" i="26"/>
  <c r="BE178" i="26" s="1"/>
  <c r="I24" i="26"/>
  <c r="BH26" i="26"/>
  <c r="BF56" i="26"/>
  <c r="BF144" i="26"/>
  <c r="AT215" i="26"/>
  <c r="BF131" i="30"/>
  <c r="BF140" i="30" s="1"/>
  <c r="BF150" i="30" s="1"/>
  <c r="BF128" i="30"/>
  <c r="BF133" i="30"/>
  <c r="BF142" i="30" s="1"/>
  <c r="BF152" i="30" s="1"/>
  <c r="BF130" i="30"/>
  <c r="BF139" i="30" s="1"/>
  <c r="BF149" i="30" s="1"/>
  <c r="BF129" i="30"/>
  <c r="BF138" i="30" s="1"/>
  <c r="BF148" i="30" s="1"/>
  <c r="BF132" i="30"/>
  <c r="BF141" i="30" s="1"/>
  <c r="BF151" i="30" s="1"/>
  <c r="BD175" i="30"/>
  <c r="BD374" i="30"/>
  <c r="BD161" i="30"/>
  <c r="BD479" i="31"/>
  <c r="BD496" i="31" s="1"/>
  <c r="BD43" i="35" s="1"/>
  <c r="BD51" i="35" s="1"/>
  <c r="BD420" i="30"/>
  <c r="BG53" i="26"/>
  <c r="BG112" i="30"/>
  <c r="BG114" i="30" s="1"/>
  <c r="BG250" i="26"/>
  <c r="BG24" i="30"/>
  <c r="BG7" i="30"/>
  <c r="BE137" i="30"/>
  <c r="BE147" i="30" s="1"/>
  <c r="BE153" i="30" s="1"/>
  <c r="BE134" i="30"/>
  <c r="AU180" i="26"/>
  <c r="AU183" i="26" s="1"/>
  <c r="AU214" i="26" s="1"/>
  <c r="AU226" i="26" s="1"/>
  <c r="AU236" i="26" s="1"/>
  <c r="AW11" i="30"/>
  <c r="AW15" i="30" s="1"/>
  <c r="AW25" i="30" s="1"/>
  <c r="AW26" i="30" s="1"/>
  <c r="AT44" i="30"/>
  <c r="AV28" i="30"/>
  <c r="AV52" i="30"/>
  <c r="AU243" i="26"/>
  <c r="AU309" i="26"/>
  <c r="AV136" i="26"/>
  <c r="AV138" i="26" s="1"/>
  <c r="AV140" i="26" s="1"/>
  <c r="AV213" i="26" s="1"/>
  <c r="AV225" i="26" s="1"/>
  <c r="AV235" i="26" s="1"/>
  <c r="AV54" i="26"/>
  <c r="AV57" i="26" s="1"/>
  <c r="AV49" i="26"/>
  <c r="AW290" i="26"/>
  <c r="AW253" i="26"/>
  <c r="AW45" i="26"/>
  <c r="AT244" i="26"/>
  <c r="AT310" i="26"/>
  <c r="AT237" i="26"/>
  <c r="AU60" i="26"/>
  <c r="AU97" i="35" s="1"/>
  <c r="AX39" i="26"/>
  <c r="AX42" i="26" s="1" a="1"/>
  <c r="AX42" i="26" s="1"/>
  <c r="AX150" i="26" s="1"/>
  <c r="AX151" i="26" s="1"/>
  <c r="AY232" i="30"/>
  <c r="AT368" i="30" l="1"/>
  <c r="AT369" i="30" s="1"/>
  <c r="AT372" i="30" s="1"/>
  <c r="AT216" i="26"/>
  <c r="AT238" i="26"/>
  <c r="AT242" i="26"/>
  <c r="AT245" i="26" s="1"/>
  <c r="AT258" i="26" s="1"/>
  <c r="AU206" i="26"/>
  <c r="AU210" i="26" s="1"/>
  <c r="AU222" i="26" s="1"/>
  <c r="AU232" i="26" s="1"/>
  <c r="AU368" i="30" s="1"/>
  <c r="AU369" i="30" s="1"/>
  <c r="AU372" i="30" s="1"/>
  <c r="BF289" i="26"/>
  <c r="BF205" i="26"/>
  <c r="BF209" i="26" s="1"/>
  <c r="BF221" i="26" s="1"/>
  <c r="BF231" i="26" s="1"/>
  <c r="BE305" i="26"/>
  <c r="BE241" i="26"/>
  <c r="BE367" i="30"/>
  <c r="AW175" i="26"/>
  <c r="AW179" i="26" s="1"/>
  <c r="AX157" i="26"/>
  <c r="AX159" i="26" s="1"/>
  <c r="AX170" i="26"/>
  <c r="AX171" i="26" s="1"/>
  <c r="BF146" i="26"/>
  <c r="BF178" i="26" s="1"/>
  <c r="BG133" i="30"/>
  <c r="BG142" i="30" s="1"/>
  <c r="BG152" i="30" s="1"/>
  <c r="BG129" i="30"/>
  <c r="BG138" i="30" s="1"/>
  <c r="BG148" i="30" s="1"/>
  <c r="BG130" i="30"/>
  <c r="BG139" i="30" s="1"/>
  <c r="BG149" i="30" s="1"/>
  <c r="BG132" i="30"/>
  <c r="BG141" i="30" s="1"/>
  <c r="BG151" i="30" s="1"/>
  <c r="BG131" i="30"/>
  <c r="BG140" i="30" s="1"/>
  <c r="BG150" i="30" s="1"/>
  <c r="BG128" i="30"/>
  <c r="AU215" i="26"/>
  <c r="BG144" i="26"/>
  <c r="BG56" i="26"/>
  <c r="BH7" i="30"/>
  <c r="F8" i="30" s="1"/>
  <c r="F19" i="30" s="1"/>
  <c r="BH24" i="30"/>
  <c r="BH250" i="26"/>
  <c r="BF251" i="26" s="1"/>
  <c r="BH112" i="30"/>
  <c r="BH114" i="30" s="1"/>
  <c r="BH53" i="26"/>
  <c r="I26" i="26"/>
  <c r="BE175" i="30"/>
  <c r="BE374" i="30"/>
  <c r="BE161" i="30"/>
  <c r="BE479" i="31"/>
  <c r="BE496" i="31" s="1"/>
  <c r="BE43" i="35" s="1"/>
  <c r="BE51" i="35" s="1"/>
  <c r="BE420" i="30"/>
  <c r="BF137" i="30"/>
  <c r="BF147" i="30" s="1"/>
  <c r="BF153" i="30" s="1"/>
  <c r="BF134" i="30"/>
  <c r="AV180" i="26"/>
  <c r="AV183" i="26" s="1"/>
  <c r="AV214" i="26" s="1"/>
  <c r="AV226" i="26" s="1"/>
  <c r="AV236" i="26" s="1"/>
  <c r="AV29" i="30"/>
  <c r="AU44" i="30"/>
  <c r="AX11" i="30"/>
  <c r="AX15" i="30" s="1"/>
  <c r="AX25" i="30" s="1"/>
  <c r="AX26" i="30" s="1"/>
  <c r="AW52" i="30"/>
  <c r="AW28" i="30"/>
  <c r="AV243" i="26"/>
  <c r="AV309" i="26"/>
  <c r="AW136" i="26"/>
  <c r="AW138" i="26" s="1"/>
  <c r="AW140" i="26" s="1"/>
  <c r="AW213" i="26" s="1"/>
  <c r="AW225" i="26" s="1"/>
  <c r="AW235" i="26" s="1"/>
  <c r="AX253" i="26"/>
  <c r="AX290" i="26"/>
  <c r="AX45" i="26"/>
  <c r="AV60" i="26"/>
  <c r="AV97" i="35" s="1"/>
  <c r="AW54" i="26"/>
  <c r="AW57" i="26" s="1"/>
  <c r="AW49" i="26"/>
  <c r="AU244" i="26"/>
  <c r="AU237" i="26"/>
  <c r="AU310" i="26"/>
  <c r="AY39" i="26"/>
  <c r="AY42" i="26" s="1" a="1"/>
  <c r="AY42" i="26" s="1"/>
  <c r="AY150" i="26" s="1"/>
  <c r="AY151" i="26" s="1"/>
  <c r="AZ232" i="30"/>
  <c r="AT382" i="30" l="1"/>
  <c r="AU238" i="26"/>
  <c r="AV206" i="26"/>
  <c r="AV210" i="26" s="1"/>
  <c r="AV222" i="26" s="1"/>
  <c r="AV232" i="26" s="1"/>
  <c r="AV306" i="26" s="1"/>
  <c r="AU306" i="26"/>
  <c r="AU216" i="26"/>
  <c r="AU382" i="30"/>
  <c r="AU242" i="26"/>
  <c r="AU245" i="26" s="1"/>
  <c r="AU258" i="26" s="1"/>
  <c r="BF241" i="26"/>
  <c r="BF367" i="30"/>
  <c r="BF305" i="26"/>
  <c r="BG289" i="26"/>
  <c r="BG205" i="26"/>
  <c r="BG209" i="26" s="1"/>
  <c r="BG221" i="26" s="1"/>
  <c r="BG231" i="26" s="1"/>
  <c r="AX175" i="26"/>
  <c r="AX179" i="26" s="1"/>
  <c r="AY157" i="26"/>
  <c r="AY159" i="26" s="1"/>
  <c r="AY170" i="26"/>
  <c r="AY171" i="26" s="1"/>
  <c r="BG146" i="26"/>
  <c r="BG178" i="26" s="1"/>
  <c r="BH144" i="26"/>
  <c r="BH56" i="26"/>
  <c r="BH205" i="26" s="1"/>
  <c r="BH209" i="26" s="1"/>
  <c r="BH221" i="26" s="1"/>
  <c r="BH231" i="26" s="1"/>
  <c r="BG137" i="30"/>
  <c r="BG147" i="30" s="1"/>
  <c r="BG153" i="30" s="1"/>
  <c r="BG134" i="30"/>
  <c r="BF420" i="30"/>
  <c r="BF161" i="30"/>
  <c r="BF374" i="30"/>
  <c r="BF479" i="31"/>
  <c r="BF496" i="31" s="1"/>
  <c r="BF43" i="35" s="1"/>
  <c r="BF51" i="35" s="1"/>
  <c r="BF175" i="30"/>
  <c r="BH130" i="30"/>
  <c r="BH139" i="30" s="1"/>
  <c r="BH129" i="30"/>
  <c r="BH138" i="30" s="1"/>
  <c r="BH131" i="30"/>
  <c r="BH140" i="30" s="1"/>
  <c r="BH133" i="30"/>
  <c r="BH142" i="30" s="1"/>
  <c r="BH128" i="30"/>
  <c r="BH132" i="30"/>
  <c r="BH141" i="30" s="1"/>
  <c r="I112" i="30"/>
  <c r="I24" i="30"/>
  <c r="I250" i="26"/>
  <c r="I7" i="30"/>
  <c r="I53" i="26"/>
  <c r="I144" i="26" s="1"/>
  <c r="BH251" i="26"/>
  <c r="K251" i="26"/>
  <c r="M251" i="26"/>
  <c r="L251" i="26"/>
  <c r="N251" i="26"/>
  <c r="P251" i="26"/>
  <c r="O251" i="26"/>
  <c r="S251" i="26"/>
  <c r="Q251" i="26"/>
  <c r="R251" i="26"/>
  <c r="U251" i="26"/>
  <c r="T251" i="26"/>
  <c r="V251" i="26"/>
  <c r="W251" i="26"/>
  <c r="X251" i="26"/>
  <c r="AA251" i="26"/>
  <c r="Y251" i="26"/>
  <c r="Z251" i="26"/>
  <c r="AD251" i="26"/>
  <c r="AB251" i="26"/>
  <c r="AE251" i="26"/>
  <c r="AC251" i="26"/>
  <c r="AG251" i="26"/>
  <c r="AF251" i="26"/>
  <c r="AH251" i="26"/>
  <c r="AJ251" i="26"/>
  <c r="AI251" i="26"/>
  <c r="AM251" i="26"/>
  <c r="AK251" i="26"/>
  <c r="AL251" i="26"/>
  <c r="AN251" i="26"/>
  <c r="AO251" i="26"/>
  <c r="AP251" i="26"/>
  <c r="AQ251" i="26"/>
  <c r="AR251" i="26"/>
  <c r="AU251" i="26"/>
  <c r="AT251" i="26"/>
  <c r="AS251" i="26"/>
  <c r="AW251" i="26"/>
  <c r="AV251" i="26"/>
  <c r="AX251" i="26"/>
  <c r="AZ251" i="26"/>
  <c r="AY251" i="26"/>
  <c r="BC251" i="26"/>
  <c r="BA251" i="26"/>
  <c r="BB251" i="26"/>
  <c r="BD251" i="26"/>
  <c r="BE251" i="26"/>
  <c r="BG251" i="26"/>
  <c r="AW180" i="26"/>
  <c r="AW183" i="26" s="1"/>
  <c r="AW214" i="26" s="1"/>
  <c r="AW215" i="26" s="1"/>
  <c r="AV215" i="26"/>
  <c r="AV216" i="26" s="1"/>
  <c r="AX52" i="30"/>
  <c r="AX28" i="30"/>
  <c r="AW29" i="30"/>
  <c r="AV44" i="30"/>
  <c r="AY11" i="30"/>
  <c r="AY15" i="30" s="1"/>
  <c r="AY25" i="30" s="1"/>
  <c r="AY26" i="30" s="1"/>
  <c r="AW243" i="26"/>
  <c r="AW309" i="26"/>
  <c r="AX136" i="26"/>
  <c r="AX138" i="26" s="1"/>
  <c r="AX140" i="26" s="1"/>
  <c r="AX213" i="26" s="1"/>
  <c r="AX225" i="26" s="1"/>
  <c r="AX235" i="26" s="1"/>
  <c r="AY253" i="26"/>
  <c r="AY290" i="26"/>
  <c r="AY45" i="26"/>
  <c r="AX54" i="26"/>
  <c r="AX57" i="26" s="1"/>
  <c r="AX49" i="26"/>
  <c r="AW60" i="26"/>
  <c r="AW97" i="35" s="1"/>
  <c r="AV244" i="26"/>
  <c r="AV310" i="26"/>
  <c r="AV237" i="26"/>
  <c r="AZ39" i="26"/>
  <c r="AZ42" i="26" s="1" a="1"/>
  <c r="AZ42" i="26" s="1"/>
  <c r="AZ150" i="26" s="1"/>
  <c r="AZ151" i="26" s="1"/>
  <c r="BA232" i="30"/>
  <c r="AV238" i="26" l="1"/>
  <c r="AV368" i="30"/>
  <c r="AV369" i="30" s="1"/>
  <c r="AV382" i="30" s="1"/>
  <c r="AV242" i="26"/>
  <c r="AV245" i="26" s="1"/>
  <c r="AV258" i="26" s="1"/>
  <c r="AW206" i="26"/>
  <c r="AW210" i="26" s="1"/>
  <c r="AW222" i="26" s="1"/>
  <c r="AW232" i="26" s="1"/>
  <c r="AW368" i="30" s="1"/>
  <c r="AW369" i="30" s="1"/>
  <c r="I209" i="26"/>
  <c r="I221" i="26" s="1"/>
  <c r="BG367" i="30"/>
  <c r="BG241" i="26"/>
  <c r="BG305" i="26"/>
  <c r="AY175" i="26"/>
  <c r="AY179" i="26" s="1"/>
  <c r="AZ157" i="26"/>
  <c r="AZ159" i="26" s="1"/>
  <c r="AZ170" i="26"/>
  <c r="AZ171" i="26" s="1"/>
  <c r="BH146" i="26"/>
  <c r="AW226" i="26"/>
  <c r="AW236" i="26" s="1"/>
  <c r="AW310" i="26" s="1"/>
  <c r="BH150" i="30"/>
  <c r="I150" i="30" s="1"/>
  <c r="I140" i="30"/>
  <c r="BH148" i="30"/>
  <c r="I148" i="30" s="1"/>
  <c r="I138" i="30"/>
  <c r="BG161" i="30"/>
  <c r="BG420" i="30"/>
  <c r="BG374" i="30"/>
  <c r="BG175" i="30"/>
  <c r="BG479" i="31"/>
  <c r="BG496" i="31" s="1"/>
  <c r="BG43" i="35" s="1"/>
  <c r="BG51" i="35" s="1"/>
  <c r="I251" i="26"/>
  <c r="BH134" i="30"/>
  <c r="F134" i="30" s="1"/>
  <c r="F444" i="30" s="1"/>
  <c r="BH137" i="30"/>
  <c r="BH149" i="30"/>
  <c r="I149" i="30" s="1"/>
  <c r="I139" i="30"/>
  <c r="BH289" i="26"/>
  <c r="I56" i="26"/>
  <c r="BH305" i="26"/>
  <c r="BH367" i="30"/>
  <c r="BH241" i="26"/>
  <c r="I231" i="26"/>
  <c r="BH151" i="30"/>
  <c r="I151" i="30" s="1"/>
  <c r="I141" i="30"/>
  <c r="BH152" i="30"/>
  <c r="I152" i="30" s="1"/>
  <c r="I142" i="30"/>
  <c r="AX180" i="26"/>
  <c r="AX183" i="26" s="1"/>
  <c r="AX214" i="26" s="1"/>
  <c r="AX226" i="26" s="1"/>
  <c r="AX236" i="26" s="1"/>
  <c r="AZ11" i="30"/>
  <c r="AZ15" i="30" s="1"/>
  <c r="AZ25" i="30" s="1"/>
  <c r="AZ26" i="30" s="1"/>
  <c r="AY136" i="26"/>
  <c r="AY138" i="26" s="1"/>
  <c r="AY140" i="26" s="1"/>
  <c r="AY213" i="26" s="1"/>
  <c r="AY225" i="26" s="1"/>
  <c r="AY235" i="26" s="1"/>
  <c r="AX29" i="30"/>
  <c r="AW44" i="30"/>
  <c r="AX309" i="26"/>
  <c r="AX243" i="26"/>
  <c r="AY28" i="30"/>
  <c r="AY52" i="30"/>
  <c r="AY49" i="26"/>
  <c r="AY54" i="26"/>
  <c r="AY57" i="26" s="1"/>
  <c r="AZ45" i="26"/>
  <c r="AZ253" i="26"/>
  <c r="AZ290" i="26"/>
  <c r="AX60" i="26"/>
  <c r="AX97" i="35" s="1"/>
  <c r="BA39" i="26"/>
  <c r="BA42" i="26" s="1" a="1"/>
  <c r="BA42" i="26" s="1"/>
  <c r="BA150" i="26" s="1"/>
  <c r="BA151" i="26" s="1"/>
  <c r="BB232" i="30"/>
  <c r="AV372" i="30" l="1"/>
  <c r="AW306" i="26"/>
  <c r="AW242" i="26"/>
  <c r="AW216" i="26"/>
  <c r="AX206" i="26"/>
  <c r="AX210" i="26" s="1"/>
  <c r="AX222" i="26" s="1"/>
  <c r="AX232" i="26" s="1"/>
  <c r="AX368" i="30" s="1"/>
  <c r="AX369" i="30" s="1"/>
  <c r="I289" i="26"/>
  <c r="I205" i="26"/>
  <c r="AW372" i="30"/>
  <c r="AW382" i="30"/>
  <c r="AZ175" i="26"/>
  <c r="AZ179" i="26" s="1"/>
  <c r="BA157" i="26"/>
  <c r="BA159" i="26" s="1"/>
  <c r="BA170" i="26"/>
  <c r="BA171" i="26" s="1"/>
  <c r="I146" i="26"/>
  <c r="I178" i="26" s="1"/>
  <c r="BH178" i="26"/>
  <c r="AW244" i="26"/>
  <c r="AW237" i="26"/>
  <c r="AW238" i="26" s="1"/>
  <c r="AX215" i="26"/>
  <c r="I367" i="30"/>
  <c r="I305" i="26"/>
  <c r="I241" i="26"/>
  <c r="BH147" i="30"/>
  <c r="I137" i="30"/>
  <c r="AY180" i="26"/>
  <c r="AY183" i="26" s="1"/>
  <c r="AY214" i="26" s="1"/>
  <c r="AY215" i="26" s="1"/>
  <c r="AY243" i="26"/>
  <c r="AY309" i="26"/>
  <c r="AZ28" i="30"/>
  <c r="AZ52" i="30"/>
  <c r="BA11" i="30"/>
  <c r="BA15" i="30" s="1"/>
  <c r="BA25" i="30" s="1"/>
  <c r="BA26" i="30" s="1"/>
  <c r="AY29" i="30"/>
  <c r="AX44" i="30"/>
  <c r="AZ136" i="26"/>
  <c r="AZ138" i="26" s="1"/>
  <c r="AZ140" i="26" s="1"/>
  <c r="AZ213" i="26" s="1"/>
  <c r="AZ225" i="26" s="1"/>
  <c r="AZ235" i="26" s="1"/>
  <c r="BA45" i="26"/>
  <c r="BA253" i="26"/>
  <c r="BA290" i="26"/>
  <c r="AZ49" i="26"/>
  <c r="AZ54" i="26"/>
  <c r="AZ57" i="26" s="1"/>
  <c r="AX244" i="26"/>
  <c r="AX310" i="26"/>
  <c r="AX237" i="26"/>
  <c r="AY60" i="26"/>
  <c r="AY97" i="35" s="1"/>
  <c r="BB39" i="26"/>
  <c r="BB42" i="26" s="1" a="1"/>
  <c r="BB42" i="26" s="1"/>
  <c r="BB150" i="26" s="1"/>
  <c r="BB151" i="26" s="1"/>
  <c r="BC232" i="30"/>
  <c r="AW245" i="26" l="1"/>
  <c r="AW258" i="26" s="1"/>
  <c r="AX238" i="26"/>
  <c r="AX216" i="26"/>
  <c r="AX242" i="26"/>
  <c r="AX245" i="26" s="1"/>
  <c r="AX258" i="26" s="1"/>
  <c r="AX306" i="26"/>
  <c r="AY206" i="26"/>
  <c r="AY210" i="26" s="1"/>
  <c r="AY222" i="26" s="1"/>
  <c r="AY232" i="26" s="1"/>
  <c r="AY368" i="30" s="1"/>
  <c r="AY369" i="30" s="1"/>
  <c r="AX382" i="30"/>
  <c r="AX372" i="30"/>
  <c r="BA175" i="26"/>
  <c r="BA179" i="26" s="1"/>
  <c r="BB157" i="26"/>
  <c r="BB159" i="26" s="1"/>
  <c r="BB170" i="26"/>
  <c r="BB171" i="26" s="1"/>
  <c r="BH153" i="30"/>
  <c r="I147" i="30"/>
  <c r="AZ180" i="26"/>
  <c r="AZ183" i="26" s="1"/>
  <c r="AZ214" i="26" s="1"/>
  <c r="AZ226" i="26" s="1"/>
  <c r="AZ236" i="26" s="1"/>
  <c r="AY226" i="26"/>
  <c r="AY236" i="26" s="1"/>
  <c r="AY237" i="26" s="1"/>
  <c r="BA52" i="30"/>
  <c r="BA28" i="30"/>
  <c r="BA136" i="26"/>
  <c r="BA138" i="26" s="1"/>
  <c r="BA140" i="26" s="1"/>
  <c r="BA213" i="26" s="1"/>
  <c r="BA225" i="26" s="1"/>
  <c r="BA235" i="26" s="1"/>
  <c r="AZ309" i="26"/>
  <c r="AZ243" i="26"/>
  <c r="AZ29" i="30"/>
  <c r="AY44" i="30"/>
  <c r="AZ60" i="26"/>
  <c r="AZ97" i="35" s="1"/>
  <c r="BA54" i="26"/>
  <c r="BA57" i="26" s="1"/>
  <c r="BA49" i="26"/>
  <c r="BC39" i="26"/>
  <c r="BC42" i="26" s="1" a="1"/>
  <c r="BC42" i="26" s="1"/>
  <c r="BC150" i="26" s="1"/>
  <c r="BC151" i="26" s="1"/>
  <c r="BD232" i="30"/>
  <c r="AY238" i="26" l="1"/>
  <c r="AY216" i="26"/>
  <c r="AY242" i="26"/>
  <c r="AY306" i="26"/>
  <c r="AZ206" i="26"/>
  <c r="AZ210" i="26" s="1"/>
  <c r="AZ222" i="26" s="1"/>
  <c r="AZ232" i="26" s="1"/>
  <c r="AZ368" i="30" s="1"/>
  <c r="AZ369" i="30" s="1"/>
  <c r="AY372" i="30"/>
  <c r="AY382" i="30"/>
  <c r="BB175" i="26"/>
  <c r="BB179" i="26" s="1"/>
  <c r="BC157" i="26"/>
  <c r="BC159" i="26" s="1"/>
  <c r="BB290" i="26"/>
  <c r="BB253" i="26"/>
  <c r="BB11" i="30"/>
  <c r="BB15" i="30" s="1"/>
  <c r="BB25" i="30" s="1"/>
  <c r="BB26" i="30" s="1"/>
  <c r="BB28" i="30" s="1"/>
  <c r="BB45" i="26"/>
  <c r="BB54" i="26" s="1"/>
  <c r="BB57" i="26" s="1"/>
  <c r="BB136" i="26"/>
  <c r="BB138" i="26" s="1"/>
  <c r="BB140" i="26" s="1"/>
  <c r="BB213" i="26" s="1"/>
  <c r="BB225" i="26" s="1"/>
  <c r="BB235" i="26" s="1"/>
  <c r="BC170" i="26"/>
  <c r="BC171" i="26" s="1"/>
  <c r="BA180" i="26"/>
  <c r="BA183" i="26" s="1"/>
  <c r="BA214" i="26" s="1"/>
  <c r="BA226" i="26" s="1"/>
  <c r="BA236" i="26" s="1"/>
  <c r="AY244" i="26"/>
  <c r="AZ215" i="26"/>
  <c r="BH374" i="30"/>
  <c r="BH175" i="30"/>
  <c r="BH479" i="31"/>
  <c r="BH420" i="30"/>
  <c r="BH161" i="30"/>
  <c r="I153" i="30"/>
  <c r="AY310" i="26"/>
  <c r="BA29" i="30"/>
  <c r="AZ44" i="30"/>
  <c r="BA243" i="26"/>
  <c r="BA309" i="26"/>
  <c r="BA60" i="26"/>
  <c r="BA97" i="35" s="1"/>
  <c r="AZ244" i="26"/>
  <c r="AZ310" i="26"/>
  <c r="AZ237" i="26"/>
  <c r="BC290" i="26"/>
  <c r="BC253" i="26"/>
  <c r="BD39" i="26"/>
  <c r="BD42" i="26" s="1" a="1"/>
  <c r="BD42" i="26" s="1"/>
  <c r="BD150" i="26" s="1"/>
  <c r="BD151" i="26" s="1"/>
  <c r="BE232" i="30"/>
  <c r="AY245" i="26" l="1"/>
  <c r="AY258" i="26" s="1"/>
  <c r="AZ216" i="26"/>
  <c r="AZ238" i="26"/>
  <c r="AZ306" i="26"/>
  <c r="AZ242" i="26"/>
  <c r="AZ245" i="26" s="1"/>
  <c r="AZ258" i="26" s="1"/>
  <c r="BA206" i="26"/>
  <c r="BA210" i="26" s="1"/>
  <c r="BA222" i="26" s="1"/>
  <c r="BA232" i="26" s="1"/>
  <c r="BA242" i="26" s="1"/>
  <c r="AZ382" i="30"/>
  <c r="AZ372" i="30"/>
  <c r="BC175" i="26"/>
  <c r="BC179" i="26" s="1"/>
  <c r="BD157" i="26"/>
  <c r="BD159" i="26" s="1"/>
  <c r="BB52" i="30"/>
  <c r="BB49" i="26"/>
  <c r="BC11" i="30"/>
  <c r="BC15" i="30" s="1"/>
  <c r="BC25" i="30" s="1"/>
  <c r="BC26" i="30" s="1"/>
  <c r="BC28" i="30" s="1"/>
  <c r="BC45" i="26"/>
  <c r="BC54" i="26" s="1"/>
  <c r="BC57" i="26" s="1"/>
  <c r="BC136" i="26"/>
  <c r="BC138" i="26" s="1"/>
  <c r="BC140" i="26" s="1"/>
  <c r="BC213" i="26" s="1"/>
  <c r="BC225" i="26" s="1"/>
  <c r="BC235" i="26" s="1"/>
  <c r="BD170" i="26"/>
  <c r="BD171" i="26" s="1"/>
  <c r="BA215" i="26"/>
  <c r="BB180" i="26"/>
  <c r="BB183" i="26" s="1"/>
  <c r="BB214" i="26" s="1"/>
  <c r="BB215" i="26" s="1"/>
  <c r="BH496" i="31"/>
  <c r="F486" i="31"/>
  <c r="S64" i="22" s="1"/>
  <c r="I479" i="31"/>
  <c r="I161" i="30"/>
  <c r="I175" i="30"/>
  <c r="I420" i="30"/>
  <c r="I374" i="30"/>
  <c r="BB309" i="26"/>
  <c r="BB243" i="26"/>
  <c r="BB29" i="30"/>
  <c r="BA44" i="30"/>
  <c r="BC49" i="26"/>
  <c r="BA244" i="26"/>
  <c r="BA310" i="26"/>
  <c r="BA237" i="26"/>
  <c r="BB60" i="26"/>
  <c r="BB97" i="35" s="1"/>
  <c r="BE39" i="26"/>
  <c r="BE42" i="26" s="1" a="1"/>
  <c r="BE42" i="26" s="1"/>
  <c r="BE150" i="26" s="1"/>
  <c r="BE151" i="26" s="1"/>
  <c r="BF232" i="30"/>
  <c r="BA216" i="26" l="1"/>
  <c r="BA238" i="26"/>
  <c r="BA306" i="26"/>
  <c r="BA368" i="30"/>
  <c r="BA369" i="30" s="1"/>
  <c r="BA382" i="30" s="1"/>
  <c r="BB206" i="26"/>
  <c r="BB210" i="26" s="1"/>
  <c r="BB222" i="26" s="1"/>
  <c r="BB232" i="26" s="1"/>
  <c r="BB368" i="30" s="1"/>
  <c r="BB369" i="30" s="1"/>
  <c r="BB372" i="30" s="1"/>
  <c r="BA245" i="26"/>
  <c r="BA258" i="26" s="1"/>
  <c r="BD175" i="26"/>
  <c r="BD179" i="26" s="1"/>
  <c r="BE157" i="26"/>
  <c r="BE159" i="26" s="1"/>
  <c r="BC52" i="30"/>
  <c r="BD45" i="26"/>
  <c r="BD54" i="26" s="1"/>
  <c r="BD57" i="26" s="1"/>
  <c r="BD253" i="26"/>
  <c r="BD136" i="26"/>
  <c r="BD138" i="26" s="1"/>
  <c r="BD140" i="26" s="1"/>
  <c r="BD213" i="26" s="1"/>
  <c r="BD225" i="26" s="1"/>
  <c r="BD235" i="26" s="1"/>
  <c r="BD290" i="26"/>
  <c r="BD11" i="30"/>
  <c r="BD15" i="30" s="1"/>
  <c r="BD25" i="30" s="1"/>
  <c r="BD26" i="30" s="1"/>
  <c r="BD52" i="30" s="1"/>
  <c r="BE170" i="26"/>
  <c r="BE171" i="26" s="1"/>
  <c r="BB226" i="26"/>
  <c r="BB236" i="26" s="1"/>
  <c r="BB237" i="26" s="1"/>
  <c r="BH43" i="35"/>
  <c r="BH51" i="35" s="1"/>
  <c r="I51" i="35" s="1"/>
  <c r="F503" i="31"/>
  <c r="I496" i="31"/>
  <c r="I43" i="35" s="1"/>
  <c r="BC180" i="26"/>
  <c r="BC183" i="26" s="1"/>
  <c r="BC214" i="26" s="1"/>
  <c r="BC226" i="26" s="1"/>
  <c r="BC236" i="26" s="1"/>
  <c r="BC29" i="30"/>
  <c r="BB44" i="30"/>
  <c r="BC309" i="26"/>
  <c r="BC243" i="26"/>
  <c r="BE253" i="26"/>
  <c r="BE290" i="26"/>
  <c r="BC60" i="26"/>
  <c r="BC97" i="35" s="1"/>
  <c r="BF39" i="26"/>
  <c r="BF42" i="26" s="1" a="1"/>
  <c r="BF42" i="26" s="1"/>
  <c r="BF150" i="26" s="1"/>
  <c r="BF151" i="26" s="1"/>
  <c r="BG232" i="30"/>
  <c r="BA372" i="30" l="1"/>
  <c r="BC206" i="26"/>
  <c r="BC210" i="26" s="1"/>
  <c r="BC222" i="26" s="1"/>
  <c r="BC232" i="26" s="1"/>
  <c r="BC306" i="26" s="1"/>
  <c r="BB306" i="26"/>
  <c r="BB216" i="26"/>
  <c r="BB238" i="26"/>
  <c r="BB242" i="26"/>
  <c r="BB382" i="30"/>
  <c r="T64" i="22"/>
  <c r="BE175" i="26"/>
  <c r="BE179" i="26" s="1"/>
  <c r="BE180" i="26" s="1"/>
  <c r="BE183" i="26" s="1"/>
  <c r="BE214" i="26" s="1"/>
  <c r="BF157" i="26"/>
  <c r="BF159" i="26" s="1"/>
  <c r="BD49" i="26"/>
  <c r="BD28" i="30"/>
  <c r="BE11" i="30"/>
  <c r="BE15" i="30" s="1"/>
  <c r="BE25" i="30" s="1"/>
  <c r="BE26" i="30" s="1"/>
  <c r="BE28" i="30" s="1"/>
  <c r="BE45" i="26"/>
  <c r="BE54" i="26" s="1"/>
  <c r="BE57" i="26" s="1"/>
  <c r="BF170" i="26"/>
  <c r="BF171" i="26" s="1"/>
  <c r="BB244" i="26"/>
  <c r="BB310" i="26"/>
  <c r="BC215" i="26"/>
  <c r="BD180" i="26"/>
  <c r="BD183" i="26" s="1"/>
  <c r="BD214" i="26" s="1"/>
  <c r="BD215" i="26" s="1"/>
  <c r="BD29" i="30"/>
  <c r="BC44" i="30"/>
  <c r="BE136" i="26"/>
  <c r="BE138" i="26" s="1"/>
  <c r="BE140" i="26" s="1"/>
  <c r="BE213" i="26" s="1"/>
  <c r="BE225" i="26" s="1"/>
  <c r="BE235" i="26" s="1"/>
  <c r="BD243" i="26"/>
  <c r="BD309" i="26"/>
  <c r="BD60" i="26"/>
  <c r="BD97" i="35" s="1"/>
  <c r="BC244" i="26"/>
  <c r="BC310" i="26"/>
  <c r="BC237" i="26"/>
  <c r="BH39" i="26"/>
  <c r="BH42" i="26" s="1" a="1"/>
  <c r="BH42" i="26" s="1"/>
  <c r="BH150" i="26" s="1"/>
  <c r="BH151" i="26" s="1"/>
  <c r="BH157" i="26" s="1"/>
  <c r="BH159" i="26" s="1"/>
  <c r="BG39" i="26"/>
  <c r="BG42" i="26" s="1" a="1"/>
  <c r="BG42" i="26" s="1"/>
  <c r="BG150" i="26" s="1"/>
  <c r="BG151" i="26" s="1"/>
  <c r="BH232" i="30"/>
  <c r="BC238" i="26" l="1"/>
  <c r="BC242" i="26"/>
  <c r="BC245" i="26" s="1"/>
  <c r="BC258" i="26" s="1"/>
  <c r="BC216" i="26"/>
  <c r="BC368" i="30"/>
  <c r="BC369" i="30" s="1"/>
  <c r="BC372" i="30" s="1"/>
  <c r="BD206" i="26"/>
  <c r="BD210" i="26" s="1"/>
  <c r="BD222" i="26" s="1"/>
  <c r="BD232" i="26" s="1"/>
  <c r="BD368" i="30" s="1"/>
  <c r="BD369" i="30" s="1"/>
  <c r="BD372" i="30" s="1"/>
  <c r="BB245" i="26"/>
  <c r="BB258" i="26" s="1"/>
  <c r="BF175" i="26"/>
  <c r="BF179" i="26" s="1"/>
  <c r="BG157" i="26"/>
  <c r="BG159" i="26" s="1"/>
  <c r="I151" i="26"/>
  <c r="I157" i="26" s="1"/>
  <c r="BE49" i="26"/>
  <c r="BE52" i="30"/>
  <c r="BF290" i="26"/>
  <c r="BF253" i="26"/>
  <c r="BF136" i="26"/>
  <c r="BF138" i="26" s="1"/>
  <c r="BF140" i="26" s="1"/>
  <c r="BF213" i="26" s="1"/>
  <c r="BF225" i="26" s="1"/>
  <c r="BF235" i="26" s="1"/>
  <c r="BF45" i="26"/>
  <c r="BF49" i="26" s="1"/>
  <c r="BF11" i="30"/>
  <c r="BF15" i="30" s="1"/>
  <c r="BF25" i="30" s="1"/>
  <c r="BF26" i="30" s="1"/>
  <c r="BF28" i="30" s="1"/>
  <c r="BH170" i="26"/>
  <c r="BH171" i="26" s="1"/>
  <c r="BH175" i="26" s="1"/>
  <c r="BH179" i="26" s="1"/>
  <c r="BG11" i="30"/>
  <c r="BG15" i="30" s="1"/>
  <c r="BG25" i="30" s="1"/>
  <c r="BG26" i="30" s="1"/>
  <c r="BD226" i="26"/>
  <c r="BD236" i="26" s="1"/>
  <c r="BD310" i="26" s="1"/>
  <c r="BD44" i="30"/>
  <c r="BE29" i="30"/>
  <c r="BE309" i="26"/>
  <c r="BE243" i="26"/>
  <c r="BE226" i="26"/>
  <c r="BE236" i="26" s="1"/>
  <c r="BE215" i="26"/>
  <c r="BH253" i="26"/>
  <c r="BE60" i="26"/>
  <c r="BE97" i="35" s="1"/>
  <c r="BC382" i="30" l="1"/>
  <c r="BE206" i="26"/>
  <c r="BE210" i="26" s="1"/>
  <c r="BE222" i="26" s="1"/>
  <c r="BE232" i="26" s="1"/>
  <c r="BE368" i="30" s="1"/>
  <c r="BE369" i="30" s="1"/>
  <c r="BE372" i="30" s="1"/>
  <c r="BD306" i="26"/>
  <c r="BD242" i="26"/>
  <c r="BD216" i="26"/>
  <c r="BD382" i="30"/>
  <c r="I159" i="26"/>
  <c r="BF52" i="30"/>
  <c r="BF54" i="26"/>
  <c r="BF57" i="26" s="1"/>
  <c r="BF60" i="26" s="1"/>
  <c r="BF97" i="35" s="1"/>
  <c r="BH290" i="26"/>
  <c r="BH45" i="26"/>
  <c r="BH54" i="26" s="1"/>
  <c r="BH57" i="26" s="1"/>
  <c r="BH11" i="30"/>
  <c r="BH15" i="30" s="1"/>
  <c r="BH25" i="30" s="1"/>
  <c r="BH26" i="30" s="1"/>
  <c r="I26" i="30" s="1"/>
  <c r="BH136" i="26"/>
  <c r="BG136" i="26"/>
  <c r="BG138" i="26" s="1"/>
  <c r="BG140" i="26" s="1"/>
  <c r="BG213" i="26" s="1"/>
  <c r="BG225" i="26" s="1"/>
  <c r="BG235" i="26" s="1"/>
  <c r="BG290" i="26"/>
  <c r="BG170" i="26"/>
  <c r="BG171" i="26" s="1"/>
  <c r="BG175" i="26" s="1"/>
  <c r="BG253" i="26"/>
  <c r="K254" i="26" s="1"/>
  <c r="I42" i="26"/>
  <c r="BG45" i="26"/>
  <c r="BG49" i="26" s="1"/>
  <c r="BD237" i="26"/>
  <c r="BD238" i="26" s="1"/>
  <c r="BD244" i="26"/>
  <c r="BF180" i="26"/>
  <c r="BF183" i="26" s="1"/>
  <c r="BF214" i="26" s="1"/>
  <c r="BF215" i="26" s="1"/>
  <c r="BF309" i="26"/>
  <c r="BF243" i="26"/>
  <c r="BG28" i="30"/>
  <c r="BG52" i="30"/>
  <c r="BE44" i="30"/>
  <c r="BF29" i="30"/>
  <c r="BE244" i="26"/>
  <c r="BE310" i="26"/>
  <c r="BE237" i="26"/>
  <c r="BF206" i="26" l="1"/>
  <c r="BF210" i="26" s="1"/>
  <c r="BF222" i="26" s="1"/>
  <c r="BF232" i="26" s="1"/>
  <c r="BF368" i="30" s="1"/>
  <c r="BF369" i="30" s="1"/>
  <c r="BE238" i="26"/>
  <c r="BE242" i="26"/>
  <c r="BE245" i="26" s="1"/>
  <c r="BE258" i="26" s="1"/>
  <c r="BE306" i="26"/>
  <c r="BD245" i="26"/>
  <c r="BD258" i="26" s="1"/>
  <c r="BE216" i="26"/>
  <c r="BE382" i="30"/>
  <c r="BH49" i="26"/>
  <c r="BG179" i="26"/>
  <c r="BG180" i="26" s="1"/>
  <c r="BG183" i="26" s="1"/>
  <c r="BG214" i="26" s="1"/>
  <c r="BG226" i="26" s="1"/>
  <c r="BG236" i="26" s="1"/>
  <c r="I175" i="26"/>
  <c r="I179" i="26" s="1"/>
  <c r="I170" i="26"/>
  <c r="I150" i="26"/>
  <c r="BG54" i="26"/>
  <c r="BG57" i="26" s="1"/>
  <c r="BD63" i="26" s="1"/>
  <c r="I45" i="26"/>
  <c r="I54" i="26" s="1"/>
  <c r="BD254" i="26"/>
  <c r="AL254" i="26"/>
  <c r="Y254" i="26"/>
  <c r="I290" i="26"/>
  <c r="AY254" i="26"/>
  <c r="S254" i="26"/>
  <c r="AF254" i="26"/>
  <c r="AS254" i="26"/>
  <c r="AD254" i="26"/>
  <c r="N254" i="26"/>
  <c r="F16" i="30"/>
  <c r="F20" i="30" s="1"/>
  <c r="F21" i="30" s="1"/>
  <c r="F43" i="30" s="1"/>
  <c r="AP254" i="26"/>
  <c r="Z254" i="26"/>
  <c r="BH254" i="26"/>
  <c r="I11" i="30"/>
  <c r="I253" i="26"/>
  <c r="I15" i="30"/>
  <c r="I25" i="30" s="1"/>
  <c r="BE254" i="26"/>
  <c r="AX254" i="26"/>
  <c r="AT254" i="26"/>
  <c r="AN254" i="26"/>
  <c r="AK254" i="26"/>
  <c r="AJ254" i="26"/>
  <c r="AA254" i="26"/>
  <c r="X254" i="26"/>
  <c r="W254" i="26"/>
  <c r="O254" i="26"/>
  <c r="M254" i="26"/>
  <c r="BA254" i="26"/>
  <c r="I171" i="26"/>
  <c r="BB254" i="26"/>
  <c r="BG254" i="26"/>
  <c r="AV254" i="26"/>
  <c r="AR254" i="26"/>
  <c r="AO254" i="26"/>
  <c r="AI254" i="26"/>
  <c r="AE254" i="26"/>
  <c r="AC254" i="26"/>
  <c r="V254" i="26"/>
  <c r="T254" i="26"/>
  <c r="P254" i="26"/>
  <c r="L254" i="26"/>
  <c r="L256" i="26" s="1"/>
  <c r="BC254" i="26"/>
  <c r="BF254" i="26"/>
  <c r="AZ254" i="26"/>
  <c r="AW254" i="26"/>
  <c r="AU254" i="26"/>
  <c r="AQ254" i="26"/>
  <c r="AM254" i="26"/>
  <c r="AG254" i="26"/>
  <c r="AH254" i="26"/>
  <c r="AB254" i="26"/>
  <c r="U254" i="26"/>
  <c r="R254" i="26"/>
  <c r="Q254" i="26"/>
  <c r="BH52" i="30"/>
  <c r="BF226" i="26"/>
  <c r="BF236" i="26" s="1"/>
  <c r="BF310" i="26" s="1"/>
  <c r="BH28" i="30"/>
  <c r="BH138" i="26"/>
  <c r="BH140" i="26" s="1"/>
  <c r="I136" i="26"/>
  <c r="I138" i="26" s="1"/>
  <c r="I28" i="30"/>
  <c r="I52" i="30"/>
  <c r="BF44" i="30"/>
  <c r="BG29" i="30"/>
  <c r="BG243" i="26"/>
  <c r="BG309" i="26"/>
  <c r="BH180" i="26"/>
  <c r="K256" i="26"/>
  <c r="BH60" i="26"/>
  <c r="BH97" i="35" s="1"/>
  <c r="AJ63" i="26"/>
  <c r="AV63" i="26"/>
  <c r="BF242" i="26" l="1"/>
  <c r="BF306" i="26"/>
  <c r="BF216" i="26"/>
  <c r="BH206" i="26"/>
  <c r="M63" i="26"/>
  <c r="AW63" i="26"/>
  <c r="AQ63" i="26"/>
  <c r="AX63" i="26"/>
  <c r="AL63" i="26"/>
  <c r="AU63" i="26"/>
  <c r="AP63" i="26"/>
  <c r="AC63" i="26"/>
  <c r="AS63" i="26"/>
  <c r="AO63" i="26"/>
  <c r="X63" i="26"/>
  <c r="BH210" i="26"/>
  <c r="BF372" i="30"/>
  <c r="BF382" i="30"/>
  <c r="I49" i="26"/>
  <c r="AM63" i="26"/>
  <c r="AI63" i="26"/>
  <c r="W63" i="26"/>
  <c r="AN63" i="26"/>
  <c r="AB63" i="26"/>
  <c r="L63" i="26"/>
  <c r="O63" i="26"/>
  <c r="BG60" i="26"/>
  <c r="BG97" i="35" s="1"/>
  <c r="BE63" i="26"/>
  <c r="T63" i="26"/>
  <c r="P63" i="26"/>
  <c r="BC63" i="26"/>
  <c r="AF63" i="26"/>
  <c r="V63" i="26"/>
  <c r="BH63" i="26"/>
  <c r="BH64" i="26" s="1"/>
  <c r="BH261" i="26" s="1"/>
  <c r="AT63" i="26"/>
  <c r="AR63" i="26"/>
  <c r="AK63" i="26"/>
  <c r="AH63" i="26"/>
  <c r="AE63" i="26"/>
  <c r="Z63" i="26"/>
  <c r="Y63" i="26"/>
  <c r="S63" i="26"/>
  <c r="Q63" i="26"/>
  <c r="I57" i="26"/>
  <c r="BA63" i="26"/>
  <c r="AZ63" i="26"/>
  <c r="BB63" i="26"/>
  <c r="AG63" i="26"/>
  <c r="AD63" i="26"/>
  <c r="AA63" i="26"/>
  <c r="U63" i="26"/>
  <c r="N63" i="26"/>
  <c r="K63" i="26"/>
  <c r="R63" i="26"/>
  <c r="AY63" i="26"/>
  <c r="BG63" i="26"/>
  <c r="BF63" i="26"/>
  <c r="O256" i="26"/>
  <c r="AY256" i="26"/>
  <c r="M256" i="26"/>
  <c r="X256" i="26"/>
  <c r="AQ256" i="26"/>
  <c r="BH256" i="26"/>
  <c r="F31" i="30"/>
  <c r="BF32" i="30" s="1"/>
  <c r="BF35" i="30" s="1"/>
  <c r="BF37" i="30" s="1"/>
  <c r="BF54" i="30" s="1"/>
  <c r="AW256" i="26"/>
  <c r="AI256" i="26"/>
  <c r="U256" i="26"/>
  <c r="N256" i="26"/>
  <c r="BC256" i="26"/>
  <c r="Q256" i="26"/>
  <c r="AX256" i="26"/>
  <c r="R256" i="26"/>
  <c r="P256" i="26"/>
  <c r="S256" i="26"/>
  <c r="BE256" i="26"/>
  <c r="AE256" i="26"/>
  <c r="AP256" i="26"/>
  <c r="AU256" i="26"/>
  <c r="BB256" i="26"/>
  <c r="AH256" i="26"/>
  <c r="BD256" i="26"/>
  <c r="AN256" i="26"/>
  <c r="AF256" i="26"/>
  <c r="AA256" i="26"/>
  <c r="AB256" i="26"/>
  <c r="W256" i="26"/>
  <c r="T256" i="26"/>
  <c r="AK256" i="26"/>
  <c r="AV256" i="26"/>
  <c r="AT256" i="26"/>
  <c r="Z256" i="26"/>
  <c r="Y256" i="26"/>
  <c r="AZ256" i="26"/>
  <c r="I254" i="26"/>
  <c r="BA256" i="26"/>
  <c r="AJ256" i="26"/>
  <c r="AO256" i="26"/>
  <c r="AD256" i="26"/>
  <c r="AR256" i="26"/>
  <c r="AG256" i="26"/>
  <c r="AS256" i="26"/>
  <c r="BF256" i="26"/>
  <c r="AM256" i="26"/>
  <c r="V256" i="26"/>
  <c r="AC256" i="26"/>
  <c r="AL256" i="26"/>
  <c r="BG256" i="26"/>
  <c r="BF244" i="26"/>
  <c r="BG215" i="26"/>
  <c r="BF237" i="26"/>
  <c r="BF238" i="26" s="1"/>
  <c r="I60" i="26"/>
  <c r="I97" i="35" s="1"/>
  <c r="BF45" i="30"/>
  <c r="BF53" i="30" s="1"/>
  <c r="BH213" i="26"/>
  <c r="BH225" i="26" s="1"/>
  <c r="BH235" i="26" s="1"/>
  <c r="I140" i="26"/>
  <c r="I213" i="26" s="1"/>
  <c r="I225" i="26" s="1"/>
  <c r="K45" i="30"/>
  <c r="K53" i="30" s="1"/>
  <c r="L45" i="30"/>
  <c r="L53" i="30" s="1"/>
  <c r="M45" i="30"/>
  <c r="M53" i="30" s="1"/>
  <c r="N45" i="30"/>
  <c r="N53" i="30" s="1"/>
  <c r="O45" i="30"/>
  <c r="O53" i="30" s="1"/>
  <c r="P45" i="30"/>
  <c r="P53" i="30" s="1"/>
  <c r="Q45" i="30"/>
  <c r="Q53" i="30" s="1"/>
  <c r="R45" i="30"/>
  <c r="R53" i="30" s="1"/>
  <c r="S45" i="30"/>
  <c r="S53" i="30" s="1"/>
  <c r="T45" i="30"/>
  <c r="T53" i="30" s="1"/>
  <c r="U45" i="30"/>
  <c r="U53" i="30" s="1"/>
  <c r="V45" i="30"/>
  <c r="V53" i="30" s="1"/>
  <c r="W45" i="30"/>
  <c r="W53" i="30" s="1"/>
  <c r="X45" i="30"/>
  <c r="X53" i="30" s="1"/>
  <c r="Y45" i="30"/>
  <c r="Y53" i="30" s="1"/>
  <c r="Z45" i="30"/>
  <c r="Z53" i="30" s="1"/>
  <c r="AA45" i="30"/>
  <c r="AA53" i="30" s="1"/>
  <c r="AB45" i="30"/>
  <c r="AB53" i="30" s="1"/>
  <c r="AC45" i="30"/>
  <c r="AC53" i="30" s="1"/>
  <c r="AD45" i="30"/>
  <c r="AD53" i="30" s="1"/>
  <c r="AE45" i="30"/>
  <c r="AE53" i="30" s="1"/>
  <c r="AF45" i="30"/>
  <c r="AF53" i="30" s="1"/>
  <c r="AG45" i="30"/>
  <c r="AG53" i="30" s="1"/>
  <c r="AH45" i="30"/>
  <c r="AH53" i="30" s="1"/>
  <c r="AI45" i="30"/>
  <c r="AI53" i="30" s="1"/>
  <c r="AJ45" i="30"/>
  <c r="AJ53" i="30" s="1"/>
  <c r="AK45" i="30"/>
  <c r="AK53" i="30" s="1"/>
  <c r="AL45" i="30"/>
  <c r="AL53" i="30" s="1"/>
  <c r="AM45" i="30"/>
  <c r="AM53" i="30" s="1"/>
  <c r="AN45" i="30"/>
  <c r="AN53" i="30" s="1"/>
  <c r="AO45" i="30"/>
  <c r="AO53" i="30" s="1"/>
  <c r="AP45" i="30"/>
  <c r="AP53" i="30" s="1"/>
  <c r="AQ45" i="30"/>
  <c r="AQ53" i="30" s="1"/>
  <c r="AR45" i="30"/>
  <c r="AR53" i="30" s="1"/>
  <c r="AS45" i="30"/>
  <c r="AS53" i="30" s="1"/>
  <c r="AT45" i="30"/>
  <c r="AT53" i="30" s="1"/>
  <c r="AU45" i="30"/>
  <c r="AU53" i="30" s="1"/>
  <c r="AV45" i="30"/>
  <c r="AV53" i="30" s="1"/>
  <c r="AW45" i="30"/>
  <c r="AW53" i="30" s="1"/>
  <c r="AX45" i="30"/>
  <c r="AX53" i="30" s="1"/>
  <c r="AY45" i="30"/>
  <c r="AY53" i="30" s="1"/>
  <c r="AZ45" i="30"/>
  <c r="AZ53" i="30" s="1"/>
  <c r="BA45" i="30"/>
  <c r="BA53" i="30" s="1"/>
  <c r="BB45" i="30"/>
  <c r="BB53" i="30" s="1"/>
  <c r="BC45" i="30"/>
  <c r="BC53" i="30" s="1"/>
  <c r="BD45" i="30"/>
  <c r="BD53" i="30" s="1"/>
  <c r="BE45" i="30"/>
  <c r="BE53" i="30" s="1"/>
  <c r="BH29" i="30"/>
  <c r="BG44" i="30"/>
  <c r="BG45" i="30" s="1"/>
  <c r="BG53" i="30" s="1"/>
  <c r="BH222" i="26"/>
  <c r="BH232" i="26" s="1"/>
  <c r="BH368" i="30" s="1"/>
  <c r="BH369" i="30" s="1"/>
  <c r="K259" i="26" a="1"/>
  <c r="K259" i="26" s="1"/>
  <c r="L259" i="26" s="1" a="1"/>
  <c r="L259" i="26" s="1"/>
  <c r="BG244" i="26"/>
  <c r="BG237" i="26"/>
  <c r="BG310" i="26"/>
  <c r="BH183" i="26"/>
  <c r="I180" i="26"/>
  <c r="BF245" i="26" l="1"/>
  <c r="BF258" i="26" s="1"/>
  <c r="I206" i="26"/>
  <c r="F61" i="26"/>
  <c r="F147" i="31" s="1"/>
  <c r="BG206" i="26"/>
  <c r="BG210" i="26" s="1"/>
  <c r="BG64" i="26"/>
  <c r="BG261" i="26" s="1"/>
  <c r="BF64" i="26"/>
  <c r="BF261" i="26" s="1"/>
  <c r="BC64" i="26"/>
  <c r="BC261" i="26" s="1"/>
  <c r="BB64" i="26"/>
  <c r="BB261" i="26" s="1"/>
  <c r="K64" i="26"/>
  <c r="K261" i="26" s="1"/>
  <c r="K262" i="26" s="1"/>
  <c r="AM64" i="26"/>
  <c r="AM261" i="26" s="1"/>
  <c r="BA64" i="26"/>
  <c r="BA261" i="26" s="1"/>
  <c r="AK64" i="26"/>
  <c r="AK261" i="26" s="1"/>
  <c r="AJ64" i="26"/>
  <c r="AJ261" i="26" s="1"/>
  <c r="V64" i="26"/>
  <c r="V261" i="26" s="1"/>
  <c r="AI64" i="26"/>
  <c r="AI261" i="26" s="1"/>
  <c r="X64" i="26"/>
  <c r="X261" i="26" s="1"/>
  <c r="AH64" i="26"/>
  <c r="AH261" i="26" s="1"/>
  <c r="AZ64" i="26"/>
  <c r="AZ261" i="26" s="1"/>
  <c r="AX64" i="26"/>
  <c r="AX261" i="26" s="1"/>
  <c r="AB64" i="26"/>
  <c r="AB261" i="26" s="1"/>
  <c r="AP64" i="26"/>
  <c r="AP261" i="26" s="1"/>
  <c r="AC64" i="26"/>
  <c r="AC261" i="26" s="1"/>
  <c r="BE64" i="26"/>
  <c r="BE261" i="26" s="1"/>
  <c r="L64" i="26"/>
  <c r="L261" i="26" s="1"/>
  <c r="L262" i="26" s="1"/>
  <c r="S64" i="26"/>
  <c r="S261" i="26" s="1"/>
  <c r="AA64" i="26"/>
  <c r="AA261" i="26" s="1"/>
  <c r="Y64" i="26"/>
  <c r="Y261" i="26" s="1"/>
  <c r="AQ64" i="26"/>
  <c r="AQ261" i="26" s="1"/>
  <c r="W64" i="26"/>
  <c r="W261" i="26" s="1"/>
  <c r="I63" i="26"/>
  <c r="AD64" i="26"/>
  <c r="AD261" i="26" s="1"/>
  <c r="AS64" i="26"/>
  <c r="AS261" i="26" s="1"/>
  <c r="AU64" i="26"/>
  <c r="AU261" i="26" s="1"/>
  <c r="Q64" i="26"/>
  <c r="Q261" i="26" s="1"/>
  <c r="AE64" i="26"/>
  <c r="AE261" i="26" s="1"/>
  <c r="AT64" i="26"/>
  <c r="AT261" i="26" s="1"/>
  <c r="T64" i="26"/>
  <c r="T261" i="26" s="1"/>
  <c r="AL64" i="26"/>
  <c r="AL261" i="26" s="1"/>
  <c r="O64" i="26"/>
  <c r="O261" i="26" s="1"/>
  <c r="AV64" i="26"/>
  <c r="AV261" i="26" s="1"/>
  <c r="BD64" i="26"/>
  <c r="BD261" i="26" s="1"/>
  <c r="Z64" i="26"/>
  <c r="Z261" i="26" s="1"/>
  <c r="AR64" i="26"/>
  <c r="AR261" i="26" s="1"/>
  <c r="P64" i="26"/>
  <c r="P261" i="26" s="1"/>
  <c r="AF64" i="26"/>
  <c r="AF261" i="26" s="1"/>
  <c r="M64" i="26"/>
  <c r="M261" i="26" s="1"/>
  <c r="AO64" i="26"/>
  <c r="AO261" i="26" s="1"/>
  <c r="AW64" i="26"/>
  <c r="AW261" i="26" s="1"/>
  <c r="AY64" i="26"/>
  <c r="AY261" i="26" s="1"/>
  <c r="N64" i="26"/>
  <c r="N261" i="26" s="1"/>
  <c r="AG64" i="26"/>
  <c r="AG261" i="26" s="1"/>
  <c r="R64" i="26"/>
  <c r="R261" i="26" s="1"/>
  <c r="U64" i="26"/>
  <c r="U261" i="26" s="1"/>
  <c r="AN64" i="26"/>
  <c r="AN261" i="26" s="1"/>
  <c r="AN32" i="30"/>
  <c r="AN35" i="30" s="1"/>
  <c r="AN37" i="30" s="1"/>
  <c r="AN54" i="30" s="1"/>
  <c r="M259" i="26" a="1"/>
  <c r="M259" i="26" s="1"/>
  <c r="N259" i="26" s="1" a="1"/>
  <c r="N259" i="26" s="1"/>
  <c r="O259" i="26" s="1" a="1"/>
  <c r="O259" i="26" s="1"/>
  <c r="P259" i="26" s="1" a="1"/>
  <c r="P259" i="26" s="1"/>
  <c r="Q259" i="26" s="1" a="1"/>
  <c r="Q259" i="26" s="1"/>
  <c r="R259" i="26" s="1" a="1"/>
  <c r="R259" i="26" s="1"/>
  <c r="S259" i="26" s="1" a="1"/>
  <c r="S259" i="26" s="1"/>
  <c r="T259" i="26" s="1" a="1"/>
  <c r="T259" i="26" s="1"/>
  <c r="U259" i="26" s="1" a="1"/>
  <c r="U259" i="26" s="1"/>
  <c r="V259" i="26" s="1" a="1"/>
  <c r="V259" i="26" s="1"/>
  <c r="W259" i="26" s="1" a="1"/>
  <c r="W259" i="26" s="1"/>
  <c r="X259" i="26" s="1" a="1"/>
  <c r="X259" i="26" s="1"/>
  <c r="Y259" i="26" s="1" a="1"/>
  <c r="Y259" i="26" s="1"/>
  <c r="Z259" i="26" s="1" a="1"/>
  <c r="Z259" i="26" s="1"/>
  <c r="AA259" i="26" s="1" a="1"/>
  <c r="AA259" i="26" s="1"/>
  <c r="AB259" i="26" s="1" a="1"/>
  <c r="AB259" i="26" s="1"/>
  <c r="AC259" i="26" s="1" a="1"/>
  <c r="AC259" i="26" s="1"/>
  <c r="AD259" i="26" s="1" a="1"/>
  <c r="AD259" i="26" s="1"/>
  <c r="AE259" i="26" s="1" a="1"/>
  <c r="AE259" i="26" s="1"/>
  <c r="AF259" i="26" s="1" a="1"/>
  <c r="AF259" i="26" s="1"/>
  <c r="AG259" i="26" s="1" a="1"/>
  <c r="AG259" i="26" s="1"/>
  <c r="AH259" i="26" s="1" a="1"/>
  <c r="AH259" i="26" s="1"/>
  <c r="AI259" i="26" s="1" a="1"/>
  <c r="AI259" i="26" s="1"/>
  <c r="AJ259" i="26" s="1" a="1"/>
  <c r="AJ259" i="26" s="1"/>
  <c r="AK259" i="26" s="1" a="1"/>
  <c r="AK259" i="26" s="1"/>
  <c r="AL259" i="26" s="1" a="1"/>
  <c r="AL259" i="26" s="1"/>
  <c r="AM259" i="26" s="1" a="1"/>
  <c r="AM259" i="26" s="1"/>
  <c r="AN259" i="26" s="1" a="1"/>
  <c r="AN259" i="26" s="1"/>
  <c r="AO259" i="26" s="1" a="1"/>
  <c r="AO259" i="26" s="1"/>
  <c r="AP259" i="26" s="1" a="1"/>
  <c r="AP259" i="26" s="1"/>
  <c r="AQ259" i="26" s="1" a="1"/>
  <c r="AQ259" i="26" s="1"/>
  <c r="AR259" i="26" s="1" a="1"/>
  <c r="AR259" i="26" s="1"/>
  <c r="AS259" i="26" s="1" a="1"/>
  <c r="AS259" i="26" s="1"/>
  <c r="AT259" i="26" s="1" a="1"/>
  <c r="AT259" i="26" s="1"/>
  <c r="AU259" i="26" s="1" a="1"/>
  <c r="AU259" i="26" s="1"/>
  <c r="AV259" i="26" s="1" a="1"/>
  <c r="AV259" i="26" s="1"/>
  <c r="AW259" i="26" s="1" a="1"/>
  <c r="AW259" i="26" s="1"/>
  <c r="AW262" i="26" s="1"/>
  <c r="AF32" i="30"/>
  <c r="AF35" i="30" s="1"/>
  <c r="AF37" i="30" s="1"/>
  <c r="AF54" i="30" s="1"/>
  <c r="BD32" i="30"/>
  <c r="BD35" i="30" s="1"/>
  <c r="BD37" i="30" s="1"/>
  <c r="BD54" i="30" s="1"/>
  <c r="X32" i="30"/>
  <c r="X35" i="30" s="1"/>
  <c r="X37" i="30" s="1"/>
  <c r="X54" i="30" s="1"/>
  <c r="AV32" i="30"/>
  <c r="AV35" i="30" s="1"/>
  <c r="AV37" i="30" s="1"/>
  <c r="AV54" i="30" s="1"/>
  <c r="P32" i="30"/>
  <c r="P35" i="30" s="1"/>
  <c r="P37" i="30" s="1"/>
  <c r="P54" i="30" s="1"/>
  <c r="BE32" i="30"/>
  <c r="BE35" i="30" s="1"/>
  <c r="BE37" i="30" s="1"/>
  <c r="BE54" i="30" s="1"/>
  <c r="AO32" i="30"/>
  <c r="AO35" i="30" s="1"/>
  <c r="AO37" i="30" s="1"/>
  <c r="AO54" i="30" s="1"/>
  <c r="Y32" i="30"/>
  <c r="Y35" i="30" s="1"/>
  <c r="Y37" i="30" s="1"/>
  <c r="Y54" i="30" s="1"/>
  <c r="AW32" i="30"/>
  <c r="AW35" i="30" s="1"/>
  <c r="AW37" i="30" s="1"/>
  <c r="AW54" i="30" s="1"/>
  <c r="AG32" i="30"/>
  <c r="AG35" i="30" s="1"/>
  <c r="AG37" i="30" s="1"/>
  <c r="AG54" i="30" s="1"/>
  <c r="Q32" i="30"/>
  <c r="Q35" i="30" s="1"/>
  <c r="Q37" i="30" s="1"/>
  <c r="Q54" i="30" s="1"/>
  <c r="BA32" i="30"/>
  <c r="BA35" i="30" s="1"/>
  <c r="BA37" i="30" s="1"/>
  <c r="BA54" i="30" s="1"/>
  <c r="AS32" i="30"/>
  <c r="AS35" i="30" s="1"/>
  <c r="AS37" i="30" s="1"/>
  <c r="AS54" i="30" s="1"/>
  <c r="AK32" i="30"/>
  <c r="AK35" i="30" s="1"/>
  <c r="AK37" i="30" s="1"/>
  <c r="AK54" i="30" s="1"/>
  <c r="AC32" i="30"/>
  <c r="AC35" i="30" s="1"/>
  <c r="AC37" i="30" s="1"/>
  <c r="AC54" i="30" s="1"/>
  <c r="U32" i="30"/>
  <c r="U35" i="30" s="1"/>
  <c r="U37" i="30" s="1"/>
  <c r="U54" i="30" s="1"/>
  <c r="M32" i="30"/>
  <c r="M35" i="30" s="1"/>
  <c r="M37" i="30" s="1"/>
  <c r="M54" i="30" s="1"/>
  <c r="BG32" i="30"/>
  <c r="BG35" i="30" s="1"/>
  <c r="BG37" i="30" s="1"/>
  <c r="BG54" i="30" s="1"/>
  <c r="AZ32" i="30"/>
  <c r="AZ35" i="30" s="1"/>
  <c r="AZ37" i="30" s="1"/>
  <c r="AZ54" i="30" s="1"/>
  <c r="AR32" i="30"/>
  <c r="AR35" i="30" s="1"/>
  <c r="AR37" i="30" s="1"/>
  <c r="AR54" i="30" s="1"/>
  <c r="AJ32" i="30"/>
  <c r="AJ35" i="30" s="1"/>
  <c r="AJ37" i="30" s="1"/>
  <c r="AJ54" i="30" s="1"/>
  <c r="AB32" i="30"/>
  <c r="AB35" i="30" s="1"/>
  <c r="AB37" i="30" s="1"/>
  <c r="AB54" i="30" s="1"/>
  <c r="T32" i="30"/>
  <c r="T35" i="30" s="1"/>
  <c r="T37" i="30" s="1"/>
  <c r="T54" i="30" s="1"/>
  <c r="L32" i="30"/>
  <c r="L35" i="30" s="1"/>
  <c r="L37" i="30" s="1"/>
  <c r="L54" i="30" s="1"/>
  <c r="BC32" i="30"/>
  <c r="BC35" i="30" s="1"/>
  <c r="BC37" i="30" s="1"/>
  <c r="BC54" i="30" s="1"/>
  <c r="AY32" i="30"/>
  <c r="AY35" i="30" s="1"/>
  <c r="AY37" i="30" s="1"/>
  <c r="AY54" i="30" s="1"/>
  <c r="AU32" i="30"/>
  <c r="AU35" i="30" s="1"/>
  <c r="AU37" i="30" s="1"/>
  <c r="AU54" i="30" s="1"/>
  <c r="AQ32" i="30"/>
  <c r="AQ35" i="30" s="1"/>
  <c r="AQ37" i="30" s="1"/>
  <c r="AQ54" i="30" s="1"/>
  <c r="AM32" i="30"/>
  <c r="AM35" i="30" s="1"/>
  <c r="AM37" i="30" s="1"/>
  <c r="AM54" i="30" s="1"/>
  <c r="AI32" i="30"/>
  <c r="AI35" i="30" s="1"/>
  <c r="AI37" i="30" s="1"/>
  <c r="AI54" i="30" s="1"/>
  <c r="AE32" i="30"/>
  <c r="AE35" i="30" s="1"/>
  <c r="AE37" i="30" s="1"/>
  <c r="AE54" i="30" s="1"/>
  <c r="AA32" i="30"/>
  <c r="AA35" i="30" s="1"/>
  <c r="AA37" i="30" s="1"/>
  <c r="AA54" i="30" s="1"/>
  <c r="W32" i="30"/>
  <c r="W35" i="30" s="1"/>
  <c r="W37" i="30" s="1"/>
  <c r="W54" i="30" s="1"/>
  <c r="S32" i="30"/>
  <c r="S35" i="30" s="1"/>
  <c r="S37" i="30" s="1"/>
  <c r="S54" i="30" s="1"/>
  <c r="O32" i="30"/>
  <c r="O35" i="30" s="1"/>
  <c r="O37" i="30" s="1"/>
  <c r="O54" i="30" s="1"/>
  <c r="K32" i="30"/>
  <c r="K35" i="30" s="1"/>
  <c r="K37" i="30" s="1"/>
  <c r="K54" i="30" s="1"/>
  <c r="BB32" i="30"/>
  <c r="BB35" i="30" s="1"/>
  <c r="BB37" i="30" s="1"/>
  <c r="BB54" i="30" s="1"/>
  <c r="AX32" i="30"/>
  <c r="AX35" i="30" s="1"/>
  <c r="AX37" i="30" s="1"/>
  <c r="AX54" i="30" s="1"/>
  <c r="AT32" i="30"/>
  <c r="AT35" i="30" s="1"/>
  <c r="AT37" i="30" s="1"/>
  <c r="AT54" i="30" s="1"/>
  <c r="AP32" i="30"/>
  <c r="AP35" i="30" s="1"/>
  <c r="AP37" i="30" s="1"/>
  <c r="AP54" i="30" s="1"/>
  <c r="AL32" i="30"/>
  <c r="AL35" i="30" s="1"/>
  <c r="AL37" i="30" s="1"/>
  <c r="AL54" i="30" s="1"/>
  <c r="AH32" i="30"/>
  <c r="AH35" i="30" s="1"/>
  <c r="AH37" i="30" s="1"/>
  <c r="AH54" i="30" s="1"/>
  <c r="AD32" i="30"/>
  <c r="AD35" i="30" s="1"/>
  <c r="AD37" i="30" s="1"/>
  <c r="AD54" i="30" s="1"/>
  <c r="Z32" i="30"/>
  <c r="Z35" i="30" s="1"/>
  <c r="Z37" i="30" s="1"/>
  <c r="Z54" i="30" s="1"/>
  <c r="V32" i="30"/>
  <c r="V35" i="30" s="1"/>
  <c r="V37" i="30" s="1"/>
  <c r="V54" i="30" s="1"/>
  <c r="R32" i="30"/>
  <c r="R35" i="30" s="1"/>
  <c r="R37" i="30" s="1"/>
  <c r="R54" i="30" s="1"/>
  <c r="N32" i="30"/>
  <c r="N35" i="30" s="1"/>
  <c r="N37" i="30" s="1"/>
  <c r="N54" i="30" s="1"/>
  <c r="I256" i="26"/>
  <c r="I235" i="26"/>
  <c r="BH309" i="26"/>
  <c r="BH243" i="26"/>
  <c r="BH382" i="30"/>
  <c r="BH372" i="30"/>
  <c r="BH32" i="30"/>
  <c r="BH35" i="30" s="1"/>
  <c r="BH37" i="30" s="1"/>
  <c r="BH54" i="30" s="1"/>
  <c r="BH44" i="30"/>
  <c r="BH45" i="30" s="1"/>
  <c r="BH53" i="30" s="1"/>
  <c r="BH60" i="30" s="1"/>
  <c r="BH67" i="30" s="1"/>
  <c r="BH214" i="26"/>
  <c r="I183" i="26"/>
  <c r="I214" i="26" s="1"/>
  <c r="I226" i="26" s="1"/>
  <c r="BH242" i="26"/>
  <c r="BH306" i="26"/>
  <c r="BG222" i="26" l="1"/>
  <c r="BG232" i="26" s="1"/>
  <c r="I210" i="26"/>
  <c r="I222" i="26" s="1"/>
  <c r="BG216" i="26"/>
  <c r="I64" i="26"/>
  <c r="I261" i="26" s="1"/>
  <c r="M262" i="26"/>
  <c r="M267" i="26" s="1"/>
  <c r="N262" i="26"/>
  <c r="N267" i="26" s="1"/>
  <c r="O262" i="26"/>
  <c r="O292" i="26" s="1"/>
  <c r="P262" i="26"/>
  <c r="P292" i="26" s="1"/>
  <c r="S262" i="26"/>
  <c r="S312" i="26" s="1"/>
  <c r="T262" i="26"/>
  <c r="T292" i="26" s="1"/>
  <c r="Q262" i="26"/>
  <c r="Q267" i="26" s="1"/>
  <c r="AX259" i="26" a="1"/>
  <c r="AX259" i="26" s="1"/>
  <c r="AY259" i="26" s="1" a="1"/>
  <c r="AY259" i="26" s="1"/>
  <c r="AP262" i="26"/>
  <c r="AP292" i="26" s="1"/>
  <c r="AJ262" i="26"/>
  <c r="AJ292" i="26" s="1"/>
  <c r="AU262" i="26"/>
  <c r="AU292" i="26" s="1"/>
  <c r="AB262" i="26"/>
  <c r="AB267" i="26" s="1"/>
  <c r="AD262" i="26"/>
  <c r="AD267" i="26" s="1"/>
  <c r="AN262" i="26"/>
  <c r="AN312" i="26" s="1"/>
  <c r="V262" i="26"/>
  <c r="V267" i="26" s="1"/>
  <c r="AA262" i="26"/>
  <c r="AA312" i="26" s="1"/>
  <c r="W262" i="26"/>
  <c r="W267" i="26" s="1"/>
  <c r="U262" i="26"/>
  <c r="U292" i="26" s="1"/>
  <c r="AF262" i="26"/>
  <c r="AF267" i="26" s="1"/>
  <c r="AG262" i="26"/>
  <c r="AG292" i="26" s="1"/>
  <c r="AR262" i="26"/>
  <c r="AR292" i="26" s="1"/>
  <c r="AH262" i="26"/>
  <c r="AH312" i="26" s="1"/>
  <c r="R262" i="26"/>
  <c r="R312" i="26" s="1"/>
  <c r="X262" i="26"/>
  <c r="X267" i="26" s="1"/>
  <c r="Y262" i="26"/>
  <c r="Y292" i="26" s="1"/>
  <c r="AE262" i="26"/>
  <c r="AE292" i="26" s="1"/>
  <c r="AV262" i="26"/>
  <c r="AV312" i="26" s="1"/>
  <c r="AC262" i="26"/>
  <c r="AC292" i="26" s="1"/>
  <c r="AS262" i="26"/>
  <c r="AS312" i="26" s="1"/>
  <c r="AM262" i="26"/>
  <c r="AM312" i="26" s="1"/>
  <c r="AO262" i="26"/>
  <c r="AO292" i="26" s="1"/>
  <c r="AK262" i="26"/>
  <c r="AK312" i="26" s="1"/>
  <c r="AL262" i="26"/>
  <c r="AL292" i="26" s="1"/>
  <c r="AI262" i="26"/>
  <c r="AI267" i="26" s="1"/>
  <c r="AT262" i="26"/>
  <c r="AT267" i="26" s="1"/>
  <c r="AQ262" i="26"/>
  <c r="AQ312" i="26" s="1"/>
  <c r="Z262" i="26"/>
  <c r="Z292" i="26" s="1"/>
  <c r="I37" i="30"/>
  <c r="I54" i="30" s="1"/>
  <c r="I243" i="26"/>
  <c r="I309" i="26"/>
  <c r="K292" i="26"/>
  <c r="K267" i="26"/>
  <c r="K312" i="26"/>
  <c r="L312" i="26"/>
  <c r="L292" i="26"/>
  <c r="L267" i="26"/>
  <c r="AW292" i="26"/>
  <c r="AW267" i="26"/>
  <c r="AW312" i="26"/>
  <c r="BH226" i="26"/>
  <c r="BH236" i="26" s="1"/>
  <c r="BH215" i="26"/>
  <c r="BG368" i="30" l="1"/>
  <c r="BG369" i="30" s="1"/>
  <c r="BG306" i="26"/>
  <c r="BG242" i="26"/>
  <c r="BG245" i="26" s="1"/>
  <c r="BG258" i="26" s="1"/>
  <c r="BG238" i="26"/>
  <c r="I232" i="26"/>
  <c r="N292" i="26"/>
  <c r="N294" i="26" s="1"/>
  <c r="N312" i="26"/>
  <c r="N320" i="26" s="1"/>
  <c r="M292" i="26"/>
  <c r="M295" i="26" s="1"/>
  <c r="M312" i="26"/>
  <c r="M320" i="26" s="1"/>
  <c r="O312" i="26"/>
  <c r="O320" i="26" s="1"/>
  <c r="O267" i="26"/>
  <c r="W292" i="26"/>
  <c r="W294" i="26" s="1"/>
  <c r="P267" i="26"/>
  <c r="AL267" i="26"/>
  <c r="U312" i="26"/>
  <c r="U320" i="26" s="1"/>
  <c r="AE312" i="26"/>
  <c r="AE319" i="26" s="1"/>
  <c r="AM292" i="26"/>
  <c r="AM294" i="26" s="1"/>
  <c r="AH292" i="26"/>
  <c r="AH294" i="26" s="1"/>
  <c r="AH267" i="26"/>
  <c r="T312" i="26"/>
  <c r="T315" i="26" s="1"/>
  <c r="T267" i="26"/>
  <c r="AN267" i="26"/>
  <c r="U267" i="26"/>
  <c r="AJ267" i="26"/>
  <c r="AN292" i="26"/>
  <c r="AN295" i="26" s="1"/>
  <c r="AI312" i="26"/>
  <c r="AI315" i="26" s="1"/>
  <c r="AJ312" i="26"/>
  <c r="AJ320" i="26" s="1"/>
  <c r="AI292" i="26"/>
  <c r="AI294" i="26" s="1"/>
  <c r="AM267" i="26"/>
  <c r="AE267" i="26"/>
  <c r="AX262" i="26"/>
  <c r="AX292" i="26" s="1"/>
  <c r="Q292" i="26"/>
  <c r="Q295" i="26" s="1"/>
  <c r="AU267" i="26"/>
  <c r="AG312" i="26"/>
  <c r="AG315" i="26" s="1"/>
  <c r="AD312" i="26"/>
  <c r="AD315" i="26" s="1"/>
  <c r="Y312" i="26"/>
  <c r="Y321" i="26" s="1"/>
  <c r="AP267" i="26"/>
  <c r="AR267" i="26"/>
  <c r="AS267" i="26"/>
  <c r="S292" i="26"/>
  <c r="S295" i="26" s="1"/>
  <c r="AD292" i="26"/>
  <c r="AD295" i="26" s="1"/>
  <c r="Y267" i="26"/>
  <c r="AS292" i="26"/>
  <c r="AS295" i="26" s="1"/>
  <c r="P312" i="26"/>
  <c r="P315" i="26" s="1"/>
  <c r="AP312" i="26"/>
  <c r="AP321" i="26" s="1"/>
  <c r="S267" i="26"/>
  <c r="Z267" i="26"/>
  <c r="AR312" i="26"/>
  <c r="AR319" i="26" s="1"/>
  <c r="W312" i="26"/>
  <c r="W320" i="26" s="1"/>
  <c r="AL312" i="26"/>
  <c r="AL321" i="26" s="1"/>
  <c r="Z312" i="26"/>
  <c r="Z319" i="26" s="1"/>
  <c r="AK267" i="26"/>
  <c r="AU312" i="26"/>
  <c r="AU315" i="26" s="1"/>
  <c r="AB292" i="26"/>
  <c r="AB295" i="26" s="1"/>
  <c r="AV267" i="26"/>
  <c r="AF292" i="26"/>
  <c r="AF295" i="26" s="1"/>
  <c r="R292" i="26"/>
  <c r="R294" i="26" s="1"/>
  <c r="Q312" i="26"/>
  <c r="Q315" i="26" s="1"/>
  <c r="AT292" i="26"/>
  <c r="AT295" i="26" s="1"/>
  <c r="R267" i="26"/>
  <c r="AC312" i="26"/>
  <c r="AC319" i="26" s="1"/>
  <c r="V292" i="26"/>
  <c r="V295" i="26" s="1"/>
  <c r="AB312" i="26"/>
  <c r="AB321" i="26" s="1"/>
  <c r="X292" i="26"/>
  <c r="X295" i="26" s="1"/>
  <c r="AO312" i="26"/>
  <c r="AO319" i="26" s="1"/>
  <c r="AG267" i="26"/>
  <c r="AA292" i="26"/>
  <c r="AA294" i="26" s="1"/>
  <c r="AQ292" i="26"/>
  <c r="AQ294" i="26" s="1"/>
  <c r="AO267" i="26"/>
  <c r="AT312" i="26"/>
  <c r="AT315" i="26" s="1"/>
  <c r="AF312" i="26"/>
  <c r="AF315" i="26" s="1"/>
  <c r="AA267" i="26"/>
  <c r="AK292" i="26"/>
  <c r="AK294" i="26" s="1"/>
  <c r="X312" i="26"/>
  <c r="X321" i="26" s="1"/>
  <c r="AC267" i="26"/>
  <c r="AV292" i="26"/>
  <c r="AV295" i="26" s="1"/>
  <c r="AQ267" i="26"/>
  <c r="V312" i="26"/>
  <c r="V315" i="26" s="1"/>
  <c r="BH216" i="26"/>
  <c r="I216" i="26" s="1"/>
  <c r="I215" i="26"/>
  <c r="AD294" i="26"/>
  <c r="O319" i="26"/>
  <c r="Y294" i="26"/>
  <c r="Y295" i="26"/>
  <c r="AW319" i="26"/>
  <c r="AW320" i="26"/>
  <c r="AW315" i="26"/>
  <c r="AW321" i="26"/>
  <c r="AW316" i="26"/>
  <c r="AW322" i="26"/>
  <c r="AS319" i="26"/>
  <c r="AS315" i="26"/>
  <c r="AS320" i="26"/>
  <c r="AS321" i="26"/>
  <c r="AS316" i="26"/>
  <c r="AS322" i="26"/>
  <c r="P294" i="26"/>
  <c r="P295" i="26"/>
  <c r="AG294" i="26"/>
  <c r="AG295" i="26"/>
  <c r="U294" i="26"/>
  <c r="U295" i="26"/>
  <c r="AA319" i="26"/>
  <c r="AA315" i="26"/>
  <c r="AA320" i="26"/>
  <c r="AA321" i="26"/>
  <c r="AA316" i="26"/>
  <c r="AA322" i="26"/>
  <c r="AK321" i="26"/>
  <c r="AK320" i="26"/>
  <c r="AK319" i="26"/>
  <c r="AK315" i="26"/>
  <c r="AK316" i="26"/>
  <c r="AK322" i="26"/>
  <c r="AP294" i="26"/>
  <c r="AP295" i="26"/>
  <c r="R320" i="26"/>
  <c r="R321" i="26"/>
  <c r="R315" i="26"/>
  <c r="R319" i="26"/>
  <c r="R316" i="26"/>
  <c r="R322" i="26"/>
  <c r="AE294" i="26"/>
  <c r="AE295" i="26"/>
  <c r="L320" i="26"/>
  <c r="L319" i="26"/>
  <c r="L321" i="26"/>
  <c r="L315" i="26"/>
  <c r="L316" i="26"/>
  <c r="L322" i="26"/>
  <c r="K294" i="26"/>
  <c r="K295" i="26"/>
  <c r="BH310" i="26"/>
  <c r="BH244" i="26"/>
  <c r="BH245" i="26" s="1"/>
  <c r="BH237" i="26"/>
  <c r="I236" i="26"/>
  <c r="AR294" i="26"/>
  <c r="AR295" i="26"/>
  <c r="N315" i="26"/>
  <c r="T294" i="26"/>
  <c r="T295" i="26"/>
  <c r="AJ294" i="26"/>
  <c r="AJ295" i="26"/>
  <c r="AH319" i="26"/>
  <c r="AH321" i="26"/>
  <c r="AH315" i="26"/>
  <c r="AH320" i="26"/>
  <c r="AH316" i="26"/>
  <c r="AH322" i="26"/>
  <c r="AC294" i="26"/>
  <c r="AC295" i="26"/>
  <c r="AV315" i="26"/>
  <c r="AV320" i="26"/>
  <c r="AV319" i="26"/>
  <c r="AV321" i="26"/>
  <c r="AV316" i="26"/>
  <c r="AV322" i="26"/>
  <c r="AU294" i="26"/>
  <c r="AU295" i="26"/>
  <c r="S320" i="26"/>
  <c r="S319" i="26"/>
  <c r="S321" i="26"/>
  <c r="S315" i="26"/>
  <c r="S316" i="26"/>
  <c r="S322" i="26"/>
  <c r="AQ315" i="26"/>
  <c r="AQ321" i="26"/>
  <c r="AQ319" i="26"/>
  <c r="AQ320" i="26"/>
  <c r="AQ316" i="26"/>
  <c r="AQ322" i="26"/>
  <c r="O294" i="26"/>
  <c r="O295" i="26"/>
  <c r="AW294" i="26"/>
  <c r="AW295" i="26"/>
  <c r="AN320" i="26"/>
  <c r="AN315" i="26"/>
  <c r="AN321" i="26"/>
  <c r="AN319" i="26"/>
  <c r="AN316" i="26"/>
  <c r="AN322" i="26"/>
  <c r="AO294" i="26"/>
  <c r="AO295" i="26"/>
  <c r="K315" i="26"/>
  <c r="K321" i="26"/>
  <c r="K320" i="26"/>
  <c r="K319" i="26"/>
  <c r="K316" i="26"/>
  <c r="K322" i="26"/>
  <c r="AZ259" i="26" a="1"/>
  <c r="AZ259" i="26" s="1"/>
  <c r="AY262" i="26"/>
  <c r="AM319" i="26"/>
  <c r="AM321" i="26"/>
  <c r="AM320" i="26"/>
  <c r="AM315" i="26"/>
  <c r="AM316" i="26"/>
  <c r="AM322" i="26"/>
  <c r="AL294" i="26"/>
  <c r="AL295" i="26"/>
  <c r="Z294" i="26"/>
  <c r="Z295" i="26"/>
  <c r="L294" i="26"/>
  <c r="L295" i="26"/>
  <c r="I368" i="30" l="1"/>
  <c r="I242" i="26"/>
  <c r="I306" i="26"/>
  <c r="BG382" i="30"/>
  <c r="BG372" i="30"/>
  <c r="I369" i="30"/>
  <c r="N316" i="26"/>
  <c r="N164" i="30" s="1"/>
  <c r="N319" i="26"/>
  <c r="N113" i="31" s="1"/>
  <c r="N321" i="26"/>
  <c r="N349" i="30" s="1"/>
  <c r="N322" i="26"/>
  <c r="N373" i="30" s="1"/>
  <c r="N295" i="26"/>
  <c r="N301" i="26" s="1"/>
  <c r="M294" i="26"/>
  <c r="M300" i="26" s="1"/>
  <c r="M319" i="26"/>
  <c r="M332" i="26" s="1"/>
  <c r="M333" i="26" s="1"/>
  <c r="M321" i="26"/>
  <c r="M338" i="26" s="1"/>
  <c r="M339" i="26" s="1"/>
  <c r="M322" i="26"/>
  <c r="M341" i="26" s="1"/>
  <c r="M342" i="26" s="1"/>
  <c r="M316" i="26"/>
  <c r="M174" i="30" s="1"/>
  <c r="Q294" i="26"/>
  <c r="Q74" i="31" s="1"/>
  <c r="T319" i="26"/>
  <c r="T332" i="26" s="1"/>
  <c r="T333" i="26" s="1"/>
  <c r="M315" i="26"/>
  <c r="M160" i="30" s="1"/>
  <c r="M162" i="30" s="1"/>
  <c r="M168" i="30" s="1"/>
  <c r="AE316" i="26"/>
  <c r="AE164" i="30" s="1"/>
  <c r="O322" i="26"/>
  <c r="O341" i="26" s="1"/>
  <c r="O342" i="26" s="1"/>
  <c r="O316" i="26"/>
  <c r="O156" i="30" s="1"/>
  <c r="O157" i="30" s="1"/>
  <c r="O321" i="26"/>
  <c r="O187" i="30" s="1"/>
  <c r="O200" i="30" s="1"/>
  <c r="O315" i="26"/>
  <c r="O173" i="30" s="1"/>
  <c r="AE321" i="26"/>
  <c r="AE349" i="30" s="1"/>
  <c r="W295" i="26"/>
  <c r="W8" i="35" s="1"/>
  <c r="W11" i="35" s="1"/>
  <c r="T322" i="26"/>
  <c r="T116" i="31" s="1"/>
  <c r="T134" i="31" s="1"/>
  <c r="T21" i="35" s="1"/>
  <c r="T30" i="35" s="1"/>
  <c r="T321" i="26"/>
  <c r="T338" i="26" s="1"/>
  <c r="T339" i="26" s="1"/>
  <c r="AE315" i="26"/>
  <c r="AE173" i="30" s="1"/>
  <c r="P316" i="26"/>
  <c r="P164" i="30" s="1"/>
  <c r="T316" i="26"/>
  <c r="T83" i="31" s="1"/>
  <c r="T92" i="31" s="1"/>
  <c r="T15" i="35" s="1"/>
  <c r="T320" i="26"/>
  <c r="T186" i="30" s="1"/>
  <c r="T199" i="30" s="1"/>
  <c r="AE320" i="26"/>
  <c r="AE335" i="26" s="1"/>
  <c r="AE336" i="26" s="1"/>
  <c r="AI295" i="26"/>
  <c r="AI301" i="26" s="1"/>
  <c r="AE322" i="26"/>
  <c r="AE116" i="31" s="1"/>
  <c r="AE134" i="31" s="1"/>
  <c r="AE21" i="35" s="1"/>
  <c r="AE30" i="35" s="1"/>
  <c r="Y316" i="26"/>
  <c r="Y174" i="30" s="1"/>
  <c r="U315" i="26"/>
  <c r="U160" i="30" s="1"/>
  <c r="U162" i="30" s="1"/>
  <c r="U168" i="30" s="1"/>
  <c r="U319" i="26"/>
  <c r="U347" i="30" s="1"/>
  <c r="U322" i="26"/>
  <c r="U341" i="26" s="1"/>
  <c r="U342" i="26" s="1"/>
  <c r="AN294" i="26"/>
  <c r="AN74" i="31" s="1"/>
  <c r="U321" i="26"/>
  <c r="U349" i="30" s="1"/>
  <c r="U316" i="26"/>
  <c r="U156" i="30" s="1"/>
  <c r="U157" i="30" s="1"/>
  <c r="AM295" i="26"/>
  <c r="AM301" i="26" s="1"/>
  <c r="AP319" i="26"/>
  <c r="AP185" i="30" s="1"/>
  <c r="AP198" i="30" s="1"/>
  <c r="AH295" i="26"/>
  <c r="AH301" i="26" s="1"/>
  <c r="AI321" i="26"/>
  <c r="AI187" i="30" s="1"/>
  <c r="AI200" i="30" s="1"/>
  <c r="AJ322" i="26"/>
  <c r="AJ116" i="31" s="1"/>
  <c r="AJ134" i="31" s="1"/>
  <c r="AJ21" i="35" s="1"/>
  <c r="AJ30" i="35" s="1"/>
  <c r="AI320" i="26"/>
  <c r="AI114" i="31" s="1"/>
  <c r="AI132" i="31" s="1"/>
  <c r="AI19" i="35" s="1"/>
  <c r="AI28" i="35" s="1"/>
  <c r="AJ319" i="26"/>
  <c r="AJ185" i="30" s="1"/>
  <c r="AJ198" i="30" s="1"/>
  <c r="AX267" i="26"/>
  <c r="AX312" i="26"/>
  <c r="AX315" i="26" s="1"/>
  <c r="AJ315" i="26"/>
  <c r="AJ82" i="31" s="1"/>
  <c r="AJ91" i="31" s="1"/>
  <c r="AJ14" i="35" s="1"/>
  <c r="AI322" i="26"/>
  <c r="AI373" i="30" s="1"/>
  <c r="AI319" i="26"/>
  <c r="AI185" i="30" s="1"/>
  <c r="AI198" i="30" s="1"/>
  <c r="AD321" i="26"/>
  <c r="AD338" i="26" s="1"/>
  <c r="AD339" i="26" s="1"/>
  <c r="Z322" i="26"/>
  <c r="Z188" i="30" s="1"/>
  <c r="Z201" i="30" s="1"/>
  <c r="AJ321" i="26"/>
  <c r="AJ187" i="30" s="1"/>
  <c r="AJ200" i="30" s="1"/>
  <c r="AS294" i="26"/>
  <c r="AS7" i="35" s="1"/>
  <c r="AS10" i="35" s="1"/>
  <c r="AJ316" i="26"/>
  <c r="AJ164" i="30" s="1"/>
  <c r="AF316" i="26"/>
  <c r="AF156" i="30" s="1"/>
  <c r="AF157" i="30" s="1"/>
  <c r="AI316" i="26"/>
  <c r="AI164" i="30" s="1"/>
  <c r="Z320" i="26"/>
  <c r="Z348" i="30" s="1"/>
  <c r="W315" i="26"/>
  <c r="W160" i="30" s="1"/>
  <c r="W162" i="30" s="1"/>
  <c r="W168" i="30" s="1"/>
  <c r="AO322" i="26"/>
  <c r="AO373" i="30" s="1"/>
  <c r="AU321" i="26"/>
  <c r="AU187" i="30" s="1"/>
  <c r="AU200" i="30" s="1"/>
  <c r="AO316" i="26"/>
  <c r="AO174" i="30" s="1"/>
  <c r="AU319" i="26"/>
  <c r="AU347" i="30" s="1"/>
  <c r="AO320" i="26"/>
  <c r="AO186" i="30" s="1"/>
  <c r="AO199" i="30" s="1"/>
  <c r="AC321" i="26"/>
  <c r="AC115" i="31" s="1"/>
  <c r="AC133" i="31" s="1"/>
  <c r="AC20" i="35" s="1"/>
  <c r="AC29" i="35" s="1"/>
  <c r="AO315" i="26"/>
  <c r="AO160" i="30" s="1"/>
  <c r="AO162" i="30" s="1"/>
  <c r="AO168" i="30" s="1"/>
  <c r="AP316" i="26"/>
  <c r="AP83" i="31" s="1"/>
  <c r="AP92" i="31" s="1"/>
  <c r="AP15" i="35" s="1"/>
  <c r="AT316" i="26"/>
  <c r="AT83" i="31" s="1"/>
  <c r="AT92" i="31" s="1"/>
  <c r="AT15" i="35" s="1"/>
  <c r="AG320" i="26"/>
  <c r="AG186" i="30" s="1"/>
  <c r="AG199" i="30" s="1"/>
  <c r="AB294" i="26"/>
  <c r="AB300" i="26" s="1"/>
  <c r="Q320" i="26"/>
  <c r="Q186" i="30" s="1"/>
  <c r="Q199" i="30" s="1"/>
  <c r="V320" i="26"/>
  <c r="V348" i="30" s="1"/>
  <c r="AL316" i="26"/>
  <c r="AL83" i="31" s="1"/>
  <c r="AL92" i="31" s="1"/>
  <c r="AL15" i="35" s="1"/>
  <c r="Q316" i="26"/>
  <c r="Q174" i="30" s="1"/>
  <c r="Q322" i="26"/>
  <c r="Q373" i="30" s="1"/>
  <c r="AT321" i="26"/>
  <c r="AT187" i="30" s="1"/>
  <c r="AT200" i="30" s="1"/>
  <c r="V322" i="26"/>
  <c r="V116" i="31" s="1"/>
  <c r="V134" i="31" s="1"/>
  <c r="V21" i="35" s="1"/>
  <c r="V30" i="35" s="1"/>
  <c r="AG316" i="26"/>
  <c r="AG83" i="31" s="1"/>
  <c r="AG92" i="31" s="1"/>
  <c r="AG15" i="35" s="1"/>
  <c r="V294" i="26"/>
  <c r="V74" i="31" s="1"/>
  <c r="AL315" i="26"/>
  <c r="AL160" i="30" s="1"/>
  <c r="AL162" i="30" s="1"/>
  <c r="AL168" i="30" s="1"/>
  <c r="X319" i="26"/>
  <c r="X347" i="30" s="1"/>
  <c r="Q319" i="26"/>
  <c r="Q185" i="30" s="1"/>
  <c r="Q198" i="30" s="1"/>
  <c r="AT320" i="26"/>
  <c r="AT335" i="26" s="1"/>
  <c r="AT336" i="26" s="1"/>
  <c r="Q321" i="26"/>
  <c r="Q115" i="31" s="1"/>
  <c r="Q133" i="31" s="1"/>
  <c r="Q20" i="35" s="1"/>
  <c r="Q29" i="35" s="1"/>
  <c r="AT322" i="26"/>
  <c r="AT341" i="26" s="1"/>
  <c r="AT342" i="26" s="1"/>
  <c r="AT319" i="26"/>
  <c r="AT332" i="26" s="1"/>
  <c r="AT333" i="26" s="1"/>
  <c r="V321" i="26"/>
  <c r="V349" i="30" s="1"/>
  <c r="AG321" i="26"/>
  <c r="AG187" i="30" s="1"/>
  <c r="AG200" i="30" s="1"/>
  <c r="AL319" i="26"/>
  <c r="AL347" i="30" s="1"/>
  <c r="AD320" i="26"/>
  <c r="AD335" i="26" s="1"/>
  <c r="AD336" i="26" s="1"/>
  <c r="Z316" i="26"/>
  <c r="Z164" i="30" s="1"/>
  <c r="Z315" i="26"/>
  <c r="Z82" i="31" s="1"/>
  <c r="Z91" i="31" s="1"/>
  <c r="Z14" i="35" s="1"/>
  <c r="AF320" i="26"/>
  <c r="AF348" i="30" s="1"/>
  <c r="AD322" i="26"/>
  <c r="AD188" i="30" s="1"/>
  <c r="AD201" i="30" s="1"/>
  <c r="AD319" i="26"/>
  <c r="AD332" i="26" s="1"/>
  <c r="AD333" i="26" s="1"/>
  <c r="Z321" i="26"/>
  <c r="Z115" i="31" s="1"/>
  <c r="Z133" i="31" s="1"/>
  <c r="Z20" i="35" s="1"/>
  <c r="Z29" i="35" s="1"/>
  <c r="AD316" i="26"/>
  <c r="AD174" i="30" s="1"/>
  <c r="AR316" i="26"/>
  <c r="AR156" i="30" s="1"/>
  <c r="AR157" i="30" s="1"/>
  <c r="Y315" i="26"/>
  <c r="Y173" i="30" s="1"/>
  <c r="S294" i="26"/>
  <c r="S300" i="26" s="1"/>
  <c r="Y319" i="26"/>
  <c r="Y332" i="26" s="1"/>
  <c r="Y333" i="26" s="1"/>
  <c r="V319" i="26"/>
  <c r="V332" i="26" s="1"/>
  <c r="V333" i="26" s="1"/>
  <c r="AG322" i="26"/>
  <c r="AG373" i="30" s="1"/>
  <c r="AG319" i="26"/>
  <c r="AG113" i="31" s="1"/>
  <c r="AG131" i="31" s="1"/>
  <c r="AG18" i="35" s="1"/>
  <c r="AG27" i="35" s="1"/>
  <c r="AL322" i="26"/>
  <c r="AL188" i="30" s="1"/>
  <c r="AL201" i="30" s="1"/>
  <c r="AL320" i="26"/>
  <c r="AL348" i="30" s="1"/>
  <c r="Y322" i="26"/>
  <c r="Y373" i="30" s="1"/>
  <c r="Y320" i="26"/>
  <c r="Y114" i="31" s="1"/>
  <c r="Y132" i="31" s="1"/>
  <c r="Y19" i="35" s="1"/>
  <c r="Y28" i="35" s="1"/>
  <c r="X322" i="26"/>
  <c r="X188" i="30" s="1"/>
  <c r="X201" i="30" s="1"/>
  <c r="X320" i="26"/>
  <c r="X114" i="31" s="1"/>
  <c r="X132" i="31" s="1"/>
  <c r="X19" i="35" s="1"/>
  <c r="X28" i="35" s="1"/>
  <c r="X316" i="26"/>
  <c r="X156" i="30" s="1"/>
  <c r="X157" i="30" s="1"/>
  <c r="X315" i="26"/>
  <c r="X173" i="30" s="1"/>
  <c r="X294" i="26"/>
  <c r="X74" i="31" s="1"/>
  <c r="P320" i="26"/>
  <c r="P186" i="30" s="1"/>
  <c r="P199" i="30" s="1"/>
  <c r="AR320" i="26"/>
  <c r="AR186" i="30" s="1"/>
  <c r="AR199" i="30" s="1"/>
  <c r="V316" i="26"/>
  <c r="V156" i="30" s="1"/>
  <c r="V157" i="30" s="1"/>
  <c r="AO321" i="26"/>
  <c r="AO338" i="26" s="1"/>
  <c r="AO339" i="26" s="1"/>
  <c r="AU322" i="26"/>
  <c r="AU341" i="26" s="1"/>
  <c r="AU342" i="26" s="1"/>
  <c r="AU320" i="26"/>
  <c r="AU335" i="26" s="1"/>
  <c r="AU336" i="26" s="1"/>
  <c r="AC320" i="26"/>
  <c r="AC186" i="30" s="1"/>
  <c r="AC199" i="30" s="1"/>
  <c r="W319" i="26"/>
  <c r="W185" i="30" s="1"/>
  <c r="W198" i="30" s="1"/>
  <c r="AP320" i="26"/>
  <c r="AP335" i="26" s="1"/>
  <c r="AP336" i="26" s="1"/>
  <c r="AU316" i="26"/>
  <c r="AU83" i="31" s="1"/>
  <c r="AU92" i="31" s="1"/>
  <c r="AU15" i="35" s="1"/>
  <c r="AC322" i="26"/>
  <c r="AC341" i="26" s="1"/>
  <c r="AC342" i="26" s="1"/>
  <c r="AC315" i="26"/>
  <c r="AC173" i="30" s="1"/>
  <c r="R295" i="26"/>
  <c r="R75" i="31" s="1"/>
  <c r="W322" i="26"/>
  <c r="W373" i="30" s="1"/>
  <c r="W321" i="26"/>
  <c r="W338" i="26" s="1"/>
  <c r="W339" i="26" s="1"/>
  <c r="AP315" i="26"/>
  <c r="AP173" i="30" s="1"/>
  <c r="AC316" i="26"/>
  <c r="AC156" i="30" s="1"/>
  <c r="AC157" i="30" s="1"/>
  <c r="W316" i="26"/>
  <c r="W174" i="30" s="1"/>
  <c r="AP322" i="26"/>
  <c r="AP341" i="26" s="1"/>
  <c r="AP342" i="26" s="1"/>
  <c r="AR315" i="26"/>
  <c r="AR82" i="31" s="1"/>
  <c r="AR91" i="31" s="1"/>
  <c r="AR14" i="35" s="1"/>
  <c r="P321" i="26"/>
  <c r="P187" i="30" s="1"/>
  <c r="P200" i="30" s="1"/>
  <c r="P319" i="26"/>
  <c r="P347" i="30" s="1"/>
  <c r="AR321" i="26"/>
  <c r="AR115" i="31" s="1"/>
  <c r="AR133" i="31" s="1"/>
  <c r="AR20" i="35" s="1"/>
  <c r="AR29" i="35" s="1"/>
  <c r="P322" i="26"/>
  <c r="P188" i="30" s="1"/>
  <c r="P201" i="30" s="1"/>
  <c r="AR322" i="26"/>
  <c r="AR188" i="30" s="1"/>
  <c r="AR201" i="30" s="1"/>
  <c r="AF321" i="26"/>
  <c r="AF349" i="30" s="1"/>
  <c r="AQ295" i="26"/>
  <c r="AQ301" i="26" s="1"/>
  <c r="AB319" i="26"/>
  <c r="AB185" i="30" s="1"/>
  <c r="AB198" i="30" s="1"/>
  <c r="AF294" i="26"/>
  <c r="AF300" i="26" s="1"/>
  <c r="AT294" i="26"/>
  <c r="AT7" i="35" s="1"/>
  <c r="AT10" i="35" s="1"/>
  <c r="AV294" i="26"/>
  <c r="AV300" i="26" s="1"/>
  <c r="AF322" i="26"/>
  <c r="AF116" i="31" s="1"/>
  <c r="AF134" i="31" s="1"/>
  <c r="AF21" i="35" s="1"/>
  <c r="AF30" i="35" s="1"/>
  <c r="AF319" i="26"/>
  <c r="AF347" i="30" s="1"/>
  <c r="AB322" i="26"/>
  <c r="AB116" i="31" s="1"/>
  <c r="AB134" i="31" s="1"/>
  <c r="AB21" i="35" s="1"/>
  <c r="AB30" i="35" s="1"/>
  <c r="AB315" i="26"/>
  <c r="AB82" i="31" s="1"/>
  <c r="AB91" i="31" s="1"/>
  <c r="AB14" i="35" s="1"/>
  <c r="AB316" i="26"/>
  <c r="AB164" i="30" s="1"/>
  <c r="AB320" i="26"/>
  <c r="AB335" i="26" s="1"/>
  <c r="AB336" i="26" s="1"/>
  <c r="AA295" i="26"/>
  <c r="AA8" i="35" s="1"/>
  <c r="AA11" i="35" s="1"/>
  <c r="AK295" i="26"/>
  <c r="AK75" i="31" s="1"/>
  <c r="AM83" i="31"/>
  <c r="AM92" i="31" s="1"/>
  <c r="AM15" i="35" s="1"/>
  <c r="AM164" i="30"/>
  <c r="AM156" i="30"/>
  <c r="AM157" i="30" s="1"/>
  <c r="AM174" i="30"/>
  <c r="AI160" i="30"/>
  <c r="AI162" i="30" s="1"/>
  <c r="AI168" i="30" s="1"/>
  <c r="AI173" i="30"/>
  <c r="AI82" i="31"/>
  <c r="AI91" i="31" s="1"/>
  <c r="AI14" i="35" s="1"/>
  <c r="AO300" i="26"/>
  <c r="AO74" i="31"/>
  <c r="AO7" i="35"/>
  <c r="AO10" i="35" s="1"/>
  <c r="V301" i="26"/>
  <c r="V8" i="35"/>
  <c r="V11" i="35" s="1"/>
  <c r="V75" i="31"/>
  <c r="AQ338" i="26"/>
  <c r="AQ339" i="26" s="1"/>
  <c r="AQ349" i="30"/>
  <c r="AQ115" i="31"/>
  <c r="AQ133" i="31" s="1"/>
  <c r="AQ20" i="35" s="1"/>
  <c r="AQ29" i="35" s="1"/>
  <c r="AQ187" i="30"/>
  <c r="AQ200" i="30" s="1"/>
  <c r="S173" i="30"/>
  <c r="S160" i="30"/>
  <c r="S162" i="30" s="1"/>
  <c r="S168" i="30" s="1"/>
  <c r="S82" i="31"/>
  <c r="S91" i="31" s="1"/>
  <c r="S14" i="35" s="1"/>
  <c r="AV338" i="26"/>
  <c r="AV339" i="26" s="1"/>
  <c r="AV349" i="30"/>
  <c r="AV115" i="31"/>
  <c r="AV133" i="31" s="1"/>
  <c r="AV20" i="35" s="1"/>
  <c r="AV29" i="35" s="1"/>
  <c r="AV187" i="30"/>
  <c r="AV200" i="30" s="1"/>
  <c r="AH335" i="26"/>
  <c r="AH336" i="26" s="1"/>
  <c r="AH348" i="30"/>
  <c r="AH186" i="30"/>
  <c r="AH199" i="30" s="1"/>
  <c r="AH114" i="31"/>
  <c r="AH132" i="31" s="1"/>
  <c r="AH19" i="35" s="1"/>
  <c r="AH28" i="35" s="1"/>
  <c r="AP338" i="26"/>
  <c r="AP339" i="26" s="1"/>
  <c r="AP349" i="30"/>
  <c r="AP115" i="31"/>
  <c r="AP133" i="31" s="1"/>
  <c r="AP20" i="35" s="1"/>
  <c r="AP29" i="35" s="1"/>
  <c r="AP187" i="30"/>
  <c r="AP200" i="30" s="1"/>
  <c r="L332" i="26"/>
  <c r="L333" i="26" s="1"/>
  <c r="L185" i="30"/>
  <c r="L198" i="30" s="1"/>
  <c r="L347" i="30"/>
  <c r="L113" i="31"/>
  <c r="AO332" i="26"/>
  <c r="AO333" i="26" s="1"/>
  <c r="AO113" i="31"/>
  <c r="AO131" i="31" s="1"/>
  <c r="AO18" i="35" s="1"/>
  <c r="AO27" i="35" s="1"/>
  <c r="AO347" i="30"/>
  <c r="AO185" i="30"/>
  <c r="AO198" i="30" s="1"/>
  <c r="AU82" i="31"/>
  <c r="AU91" i="31" s="1"/>
  <c r="AU14" i="35" s="1"/>
  <c r="AU173" i="30"/>
  <c r="AU160" i="30"/>
  <c r="AU162" i="30" s="1"/>
  <c r="AU168" i="30" s="1"/>
  <c r="AM335" i="26"/>
  <c r="AM336" i="26" s="1"/>
  <c r="AM348" i="30"/>
  <c r="AM186" i="30"/>
  <c r="AM199" i="30" s="1"/>
  <c r="AM114" i="31"/>
  <c r="AM132" i="31" s="1"/>
  <c r="AM19" i="35" s="1"/>
  <c r="AM28" i="35" s="1"/>
  <c r="AK300" i="26"/>
  <c r="AK74" i="31"/>
  <c r="AK7" i="35"/>
  <c r="AK10" i="35" s="1"/>
  <c r="K174" i="30"/>
  <c r="K83" i="31"/>
  <c r="K164" i="30"/>
  <c r="K156" i="30"/>
  <c r="K157" i="30" s="1"/>
  <c r="K82" i="31"/>
  <c r="K160" i="30"/>
  <c r="K162" i="30" s="1"/>
  <c r="K173" i="30"/>
  <c r="AQ300" i="26"/>
  <c r="AQ7" i="35"/>
  <c r="AQ10" i="35" s="1"/>
  <c r="AQ74" i="31"/>
  <c r="AN338" i="26"/>
  <c r="AN339" i="26" s="1"/>
  <c r="AN349" i="30"/>
  <c r="AN115" i="31"/>
  <c r="AN133" i="31" s="1"/>
  <c r="AN20" i="35" s="1"/>
  <c r="AN29" i="35" s="1"/>
  <c r="AN187" i="30"/>
  <c r="AN200" i="30" s="1"/>
  <c r="Q300" i="26"/>
  <c r="AH300" i="26"/>
  <c r="AH7" i="35"/>
  <c r="AH10" i="35" s="1"/>
  <c r="AH74" i="31"/>
  <c r="W335" i="26"/>
  <c r="W336" i="26" s="1"/>
  <c r="W186" i="30"/>
  <c r="W199" i="30" s="1"/>
  <c r="W114" i="31"/>
  <c r="W132" i="31" s="1"/>
  <c r="W19" i="35" s="1"/>
  <c r="W28" i="35" s="1"/>
  <c r="W348" i="30"/>
  <c r="O300" i="26"/>
  <c r="O74" i="31"/>
  <c r="O7" i="35"/>
  <c r="O10" i="35" s="1"/>
  <c r="AE332" i="26"/>
  <c r="AE333" i="26" s="1"/>
  <c r="AE185" i="30"/>
  <c r="AE198" i="30" s="1"/>
  <c r="AE113" i="31"/>
  <c r="AE131" i="31" s="1"/>
  <c r="AE18" i="35" s="1"/>
  <c r="AE27" i="35" s="1"/>
  <c r="AE347" i="30"/>
  <c r="AQ335" i="26"/>
  <c r="AQ336" i="26" s="1"/>
  <c r="AQ348" i="30"/>
  <c r="AQ114" i="31"/>
  <c r="AQ132" i="31" s="1"/>
  <c r="AQ19" i="35" s="1"/>
  <c r="AQ28" i="35" s="1"/>
  <c r="AQ186" i="30"/>
  <c r="AQ199" i="30" s="1"/>
  <c r="AL338" i="26"/>
  <c r="AL339" i="26" s="1"/>
  <c r="AL187" i="30"/>
  <c r="AL200" i="30" s="1"/>
  <c r="AL349" i="30"/>
  <c r="AL115" i="31"/>
  <c r="AL133" i="31" s="1"/>
  <c r="AL20" i="35" s="1"/>
  <c r="AL29" i="35" s="1"/>
  <c r="S341" i="26"/>
  <c r="S342" i="26" s="1"/>
  <c r="S373" i="30"/>
  <c r="S116" i="31"/>
  <c r="S134" i="31" s="1"/>
  <c r="S21" i="35" s="1"/>
  <c r="S30" i="35" s="1"/>
  <c r="S188" i="30"/>
  <c r="S201" i="30" s="1"/>
  <c r="S332" i="26"/>
  <c r="S333" i="26" s="1"/>
  <c r="S185" i="30"/>
  <c r="S198" i="30" s="1"/>
  <c r="S347" i="30"/>
  <c r="S113" i="31"/>
  <c r="AV341" i="26"/>
  <c r="AV342" i="26" s="1"/>
  <c r="AV188" i="30"/>
  <c r="AV201" i="30" s="1"/>
  <c r="AV373" i="30"/>
  <c r="AV116" i="31"/>
  <c r="AV134" i="31" s="1"/>
  <c r="AV21" i="35" s="1"/>
  <c r="AV30" i="35" s="1"/>
  <c r="AV335" i="26"/>
  <c r="AV336" i="26" s="1"/>
  <c r="AV348" i="30"/>
  <c r="AV186" i="30"/>
  <c r="AV199" i="30" s="1"/>
  <c r="AV114" i="31"/>
  <c r="AV132" i="31" s="1"/>
  <c r="AV19" i="35" s="1"/>
  <c r="AV28" i="35" s="1"/>
  <c r="AH341" i="26"/>
  <c r="AH342" i="26" s="1"/>
  <c r="AH373" i="30"/>
  <c r="AH116" i="31"/>
  <c r="AH134" i="31" s="1"/>
  <c r="AH21" i="35" s="1"/>
  <c r="AH30" i="35" s="1"/>
  <c r="AH188" i="30"/>
  <c r="AH201" i="30" s="1"/>
  <c r="AH338" i="26"/>
  <c r="AH339" i="26" s="1"/>
  <c r="AH115" i="31"/>
  <c r="AH133" i="31" s="1"/>
  <c r="AH20" i="35" s="1"/>
  <c r="AH29" i="35" s="1"/>
  <c r="AH187" i="30"/>
  <c r="AH200" i="30" s="1"/>
  <c r="AH349" i="30"/>
  <c r="T301" i="26"/>
  <c r="T8" i="35"/>
  <c r="T11" i="35" s="1"/>
  <c r="T75" i="31"/>
  <c r="AB301" i="26"/>
  <c r="AB75" i="31"/>
  <c r="AB8" i="35"/>
  <c r="AB11" i="35" s="1"/>
  <c r="Y338" i="26"/>
  <c r="Y339" i="26" s="1"/>
  <c r="Y115" i="31"/>
  <c r="Y133" i="31" s="1"/>
  <c r="Y20" i="35" s="1"/>
  <c r="Y29" i="35" s="1"/>
  <c r="Y187" i="30"/>
  <c r="Y200" i="30" s="1"/>
  <c r="Y349" i="30"/>
  <c r="N335" i="26"/>
  <c r="N336" i="26" s="1"/>
  <c r="N348" i="30"/>
  <c r="N186" i="30"/>
  <c r="N199" i="30" s="1"/>
  <c r="N114" i="31"/>
  <c r="N132" i="31" s="1"/>
  <c r="N19" i="35" s="1"/>
  <c r="N28" i="35" s="1"/>
  <c r="K8" i="35"/>
  <c r="K11" i="35" s="1"/>
  <c r="K75" i="31"/>
  <c r="L160" i="30"/>
  <c r="L162" i="30" s="1"/>
  <c r="L168" i="30" s="1"/>
  <c r="L173" i="30"/>
  <c r="L82" i="31"/>
  <c r="L91" i="31" s="1"/>
  <c r="L14" i="35" s="1"/>
  <c r="AE301" i="26"/>
  <c r="AE75" i="31"/>
  <c r="AE8" i="35"/>
  <c r="AE11" i="35" s="1"/>
  <c r="AV301" i="26"/>
  <c r="AV75" i="31"/>
  <c r="AV8" i="35"/>
  <c r="AV11" i="35" s="1"/>
  <c r="R332" i="26"/>
  <c r="R333" i="26" s="1"/>
  <c r="R347" i="30"/>
  <c r="R113" i="31"/>
  <c r="R185" i="30"/>
  <c r="R198" i="30" s="1"/>
  <c r="M301" i="26"/>
  <c r="M8" i="35"/>
  <c r="M11" i="35" s="1"/>
  <c r="M75" i="31"/>
  <c r="AK82" i="31"/>
  <c r="AK91" i="31" s="1"/>
  <c r="AK14" i="35" s="1"/>
  <c r="AK173" i="30"/>
  <c r="AK160" i="30"/>
  <c r="AK162" i="30" s="1"/>
  <c r="AK168" i="30" s="1"/>
  <c r="AA341" i="26"/>
  <c r="AA342" i="26" s="1"/>
  <c r="AA373" i="30"/>
  <c r="AA116" i="31"/>
  <c r="AA134" i="31" s="1"/>
  <c r="AA21" i="35" s="1"/>
  <c r="AA30" i="35" s="1"/>
  <c r="AA188" i="30"/>
  <c r="AA201" i="30" s="1"/>
  <c r="AA82" i="31"/>
  <c r="AA91" i="31" s="1"/>
  <c r="AA14" i="35" s="1"/>
  <c r="AA173" i="30"/>
  <c r="AA160" i="30"/>
  <c r="AA162" i="30" s="1"/>
  <c r="AA168" i="30" s="1"/>
  <c r="U301" i="26"/>
  <c r="U75" i="31"/>
  <c r="U8" i="35"/>
  <c r="U11" i="35" s="1"/>
  <c r="P301" i="26"/>
  <c r="P75" i="31"/>
  <c r="P8" i="35"/>
  <c r="P11" i="35" s="1"/>
  <c r="AS338" i="26"/>
  <c r="AS339" i="26" s="1"/>
  <c r="AS115" i="31"/>
  <c r="AS133" i="31" s="1"/>
  <c r="AS20" i="35" s="1"/>
  <c r="AS29" i="35" s="1"/>
  <c r="AS187" i="30"/>
  <c r="AS200" i="30" s="1"/>
  <c r="AS349" i="30"/>
  <c r="AW341" i="26"/>
  <c r="AW342" i="26" s="1"/>
  <c r="AW373" i="30"/>
  <c r="AW188" i="30"/>
  <c r="AW201" i="30" s="1"/>
  <c r="AW116" i="31"/>
  <c r="AW134" i="31" s="1"/>
  <c r="AW21" i="35" s="1"/>
  <c r="AW30" i="35" s="1"/>
  <c r="AW335" i="26"/>
  <c r="AW336" i="26" s="1"/>
  <c r="AW114" i="31"/>
  <c r="AW132" i="31" s="1"/>
  <c r="AW19" i="35" s="1"/>
  <c r="AW28" i="35" s="1"/>
  <c r="AW348" i="30"/>
  <c r="AW186" i="30"/>
  <c r="AW199" i="30" s="1"/>
  <c r="AD301" i="26"/>
  <c r="AD75" i="31"/>
  <c r="AD8" i="35"/>
  <c r="AD11" i="35" s="1"/>
  <c r="AT173" i="30"/>
  <c r="AT160" i="30"/>
  <c r="AT162" i="30" s="1"/>
  <c r="AT168" i="30" s="1"/>
  <c r="AT82" i="31"/>
  <c r="AT91" i="31" s="1"/>
  <c r="AT14" i="35" s="1"/>
  <c r="V160" i="30"/>
  <c r="V162" i="30" s="1"/>
  <c r="V168" i="30" s="1"/>
  <c r="V82" i="31"/>
  <c r="V91" i="31" s="1"/>
  <c r="V14" i="35" s="1"/>
  <c r="V173" i="30"/>
  <c r="AN335" i="26"/>
  <c r="AN336" i="26" s="1"/>
  <c r="AN348" i="30"/>
  <c r="AN186" i="30"/>
  <c r="AN199" i="30" s="1"/>
  <c r="AN114" i="31"/>
  <c r="AN132" i="31" s="1"/>
  <c r="AN19" i="35" s="1"/>
  <c r="AN28" i="35" s="1"/>
  <c r="R300" i="26"/>
  <c r="R74" i="31"/>
  <c r="R7" i="35"/>
  <c r="R10" i="35" s="1"/>
  <c r="AW300" i="26"/>
  <c r="AW74" i="31"/>
  <c r="AW7" i="35"/>
  <c r="AW10" i="35" s="1"/>
  <c r="AD173" i="30"/>
  <c r="AD160" i="30"/>
  <c r="AD162" i="30" s="1"/>
  <c r="AD168" i="30" s="1"/>
  <c r="AD82" i="31"/>
  <c r="AD91" i="31" s="1"/>
  <c r="AD14" i="35" s="1"/>
  <c r="AU301" i="26"/>
  <c r="AU8" i="35"/>
  <c r="AU11" i="35" s="1"/>
  <c r="AU75" i="31"/>
  <c r="AC301" i="26"/>
  <c r="AC8" i="35"/>
  <c r="AC11" i="35" s="1"/>
  <c r="AC75" i="31"/>
  <c r="AJ301" i="26"/>
  <c r="AJ75" i="31"/>
  <c r="AJ8" i="35"/>
  <c r="AJ11" i="35" s="1"/>
  <c r="AR301" i="26"/>
  <c r="AR8" i="35"/>
  <c r="AR11" i="35" s="1"/>
  <c r="AR75" i="31"/>
  <c r="S301" i="26"/>
  <c r="S75" i="31"/>
  <c r="S8" i="35"/>
  <c r="S11" i="35" s="1"/>
  <c r="L300" i="26"/>
  <c r="L7" i="35"/>
  <c r="L10" i="35" s="1"/>
  <c r="L74" i="31"/>
  <c r="Z301" i="26"/>
  <c r="Z8" i="35"/>
  <c r="Z11" i="35" s="1"/>
  <c r="Z75" i="31"/>
  <c r="AL301" i="26"/>
  <c r="AL75" i="31"/>
  <c r="AL8" i="35"/>
  <c r="AL11" i="35" s="1"/>
  <c r="AM341" i="26"/>
  <c r="AM342" i="26" s="1"/>
  <c r="AM116" i="31"/>
  <c r="AM134" i="31" s="1"/>
  <c r="AM21" i="35" s="1"/>
  <c r="AM30" i="35" s="1"/>
  <c r="AM188" i="30"/>
  <c r="AM201" i="30" s="1"/>
  <c r="AM373" i="30"/>
  <c r="AM338" i="26"/>
  <c r="AM339" i="26" s="1"/>
  <c r="AM115" i="31"/>
  <c r="AM133" i="31" s="1"/>
  <c r="AM20" i="35" s="1"/>
  <c r="AM29" i="35" s="1"/>
  <c r="AM187" i="30"/>
  <c r="AM200" i="30" s="1"/>
  <c r="AM349" i="30"/>
  <c r="AF160" i="30"/>
  <c r="AF162" i="30" s="1"/>
  <c r="AF168" i="30" s="1"/>
  <c r="AF82" i="31"/>
  <c r="AF91" i="31" s="1"/>
  <c r="AF14" i="35" s="1"/>
  <c r="AF173" i="30"/>
  <c r="P173" i="30"/>
  <c r="P82" i="31"/>
  <c r="P91" i="31" s="1"/>
  <c r="P14" i="35" s="1"/>
  <c r="P160" i="30"/>
  <c r="P162" i="30" s="1"/>
  <c r="P168" i="30" s="1"/>
  <c r="AR332" i="26"/>
  <c r="AR333" i="26" s="1"/>
  <c r="AR113" i="31"/>
  <c r="AR131" i="31" s="1"/>
  <c r="AR18" i="35" s="1"/>
  <c r="AR27" i="35" s="1"/>
  <c r="AR347" i="30"/>
  <c r="AR185" i="30"/>
  <c r="AR198" i="30" s="1"/>
  <c r="K347" i="30"/>
  <c r="K113" i="31"/>
  <c r="K185" i="30"/>
  <c r="K198" i="30" s="1"/>
  <c r="AO301" i="26"/>
  <c r="AO8" i="35"/>
  <c r="AO11" i="35" s="1"/>
  <c r="AO75" i="31"/>
  <c r="AN341" i="26"/>
  <c r="AN342" i="26" s="1"/>
  <c r="AN188" i="30"/>
  <c r="AN201" i="30" s="1"/>
  <c r="AN373" i="30"/>
  <c r="AN116" i="31"/>
  <c r="AN134" i="31" s="1"/>
  <c r="AN21" i="35" s="1"/>
  <c r="AN30" i="35" s="1"/>
  <c r="AN317" i="26"/>
  <c r="AN82" i="31"/>
  <c r="AN91" i="31" s="1"/>
  <c r="AN14" i="35" s="1"/>
  <c r="AN173" i="30"/>
  <c r="AN160" i="30"/>
  <c r="AN162" i="30" s="1"/>
  <c r="AN168" i="30" s="1"/>
  <c r="T82" i="31"/>
  <c r="T91" i="31" s="1"/>
  <c r="T14" i="35" s="1"/>
  <c r="T160" i="30"/>
  <c r="T162" i="30" s="1"/>
  <c r="T168" i="30" s="1"/>
  <c r="T173" i="30"/>
  <c r="AB338" i="26"/>
  <c r="AB339" i="26" s="1"/>
  <c r="AB115" i="31"/>
  <c r="AB133" i="31" s="1"/>
  <c r="AB20" i="35" s="1"/>
  <c r="AB29" i="35" s="1"/>
  <c r="AB187" i="30"/>
  <c r="AB200" i="30" s="1"/>
  <c r="AB349" i="30"/>
  <c r="AW301" i="26"/>
  <c r="AW8" i="35"/>
  <c r="AW11" i="35" s="1"/>
  <c r="AW75" i="31"/>
  <c r="AT301" i="26"/>
  <c r="AT8" i="35"/>
  <c r="AT11" i="35" s="1"/>
  <c r="AT75" i="31"/>
  <c r="AQ332" i="26"/>
  <c r="AQ333" i="26" s="1"/>
  <c r="AQ347" i="30"/>
  <c r="AQ113" i="31"/>
  <c r="AQ131" i="31" s="1"/>
  <c r="AQ18" i="35" s="1"/>
  <c r="AQ27" i="35" s="1"/>
  <c r="AQ185" i="30"/>
  <c r="AQ198" i="30" s="1"/>
  <c r="S83" i="31"/>
  <c r="S92" i="31" s="1"/>
  <c r="S15" i="35" s="1"/>
  <c r="S156" i="30"/>
  <c r="S157" i="30" s="1"/>
  <c r="S174" i="30"/>
  <c r="S164" i="30"/>
  <c r="S335" i="26"/>
  <c r="S336" i="26" s="1"/>
  <c r="S186" i="30"/>
  <c r="S199" i="30" s="1"/>
  <c r="S348" i="30"/>
  <c r="S114" i="31"/>
  <c r="S132" i="31" s="1"/>
  <c r="S19" i="35" s="1"/>
  <c r="S28" i="35" s="1"/>
  <c r="AV83" i="31"/>
  <c r="AV92" i="31" s="1"/>
  <c r="AV15" i="35" s="1"/>
  <c r="AV174" i="30"/>
  <c r="AV156" i="30"/>
  <c r="AV157" i="30" s="1"/>
  <c r="AV164" i="30"/>
  <c r="AV173" i="30"/>
  <c r="AV82" i="31"/>
  <c r="AV91" i="31" s="1"/>
  <c r="AV14" i="35" s="1"/>
  <c r="AV160" i="30"/>
  <c r="AV162" i="30" s="1"/>
  <c r="AV168" i="30" s="1"/>
  <c r="AH174" i="30"/>
  <c r="AH83" i="31"/>
  <c r="AH92" i="31" s="1"/>
  <c r="AH15" i="35" s="1"/>
  <c r="AH164" i="30"/>
  <c r="AH156" i="30"/>
  <c r="AH157" i="30" s="1"/>
  <c r="AH332" i="26"/>
  <c r="AH333" i="26" s="1"/>
  <c r="AH185" i="30"/>
  <c r="AH198" i="30" s="1"/>
  <c r="AH347" i="30"/>
  <c r="AH113" i="31"/>
  <c r="AH131" i="31" s="1"/>
  <c r="AH18" i="35" s="1"/>
  <c r="AH27" i="35" s="1"/>
  <c r="AA300" i="26"/>
  <c r="AA7" i="35"/>
  <c r="AA10" i="35" s="1"/>
  <c r="AA74" i="31"/>
  <c r="T300" i="26"/>
  <c r="T74" i="31"/>
  <c r="T7" i="35"/>
  <c r="T10" i="35" s="1"/>
  <c r="W300" i="26"/>
  <c r="W74" i="31"/>
  <c r="W7" i="35"/>
  <c r="W10" i="35" s="1"/>
  <c r="N174" i="30"/>
  <c r="N173" i="30"/>
  <c r="N82" i="31"/>
  <c r="N91" i="31" s="1"/>
  <c r="N14" i="35" s="1"/>
  <c r="N160" i="30"/>
  <c r="N162" i="30" s="1"/>
  <c r="N168" i="30" s="1"/>
  <c r="K74" i="31"/>
  <c r="K7" i="35"/>
  <c r="K10" i="35" s="1"/>
  <c r="L338" i="26"/>
  <c r="L339" i="26" s="1"/>
  <c r="L115" i="31"/>
  <c r="L133" i="31" s="1"/>
  <c r="L20" i="35" s="1"/>
  <c r="L29" i="35" s="1"/>
  <c r="L187" i="30"/>
  <c r="L200" i="30" s="1"/>
  <c r="L349" i="30"/>
  <c r="AE300" i="26"/>
  <c r="AE74" i="31"/>
  <c r="AE7" i="35"/>
  <c r="AE10" i="35" s="1"/>
  <c r="R317" i="26"/>
  <c r="R160" i="30"/>
  <c r="R162" i="30" s="1"/>
  <c r="R168" i="30" s="1"/>
  <c r="R82" i="31"/>
  <c r="R91" i="31" s="1"/>
  <c r="R14" i="35" s="1"/>
  <c r="R173" i="30"/>
  <c r="AK332" i="26"/>
  <c r="AK333" i="26" s="1"/>
  <c r="AK347" i="30"/>
  <c r="AK113" i="31"/>
  <c r="AK131" i="31" s="1"/>
  <c r="AK18" i="35" s="1"/>
  <c r="AK27" i="35" s="1"/>
  <c r="AK185" i="30"/>
  <c r="AK198" i="30" s="1"/>
  <c r="AA156" i="30"/>
  <c r="AA157" i="30" s="1"/>
  <c r="AA174" i="30"/>
  <c r="AA83" i="31"/>
  <c r="AA92" i="31" s="1"/>
  <c r="AA15" i="35" s="1"/>
  <c r="AA164" i="30"/>
  <c r="AA332" i="26"/>
  <c r="AA333" i="26" s="1"/>
  <c r="AA185" i="30"/>
  <c r="AA198" i="30" s="1"/>
  <c r="AA113" i="31"/>
  <c r="AA131" i="31" s="1"/>
  <c r="AA18" i="35" s="1"/>
  <c r="AA27" i="35" s="1"/>
  <c r="AA347" i="30"/>
  <c r="AJ335" i="26"/>
  <c r="AJ336" i="26" s="1"/>
  <c r="AJ348" i="30"/>
  <c r="AJ114" i="31"/>
  <c r="AJ132" i="31" s="1"/>
  <c r="AJ19" i="35" s="1"/>
  <c r="AJ28" i="35" s="1"/>
  <c r="AJ186" i="30"/>
  <c r="AJ199" i="30" s="1"/>
  <c r="U300" i="26"/>
  <c r="U74" i="31"/>
  <c r="U7" i="35"/>
  <c r="U10" i="35" s="1"/>
  <c r="P300" i="26"/>
  <c r="P7" i="35"/>
  <c r="P10" i="35" s="1"/>
  <c r="P74" i="31"/>
  <c r="AS335" i="26"/>
  <c r="AS336" i="26" s="1"/>
  <c r="AS186" i="30"/>
  <c r="AS199" i="30" s="1"/>
  <c r="AS348" i="30"/>
  <c r="AS114" i="31"/>
  <c r="AS132" i="31" s="1"/>
  <c r="AS19" i="35" s="1"/>
  <c r="AS28" i="35" s="1"/>
  <c r="AW83" i="31"/>
  <c r="AW92" i="31" s="1"/>
  <c r="AW15" i="35" s="1"/>
  <c r="AW156" i="30"/>
  <c r="AW157" i="30" s="1"/>
  <c r="AW174" i="30"/>
  <c r="AW164" i="30"/>
  <c r="AW332" i="26"/>
  <c r="AW333" i="26" s="1"/>
  <c r="AW347" i="30"/>
  <c r="AW185" i="30"/>
  <c r="AW198" i="30" s="1"/>
  <c r="AW113" i="31"/>
  <c r="AW131" i="31" s="1"/>
  <c r="AW18" i="35" s="1"/>
  <c r="AW27" i="35" s="1"/>
  <c r="N300" i="26"/>
  <c r="N7" i="35"/>
  <c r="N10" i="35" s="1"/>
  <c r="N74" i="31"/>
  <c r="O335" i="26"/>
  <c r="O336" i="26" s="1"/>
  <c r="O114" i="31"/>
  <c r="O132" i="31" s="1"/>
  <c r="O19" i="35" s="1"/>
  <c r="O28" i="35" s="1"/>
  <c r="O186" i="30"/>
  <c r="O199" i="30" s="1"/>
  <c r="O348" i="30"/>
  <c r="AD300" i="26"/>
  <c r="AD7" i="35"/>
  <c r="AD10" i="35" s="1"/>
  <c r="AD74" i="31"/>
  <c r="AL300" i="26"/>
  <c r="AL74" i="31"/>
  <c r="AL7" i="35"/>
  <c r="AL10" i="35" s="1"/>
  <c r="AM332" i="26"/>
  <c r="AM333" i="26" s="1"/>
  <c r="AM185" i="30"/>
  <c r="AM198" i="30" s="1"/>
  <c r="AM347" i="30"/>
  <c r="AM113" i="31"/>
  <c r="AM131" i="31" s="1"/>
  <c r="AM18" i="35" s="1"/>
  <c r="AM27" i="35" s="1"/>
  <c r="K348" i="30"/>
  <c r="K186" i="30"/>
  <c r="K199" i="30" s="1"/>
  <c r="K114" i="31"/>
  <c r="AC332" i="26"/>
  <c r="AC333" i="26" s="1"/>
  <c r="AC347" i="30"/>
  <c r="AC185" i="30"/>
  <c r="AC198" i="30" s="1"/>
  <c r="AC113" i="31"/>
  <c r="AC131" i="31" s="1"/>
  <c r="AC18" i="35" s="1"/>
  <c r="AC27" i="35" s="1"/>
  <c r="R341" i="26"/>
  <c r="R342" i="26" s="1"/>
  <c r="R116" i="31"/>
  <c r="R134" i="31" s="1"/>
  <c r="R21" i="35" s="1"/>
  <c r="R30" i="35" s="1"/>
  <c r="R373" i="30"/>
  <c r="R188" i="30"/>
  <c r="R201" i="30" s="1"/>
  <c r="R338" i="26"/>
  <c r="R339" i="26" s="1"/>
  <c r="R349" i="30"/>
  <c r="R115" i="31"/>
  <c r="R133" i="31" s="1"/>
  <c r="R20" i="35" s="1"/>
  <c r="R29" i="35" s="1"/>
  <c r="R187" i="30"/>
  <c r="R200" i="30" s="1"/>
  <c r="X338" i="26"/>
  <c r="X339" i="26" s="1"/>
  <c r="X349" i="30"/>
  <c r="X115" i="31"/>
  <c r="X133" i="31" s="1"/>
  <c r="X20" i="35" s="1"/>
  <c r="X29" i="35" s="1"/>
  <c r="X187" i="30"/>
  <c r="X200" i="30" s="1"/>
  <c r="AP301" i="26"/>
  <c r="AP8" i="35"/>
  <c r="AP11" i="35" s="1"/>
  <c r="AP75" i="31"/>
  <c r="AK341" i="26"/>
  <c r="AK342" i="26" s="1"/>
  <c r="AK116" i="31"/>
  <c r="AK134" i="31" s="1"/>
  <c r="AK21" i="35" s="1"/>
  <c r="AK30" i="35" s="1"/>
  <c r="AK188" i="30"/>
  <c r="AK201" i="30" s="1"/>
  <c r="AK373" i="30"/>
  <c r="AK335" i="26"/>
  <c r="AK336" i="26" s="1"/>
  <c r="AK114" i="31"/>
  <c r="AK132" i="31" s="1"/>
  <c r="AK19" i="35" s="1"/>
  <c r="AK28" i="35" s="1"/>
  <c r="AK348" i="30"/>
  <c r="AK186" i="30"/>
  <c r="AK199" i="30" s="1"/>
  <c r="AA338" i="26"/>
  <c r="AA339" i="26" s="1"/>
  <c r="AA349" i="30"/>
  <c r="AA115" i="31"/>
  <c r="AA133" i="31" s="1"/>
  <c r="AA20" i="35" s="1"/>
  <c r="AA29" i="35" s="1"/>
  <c r="AA187" i="30"/>
  <c r="AA200" i="30" s="1"/>
  <c r="AG301" i="26"/>
  <c r="AG75" i="31"/>
  <c r="AG8" i="35"/>
  <c r="AG11" i="35" s="1"/>
  <c r="AS341" i="26"/>
  <c r="AS342" i="26" s="1"/>
  <c r="AS373" i="30"/>
  <c r="AS116" i="31"/>
  <c r="AS134" i="31" s="1"/>
  <c r="AS21" i="35" s="1"/>
  <c r="AS30" i="35" s="1"/>
  <c r="AS188" i="30"/>
  <c r="AS201" i="30" s="1"/>
  <c r="AS173" i="30"/>
  <c r="AS160" i="30"/>
  <c r="AS162" i="30" s="1"/>
  <c r="AS168" i="30" s="1"/>
  <c r="AS82" i="31"/>
  <c r="AS91" i="31" s="1"/>
  <c r="AS14" i="35" s="1"/>
  <c r="AW338" i="26"/>
  <c r="AW339" i="26" s="1"/>
  <c r="AW115" i="31"/>
  <c r="AW133" i="31" s="1"/>
  <c r="AW20" i="35" s="1"/>
  <c r="AW29" i="35" s="1"/>
  <c r="AW187" i="30"/>
  <c r="AW200" i="30" s="1"/>
  <c r="AW349" i="30"/>
  <c r="Y301" i="26"/>
  <c r="Y75" i="31"/>
  <c r="Y8" i="35"/>
  <c r="Y11" i="35" s="1"/>
  <c r="Z300" i="26"/>
  <c r="Z7" i="35"/>
  <c r="Z10" i="35" s="1"/>
  <c r="Z74" i="31"/>
  <c r="U335" i="26"/>
  <c r="U336" i="26" s="1"/>
  <c r="U114" i="31"/>
  <c r="U132" i="31" s="1"/>
  <c r="U19" i="35" s="1"/>
  <c r="U28" i="35" s="1"/>
  <c r="U348" i="30"/>
  <c r="U186" i="30"/>
  <c r="U199" i="30" s="1"/>
  <c r="AN83" i="31"/>
  <c r="AN92" i="31" s="1"/>
  <c r="AN15" i="35" s="1"/>
  <c r="AN156" i="30"/>
  <c r="AN157" i="30" s="1"/>
  <c r="AN174" i="30"/>
  <c r="AN164" i="30"/>
  <c r="AQ341" i="26"/>
  <c r="AQ342" i="26" s="1"/>
  <c r="AQ373" i="30"/>
  <c r="AQ116" i="31"/>
  <c r="AQ134" i="31" s="1"/>
  <c r="AQ21" i="35" s="1"/>
  <c r="AQ30" i="35" s="1"/>
  <c r="AQ188" i="30"/>
  <c r="AQ201" i="30" s="1"/>
  <c r="AF301" i="26"/>
  <c r="AF75" i="31"/>
  <c r="AF8" i="35"/>
  <c r="AF11" i="35" s="1"/>
  <c r="L341" i="26"/>
  <c r="L342" i="26" s="1"/>
  <c r="L116" i="31"/>
  <c r="L134" i="31" s="1"/>
  <c r="L21" i="35" s="1"/>
  <c r="L30" i="35" s="1"/>
  <c r="L373" i="30"/>
  <c r="L188" i="30"/>
  <c r="L201" i="30" s="1"/>
  <c r="L301" i="26"/>
  <c r="L75" i="31"/>
  <c r="L8" i="35"/>
  <c r="L11" i="35" s="1"/>
  <c r="AN301" i="26"/>
  <c r="AN75" i="31"/>
  <c r="AN8" i="35"/>
  <c r="AN11" i="35" s="1"/>
  <c r="Q173" i="30"/>
  <c r="Q160" i="30"/>
  <c r="Q162" i="30" s="1"/>
  <c r="Q168" i="30" s="1"/>
  <c r="Q82" i="31"/>
  <c r="Q91" i="31" s="1"/>
  <c r="Q14" i="35" s="1"/>
  <c r="X301" i="26"/>
  <c r="X75" i="31"/>
  <c r="X8" i="35"/>
  <c r="X11" i="35" s="1"/>
  <c r="AM160" i="30"/>
  <c r="AM162" i="30" s="1"/>
  <c r="AM168" i="30" s="1"/>
  <c r="AM173" i="30"/>
  <c r="AM82" i="31"/>
  <c r="AM91" i="31" s="1"/>
  <c r="AM14" i="35" s="1"/>
  <c r="AS301" i="26"/>
  <c r="AS75" i="31"/>
  <c r="AS8" i="35"/>
  <c r="AS11" i="35" s="1"/>
  <c r="K373" i="30"/>
  <c r="K188" i="30"/>
  <c r="K201" i="30" s="1"/>
  <c r="K116" i="31"/>
  <c r="K115" i="31"/>
  <c r="K187" i="30"/>
  <c r="K200" i="30" s="1"/>
  <c r="K349" i="30"/>
  <c r="AN332" i="26"/>
  <c r="AN333" i="26" s="1"/>
  <c r="AN113" i="31"/>
  <c r="AN131" i="31" s="1"/>
  <c r="AN18" i="35" s="1"/>
  <c r="AN27" i="35" s="1"/>
  <c r="AN347" i="30"/>
  <c r="AN185" i="30"/>
  <c r="AN198" i="30" s="1"/>
  <c r="Q301" i="26"/>
  <c r="Q75" i="31"/>
  <c r="Q8" i="35"/>
  <c r="Q11" i="35" s="1"/>
  <c r="AG82" i="31"/>
  <c r="AG91" i="31" s="1"/>
  <c r="AG14" i="35" s="1"/>
  <c r="AG173" i="30"/>
  <c r="AG160" i="30"/>
  <c r="AG162" i="30" s="1"/>
  <c r="AG168" i="30" s="1"/>
  <c r="O301" i="26"/>
  <c r="O75" i="31"/>
  <c r="O8" i="35"/>
  <c r="O11" i="35" s="1"/>
  <c r="AQ164" i="30"/>
  <c r="AQ174" i="30"/>
  <c r="AQ156" i="30"/>
  <c r="AQ157" i="30" s="1"/>
  <c r="AQ83" i="31"/>
  <c r="AQ92" i="31" s="1"/>
  <c r="AQ15" i="35" s="1"/>
  <c r="AQ82" i="31"/>
  <c r="AQ91" i="31" s="1"/>
  <c r="AQ14" i="35" s="1"/>
  <c r="AQ173" i="30"/>
  <c r="AQ160" i="30"/>
  <c r="AQ162" i="30" s="1"/>
  <c r="AQ168" i="30" s="1"/>
  <c r="Z332" i="26"/>
  <c r="Z333" i="26" s="1"/>
  <c r="Z113" i="31"/>
  <c r="Z131" i="31" s="1"/>
  <c r="Z18" i="35" s="1"/>
  <c r="Z27" i="35" s="1"/>
  <c r="Z185" i="30"/>
  <c r="Z198" i="30" s="1"/>
  <c r="Z347" i="30"/>
  <c r="S338" i="26"/>
  <c r="S339" i="26" s="1"/>
  <c r="S349" i="30"/>
  <c r="S115" i="31"/>
  <c r="S133" i="31" s="1"/>
  <c r="S20" i="35" s="1"/>
  <c r="S29" i="35" s="1"/>
  <c r="S187" i="30"/>
  <c r="S200" i="30" s="1"/>
  <c r="AU300" i="26"/>
  <c r="AU74" i="31"/>
  <c r="AU7" i="35"/>
  <c r="AU10" i="35" s="1"/>
  <c r="AV332" i="26"/>
  <c r="AV333" i="26" s="1"/>
  <c r="AV347" i="30"/>
  <c r="AV185" i="30"/>
  <c r="AV198" i="30" s="1"/>
  <c r="AV113" i="31"/>
  <c r="AV131" i="31" s="1"/>
  <c r="AV18" i="35" s="1"/>
  <c r="AV27" i="35" s="1"/>
  <c r="AC300" i="26"/>
  <c r="AC7" i="35"/>
  <c r="AC10" i="35" s="1"/>
  <c r="AC74" i="31"/>
  <c r="AH82" i="31"/>
  <c r="AH91" i="31" s="1"/>
  <c r="AH14" i="35" s="1"/>
  <c r="AH173" i="30"/>
  <c r="AH160" i="30"/>
  <c r="AH162" i="30" s="1"/>
  <c r="AH168" i="30" s="1"/>
  <c r="M335" i="26"/>
  <c r="M336" i="26" s="1"/>
  <c r="M114" i="31"/>
  <c r="M132" i="31" s="1"/>
  <c r="M19" i="35" s="1"/>
  <c r="M28" i="35" s="1"/>
  <c r="M348" i="30"/>
  <c r="M186" i="30"/>
  <c r="M199" i="30" s="1"/>
  <c r="AM300" i="26"/>
  <c r="AM74" i="31"/>
  <c r="AM7" i="35"/>
  <c r="AM10" i="35" s="1"/>
  <c r="AJ300" i="26"/>
  <c r="AJ74" i="31"/>
  <c r="AJ7" i="35"/>
  <c r="AJ10" i="35" s="1"/>
  <c r="AI300" i="26"/>
  <c r="AI7" i="35"/>
  <c r="AI10" i="35" s="1"/>
  <c r="AI74" i="31"/>
  <c r="AR300" i="26"/>
  <c r="AR7" i="35"/>
  <c r="AR10" i="35" s="1"/>
  <c r="AR74" i="31"/>
  <c r="L83" i="31"/>
  <c r="L92" i="31" s="1"/>
  <c r="L15" i="35" s="1"/>
  <c r="L174" i="30"/>
  <c r="L156" i="30"/>
  <c r="L157" i="30" s="1"/>
  <c r="L164" i="30"/>
  <c r="L335" i="26"/>
  <c r="L336" i="26" s="1"/>
  <c r="L186" i="30"/>
  <c r="L199" i="30" s="1"/>
  <c r="L348" i="30"/>
  <c r="L114" i="31"/>
  <c r="L132" i="31" s="1"/>
  <c r="L19" i="35" s="1"/>
  <c r="L28" i="35" s="1"/>
  <c r="R164" i="30"/>
  <c r="R83" i="31"/>
  <c r="R92" i="31" s="1"/>
  <c r="R15" i="35" s="1"/>
  <c r="R174" i="30"/>
  <c r="R156" i="30"/>
  <c r="R157" i="30" s="1"/>
  <c r="R335" i="26"/>
  <c r="R336" i="26" s="1"/>
  <c r="R348" i="30"/>
  <c r="R186" i="30"/>
  <c r="R199" i="30" s="1"/>
  <c r="R114" i="31"/>
  <c r="R132" i="31" s="1"/>
  <c r="R19" i="35" s="1"/>
  <c r="R28" i="35" s="1"/>
  <c r="AP300" i="26"/>
  <c r="AP74" i="31"/>
  <c r="AP7" i="35"/>
  <c r="AP10" i="35" s="1"/>
  <c r="AK83" i="31"/>
  <c r="AK92" i="31" s="1"/>
  <c r="AK15" i="35" s="1"/>
  <c r="AK156" i="30"/>
  <c r="AK157" i="30" s="1"/>
  <c r="AK174" i="30"/>
  <c r="AK164" i="30"/>
  <c r="AK338" i="26"/>
  <c r="AK339" i="26" s="1"/>
  <c r="AK349" i="30"/>
  <c r="AK187" i="30"/>
  <c r="AK200" i="30" s="1"/>
  <c r="AK115" i="31"/>
  <c r="AK133" i="31" s="1"/>
  <c r="AK20" i="35" s="1"/>
  <c r="AK29" i="35" s="1"/>
  <c r="AA335" i="26"/>
  <c r="AA336" i="26" s="1"/>
  <c r="AA186" i="30"/>
  <c r="AA199" i="30" s="1"/>
  <c r="AA114" i="31"/>
  <c r="AA132" i="31" s="1"/>
  <c r="AA19" i="35" s="1"/>
  <c r="AA28" i="35" s="1"/>
  <c r="AA348" i="30"/>
  <c r="AG300" i="26"/>
  <c r="AG7" i="35"/>
  <c r="AG10" i="35" s="1"/>
  <c r="AG74" i="31"/>
  <c r="AS83" i="31"/>
  <c r="AS92" i="31" s="1"/>
  <c r="AS15" i="35" s="1"/>
  <c r="AS164" i="30"/>
  <c r="AS156" i="30"/>
  <c r="AS157" i="30" s="1"/>
  <c r="AS174" i="30"/>
  <c r="AS332" i="26"/>
  <c r="AS333" i="26" s="1"/>
  <c r="AS347" i="30"/>
  <c r="AS185" i="30"/>
  <c r="AS198" i="30" s="1"/>
  <c r="AS113" i="31"/>
  <c r="AS131" i="31" s="1"/>
  <c r="AS18" i="35" s="1"/>
  <c r="AS27" i="35" s="1"/>
  <c r="AW173" i="30"/>
  <c r="AW82" i="31"/>
  <c r="AW91" i="31" s="1"/>
  <c r="AW14" i="35" s="1"/>
  <c r="AW160" i="30"/>
  <c r="AW162" i="30" s="1"/>
  <c r="AW168" i="30" s="1"/>
  <c r="Y300" i="26"/>
  <c r="Y74" i="31"/>
  <c r="Y7" i="35"/>
  <c r="Y10" i="35" s="1"/>
  <c r="O332" i="26"/>
  <c r="O333" i="26" s="1"/>
  <c r="O347" i="30"/>
  <c r="O113" i="31"/>
  <c r="O185" i="30"/>
  <c r="O198" i="30" s="1"/>
  <c r="AV317" i="26"/>
  <c r="BH238" i="26"/>
  <c r="I238" i="26" s="1"/>
  <c r="I237" i="26"/>
  <c r="K300" i="26"/>
  <c r="K332" i="26"/>
  <c r="K333" i="26" s="1"/>
  <c r="AM317" i="26"/>
  <c r="K335" i="26"/>
  <c r="K336" i="26" s="1"/>
  <c r="S317" i="26"/>
  <c r="BH258" i="26"/>
  <c r="I245" i="26"/>
  <c r="I258" i="26" s="1"/>
  <c r="AS317" i="26"/>
  <c r="AY267" i="26"/>
  <c r="AY312" i="26"/>
  <c r="AY292" i="26"/>
  <c r="K341" i="26"/>
  <c r="K342" i="26" s="1"/>
  <c r="K338" i="26"/>
  <c r="K339" i="26" s="1"/>
  <c r="AX294" i="26"/>
  <c r="AX295" i="26"/>
  <c r="AQ317" i="26"/>
  <c r="AH317" i="26"/>
  <c r="AW317" i="26"/>
  <c r="BA259" i="26" a="1"/>
  <c r="BA259" i="26" s="1"/>
  <c r="AZ262" i="26"/>
  <c r="K317" i="26"/>
  <c r="K84" i="31" s="1"/>
  <c r="I310" i="26"/>
  <c r="I244" i="26"/>
  <c r="K301" i="26"/>
  <c r="L317" i="26"/>
  <c r="AK317" i="26"/>
  <c r="AA317" i="26"/>
  <c r="N317" i="26" l="1"/>
  <c r="N156" i="30"/>
  <c r="N157" i="30" s="1"/>
  <c r="N83" i="31"/>
  <c r="N92" i="31" s="1"/>
  <c r="N15" i="35" s="1"/>
  <c r="I382" i="30"/>
  <c r="I372" i="30"/>
  <c r="N347" i="30"/>
  <c r="N350" i="30" s="1"/>
  <c r="N358" i="30" s="1"/>
  <c r="M164" i="30"/>
  <c r="AE156" i="30"/>
  <c r="AE157" i="30" s="1"/>
  <c r="AE421" i="30" s="1"/>
  <c r="M185" i="30"/>
  <c r="M198" i="30" s="1"/>
  <c r="M332" i="30" s="1"/>
  <c r="N341" i="26"/>
  <c r="N342" i="26" s="1"/>
  <c r="N332" i="26"/>
  <c r="N333" i="26" s="1"/>
  <c r="N16" i="31" s="1"/>
  <c r="N185" i="30"/>
  <c r="N198" i="30" s="1"/>
  <c r="N332" i="30" s="1"/>
  <c r="M7" i="35"/>
  <c r="M10" i="35" s="1"/>
  <c r="O116" i="31"/>
  <c r="O134" i="31" s="1"/>
  <c r="O21" i="35" s="1"/>
  <c r="O30" i="35" s="1"/>
  <c r="M74" i="31"/>
  <c r="N115" i="31"/>
  <c r="N133" i="31" s="1"/>
  <c r="N20" i="35" s="1"/>
  <c r="N29" i="35" s="1"/>
  <c r="M347" i="30"/>
  <c r="N338" i="26"/>
  <c r="N339" i="26" s="1"/>
  <c r="M113" i="31"/>
  <c r="M131" i="31" s="1"/>
  <c r="N187" i="30"/>
  <c r="N200" i="30" s="1"/>
  <c r="N334" i="30" s="1"/>
  <c r="AE338" i="26"/>
  <c r="AE339" i="26" s="1"/>
  <c r="AJ115" i="31"/>
  <c r="AJ133" i="31" s="1"/>
  <c r="AJ20" i="35" s="1"/>
  <c r="AJ29" i="35" s="1"/>
  <c r="N116" i="31"/>
  <c r="N134" i="31" s="1"/>
  <c r="N21" i="35" s="1"/>
  <c r="N30" i="35" s="1"/>
  <c r="N188" i="30"/>
  <c r="N201" i="30" s="1"/>
  <c r="N269" i="30" s="1"/>
  <c r="N75" i="31"/>
  <c r="N8" i="35"/>
  <c r="N11" i="35" s="1"/>
  <c r="M349" i="30"/>
  <c r="M115" i="31"/>
  <c r="M133" i="31" s="1"/>
  <c r="M20" i="35" s="1"/>
  <c r="M29" i="35" s="1"/>
  <c r="M187" i="30"/>
  <c r="M200" i="30" s="1"/>
  <c r="M223" i="30" s="1"/>
  <c r="M173" i="30"/>
  <c r="M373" i="30"/>
  <c r="M82" i="31"/>
  <c r="M91" i="31" s="1"/>
  <c r="M14" i="35" s="1"/>
  <c r="M116" i="31"/>
  <c r="M134" i="31" s="1"/>
  <c r="M21" i="35" s="1"/>
  <c r="M30" i="35" s="1"/>
  <c r="M188" i="30"/>
  <c r="M201" i="30" s="1"/>
  <c r="M327" i="30" s="1"/>
  <c r="T164" i="30"/>
  <c r="M83" i="31"/>
  <c r="M92" i="31" s="1"/>
  <c r="M15" i="35" s="1"/>
  <c r="O373" i="30"/>
  <c r="AE160" i="30"/>
  <c r="AE162" i="30" s="1"/>
  <c r="AE168" i="30" s="1"/>
  <c r="AE115" i="31"/>
  <c r="AE133" i="31" s="1"/>
  <c r="AE20" i="35" s="1"/>
  <c r="AE29" i="35" s="1"/>
  <c r="O188" i="30"/>
  <c r="O201" i="30" s="1"/>
  <c r="O269" i="30" s="1"/>
  <c r="M156" i="30"/>
  <c r="M157" i="30" s="1"/>
  <c r="M165" i="30" s="1"/>
  <c r="AE82" i="31"/>
  <c r="AE91" i="31" s="1"/>
  <c r="AE14" i="35" s="1"/>
  <c r="AE187" i="30"/>
  <c r="AE200" i="30" s="1"/>
  <c r="AE223" i="30" s="1"/>
  <c r="Q7" i="35"/>
  <c r="Q10" i="35" s="1"/>
  <c r="M317" i="26"/>
  <c r="M84" i="31" s="1"/>
  <c r="O164" i="30"/>
  <c r="T113" i="31"/>
  <c r="T131" i="31" s="1"/>
  <c r="O174" i="30"/>
  <c r="T347" i="30"/>
  <c r="T185" i="30"/>
  <c r="T198" i="30" s="1"/>
  <c r="T267" i="30" s="1"/>
  <c r="AE317" i="26"/>
  <c r="AE84" i="31" s="1"/>
  <c r="AE83" i="31"/>
  <c r="AE92" i="31" s="1"/>
  <c r="AE15" i="35" s="1"/>
  <c r="O160" i="30"/>
  <c r="O162" i="30" s="1"/>
  <c r="O168" i="30" s="1"/>
  <c r="AE174" i="30"/>
  <c r="O115" i="31"/>
  <c r="O133" i="31" s="1"/>
  <c r="O20" i="35" s="1"/>
  <c r="O29" i="35" s="1"/>
  <c r="O83" i="31"/>
  <c r="O92" i="31" s="1"/>
  <c r="O15" i="35" s="1"/>
  <c r="W301" i="26"/>
  <c r="W302" i="26" s="1"/>
  <c r="W76" i="31" s="1"/>
  <c r="O338" i="26"/>
  <c r="O339" i="26" s="1"/>
  <c r="O317" i="26"/>
  <c r="O84" i="31" s="1"/>
  <c r="U113" i="31"/>
  <c r="U131" i="31" s="1"/>
  <c r="AI8" i="35"/>
  <c r="AI11" i="35" s="1"/>
  <c r="P83" i="31"/>
  <c r="P92" i="31" s="1"/>
  <c r="P15" i="35" s="1"/>
  <c r="O349" i="30"/>
  <c r="O350" i="30" s="1"/>
  <c r="O358" i="30" s="1"/>
  <c r="O82" i="31"/>
  <c r="O91" i="31" s="1"/>
  <c r="O14" i="35" s="1"/>
  <c r="Z83" i="31"/>
  <c r="Z92" i="31" s="1"/>
  <c r="Z15" i="35" s="1"/>
  <c r="AD113" i="31"/>
  <c r="AD131" i="31" s="1"/>
  <c r="AD18" i="35" s="1"/>
  <c r="AD27" i="35" s="1"/>
  <c r="W82" i="31"/>
  <c r="W91" i="31" s="1"/>
  <c r="W14" i="35" s="1"/>
  <c r="U373" i="30"/>
  <c r="T335" i="26"/>
  <c r="T336" i="26" s="1"/>
  <c r="T373" i="30"/>
  <c r="AX319" i="26"/>
  <c r="AX347" i="30" s="1"/>
  <c r="AJ83" i="31"/>
  <c r="AJ92" i="31" s="1"/>
  <c r="AJ15" i="35" s="1"/>
  <c r="AP174" i="30"/>
  <c r="T188" i="30"/>
  <c r="T201" i="30" s="1"/>
  <c r="T269" i="30" s="1"/>
  <c r="AR348" i="30"/>
  <c r="AX322" i="26"/>
  <c r="AX116" i="31" s="1"/>
  <c r="AX134" i="31" s="1"/>
  <c r="AX21" i="35" s="1"/>
  <c r="AX30" i="35" s="1"/>
  <c r="T341" i="26"/>
  <c r="T342" i="26" s="1"/>
  <c r="AJ341" i="26"/>
  <c r="AJ342" i="26" s="1"/>
  <c r="AT300" i="26"/>
  <c r="AT302" i="26" s="1"/>
  <c r="AT76" i="31" s="1"/>
  <c r="U332" i="26"/>
  <c r="U333" i="26" s="1"/>
  <c r="U16" i="31" s="1"/>
  <c r="P174" i="30"/>
  <c r="W75" i="31"/>
  <c r="P317" i="26"/>
  <c r="P327" i="26" s="1"/>
  <c r="U185" i="30"/>
  <c r="U198" i="30" s="1"/>
  <c r="U332" i="30" s="1"/>
  <c r="AI75" i="31"/>
  <c r="P156" i="30"/>
  <c r="P157" i="30" s="1"/>
  <c r="P421" i="30" s="1"/>
  <c r="U174" i="30"/>
  <c r="T187" i="30"/>
  <c r="T200" i="30" s="1"/>
  <c r="T223" i="30" s="1"/>
  <c r="Y156" i="30"/>
  <c r="Y157" i="30" s="1"/>
  <c r="Y176" i="30" s="1"/>
  <c r="Y83" i="31"/>
  <c r="Y92" i="31" s="1"/>
  <c r="Y15" i="35" s="1"/>
  <c r="T349" i="30"/>
  <c r="AX321" i="26"/>
  <c r="AX338" i="26" s="1"/>
  <c r="AX339" i="26" s="1"/>
  <c r="Y164" i="30"/>
  <c r="AD349" i="30"/>
  <c r="AB341" i="26"/>
  <c r="AB342" i="26" s="1"/>
  <c r="T115" i="31"/>
  <c r="T133" i="31" s="1"/>
  <c r="T20" i="35" s="1"/>
  <c r="T29" i="35" s="1"/>
  <c r="AE373" i="30"/>
  <c r="T114" i="31"/>
  <c r="T132" i="31" s="1"/>
  <c r="T19" i="35" s="1"/>
  <c r="T28" i="35" s="1"/>
  <c r="T348" i="30"/>
  <c r="AI341" i="26"/>
  <c r="AI342" i="26" s="1"/>
  <c r="U338" i="26"/>
  <c r="U339" i="26" s="1"/>
  <c r="AJ156" i="30"/>
  <c r="AJ157" i="30" s="1"/>
  <c r="AJ375" i="30" s="1"/>
  <c r="AP164" i="30"/>
  <c r="AJ373" i="30"/>
  <c r="AX316" i="26"/>
  <c r="AX156" i="30" s="1"/>
  <c r="AX157" i="30" s="1"/>
  <c r="AX320" i="26"/>
  <c r="AX114" i="31" s="1"/>
  <c r="AX132" i="31" s="1"/>
  <c r="AX19" i="35" s="1"/>
  <c r="AX28" i="35" s="1"/>
  <c r="AJ174" i="30"/>
  <c r="AP156" i="30"/>
  <c r="AP157" i="30" s="1"/>
  <c r="AP375" i="30" s="1"/>
  <c r="AD187" i="30"/>
  <c r="AD200" i="30" s="1"/>
  <c r="AD334" i="30" s="1"/>
  <c r="AU114" i="31"/>
  <c r="AU132" i="31" s="1"/>
  <c r="AU19" i="35" s="1"/>
  <c r="AU28" i="35" s="1"/>
  <c r="AJ188" i="30"/>
  <c r="AJ201" i="30" s="1"/>
  <c r="AJ269" i="30" s="1"/>
  <c r="X83" i="31"/>
  <c r="X92" i="31" s="1"/>
  <c r="X15" i="35" s="1"/>
  <c r="Y317" i="26"/>
  <c r="Y327" i="26" s="1"/>
  <c r="W173" i="30"/>
  <c r="AG116" i="31"/>
  <c r="AG134" i="31" s="1"/>
  <c r="AG21" i="35" s="1"/>
  <c r="AG30" i="35" s="1"/>
  <c r="T317" i="26"/>
  <c r="T327" i="26" s="1"/>
  <c r="U188" i="30"/>
  <c r="U201" i="30" s="1"/>
  <c r="U327" i="30" s="1"/>
  <c r="Q348" i="30"/>
  <c r="Q188" i="30"/>
  <c r="Q201" i="30" s="1"/>
  <c r="Q327" i="30" s="1"/>
  <c r="AE188" i="30"/>
  <c r="AE201" i="30" s="1"/>
  <c r="AE327" i="30" s="1"/>
  <c r="T156" i="30"/>
  <c r="T157" i="30" s="1"/>
  <c r="T421" i="30" s="1"/>
  <c r="AU185" i="30"/>
  <c r="AU198" i="30" s="1"/>
  <c r="AU267" i="30" s="1"/>
  <c r="AD115" i="31"/>
  <c r="AD133" i="31" s="1"/>
  <c r="AD20" i="35" s="1"/>
  <c r="AD29" i="35" s="1"/>
  <c r="V338" i="26"/>
  <c r="V339" i="26" s="1"/>
  <c r="V7" i="35"/>
  <c r="V10" i="35" s="1"/>
  <c r="W341" i="26"/>
  <c r="W342" i="26" s="1"/>
  <c r="U116" i="31"/>
  <c r="U134" i="31" s="1"/>
  <c r="U21" i="35" s="1"/>
  <c r="U30" i="35" s="1"/>
  <c r="AE341" i="26"/>
  <c r="AE342" i="26" s="1"/>
  <c r="T174" i="30"/>
  <c r="AT186" i="30"/>
  <c r="AT199" i="30" s="1"/>
  <c r="AT333" i="30" s="1"/>
  <c r="AU174" i="30"/>
  <c r="AM75" i="31"/>
  <c r="U82" i="31"/>
  <c r="U91" i="31" s="1"/>
  <c r="U14" i="35" s="1"/>
  <c r="AL113" i="31"/>
  <c r="AL131" i="31" s="1"/>
  <c r="AL18" i="35" s="1"/>
  <c r="AL27" i="35" s="1"/>
  <c r="AE348" i="30"/>
  <c r="AE350" i="30" s="1"/>
  <c r="AE358" i="30" s="1"/>
  <c r="AE114" i="31"/>
  <c r="AE132" i="31" s="1"/>
  <c r="AE19" i="35" s="1"/>
  <c r="AE28" i="35" s="1"/>
  <c r="AE186" i="30"/>
  <c r="AE199" i="30" s="1"/>
  <c r="AE222" i="30" s="1"/>
  <c r="U173" i="30"/>
  <c r="AJ347" i="30"/>
  <c r="AI156" i="30"/>
  <c r="AI157" i="30" s="1"/>
  <c r="AI375" i="30" s="1"/>
  <c r="AI348" i="30"/>
  <c r="AN7" i="35"/>
  <c r="AN10" i="35" s="1"/>
  <c r="AP332" i="26"/>
  <c r="AP333" i="26" s="1"/>
  <c r="AP16" i="31" s="1"/>
  <c r="AP347" i="30"/>
  <c r="AF317" i="26"/>
  <c r="AF327" i="26" s="1"/>
  <c r="AJ160" i="30"/>
  <c r="AJ162" i="30" s="1"/>
  <c r="AJ168" i="30" s="1"/>
  <c r="AP113" i="31"/>
  <c r="AP131" i="31" s="1"/>
  <c r="AP18" i="35" s="1"/>
  <c r="AP27" i="35" s="1"/>
  <c r="AO335" i="26"/>
  <c r="AO336" i="26" s="1"/>
  <c r="AI186" i="30"/>
  <c r="AI199" i="30" s="1"/>
  <c r="AI333" i="30" s="1"/>
  <c r="AN300" i="26"/>
  <c r="AN302" i="26" s="1"/>
  <c r="AN76" i="31" s="1"/>
  <c r="AO341" i="26"/>
  <c r="AO342" i="26" s="1"/>
  <c r="Z373" i="30"/>
  <c r="AT164" i="30"/>
  <c r="AI335" i="26"/>
  <c r="AI336" i="26" s="1"/>
  <c r="AF164" i="30"/>
  <c r="AH8" i="35"/>
  <c r="AH11" i="35" s="1"/>
  <c r="AI174" i="30"/>
  <c r="AJ332" i="26"/>
  <c r="AJ333" i="26" s="1"/>
  <c r="AJ16" i="31" s="1"/>
  <c r="AU115" i="31"/>
  <c r="AU133" i="31" s="1"/>
  <c r="AU20" i="35" s="1"/>
  <c r="AU29" i="35" s="1"/>
  <c r="AJ338" i="26"/>
  <c r="AJ339" i="26" s="1"/>
  <c r="U187" i="30"/>
  <c r="U200" i="30" s="1"/>
  <c r="U223" i="30" s="1"/>
  <c r="AG114" i="31"/>
  <c r="AG132" i="31" s="1"/>
  <c r="AG19" i="35" s="1"/>
  <c r="AG28" i="35" s="1"/>
  <c r="AH75" i="31"/>
  <c r="AJ113" i="31"/>
  <c r="AJ131" i="31" s="1"/>
  <c r="AJ18" i="35" s="1"/>
  <c r="AJ27" i="35" s="1"/>
  <c r="AU349" i="30"/>
  <c r="U115" i="31"/>
  <c r="U133" i="31" s="1"/>
  <c r="U20" i="35" s="1"/>
  <c r="U29" i="35" s="1"/>
  <c r="AI188" i="30"/>
  <c r="AI201" i="30" s="1"/>
  <c r="AI269" i="30" s="1"/>
  <c r="U164" i="30"/>
  <c r="AI115" i="31"/>
  <c r="AI133" i="31" s="1"/>
  <c r="AI20" i="35" s="1"/>
  <c r="AI29" i="35" s="1"/>
  <c r="U83" i="31"/>
  <c r="U92" i="31" s="1"/>
  <c r="U15" i="35" s="1"/>
  <c r="U317" i="26"/>
  <c r="U84" i="31" s="1"/>
  <c r="AI338" i="26"/>
  <c r="AI339" i="26" s="1"/>
  <c r="AA301" i="26"/>
  <c r="AA302" i="26" s="1"/>
  <c r="AA76" i="31" s="1"/>
  <c r="AM8" i="35"/>
  <c r="AM11" i="35" s="1"/>
  <c r="AU113" i="31"/>
  <c r="AU131" i="31" s="1"/>
  <c r="AU18" i="35" s="1"/>
  <c r="AU27" i="35" s="1"/>
  <c r="AI349" i="30"/>
  <c r="Q113" i="31"/>
  <c r="Q131" i="31" s="1"/>
  <c r="AR174" i="30"/>
  <c r="AI347" i="30"/>
  <c r="AS300" i="26"/>
  <c r="AS302" i="26" s="1"/>
  <c r="AS76" i="31" s="1"/>
  <c r="AD341" i="26"/>
  <c r="AD342" i="26" s="1"/>
  <c r="Z186" i="30"/>
  <c r="Z199" i="30" s="1"/>
  <c r="Z222" i="30" s="1"/>
  <c r="AR116" i="31"/>
  <c r="AR134" i="31" s="1"/>
  <c r="AR21" i="35" s="1"/>
  <c r="AR30" i="35" s="1"/>
  <c r="V347" i="30"/>
  <c r="V350" i="30" s="1"/>
  <c r="Y341" i="26"/>
  <c r="Y342" i="26" s="1"/>
  <c r="AU332" i="26"/>
  <c r="AU333" i="26" s="1"/>
  <c r="AU16" i="31" s="1"/>
  <c r="W164" i="30"/>
  <c r="P185" i="30"/>
  <c r="P198" i="30" s="1"/>
  <c r="P267" i="30" s="1"/>
  <c r="AO348" i="30"/>
  <c r="AO188" i="30"/>
  <c r="AO201" i="30" s="1"/>
  <c r="AO327" i="30" s="1"/>
  <c r="Z116" i="31"/>
  <c r="Z134" i="31" s="1"/>
  <c r="Z21" i="35" s="1"/>
  <c r="Z30" i="35" s="1"/>
  <c r="AT174" i="30"/>
  <c r="AF83" i="31"/>
  <c r="AF92" i="31" s="1"/>
  <c r="AF15" i="35" s="1"/>
  <c r="AT317" i="26"/>
  <c r="AT327" i="26" s="1"/>
  <c r="AJ173" i="30"/>
  <c r="AJ317" i="26"/>
  <c r="AJ327" i="26" s="1"/>
  <c r="AO114" i="31"/>
  <c r="AO132" i="31" s="1"/>
  <c r="AO19" i="35" s="1"/>
  <c r="AO28" i="35" s="1"/>
  <c r="AO116" i="31"/>
  <c r="AO134" i="31" s="1"/>
  <c r="AO21" i="35" s="1"/>
  <c r="AO30" i="35" s="1"/>
  <c r="Y335" i="26"/>
  <c r="Y336" i="26" s="1"/>
  <c r="Z341" i="26"/>
  <c r="Z342" i="26" s="1"/>
  <c r="AT156" i="30"/>
  <c r="AT157" i="30" s="1"/>
  <c r="AT176" i="30" s="1"/>
  <c r="AF174" i="30"/>
  <c r="V186" i="30"/>
  <c r="V199" i="30" s="1"/>
  <c r="V222" i="30" s="1"/>
  <c r="AO317" i="26"/>
  <c r="AO327" i="26" s="1"/>
  <c r="AF7" i="35"/>
  <c r="AF10" i="35" s="1"/>
  <c r="P335" i="26"/>
  <c r="P336" i="26" s="1"/>
  <c r="AI332" i="26"/>
  <c r="AI333" i="26" s="1"/>
  <c r="AI16" i="31" s="1"/>
  <c r="AP348" i="30"/>
  <c r="AT185" i="30"/>
  <c r="AT198" i="30" s="1"/>
  <c r="AT332" i="30" s="1"/>
  <c r="AI317" i="26"/>
  <c r="AI327" i="26" s="1"/>
  <c r="X332" i="26"/>
  <c r="X333" i="26" s="1"/>
  <c r="X16" i="31" s="1"/>
  <c r="AL174" i="30"/>
  <c r="AI83" i="31"/>
  <c r="AI92" i="31" s="1"/>
  <c r="AI15" i="35" s="1"/>
  <c r="AI113" i="31"/>
  <c r="AI131" i="31" s="1"/>
  <c r="AI18" i="35" s="1"/>
  <c r="AI27" i="35" s="1"/>
  <c r="AI116" i="31"/>
  <c r="AI134" i="31" s="1"/>
  <c r="AI21" i="35" s="1"/>
  <c r="AI30" i="35" s="1"/>
  <c r="Q156" i="30"/>
  <c r="Q157" i="30" s="1"/>
  <c r="Q480" i="31" s="1"/>
  <c r="Q497" i="31" s="1"/>
  <c r="Q44" i="35" s="1"/>
  <c r="Q52" i="35" s="1"/>
  <c r="AU338" i="26"/>
  <c r="AU339" i="26" s="1"/>
  <c r="AG174" i="30"/>
  <c r="AJ349" i="30"/>
  <c r="AJ350" i="30" s="1"/>
  <c r="AJ359" i="30" s="1"/>
  <c r="X348" i="30"/>
  <c r="X350" i="30" s="1"/>
  <c r="X358" i="30" s="1"/>
  <c r="Z114" i="31"/>
  <c r="Z132" i="31" s="1"/>
  <c r="Z19" i="35" s="1"/>
  <c r="Z28" i="35" s="1"/>
  <c r="AD114" i="31"/>
  <c r="AD132" i="31" s="1"/>
  <c r="AD19" i="35" s="1"/>
  <c r="AD28" i="35" s="1"/>
  <c r="AS74" i="31"/>
  <c r="AC83" i="31"/>
  <c r="AC92" i="31" s="1"/>
  <c r="AC15" i="35" s="1"/>
  <c r="AU373" i="30"/>
  <c r="AB74" i="31"/>
  <c r="AO82" i="31"/>
  <c r="AO91" i="31" s="1"/>
  <c r="AO14" i="35" s="1"/>
  <c r="Z335" i="26"/>
  <c r="Z336" i="26" s="1"/>
  <c r="AO164" i="30"/>
  <c r="AT373" i="30"/>
  <c r="P115" i="31"/>
  <c r="P133" i="31" s="1"/>
  <c r="P20" i="35" s="1"/>
  <c r="P29" i="35" s="1"/>
  <c r="AG317" i="26"/>
  <c r="AG327" i="26" s="1"/>
  <c r="AC349" i="30"/>
  <c r="AF185" i="30"/>
  <c r="AF198" i="30" s="1"/>
  <c r="AF332" i="30" s="1"/>
  <c r="R8" i="35"/>
  <c r="R11" i="35" s="1"/>
  <c r="V188" i="30"/>
  <c r="V201" i="30" s="1"/>
  <c r="V269" i="30" s="1"/>
  <c r="AL186" i="30"/>
  <c r="AL199" i="30" s="1"/>
  <c r="AL222" i="30" s="1"/>
  <c r="X341" i="26"/>
  <c r="X342" i="26" s="1"/>
  <c r="AB186" i="30"/>
  <c r="AB199" i="30" s="1"/>
  <c r="AB333" i="30" s="1"/>
  <c r="AF74" i="31"/>
  <c r="P349" i="30"/>
  <c r="AF113" i="31"/>
  <c r="AF131" i="31" s="1"/>
  <c r="AF18" i="35" s="1"/>
  <c r="AF27" i="35" s="1"/>
  <c r="AU188" i="30"/>
  <c r="AU201" i="30" s="1"/>
  <c r="AU269" i="30" s="1"/>
  <c r="Q332" i="26"/>
  <c r="Q333" i="26" s="1"/>
  <c r="Q16" i="31" s="1"/>
  <c r="AR164" i="30"/>
  <c r="P348" i="30"/>
  <c r="AB7" i="35"/>
  <c r="AB10" i="35" s="1"/>
  <c r="AD373" i="30"/>
  <c r="R301" i="26"/>
  <c r="R302" i="26" s="1"/>
  <c r="R76" i="31" s="1"/>
  <c r="AR341" i="26"/>
  <c r="AR342" i="26" s="1"/>
  <c r="Q164" i="30"/>
  <c r="AL114" i="31"/>
  <c r="AL132" i="31" s="1"/>
  <c r="AL19" i="35" s="1"/>
  <c r="AL28" i="35" s="1"/>
  <c r="AG164" i="30"/>
  <c r="AO173" i="30"/>
  <c r="X335" i="26"/>
  <c r="X336" i="26" s="1"/>
  <c r="AP114" i="31"/>
  <c r="AP132" i="31" s="1"/>
  <c r="AP19" i="35" s="1"/>
  <c r="AP28" i="35" s="1"/>
  <c r="AD348" i="30"/>
  <c r="AB114" i="31"/>
  <c r="AB132" i="31" s="1"/>
  <c r="AB19" i="35" s="1"/>
  <c r="AB28" i="35" s="1"/>
  <c r="V113" i="31"/>
  <c r="V131" i="31" s="1"/>
  <c r="AT113" i="31"/>
  <c r="AT131" i="31" s="1"/>
  <c r="AT18" i="35" s="1"/>
  <c r="AT27" i="35" s="1"/>
  <c r="AC164" i="30"/>
  <c r="AO83" i="31"/>
  <c r="AO92" i="31" s="1"/>
  <c r="AO15" i="35" s="1"/>
  <c r="Q317" i="26"/>
  <c r="Q327" i="26" s="1"/>
  <c r="P338" i="26"/>
  <c r="P339" i="26" s="1"/>
  <c r="AF332" i="26"/>
  <c r="AF333" i="26" s="1"/>
  <c r="AF16" i="31" s="1"/>
  <c r="AU116" i="31"/>
  <c r="AU134" i="31" s="1"/>
  <c r="AU21" i="35" s="1"/>
  <c r="AU30" i="35" s="1"/>
  <c r="Q347" i="30"/>
  <c r="AR83" i="31"/>
  <c r="AR92" i="31" s="1"/>
  <c r="AR15" i="35" s="1"/>
  <c r="P114" i="31"/>
  <c r="P132" i="31" s="1"/>
  <c r="P19" i="35" s="1"/>
  <c r="P28" i="35" s="1"/>
  <c r="AD116" i="31"/>
  <c r="AD134" i="31" s="1"/>
  <c r="AD21" i="35" s="1"/>
  <c r="AD30" i="35" s="1"/>
  <c r="AR373" i="30"/>
  <c r="Q83" i="31"/>
  <c r="Q92" i="31" s="1"/>
  <c r="Q15" i="35" s="1"/>
  <c r="AL335" i="26"/>
  <c r="AL336" i="26" s="1"/>
  <c r="AG156" i="30"/>
  <c r="AG157" i="30" s="1"/>
  <c r="AG480" i="31" s="1"/>
  <c r="AG497" i="31" s="1"/>
  <c r="AG44" i="35" s="1"/>
  <c r="AG52" i="35" s="1"/>
  <c r="X186" i="30"/>
  <c r="X199" i="30" s="1"/>
  <c r="X222" i="30" s="1"/>
  <c r="AP186" i="30"/>
  <c r="AP199" i="30" s="1"/>
  <c r="AP222" i="30" s="1"/>
  <c r="AD186" i="30"/>
  <c r="AD199" i="30" s="1"/>
  <c r="AD333" i="30" s="1"/>
  <c r="AB348" i="30"/>
  <c r="V185" i="30"/>
  <c r="V198" i="30" s="1"/>
  <c r="V332" i="30" s="1"/>
  <c r="AT347" i="30"/>
  <c r="AC174" i="30"/>
  <c r="AO156" i="30"/>
  <c r="AO157" i="30" s="1"/>
  <c r="AO165" i="30" s="1"/>
  <c r="AD317" i="26"/>
  <c r="AD327" i="26" s="1"/>
  <c r="X113" i="31"/>
  <c r="X131" i="31" s="1"/>
  <c r="X18" i="35" s="1"/>
  <c r="X27" i="35" s="1"/>
  <c r="AL332" i="26"/>
  <c r="AL333" i="26" s="1"/>
  <c r="AL16" i="31" s="1"/>
  <c r="AL164" i="30"/>
  <c r="AC338" i="26"/>
  <c r="AC339" i="26" s="1"/>
  <c r="AT188" i="30"/>
  <c r="AT201" i="30" s="1"/>
  <c r="AT269" i="30" s="1"/>
  <c r="V373" i="30"/>
  <c r="AG348" i="30"/>
  <c r="X185" i="30"/>
  <c r="X198" i="30" s="1"/>
  <c r="X332" i="30" s="1"/>
  <c r="AL185" i="30"/>
  <c r="AL198" i="30" s="1"/>
  <c r="AL267" i="30" s="1"/>
  <c r="AL156" i="30"/>
  <c r="AL157" i="30" s="1"/>
  <c r="AL176" i="30" s="1"/>
  <c r="AC187" i="30"/>
  <c r="AC200" i="30" s="1"/>
  <c r="AC223" i="30" s="1"/>
  <c r="AT116" i="31"/>
  <c r="AT134" i="31" s="1"/>
  <c r="AT21" i="35" s="1"/>
  <c r="AT30" i="35" s="1"/>
  <c r="AO349" i="30"/>
  <c r="AB113" i="31"/>
  <c r="AB131" i="31" s="1"/>
  <c r="AB18" i="35" s="1"/>
  <c r="AB27" i="35" s="1"/>
  <c r="V341" i="26"/>
  <c r="V342" i="26" s="1"/>
  <c r="X7" i="35"/>
  <c r="X10" i="35" s="1"/>
  <c r="AF186" i="30"/>
  <c r="AF199" i="30" s="1"/>
  <c r="AF333" i="30" s="1"/>
  <c r="AD83" i="31"/>
  <c r="AD92" i="31" s="1"/>
  <c r="AD15" i="35" s="1"/>
  <c r="AG335" i="26"/>
  <c r="AG336" i="26" s="1"/>
  <c r="Y185" i="30"/>
  <c r="Y198" i="30" s="1"/>
  <c r="Y267" i="30" s="1"/>
  <c r="AU348" i="30"/>
  <c r="X164" i="30"/>
  <c r="Y160" i="30"/>
  <c r="Y162" i="30" s="1"/>
  <c r="Y168" i="30" s="1"/>
  <c r="AU164" i="30"/>
  <c r="Q341" i="26"/>
  <c r="Q342" i="26" s="1"/>
  <c r="AF187" i="30"/>
  <c r="AF200" i="30" s="1"/>
  <c r="AF223" i="30" s="1"/>
  <c r="V300" i="26"/>
  <c r="V302" i="26" s="1"/>
  <c r="V76" i="31" s="1"/>
  <c r="W116" i="31"/>
  <c r="W134" i="31" s="1"/>
  <c r="W21" i="35" s="1"/>
  <c r="W30" i="35" s="1"/>
  <c r="AB373" i="30"/>
  <c r="Z156" i="30"/>
  <c r="Z157" i="30" s="1"/>
  <c r="Z421" i="30" s="1"/>
  <c r="AD185" i="30"/>
  <c r="AD198" i="30" s="1"/>
  <c r="AD267" i="30" s="1"/>
  <c r="AG341" i="26"/>
  <c r="AG342" i="26" s="1"/>
  <c r="AT348" i="30"/>
  <c r="W156" i="30"/>
  <c r="W157" i="30" s="1"/>
  <c r="W176" i="30" s="1"/>
  <c r="P113" i="31"/>
  <c r="P131" i="31" s="1"/>
  <c r="Y116" i="31"/>
  <c r="Y134" i="31" s="1"/>
  <c r="Y21" i="35" s="1"/>
  <c r="Y30" i="35" s="1"/>
  <c r="W188" i="30"/>
  <c r="W201" i="30" s="1"/>
  <c r="W269" i="30" s="1"/>
  <c r="AB188" i="30"/>
  <c r="AB201" i="30" s="1"/>
  <c r="AB269" i="30" s="1"/>
  <c r="V187" i="30"/>
  <c r="V200" i="30" s="1"/>
  <c r="V223" i="30" s="1"/>
  <c r="AU186" i="30"/>
  <c r="AU199" i="30" s="1"/>
  <c r="AU222" i="30" s="1"/>
  <c r="AR335" i="26"/>
  <c r="AR336" i="26" s="1"/>
  <c r="AT74" i="31"/>
  <c r="X174" i="30"/>
  <c r="Y82" i="31"/>
  <c r="Y91" i="31" s="1"/>
  <c r="Y14" i="35" s="1"/>
  <c r="Z174" i="30"/>
  <c r="AD347" i="30"/>
  <c r="W317" i="26"/>
  <c r="W327" i="26" s="1"/>
  <c r="AG188" i="30"/>
  <c r="AG201" i="30" s="1"/>
  <c r="AG327" i="30" s="1"/>
  <c r="AT114" i="31"/>
  <c r="AT132" i="31" s="1"/>
  <c r="AT19" i="35" s="1"/>
  <c r="AT28" i="35" s="1"/>
  <c r="Q335" i="26"/>
  <c r="Q336" i="26" s="1"/>
  <c r="AU156" i="30"/>
  <c r="AU157" i="30" s="1"/>
  <c r="AU421" i="30" s="1"/>
  <c r="Q116" i="31"/>
  <c r="Q134" i="31" s="1"/>
  <c r="Q21" i="35" s="1"/>
  <c r="Q30" i="35" s="1"/>
  <c r="AA75" i="31"/>
  <c r="W83" i="31"/>
  <c r="W92" i="31" s="1"/>
  <c r="W15" i="35" s="1"/>
  <c r="P332" i="26"/>
  <c r="P333" i="26" s="1"/>
  <c r="P16" i="31" s="1"/>
  <c r="Y188" i="30"/>
  <c r="Y201" i="30" s="1"/>
  <c r="Y327" i="30" s="1"/>
  <c r="AF338" i="26"/>
  <c r="AF339" i="26" s="1"/>
  <c r="V115" i="31"/>
  <c r="V133" i="31" s="1"/>
  <c r="V20" i="35" s="1"/>
  <c r="V29" i="35" s="1"/>
  <c r="AR114" i="31"/>
  <c r="AR132" i="31" s="1"/>
  <c r="AR19" i="35" s="1"/>
  <c r="AR28" i="35" s="1"/>
  <c r="Q114" i="31"/>
  <c r="Q132" i="31" s="1"/>
  <c r="Q19" i="35" s="1"/>
  <c r="Q28" i="35" s="1"/>
  <c r="AU317" i="26"/>
  <c r="AU327" i="26" s="1"/>
  <c r="X82" i="31"/>
  <c r="X91" i="31" s="1"/>
  <c r="X14" i="35" s="1"/>
  <c r="AL317" i="26"/>
  <c r="AL327" i="26" s="1"/>
  <c r="V335" i="26"/>
  <c r="V336" i="26" s="1"/>
  <c r="Z349" i="30"/>
  <c r="Z350" i="30" s="1"/>
  <c r="Z358" i="30" s="1"/>
  <c r="Z317" i="26"/>
  <c r="Z84" i="31" s="1"/>
  <c r="AT115" i="31"/>
  <c r="AT133" i="31" s="1"/>
  <c r="AT20" i="35" s="1"/>
  <c r="AT29" i="35" s="1"/>
  <c r="V114" i="31"/>
  <c r="V132" i="31" s="1"/>
  <c r="V19" i="35" s="1"/>
  <c r="V28" i="35" s="1"/>
  <c r="S7" i="35"/>
  <c r="S10" i="35" s="1"/>
  <c r="AT349" i="30"/>
  <c r="AG332" i="26"/>
  <c r="AG333" i="26" s="1"/>
  <c r="AG16" i="31" s="1"/>
  <c r="AC373" i="30"/>
  <c r="AG115" i="31"/>
  <c r="AG133" i="31" s="1"/>
  <c r="AG20" i="35" s="1"/>
  <c r="AG29" i="35" s="1"/>
  <c r="Q187" i="30"/>
  <c r="Q200" i="30" s="1"/>
  <c r="Q334" i="30" s="1"/>
  <c r="X317" i="26"/>
  <c r="X327" i="26" s="1"/>
  <c r="S74" i="31"/>
  <c r="W349" i="30"/>
  <c r="AT338" i="26"/>
  <c r="AT339" i="26" s="1"/>
  <c r="X160" i="30"/>
  <c r="X162" i="30" s="1"/>
  <c r="X168" i="30" s="1"/>
  <c r="AL82" i="31"/>
  <c r="AL91" i="31" s="1"/>
  <c r="AL14" i="35" s="1"/>
  <c r="Z160" i="30"/>
  <c r="Z162" i="30" s="1"/>
  <c r="Z168" i="30" s="1"/>
  <c r="AG185" i="30"/>
  <c r="AG198" i="30" s="1"/>
  <c r="AG267" i="30" s="1"/>
  <c r="Y348" i="30"/>
  <c r="Z338" i="26"/>
  <c r="Z339" i="26" s="1"/>
  <c r="AG349" i="30"/>
  <c r="Q338" i="26"/>
  <c r="Q339" i="26" s="1"/>
  <c r="V164" i="30"/>
  <c r="V317" i="26"/>
  <c r="V327" i="26" s="1"/>
  <c r="AL173" i="30"/>
  <c r="Z173" i="30"/>
  <c r="AG347" i="30"/>
  <c r="Y186" i="30"/>
  <c r="Y199" i="30" s="1"/>
  <c r="Y333" i="30" s="1"/>
  <c r="Z187" i="30"/>
  <c r="Z200" i="30" s="1"/>
  <c r="Z334" i="30" s="1"/>
  <c r="AG338" i="26"/>
  <c r="AG339" i="26" s="1"/>
  <c r="Q349" i="30"/>
  <c r="V83" i="31"/>
  <c r="V92" i="31" s="1"/>
  <c r="V15" i="35" s="1"/>
  <c r="AP188" i="30"/>
  <c r="AP201" i="30" s="1"/>
  <c r="AP269" i="30" s="1"/>
  <c r="AR160" i="30"/>
  <c r="AR162" i="30" s="1"/>
  <c r="AR168" i="30" s="1"/>
  <c r="AF373" i="30"/>
  <c r="AF114" i="31"/>
  <c r="AF132" i="31" s="1"/>
  <c r="AF19" i="35" s="1"/>
  <c r="AF28" i="35" s="1"/>
  <c r="AD156" i="30"/>
  <c r="AD157" i="30" s="1"/>
  <c r="AD375" i="30" s="1"/>
  <c r="AC82" i="31"/>
  <c r="AC91" i="31" s="1"/>
  <c r="AC14" i="35" s="1"/>
  <c r="P373" i="30"/>
  <c r="AF335" i="26"/>
  <c r="AF336" i="26" s="1"/>
  <c r="AL116" i="31"/>
  <c r="AL134" i="31" s="1"/>
  <c r="AL21" i="35" s="1"/>
  <c r="AL30" i="35" s="1"/>
  <c r="AD164" i="30"/>
  <c r="W332" i="26"/>
  <c r="W333" i="26" s="1"/>
  <c r="W16" i="31" s="1"/>
  <c r="AP317" i="26"/>
  <c r="AP84" i="31" s="1"/>
  <c r="AB156" i="30"/>
  <c r="AB157" i="30" s="1"/>
  <c r="AB480" i="31" s="1"/>
  <c r="AB497" i="31" s="1"/>
  <c r="AB44" i="35" s="1"/>
  <c r="AB52" i="35" s="1"/>
  <c r="AP160" i="30"/>
  <c r="AP162" i="30" s="1"/>
  <c r="AP168" i="30" s="1"/>
  <c r="AC160" i="30"/>
  <c r="AC162" i="30" s="1"/>
  <c r="AC168" i="30" s="1"/>
  <c r="P341" i="26"/>
  <c r="P342" i="26" s="1"/>
  <c r="X300" i="26"/>
  <c r="X302" i="26" s="1"/>
  <c r="X76" i="31" s="1"/>
  <c r="X116" i="31"/>
  <c r="X134" i="31" s="1"/>
  <c r="X21" i="35" s="1"/>
  <c r="X30" i="35" s="1"/>
  <c r="AB174" i="30"/>
  <c r="AL341" i="26"/>
  <c r="AL342" i="26" s="1"/>
  <c r="W347" i="30"/>
  <c r="AR317" i="26"/>
  <c r="AR327" i="26" s="1"/>
  <c r="Y347" i="30"/>
  <c r="Y350" i="30" s="1"/>
  <c r="Y358" i="30" s="1"/>
  <c r="AF341" i="26"/>
  <c r="AF342" i="26" s="1"/>
  <c r="Y113" i="31"/>
  <c r="Y131" i="31" s="1"/>
  <c r="Y18" i="35" s="1"/>
  <c r="Y27" i="35" s="1"/>
  <c r="AR173" i="30"/>
  <c r="AF188" i="30"/>
  <c r="AF201" i="30" s="1"/>
  <c r="AF269" i="30" s="1"/>
  <c r="AO115" i="31"/>
  <c r="AO133" i="31" s="1"/>
  <c r="AO20" i="35" s="1"/>
  <c r="AO29" i="35" s="1"/>
  <c r="AB332" i="26"/>
  <c r="AB333" i="26" s="1"/>
  <c r="AB16" i="31" s="1"/>
  <c r="AP82" i="31"/>
  <c r="AP91" i="31" s="1"/>
  <c r="AP14" i="35" s="1"/>
  <c r="AC317" i="26"/>
  <c r="AC84" i="31" s="1"/>
  <c r="P116" i="31"/>
  <c r="P134" i="31" s="1"/>
  <c r="P21" i="35" s="1"/>
  <c r="P30" i="35" s="1"/>
  <c r="X373" i="30"/>
  <c r="AB83" i="31"/>
  <c r="AB92" i="31" s="1"/>
  <c r="AB15" i="35" s="1"/>
  <c r="AC335" i="26"/>
  <c r="AC336" i="26" s="1"/>
  <c r="AL373" i="30"/>
  <c r="W113" i="31"/>
  <c r="W131" i="31" s="1"/>
  <c r="W18" i="35" s="1"/>
  <c r="W27" i="35" s="1"/>
  <c r="V174" i="30"/>
  <c r="AO187" i="30"/>
  <c r="AO200" i="30" s="1"/>
  <c r="AO223" i="30" s="1"/>
  <c r="AB347" i="30"/>
  <c r="W115" i="31"/>
  <c r="W133" i="31" s="1"/>
  <c r="W20" i="35" s="1"/>
  <c r="W29" i="35" s="1"/>
  <c r="AV7" i="35"/>
  <c r="AV10" i="35" s="1"/>
  <c r="AC188" i="30"/>
  <c r="AC201" i="30" s="1"/>
  <c r="AC327" i="30" s="1"/>
  <c r="AP116" i="31"/>
  <c r="AP134" i="31" s="1"/>
  <c r="AP21" i="35" s="1"/>
  <c r="AP30" i="35" s="1"/>
  <c r="AC114" i="31"/>
  <c r="AC132" i="31" s="1"/>
  <c r="AC19" i="35" s="1"/>
  <c r="AC28" i="35" s="1"/>
  <c r="W187" i="30"/>
  <c r="W200" i="30" s="1"/>
  <c r="W223" i="30" s="1"/>
  <c r="AC116" i="31"/>
  <c r="AC134" i="31" s="1"/>
  <c r="AC21" i="35" s="1"/>
  <c r="AC30" i="35" s="1"/>
  <c r="AP373" i="30"/>
  <c r="AC348" i="30"/>
  <c r="AR349" i="30"/>
  <c r="AR187" i="30"/>
  <c r="AR200" i="30" s="1"/>
  <c r="AR223" i="30" s="1"/>
  <c r="AV74" i="31"/>
  <c r="AB173" i="30"/>
  <c r="AQ75" i="31"/>
  <c r="AR338" i="26"/>
  <c r="AR339" i="26" s="1"/>
  <c r="AQ8" i="35"/>
  <c r="AQ11" i="35" s="1"/>
  <c r="AK8" i="35"/>
  <c r="AK11" i="35" s="1"/>
  <c r="AF115" i="31"/>
  <c r="AF133" i="31" s="1"/>
  <c r="AF20" i="35" s="1"/>
  <c r="AF29" i="35" s="1"/>
  <c r="AB160" i="30"/>
  <c r="AB162" i="30" s="1"/>
  <c r="AB168" i="30" s="1"/>
  <c r="AK301" i="26"/>
  <c r="AK302" i="26" s="1"/>
  <c r="AK76" i="31" s="1"/>
  <c r="AB317" i="26"/>
  <c r="AB327" i="26" s="1"/>
  <c r="Q302" i="26"/>
  <c r="Q76" i="31" s="1"/>
  <c r="AH302" i="26"/>
  <c r="AH76" i="31" s="1"/>
  <c r="M16" i="31"/>
  <c r="AH16" i="31"/>
  <c r="V16" i="31"/>
  <c r="AO16" i="31"/>
  <c r="K16" i="31"/>
  <c r="AS16" i="31"/>
  <c r="AC16" i="31"/>
  <c r="AW16" i="31"/>
  <c r="AD16" i="31"/>
  <c r="S16" i="31"/>
  <c r="AE16" i="31"/>
  <c r="AM16" i="31"/>
  <c r="AR16" i="31"/>
  <c r="L16" i="31"/>
  <c r="Z16" i="31"/>
  <c r="AV16" i="31"/>
  <c r="T16" i="31"/>
  <c r="AQ16" i="31"/>
  <c r="R16" i="31"/>
  <c r="AN16" i="31"/>
  <c r="AT16" i="31"/>
  <c r="O16" i="31"/>
  <c r="Y16" i="31"/>
  <c r="AA16" i="31"/>
  <c r="AK16" i="31"/>
  <c r="AL302" i="26"/>
  <c r="AL76" i="31" s="1"/>
  <c r="S302" i="26"/>
  <c r="S76" i="31" s="1"/>
  <c r="N302" i="26"/>
  <c r="N76" i="31" s="1"/>
  <c r="AN350" i="30"/>
  <c r="AN359" i="30" s="1"/>
  <c r="AM350" i="30"/>
  <c r="AM359" i="30" s="1"/>
  <c r="Y302" i="26"/>
  <c r="Y76" i="31" s="1"/>
  <c r="Z302" i="26"/>
  <c r="Z76" i="31" s="1"/>
  <c r="AQ302" i="26"/>
  <c r="AQ76" i="31" s="1"/>
  <c r="AO302" i="26"/>
  <c r="AO76" i="31" s="1"/>
  <c r="AD302" i="26"/>
  <c r="AD76" i="31" s="1"/>
  <c r="AJ302" i="26"/>
  <c r="AJ76" i="31" s="1"/>
  <c r="AI302" i="26"/>
  <c r="AI76" i="31" s="1"/>
  <c r="AQ350" i="30"/>
  <c r="AQ359" i="30" s="1"/>
  <c r="P302" i="26"/>
  <c r="P76" i="31" s="1"/>
  <c r="AC302" i="26"/>
  <c r="AC76" i="31" s="1"/>
  <c r="AF350" i="30"/>
  <c r="AF358" i="30" s="1"/>
  <c r="AB302" i="26"/>
  <c r="AB76" i="31" s="1"/>
  <c r="AW302" i="26"/>
  <c r="AW76" i="31" s="1"/>
  <c r="O302" i="26"/>
  <c r="O76" i="31" s="1"/>
  <c r="AS350" i="30"/>
  <c r="AS359" i="30" s="1"/>
  <c r="AP302" i="26"/>
  <c r="AP76" i="31" s="1"/>
  <c r="AU302" i="26"/>
  <c r="AU76" i="31" s="1"/>
  <c r="U302" i="26"/>
  <c r="U76" i="31" s="1"/>
  <c r="AV302" i="26"/>
  <c r="AV76" i="31" s="1"/>
  <c r="AV350" i="30"/>
  <c r="AV359" i="30" s="1"/>
  <c r="AL350" i="30"/>
  <c r="AL358" i="30" s="1"/>
  <c r="AH350" i="30"/>
  <c r="AH358" i="30" s="1"/>
  <c r="AM302" i="26"/>
  <c r="AM76" i="31" s="1"/>
  <c r="M302" i="26"/>
  <c r="M76" i="31" s="1"/>
  <c r="AE302" i="26"/>
  <c r="AE76" i="31" s="1"/>
  <c r="AF302" i="26"/>
  <c r="AF76" i="31" s="1"/>
  <c r="T302" i="26"/>
  <c r="T76" i="31" s="1"/>
  <c r="S350" i="30"/>
  <c r="AG302" i="26"/>
  <c r="AG76" i="31" s="1"/>
  <c r="AA350" i="30"/>
  <c r="AA359" i="30" s="1"/>
  <c r="U350" i="30"/>
  <c r="R350" i="30"/>
  <c r="AW350" i="30"/>
  <c r="AW359" i="30" s="1"/>
  <c r="AK350" i="30"/>
  <c r="AK358" i="30" s="1"/>
  <c r="L350" i="30"/>
  <c r="L358" i="30" s="1"/>
  <c r="AR302" i="26"/>
  <c r="AR76" i="31" s="1"/>
  <c r="K350" i="30"/>
  <c r="K358" i="30" s="1"/>
  <c r="S327" i="26"/>
  <c r="S84" i="31"/>
  <c r="AS421" i="30"/>
  <c r="AS165" i="30"/>
  <c r="AS166" i="30" s="1"/>
  <c r="AS169" i="30" s="1"/>
  <c r="AS170" i="30" s="1"/>
  <c r="AS375" i="30"/>
  <c r="AS480" i="31"/>
  <c r="AS497" i="31" s="1"/>
  <c r="AS44" i="35" s="1"/>
  <c r="AS52" i="35" s="1"/>
  <c r="AS176" i="30"/>
  <c r="AK165" i="30"/>
  <c r="AK166" i="30" s="1"/>
  <c r="AK169" i="30" s="1"/>
  <c r="AK170" i="30" s="1"/>
  <c r="AK480" i="31"/>
  <c r="AK497" i="31" s="1"/>
  <c r="AK44" i="35" s="1"/>
  <c r="AK52" i="35" s="1"/>
  <c r="AK421" i="30"/>
  <c r="AK375" i="30"/>
  <c r="AK176" i="30"/>
  <c r="L327" i="26"/>
  <c r="L84" i="31"/>
  <c r="K93" i="31"/>
  <c r="K158" i="31"/>
  <c r="AW327" i="26"/>
  <c r="AW84" i="31"/>
  <c r="AX301" i="26"/>
  <c r="AX75" i="31"/>
  <c r="AX8" i="35"/>
  <c r="AX11" i="35" s="1"/>
  <c r="AV327" i="26"/>
  <c r="AV84" i="31"/>
  <c r="O332" i="30"/>
  <c r="O267" i="30"/>
  <c r="L222" i="30"/>
  <c r="L333" i="30"/>
  <c r="N131" i="31"/>
  <c r="AP267" i="30"/>
  <c r="AP332" i="30"/>
  <c r="S334" i="30"/>
  <c r="S223" i="30"/>
  <c r="Z267" i="30"/>
  <c r="Z332" i="30"/>
  <c r="AQ421" i="30"/>
  <c r="AQ375" i="30"/>
  <c r="AQ176" i="30"/>
  <c r="AQ480" i="31"/>
  <c r="AQ497" i="31" s="1"/>
  <c r="AQ44" i="35" s="1"/>
  <c r="AQ52" i="35" s="1"/>
  <c r="AQ165" i="30"/>
  <c r="AQ166" i="30" s="1"/>
  <c r="AQ169" i="30" s="1"/>
  <c r="AQ170" i="30" s="1"/>
  <c r="AE63" i="16"/>
  <c r="AN332" i="30"/>
  <c r="AN267" i="30"/>
  <c r="K327" i="30"/>
  <c r="K269" i="30"/>
  <c r="AI223" i="30"/>
  <c r="AI334" i="30"/>
  <c r="AR333" i="30"/>
  <c r="AR222" i="30"/>
  <c r="Q332" i="30"/>
  <c r="Q267" i="30"/>
  <c r="AK327" i="30"/>
  <c r="AK269" i="30"/>
  <c r="K222" i="30"/>
  <c r="K333" i="30"/>
  <c r="O333" i="30"/>
  <c r="O222" i="30"/>
  <c r="AS63" i="16"/>
  <c r="AJ333" i="30"/>
  <c r="AJ222" i="30"/>
  <c r="AK332" i="30"/>
  <c r="AK267" i="30"/>
  <c r="R327" i="26"/>
  <c r="R84" i="31"/>
  <c r="L223" i="30"/>
  <c r="L334" i="30"/>
  <c r="S222" i="30"/>
  <c r="S333" i="30"/>
  <c r="S421" i="30"/>
  <c r="S375" i="30"/>
  <c r="S165" i="30"/>
  <c r="S166" i="30" s="1"/>
  <c r="S169" i="30" s="1"/>
  <c r="S170" i="30" s="1"/>
  <c r="S176" i="30"/>
  <c r="S480" i="31"/>
  <c r="S497" i="31" s="1"/>
  <c r="S44" i="35" s="1"/>
  <c r="S52" i="35" s="1"/>
  <c r="AB223" i="30"/>
  <c r="AB334" i="30"/>
  <c r="AN327" i="30"/>
  <c r="AN269" i="30"/>
  <c r="V63" i="16"/>
  <c r="AR327" i="30"/>
  <c r="AR269" i="30"/>
  <c r="AT63" i="16"/>
  <c r="AM223" i="30"/>
  <c r="AM334" i="30"/>
  <c r="AM327" i="30"/>
  <c r="AM269" i="30"/>
  <c r="Q63" i="16"/>
  <c r="AN333" i="30"/>
  <c r="AN222" i="30"/>
  <c r="AJ334" i="30"/>
  <c r="AJ223" i="30"/>
  <c r="X269" i="30"/>
  <c r="X327" i="30"/>
  <c r="R131" i="31"/>
  <c r="Y334" i="30"/>
  <c r="Y223" i="30"/>
  <c r="AV63" i="16"/>
  <c r="AV269" i="30"/>
  <c r="AV327" i="30"/>
  <c r="Z327" i="30"/>
  <c r="Z269" i="30"/>
  <c r="AQ222" i="30"/>
  <c r="AQ333" i="30"/>
  <c r="AD63" i="16"/>
  <c r="AB63" i="16"/>
  <c r="AC63" i="16"/>
  <c r="AO332" i="30"/>
  <c r="AO267" i="30"/>
  <c r="L267" i="30"/>
  <c r="L332" i="30"/>
  <c r="W267" i="30"/>
  <c r="W332" i="30"/>
  <c r="AG63" i="16"/>
  <c r="V421" i="30"/>
  <c r="V480" i="31"/>
  <c r="V497" i="31" s="1"/>
  <c r="V44" i="35" s="1"/>
  <c r="V52" i="35" s="1"/>
  <c r="V375" i="30"/>
  <c r="V165" i="30"/>
  <c r="V176" i="30"/>
  <c r="AS332" i="30"/>
  <c r="AS267" i="30"/>
  <c r="AK327" i="26"/>
  <c r="AK84" i="31"/>
  <c r="AQ327" i="26"/>
  <c r="AQ84" i="31"/>
  <c r="N327" i="26"/>
  <c r="N84" i="31"/>
  <c r="O176" i="30"/>
  <c r="O375" i="30"/>
  <c r="O480" i="31"/>
  <c r="O497" i="31" s="1"/>
  <c r="O44" i="35" s="1"/>
  <c r="O52" i="35" s="1"/>
  <c r="O421" i="30"/>
  <c r="O165" i="30"/>
  <c r="AX300" i="26"/>
  <c r="AX74" i="31"/>
  <c r="AX7" i="35"/>
  <c r="AX10" i="35" s="1"/>
  <c r="AM327" i="26"/>
  <c r="AM84" i="31"/>
  <c r="AX82" i="31"/>
  <c r="AX91" i="31" s="1"/>
  <c r="AX14" i="35" s="1"/>
  <c r="AX173" i="30"/>
  <c r="AX160" i="30"/>
  <c r="AX162" i="30" s="1"/>
  <c r="AX168" i="30" s="1"/>
  <c r="AA333" i="30"/>
  <c r="AA222" i="30"/>
  <c r="AK334" i="30"/>
  <c r="AK223" i="30"/>
  <c r="L63" i="16"/>
  <c r="L176" i="30"/>
  <c r="L421" i="30"/>
  <c r="L165" i="30"/>
  <c r="L166" i="30" s="1"/>
  <c r="L169" i="30" s="1"/>
  <c r="L170" i="30" s="1"/>
  <c r="L375" i="30"/>
  <c r="L480" i="31"/>
  <c r="L497" i="31" s="1"/>
  <c r="L44" i="35" s="1"/>
  <c r="L52" i="35" s="1"/>
  <c r="M63" i="16"/>
  <c r="K334" i="30"/>
  <c r="K223" i="30"/>
  <c r="P334" i="30"/>
  <c r="P223" i="30"/>
  <c r="AU63" i="16"/>
  <c r="AN176" i="30"/>
  <c r="AN480" i="31"/>
  <c r="AN497" i="31" s="1"/>
  <c r="AN44" i="35" s="1"/>
  <c r="AN52" i="35" s="1"/>
  <c r="AN421" i="30"/>
  <c r="AN165" i="30"/>
  <c r="AN166" i="30" s="1"/>
  <c r="AN169" i="30" s="1"/>
  <c r="AN170" i="30" s="1"/>
  <c r="AN375" i="30"/>
  <c r="U63" i="16"/>
  <c r="O223" i="30"/>
  <c r="O334" i="30"/>
  <c r="AR375" i="30"/>
  <c r="AR176" i="30"/>
  <c r="AR421" i="30"/>
  <c r="AR165" i="30"/>
  <c r="AR480" i="31"/>
  <c r="AR497" i="31" s="1"/>
  <c r="AR44" i="35" s="1"/>
  <c r="AR52" i="35" s="1"/>
  <c r="O63" i="16"/>
  <c r="AW332" i="30"/>
  <c r="AW267" i="30"/>
  <c r="X421" i="30"/>
  <c r="X165" i="30"/>
  <c r="X375" i="30"/>
  <c r="X480" i="31"/>
  <c r="X497" i="31" s="1"/>
  <c r="X44" i="35" s="1"/>
  <c r="X52" i="35" s="1"/>
  <c r="X176" i="30"/>
  <c r="AH267" i="30"/>
  <c r="AH332" i="30"/>
  <c r="AN327" i="26"/>
  <c r="AN84" i="31"/>
  <c r="K267" i="30"/>
  <c r="K332" i="30"/>
  <c r="AI332" i="30"/>
  <c r="AI267" i="30"/>
  <c r="AU334" i="30"/>
  <c r="AU223" i="30"/>
  <c r="AO63" i="16"/>
  <c r="AW63" i="16"/>
  <c r="AW327" i="30"/>
  <c r="AW269" i="30"/>
  <c r="AS334" i="30"/>
  <c r="AS223" i="30"/>
  <c r="N222" i="30"/>
  <c r="N333" i="30"/>
  <c r="AH327" i="30"/>
  <c r="AH269" i="30"/>
  <c r="S267" i="30"/>
  <c r="S332" i="30"/>
  <c r="AL334" i="30"/>
  <c r="AL223" i="30"/>
  <c r="Z63" i="16"/>
  <c r="W333" i="30"/>
  <c r="W222" i="30"/>
  <c r="T333" i="30"/>
  <c r="T222" i="30"/>
  <c r="K91" i="31"/>
  <c r="K92" i="31"/>
  <c r="AF63" i="16"/>
  <c r="AF375" i="30"/>
  <c r="AF176" i="30"/>
  <c r="AF421" i="30"/>
  <c r="AF480" i="31"/>
  <c r="AF497" i="31" s="1"/>
  <c r="AF44" i="35" s="1"/>
  <c r="AF52" i="35" s="1"/>
  <c r="AF165" i="30"/>
  <c r="AM222" i="30"/>
  <c r="AM333" i="30"/>
  <c r="L131" i="31"/>
  <c r="AP223" i="30"/>
  <c r="AP334" i="30"/>
  <c r="AH327" i="26"/>
  <c r="AH84" i="31"/>
  <c r="AA63" i="16"/>
  <c r="R333" i="30"/>
  <c r="R222" i="30"/>
  <c r="R176" i="30"/>
  <c r="R375" i="30"/>
  <c r="R480" i="31"/>
  <c r="R497" i="31" s="1"/>
  <c r="R44" i="35" s="1"/>
  <c r="R52" i="35" s="1"/>
  <c r="R421" i="30"/>
  <c r="R165" i="30"/>
  <c r="R166" i="30" s="1"/>
  <c r="R169" i="30" s="1"/>
  <c r="R170" i="30" s="1"/>
  <c r="M333" i="30"/>
  <c r="M222" i="30"/>
  <c r="AV267" i="30"/>
  <c r="AV332" i="30"/>
  <c r="K133" i="31"/>
  <c r="AT334" i="30"/>
  <c r="AT223" i="30"/>
  <c r="AQ269" i="30"/>
  <c r="AQ327" i="30"/>
  <c r="AB267" i="30"/>
  <c r="AB332" i="30"/>
  <c r="AR63" i="16"/>
  <c r="U222" i="30"/>
  <c r="U333" i="30"/>
  <c r="AS327" i="30"/>
  <c r="AS269" i="30"/>
  <c r="AJ332" i="30"/>
  <c r="AJ267" i="30"/>
  <c r="AA223" i="30"/>
  <c r="AA334" i="30"/>
  <c r="AK333" i="30"/>
  <c r="AK222" i="30"/>
  <c r="X223" i="30"/>
  <c r="X334" i="30"/>
  <c r="R334" i="30"/>
  <c r="R223" i="30"/>
  <c r="R269" i="30"/>
  <c r="R327" i="30"/>
  <c r="AC332" i="30"/>
  <c r="AC267" i="30"/>
  <c r="K132" i="31"/>
  <c r="P333" i="30"/>
  <c r="P222" i="30"/>
  <c r="AW165" i="30"/>
  <c r="AW166" i="30" s="1"/>
  <c r="AW169" i="30" s="1"/>
  <c r="AW170" i="30" s="1"/>
  <c r="AW480" i="31"/>
  <c r="AW497" i="31" s="1"/>
  <c r="AW44" i="35" s="1"/>
  <c r="AW52" i="35" s="1"/>
  <c r="AW176" i="30"/>
  <c r="AW375" i="30"/>
  <c r="AW421" i="30"/>
  <c r="AA165" i="30"/>
  <c r="AA166" i="30" s="1"/>
  <c r="AA169" i="30" s="1"/>
  <c r="AA170" i="30" s="1"/>
  <c r="AA421" i="30"/>
  <c r="AA480" i="31"/>
  <c r="AA497" i="31" s="1"/>
  <c r="AA44" i="35" s="1"/>
  <c r="AA52" i="35" s="1"/>
  <c r="AA176" i="30"/>
  <c r="AA375" i="30"/>
  <c r="AV375" i="30"/>
  <c r="AV480" i="31"/>
  <c r="AV497" i="31" s="1"/>
  <c r="AV44" i="35" s="1"/>
  <c r="AV52" i="35" s="1"/>
  <c r="AV176" i="30"/>
  <c r="AV165" i="30"/>
  <c r="AV166" i="30" s="1"/>
  <c r="AV169" i="30" s="1"/>
  <c r="AV170" i="30" s="1"/>
  <c r="AV421" i="30"/>
  <c r="AQ267" i="30"/>
  <c r="AQ332" i="30"/>
  <c r="AD327" i="30"/>
  <c r="AD269" i="30"/>
  <c r="K131" i="31"/>
  <c r="AR332" i="30"/>
  <c r="AR267" i="30"/>
  <c r="AO333" i="30"/>
  <c r="AO222" i="30"/>
  <c r="L302" i="26"/>
  <c r="L76" i="31" s="1"/>
  <c r="AL63" i="16"/>
  <c r="AA269" i="30"/>
  <c r="AA327" i="30"/>
  <c r="X63" i="16"/>
  <c r="AH223" i="30"/>
  <c r="AH334" i="30"/>
  <c r="AV222" i="30"/>
  <c r="AV333" i="30"/>
  <c r="W63" i="16"/>
  <c r="AG334" i="30"/>
  <c r="AG223" i="30"/>
  <c r="T63" i="16"/>
  <c r="AC333" i="30"/>
  <c r="AC222" i="30"/>
  <c r="K375" i="30"/>
  <c r="K480" i="31"/>
  <c r="K421" i="30"/>
  <c r="K165" i="30"/>
  <c r="K166" i="30" s="1"/>
  <c r="K176" i="30"/>
  <c r="AI63" i="16"/>
  <c r="AM63" i="16"/>
  <c r="AH63" i="16"/>
  <c r="AV223" i="30"/>
  <c r="AV334" i="30"/>
  <c r="AQ223" i="30"/>
  <c r="AQ334" i="30"/>
  <c r="AM165" i="30"/>
  <c r="AM166" i="30" s="1"/>
  <c r="AM169" i="30" s="1"/>
  <c r="AM170" i="30" s="1"/>
  <c r="AM375" i="30"/>
  <c r="AM421" i="30"/>
  <c r="AM480" i="31"/>
  <c r="AM497" i="31" s="1"/>
  <c r="AM44" i="35" s="1"/>
  <c r="AM52" i="35" s="1"/>
  <c r="AM176" i="30"/>
  <c r="AA327" i="26"/>
  <c r="AA84" i="31"/>
  <c r="O131" i="31"/>
  <c r="AS327" i="26"/>
  <c r="AS84" i="31"/>
  <c r="R63" i="16"/>
  <c r="K134" i="31"/>
  <c r="L269" i="30"/>
  <c r="L327" i="30"/>
  <c r="AW223" i="30"/>
  <c r="AW334" i="30"/>
  <c r="AK63" i="16"/>
  <c r="K63" i="16"/>
  <c r="P63" i="16"/>
  <c r="AM267" i="30"/>
  <c r="AM332" i="30"/>
  <c r="AS333" i="30"/>
  <c r="AS222" i="30"/>
  <c r="AJ63" i="16"/>
  <c r="AA332" i="30"/>
  <c r="AA267" i="30"/>
  <c r="N165" i="30"/>
  <c r="N166" i="30" s="1"/>
  <c r="N169" i="30" s="1"/>
  <c r="N170" i="30" s="1"/>
  <c r="N480" i="31"/>
  <c r="N497" i="31" s="1"/>
  <c r="N44" i="35" s="1"/>
  <c r="N52" i="35" s="1"/>
  <c r="N176" i="30"/>
  <c r="N421" i="30"/>
  <c r="N375" i="30"/>
  <c r="AH176" i="30"/>
  <c r="AH375" i="30"/>
  <c r="AH480" i="31"/>
  <c r="AH497" i="31" s="1"/>
  <c r="AH44" i="35" s="1"/>
  <c r="AH52" i="35" s="1"/>
  <c r="AH165" i="30"/>
  <c r="AH166" i="30" s="1"/>
  <c r="AH169" i="30" s="1"/>
  <c r="AH170" i="30" s="1"/>
  <c r="AH421" i="30"/>
  <c r="S63" i="16"/>
  <c r="P327" i="30"/>
  <c r="P269" i="30"/>
  <c r="Q333" i="30"/>
  <c r="Q222" i="30"/>
  <c r="Y63" i="16"/>
  <c r="AN63" i="16"/>
  <c r="U421" i="30"/>
  <c r="U480" i="31"/>
  <c r="U497" i="31" s="1"/>
  <c r="U44" i="35" s="1"/>
  <c r="U52" i="35" s="1"/>
  <c r="U375" i="30"/>
  <c r="U176" i="30"/>
  <c r="U165" i="30"/>
  <c r="AW333" i="30"/>
  <c r="AW222" i="30"/>
  <c r="R267" i="30"/>
  <c r="R332" i="30"/>
  <c r="N63" i="16"/>
  <c r="AP63" i="16"/>
  <c r="S131" i="31"/>
  <c r="S327" i="30"/>
  <c r="S269" i="30"/>
  <c r="AQ63" i="16"/>
  <c r="AE267" i="30"/>
  <c r="AE332" i="30"/>
  <c r="AN223" i="30"/>
  <c r="AN334" i="30"/>
  <c r="K168" i="30"/>
  <c r="AH333" i="30"/>
  <c r="AH222" i="30"/>
  <c r="AL269" i="30"/>
  <c r="AL327" i="30"/>
  <c r="AG222" i="30"/>
  <c r="AG333" i="30"/>
  <c r="AC421" i="30"/>
  <c r="AC480" i="31"/>
  <c r="AC497" i="31" s="1"/>
  <c r="AC44" i="35" s="1"/>
  <c r="AC52" i="35" s="1"/>
  <c r="AC176" i="30"/>
  <c r="AC375" i="30"/>
  <c r="AC165" i="30"/>
  <c r="K327" i="26"/>
  <c r="AY294" i="26"/>
  <c r="AY295" i="26"/>
  <c r="AY320" i="26"/>
  <c r="AY321" i="26"/>
  <c r="AY319" i="26"/>
  <c r="AY315" i="26"/>
  <c r="AY316" i="26"/>
  <c r="AY322" i="26"/>
  <c r="AZ312" i="26"/>
  <c r="AZ267" i="26"/>
  <c r="AZ292" i="26"/>
  <c r="BB259" i="26" a="1"/>
  <c r="BB259" i="26" s="1"/>
  <c r="BA262" i="26"/>
  <c r="K302" i="26"/>
  <c r="K76" i="31" s="1"/>
  <c r="M267" i="30" l="1"/>
  <c r="AE176" i="30"/>
  <c r="AE480" i="31"/>
  <c r="AE497" i="31" s="1"/>
  <c r="AE44" i="35" s="1"/>
  <c r="AE52" i="35" s="1"/>
  <c r="AE165" i="30"/>
  <c r="AE166" i="30" s="1"/>
  <c r="AE169" i="30" s="1"/>
  <c r="AE170" i="30" s="1"/>
  <c r="AE177" i="30" s="1"/>
  <c r="AE375" i="30"/>
  <c r="M166" i="30"/>
  <c r="M169" i="30" s="1"/>
  <c r="M170" i="30" s="1"/>
  <c r="M184" i="30" s="1"/>
  <c r="M197" i="30" s="1"/>
  <c r="N327" i="30"/>
  <c r="N267" i="30"/>
  <c r="M350" i="30"/>
  <c r="M358" i="30" s="1"/>
  <c r="N223" i="30"/>
  <c r="N224" i="30" s="1"/>
  <c r="N227" i="30" s="1"/>
  <c r="W350" i="30"/>
  <c r="W358" i="30" s="1"/>
  <c r="AE334" i="30"/>
  <c r="AP350" i="30"/>
  <c r="AP358" i="30" s="1"/>
  <c r="M334" i="30"/>
  <c r="M269" i="30"/>
  <c r="T332" i="30"/>
  <c r="O166" i="30"/>
  <c r="O169" i="30" s="1"/>
  <c r="O170" i="30" s="1"/>
  <c r="M327" i="26"/>
  <c r="M480" i="31"/>
  <c r="M497" i="31" s="1"/>
  <c r="M44" i="35" s="1"/>
  <c r="M52" i="35" s="1"/>
  <c r="M176" i="30"/>
  <c r="M375" i="30"/>
  <c r="T176" i="30"/>
  <c r="M421" i="30"/>
  <c r="AE327" i="26"/>
  <c r="O327" i="30"/>
  <c r="AI222" i="30"/>
  <c r="AI224" i="30" s="1"/>
  <c r="Y421" i="30"/>
  <c r="AT480" i="31"/>
  <c r="AT497" i="31" s="1"/>
  <c r="AT44" i="35" s="1"/>
  <c r="AT52" i="35" s="1"/>
  <c r="T350" i="30"/>
  <c r="T358" i="30" s="1"/>
  <c r="AX113" i="31"/>
  <c r="AX131" i="31" s="1"/>
  <c r="AX18" i="35" s="1"/>
  <c r="AX27" i="35" s="1"/>
  <c r="O327" i="26"/>
  <c r="AL333" i="30"/>
  <c r="W165" i="30"/>
  <c r="W166" i="30" s="1"/>
  <c r="W169" i="30" s="1"/>
  <c r="W170" i="30" s="1"/>
  <c r="W177" i="30" s="1"/>
  <c r="W178" i="30" s="1"/>
  <c r="W179" i="30" s="1"/>
  <c r="AX332" i="26"/>
  <c r="AX333" i="26" s="1"/>
  <c r="AX16" i="31" s="1"/>
  <c r="AX17" i="31" s="1"/>
  <c r="AX20" i="31" s="1"/>
  <c r="AX22" i="31" s="1"/>
  <c r="AX185" i="30"/>
  <c r="AX198" i="30" s="1"/>
  <c r="AX267" i="30" s="1"/>
  <c r="T327" i="30"/>
  <c r="P480" i="31"/>
  <c r="P497" i="31" s="1"/>
  <c r="P44" i="35" s="1"/>
  <c r="P52" i="35" s="1"/>
  <c r="AO421" i="30"/>
  <c r="AT222" i="30"/>
  <c r="AT224" i="30" s="1"/>
  <c r="P176" i="30"/>
  <c r="AJ176" i="30"/>
  <c r="AX186" i="30"/>
  <c r="AX199" i="30" s="1"/>
  <c r="AX333" i="30" s="1"/>
  <c r="AU332" i="30"/>
  <c r="AJ165" i="30"/>
  <c r="AJ166" i="30" s="1"/>
  <c r="AJ169" i="30" s="1"/>
  <c r="AJ170" i="30" s="1"/>
  <c r="AJ177" i="30" s="1"/>
  <c r="AX335" i="26"/>
  <c r="AX336" i="26" s="1"/>
  <c r="AX341" i="26"/>
  <c r="AX342" i="26" s="1"/>
  <c r="T334" i="30"/>
  <c r="AX349" i="30"/>
  <c r="T84" i="31"/>
  <c r="T158" i="31" s="1"/>
  <c r="AP480" i="31"/>
  <c r="AP497" i="31" s="1"/>
  <c r="AP44" i="35" s="1"/>
  <c r="AP52" i="35" s="1"/>
  <c r="AX187" i="30"/>
  <c r="AX200" i="30" s="1"/>
  <c r="AX334" i="30" s="1"/>
  <c r="AP421" i="30"/>
  <c r="AX373" i="30"/>
  <c r="T375" i="30"/>
  <c r="U334" i="30"/>
  <c r="Y375" i="30"/>
  <c r="AF334" i="30"/>
  <c r="U267" i="30"/>
  <c r="AI165" i="30"/>
  <c r="AI166" i="30" s="1"/>
  <c r="AI169" i="30" s="1"/>
  <c r="AI170" i="30" s="1"/>
  <c r="AI177" i="30" s="1"/>
  <c r="AL165" i="30"/>
  <c r="AL166" i="30" s="1"/>
  <c r="AL169" i="30" s="1"/>
  <c r="AL170" i="30" s="1"/>
  <c r="AL177" i="30" s="1"/>
  <c r="AL178" i="30" s="1"/>
  <c r="AL179" i="30" s="1"/>
  <c r="Y165" i="30"/>
  <c r="Y166" i="30" s="1"/>
  <c r="Y169" i="30" s="1"/>
  <c r="Y170" i="30" s="1"/>
  <c r="Y184" i="30" s="1"/>
  <c r="Y197" i="30" s="1"/>
  <c r="AX115" i="31"/>
  <c r="AX133" i="31" s="1"/>
  <c r="AX20" i="35" s="1"/>
  <c r="AX29" i="35" s="1"/>
  <c r="AE269" i="30"/>
  <c r="AP165" i="30"/>
  <c r="AX188" i="30"/>
  <c r="AX201" i="30" s="1"/>
  <c r="AX269" i="30" s="1"/>
  <c r="AD223" i="30"/>
  <c r="Y480" i="31"/>
  <c r="Y497" i="31" s="1"/>
  <c r="Y44" i="35" s="1"/>
  <c r="Y52" i="35" s="1"/>
  <c r="AT267" i="30"/>
  <c r="Z480" i="31"/>
  <c r="Z497" i="31" s="1"/>
  <c r="Z44" i="35" s="1"/>
  <c r="Z52" i="35" s="1"/>
  <c r="U269" i="30"/>
  <c r="AL421" i="30"/>
  <c r="AX317" i="26"/>
  <c r="AX327" i="26" s="1"/>
  <c r="AP176" i="30"/>
  <c r="AX83" i="31"/>
  <c r="AX92" i="31" s="1"/>
  <c r="AX15" i="35" s="1"/>
  <c r="AE333" i="30"/>
  <c r="Q269" i="30"/>
  <c r="P165" i="30"/>
  <c r="P166" i="30" s="1"/>
  <c r="P169" i="30" s="1"/>
  <c r="P170" i="30" s="1"/>
  <c r="P177" i="30" s="1"/>
  <c r="AJ480" i="31"/>
  <c r="AJ497" i="31" s="1"/>
  <c r="AJ44" i="35" s="1"/>
  <c r="AJ52" i="35" s="1"/>
  <c r="AJ421" i="30"/>
  <c r="AX348" i="30"/>
  <c r="AX350" i="30" s="1"/>
  <c r="AX359" i="30" s="1"/>
  <c r="AR350" i="30"/>
  <c r="AR358" i="30" s="1"/>
  <c r="P375" i="30"/>
  <c r="P84" i="31"/>
  <c r="P158" i="31" s="1"/>
  <c r="AJ327" i="30"/>
  <c r="AC166" i="30"/>
  <c r="AC169" i="30" s="1"/>
  <c r="AC170" i="30" s="1"/>
  <c r="AC177" i="30" s="1"/>
  <c r="AC178" i="30" s="1"/>
  <c r="AC179" i="30" s="1"/>
  <c r="T480" i="31"/>
  <c r="T497" i="31" s="1"/>
  <c r="T44" i="35" s="1"/>
  <c r="T52" i="35" s="1"/>
  <c r="AF84" i="31"/>
  <c r="AF158" i="31" s="1"/>
  <c r="AR166" i="30"/>
  <c r="AR169" i="30" s="1"/>
  <c r="AR170" i="30" s="1"/>
  <c r="AR177" i="30" s="1"/>
  <c r="AR178" i="30" s="1"/>
  <c r="AR179" i="30" s="1"/>
  <c r="AL480" i="31"/>
  <c r="AL497" i="31" s="1"/>
  <c r="AL44" i="35" s="1"/>
  <c r="AL52" i="35" s="1"/>
  <c r="Z327" i="26"/>
  <c r="AT165" i="30"/>
  <c r="AT166" i="30" s="1"/>
  <c r="AT169" i="30" s="1"/>
  <c r="AT170" i="30" s="1"/>
  <c r="AT177" i="30" s="1"/>
  <c r="AT178" i="30" s="1"/>
  <c r="AT179" i="30" s="1"/>
  <c r="W375" i="30"/>
  <c r="Z375" i="30"/>
  <c r="Z165" i="30"/>
  <c r="Z166" i="30" s="1"/>
  <c r="Z169" i="30" s="1"/>
  <c r="Z170" i="30" s="1"/>
  <c r="Z177" i="30" s="1"/>
  <c r="AX164" i="30"/>
  <c r="AU350" i="30"/>
  <c r="AU358" i="30" s="1"/>
  <c r="T165" i="30"/>
  <c r="T166" i="30" s="1"/>
  <c r="T169" i="30" s="1"/>
  <c r="T170" i="30" s="1"/>
  <c r="T184" i="30" s="1"/>
  <c r="T197" i="30" s="1"/>
  <c r="Y84" i="31"/>
  <c r="Y158" i="31" s="1"/>
  <c r="AB327" i="30"/>
  <c r="AL375" i="30"/>
  <c r="AT375" i="30"/>
  <c r="AT421" i="30"/>
  <c r="W421" i="30"/>
  <c r="Z176" i="30"/>
  <c r="AX174" i="30"/>
  <c r="X166" i="30"/>
  <c r="X169" i="30" s="1"/>
  <c r="X170" i="30" s="1"/>
  <c r="X177" i="30" s="1"/>
  <c r="X178" i="30" s="1"/>
  <c r="X179" i="30" s="1"/>
  <c r="W480" i="31"/>
  <c r="W497" i="31" s="1"/>
  <c r="W44" i="35" s="1"/>
  <c r="W52" i="35" s="1"/>
  <c r="AP166" i="30"/>
  <c r="AP169" i="30" s="1"/>
  <c r="AP170" i="30" s="1"/>
  <c r="AP184" i="30" s="1"/>
  <c r="AP197" i="30" s="1"/>
  <c r="U327" i="26"/>
  <c r="AU375" i="30"/>
  <c r="AF267" i="30"/>
  <c r="AT84" i="31"/>
  <c r="AT158" i="31" s="1"/>
  <c r="AO269" i="30"/>
  <c r="AI480" i="31"/>
  <c r="AI497" i="31" s="1"/>
  <c r="AI44" i="35" s="1"/>
  <c r="AI52" i="35" s="1"/>
  <c r="AI176" i="30"/>
  <c r="AI421" i="30"/>
  <c r="AQ358" i="30"/>
  <c r="AF166" i="30"/>
  <c r="AF169" i="30" s="1"/>
  <c r="AF170" i="30" s="1"/>
  <c r="AF177" i="30" s="1"/>
  <c r="AF178" i="30" s="1"/>
  <c r="AF179" i="30" s="1"/>
  <c r="AI327" i="30"/>
  <c r="AI350" i="30"/>
  <c r="AI358" i="30" s="1"/>
  <c r="U166" i="30"/>
  <c r="U169" i="30" s="1"/>
  <c r="U170" i="30" s="1"/>
  <c r="U184" i="30" s="1"/>
  <c r="U197" i="30" s="1"/>
  <c r="AC350" i="30"/>
  <c r="AC358" i="30" s="1"/>
  <c r="AO350" i="30"/>
  <c r="AO358" i="30" s="1"/>
  <c r="AO166" i="30"/>
  <c r="AO169" i="30" s="1"/>
  <c r="AO170" i="30" s="1"/>
  <c r="AO184" i="30" s="1"/>
  <c r="AO197" i="30" s="1"/>
  <c r="V333" i="30"/>
  <c r="AB222" i="30"/>
  <c r="AB224" i="30" s="1"/>
  <c r="AO176" i="30"/>
  <c r="AF327" i="30"/>
  <c r="AI84" i="31"/>
  <c r="AI93" i="31" s="1"/>
  <c r="AI167" i="31" s="1"/>
  <c r="AO375" i="30"/>
  <c r="Z333" i="30"/>
  <c r="AG176" i="30"/>
  <c r="AF222" i="30"/>
  <c r="AF224" i="30" s="1"/>
  <c r="AF227" i="30" s="1"/>
  <c r="Z223" i="30"/>
  <c r="Z224" i="30" s="1"/>
  <c r="Z227" i="30" s="1"/>
  <c r="Q375" i="30"/>
  <c r="P332" i="30"/>
  <c r="AP327" i="30"/>
  <c r="W327" i="30"/>
  <c r="AO480" i="31"/>
  <c r="AO497" i="31" s="1"/>
  <c r="AO44" i="35" s="1"/>
  <c r="AO52" i="35" s="1"/>
  <c r="AD332" i="30"/>
  <c r="AG375" i="30"/>
  <c r="AG421" i="30"/>
  <c r="AG165" i="30"/>
  <c r="AG166" i="30" s="1"/>
  <c r="AG169" i="30" s="1"/>
  <c r="AG170" i="30" s="1"/>
  <c r="AG184" i="30" s="1"/>
  <c r="AG197" i="30" s="1"/>
  <c r="AC327" i="26"/>
  <c r="AB350" i="30"/>
  <c r="AB358" i="30" s="1"/>
  <c r="AT350" i="30"/>
  <c r="AT359" i="30" s="1"/>
  <c r="AB375" i="30"/>
  <c r="V327" i="30"/>
  <c r="Q165" i="30"/>
  <c r="Q166" i="30" s="1"/>
  <c r="Q169" i="30" s="1"/>
  <c r="Q170" i="30" s="1"/>
  <c r="Q177" i="30" s="1"/>
  <c r="Q421" i="30"/>
  <c r="AG84" i="31"/>
  <c r="AG158" i="31" s="1"/>
  <c r="AL332" i="30"/>
  <c r="AU84" i="31"/>
  <c r="AU158" i="31" s="1"/>
  <c r="AO84" i="31"/>
  <c r="AO158" i="31" s="1"/>
  <c r="AB176" i="30"/>
  <c r="AT327" i="30"/>
  <c r="Q176" i="30"/>
  <c r="AJ84" i="31"/>
  <c r="AJ158" i="31" s="1"/>
  <c r="AG350" i="30"/>
  <c r="AG358" i="30" s="1"/>
  <c r="P350" i="30"/>
  <c r="P358" i="30" s="1"/>
  <c r="AD165" i="30"/>
  <c r="AD166" i="30" s="1"/>
  <c r="AD169" i="30" s="1"/>
  <c r="AD170" i="30" s="1"/>
  <c r="Q84" i="31"/>
  <c r="Q93" i="31" s="1"/>
  <c r="Q167" i="31" s="1"/>
  <c r="AD350" i="30"/>
  <c r="AD359" i="30" s="1"/>
  <c r="AP333" i="30"/>
  <c r="AD222" i="30"/>
  <c r="AM358" i="30"/>
  <c r="AU327" i="30"/>
  <c r="V267" i="30"/>
  <c r="AP327" i="26"/>
  <c r="AD84" i="31"/>
  <c r="AD93" i="31" s="1"/>
  <c r="AD167" i="31" s="1"/>
  <c r="Q350" i="30"/>
  <c r="Q358" i="30" s="1"/>
  <c r="Y332" i="30"/>
  <c r="X333" i="30"/>
  <c r="X267" i="30"/>
  <c r="AG269" i="30"/>
  <c r="V84" i="31"/>
  <c r="V158" i="31" s="1"/>
  <c r="AU165" i="30"/>
  <c r="AU166" i="30" s="1"/>
  <c r="AU169" i="30" s="1"/>
  <c r="AU170" i="30" s="1"/>
  <c r="AU184" i="30" s="1"/>
  <c r="AU197" i="30" s="1"/>
  <c r="AL84" i="31"/>
  <c r="AL158" i="31" s="1"/>
  <c r="V334" i="30"/>
  <c r="X84" i="31"/>
  <c r="X158" i="31" s="1"/>
  <c r="AC269" i="30"/>
  <c r="AC334" i="30"/>
  <c r="AU176" i="30"/>
  <c r="W84" i="31"/>
  <c r="W158" i="31" s="1"/>
  <c r="AR334" i="30"/>
  <c r="AU480" i="31"/>
  <c r="AU497" i="31" s="1"/>
  <c r="AU44" i="35" s="1"/>
  <c r="AU52" i="35" s="1"/>
  <c r="V166" i="30"/>
  <c r="V169" i="30" s="1"/>
  <c r="V170" i="30" s="1"/>
  <c r="V177" i="30" s="1"/>
  <c r="V178" i="30" s="1"/>
  <c r="V179" i="30" s="1"/>
  <c r="AO334" i="30"/>
  <c r="AU333" i="30"/>
  <c r="Y222" i="30"/>
  <c r="Y224" i="30" s="1"/>
  <c r="Y359" i="30"/>
  <c r="Y269" i="30"/>
  <c r="AG332" i="30"/>
  <c r="Q223" i="30"/>
  <c r="Q224" i="30" s="1"/>
  <c r="Q227" i="30" s="1"/>
  <c r="W334" i="30"/>
  <c r="AR84" i="31"/>
  <c r="AR158" i="31" s="1"/>
  <c r="AB421" i="30"/>
  <c r="AD480" i="31"/>
  <c r="AD497" i="31" s="1"/>
  <c r="AD44" i="35" s="1"/>
  <c r="AD52" i="35" s="1"/>
  <c r="AD176" i="30"/>
  <c r="AB165" i="30"/>
  <c r="AB166" i="30" s="1"/>
  <c r="AB169" i="30" s="1"/>
  <c r="AB170" i="30" s="1"/>
  <c r="AB177" i="30" s="1"/>
  <c r="AD421" i="30"/>
  <c r="AB84" i="31"/>
  <c r="AB158" i="31" s="1"/>
  <c r="AW17" i="31"/>
  <c r="AW20" i="31" s="1"/>
  <c r="AW22" i="31" s="1"/>
  <c r="M17" i="31"/>
  <c r="M20" i="31" s="1"/>
  <c r="M22" i="31" s="1"/>
  <c r="R358" i="30"/>
  <c r="R359" i="30"/>
  <c r="S358" i="30"/>
  <c r="S359" i="30"/>
  <c r="R17" i="31"/>
  <c r="R20" i="31" s="1"/>
  <c r="R22" i="31" s="1"/>
  <c r="AC17" i="31"/>
  <c r="AC20" i="31" s="1"/>
  <c r="AC22" i="31" s="1"/>
  <c r="V17" i="31"/>
  <c r="V20" i="31" s="1"/>
  <c r="V22" i="31" s="1"/>
  <c r="Z17" i="31"/>
  <c r="Z20" i="31" s="1"/>
  <c r="Z22" i="31" s="1"/>
  <c r="AQ17" i="31"/>
  <c r="AQ20" i="31" s="1"/>
  <c r="AQ22" i="31" s="1"/>
  <c r="AH17" i="31"/>
  <c r="AH20" i="31" s="1"/>
  <c r="AH22" i="31" s="1"/>
  <c r="AV17" i="31"/>
  <c r="AV20" i="31" s="1"/>
  <c r="AV22" i="31" s="1"/>
  <c r="AL17" i="31"/>
  <c r="AL20" i="31" s="1"/>
  <c r="AL22" i="31" s="1"/>
  <c r="AR17" i="31"/>
  <c r="AR20" i="31" s="1"/>
  <c r="AR22" i="31" s="1"/>
  <c r="Q17" i="31"/>
  <c r="Q20" i="31" s="1"/>
  <c r="Q22" i="31" s="1"/>
  <c r="S17" i="31"/>
  <c r="S20" i="31" s="1"/>
  <c r="S22" i="31" s="1"/>
  <c r="AS17" i="31"/>
  <c r="AS20" i="31" s="1"/>
  <c r="AS22" i="31" s="1"/>
  <c r="AB17" i="31"/>
  <c r="AB20" i="31" s="1"/>
  <c r="AB22" i="31" s="1"/>
  <c r="AO17" i="31"/>
  <c r="AO20" i="31" s="1"/>
  <c r="AO22" i="31" s="1"/>
  <c r="AM17" i="31"/>
  <c r="AM20" i="31" s="1"/>
  <c r="AM22" i="31" s="1"/>
  <c r="AG17" i="31"/>
  <c r="AG20" i="31" s="1"/>
  <c r="AG22" i="31" s="1"/>
  <c r="P17" i="31"/>
  <c r="P20" i="31" s="1"/>
  <c r="P22" i="31" s="1"/>
  <c r="U17" i="31"/>
  <c r="U20" i="31" s="1"/>
  <c r="U22" i="31" s="1"/>
  <c r="Y17" i="31"/>
  <c r="Y20" i="31" s="1"/>
  <c r="Y22" i="31" s="1"/>
  <c r="O17" i="31"/>
  <c r="O20" i="31" s="1"/>
  <c r="O22" i="31" s="1"/>
  <c r="AF17" i="31"/>
  <c r="AF20" i="31" s="1"/>
  <c r="AF22" i="31" s="1"/>
  <c r="AE17" i="31"/>
  <c r="AE20" i="31" s="1"/>
  <c r="AE22" i="31" s="1"/>
  <c r="AD17" i="31"/>
  <c r="AD20" i="31" s="1"/>
  <c r="AD22" i="31" s="1"/>
  <c r="K17" i="31"/>
  <c r="L17" i="31"/>
  <c r="L20" i="31" s="1"/>
  <c r="L22" i="31" s="1"/>
  <c r="W17" i="31"/>
  <c r="W20" i="31" s="1"/>
  <c r="W22" i="31" s="1"/>
  <c r="AI17" i="31"/>
  <c r="AI20" i="31" s="1"/>
  <c r="AI22" i="31" s="1"/>
  <c r="AK17" i="31"/>
  <c r="AK20" i="31" s="1"/>
  <c r="AK22" i="31" s="1"/>
  <c r="AU17" i="31"/>
  <c r="AU20" i="31" s="1"/>
  <c r="AU22" i="31" s="1"/>
  <c r="AA17" i="31"/>
  <c r="AA20" i="31" s="1"/>
  <c r="AA22" i="31" s="1"/>
  <c r="AN17" i="31"/>
  <c r="AN20" i="31" s="1"/>
  <c r="AN22" i="31" s="1"/>
  <c r="X17" i="31"/>
  <c r="X20" i="31" s="1"/>
  <c r="X22" i="31" s="1"/>
  <c r="T17" i="31"/>
  <c r="T20" i="31" s="1"/>
  <c r="T22" i="31" s="1"/>
  <c r="AT17" i="31"/>
  <c r="AT20" i="31" s="1"/>
  <c r="AT22" i="31" s="1"/>
  <c r="AP17" i="31"/>
  <c r="AP20" i="31" s="1"/>
  <c r="AP22" i="31" s="1"/>
  <c r="AJ17" i="31"/>
  <c r="AJ20" i="31" s="1"/>
  <c r="AJ22" i="31" s="1"/>
  <c r="N17" i="31"/>
  <c r="N20" i="31" s="1"/>
  <c r="N22" i="31" s="1"/>
  <c r="AN358" i="30"/>
  <c r="AL359" i="30"/>
  <c r="AH359" i="30"/>
  <c r="X359" i="30"/>
  <c r="AX302" i="26"/>
  <c r="AX76" i="31" s="1"/>
  <c r="AF359" i="30"/>
  <c r="AV358" i="30"/>
  <c r="P224" i="30"/>
  <c r="AJ358" i="30"/>
  <c r="AW358" i="30"/>
  <c r="AS358" i="30"/>
  <c r="AP224" i="30"/>
  <c r="AK224" i="30"/>
  <c r="AA358" i="30"/>
  <c r="AH224" i="30"/>
  <c r="AS224" i="30"/>
  <c r="AG224" i="30"/>
  <c r="AU224" i="30"/>
  <c r="S224" i="30"/>
  <c r="K355" i="30"/>
  <c r="AC224" i="30"/>
  <c r="AK359" i="30"/>
  <c r="AE359" i="30"/>
  <c r="V358" i="30"/>
  <c r="V359" i="30"/>
  <c r="U358" i="30"/>
  <c r="U359" i="30"/>
  <c r="W224" i="30"/>
  <c r="AW224" i="30"/>
  <c r="L355" i="30"/>
  <c r="AO224" i="30"/>
  <c r="K335" i="30"/>
  <c r="L335" i="30" s="1"/>
  <c r="Z359" i="30"/>
  <c r="V224" i="30"/>
  <c r="AM224" i="30"/>
  <c r="AV224" i="30"/>
  <c r="T224" i="30"/>
  <c r="X224" i="30"/>
  <c r="N184" i="30"/>
  <c r="N197" i="30" s="1"/>
  <c r="N177" i="30"/>
  <c r="N178" i="30" s="1"/>
  <c r="N179" i="30" s="1"/>
  <c r="AP158" i="31"/>
  <c r="AP93" i="31"/>
  <c r="AP167" i="31" s="1"/>
  <c r="AY347" i="30"/>
  <c r="AY185" i="30"/>
  <c r="AY198" i="30" s="1"/>
  <c r="AY113" i="31"/>
  <c r="AQ93" i="30"/>
  <c r="AQ75" i="16"/>
  <c r="AN93" i="30"/>
  <c r="AN75" i="16"/>
  <c r="S75" i="16"/>
  <c r="S93" i="30"/>
  <c r="AY115" i="31"/>
  <c r="AY349" i="30"/>
  <c r="AY187" i="30"/>
  <c r="AY200" i="30" s="1"/>
  <c r="AY83" i="31"/>
  <c r="AY164" i="30"/>
  <c r="AY174" i="30"/>
  <c r="AY156" i="30"/>
  <c r="AY157" i="30" s="1"/>
  <c r="AY114" i="31"/>
  <c r="AY186" i="30"/>
  <c r="AY199" i="30" s="1"/>
  <c r="AY348" i="30"/>
  <c r="S18" i="35"/>
  <c r="S27" i="35" s="1"/>
  <c r="AJ75" i="16"/>
  <c r="AJ93" i="30"/>
  <c r="K21" i="35"/>
  <c r="K30" i="35" s="1"/>
  <c r="AE93" i="31"/>
  <c r="AE167" i="31" s="1"/>
  <c r="AE158" i="31"/>
  <c r="M93" i="31"/>
  <c r="M167" i="31" s="1"/>
  <c r="M158" i="31"/>
  <c r="K18" i="35"/>
  <c r="K27" i="35" s="1"/>
  <c r="AW177" i="30"/>
  <c r="AW178" i="30" s="1"/>
  <c r="AW179" i="30" s="1"/>
  <c r="AW184" i="30"/>
  <c r="AW197" i="30" s="1"/>
  <c r="K19" i="35"/>
  <c r="K28" i="35" s="1"/>
  <c r="U224" i="30"/>
  <c r="U227" i="30" s="1"/>
  <c r="AQ177" i="30"/>
  <c r="AQ178" i="30" s="1"/>
  <c r="AQ179" i="30" s="1"/>
  <c r="AQ184" i="30"/>
  <c r="AQ197" i="30" s="1"/>
  <c r="L18" i="35"/>
  <c r="L27" i="35" s="1"/>
  <c r="K14" i="35"/>
  <c r="AU75" i="16"/>
  <c r="AU93" i="30"/>
  <c r="T18" i="35"/>
  <c r="T27" i="35" s="1"/>
  <c r="L184" i="30"/>
  <c r="L197" i="30" s="1"/>
  <c r="L177" i="30"/>
  <c r="L178" i="30" s="1"/>
  <c r="L179" i="30" s="1"/>
  <c r="L75" i="16"/>
  <c r="L93" i="30"/>
  <c r="Z93" i="31"/>
  <c r="Z167" i="31" s="1"/>
  <c r="Z158" i="31"/>
  <c r="AG75" i="16"/>
  <c r="AG93" i="30"/>
  <c r="AC93" i="30"/>
  <c r="AC75" i="16"/>
  <c r="AV75" i="16"/>
  <c r="AV93" i="30"/>
  <c r="AL224" i="30"/>
  <c r="AL227" i="30" s="1"/>
  <c r="U18" i="35"/>
  <c r="U27" i="35" s="1"/>
  <c r="S184" i="30"/>
  <c r="S197" i="30" s="1"/>
  <c r="S177" i="30"/>
  <c r="S178" i="30" s="1"/>
  <c r="S179" i="30" s="1"/>
  <c r="O224" i="30"/>
  <c r="O227" i="30" s="1"/>
  <c r="K224" i="30"/>
  <c r="K227" i="30" s="1"/>
  <c r="L224" i="30"/>
  <c r="L227" i="30" s="1"/>
  <c r="AE224" i="30"/>
  <c r="AE227" i="30" s="1"/>
  <c r="AK177" i="30"/>
  <c r="AK178" i="30" s="1"/>
  <c r="AK179" i="30" s="1"/>
  <c r="AK184" i="30"/>
  <c r="AK197" i="30" s="1"/>
  <c r="AS177" i="30"/>
  <c r="AS178" i="30" s="1"/>
  <c r="AS179" i="30" s="1"/>
  <c r="AS184" i="30"/>
  <c r="AS197" i="30" s="1"/>
  <c r="S158" i="31"/>
  <c r="S93" i="31"/>
  <c r="S167" i="31" s="1"/>
  <c r="O158" i="31"/>
  <c r="O93" i="31"/>
  <c r="O167" i="31" s="1"/>
  <c r="AK158" i="31"/>
  <c r="AK93" i="31"/>
  <c r="AK167" i="31" s="1"/>
  <c r="AD75" i="16"/>
  <c r="AD93" i="30"/>
  <c r="R158" i="31"/>
  <c r="R93" i="31"/>
  <c r="R167" i="31" s="1"/>
  <c r="AJ224" i="30"/>
  <c r="AJ227" i="30" s="1"/>
  <c r="AX63" i="16"/>
  <c r="AX165" i="30"/>
  <c r="AX375" i="30"/>
  <c r="AX176" i="30"/>
  <c r="AX480" i="31"/>
  <c r="AX497" i="31" s="1"/>
  <c r="AX44" i="35" s="1"/>
  <c r="AX52" i="35" s="1"/>
  <c r="AX421" i="30"/>
  <c r="AW158" i="31"/>
  <c r="AW93" i="31"/>
  <c r="AW167" i="31" s="1"/>
  <c r="K167" i="31"/>
  <c r="P75" i="16"/>
  <c r="P93" i="30"/>
  <c r="K20" i="35"/>
  <c r="K29" i="35" s="1"/>
  <c r="R177" i="30"/>
  <c r="R178" i="30" s="1"/>
  <c r="R179" i="30" s="1"/>
  <c r="R184" i="30"/>
  <c r="R197" i="30" s="1"/>
  <c r="Z75" i="16"/>
  <c r="Z93" i="30"/>
  <c r="U93" i="30"/>
  <c r="U75" i="16"/>
  <c r="N93" i="30"/>
  <c r="N75" i="16"/>
  <c r="Y75" i="16"/>
  <c r="Y93" i="30"/>
  <c r="AK93" i="30"/>
  <c r="AK75" i="16"/>
  <c r="AS93" i="31"/>
  <c r="AS167" i="31" s="1"/>
  <c r="AS158" i="31"/>
  <c r="AA93" i="31"/>
  <c r="AA167" i="31" s="1"/>
  <c r="AA158" i="31"/>
  <c r="AM177" i="30"/>
  <c r="AM178" i="30" s="1"/>
  <c r="AM179" i="30" s="1"/>
  <c r="AM184" i="30"/>
  <c r="AM197" i="30" s="1"/>
  <c r="AM93" i="30"/>
  <c r="AM75" i="16"/>
  <c r="K497" i="31"/>
  <c r="T75" i="16"/>
  <c r="T93" i="30"/>
  <c r="W93" i="30"/>
  <c r="W75" i="16"/>
  <c r="AV184" i="30"/>
  <c r="AV197" i="30" s="1"/>
  <c r="AV177" i="30"/>
  <c r="AV178" i="30" s="1"/>
  <c r="AV179" i="30" s="1"/>
  <c r="Q18" i="35"/>
  <c r="Q27" i="35" s="1"/>
  <c r="R224" i="30"/>
  <c r="R227" i="30" s="1"/>
  <c r="AA93" i="30"/>
  <c r="AA75" i="16"/>
  <c r="P18" i="35"/>
  <c r="P27" i="35" s="1"/>
  <c r="K15" i="35"/>
  <c r="AO93" i="30"/>
  <c r="AO75" i="16"/>
  <c r="M93" i="30"/>
  <c r="M75" i="16"/>
  <c r="AA224" i="30"/>
  <c r="AA227" i="30" s="1"/>
  <c r="AM158" i="31"/>
  <c r="AM93" i="31"/>
  <c r="AM167" i="31" s="1"/>
  <c r="AB75" i="16"/>
  <c r="AB93" i="30"/>
  <c r="R18" i="35"/>
  <c r="R27" i="35" s="1"/>
  <c r="Q93" i="30"/>
  <c r="Q75" i="16"/>
  <c r="AT75" i="16"/>
  <c r="AT93" i="30"/>
  <c r="V93" i="30"/>
  <c r="V75" i="16"/>
  <c r="AS93" i="30"/>
  <c r="AS75" i="16"/>
  <c r="AE93" i="30"/>
  <c r="AE75" i="16"/>
  <c r="N18" i="35"/>
  <c r="N27" i="35" s="1"/>
  <c r="AV93" i="31"/>
  <c r="AV167" i="31" s="1"/>
  <c r="AV158" i="31"/>
  <c r="U93" i="31"/>
  <c r="U167" i="31" s="1"/>
  <c r="U158" i="31"/>
  <c r="L158" i="31"/>
  <c r="L93" i="31"/>
  <c r="L167" i="31" s="1"/>
  <c r="AY82" i="31"/>
  <c r="AY173" i="30"/>
  <c r="AY160" i="30"/>
  <c r="AY162" i="30" s="1"/>
  <c r="AY75" i="31"/>
  <c r="AY8" i="35"/>
  <c r="AY11" i="35" s="1"/>
  <c r="K75" i="16"/>
  <c r="K93" i="30"/>
  <c r="X93" i="30"/>
  <c r="X75" i="16"/>
  <c r="M224" i="30"/>
  <c r="M227" i="30" s="1"/>
  <c r="AN158" i="31"/>
  <c r="AN93" i="31"/>
  <c r="AN167" i="31" s="1"/>
  <c r="AN177" i="30"/>
  <c r="AN178" i="30" s="1"/>
  <c r="AN179" i="30" s="1"/>
  <c r="AN184" i="30"/>
  <c r="AN197" i="30" s="1"/>
  <c r="AY300" i="26"/>
  <c r="AY74" i="31"/>
  <c r="AY7" i="35"/>
  <c r="AY10" i="35" s="1"/>
  <c r="K169" i="30"/>
  <c r="K170" i="30" s="1"/>
  <c r="AP75" i="16"/>
  <c r="AP93" i="30"/>
  <c r="AY373" i="30"/>
  <c r="AY116" i="31"/>
  <c r="AY188" i="30"/>
  <c r="AY201" i="30" s="1"/>
  <c r="AH177" i="30"/>
  <c r="AH178" i="30" s="1"/>
  <c r="AH179" i="30" s="1"/>
  <c r="AH184" i="30"/>
  <c r="AH197" i="30" s="1"/>
  <c r="R75" i="16"/>
  <c r="R93" i="30"/>
  <c r="O18" i="35"/>
  <c r="O27" i="35" s="1"/>
  <c r="AH75" i="16"/>
  <c r="AH93" i="30"/>
  <c r="AI93" i="30"/>
  <c r="AI75" i="16"/>
  <c r="AL75" i="16"/>
  <c r="AL93" i="30"/>
  <c r="M18" i="35"/>
  <c r="M27" i="35" s="1"/>
  <c r="AA177" i="30"/>
  <c r="AA178" i="30" s="1"/>
  <c r="AA179" i="30" s="1"/>
  <c r="AA184" i="30"/>
  <c r="AA197" i="30" s="1"/>
  <c r="AR75" i="16"/>
  <c r="AR93" i="30"/>
  <c r="AH93" i="31"/>
  <c r="AH167" i="31" s="1"/>
  <c r="AH158" i="31"/>
  <c r="AF75" i="16"/>
  <c r="AF93" i="30"/>
  <c r="AW93" i="30"/>
  <c r="AW75" i="16"/>
  <c r="O93" i="30"/>
  <c r="O75" i="16"/>
  <c r="N93" i="31"/>
  <c r="N167" i="31" s="1"/>
  <c r="N158" i="31"/>
  <c r="AQ93" i="31"/>
  <c r="AQ167" i="31" s="1"/>
  <c r="AQ158" i="31"/>
  <c r="V18" i="35"/>
  <c r="V27" i="35" s="1"/>
  <c r="AQ224" i="30"/>
  <c r="AQ227" i="30" s="1"/>
  <c r="AN224" i="30"/>
  <c r="AN227" i="30" s="1"/>
  <c r="AC158" i="31"/>
  <c r="AC93" i="31"/>
  <c r="AC167" i="31" s="1"/>
  <c r="AR224" i="30"/>
  <c r="AR227" i="30" s="1"/>
  <c r="BC259" i="26" a="1"/>
  <c r="BC259" i="26" s="1"/>
  <c r="BB262" i="26"/>
  <c r="AZ319" i="26"/>
  <c r="AZ320" i="26"/>
  <c r="AZ315" i="26"/>
  <c r="AZ321" i="26"/>
  <c r="AZ316" i="26"/>
  <c r="AZ322" i="26"/>
  <c r="AY332" i="26"/>
  <c r="AY333" i="26" s="1"/>
  <c r="AY301" i="26"/>
  <c r="BA292" i="26"/>
  <c r="BA267" i="26"/>
  <c r="BA312" i="26"/>
  <c r="AY317" i="26"/>
  <c r="AY84" i="31" s="1"/>
  <c r="AY341" i="26"/>
  <c r="AY342" i="26" s="1"/>
  <c r="AY338" i="26"/>
  <c r="AY339" i="26" s="1"/>
  <c r="AZ294" i="26"/>
  <c r="AZ295" i="26"/>
  <c r="AY335" i="26"/>
  <c r="AY336" i="26" s="1"/>
  <c r="S355" i="30" l="1"/>
  <c r="M177" i="30"/>
  <c r="M178" i="30" s="1"/>
  <c r="M179" i="30" s="1"/>
  <c r="AE178" i="30"/>
  <c r="AE179" i="30" s="1"/>
  <c r="O355" i="30"/>
  <c r="T359" i="30"/>
  <c r="V360" i="30" s="1"/>
  <c r="V363" i="30" s="1"/>
  <c r="V384" i="30" s="1"/>
  <c r="N355" i="30"/>
  <c r="M355" i="30"/>
  <c r="AP359" i="30"/>
  <c r="AN233" i="30"/>
  <c r="AE233" i="30"/>
  <c r="AC227" i="30"/>
  <c r="AT227" i="30"/>
  <c r="AR233" i="30"/>
  <c r="M233" i="30"/>
  <c r="AJ233" i="30"/>
  <c r="L233" i="30"/>
  <c r="AO227" i="30"/>
  <c r="AP227" i="30"/>
  <c r="Z233" i="30"/>
  <c r="AB227" i="30"/>
  <c r="AH227" i="30"/>
  <c r="AF233" i="30"/>
  <c r="AM227" i="30"/>
  <c r="W227" i="30"/>
  <c r="AU227" i="30"/>
  <c r="AS227" i="30"/>
  <c r="AK227" i="30"/>
  <c r="AQ233" i="30"/>
  <c r="AA233" i="30"/>
  <c r="X227" i="30"/>
  <c r="P227" i="30"/>
  <c r="Q233" i="30"/>
  <c r="Y227" i="30"/>
  <c r="AI227" i="30"/>
  <c r="K233" i="30"/>
  <c r="K228" i="30"/>
  <c r="K234" i="30" s="1"/>
  <c r="T227" i="30"/>
  <c r="V227" i="30"/>
  <c r="S227" i="30"/>
  <c r="W359" i="30"/>
  <c r="AA360" i="30" s="1"/>
  <c r="AA363" i="30" s="1"/>
  <c r="AA384" i="30" s="1"/>
  <c r="N233" i="30"/>
  <c r="R233" i="30"/>
  <c r="O233" i="30"/>
  <c r="AL233" i="30"/>
  <c r="U233" i="30"/>
  <c r="AV227" i="30"/>
  <c r="AW227" i="30"/>
  <c r="AG227" i="30"/>
  <c r="AX332" i="30"/>
  <c r="AE184" i="30"/>
  <c r="AE197" i="30" s="1"/>
  <c r="AE313" i="30" s="1"/>
  <c r="O184" i="30"/>
  <c r="O197" i="30" s="1"/>
  <c r="O313" i="30" s="1"/>
  <c r="O177" i="30"/>
  <c r="O178" i="30" s="1"/>
  <c r="O179" i="30" s="1"/>
  <c r="AX222" i="30"/>
  <c r="AD224" i="30"/>
  <c r="P178" i="30"/>
  <c r="P179" i="30" s="1"/>
  <c r="AX223" i="30"/>
  <c r="AJ178" i="30"/>
  <c r="AJ179" i="30" s="1"/>
  <c r="T93" i="31"/>
  <c r="T167" i="31" s="1"/>
  <c r="T177" i="30"/>
  <c r="T178" i="30" s="1"/>
  <c r="T179" i="30" s="1"/>
  <c r="AX327" i="30"/>
  <c r="P93" i="31"/>
  <c r="P167" i="31" s="1"/>
  <c r="AI184" i="30"/>
  <c r="AI197" i="30" s="1"/>
  <c r="AI313" i="30" s="1"/>
  <c r="P184" i="30"/>
  <c r="P197" i="30" s="1"/>
  <c r="P313" i="30" s="1"/>
  <c r="AX84" i="31"/>
  <c r="AX158" i="31" s="1"/>
  <c r="AT93" i="31"/>
  <c r="AT167" i="31" s="1"/>
  <c r="AI178" i="30"/>
  <c r="AI179" i="30" s="1"/>
  <c r="AR359" i="30"/>
  <c r="AO359" i="30"/>
  <c r="AO360" i="30" s="1"/>
  <c r="AO363" i="30" s="1"/>
  <c r="AO384" i="30" s="1"/>
  <c r="AU359" i="30"/>
  <c r="Y93" i="31"/>
  <c r="Y167" i="31" s="1"/>
  <c r="W184" i="30"/>
  <c r="W197" i="30" s="1"/>
  <c r="W313" i="30" s="1"/>
  <c r="AO93" i="31"/>
  <c r="AO167" i="31" s="1"/>
  <c r="Q158" i="31"/>
  <c r="AI359" i="30"/>
  <c r="AM360" i="30" s="1"/>
  <c r="AM363" i="30" s="1"/>
  <c r="AM384" i="30" s="1"/>
  <c r="AJ184" i="30"/>
  <c r="AJ197" i="30" s="1"/>
  <c r="AJ286" i="30" s="1"/>
  <c r="U177" i="30"/>
  <c r="U178" i="30" s="1"/>
  <c r="U179" i="30" s="1"/>
  <c r="AF93" i="31"/>
  <c r="AF167" i="31" s="1"/>
  <c r="AT184" i="30"/>
  <c r="AT197" i="30" s="1"/>
  <c r="AT286" i="30" s="1"/>
  <c r="AX166" i="30"/>
  <c r="AX169" i="30" s="1"/>
  <c r="AX170" i="30" s="1"/>
  <c r="AX184" i="30" s="1"/>
  <c r="AX197" i="30" s="1"/>
  <c r="AF184" i="30"/>
  <c r="AF197" i="30" s="1"/>
  <c r="AF313" i="30" s="1"/>
  <c r="Z178" i="30"/>
  <c r="Z179" i="30" s="1"/>
  <c r="AC359" i="30"/>
  <c r="AG177" i="30"/>
  <c r="AG178" i="30" s="1"/>
  <c r="AG179" i="30" s="1"/>
  <c r="AL93" i="31"/>
  <c r="AL167" i="31" s="1"/>
  <c r="Z184" i="30"/>
  <c r="Z197" i="30" s="1"/>
  <c r="Z212" i="30" s="1"/>
  <c r="Z213" i="30" s="1"/>
  <c r="Z276" i="30" s="1"/>
  <c r="AR93" i="31"/>
  <c r="AR167" i="31" s="1"/>
  <c r="AJ93" i="31"/>
  <c r="AJ167" i="31" s="1"/>
  <c r="AU177" i="30"/>
  <c r="AU178" i="30" s="1"/>
  <c r="AU179" i="30" s="1"/>
  <c r="W93" i="31"/>
  <c r="W167" i="31" s="1"/>
  <c r="AB93" i="31"/>
  <c r="AB167" i="31" s="1"/>
  <c r="AR184" i="30"/>
  <c r="AR197" i="30" s="1"/>
  <c r="AR212" i="30" s="1"/>
  <c r="AR213" i="30" s="1"/>
  <c r="AR276" i="30" s="1"/>
  <c r="AG93" i="31"/>
  <c r="AG167" i="31" s="1"/>
  <c r="AO177" i="30"/>
  <c r="AO178" i="30" s="1"/>
  <c r="AO179" i="30" s="1"/>
  <c r="AD358" i="30"/>
  <c r="Q178" i="30"/>
  <c r="Q179" i="30" s="1"/>
  <c r="P355" i="30"/>
  <c r="R355" i="30"/>
  <c r="AI158" i="31"/>
  <c r="V184" i="30"/>
  <c r="V197" i="30" s="1"/>
  <c r="V313" i="30" s="1"/>
  <c r="AB359" i="30"/>
  <c r="AU93" i="31"/>
  <c r="AU167" i="31" s="1"/>
  <c r="AT358" i="30"/>
  <c r="X184" i="30"/>
  <c r="X197" i="30" s="1"/>
  <c r="X212" i="30" s="1"/>
  <c r="X213" i="30" s="1"/>
  <c r="X276" i="30" s="1"/>
  <c r="AD158" i="31"/>
  <c r="AG359" i="30"/>
  <c r="AB178" i="30"/>
  <c r="AB179" i="30" s="1"/>
  <c r="AD177" i="30"/>
  <c r="AD178" i="30" s="1"/>
  <c r="AD179" i="30" s="1"/>
  <c r="AD184" i="30"/>
  <c r="AD197" i="30" s="1"/>
  <c r="AD212" i="30" s="1"/>
  <c r="AD213" i="30" s="1"/>
  <c r="AD276" i="30" s="1"/>
  <c r="Q184" i="30"/>
  <c r="Q197" i="30" s="1"/>
  <c r="Q212" i="30" s="1"/>
  <c r="Q213" i="30" s="1"/>
  <c r="Q276" i="30" s="1"/>
  <c r="V93" i="31"/>
  <c r="V167" i="31" s="1"/>
  <c r="Y177" i="30"/>
  <c r="Y178" i="30" s="1"/>
  <c r="Y179" i="30" s="1"/>
  <c r="AL184" i="30"/>
  <c r="AL197" i="30" s="1"/>
  <c r="AL212" i="30" s="1"/>
  <c r="AL213" i="30" s="1"/>
  <c r="AL276" i="30" s="1"/>
  <c r="Q355" i="30"/>
  <c r="X93" i="31"/>
  <c r="X167" i="31" s="1"/>
  <c r="AC184" i="30"/>
  <c r="AC197" i="30" s="1"/>
  <c r="AC286" i="30" s="1"/>
  <c r="AP177" i="30"/>
  <c r="AP178" i="30" s="1"/>
  <c r="AP179" i="30" s="1"/>
  <c r="AB184" i="30"/>
  <c r="AB197" i="30" s="1"/>
  <c r="AB313" i="30" s="1"/>
  <c r="R360" i="30"/>
  <c r="S360" i="30"/>
  <c r="AY16" i="31"/>
  <c r="AY17" i="31" s="1"/>
  <c r="AY20" i="31" s="1"/>
  <c r="AY22" i="31" s="1"/>
  <c r="K20" i="31"/>
  <c r="K22" i="31" s="1"/>
  <c r="AX358" i="30"/>
  <c r="K339" i="30"/>
  <c r="AY302" i="26"/>
  <c r="AY76" i="31" s="1"/>
  <c r="AY168" i="30"/>
  <c r="AY132" i="31"/>
  <c r="AY92" i="31"/>
  <c r="AY133" i="31"/>
  <c r="AY131" i="31"/>
  <c r="AY91" i="31"/>
  <c r="AY134" i="31"/>
  <c r="AY350" i="30"/>
  <c r="AY358" i="30" s="1"/>
  <c r="AZ301" i="26"/>
  <c r="AZ8" i="35"/>
  <c r="AZ11" i="35" s="1"/>
  <c r="AZ75" i="31"/>
  <c r="AZ164" i="30"/>
  <c r="AZ174" i="30"/>
  <c r="AZ156" i="30"/>
  <c r="AZ157" i="30" s="1"/>
  <c r="AZ83" i="31"/>
  <c r="AZ92" i="31" s="1"/>
  <c r="AZ15" i="35" s="1"/>
  <c r="AZ7" i="35"/>
  <c r="AZ10" i="35" s="1"/>
  <c r="AZ74" i="31"/>
  <c r="AY93" i="31"/>
  <c r="AY167" i="31" s="1"/>
  <c r="AY158" i="31"/>
  <c r="AZ338" i="26"/>
  <c r="AZ339" i="26" s="1"/>
  <c r="AZ349" i="30"/>
  <c r="AZ187" i="30"/>
  <c r="AZ200" i="30" s="1"/>
  <c r="AZ115" i="31"/>
  <c r="AZ133" i="31" s="1"/>
  <c r="AZ20" i="35" s="1"/>
  <c r="AZ29" i="35" s="1"/>
  <c r="M335" i="30"/>
  <c r="L339" i="30"/>
  <c r="AH313" i="30"/>
  <c r="AH286" i="30"/>
  <c r="AH212" i="30"/>
  <c r="AH213" i="30" s="1"/>
  <c r="AH276" i="30" s="1"/>
  <c r="K177" i="30"/>
  <c r="K178" i="30" s="1"/>
  <c r="K184" i="30"/>
  <c r="K197" i="30" s="1"/>
  <c r="Y212" i="30"/>
  <c r="Y213" i="30" s="1"/>
  <c r="Y276" i="30" s="1"/>
  <c r="Y313" i="30"/>
  <c r="Y286" i="30"/>
  <c r="AS286" i="30"/>
  <c r="AS313" i="30"/>
  <c r="AS212" i="30"/>
  <c r="AS213" i="30" s="1"/>
  <c r="AS276" i="30" s="1"/>
  <c r="AU286" i="30"/>
  <c r="AU313" i="30"/>
  <c r="AU212" i="30"/>
  <c r="AU213" i="30" s="1"/>
  <c r="AU276" i="30" s="1"/>
  <c r="AY480" i="31"/>
  <c r="AY176" i="30"/>
  <c r="AY421" i="30"/>
  <c r="AY375" i="30"/>
  <c r="AY165" i="30"/>
  <c r="AY166" i="30" s="1"/>
  <c r="AY169" i="30" s="1"/>
  <c r="AZ317" i="26"/>
  <c r="AZ82" i="31"/>
  <c r="AZ91" i="31" s="1"/>
  <c r="AZ14" i="35" s="1"/>
  <c r="AZ173" i="30"/>
  <c r="AZ160" i="30"/>
  <c r="AZ162" i="30" s="1"/>
  <c r="AZ168" i="30" s="1"/>
  <c r="AY269" i="30"/>
  <c r="AY327" i="30"/>
  <c r="T212" i="30"/>
  <c r="T213" i="30" s="1"/>
  <c r="T276" i="30" s="1"/>
  <c r="T286" i="30"/>
  <c r="T313" i="30"/>
  <c r="K44" i="35"/>
  <c r="K52" i="35" s="1"/>
  <c r="AG313" i="30"/>
  <c r="AG286" i="30"/>
  <c r="AG212" i="30"/>
  <c r="AG213" i="30" s="1"/>
  <c r="AG276" i="30" s="1"/>
  <c r="AQ212" i="30"/>
  <c r="AQ213" i="30" s="1"/>
  <c r="AQ276" i="30" s="1"/>
  <c r="AQ313" i="30"/>
  <c r="AQ286" i="30"/>
  <c r="AY63" i="16"/>
  <c r="AY334" i="30"/>
  <c r="AY223" i="30"/>
  <c r="AY332" i="30"/>
  <c r="AY267" i="30"/>
  <c r="N313" i="30"/>
  <c r="N212" i="30"/>
  <c r="N213" i="30" s="1"/>
  <c r="N276" i="30" s="1"/>
  <c r="N286" i="30"/>
  <c r="AZ341" i="26"/>
  <c r="AZ342" i="26" s="1"/>
  <c r="AZ188" i="30"/>
  <c r="AZ201" i="30" s="1"/>
  <c r="AZ373" i="30"/>
  <c r="AZ116" i="31"/>
  <c r="AZ134" i="31" s="1"/>
  <c r="AZ21" i="35" s="1"/>
  <c r="AZ30" i="35" s="1"/>
  <c r="AZ335" i="26"/>
  <c r="AZ336" i="26" s="1"/>
  <c r="AZ114" i="31"/>
  <c r="AZ132" i="31" s="1"/>
  <c r="AZ19" i="35" s="1"/>
  <c r="AZ28" i="35" s="1"/>
  <c r="AZ186" i="30"/>
  <c r="AZ199" i="30" s="1"/>
  <c r="AZ348" i="30"/>
  <c r="AA313" i="30"/>
  <c r="AA286" i="30"/>
  <c r="AA212" i="30"/>
  <c r="AA213" i="30" s="1"/>
  <c r="AA276" i="30" s="1"/>
  <c r="AN313" i="30"/>
  <c r="AN212" i="30"/>
  <c r="AN213" i="30" s="1"/>
  <c r="AN276" i="30" s="1"/>
  <c r="AN286" i="30"/>
  <c r="U212" i="30"/>
  <c r="U213" i="30" s="1"/>
  <c r="U276" i="30" s="1"/>
  <c r="U313" i="30"/>
  <c r="U286" i="30"/>
  <c r="AM212" i="30"/>
  <c r="AM213" i="30" s="1"/>
  <c r="AM276" i="30" s="1"/>
  <c r="AM313" i="30"/>
  <c r="AM286" i="30"/>
  <c r="AK286" i="30"/>
  <c r="AK212" i="30"/>
  <c r="AK213" i="30" s="1"/>
  <c r="AK276" i="30" s="1"/>
  <c r="AK313" i="30"/>
  <c r="AY333" i="30"/>
  <c r="AY222" i="30"/>
  <c r="AY359" i="30"/>
  <c r="AY360" i="30" s="1"/>
  <c r="AY363" i="30" s="1"/>
  <c r="M313" i="30"/>
  <c r="M286" i="30"/>
  <c r="M212" i="30"/>
  <c r="M213" i="30" s="1"/>
  <c r="M276" i="30" s="1"/>
  <c r="AZ332" i="26"/>
  <c r="AZ333" i="26" s="1"/>
  <c r="AZ347" i="30"/>
  <c r="AZ185" i="30"/>
  <c r="AZ198" i="30" s="1"/>
  <c r="AZ113" i="31"/>
  <c r="AZ131" i="31" s="1"/>
  <c r="AZ18" i="35" s="1"/>
  <c r="AZ27" i="35" s="1"/>
  <c r="AP286" i="30"/>
  <c r="AP313" i="30"/>
  <c r="AP212" i="30"/>
  <c r="AP213" i="30" s="1"/>
  <c r="AP276" i="30" s="1"/>
  <c r="AV212" i="30"/>
  <c r="AV213" i="30" s="1"/>
  <c r="AV276" i="30" s="1"/>
  <c r="AV313" i="30"/>
  <c r="AV286" i="30"/>
  <c r="R212" i="30"/>
  <c r="R213" i="30" s="1"/>
  <c r="R276" i="30" s="1"/>
  <c r="R286" i="30"/>
  <c r="R313" i="30"/>
  <c r="AX75" i="16"/>
  <c r="AX93" i="30"/>
  <c r="S212" i="30"/>
  <c r="S213" i="30" s="1"/>
  <c r="S276" i="30" s="1"/>
  <c r="S313" i="30"/>
  <c r="S286" i="30"/>
  <c r="L212" i="30"/>
  <c r="L213" i="30" s="1"/>
  <c r="L276" i="30" s="1"/>
  <c r="L313" i="30"/>
  <c r="L286" i="30"/>
  <c r="AW212" i="30"/>
  <c r="AW213" i="30" s="1"/>
  <c r="AW276" i="30" s="1"/>
  <c r="AW286" i="30"/>
  <c r="AW313" i="30"/>
  <c r="AO313" i="30"/>
  <c r="AO212" i="30"/>
  <c r="AO213" i="30" s="1"/>
  <c r="AO276" i="30" s="1"/>
  <c r="AO286" i="30"/>
  <c r="BA315" i="26"/>
  <c r="BA321" i="26"/>
  <c r="BA319" i="26"/>
  <c r="BA320" i="26"/>
  <c r="BA316" i="26"/>
  <c r="BA322" i="26"/>
  <c r="AZ300" i="26"/>
  <c r="BB267" i="26"/>
  <c r="BB312" i="26"/>
  <c r="BB292" i="26"/>
  <c r="AY327" i="26"/>
  <c r="BA294" i="26"/>
  <c r="BA295" i="26"/>
  <c r="BD259" i="26" a="1"/>
  <c r="BD259" i="26" s="1"/>
  <c r="BC262" i="26"/>
  <c r="AW360" i="30" l="1"/>
  <c r="AW363" i="30" s="1"/>
  <c r="AW384" i="30" s="1"/>
  <c r="AX360" i="30"/>
  <c r="AX363" i="30" s="1"/>
  <c r="AX384" i="30" s="1"/>
  <c r="U360" i="30"/>
  <c r="Z360" i="30"/>
  <c r="Z363" i="30" s="1"/>
  <c r="Z384" i="30" s="1"/>
  <c r="T360" i="30"/>
  <c r="X360" i="30"/>
  <c r="X363" i="30" s="1"/>
  <c r="X384" i="30" s="1"/>
  <c r="Y360" i="30"/>
  <c r="Y363" i="30" s="1"/>
  <c r="Y384" i="30" s="1"/>
  <c r="W360" i="30"/>
  <c r="W363" i="30" s="1"/>
  <c r="W384" i="30" s="1"/>
  <c r="L228" i="30"/>
  <c r="L234" i="30" s="1"/>
  <c r="AD227" i="30"/>
  <c r="S233" i="30"/>
  <c r="AI233" i="30"/>
  <c r="X233" i="30"/>
  <c r="AS233" i="30"/>
  <c r="V233" i="30"/>
  <c r="Y233" i="30"/>
  <c r="P233" i="30"/>
  <c r="AK233" i="30"/>
  <c r="AU233" i="30"/>
  <c r="AM233" i="30"/>
  <c r="AH233" i="30"/>
  <c r="AO233" i="30"/>
  <c r="AC233" i="30"/>
  <c r="T233" i="30"/>
  <c r="W233" i="30"/>
  <c r="AB233" i="30"/>
  <c r="AP233" i="30"/>
  <c r="AT233" i="30"/>
  <c r="AW233" i="30"/>
  <c r="AG233" i="30"/>
  <c r="AV233" i="30"/>
  <c r="AE286" i="30"/>
  <c r="O286" i="30"/>
  <c r="AE212" i="30"/>
  <c r="AE213" i="30" s="1"/>
  <c r="AE276" i="30" s="1"/>
  <c r="O212" i="30"/>
  <c r="O213" i="30" s="1"/>
  <c r="O276" i="30" s="1"/>
  <c r="AX224" i="30"/>
  <c r="AX93" i="31"/>
  <c r="AX167" i="31" s="1"/>
  <c r="AI286" i="30"/>
  <c r="AN360" i="30"/>
  <c r="AN363" i="30" s="1"/>
  <c r="AN384" i="30" s="1"/>
  <c r="AI212" i="30"/>
  <c r="AI213" i="30" s="1"/>
  <c r="AI276" i="30" s="1"/>
  <c r="P212" i="30"/>
  <c r="P213" i="30" s="1"/>
  <c r="P276" i="30" s="1"/>
  <c r="P286" i="30"/>
  <c r="AC313" i="30"/>
  <c r="AP360" i="30"/>
  <c r="AP363" i="30" s="1"/>
  <c r="AP384" i="30" s="1"/>
  <c r="AR360" i="30"/>
  <c r="AR363" i="30" s="1"/>
  <c r="AR384" i="30" s="1"/>
  <c r="AF212" i="30"/>
  <c r="AF213" i="30" s="1"/>
  <c r="AF276" i="30" s="1"/>
  <c r="AT360" i="30"/>
  <c r="AT363" i="30" s="1"/>
  <c r="AT384" i="30" s="1"/>
  <c r="AQ360" i="30"/>
  <c r="AQ363" i="30" s="1"/>
  <c r="AQ384" i="30" s="1"/>
  <c r="AF286" i="30"/>
  <c r="AS360" i="30"/>
  <c r="AS363" i="30" s="1"/>
  <c r="AS384" i="30" s="1"/>
  <c r="F356" i="30"/>
  <c r="S363" i="30" s="1"/>
  <c r="S384" i="30" s="1"/>
  <c r="AV360" i="30"/>
  <c r="AV363" i="30" s="1"/>
  <c r="AV384" i="30" s="1"/>
  <c r="AU360" i="30"/>
  <c r="AU363" i="30" s="1"/>
  <c r="AU384" i="30" s="1"/>
  <c r="AX177" i="30"/>
  <c r="AX178" i="30" s="1"/>
  <c r="AX179" i="30" s="1"/>
  <c r="AT212" i="30"/>
  <c r="AT213" i="30" s="1"/>
  <c r="AT276" i="30" s="1"/>
  <c r="W286" i="30"/>
  <c r="AJ212" i="30"/>
  <c r="AJ213" i="30" s="1"/>
  <c r="AJ276" i="30" s="1"/>
  <c r="W212" i="30"/>
  <c r="W213" i="30" s="1"/>
  <c r="W276" i="30" s="1"/>
  <c r="AJ313" i="30"/>
  <c r="AI360" i="30"/>
  <c r="AI363" i="30" s="1"/>
  <c r="AI384" i="30" s="1"/>
  <c r="Z286" i="30"/>
  <c r="AT313" i="30"/>
  <c r="AD360" i="30"/>
  <c r="AD363" i="30" s="1"/>
  <c r="AD384" i="30" s="1"/>
  <c r="AE360" i="30"/>
  <c r="AE363" i="30" s="1"/>
  <c r="AE384" i="30" s="1"/>
  <c r="Z313" i="30"/>
  <c r="AR286" i="30"/>
  <c r="AR313" i="30"/>
  <c r="Q313" i="30"/>
  <c r="AG360" i="30"/>
  <c r="AG363" i="30" s="1"/>
  <c r="AG384" i="30" s="1"/>
  <c r="AB360" i="30"/>
  <c r="AB363" i="30" s="1"/>
  <c r="AB384" i="30" s="1"/>
  <c r="AC360" i="30"/>
  <c r="AC363" i="30" s="1"/>
  <c r="AC384" i="30" s="1"/>
  <c r="AF360" i="30"/>
  <c r="AF363" i="30" s="1"/>
  <c r="AF384" i="30" s="1"/>
  <c r="V212" i="30"/>
  <c r="V213" i="30" s="1"/>
  <c r="V276" i="30" s="1"/>
  <c r="V286" i="30"/>
  <c r="X313" i="30"/>
  <c r="AL360" i="30"/>
  <c r="AL363" i="30" s="1"/>
  <c r="AL384" i="30" s="1"/>
  <c r="AK360" i="30"/>
  <c r="AK363" i="30" s="1"/>
  <c r="AK384" i="30" s="1"/>
  <c r="X286" i="30"/>
  <c r="Q286" i="30"/>
  <c r="AJ360" i="30"/>
  <c r="AJ363" i="30" s="1"/>
  <c r="AJ384" i="30" s="1"/>
  <c r="AH360" i="30"/>
  <c r="AH363" i="30" s="1"/>
  <c r="AH384" i="30" s="1"/>
  <c r="AD286" i="30"/>
  <c r="AL286" i="30"/>
  <c r="AD313" i="30"/>
  <c r="AL313" i="30"/>
  <c r="AC212" i="30"/>
  <c r="AC213" i="30" s="1"/>
  <c r="AC276" i="30" s="1"/>
  <c r="AB286" i="30"/>
  <c r="AB212" i="30"/>
  <c r="AB213" i="30" s="1"/>
  <c r="AB276" i="30" s="1"/>
  <c r="R363" i="30"/>
  <c r="R384" i="30" s="1"/>
  <c r="AZ16" i="31"/>
  <c r="AZ17" i="31" s="1"/>
  <c r="AZ302" i="26"/>
  <c r="AZ76" i="31" s="1"/>
  <c r="AY224" i="30"/>
  <c r="AZ350" i="30"/>
  <c r="AZ359" i="30" s="1"/>
  <c r="AY170" i="30"/>
  <c r="AY177" i="30" s="1"/>
  <c r="AY178" i="30" s="1"/>
  <c r="AY179" i="30" s="1"/>
  <c r="AY384" i="30"/>
  <c r="AY21" i="35"/>
  <c r="AY30" i="35" s="1"/>
  <c r="AY497" i="31"/>
  <c r="AY20" i="35"/>
  <c r="AY29" i="35" s="1"/>
  <c r="AY19" i="35"/>
  <c r="AY28" i="35" s="1"/>
  <c r="AY14" i="35"/>
  <c r="AY18" i="35"/>
  <c r="AY27" i="35" s="1"/>
  <c r="AY15" i="35"/>
  <c r="L235" i="30"/>
  <c r="L240" i="30" s="1"/>
  <c r="BA301" i="26"/>
  <c r="BA75" i="31"/>
  <c r="BA8" i="35"/>
  <c r="BA11" i="35" s="1"/>
  <c r="BA164" i="30"/>
  <c r="BA174" i="30"/>
  <c r="BA156" i="30"/>
  <c r="BA157" i="30" s="1"/>
  <c r="BA83" i="31"/>
  <c r="BA92" i="31" s="1"/>
  <c r="BA15" i="35" s="1"/>
  <c r="BA173" i="30"/>
  <c r="BA160" i="30"/>
  <c r="BA162" i="30" s="1"/>
  <c r="BA168" i="30" s="1"/>
  <c r="BA82" i="31"/>
  <c r="BA91" i="31" s="1"/>
  <c r="BA14" i="35" s="1"/>
  <c r="AZ267" i="30"/>
  <c r="AZ332" i="30"/>
  <c r="AZ63" i="16"/>
  <c r="M339" i="30"/>
  <c r="N335" i="30"/>
  <c r="AZ176" i="30"/>
  <c r="AZ480" i="31"/>
  <c r="AZ497" i="31" s="1"/>
  <c r="AZ44" i="35" s="1"/>
  <c r="AZ52" i="35" s="1"/>
  <c r="AZ421" i="30"/>
  <c r="AZ375" i="30"/>
  <c r="AZ165" i="30"/>
  <c r="AZ166" i="30" s="1"/>
  <c r="AZ169" i="30" s="1"/>
  <c r="AZ170" i="30" s="1"/>
  <c r="BA300" i="26"/>
  <c r="BA74" i="31"/>
  <c r="BA7" i="35"/>
  <c r="BA10" i="35" s="1"/>
  <c r="BA186" i="30"/>
  <c r="BA199" i="30" s="1"/>
  <c r="BA348" i="30"/>
  <c r="BA114" i="31"/>
  <c r="BA132" i="31" s="1"/>
  <c r="BA19" i="35" s="1"/>
  <c r="BA28" i="35" s="1"/>
  <c r="AX286" i="30"/>
  <c r="AX313" i="30"/>
  <c r="AX212" i="30"/>
  <c r="AX213" i="30" s="1"/>
  <c r="AX276" i="30" s="1"/>
  <c r="AZ333" i="30"/>
  <c r="AZ222" i="30"/>
  <c r="AY93" i="30"/>
  <c r="AY75" i="16"/>
  <c r="BA113" i="31"/>
  <c r="BA131" i="31" s="1"/>
  <c r="BA18" i="35" s="1"/>
  <c r="BA27" i="35" s="1"/>
  <c r="BA347" i="30"/>
  <c r="BA185" i="30"/>
  <c r="BA198" i="30" s="1"/>
  <c r="AZ269" i="30"/>
  <c r="AZ327" i="30"/>
  <c r="AZ327" i="26"/>
  <c r="AZ84" i="31"/>
  <c r="K313" i="30"/>
  <c r="K212" i="30"/>
  <c r="K213" i="30" s="1"/>
  <c r="K286" i="30"/>
  <c r="BA373" i="30"/>
  <c r="BA188" i="30"/>
  <c r="BA201" i="30" s="1"/>
  <c r="BA116" i="31"/>
  <c r="BA134" i="31" s="1"/>
  <c r="BA21" i="35" s="1"/>
  <c r="BA30" i="35" s="1"/>
  <c r="BA115" i="31"/>
  <c r="BA187" i="30"/>
  <c r="BA200" i="30" s="1"/>
  <c r="BA349" i="30"/>
  <c r="K179" i="30"/>
  <c r="AZ334" i="30"/>
  <c r="AZ223" i="30"/>
  <c r="BB319" i="26"/>
  <c r="BB320" i="26"/>
  <c r="BB321" i="26"/>
  <c r="BB315" i="26"/>
  <c r="BB316" i="26"/>
  <c r="BB322" i="26"/>
  <c r="BC267" i="26"/>
  <c r="BC312" i="26"/>
  <c r="BC292" i="26"/>
  <c r="BA332" i="26"/>
  <c r="BA333" i="26" s="1"/>
  <c r="BA341" i="26"/>
  <c r="BA342" i="26" s="1"/>
  <c r="BA338" i="26"/>
  <c r="BA339" i="26" s="1"/>
  <c r="BE259" i="26" a="1"/>
  <c r="BE259" i="26" s="1"/>
  <c r="BD262" i="26"/>
  <c r="BA317" i="26"/>
  <c r="BA84" i="31" s="1"/>
  <c r="BB294" i="26"/>
  <c r="BB295" i="26"/>
  <c r="BA335" i="26"/>
  <c r="BA336" i="26" s="1"/>
  <c r="T363" i="30" l="1"/>
  <c r="T384" i="30" s="1"/>
  <c r="U363" i="30"/>
  <c r="U384" i="30" s="1"/>
  <c r="M228" i="30"/>
  <c r="M234" i="30" s="1"/>
  <c r="AX227" i="30"/>
  <c r="AD233" i="30"/>
  <c r="AY227" i="30"/>
  <c r="AZ20" i="31"/>
  <c r="AZ22" i="31" s="1"/>
  <c r="BA16" i="31"/>
  <c r="AZ358" i="30"/>
  <c r="AY184" i="30"/>
  <c r="AY197" i="30" s="1"/>
  <c r="AY212" i="30" s="1"/>
  <c r="AY213" i="30" s="1"/>
  <c r="AY276" i="30" s="1"/>
  <c r="BA302" i="26"/>
  <c r="BA76" i="31" s="1"/>
  <c r="L252" i="30"/>
  <c r="BA133" i="31"/>
  <c r="BA350" i="30"/>
  <c r="BA358" i="30" s="1"/>
  <c r="AZ360" i="30"/>
  <c r="AY44" i="35"/>
  <c r="AY52" i="35" s="1"/>
  <c r="BB335" i="26"/>
  <c r="BB336" i="26" s="1"/>
  <c r="BB186" i="30"/>
  <c r="BB199" i="30" s="1"/>
  <c r="BB348" i="30"/>
  <c r="BB114" i="31"/>
  <c r="BB132" i="31" s="1"/>
  <c r="BB19" i="35" s="1"/>
  <c r="BB28" i="35" s="1"/>
  <c r="BB300" i="26"/>
  <c r="BB74" i="31"/>
  <c r="BB7" i="35"/>
  <c r="BB10" i="35" s="1"/>
  <c r="BB156" i="30"/>
  <c r="BB157" i="30" s="1"/>
  <c r="BB174" i="30"/>
  <c r="BB164" i="30"/>
  <c r="BB83" i="31"/>
  <c r="BB92" i="31" s="1"/>
  <c r="BB15" i="35" s="1"/>
  <c r="BB332" i="26"/>
  <c r="BB333" i="26" s="1"/>
  <c r="BB185" i="30"/>
  <c r="BB198" i="30" s="1"/>
  <c r="BB347" i="30"/>
  <c r="BB113" i="31"/>
  <c r="BB131" i="31" s="1"/>
  <c r="BB18" i="35" s="1"/>
  <c r="BB27" i="35" s="1"/>
  <c r="AZ93" i="31"/>
  <c r="AZ158" i="31"/>
  <c r="BA63" i="16"/>
  <c r="AZ177" i="30"/>
  <c r="AZ178" i="30" s="1"/>
  <c r="AZ184" i="30"/>
  <c r="AZ197" i="30" s="1"/>
  <c r="K235" i="30"/>
  <c r="BA176" i="30"/>
  <c r="BA480" i="31"/>
  <c r="BA497" i="31" s="1"/>
  <c r="BA44" i="35" s="1"/>
  <c r="BA52" i="35" s="1"/>
  <c r="BA421" i="30"/>
  <c r="BA375" i="30"/>
  <c r="BA165" i="30"/>
  <c r="BA166" i="30" s="1"/>
  <c r="BA169" i="30" s="1"/>
  <c r="BA170" i="30" s="1"/>
  <c r="BB301" i="26"/>
  <c r="BB75" i="31"/>
  <c r="BB8" i="35"/>
  <c r="BB11" i="35" s="1"/>
  <c r="BB341" i="26"/>
  <c r="BB342" i="26" s="1"/>
  <c r="BB188" i="30"/>
  <c r="BB201" i="30" s="1"/>
  <c r="BB373" i="30"/>
  <c r="BB116" i="31"/>
  <c r="BB134" i="31" s="1"/>
  <c r="BB21" i="35" s="1"/>
  <c r="BB30" i="35" s="1"/>
  <c r="BA158" i="31"/>
  <c r="BA93" i="31"/>
  <c r="BA167" i="31" s="1"/>
  <c r="BB173" i="30"/>
  <c r="BB160" i="30"/>
  <c r="BB162" i="30" s="1"/>
  <c r="BB168" i="30" s="1"/>
  <c r="BB82" i="31"/>
  <c r="BB91" i="31" s="1"/>
  <c r="BB14" i="35" s="1"/>
  <c r="BA332" i="30"/>
  <c r="BA267" i="30"/>
  <c r="AZ224" i="30"/>
  <c r="AZ227" i="30" s="1"/>
  <c r="N339" i="30"/>
  <c r="O335" i="30"/>
  <c r="AZ93" i="30"/>
  <c r="AZ75" i="16"/>
  <c r="BA327" i="30"/>
  <c r="BA269" i="30"/>
  <c r="BB338" i="26"/>
  <c r="BB339" i="26" s="1"/>
  <c r="BB349" i="30"/>
  <c r="BB115" i="31"/>
  <c r="BB133" i="31" s="1"/>
  <c r="BB20" i="35" s="1"/>
  <c r="BB29" i="35" s="1"/>
  <c r="BB187" i="30"/>
  <c r="BB200" i="30" s="1"/>
  <c r="N235" i="30"/>
  <c r="BA334" i="30"/>
  <c r="BA223" i="30"/>
  <c r="K276" i="30"/>
  <c r="BA333" i="30"/>
  <c r="BA222" i="30"/>
  <c r="BD267" i="26"/>
  <c r="BD312" i="26"/>
  <c r="BD292" i="26"/>
  <c r="BF259" i="26" a="1"/>
  <c r="BF259" i="26" s="1"/>
  <c r="BE262" i="26"/>
  <c r="BC320" i="26"/>
  <c r="BC319" i="26"/>
  <c r="BC321" i="26"/>
  <c r="BC315" i="26"/>
  <c r="BC316" i="26"/>
  <c r="BC322" i="26"/>
  <c r="BB317" i="26"/>
  <c r="BA327" i="26"/>
  <c r="BC294" i="26"/>
  <c r="BC295" i="26"/>
  <c r="N228" i="30" l="1"/>
  <c r="O228" i="30" s="1"/>
  <c r="AZ233" i="30"/>
  <c r="AX233" i="30"/>
  <c r="AY233" i="30"/>
  <c r="AY313" i="30"/>
  <c r="AY286" i="30"/>
  <c r="BB16" i="31"/>
  <c r="BA17" i="31"/>
  <c r="BA359" i="30"/>
  <c r="BA360" i="30" s="1"/>
  <c r="BA363" i="30" s="1"/>
  <c r="BA384" i="30" s="1"/>
  <c r="BB302" i="26"/>
  <c r="BB76" i="31" s="1"/>
  <c r="AZ179" i="30"/>
  <c r="BB350" i="30"/>
  <c r="BB358" i="30" s="1"/>
  <c r="AZ363" i="30"/>
  <c r="AZ167" i="31"/>
  <c r="BA20" i="35"/>
  <c r="BA29" i="35" s="1"/>
  <c r="BA224" i="30"/>
  <c r="BC7" i="35"/>
  <c r="BC10" i="35" s="1"/>
  <c r="BC74" i="31"/>
  <c r="BC185" i="30"/>
  <c r="BC198" i="30" s="1"/>
  <c r="BC347" i="30"/>
  <c r="BC113" i="31"/>
  <c r="BC131" i="31" s="1"/>
  <c r="BC18" i="35" s="1"/>
  <c r="BC27" i="35" s="1"/>
  <c r="BC186" i="30"/>
  <c r="BC199" i="30" s="1"/>
  <c r="BC348" i="30"/>
  <c r="BC114" i="31"/>
  <c r="BC132" i="31" s="1"/>
  <c r="BC19" i="35" s="1"/>
  <c r="BC28" i="35" s="1"/>
  <c r="BC317" i="26"/>
  <c r="BC173" i="30"/>
  <c r="BC82" i="31"/>
  <c r="BC91" i="31" s="1"/>
  <c r="BC14" i="35" s="1"/>
  <c r="BC160" i="30"/>
  <c r="BC162" i="30" s="1"/>
  <c r="BC168" i="30" s="1"/>
  <c r="O235" i="30"/>
  <c r="BB332" i="30"/>
  <c r="BB267" i="30"/>
  <c r="BB327" i="26"/>
  <c r="BB84" i="31"/>
  <c r="BC349" i="30"/>
  <c r="BC115" i="31"/>
  <c r="BC133" i="31" s="1"/>
  <c r="BC20" i="35" s="1"/>
  <c r="BC29" i="35" s="1"/>
  <c r="BC187" i="30"/>
  <c r="BC200" i="30" s="1"/>
  <c r="N252" i="30"/>
  <c r="N240" i="30"/>
  <c r="AZ212" i="30"/>
  <c r="AZ213" i="30" s="1"/>
  <c r="AZ313" i="30"/>
  <c r="AZ286" i="30"/>
  <c r="BB333" i="30"/>
  <c r="BB222" i="30"/>
  <c r="BB334" i="30"/>
  <c r="BB223" i="30"/>
  <c r="BA177" i="30"/>
  <c r="BA178" i="30" s="1"/>
  <c r="BA179" i="30" s="1"/>
  <c r="BA184" i="30"/>
  <c r="BA197" i="30" s="1"/>
  <c r="BB176" i="30"/>
  <c r="BB375" i="30"/>
  <c r="BB165" i="30"/>
  <c r="BB166" i="30" s="1"/>
  <c r="BB169" i="30" s="1"/>
  <c r="BB170" i="30" s="1"/>
  <c r="BB421" i="30"/>
  <c r="BB480" i="31"/>
  <c r="BB497" i="31" s="1"/>
  <c r="BB44" i="35" s="1"/>
  <c r="BB52" i="35" s="1"/>
  <c r="BB63" i="16"/>
  <c r="BC8" i="35"/>
  <c r="BC11" i="35" s="1"/>
  <c r="BC75" i="31"/>
  <c r="BC373" i="30"/>
  <c r="BC188" i="30"/>
  <c r="BC201" i="30" s="1"/>
  <c r="BC116" i="31"/>
  <c r="BC134" i="31" s="1"/>
  <c r="BC21" i="35" s="1"/>
  <c r="BC30" i="35" s="1"/>
  <c r="BC83" i="31"/>
  <c r="BC92" i="31" s="1"/>
  <c r="BC15" i="35" s="1"/>
  <c r="BC174" i="30"/>
  <c r="BC156" i="30"/>
  <c r="BC157" i="30" s="1"/>
  <c r="BC164" i="30"/>
  <c r="P335" i="30"/>
  <c r="O339" i="30"/>
  <c r="BB269" i="30"/>
  <c r="BB327" i="30"/>
  <c r="K240" i="30"/>
  <c r="K252" i="30"/>
  <c r="K254" i="30" s="1"/>
  <c r="BA93" i="30"/>
  <c r="BA75" i="16"/>
  <c r="BC338" i="26"/>
  <c r="BC339" i="26" s="1"/>
  <c r="BC341" i="26"/>
  <c r="BC342" i="26" s="1"/>
  <c r="BC332" i="26"/>
  <c r="BC333" i="26" s="1"/>
  <c r="BD294" i="26"/>
  <c r="BD295" i="26"/>
  <c r="BF262" i="26"/>
  <c r="BG259" i="26" a="1"/>
  <c r="BG259" i="26" s="1"/>
  <c r="BC301" i="26"/>
  <c r="BC335" i="26"/>
  <c r="BC336" i="26" s="1"/>
  <c r="BD320" i="26"/>
  <c r="BD321" i="26"/>
  <c r="BD319" i="26"/>
  <c r="BD315" i="26"/>
  <c r="BD316" i="26"/>
  <c r="BD322" i="26"/>
  <c r="BC300" i="26"/>
  <c r="BE312" i="26"/>
  <c r="BE292" i="26"/>
  <c r="BE267" i="26"/>
  <c r="N234" i="30" l="1"/>
  <c r="BA227" i="30"/>
  <c r="O234" i="30"/>
  <c r="P228" i="30"/>
  <c r="BC16" i="31"/>
  <c r="BA20" i="31"/>
  <c r="BA22" i="31" s="1"/>
  <c r="BB17" i="31"/>
  <c r="BB20" i="31" s="1"/>
  <c r="BB22" i="31" s="1"/>
  <c r="BB359" i="30"/>
  <c r="BB360" i="30" s="1"/>
  <c r="BB363" i="30" s="1"/>
  <c r="BB384" i="30" s="1"/>
  <c r="AZ276" i="30"/>
  <c r="BC350" i="30"/>
  <c r="BC358" i="30" s="1"/>
  <c r="AZ384" i="30"/>
  <c r="M235" i="30"/>
  <c r="BB224" i="30"/>
  <c r="BB227" i="30" s="1"/>
  <c r="BD83" i="31"/>
  <c r="BD92" i="31" s="1"/>
  <c r="BD15" i="35" s="1"/>
  <c r="BD156" i="30"/>
  <c r="BD157" i="30" s="1"/>
  <c r="BD174" i="30"/>
  <c r="BD164" i="30"/>
  <c r="BC302" i="26"/>
  <c r="BC76" i="31" s="1"/>
  <c r="BD332" i="26"/>
  <c r="BD333" i="26" s="1"/>
  <c r="BD347" i="30"/>
  <c r="BD185" i="30"/>
  <c r="BD198" i="30" s="1"/>
  <c r="BD113" i="31"/>
  <c r="BD131" i="31" s="1"/>
  <c r="BD18" i="35" s="1"/>
  <c r="BD27" i="35" s="1"/>
  <c r="BD301" i="26"/>
  <c r="BD8" i="35"/>
  <c r="BD11" i="35" s="1"/>
  <c r="BD75" i="31"/>
  <c r="BC327" i="30"/>
  <c r="BC269" i="30"/>
  <c r="O240" i="30"/>
  <c r="O252" i="30"/>
  <c r="BC332" i="30"/>
  <c r="BC267" i="30"/>
  <c r="BD341" i="26"/>
  <c r="BD342" i="26" s="1"/>
  <c r="BD188" i="30"/>
  <c r="BD201" i="30" s="1"/>
  <c r="BD373" i="30"/>
  <c r="BD116" i="31"/>
  <c r="BD134" i="31" s="1"/>
  <c r="BD21" i="35" s="1"/>
  <c r="BD30" i="35" s="1"/>
  <c r="BD338" i="26"/>
  <c r="BD339" i="26" s="1"/>
  <c r="BD349" i="30"/>
  <c r="BD187" i="30"/>
  <c r="BD200" i="30" s="1"/>
  <c r="BD115" i="31"/>
  <c r="BD133" i="31" s="1"/>
  <c r="BD300" i="26"/>
  <c r="BD74" i="31"/>
  <c r="BD7" i="35"/>
  <c r="BD10" i="35" s="1"/>
  <c r="BC327" i="26"/>
  <c r="BC84" i="31"/>
  <c r="BC333" i="30"/>
  <c r="BC222" i="30"/>
  <c r="BD335" i="26"/>
  <c r="BD336" i="26" s="1"/>
  <c r="BD186" i="30"/>
  <c r="BD199" i="30" s="1"/>
  <c r="BD348" i="30"/>
  <c r="BD114" i="31"/>
  <c r="BD132" i="31" s="1"/>
  <c r="BD19" i="35" s="1"/>
  <c r="BD28" i="35" s="1"/>
  <c r="K255" i="30"/>
  <c r="L251" i="30" s="1"/>
  <c r="K258" i="30"/>
  <c r="K259" i="30" s="1"/>
  <c r="K270" i="30" s="1"/>
  <c r="BA212" i="30"/>
  <c r="BA213" i="30" s="1"/>
  <c r="BA276" i="30" s="1"/>
  <c r="BA286" i="30"/>
  <c r="BA313" i="30"/>
  <c r="BB93" i="31"/>
  <c r="BB158" i="31"/>
  <c r="BD82" i="31"/>
  <c r="BD91" i="31" s="1"/>
  <c r="BD14" i="35" s="1"/>
  <c r="BD173" i="30"/>
  <c r="BD160" i="30"/>
  <c r="BD162" i="30" s="1"/>
  <c r="BD168" i="30" s="1"/>
  <c r="P339" i="30"/>
  <c r="Q335" i="30"/>
  <c r="BC375" i="30"/>
  <c r="BC480" i="31"/>
  <c r="BC497" i="31" s="1"/>
  <c r="BC44" i="35" s="1"/>
  <c r="BC52" i="35" s="1"/>
  <c r="BC176" i="30"/>
  <c r="BC165" i="30"/>
  <c r="BC166" i="30" s="1"/>
  <c r="BC169" i="30" s="1"/>
  <c r="BC170" i="30" s="1"/>
  <c r="BC421" i="30"/>
  <c r="BB93" i="30"/>
  <c r="BB75" i="16"/>
  <c r="BB177" i="30"/>
  <c r="BB178" i="30" s="1"/>
  <c r="BB179" i="30" s="1"/>
  <c r="BB184" i="30"/>
  <c r="BB197" i="30" s="1"/>
  <c r="BC223" i="30"/>
  <c r="BC334" i="30"/>
  <c r="BC63" i="16"/>
  <c r="BD317" i="26"/>
  <c r="BD84" i="31" s="1"/>
  <c r="BG262" i="26"/>
  <c r="BH259" i="26" a="1"/>
  <c r="BH259" i="26" s="1"/>
  <c r="BE294" i="26"/>
  <c r="BE295" i="26"/>
  <c r="BE320" i="26"/>
  <c r="BE321" i="26"/>
  <c r="BE315" i="26"/>
  <c r="BE319" i="26"/>
  <c r="BE316" i="26"/>
  <c r="BE322" i="26"/>
  <c r="BF312" i="26"/>
  <c r="BF267" i="26"/>
  <c r="BF292" i="26"/>
  <c r="BB233" i="30" l="1"/>
  <c r="BA233" i="30"/>
  <c r="P234" i="30"/>
  <c r="Q228" i="30"/>
  <c r="BD16" i="31"/>
  <c r="BD17" i="31" s="1"/>
  <c r="BD20" i="31" s="1"/>
  <c r="BD22" i="31" s="1"/>
  <c r="BC17" i="31"/>
  <c r="BC359" i="30"/>
  <c r="BC360" i="30" s="1"/>
  <c r="BD302" i="26"/>
  <c r="BD76" i="31" s="1"/>
  <c r="BD350" i="30"/>
  <c r="BD359" i="30" s="1"/>
  <c r="BD20" i="35"/>
  <c r="BD29" i="35" s="1"/>
  <c r="BB167" i="31"/>
  <c r="M240" i="30"/>
  <c r="M252" i="30"/>
  <c r="BC184" i="30"/>
  <c r="BC197" i="30" s="1"/>
  <c r="BC177" i="30"/>
  <c r="BC178" i="30" s="1"/>
  <c r="BC179" i="30" s="1"/>
  <c r="BE317" i="26"/>
  <c r="BE82" i="31"/>
  <c r="BE91" i="31" s="1"/>
  <c r="BE14" i="35" s="1"/>
  <c r="BE173" i="30"/>
  <c r="BE160" i="30"/>
  <c r="BE162" i="30" s="1"/>
  <c r="BE168" i="30" s="1"/>
  <c r="BE300" i="26"/>
  <c r="BE7" i="35"/>
  <c r="BE10" i="35" s="1"/>
  <c r="BE74" i="31"/>
  <c r="BD158" i="31"/>
  <c r="BD93" i="31"/>
  <c r="BD167" i="31" s="1"/>
  <c r="Q235" i="30"/>
  <c r="BD63" i="16"/>
  <c r="BC93" i="31"/>
  <c r="BC167" i="31" s="1"/>
  <c r="BC158" i="31"/>
  <c r="BD269" i="30"/>
  <c r="BD327" i="30"/>
  <c r="BE188" i="30"/>
  <c r="BE201" i="30" s="1"/>
  <c r="BE373" i="30"/>
  <c r="BE116" i="31"/>
  <c r="BE134" i="31" s="1"/>
  <c r="BE21" i="35" s="1"/>
  <c r="BE30" i="35" s="1"/>
  <c r="BB313" i="30"/>
  <c r="BB212" i="30"/>
  <c r="BB213" i="30" s="1"/>
  <c r="BB286" i="30"/>
  <c r="BD375" i="30"/>
  <c r="BD165" i="30"/>
  <c r="BD166" i="30" s="1"/>
  <c r="BD169" i="30" s="1"/>
  <c r="BD170" i="30" s="1"/>
  <c r="BD176" i="30"/>
  <c r="BD421" i="30"/>
  <c r="BD480" i="31"/>
  <c r="BD497" i="31" s="1"/>
  <c r="BD44" i="35" s="1"/>
  <c r="BD52" i="35" s="1"/>
  <c r="BE338" i="26"/>
  <c r="BE339" i="26" s="1"/>
  <c r="BE187" i="30"/>
  <c r="BE200" i="30" s="1"/>
  <c r="BE349" i="30"/>
  <c r="BE115" i="31"/>
  <c r="BE133" i="31" s="1"/>
  <c r="BE20" i="35" s="1"/>
  <c r="BE29" i="35" s="1"/>
  <c r="BE174" i="30"/>
  <c r="BE164" i="30"/>
  <c r="BE83" i="31"/>
  <c r="BE92" i="31" s="1"/>
  <c r="BE156" i="30"/>
  <c r="BE157" i="30" s="1"/>
  <c r="BE114" i="31"/>
  <c r="BE132" i="31" s="1"/>
  <c r="BE348" i="30"/>
  <c r="BE186" i="30"/>
  <c r="BE199" i="30" s="1"/>
  <c r="L254" i="30"/>
  <c r="L258" i="30" s="1"/>
  <c r="L259" i="30" s="1"/>
  <c r="L270" i="30" s="1"/>
  <c r="BC224" i="30"/>
  <c r="BC227" i="30" s="1"/>
  <c r="BD267" i="30"/>
  <c r="BD332" i="30"/>
  <c r="BE332" i="26"/>
  <c r="BE333" i="26" s="1"/>
  <c r="BE113" i="31"/>
  <c r="BE131" i="31" s="1"/>
  <c r="BE18" i="35" s="1"/>
  <c r="BE27" i="35" s="1"/>
  <c r="BE347" i="30"/>
  <c r="BE185" i="30"/>
  <c r="BE198" i="30" s="1"/>
  <c r="BE301" i="26"/>
  <c r="BE75" i="31"/>
  <c r="BE8" i="35"/>
  <c r="BE11" i="35" s="1"/>
  <c r="BC93" i="30"/>
  <c r="BC75" i="16"/>
  <c r="R335" i="30"/>
  <c r="Q339" i="30"/>
  <c r="BD333" i="30"/>
  <c r="BD222" i="30"/>
  <c r="BD223" i="30"/>
  <c r="BD334" i="30"/>
  <c r="BF320" i="26"/>
  <c r="BF315" i="26"/>
  <c r="BF319" i="26"/>
  <c r="BF321" i="26"/>
  <c r="BF316" i="26"/>
  <c r="BF322" i="26"/>
  <c r="BG292" i="26"/>
  <c r="BG267" i="26"/>
  <c r="BG312" i="26"/>
  <c r="BF294" i="26"/>
  <c r="BF295" i="26"/>
  <c r="BE335" i="26"/>
  <c r="BE336" i="26" s="1"/>
  <c r="BE341" i="26"/>
  <c r="BE342" i="26" s="1"/>
  <c r="BH262" i="26"/>
  <c r="I259" i="26"/>
  <c r="BD327" i="26"/>
  <c r="Q234" i="30" l="1"/>
  <c r="R228" i="30"/>
  <c r="BC233" i="30"/>
  <c r="BC20" i="31"/>
  <c r="BC22" i="31" s="1"/>
  <c r="BE16" i="31"/>
  <c r="BD360" i="30"/>
  <c r="BD363" i="30" s="1"/>
  <c r="BD384" i="30" s="1"/>
  <c r="BD358" i="30"/>
  <c r="BE350" i="30"/>
  <c r="BE358" i="30" s="1"/>
  <c r="BE302" i="26"/>
  <c r="BE76" i="31" s="1"/>
  <c r="BE15" i="35"/>
  <c r="BE19" i="35"/>
  <c r="BE28" i="35" s="1"/>
  <c r="BB276" i="30"/>
  <c r="BC363" i="30"/>
  <c r="L255" i="30"/>
  <c r="M251" i="30" s="1"/>
  <c r="M254" i="30" s="1"/>
  <c r="M258" i="30" s="1"/>
  <c r="M259" i="30" s="1"/>
  <c r="M270" i="30" s="1"/>
  <c r="BE333" i="30"/>
  <c r="BE222" i="30"/>
  <c r="BD93" i="30"/>
  <c r="BD75" i="16"/>
  <c r="BF332" i="26"/>
  <c r="BF333" i="26" s="1"/>
  <c r="BF185" i="30"/>
  <c r="BF198" i="30" s="1"/>
  <c r="BF113" i="31"/>
  <c r="BF131" i="31" s="1"/>
  <c r="BF18" i="35" s="1"/>
  <c r="BF27" i="35" s="1"/>
  <c r="BF347" i="30"/>
  <c r="BF300" i="26"/>
  <c r="BF74" i="31"/>
  <c r="BF7" i="35"/>
  <c r="BF10" i="35" s="1"/>
  <c r="BF341" i="26"/>
  <c r="BF342" i="26" s="1"/>
  <c r="BF116" i="31"/>
  <c r="BF134" i="31" s="1"/>
  <c r="BF21" i="35" s="1"/>
  <c r="BF30" i="35" s="1"/>
  <c r="BF188" i="30"/>
  <c r="BF201" i="30" s="1"/>
  <c r="BF373" i="30"/>
  <c r="BF317" i="26"/>
  <c r="BF173" i="30"/>
  <c r="BF160" i="30"/>
  <c r="BF162" i="30" s="1"/>
  <c r="BF168" i="30" s="1"/>
  <c r="BF82" i="31"/>
  <c r="BF91" i="31" s="1"/>
  <c r="BF14" i="35" s="1"/>
  <c r="BE267" i="30"/>
  <c r="BE332" i="30"/>
  <c r="BE269" i="30"/>
  <c r="BE327" i="30"/>
  <c r="BE327" i="26"/>
  <c r="BE84" i="31"/>
  <c r="BF301" i="26"/>
  <c r="BF8" i="35"/>
  <c r="BF11" i="35" s="1"/>
  <c r="BF75" i="31"/>
  <c r="BF174" i="30"/>
  <c r="BF164" i="30"/>
  <c r="BF156" i="30"/>
  <c r="BF157" i="30" s="1"/>
  <c r="BF83" i="31"/>
  <c r="BF92" i="31" s="1"/>
  <c r="BF15" i="35" s="1"/>
  <c r="BF335" i="26"/>
  <c r="BF336" i="26" s="1"/>
  <c r="BF186" i="30"/>
  <c r="BF199" i="30" s="1"/>
  <c r="BF114" i="31"/>
  <c r="BF132" i="31" s="1"/>
  <c r="BF19" i="35" s="1"/>
  <c r="BF28" i="35" s="1"/>
  <c r="BF348" i="30"/>
  <c r="R339" i="30"/>
  <c r="S335" i="30"/>
  <c r="BE334" i="30"/>
  <c r="BE223" i="30"/>
  <c r="BF338" i="26"/>
  <c r="BF339" i="26" s="1"/>
  <c r="BF115" i="31"/>
  <c r="BF133" i="31" s="1"/>
  <c r="BF20" i="35" s="1"/>
  <c r="BF29" i="35" s="1"/>
  <c r="BF349" i="30"/>
  <c r="BF187" i="30"/>
  <c r="BF200" i="30" s="1"/>
  <c r="BD224" i="30"/>
  <c r="BD227" i="30" s="1"/>
  <c r="BE63" i="16"/>
  <c r="BE421" i="30"/>
  <c r="BE176" i="30"/>
  <c r="BE480" i="31"/>
  <c r="BE497" i="31" s="1"/>
  <c r="BE44" i="35" s="1"/>
  <c r="BE52" i="35" s="1"/>
  <c r="BE165" i="30"/>
  <c r="BE166" i="30" s="1"/>
  <c r="BE169" i="30" s="1"/>
  <c r="BE170" i="30" s="1"/>
  <c r="BE375" i="30"/>
  <c r="BD177" i="30"/>
  <c r="BD178" i="30" s="1"/>
  <c r="BD179" i="30" s="1"/>
  <c r="BD184" i="30"/>
  <c r="BD197" i="30" s="1"/>
  <c r="Q240" i="30"/>
  <c r="Q252" i="30"/>
  <c r="BC286" i="30"/>
  <c r="BC313" i="30"/>
  <c r="BC212" i="30"/>
  <c r="BC213" i="30" s="1"/>
  <c r="BC276" i="30" s="1"/>
  <c r="BG294" i="26"/>
  <c r="BG295" i="26"/>
  <c r="BH312" i="26"/>
  <c r="BH292" i="26"/>
  <c r="BH267" i="26"/>
  <c r="F268" i="26" s="1"/>
  <c r="I262" i="26"/>
  <c r="BG319" i="26"/>
  <c r="BG320" i="26"/>
  <c r="BG321" i="26"/>
  <c r="BG315" i="26"/>
  <c r="BG316" i="26"/>
  <c r="BG322" i="26"/>
  <c r="BD233" i="30" l="1"/>
  <c r="R234" i="30"/>
  <c r="S228" i="30"/>
  <c r="BF16" i="31"/>
  <c r="BE17" i="31"/>
  <c r="BE20" i="31" s="1"/>
  <c r="BE22" i="31" s="1"/>
  <c r="BE359" i="30"/>
  <c r="BE360" i="30" s="1"/>
  <c r="BE363" i="30" s="1"/>
  <c r="BE384" i="30" s="1"/>
  <c r="M255" i="30"/>
  <c r="N251" i="30" s="1"/>
  <c r="N254" i="30" s="1"/>
  <c r="N258" i="30" s="1"/>
  <c r="N259" i="30" s="1"/>
  <c r="N270" i="30" s="1"/>
  <c r="BF350" i="30"/>
  <c r="BF358" i="30" s="1"/>
  <c r="BC384" i="30"/>
  <c r="P235" i="30"/>
  <c r="BG338" i="26"/>
  <c r="BG339" i="26" s="1"/>
  <c r="BG115" i="31"/>
  <c r="BG133" i="31" s="1"/>
  <c r="BG20" i="35" s="1"/>
  <c r="BG29" i="35" s="1"/>
  <c r="BG187" i="30"/>
  <c r="BG200" i="30" s="1"/>
  <c r="BG349" i="30"/>
  <c r="BG341" i="26"/>
  <c r="BG342" i="26" s="1"/>
  <c r="BG116" i="31"/>
  <c r="BG134" i="31" s="1"/>
  <c r="BG21" i="35" s="1"/>
  <c r="BG30" i="35" s="1"/>
  <c r="BG373" i="30"/>
  <c r="BG188" i="30"/>
  <c r="BG201" i="30" s="1"/>
  <c r="BG335" i="26"/>
  <c r="BG336" i="26" s="1"/>
  <c r="BG186" i="30"/>
  <c r="BG199" i="30" s="1"/>
  <c r="BG114" i="31"/>
  <c r="BG132" i="31" s="1"/>
  <c r="BG19" i="35" s="1"/>
  <c r="BG28" i="35" s="1"/>
  <c r="BG348" i="30"/>
  <c r="BE177" i="30"/>
  <c r="BE178" i="30" s="1"/>
  <c r="BE179" i="30" s="1"/>
  <c r="BE184" i="30"/>
  <c r="BE197" i="30" s="1"/>
  <c r="BE75" i="16"/>
  <c r="BE93" i="30"/>
  <c r="BE158" i="31"/>
  <c r="BE93" i="31"/>
  <c r="BE167" i="31" s="1"/>
  <c r="BF327" i="30"/>
  <c r="BF269" i="30"/>
  <c r="BF332" i="30"/>
  <c r="BF267" i="30"/>
  <c r="BG174" i="30"/>
  <c r="BG83" i="31"/>
  <c r="BG92" i="31" s="1"/>
  <c r="BG15" i="35" s="1"/>
  <c r="BG156" i="30"/>
  <c r="BG157" i="30" s="1"/>
  <c r="BG164" i="30"/>
  <c r="BD286" i="30"/>
  <c r="BD212" i="30"/>
  <c r="BD213" i="30" s="1"/>
  <c r="BD276" i="30" s="1"/>
  <c r="BD313" i="30"/>
  <c r="T335" i="30"/>
  <c r="S339" i="30"/>
  <c r="BF333" i="30"/>
  <c r="BF222" i="30"/>
  <c r="BF302" i="26"/>
  <c r="BF76" i="31" s="1"/>
  <c r="BG332" i="26"/>
  <c r="BG333" i="26" s="1"/>
  <c r="BG347" i="30"/>
  <c r="BG113" i="31"/>
  <c r="BG131" i="31" s="1"/>
  <c r="BG18" i="35" s="1"/>
  <c r="BG27" i="35" s="1"/>
  <c r="BG185" i="30"/>
  <c r="BG198" i="30" s="1"/>
  <c r="BG317" i="26"/>
  <c r="BG84" i="31" s="1"/>
  <c r="BG173" i="30"/>
  <c r="BG160" i="30"/>
  <c r="BG162" i="30" s="1"/>
  <c r="BG168" i="30" s="1"/>
  <c r="BG82" i="31"/>
  <c r="BG91" i="31" s="1"/>
  <c r="BG14" i="35" s="1"/>
  <c r="BG301" i="26"/>
  <c r="BG8" i="35"/>
  <c r="BG11" i="35" s="1"/>
  <c r="BG75" i="31"/>
  <c r="BF63" i="16"/>
  <c r="BF375" i="30"/>
  <c r="BF176" i="30"/>
  <c r="BF165" i="30"/>
  <c r="BF166" i="30" s="1"/>
  <c r="BF169" i="30" s="1"/>
  <c r="BF170" i="30" s="1"/>
  <c r="BF421" i="30"/>
  <c r="BF480" i="31"/>
  <c r="BF497" i="31" s="1"/>
  <c r="BF44" i="35" s="1"/>
  <c r="BF52" i="35" s="1"/>
  <c r="BF327" i="26"/>
  <c r="BF84" i="31"/>
  <c r="BE224" i="30"/>
  <c r="BE227" i="30" s="1"/>
  <c r="BG300" i="26"/>
  <c r="BG7" i="35"/>
  <c r="BG10" i="35" s="1"/>
  <c r="BG74" i="31"/>
  <c r="BF334" i="30"/>
  <c r="BF223" i="30"/>
  <c r="BH294" i="26"/>
  <c r="BH295" i="26"/>
  <c r="BH319" i="26"/>
  <c r="BH315" i="26"/>
  <c r="BH320" i="26"/>
  <c r="BH321" i="26"/>
  <c r="BH316" i="26"/>
  <c r="BH322" i="26"/>
  <c r="I312" i="26"/>
  <c r="I292" i="26"/>
  <c r="I267" i="26"/>
  <c r="F274" i="26"/>
  <c r="F286" i="26"/>
  <c r="F349" i="26" s="1"/>
  <c r="F351" i="26" s="1"/>
  <c r="F35" i="3" s="1"/>
  <c r="BE233" i="30" l="1"/>
  <c r="S234" i="30"/>
  <c r="T228" i="30"/>
  <c r="BG16" i="31"/>
  <c r="BG17" i="31" s="1"/>
  <c r="BG20" i="31" s="1"/>
  <c r="BG22" i="31" s="1"/>
  <c r="BF17" i="31"/>
  <c r="BF20" i="31" s="1"/>
  <c r="BF22" i="31" s="1"/>
  <c r="BG350" i="30"/>
  <c r="BG358" i="30" s="1"/>
  <c r="BG302" i="26"/>
  <c r="BG76" i="31" s="1"/>
  <c r="BG327" i="26"/>
  <c r="BF359" i="30"/>
  <c r="P240" i="30"/>
  <c r="P252" i="30"/>
  <c r="BH188" i="30"/>
  <c r="BH201" i="30" s="1"/>
  <c r="I201" i="30" s="1"/>
  <c r="BH373" i="30"/>
  <c r="BH116" i="31"/>
  <c r="BH82" i="31"/>
  <c r="BH173" i="30"/>
  <c r="BH160" i="30"/>
  <c r="BH162" i="30" s="1"/>
  <c r="I316" i="26"/>
  <c r="BH83" i="31"/>
  <c r="BH164" i="30"/>
  <c r="BH156" i="30"/>
  <c r="BH157" i="30" s="1"/>
  <c r="I157" i="30" s="1"/>
  <c r="BH174" i="30"/>
  <c r="BH113" i="31"/>
  <c r="BH185" i="30"/>
  <c r="BH198" i="30" s="1"/>
  <c r="I198" i="30" s="1"/>
  <c r="BH347" i="30"/>
  <c r="BG158" i="31"/>
  <c r="BG93" i="31"/>
  <c r="BG167" i="31" s="1"/>
  <c r="BG269" i="30"/>
  <c r="BG327" i="30"/>
  <c r="BH115" i="31"/>
  <c r="BH349" i="30"/>
  <c r="BH187" i="30"/>
  <c r="BH200" i="30" s="1"/>
  <c r="I200" i="30" s="1"/>
  <c r="BH8" i="35"/>
  <c r="BH11" i="35" s="1"/>
  <c r="BH75" i="31"/>
  <c r="F78" i="31" s="1"/>
  <c r="BG332" i="30"/>
  <c r="BG267" i="30"/>
  <c r="N255" i="30"/>
  <c r="O251" i="30" s="1"/>
  <c r="O254" i="30" s="1"/>
  <c r="BE212" i="30"/>
  <c r="BE213" i="30" s="1"/>
  <c r="BE276" i="30" s="1"/>
  <c r="BE286" i="30"/>
  <c r="BE313" i="30"/>
  <c r="BG223" i="30"/>
  <c r="BG334" i="30"/>
  <c r="BH186" i="30"/>
  <c r="BH199" i="30" s="1"/>
  <c r="I199" i="30" s="1"/>
  <c r="BH114" i="31"/>
  <c r="BH348" i="30"/>
  <c r="BH7" i="35"/>
  <c r="BH10" i="35" s="1"/>
  <c r="BH74" i="31"/>
  <c r="F77" i="31" s="1"/>
  <c r="BF93" i="30"/>
  <c r="BF75" i="16"/>
  <c r="T339" i="30"/>
  <c r="U335" i="30"/>
  <c r="BG333" i="30"/>
  <c r="BG222" i="30"/>
  <c r="BF158" i="31"/>
  <c r="BF93" i="31"/>
  <c r="BF167" i="31" s="1"/>
  <c r="BF177" i="30"/>
  <c r="BF178" i="30" s="1"/>
  <c r="BF179" i="30" s="1"/>
  <c r="BF184" i="30"/>
  <c r="BF197" i="30" s="1"/>
  <c r="BF224" i="30"/>
  <c r="BF227" i="30" s="1"/>
  <c r="BG375" i="30"/>
  <c r="BG421" i="30"/>
  <c r="BG165" i="30"/>
  <c r="BG166" i="30" s="1"/>
  <c r="BG169" i="30" s="1"/>
  <c r="BG170" i="30" s="1"/>
  <c r="BG480" i="31"/>
  <c r="BG497" i="31" s="1"/>
  <c r="BG44" i="35" s="1"/>
  <c r="BG52" i="35" s="1"/>
  <c r="BG176" i="30"/>
  <c r="BG63" i="16"/>
  <c r="BH332" i="26"/>
  <c r="BH333" i="26" s="1"/>
  <c r="BH16" i="31" s="1"/>
  <c r="I319" i="26"/>
  <c r="BH338" i="26"/>
  <c r="BH339" i="26" s="1"/>
  <c r="I339" i="26" s="1"/>
  <c r="I321" i="26"/>
  <c r="BH301" i="26"/>
  <c r="I301" i="26" s="1"/>
  <c r="I295" i="26"/>
  <c r="BH341" i="26"/>
  <c r="BH342" i="26" s="1"/>
  <c r="I342" i="26" s="1"/>
  <c r="I322" i="26"/>
  <c r="BH317" i="26"/>
  <c r="BH84" i="31" s="1"/>
  <c r="F87" i="31" s="1"/>
  <c r="I315" i="26"/>
  <c r="BH335" i="26"/>
  <c r="BH336" i="26" s="1"/>
  <c r="I336" i="26" s="1"/>
  <c r="I320" i="26"/>
  <c r="BH300" i="26"/>
  <c r="I294" i="26"/>
  <c r="S51" i="22" l="1"/>
  <c r="F26" i="3"/>
  <c r="K26" i="3" s="1"/>
  <c r="J26" i="3" s="1"/>
  <c r="BF233" i="30"/>
  <c r="T234" i="30"/>
  <c r="U228" i="30"/>
  <c r="BH17" i="31"/>
  <c r="I333" i="26"/>
  <c r="I16" i="31" s="1"/>
  <c r="BG359" i="30"/>
  <c r="BG360" i="30" s="1"/>
  <c r="BG363" i="30" s="1"/>
  <c r="BG384" i="30" s="1"/>
  <c r="BH302" i="26"/>
  <c r="I302" i="26" s="1"/>
  <c r="I76" i="31" s="1"/>
  <c r="AX94" i="30"/>
  <c r="AX98" i="30" s="1"/>
  <c r="AX100" i="30" s="1"/>
  <c r="BG224" i="30"/>
  <c r="BH133" i="31"/>
  <c r="F122" i="31"/>
  <c r="S55" i="22" s="1"/>
  <c r="BH131" i="31"/>
  <c r="F120" i="31"/>
  <c r="I333" i="30"/>
  <c r="I222" i="30"/>
  <c r="BH92" i="31"/>
  <c r="F86" i="31"/>
  <c r="I269" i="30"/>
  <c r="I327" i="30"/>
  <c r="BH132" i="31"/>
  <c r="F121" i="31"/>
  <c r="S54" i="22" s="1"/>
  <c r="BH168" i="30"/>
  <c r="I162" i="30"/>
  <c r="I168" i="30" s="1"/>
  <c r="I223" i="30"/>
  <c r="I334" i="30"/>
  <c r="BH350" i="30"/>
  <c r="I350" i="30" s="1"/>
  <c r="I358" i="30" s="1"/>
  <c r="I165" i="30"/>
  <c r="I480" i="31"/>
  <c r="I375" i="30"/>
  <c r="I421" i="30"/>
  <c r="I176" i="30"/>
  <c r="BH91" i="31"/>
  <c r="F85" i="31"/>
  <c r="I332" i="30"/>
  <c r="I267" i="30"/>
  <c r="BH134" i="31"/>
  <c r="F123" i="31"/>
  <c r="BF360" i="30"/>
  <c r="BF363" i="30" s="1"/>
  <c r="AV280" i="26"/>
  <c r="AV282" i="26" s="1"/>
  <c r="AV344" i="26" s="1"/>
  <c r="AV345" i="26" s="1"/>
  <c r="AV67" i="16"/>
  <c r="AV55" i="30" s="1"/>
  <c r="AU280" i="26"/>
  <c r="AU282" i="26" s="1"/>
  <c r="AU323" i="26" s="1"/>
  <c r="AU324" i="26" s="1"/>
  <c r="AU86" i="30" s="1"/>
  <c r="AU67" i="16"/>
  <c r="AU55" i="30" s="1"/>
  <c r="K67" i="16"/>
  <c r="K55" i="30" s="1"/>
  <c r="BG280" i="26"/>
  <c r="BG282" i="26" s="1"/>
  <c r="BG323" i="26" s="1"/>
  <c r="BG324" i="26" s="1"/>
  <c r="BG86" i="30" s="1"/>
  <c r="BG67" i="16"/>
  <c r="BG55" i="30" s="1"/>
  <c r="AO280" i="26"/>
  <c r="AO282" i="26" s="1"/>
  <c r="AO344" i="26" s="1"/>
  <c r="AO345" i="26" s="1"/>
  <c r="AO67" i="16"/>
  <c r="AO55" i="30" s="1"/>
  <c r="AR280" i="26"/>
  <c r="AR282" i="26" s="1"/>
  <c r="AR323" i="26" s="1"/>
  <c r="AR324" i="26" s="1"/>
  <c r="AR86" i="30" s="1"/>
  <c r="AR67" i="16"/>
  <c r="AR55" i="30" s="1"/>
  <c r="I335" i="26"/>
  <c r="I348" i="30"/>
  <c r="I114" i="31"/>
  <c r="I186" i="30"/>
  <c r="AH280" i="26"/>
  <c r="AH282" i="26" s="1"/>
  <c r="AH323" i="26" s="1"/>
  <c r="AH324" i="26" s="1"/>
  <c r="AH86" i="30" s="1"/>
  <c r="AH67" i="16"/>
  <c r="AH55" i="30" s="1"/>
  <c r="P280" i="26"/>
  <c r="P282" i="26" s="1"/>
  <c r="P344" i="26" s="1"/>
  <c r="P345" i="26" s="1"/>
  <c r="P77" i="16"/>
  <c r="P81" i="16" s="1"/>
  <c r="P82" i="16" s="1"/>
  <c r="P67" i="16"/>
  <c r="P55" i="30" s="1"/>
  <c r="AB280" i="26"/>
  <c r="AB282" i="26" s="1"/>
  <c r="AB344" i="26" s="1"/>
  <c r="AB345" i="26" s="1"/>
  <c r="AB67" i="16"/>
  <c r="AB55" i="30" s="1"/>
  <c r="AG280" i="26"/>
  <c r="AG282" i="26" s="1"/>
  <c r="AG323" i="26" s="1"/>
  <c r="AG324" i="26" s="1"/>
  <c r="AG86" i="30" s="1"/>
  <c r="AG67" i="16"/>
  <c r="AG55" i="30" s="1"/>
  <c r="AL280" i="26"/>
  <c r="AL282" i="26" s="1"/>
  <c r="AL344" i="26" s="1"/>
  <c r="AL345" i="26" s="1"/>
  <c r="AL67" i="16"/>
  <c r="AL55" i="30" s="1"/>
  <c r="L280" i="26"/>
  <c r="L282" i="26" s="1"/>
  <c r="L323" i="26" s="1"/>
  <c r="L324" i="26" s="1"/>
  <c r="L86" i="30" s="1"/>
  <c r="L67" i="16"/>
  <c r="L55" i="30" s="1"/>
  <c r="W280" i="26"/>
  <c r="W282" i="26" s="1"/>
  <c r="W344" i="26" s="1"/>
  <c r="W345" i="26" s="1"/>
  <c r="W67" i="16"/>
  <c r="W55" i="30" s="1"/>
  <c r="AS280" i="26"/>
  <c r="AS282" i="26" s="1"/>
  <c r="AS344" i="26" s="1"/>
  <c r="AS345" i="26" s="1"/>
  <c r="AS67" i="16"/>
  <c r="AS55" i="30" s="1"/>
  <c r="AF280" i="26"/>
  <c r="AF282" i="26" s="1"/>
  <c r="AF344" i="26" s="1"/>
  <c r="AF345" i="26" s="1"/>
  <c r="AF67" i="16"/>
  <c r="AF55" i="30" s="1"/>
  <c r="AQ280" i="26"/>
  <c r="AQ282" i="26" s="1"/>
  <c r="AQ323" i="26" s="1"/>
  <c r="AQ324" i="26" s="1"/>
  <c r="AQ86" i="30" s="1"/>
  <c r="AQ67" i="16"/>
  <c r="AQ55" i="30" s="1"/>
  <c r="BC280" i="26"/>
  <c r="BC282" i="26" s="1"/>
  <c r="BC323" i="26" s="1"/>
  <c r="BC324" i="26" s="1"/>
  <c r="BC86" i="30" s="1"/>
  <c r="BC67" i="16"/>
  <c r="BC55" i="30" s="1"/>
  <c r="AX280" i="26"/>
  <c r="AX282" i="26" s="1"/>
  <c r="AX344" i="26" s="1"/>
  <c r="AX345" i="26" s="1"/>
  <c r="AX67" i="16"/>
  <c r="AX55" i="30" s="1"/>
  <c r="I173" i="30"/>
  <c r="I160" i="30"/>
  <c r="I82" i="31"/>
  <c r="I8" i="35"/>
  <c r="I75" i="31"/>
  <c r="I332" i="26"/>
  <c r="I347" i="30"/>
  <c r="I113" i="31"/>
  <c r="I185" i="30"/>
  <c r="AW94" i="30"/>
  <c r="AW98" i="30" s="1"/>
  <c r="AW100" i="30" s="1"/>
  <c r="AK94" i="30"/>
  <c r="AK98" i="30" s="1"/>
  <c r="AK100" i="30" s="1"/>
  <c r="BF94" i="30"/>
  <c r="BF98" i="30" s="1"/>
  <c r="BF100" i="30" s="1"/>
  <c r="F86" i="16"/>
  <c r="BH63" i="16"/>
  <c r="O255" i="30"/>
  <c r="P251" i="30" s="1"/>
  <c r="O258" i="30"/>
  <c r="O259" i="30" s="1"/>
  <c r="O270" i="30" s="1"/>
  <c r="BH165" i="30"/>
  <c r="BH166" i="30" s="1"/>
  <c r="BH176" i="30"/>
  <c r="BH421" i="30"/>
  <c r="BH480" i="31"/>
  <c r="BH375" i="30"/>
  <c r="I83" i="31"/>
  <c r="I164" i="30"/>
  <c r="I174" i="30"/>
  <c r="I156" i="30"/>
  <c r="AC280" i="26"/>
  <c r="AC282" i="26" s="1"/>
  <c r="AC323" i="26" s="1"/>
  <c r="AC324" i="26" s="1"/>
  <c r="AC86" i="30" s="1"/>
  <c r="AC67" i="16"/>
  <c r="AC55" i="30" s="1"/>
  <c r="R280" i="26"/>
  <c r="R282" i="26" s="1"/>
  <c r="R344" i="26" s="1"/>
  <c r="R345" i="26" s="1"/>
  <c r="R67" i="16"/>
  <c r="R55" i="30" s="1"/>
  <c r="S280" i="26"/>
  <c r="S282" i="26" s="1"/>
  <c r="S323" i="26" s="1"/>
  <c r="S324" i="26" s="1"/>
  <c r="S86" i="30" s="1"/>
  <c r="S67" i="16"/>
  <c r="S55" i="30" s="1"/>
  <c r="Y280" i="26"/>
  <c r="Y282" i="26" s="1"/>
  <c r="Y344" i="26" s="1"/>
  <c r="Y345" i="26" s="1"/>
  <c r="Y67" i="16"/>
  <c r="Y55" i="30" s="1"/>
  <c r="N280" i="26"/>
  <c r="N282" i="26" s="1"/>
  <c r="N323" i="26" s="1"/>
  <c r="N324" i="26" s="1"/>
  <c r="N86" i="30" s="1"/>
  <c r="N67" i="16"/>
  <c r="N55" i="30" s="1"/>
  <c r="BB280" i="26"/>
  <c r="BB282" i="26" s="1"/>
  <c r="BB344" i="26" s="1"/>
  <c r="BB345" i="26" s="1"/>
  <c r="BB67" i="16"/>
  <c r="BB55" i="30" s="1"/>
  <c r="Q280" i="26"/>
  <c r="Q282" i="26" s="1"/>
  <c r="Q323" i="26" s="1"/>
  <c r="Q324" i="26" s="1"/>
  <c r="Q86" i="30" s="1"/>
  <c r="Q67" i="16"/>
  <c r="Q55" i="30" s="1"/>
  <c r="BH158" i="31"/>
  <c r="F161" i="31" s="1"/>
  <c r="BH93" i="31"/>
  <c r="BF313" i="30"/>
  <c r="BF286" i="30"/>
  <c r="BF212" i="30"/>
  <c r="BF213" i="30" s="1"/>
  <c r="BF276" i="30" s="1"/>
  <c r="BA94" i="30"/>
  <c r="BA98" i="30" s="1"/>
  <c r="BA100" i="30" s="1"/>
  <c r="AC94" i="30"/>
  <c r="AC98" i="30" s="1"/>
  <c r="AC100" i="30" s="1"/>
  <c r="S42" i="22"/>
  <c r="F101" i="31"/>
  <c r="S43" i="22"/>
  <c r="F107" i="31"/>
  <c r="BH332" i="30"/>
  <c r="BH267" i="30"/>
  <c r="AD280" i="26"/>
  <c r="AD282" i="26" s="1"/>
  <c r="AD323" i="26" s="1"/>
  <c r="AD324" i="26" s="1"/>
  <c r="AD86" i="30" s="1"/>
  <c r="AD67" i="16"/>
  <c r="AD55" i="30" s="1"/>
  <c r="BE280" i="26"/>
  <c r="BE282" i="26" s="1"/>
  <c r="BE323" i="26" s="1"/>
  <c r="BE324" i="26" s="1"/>
  <c r="BE86" i="30" s="1"/>
  <c r="BE67" i="16"/>
  <c r="BE55" i="30" s="1"/>
  <c r="U280" i="26"/>
  <c r="U282" i="26" s="1"/>
  <c r="U323" i="26" s="1"/>
  <c r="U324" i="26" s="1"/>
  <c r="U86" i="30" s="1"/>
  <c r="U67" i="16"/>
  <c r="U55" i="30" s="1"/>
  <c r="AN280" i="26"/>
  <c r="AN282" i="26" s="1"/>
  <c r="AN323" i="26" s="1"/>
  <c r="AN324" i="26" s="1"/>
  <c r="AN86" i="30" s="1"/>
  <c r="AN67" i="16"/>
  <c r="AN55" i="30" s="1"/>
  <c r="AE280" i="26"/>
  <c r="AE282" i="26" s="1"/>
  <c r="AE344" i="26" s="1"/>
  <c r="AE345" i="26" s="1"/>
  <c r="AE67" i="16"/>
  <c r="AE55" i="30" s="1"/>
  <c r="I300" i="26"/>
  <c r="I7" i="35"/>
  <c r="I74" i="31"/>
  <c r="AT280" i="26"/>
  <c r="AT282" i="26" s="1"/>
  <c r="AT344" i="26" s="1"/>
  <c r="AT345" i="26" s="1"/>
  <c r="AT67" i="16"/>
  <c r="AT55" i="30" s="1"/>
  <c r="AK280" i="26"/>
  <c r="AK282" i="26" s="1"/>
  <c r="AK323" i="26" s="1"/>
  <c r="AK324" i="26" s="1"/>
  <c r="AK86" i="30" s="1"/>
  <c r="AK67" i="16"/>
  <c r="AK55" i="30" s="1"/>
  <c r="T280" i="26"/>
  <c r="T282" i="26" s="1"/>
  <c r="T323" i="26" s="1"/>
  <c r="T324" i="26" s="1"/>
  <c r="T86" i="30" s="1"/>
  <c r="T67" i="16"/>
  <c r="T55" i="30" s="1"/>
  <c r="AI280" i="26"/>
  <c r="AI282" i="26" s="1"/>
  <c r="AI323" i="26" s="1"/>
  <c r="AI324" i="26" s="1"/>
  <c r="AI86" i="30" s="1"/>
  <c r="AI67" i="16"/>
  <c r="AI55" i="30" s="1"/>
  <c r="BH280" i="26"/>
  <c r="BH282" i="26" s="1"/>
  <c r="BH323" i="26" s="1"/>
  <c r="BH324" i="26" s="1"/>
  <c r="BH86" i="30" s="1"/>
  <c r="BH67" i="16"/>
  <c r="BH55" i="30" s="1"/>
  <c r="AA280" i="26"/>
  <c r="AA282" i="26" s="1"/>
  <c r="AA344" i="26" s="1"/>
  <c r="AA345" i="26" s="1"/>
  <c r="AA67" i="16"/>
  <c r="AA55" i="30" s="1"/>
  <c r="BF280" i="26"/>
  <c r="BF282" i="26" s="1"/>
  <c r="BF344" i="26" s="1"/>
  <c r="BF345" i="26" s="1"/>
  <c r="BF67" i="16"/>
  <c r="BF55" i="30" s="1"/>
  <c r="BD280" i="26"/>
  <c r="BD282" i="26" s="1"/>
  <c r="BD344" i="26" s="1"/>
  <c r="BD345" i="26" s="1"/>
  <c r="BD67" i="16"/>
  <c r="BD55" i="30" s="1"/>
  <c r="AJ280" i="26"/>
  <c r="AJ282" i="26" s="1"/>
  <c r="AJ344" i="26" s="1"/>
  <c r="AJ345" i="26" s="1"/>
  <c r="AJ67" i="16"/>
  <c r="AJ55" i="30" s="1"/>
  <c r="O280" i="26"/>
  <c r="O282" i="26" s="1"/>
  <c r="O344" i="26" s="1"/>
  <c r="O345" i="26" s="1"/>
  <c r="O67" i="16"/>
  <c r="O55" i="30" s="1"/>
  <c r="AW280" i="26"/>
  <c r="AW282" i="26" s="1"/>
  <c r="AW344" i="26" s="1"/>
  <c r="AW345" i="26" s="1"/>
  <c r="AW67" i="16"/>
  <c r="AW55" i="30" s="1"/>
  <c r="X280" i="26"/>
  <c r="X282" i="26" s="1"/>
  <c r="X344" i="26" s="1"/>
  <c r="X345" i="26" s="1"/>
  <c r="X67" i="16"/>
  <c r="X55" i="30" s="1"/>
  <c r="Z280" i="26"/>
  <c r="Z282" i="26" s="1"/>
  <c r="Z323" i="26" s="1"/>
  <c r="Z324" i="26" s="1"/>
  <c r="Z86" i="30" s="1"/>
  <c r="Z67" i="16"/>
  <c r="Z55" i="30" s="1"/>
  <c r="I341" i="26"/>
  <c r="I373" i="30"/>
  <c r="I188" i="30"/>
  <c r="I116" i="31"/>
  <c r="I338" i="26"/>
  <c r="I115" i="31"/>
  <c r="I187" i="30"/>
  <c r="I349" i="30"/>
  <c r="BG177" i="30"/>
  <c r="BG178" i="30" s="1"/>
  <c r="BG179" i="30" s="1"/>
  <c r="BG184" i="30"/>
  <c r="BG197" i="30" s="1"/>
  <c r="AY94" i="30"/>
  <c r="AY98" i="30" s="1"/>
  <c r="AY100" i="30" s="1"/>
  <c r="AE94" i="30"/>
  <c r="AE98" i="30" s="1"/>
  <c r="AE100" i="30" s="1"/>
  <c r="AH94" i="30"/>
  <c r="AH98" i="30" s="1"/>
  <c r="AH100" i="30" s="1"/>
  <c r="BH222" i="30"/>
  <c r="BH333" i="30"/>
  <c r="BA280" i="26"/>
  <c r="BA282" i="26" s="1"/>
  <c r="BA344" i="26" s="1"/>
  <c r="BA345" i="26" s="1"/>
  <c r="BA67" i="16"/>
  <c r="BA55" i="30" s="1"/>
  <c r="AP280" i="26"/>
  <c r="AP282" i="26" s="1"/>
  <c r="AP344" i="26" s="1"/>
  <c r="AP345" i="26" s="1"/>
  <c r="AP67" i="16"/>
  <c r="AP55" i="30" s="1"/>
  <c r="AM280" i="26"/>
  <c r="AM282" i="26" s="1"/>
  <c r="AM344" i="26" s="1"/>
  <c r="AM345" i="26" s="1"/>
  <c r="AM67" i="16"/>
  <c r="AM55" i="30" s="1"/>
  <c r="AZ280" i="26"/>
  <c r="AZ282" i="26" s="1"/>
  <c r="AZ344" i="26" s="1"/>
  <c r="AZ345" i="26" s="1"/>
  <c r="AZ67" i="16"/>
  <c r="AZ55" i="30" s="1"/>
  <c r="V280" i="26"/>
  <c r="V282" i="26" s="1"/>
  <c r="V323" i="26" s="1"/>
  <c r="V324" i="26" s="1"/>
  <c r="V86" i="30" s="1"/>
  <c r="V67" i="16"/>
  <c r="V55" i="30" s="1"/>
  <c r="M280" i="26"/>
  <c r="M282" i="26" s="1"/>
  <c r="M323" i="26" s="1"/>
  <c r="M324" i="26" s="1"/>
  <c r="M86" i="30" s="1"/>
  <c r="M67" i="16"/>
  <c r="M55" i="30" s="1"/>
  <c r="AY280" i="26"/>
  <c r="AY282" i="26" s="1"/>
  <c r="AY323" i="26" s="1"/>
  <c r="AY324" i="26" s="1"/>
  <c r="AY86" i="30" s="1"/>
  <c r="AY67" i="16"/>
  <c r="AY55" i="30" s="1"/>
  <c r="BG75" i="16"/>
  <c r="BG93" i="30"/>
  <c r="BD94" i="30"/>
  <c r="BD98" i="30" s="1"/>
  <c r="BD100" i="30" s="1"/>
  <c r="V335" i="30"/>
  <c r="U339" i="30"/>
  <c r="AF94" i="30"/>
  <c r="AF98" i="30" s="1"/>
  <c r="AF100" i="30" s="1"/>
  <c r="P94" i="30"/>
  <c r="P98" i="30" s="1"/>
  <c r="P100" i="30" s="1"/>
  <c r="BH334" i="30"/>
  <c r="BH223" i="30"/>
  <c r="BH269" i="30"/>
  <c r="BH327" i="30"/>
  <c r="K280" i="26"/>
  <c r="BH327" i="26"/>
  <c r="I317" i="26"/>
  <c r="S53" i="22" l="1"/>
  <c r="S56" i="22"/>
  <c r="F130" i="16"/>
  <c r="V132" i="16" s="1"/>
  <c r="F136" i="16"/>
  <c r="P375" i="31"/>
  <c r="P389" i="31"/>
  <c r="P361" i="31"/>
  <c r="L26" i="3"/>
  <c r="BG227" i="30"/>
  <c r="U234" i="30"/>
  <c r="V228" i="30"/>
  <c r="W323" i="26"/>
  <c r="W324" i="26" s="1"/>
  <c r="W86" i="30" s="1"/>
  <c r="AR344" i="26"/>
  <c r="AR345" i="26" s="1"/>
  <c r="AF323" i="26"/>
  <c r="AF324" i="26" s="1"/>
  <c r="AF86" i="30" s="1"/>
  <c r="AV323" i="26"/>
  <c r="AV324" i="26" s="1"/>
  <c r="AV86" i="30" s="1"/>
  <c r="S344" i="26"/>
  <c r="S345" i="26" s="1"/>
  <c r="BG344" i="26"/>
  <c r="BG345" i="26" s="1"/>
  <c r="BH20" i="31"/>
  <c r="BH22" i="31" s="1"/>
  <c r="F25" i="31" s="1"/>
  <c r="F36" i="31" s="1"/>
  <c r="I17" i="31"/>
  <c r="I20" i="31" s="1"/>
  <c r="AC344" i="26"/>
  <c r="AC345" i="26" s="1"/>
  <c r="AQ344" i="26"/>
  <c r="AQ345" i="26" s="1"/>
  <c r="P323" i="26"/>
  <c r="P324" i="26" s="1"/>
  <c r="P86" i="30" s="1"/>
  <c r="AE323" i="26"/>
  <c r="AE324" i="26" s="1"/>
  <c r="AE86" i="30" s="1"/>
  <c r="AP323" i="26"/>
  <c r="AP324" i="26" s="1"/>
  <c r="AP86" i="30" s="1"/>
  <c r="BH76" i="31"/>
  <c r="F79" i="31" s="1"/>
  <c r="BF323" i="26"/>
  <c r="BF324" i="26" s="1"/>
  <c r="BF86" i="30" s="1"/>
  <c r="L344" i="26"/>
  <c r="L345" i="26" s="1"/>
  <c r="BC344" i="26"/>
  <c r="BC345" i="26" s="1"/>
  <c r="BE344" i="26"/>
  <c r="BE345" i="26" s="1"/>
  <c r="X323" i="26"/>
  <c r="X324" i="26" s="1"/>
  <c r="X86" i="30" s="1"/>
  <c r="Y323" i="26"/>
  <c r="Y324" i="26" s="1"/>
  <c r="Y86" i="30" s="1"/>
  <c r="AB323" i="26"/>
  <c r="AB324" i="26" s="1"/>
  <c r="AB86" i="30" s="1"/>
  <c r="AI344" i="26"/>
  <c r="AI345" i="26" s="1"/>
  <c r="M344" i="26"/>
  <c r="M345" i="26" s="1"/>
  <c r="N344" i="26"/>
  <c r="N345" i="26" s="1"/>
  <c r="AD344" i="26"/>
  <c r="AD345" i="26" s="1"/>
  <c r="AW323" i="26"/>
  <c r="AW324" i="26" s="1"/>
  <c r="AW86" i="30" s="1"/>
  <c r="T344" i="26"/>
  <c r="T345" i="26" s="1"/>
  <c r="BE94" i="30"/>
  <c r="BE98" i="30" s="1"/>
  <c r="BE100" i="30" s="1"/>
  <c r="BE268" i="30" s="1"/>
  <c r="AZ94" i="30"/>
  <c r="AZ98" i="30" s="1"/>
  <c r="AZ100" i="30" s="1"/>
  <c r="AZ478" i="31" s="1"/>
  <c r="AZ495" i="31" s="1"/>
  <c r="AZ42" i="35" s="1"/>
  <c r="AZ50" i="35" s="1"/>
  <c r="AR94" i="30"/>
  <c r="AR98" i="30" s="1"/>
  <c r="AR100" i="30" s="1"/>
  <c r="AR103" i="30" s="1"/>
  <c r="AZ323" i="26"/>
  <c r="AZ324" i="26" s="1"/>
  <c r="AZ86" i="30" s="1"/>
  <c r="AK344" i="26"/>
  <c r="AK345" i="26" s="1"/>
  <c r="AS323" i="26"/>
  <c r="AS324" i="26" s="1"/>
  <c r="AS86" i="30" s="1"/>
  <c r="AG344" i="26"/>
  <c r="AG345" i="26" s="1"/>
  <c r="BH344" i="26"/>
  <c r="BH345" i="26" s="1"/>
  <c r="AT323" i="26"/>
  <c r="AT324" i="26" s="1"/>
  <c r="AT86" i="30" s="1"/>
  <c r="AO323" i="26"/>
  <c r="AO324" i="26" s="1"/>
  <c r="AO86" i="30" s="1"/>
  <c r="BE77" i="16"/>
  <c r="BE81" i="16" s="1"/>
  <c r="BE82" i="16" s="1"/>
  <c r="AF77" i="16"/>
  <c r="AF81" i="16" s="1"/>
  <c r="AF82" i="16" s="1"/>
  <c r="L77" i="16"/>
  <c r="L81" i="16" s="1"/>
  <c r="L82" i="16" s="1"/>
  <c r="Q344" i="26"/>
  <c r="Q345" i="26" s="1"/>
  <c r="V94" i="30"/>
  <c r="V98" i="30" s="1"/>
  <c r="V100" i="30" s="1"/>
  <c r="V419" i="30" s="1"/>
  <c r="L94" i="30"/>
  <c r="L98" i="30" s="1"/>
  <c r="L100" i="30" s="1"/>
  <c r="L103" i="30" s="1"/>
  <c r="AH344" i="26"/>
  <c r="AH345" i="26" s="1"/>
  <c r="AJ323" i="26"/>
  <c r="AJ324" i="26" s="1"/>
  <c r="AJ86" i="30" s="1"/>
  <c r="Z344" i="26"/>
  <c r="Z345" i="26" s="1"/>
  <c r="U344" i="26"/>
  <c r="U345" i="26" s="1"/>
  <c r="AL323" i="26"/>
  <c r="AL324" i="26" s="1"/>
  <c r="AL86" i="30" s="1"/>
  <c r="AX77" i="16"/>
  <c r="AX81" i="16" s="1"/>
  <c r="AX82" i="16" s="1"/>
  <c r="AE77" i="16"/>
  <c r="AE81" i="16" s="1"/>
  <c r="AE82" i="16" s="1"/>
  <c r="R323" i="26"/>
  <c r="R324" i="26" s="1"/>
  <c r="R86" i="30" s="1"/>
  <c r="AX323" i="26"/>
  <c r="AX324" i="26" s="1"/>
  <c r="AX86" i="30" s="1"/>
  <c r="AH77" i="16"/>
  <c r="AH81" i="16" s="1"/>
  <c r="AH82" i="16" s="1"/>
  <c r="BB323" i="26"/>
  <c r="BB324" i="26" s="1"/>
  <c r="BB86" i="30" s="1"/>
  <c r="AR77" i="16"/>
  <c r="AR81" i="16" s="1"/>
  <c r="AR82" i="16" s="1"/>
  <c r="BH359" i="30"/>
  <c r="I359" i="30" s="1"/>
  <c r="AM323" i="26"/>
  <c r="AM324" i="26" s="1"/>
  <c r="AM86" i="30" s="1"/>
  <c r="AU344" i="26"/>
  <c r="AU345" i="26" s="1"/>
  <c r="BD323" i="26"/>
  <c r="BD324" i="26" s="1"/>
  <c r="BD86" i="30" s="1"/>
  <c r="BH358" i="30"/>
  <c r="V344" i="26"/>
  <c r="V345" i="26" s="1"/>
  <c r="AN344" i="26"/>
  <c r="AN345" i="26" s="1"/>
  <c r="AA323" i="26"/>
  <c r="AA324" i="26" s="1"/>
  <c r="AA86" i="30" s="1"/>
  <c r="BA323" i="26"/>
  <c r="BA324" i="26" s="1"/>
  <c r="BA86" i="30" s="1"/>
  <c r="O323" i="26"/>
  <c r="O324" i="26" s="1"/>
  <c r="O86" i="30" s="1"/>
  <c r="BD77" i="16"/>
  <c r="BD81" i="16" s="1"/>
  <c r="BD82" i="16" s="1"/>
  <c r="BA77" i="16"/>
  <c r="BA81" i="16" s="1"/>
  <c r="BA82" i="16" s="1"/>
  <c r="BH497" i="31"/>
  <c r="F487" i="31"/>
  <c r="S65" i="22" s="1"/>
  <c r="F64" i="16"/>
  <c r="I63" i="16"/>
  <c r="BH360" i="30"/>
  <c r="BH21" i="35"/>
  <c r="BH30" i="35" s="1"/>
  <c r="I30" i="35" s="1"/>
  <c r="F141" i="31"/>
  <c r="I134" i="31"/>
  <c r="I21" i="35" s="1"/>
  <c r="S50" i="22"/>
  <c r="F105" i="31"/>
  <c r="F108" i="31" s="1"/>
  <c r="S47" i="22" s="1"/>
  <c r="AY344" i="26"/>
  <c r="AY345" i="26" s="1"/>
  <c r="AY77" i="16"/>
  <c r="AY81" i="16" s="1"/>
  <c r="AY82" i="16" s="1"/>
  <c r="AC77" i="16"/>
  <c r="AC81" i="16" s="1"/>
  <c r="AC82" i="16" s="1"/>
  <c r="BF77" i="16"/>
  <c r="BF81" i="16" s="1"/>
  <c r="BF82" i="16" s="1"/>
  <c r="AK77" i="16"/>
  <c r="AK81" i="16" s="1"/>
  <c r="AK82" i="16" s="1"/>
  <c r="F99" i="31"/>
  <c r="F102" i="31" s="1"/>
  <c r="S46" i="22" s="1"/>
  <c r="S49" i="22"/>
  <c r="BH19" i="35"/>
  <c r="BH28" i="35" s="1"/>
  <c r="I28" i="35" s="1"/>
  <c r="I132" i="31"/>
  <c r="I19" i="35" s="1"/>
  <c r="F139" i="31"/>
  <c r="BH15" i="35"/>
  <c r="F95" i="31"/>
  <c r="I92" i="31"/>
  <c r="I15" i="35" s="1"/>
  <c r="BH18" i="35"/>
  <c r="BH27" i="35" s="1"/>
  <c r="I27" i="35" s="1"/>
  <c r="F138" i="31"/>
  <c r="I131" i="31"/>
  <c r="I18" i="35" s="1"/>
  <c r="AZ77" i="16"/>
  <c r="AZ81" i="16" s="1"/>
  <c r="AZ82" i="16" s="1"/>
  <c r="AW77" i="16"/>
  <c r="AW81" i="16" s="1"/>
  <c r="AW82" i="16" s="1"/>
  <c r="BF384" i="30"/>
  <c r="BH14" i="35"/>
  <c r="F94" i="31"/>
  <c r="I91" i="31"/>
  <c r="I14" i="35" s="1"/>
  <c r="V77" i="16"/>
  <c r="V81" i="16" s="1"/>
  <c r="V82" i="16" s="1"/>
  <c r="BH167" i="31"/>
  <c r="F170" i="31" s="1"/>
  <c r="F96" i="31"/>
  <c r="T51" i="22" s="1"/>
  <c r="I93" i="31"/>
  <c r="I167" i="31" s="1"/>
  <c r="BH169" i="30"/>
  <c r="BH170" i="30" s="1"/>
  <c r="I170" i="30" s="1"/>
  <c r="I166" i="30"/>
  <c r="I169" i="30" s="1"/>
  <c r="BH20" i="35"/>
  <c r="BH29" i="35" s="1"/>
  <c r="I29" i="35" s="1"/>
  <c r="I133" i="31"/>
  <c r="I20" i="35" s="1"/>
  <c r="F140" i="31"/>
  <c r="Y94" i="30"/>
  <c r="Y98" i="30" s="1"/>
  <c r="Y100" i="30" s="1"/>
  <c r="Y77" i="16"/>
  <c r="Y81" i="16" s="1"/>
  <c r="Y82" i="16" s="1"/>
  <c r="AU77" i="16"/>
  <c r="AU81" i="16" s="1"/>
  <c r="AU82" i="16" s="1"/>
  <c r="AU94" i="30"/>
  <c r="AU98" i="30" s="1"/>
  <c r="AU100" i="30" s="1"/>
  <c r="R94" i="30"/>
  <c r="R98" i="30" s="1"/>
  <c r="R100" i="30" s="1"/>
  <c r="R77" i="16"/>
  <c r="R81" i="16" s="1"/>
  <c r="R82" i="16" s="1"/>
  <c r="T77" i="16"/>
  <c r="T81" i="16" s="1"/>
  <c r="T82" i="16" s="1"/>
  <c r="T94" i="30"/>
  <c r="T98" i="30" s="1"/>
  <c r="T100" i="30" s="1"/>
  <c r="AI77" i="16"/>
  <c r="AI81" i="16" s="1"/>
  <c r="AI82" i="16" s="1"/>
  <c r="AI94" i="30"/>
  <c r="AI98" i="30" s="1"/>
  <c r="AI100" i="30" s="1"/>
  <c r="AN77" i="16"/>
  <c r="AN81" i="16" s="1"/>
  <c r="AN82" i="16" s="1"/>
  <c r="AN94" i="30"/>
  <c r="AN98" i="30" s="1"/>
  <c r="AN100" i="30" s="1"/>
  <c r="Q77" i="16"/>
  <c r="Q81" i="16" s="1"/>
  <c r="Q82" i="16" s="1"/>
  <c r="Q94" i="30"/>
  <c r="Q98" i="30" s="1"/>
  <c r="Q100" i="30" s="1"/>
  <c r="P303" i="31"/>
  <c r="P204" i="31"/>
  <c r="P259" i="31"/>
  <c r="P245" i="31"/>
  <c r="P192" i="31"/>
  <c r="P317" i="31"/>
  <c r="P273" i="31"/>
  <c r="P215" i="31"/>
  <c r="P331" i="31"/>
  <c r="BD103" i="30"/>
  <c r="BD419" i="30"/>
  <c r="BD268" i="30"/>
  <c r="BD478" i="31"/>
  <c r="BD495" i="31" s="1"/>
  <c r="BD42" i="35" s="1"/>
  <c r="BD50" i="35" s="1"/>
  <c r="BG94" i="30"/>
  <c r="BG98" i="30" s="1"/>
  <c r="BG100" i="30" s="1"/>
  <c r="BG77" i="16"/>
  <c r="BG81" i="16" s="1"/>
  <c r="BG82" i="16" s="1"/>
  <c r="AZ189" i="30"/>
  <c r="AZ202" i="30" s="1"/>
  <c r="AZ271" i="30" s="1"/>
  <c r="AZ117" i="31"/>
  <c r="AZ135" i="31" s="1"/>
  <c r="AZ22" i="35" s="1"/>
  <c r="AZ40" i="30"/>
  <c r="AZ56" i="30"/>
  <c r="AW56" i="30"/>
  <c r="AW40" i="30"/>
  <c r="AW189" i="30"/>
  <c r="AW202" i="30" s="1"/>
  <c r="AW271" i="30" s="1"/>
  <c r="AW117" i="31"/>
  <c r="AW135" i="31" s="1"/>
  <c r="AW22" i="35" s="1"/>
  <c r="BF189" i="30"/>
  <c r="BF202" i="30" s="1"/>
  <c r="BF271" i="30" s="1"/>
  <c r="BF56" i="30"/>
  <c r="BF40" i="30"/>
  <c r="BF117" i="31"/>
  <c r="BF135" i="31" s="1"/>
  <c r="BF22" i="35" s="1"/>
  <c r="T56" i="30"/>
  <c r="T189" i="30"/>
  <c r="T202" i="30" s="1"/>
  <c r="T117" i="31"/>
  <c r="T40" i="30"/>
  <c r="AE189" i="30"/>
  <c r="AE202" i="30" s="1"/>
  <c r="AE271" i="30" s="1"/>
  <c r="AE117" i="31"/>
  <c r="AE135" i="31" s="1"/>
  <c r="AE22" i="35" s="1"/>
  <c r="AE40" i="30"/>
  <c r="AE56" i="30"/>
  <c r="AD40" i="30"/>
  <c r="AD56" i="30"/>
  <c r="AD117" i="31"/>
  <c r="AD135" i="31" s="1"/>
  <c r="AD22" i="35" s="1"/>
  <c r="AD189" i="30"/>
  <c r="AD202" i="30" s="1"/>
  <c r="AD271" i="30" s="1"/>
  <c r="N56" i="30"/>
  <c r="N40" i="30"/>
  <c r="N117" i="31"/>
  <c r="N189" i="30"/>
  <c r="N202" i="30" s="1"/>
  <c r="AC56" i="30"/>
  <c r="AC189" i="30"/>
  <c r="AC202" i="30" s="1"/>
  <c r="AC271" i="30" s="1"/>
  <c r="AC117" i="31"/>
  <c r="AC135" i="31" s="1"/>
  <c r="AC22" i="35" s="1"/>
  <c r="AC40" i="30"/>
  <c r="BH75" i="16"/>
  <c r="BH93" i="30"/>
  <c r="AQ189" i="30"/>
  <c r="AQ202" i="30" s="1"/>
  <c r="AQ271" i="30" s="1"/>
  <c r="AQ117" i="31"/>
  <c r="AQ135" i="31" s="1"/>
  <c r="AQ22" i="35" s="1"/>
  <c r="AQ56" i="30"/>
  <c r="AQ40" i="30"/>
  <c r="L189" i="30"/>
  <c r="L202" i="30" s="1"/>
  <c r="L40" i="30"/>
  <c r="L117" i="31"/>
  <c r="L56" i="30"/>
  <c r="P117" i="31"/>
  <c r="P40" i="30"/>
  <c r="P56" i="30"/>
  <c r="P189" i="30"/>
  <c r="P202" i="30" s="1"/>
  <c r="I327" i="26"/>
  <c r="I84" i="31"/>
  <c r="I158" i="31" s="1"/>
  <c r="U77" i="16"/>
  <c r="U81" i="16" s="1"/>
  <c r="U82" i="16" s="1"/>
  <c r="U94" i="30"/>
  <c r="U98" i="30" s="1"/>
  <c r="U100" i="30" s="1"/>
  <c r="AG94" i="30"/>
  <c r="AG98" i="30" s="1"/>
  <c r="AG100" i="30" s="1"/>
  <c r="AG77" i="16"/>
  <c r="AG81" i="16" s="1"/>
  <c r="AG82" i="16" s="1"/>
  <c r="AJ77" i="16"/>
  <c r="AJ81" i="16" s="1"/>
  <c r="AJ82" i="16" s="1"/>
  <c r="AJ94" i="30"/>
  <c r="AJ98" i="30" s="1"/>
  <c r="AJ100" i="30" s="1"/>
  <c r="AT94" i="30"/>
  <c r="AT98" i="30" s="1"/>
  <c r="AT100" i="30" s="1"/>
  <c r="AT77" i="16"/>
  <c r="AT81" i="16" s="1"/>
  <c r="AT82" i="16" s="1"/>
  <c r="M94" i="30"/>
  <c r="M98" i="30" s="1"/>
  <c r="M100" i="30" s="1"/>
  <c r="M77" i="16"/>
  <c r="M81" i="16" s="1"/>
  <c r="M82" i="16" s="1"/>
  <c r="AO94" i="30"/>
  <c r="AO98" i="30" s="1"/>
  <c r="AO100" i="30" s="1"/>
  <c r="AO77" i="16"/>
  <c r="AO81" i="16" s="1"/>
  <c r="AO82" i="16" s="1"/>
  <c r="AP94" i="30"/>
  <c r="AP98" i="30" s="1"/>
  <c r="AP100" i="30" s="1"/>
  <c r="AP77" i="16"/>
  <c r="AP81" i="16" s="1"/>
  <c r="AP82" i="16" s="1"/>
  <c r="S94" i="30"/>
  <c r="S98" i="30" s="1"/>
  <c r="S100" i="30" s="1"/>
  <c r="S77" i="16"/>
  <c r="S81" i="16" s="1"/>
  <c r="S82" i="16" s="1"/>
  <c r="P103" i="30"/>
  <c r="P419" i="30"/>
  <c r="P268" i="30"/>
  <c r="P478" i="31"/>
  <c r="P495" i="31" s="1"/>
  <c r="P42" i="35" s="1"/>
  <c r="P50" i="35" s="1"/>
  <c r="AF103" i="30"/>
  <c r="AF419" i="30"/>
  <c r="AF268" i="30"/>
  <c r="AF478" i="31"/>
  <c r="AF495" i="31" s="1"/>
  <c r="AF42" i="35" s="1"/>
  <c r="AF50" i="35" s="1"/>
  <c r="V117" i="31"/>
  <c r="V56" i="30"/>
  <c r="V40" i="30"/>
  <c r="V189" i="30"/>
  <c r="V202" i="30" s="1"/>
  <c r="BA117" i="31"/>
  <c r="BA135" i="31" s="1"/>
  <c r="BA22" i="35" s="1"/>
  <c r="BA56" i="30"/>
  <c r="BA189" i="30"/>
  <c r="BA202" i="30" s="1"/>
  <c r="BA271" i="30" s="1"/>
  <c r="BA40" i="30"/>
  <c r="BH224" i="30"/>
  <c r="AY419" i="30"/>
  <c r="AY268" i="30"/>
  <c r="AY103" i="30"/>
  <c r="AY478" i="31"/>
  <c r="AY495" i="31" s="1"/>
  <c r="AY42" i="35" s="1"/>
  <c r="AY50" i="35" s="1"/>
  <c r="X40" i="30"/>
  <c r="X117" i="31"/>
  <c r="X56" i="30"/>
  <c r="X189" i="30"/>
  <c r="X202" i="30" s="1"/>
  <c r="BD117" i="31"/>
  <c r="BD135" i="31" s="1"/>
  <c r="BD22" i="35" s="1"/>
  <c r="BD56" i="30"/>
  <c r="BD40" i="30"/>
  <c r="BD189" i="30"/>
  <c r="BD202" i="30" s="1"/>
  <c r="BD271" i="30" s="1"/>
  <c r="AI40" i="30"/>
  <c r="AI189" i="30"/>
  <c r="AI202" i="30" s="1"/>
  <c r="AI271" i="30" s="1"/>
  <c r="AI117" i="31"/>
  <c r="AI135" i="31" s="1"/>
  <c r="AI22" i="35" s="1"/>
  <c r="AI56" i="30"/>
  <c r="BE40" i="30"/>
  <c r="BE117" i="31"/>
  <c r="BE135" i="31" s="1"/>
  <c r="BE22" i="35" s="1"/>
  <c r="BE189" i="30"/>
  <c r="BE202" i="30" s="1"/>
  <c r="BE271" i="30" s="1"/>
  <c r="BE56" i="30"/>
  <c r="AX268" i="30"/>
  <c r="AX478" i="31"/>
  <c r="AX495" i="31" s="1"/>
  <c r="AX42" i="35" s="1"/>
  <c r="AX50" i="35" s="1"/>
  <c r="AX103" i="30"/>
  <c r="AX419" i="30"/>
  <c r="BB189" i="30"/>
  <c r="BB202" i="30" s="1"/>
  <c r="BB271" i="30" s="1"/>
  <c r="BB117" i="31"/>
  <c r="BB135" i="31" s="1"/>
  <c r="BB22" i="35" s="1"/>
  <c r="BB40" i="30"/>
  <c r="BB56" i="30"/>
  <c r="R117" i="31"/>
  <c r="R40" i="30"/>
  <c r="R56" i="30"/>
  <c r="R189" i="30"/>
  <c r="R202" i="30" s="1"/>
  <c r="BC117" i="31"/>
  <c r="BC135" i="31" s="1"/>
  <c r="BC22" i="35" s="1"/>
  <c r="BC189" i="30"/>
  <c r="BC202" i="30" s="1"/>
  <c r="BC271" i="30" s="1"/>
  <c r="BC40" i="30"/>
  <c r="BC56" i="30"/>
  <c r="W56" i="30"/>
  <c r="W117" i="31"/>
  <c r="W40" i="30"/>
  <c r="W189" i="30"/>
  <c r="W202" i="30" s="1"/>
  <c r="AB56" i="30"/>
  <c r="AB189" i="30"/>
  <c r="AB202" i="30" s="1"/>
  <c r="AB271" i="30" s="1"/>
  <c r="AB117" i="31"/>
  <c r="AB135" i="31" s="1"/>
  <c r="AB22" i="35" s="1"/>
  <c r="AB40" i="30"/>
  <c r="BG117" i="31"/>
  <c r="BG135" i="31" s="1"/>
  <c r="BG22" i="35" s="1"/>
  <c r="BG40" i="30"/>
  <c r="BG56" i="30"/>
  <c r="BG189" i="30"/>
  <c r="BG202" i="30" s="1"/>
  <c r="BG271" i="30" s="1"/>
  <c r="AV189" i="30"/>
  <c r="AV202" i="30" s="1"/>
  <c r="AV271" i="30" s="1"/>
  <c r="AV56" i="30"/>
  <c r="AV117" i="31"/>
  <c r="AV135" i="31" s="1"/>
  <c r="AV22" i="35" s="1"/>
  <c r="AV40" i="30"/>
  <c r="AA94" i="30"/>
  <c r="AA98" i="30" s="1"/>
  <c r="AA100" i="30" s="1"/>
  <c r="AA77" i="16"/>
  <c r="AA81" i="16" s="1"/>
  <c r="AA82" i="16" s="1"/>
  <c r="AQ77" i="16"/>
  <c r="AQ81" i="16" s="1"/>
  <c r="AQ82" i="16" s="1"/>
  <c r="AQ94" i="30"/>
  <c r="AQ98" i="30" s="1"/>
  <c r="AQ100" i="30" s="1"/>
  <c r="BB77" i="16"/>
  <c r="BB81" i="16" s="1"/>
  <c r="BB82" i="16" s="1"/>
  <c r="BB94" i="30"/>
  <c r="BB98" i="30" s="1"/>
  <c r="BB100" i="30" s="1"/>
  <c r="AS77" i="16"/>
  <c r="AS81" i="16" s="1"/>
  <c r="AS82" i="16" s="1"/>
  <c r="AS94" i="30"/>
  <c r="AS98" i="30" s="1"/>
  <c r="AS100" i="30" s="1"/>
  <c r="Z77" i="16"/>
  <c r="Z81" i="16" s="1"/>
  <c r="Z82" i="16" s="1"/>
  <c r="Z94" i="30"/>
  <c r="Z98" i="30" s="1"/>
  <c r="Z100" i="30" s="1"/>
  <c r="O94" i="30"/>
  <c r="O98" i="30" s="1"/>
  <c r="O100" i="30" s="1"/>
  <c r="O77" i="16"/>
  <c r="O81" i="16" s="1"/>
  <c r="O82" i="16" s="1"/>
  <c r="W77" i="16"/>
  <c r="W81" i="16" s="1"/>
  <c r="W82" i="16" s="1"/>
  <c r="W94" i="30"/>
  <c r="W98" i="30" s="1"/>
  <c r="W100" i="30" s="1"/>
  <c r="AL94" i="30"/>
  <c r="AL98" i="30" s="1"/>
  <c r="AL100" i="30" s="1"/>
  <c r="AL77" i="16"/>
  <c r="AL81" i="16" s="1"/>
  <c r="AL82" i="16" s="1"/>
  <c r="M117" i="31"/>
  <c r="M56" i="30"/>
  <c r="M189" i="30"/>
  <c r="M202" i="30" s="1"/>
  <c r="M40" i="30"/>
  <c r="AP117" i="31"/>
  <c r="AP135" i="31" s="1"/>
  <c r="AP22" i="35" s="1"/>
  <c r="AP56" i="30"/>
  <c r="AP189" i="30"/>
  <c r="AP202" i="30" s="1"/>
  <c r="AP271" i="30" s="1"/>
  <c r="AP40" i="30"/>
  <c r="BG212" i="30"/>
  <c r="BG213" i="30" s="1"/>
  <c r="BG276" i="30" s="1"/>
  <c r="BG313" i="30"/>
  <c r="BG286" i="30"/>
  <c r="Z40" i="30"/>
  <c r="Z56" i="30"/>
  <c r="Z189" i="30"/>
  <c r="Z202" i="30" s="1"/>
  <c r="Z117" i="31"/>
  <c r="AJ56" i="30"/>
  <c r="AJ189" i="30"/>
  <c r="AJ202" i="30" s="1"/>
  <c r="AJ271" i="30" s="1"/>
  <c r="AJ117" i="31"/>
  <c r="AJ135" i="31" s="1"/>
  <c r="AJ22" i="35" s="1"/>
  <c r="AJ40" i="30"/>
  <c r="BH56" i="30"/>
  <c r="BH40" i="30"/>
  <c r="BH189" i="30"/>
  <c r="BH202" i="30" s="1"/>
  <c r="BH271" i="30" s="1"/>
  <c r="BH117" i="31"/>
  <c r="BH135" i="31" s="1"/>
  <c r="BH22" i="35" s="1"/>
  <c r="AT56" i="30"/>
  <c r="AT189" i="30"/>
  <c r="AT202" i="30" s="1"/>
  <c r="AT271" i="30" s="1"/>
  <c r="AT40" i="30"/>
  <c r="AT117" i="31"/>
  <c r="AT135" i="31" s="1"/>
  <c r="AT22" i="35" s="1"/>
  <c r="U56" i="30"/>
  <c r="U40" i="30"/>
  <c r="U189" i="30"/>
  <c r="U202" i="30" s="1"/>
  <c r="U117" i="31"/>
  <c r="R235" i="30"/>
  <c r="BA478" i="31"/>
  <c r="BA495" i="31" s="1"/>
  <c r="BA42" i="35" s="1"/>
  <c r="BA50" i="35" s="1"/>
  <c r="BA268" i="30"/>
  <c r="BA103" i="30"/>
  <c r="BA419" i="30"/>
  <c r="Q189" i="30"/>
  <c r="Q202" i="30" s="1"/>
  <c r="Q117" i="31"/>
  <c r="Q56" i="30"/>
  <c r="Q40" i="30"/>
  <c r="S189" i="30"/>
  <c r="S202" i="30" s="1"/>
  <c r="S117" i="31"/>
  <c r="S40" i="30"/>
  <c r="S56" i="30"/>
  <c r="AG132" i="16"/>
  <c r="AK268" i="30"/>
  <c r="AK103" i="30"/>
  <c r="AK478" i="31"/>
  <c r="AK495" i="31" s="1"/>
  <c r="AK42" i="35" s="1"/>
  <c r="AK50" i="35" s="1"/>
  <c r="AK419" i="30"/>
  <c r="AX56" i="30"/>
  <c r="AX40" i="30"/>
  <c r="AX189" i="30"/>
  <c r="AX202" i="30" s="1"/>
  <c r="AX271" i="30" s="1"/>
  <c r="AX117" i="31"/>
  <c r="AX135" i="31" s="1"/>
  <c r="AX22" i="35" s="1"/>
  <c r="AS117" i="31"/>
  <c r="AS135" i="31" s="1"/>
  <c r="AS22" i="35" s="1"/>
  <c r="AS189" i="30"/>
  <c r="AS202" i="30" s="1"/>
  <c r="AS271" i="30" s="1"/>
  <c r="AS40" i="30"/>
  <c r="AS56" i="30"/>
  <c r="AG189" i="30"/>
  <c r="AG202" i="30" s="1"/>
  <c r="AG271" i="30" s="1"/>
  <c r="AG117" i="31"/>
  <c r="AG135" i="31" s="1"/>
  <c r="AG22" i="35" s="1"/>
  <c r="AG40" i="30"/>
  <c r="AG56" i="30"/>
  <c r="AO56" i="30"/>
  <c r="AO40" i="30"/>
  <c r="AO189" i="30"/>
  <c r="AO202" i="30" s="1"/>
  <c r="AO271" i="30" s="1"/>
  <c r="AO117" i="31"/>
  <c r="AO135" i="31" s="1"/>
  <c r="AO22" i="35" s="1"/>
  <c r="AU56" i="30"/>
  <c r="AU117" i="31"/>
  <c r="AU135" i="31" s="1"/>
  <c r="AU22" i="35" s="1"/>
  <c r="AU189" i="30"/>
  <c r="AU202" i="30" s="1"/>
  <c r="AU271" i="30" s="1"/>
  <c r="AU40" i="30"/>
  <c r="I67" i="16"/>
  <c r="I55" i="30" s="1"/>
  <c r="AM94" i="30"/>
  <c r="AM98" i="30" s="1"/>
  <c r="AM100" i="30" s="1"/>
  <c r="AM77" i="16"/>
  <c r="AM81" i="16" s="1"/>
  <c r="AM82" i="16" s="1"/>
  <c r="AD94" i="30"/>
  <c r="AD98" i="30" s="1"/>
  <c r="AD100" i="30" s="1"/>
  <c r="AD77" i="16"/>
  <c r="AD81" i="16" s="1"/>
  <c r="AD82" i="16" s="1"/>
  <c r="BC77" i="16"/>
  <c r="BC81" i="16" s="1"/>
  <c r="BC82" i="16" s="1"/>
  <c r="BC94" i="30"/>
  <c r="BC98" i="30" s="1"/>
  <c r="BC100" i="30" s="1"/>
  <c r="AV94" i="30"/>
  <c r="AV98" i="30" s="1"/>
  <c r="AV100" i="30" s="1"/>
  <c r="AV77" i="16"/>
  <c r="AV81" i="16" s="1"/>
  <c r="AV82" i="16" s="1"/>
  <c r="AB94" i="30"/>
  <c r="AB98" i="30" s="1"/>
  <c r="AB100" i="30" s="1"/>
  <c r="AB77" i="16"/>
  <c r="AB81" i="16" s="1"/>
  <c r="AB82" i="16" s="1"/>
  <c r="X77" i="16"/>
  <c r="X81" i="16" s="1"/>
  <c r="X82" i="16" s="1"/>
  <c r="X94" i="30"/>
  <c r="X98" i="30" s="1"/>
  <c r="X100" i="30" s="1"/>
  <c r="N77" i="16"/>
  <c r="N81" i="16" s="1"/>
  <c r="N82" i="16" s="1"/>
  <c r="N94" i="30"/>
  <c r="N98" i="30" s="1"/>
  <c r="N100" i="30" s="1"/>
  <c r="K94" i="30"/>
  <c r="K98" i="30" s="1"/>
  <c r="K100" i="30" s="1"/>
  <c r="K77" i="16"/>
  <c r="V339" i="30"/>
  <c r="W335" i="30"/>
  <c r="AY189" i="30"/>
  <c r="AY202" i="30" s="1"/>
  <c r="AY271" i="30" s="1"/>
  <c r="AY117" i="31"/>
  <c r="AY135" i="31" s="1"/>
  <c r="AY22" i="35" s="1"/>
  <c r="AY40" i="30"/>
  <c r="AY56" i="30"/>
  <c r="AM117" i="31"/>
  <c r="AM135" i="31" s="1"/>
  <c r="AM22" i="35" s="1"/>
  <c r="AM56" i="30"/>
  <c r="AM40" i="30"/>
  <c r="AM189" i="30"/>
  <c r="AM202" i="30" s="1"/>
  <c r="AM271" i="30" s="1"/>
  <c r="AH419" i="30"/>
  <c r="AH103" i="30"/>
  <c r="AH268" i="30"/>
  <c r="AH478" i="31"/>
  <c r="AH495" i="31" s="1"/>
  <c r="AH42" i="35" s="1"/>
  <c r="AH50" i="35" s="1"/>
  <c r="AE419" i="30"/>
  <c r="AE268" i="30"/>
  <c r="AE478" i="31"/>
  <c r="AE495" i="31" s="1"/>
  <c r="AE42" i="35" s="1"/>
  <c r="AE50" i="35" s="1"/>
  <c r="AE103" i="30"/>
  <c r="O56" i="30"/>
  <c r="O189" i="30"/>
  <c r="O202" i="30" s="1"/>
  <c r="O117" i="31"/>
  <c r="O40" i="30"/>
  <c r="AA189" i="30"/>
  <c r="AA202" i="30" s="1"/>
  <c r="AA271" i="30" s="1"/>
  <c r="AA56" i="30"/>
  <c r="AA40" i="30"/>
  <c r="AA117" i="31"/>
  <c r="AA135" i="31" s="1"/>
  <c r="AA22" i="35" s="1"/>
  <c r="AK40" i="30"/>
  <c r="AK189" i="30"/>
  <c r="AK202" i="30" s="1"/>
  <c r="AK271" i="30" s="1"/>
  <c r="AK117" i="31"/>
  <c r="AK135" i="31" s="1"/>
  <c r="AK22" i="35" s="1"/>
  <c r="AK56" i="30"/>
  <c r="AN56" i="30"/>
  <c r="AN40" i="30"/>
  <c r="AN117" i="31"/>
  <c r="AN135" i="31" s="1"/>
  <c r="AN22" i="35" s="1"/>
  <c r="AN189" i="30"/>
  <c r="AN202" i="30" s="1"/>
  <c r="AN271" i="30" s="1"/>
  <c r="V235" i="30"/>
  <c r="AC103" i="30"/>
  <c r="AC419" i="30"/>
  <c r="AC268" i="30"/>
  <c r="AC478" i="31"/>
  <c r="AC495" i="31" s="1"/>
  <c r="AC42" i="35" s="1"/>
  <c r="AC50" i="35" s="1"/>
  <c r="Y56" i="30"/>
  <c r="Y189" i="30"/>
  <c r="Y202" i="30" s="1"/>
  <c r="Y40" i="30"/>
  <c r="Y117" i="31"/>
  <c r="P254" i="30"/>
  <c r="P258" i="30" s="1"/>
  <c r="P259" i="30" s="1"/>
  <c r="P270" i="30" s="1"/>
  <c r="BF103" i="30"/>
  <c r="BF419" i="30"/>
  <c r="BF268" i="30"/>
  <c r="BF478" i="31"/>
  <c r="BF495" i="31" s="1"/>
  <c r="BF42" i="35" s="1"/>
  <c r="BF50" i="35" s="1"/>
  <c r="AW103" i="30"/>
  <c r="AW419" i="30"/>
  <c r="AW268" i="30"/>
  <c r="AW478" i="31"/>
  <c r="AW495" i="31" s="1"/>
  <c r="AW42" i="35" s="1"/>
  <c r="AW50" i="35" s="1"/>
  <c r="AF56" i="30"/>
  <c r="AF40" i="30"/>
  <c r="AF189" i="30"/>
  <c r="AF202" i="30" s="1"/>
  <c r="AF271" i="30" s="1"/>
  <c r="AF117" i="31"/>
  <c r="AF135" i="31" s="1"/>
  <c r="AF22" i="35" s="1"/>
  <c r="AL56" i="30"/>
  <c r="AL189" i="30"/>
  <c r="AL202" i="30" s="1"/>
  <c r="AL271" i="30" s="1"/>
  <c r="AL117" i="31"/>
  <c r="AL135" i="31" s="1"/>
  <c r="AL22" i="35" s="1"/>
  <c r="AL40" i="30"/>
  <c r="AH56" i="30"/>
  <c r="AH189" i="30"/>
  <c r="AH202" i="30" s="1"/>
  <c r="AH271" i="30" s="1"/>
  <c r="AH117" i="31"/>
  <c r="AH135" i="31" s="1"/>
  <c r="AH22" i="35" s="1"/>
  <c r="AH40" i="30"/>
  <c r="AR117" i="31"/>
  <c r="AR135" i="31" s="1"/>
  <c r="AR22" i="35" s="1"/>
  <c r="AR40" i="30"/>
  <c r="AR56" i="30"/>
  <c r="AR189" i="30"/>
  <c r="AR202" i="30" s="1"/>
  <c r="AR271" i="30" s="1"/>
  <c r="AQ328" i="26"/>
  <c r="AQ329" i="26" s="1"/>
  <c r="AQ325" i="26"/>
  <c r="L328" i="26"/>
  <c r="L329" i="26" s="1"/>
  <c r="L325" i="26"/>
  <c r="AG328" i="26"/>
  <c r="AG329" i="26" s="1"/>
  <c r="AG325" i="26"/>
  <c r="BG325" i="26"/>
  <c r="BG328" i="26"/>
  <c r="BG329" i="26" s="1"/>
  <c r="BH325" i="26"/>
  <c r="BH328" i="26"/>
  <c r="BH329" i="26" s="1"/>
  <c r="Q328" i="26"/>
  <c r="Q329" i="26" s="1"/>
  <c r="Q325" i="26"/>
  <c r="S325" i="26"/>
  <c r="S328" i="26"/>
  <c r="S329" i="26" s="1"/>
  <c r="AD325" i="26"/>
  <c r="AD328" i="26"/>
  <c r="AD329" i="26" s="1"/>
  <c r="AH325" i="26"/>
  <c r="AH328" i="26"/>
  <c r="AH329" i="26" s="1"/>
  <c r="AI328" i="26"/>
  <c r="AI329" i="26" s="1"/>
  <c r="AI325" i="26"/>
  <c r="AY325" i="26"/>
  <c r="AY328" i="26"/>
  <c r="AY329" i="26" s="1"/>
  <c r="AR325" i="26"/>
  <c r="AR328" i="26"/>
  <c r="AR329" i="26" s="1"/>
  <c r="I280" i="26"/>
  <c r="K282" i="26"/>
  <c r="BE328" i="26"/>
  <c r="BE329" i="26" s="1"/>
  <c r="BE325" i="26"/>
  <c r="BC328" i="26"/>
  <c r="BC329" i="26" s="1"/>
  <c r="BC325" i="26"/>
  <c r="M328" i="26"/>
  <c r="M329" i="26" s="1"/>
  <c r="M325" i="26"/>
  <c r="AK325" i="26"/>
  <c r="AK328" i="26"/>
  <c r="AK329" i="26" s="1"/>
  <c r="N328" i="26"/>
  <c r="N329" i="26" s="1"/>
  <c r="N325" i="26"/>
  <c r="AN328" i="26"/>
  <c r="AN329" i="26" s="1"/>
  <c r="AN325" i="26"/>
  <c r="U328" i="26"/>
  <c r="U329" i="26" s="1"/>
  <c r="U325" i="26"/>
  <c r="AC325" i="26"/>
  <c r="AC328" i="26"/>
  <c r="AC329" i="26" s="1"/>
  <c r="T328" i="26"/>
  <c r="T329" i="26" s="1"/>
  <c r="T325" i="26"/>
  <c r="V328" i="26"/>
  <c r="V329" i="26" s="1"/>
  <c r="V325" i="26"/>
  <c r="AU328" i="26"/>
  <c r="AU329" i="26" s="1"/>
  <c r="AU325" i="26"/>
  <c r="Z325" i="26"/>
  <c r="Z328" i="26"/>
  <c r="Z329" i="26" s="1"/>
  <c r="X132" i="16" l="1"/>
  <c r="X316" i="31" s="1"/>
  <c r="AI132" i="16"/>
  <c r="BF132" i="16"/>
  <c r="BF330" i="31" s="1"/>
  <c r="BB132" i="16"/>
  <c r="BB316" i="31" s="1"/>
  <c r="AY132" i="16"/>
  <c r="AY330" i="31" s="1"/>
  <c r="AX132" i="16"/>
  <c r="AX316" i="31" s="1"/>
  <c r="AS132" i="16"/>
  <c r="AS302" i="31" s="1"/>
  <c r="BH132" i="16"/>
  <c r="BH330" i="31" s="1"/>
  <c r="AA132" i="16"/>
  <c r="AA302" i="31" s="1"/>
  <c r="T132" i="16"/>
  <c r="T302" i="31" s="1"/>
  <c r="W132" i="16"/>
  <c r="W330" i="31" s="1"/>
  <c r="S132" i="16"/>
  <c r="S316" i="31" s="1"/>
  <c r="AU132" i="16"/>
  <c r="AU330" i="31" s="1"/>
  <c r="O132" i="16"/>
  <c r="O330" i="31" s="1"/>
  <c r="AQ132" i="16"/>
  <c r="AQ302" i="31" s="1"/>
  <c r="M132" i="16"/>
  <c r="M302" i="31" s="1"/>
  <c r="AM132" i="16"/>
  <c r="AM330" i="31" s="1"/>
  <c r="AN132" i="16"/>
  <c r="AN316" i="31" s="1"/>
  <c r="R132" i="16"/>
  <c r="R302" i="31" s="1"/>
  <c r="AT132" i="16"/>
  <c r="AT316" i="31" s="1"/>
  <c r="AO132" i="16"/>
  <c r="AO330" i="31" s="1"/>
  <c r="U132" i="16"/>
  <c r="U316" i="31" s="1"/>
  <c r="Y132" i="16"/>
  <c r="Y316" i="31" s="1"/>
  <c r="AB132" i="16"/>
  <c r="AB330" i="31" s="1"/>
  <c r="BE132" i="16"/>
  <c r="BE302" i="31" s="1"/>
  <c r="AP132" i="16"/>
  <c r="AP330" i="31" s="1"/>
  <c r="BA132" i="16"/>
  <c r="BA302" i="31" s="1"/>
  <c r="AC132" i="16"/>
  <c r="AC302" i="31" s="1"/>
  <c r="AR132" i="16"/>
  <c r="AR330" i="31" s="1"/>
  <c r="AZ132" i="16"/>
  <c r="AZ316" i="31" s="1"/>
  <c r="BC132" i="16"/>
  <c r="BC302" i="31" s="1"/>
  <c r="AV132" i="16"/>
  <c r="AV330" i="31" s="1"/>
  <c r="BG132" i="16"/>
  <c r="BG330" i="31" s="1"/>
  <c r="AW132" i="16"/>
  <c r="AW316" i="31" s="1"/>
  <c r="Z132" i="16"/>
  <c r="Z316" i="31" s="1"/>
  <c r="AJ132" i="16"/>
  <c r="AJ330" i="31" s="1"/>
  <c r="N132" i="16"/>
  <c r="N330" i="31" s="1"/>
  <c r="Q132" i="16"/>
  <c r="Q330" i="31" s="1"/>
  <c r="AH132" i="16"/>
  <c r="AH330" i="31" s="1"/>
  <c r="AF132" i="16"/>
  <c r="AF330" i="31" s="1"/>
  <c r="AK132" i="16"/>
  <c r="AK316" i="31" s="1"/>
  <c r="BD132" i="16"/>
  <c r="BD330" i="31" s="1"/>
  <c r="K132" i="16"/>
  <c r="K316" i="31" s="1"/>
  <c r="P132" i="16"/>
  <c r="P302" i="31" s="1"/>
  <c r="AD132" i="16"/>
  <c r="AD316" i="31" s="1"/>
  <c r="AL132" i="16"/>
  <c r="AL316" i="31" s="1"/>
  <c r="L132" i="16"/>
  <c r="L316" i="31" s="1"/>
  <c r="AE132" i="16"/>
  <c r="AE302" i="31" s="1"/>
  <c r="BE138" i="16"/>
  <c r="BA138" i="16"/>
  <c r="AW138" i="16"/>
  <c r="AS138" i="16"/>
  <c r="AO138" i="16"/>
  <c r="AK138" i="16"/>
  <c r="AG138" i="16"/>
  <c r="AC138" i="16"/>
  <c r="Y138" i="16"/>
  <c r="U138" i="16"/>
  <c r="Q138" i="16"/>
  <c r="M138" i="16"/>
  <c r="BH138" i="16"/>
  <c r="BD138" i="16"/>
  <c r="AZ138" i="16"/>
  <c r="AV138" i="16"/>
  <c r="AR138" i="16"/>
  <c r="AN138" i="16"/>
  <c r="AJ138" i="16"/>
  <c r="AF138" i="16"/>
  <c r="AB138" i="16"/>
  <c r="X138" i="16"/>
  <c r="T138" i="16"/>
  <c r="P138" i="16"/>
  <c r="L138" i="16"/>
  <c r="N138" i="16"/>
  <c r="AD138" i="16"/>
  <c r="AT138" i="16"/>
  <c r="BG138" i="16"/>
  <c r="W138" i="16"/>
  <c r="AM138" i="16"/>
  <c r="BC138" i="16"/>
  <c r="AY138" i="16"/>
  <c r="R138" i="16"/>
  <c r="AH138" i="16"/>
  <c r="AX138" i="16"/>
  <c r="K138" i="16"/>
  <c r="AA138" i="16"/>
  <c r="AQ138" i="16"/>
  <c r="V138" i="16"/>
  <c r="AL138" i="16"/>
  <c r="BB138" i="16"/>
  <c r="O138" i="16"/>
  <c r="AE138" i="16"/>
  <c r="AU138" i="16"/>
  <c r="Z138" i="16"/>
  <c r="AP138" i="16"/>
  <c r="BF138" i="16"/>
  <c r="S138" i="16"/>
  <c r="AI138" i="16"/>
  <c r="AV375" i="31"/>
  <c r="AV389" i="31"/>
  <c r="AV361" i="31"/>
  <c r="AS375" i="31"/>
  <c r="AS389" i="31"/>
  <c r="AS361" i="31"/>
  <c r="AQ389" i="31"/>
  <c r="AQ375" i="31"/>
  <c r="AQ361" i="31"/>
  <c r="S389" i="31"/>
  <c r="S375" i="31"/>
  <c r="S361" i="31"/>
  <c r="AO375" i="31"/>
  <c r="AO361" i="31"/>
  <c r="AO389" i="31"/>
  <c r="AT375" i="31"/>
  <c r="AT389" i="31"/>
  <c r="AT361" i="31"/>
  <c r="AG375" i="31"/>
  <c r="AG361" i="31"/>
  <c r="AG389" i="31"/>
  <c r="BG389" i="31"/>
  <c r="BG375" i="31"/>
  <c r="BG361" i="31"/>
  <c r="Q375" i="31"/>
  <c r="Q361" i="31"/>
  <c r="Q389" i="31"/>
  <c r="AI389" i="31"/>
  <c r="AI375" i="31"/>
  <c r="AI361" i="31"/>
  <c r="BF303" i="31"/>
  <c r="BF375" i="31"/>
  <c r="BF389" i="31"/>
  <c r="BF361" i="31"/>
  <c r="AH245" i="31"/>
  <c r="AH375" i="31"/>
  <c r="AH389" i="31"/>
  <c r="AH361" i="31"/>
  <c r="AX204" i="31"/>
  <c r="AX375" i="31"/>
  <c r="AX389" i="31"/>
  <c r="AX361" i="31"/>
  <c r="X375" i="31"/>
  <c r="X389" i="31"/>
  <c r="X361" i="31"/>
  <c r="AA389" i="31"/>
  <c r="AA375" i="31"/>
  <c r="AA361" i="31"/>
  <c r="V331" i="31"/>
  <c r="V375" i="31"/>
  <c r="V389" i="31"/>
  <c r="V361" i="31"/>
  <c r="AC259" i="31"/>
  <c r="AC375" i="31"/>
  <c r="AC389" i="31"/>
  <c r="AC361" i="31"/>
  <c r="L331" i="31"/>
  <c r="L389" i="31"/>
  <c r="L361" i="31"/>
  <c r="L375" i="31"/>
  <c r="AB389" i="31"/>
  <c r="AB361" i="31"/>
  <c r="AB375" i="31"/>
  <c r="AM389" i="31"/>
  <c r="AM375" i="31"/>
  <c r="AM361" i="31"/>
  <c r="W389" i="31"/>
  <c r="W375" i="31"/>
  <c r="W361" i="31"/>
  <c r="Z375" i="31"/>
  <c r="Z389" i="31"/>
  <c r="Z361" i="31"/>
  <c r="BB375" i="31"/>
  <c r="BB389" i="31"/>
  <c r="BB361" i="31"/>
  <c r="AP375" i="31"/>
  <c r="AP389" i="31"/>
  <c r="AP361" i="31"/>
  <c r="M375" i="31"/>
  <c r="M389" i="31"/>
  <c r="M361" i="31"/>
  <c r="AN375" i="31"/>
  <c r="AN389" i="31"/>
  <c r="AN361" i="31"/>
  <c r="T389" i="31"/>
  <c r="T361" i="31"/>
  <c r="T375" i="31"/>
  <c r="AU389" i="31"/>
  <c r="AU361" i="31"/>
  <c r="AU375" i="31"/>
  <c r="AW259" i="31"/>
  <c r="AW375" i="31"/>
  <c r="AW361" i="31"/>
  <c r="AW389" i="31"/>
  <c r="AY215" i="31"/>
  <c r="AY389" i="31"/>
  <c r="AY375" i="31"/>
  <c r="AY361" i="31"/>
  <c r="BA331" i="31"/>
  <c r="BA375" i="31"/>
  <c r="BA389" i="31"/>
  <c r="BA361" i="31"/>
  <c r="AR215" i="31"/>
  <c r="AR389" i="31"/>
  <c r="AR361" i="31"/>
  <c r="AR375" i="31"/>
  <c r="AF273" i="31"/>
  <c r="AF375" i="31"/>
  <c r="AF389" i="31"/>
  <c r="AF361" i="31"/>
  <c r="AD375" i="31"/>
  <c r="AD389" i="31"/>
  <c r="AD361" i="31"/>
  <c r="N375" i="31"/>
  <c r="N389" i="31"/>
  <c r="N361" i="31"/>
  <c r="BC389" i="31"/>
  <c r="BC375" i="31"/>
  <c r="BC361" i="31"/>
  <c r="AL375" i="31"/>
  <c r="AL389" i="31"/>
  <c r="AL361" i="31"/>
  <c r="O389" i="31"/>
  <c r="O361" i="31"/>
  <c r="O375" i="31"/>
  <c r="AJ389" i="31"/>
  <c r="AJ361" i="31"/>
  <c r="AJ375" i="31"/>
  <c r="U375" i="31"/>
  <c r="U389" i="31"/>
  <c r="U361" i="31"/>
  <c r="R375" i="31"/>
  <c r="R389" i="31"/>
  <c r="R361" i="31"/>
  <c r="Y375" i="31"/>
  <c r="Y361" i="31"/>
  <c r="Y389" i="31"/>
  <c r="AZ259" i="31"/>
  <c r="AZ389" i="31"/>
  <c r="AZ361" i="31"/>
  <c r="AZ375" i="31"/>
  <c r="AK331" i="31"/>
  <c r="AK375" i="31"/>
  <c r="AK389" i="31"/>
  <c r="AK361" i="31"/>
  <c r="BD259" i="31"/>
  <c r="BD375" i="31"/>
  <c r="BD389" i="31"/>
  <c r="BD361" i="31"/>
  <c r="AE192" i="31"/>
  <c r="AE389" i="31"/>
  <c r="AE361" i="31"/>
  <c r="AE375" i="31"/>
  <c r="BE331" i="31"/>
  <c r="BE375" i="31"/>
  <c r="BE361" i="31"/>
  <c r="BE389" i="31"/>
  <c r="AY273" i="31"/>
  <c r="BG233" i="30"/>
  <c r="I224" i="30"/>
  <c r="I227" i="30" s="1"/>
  <c r="I233" i="30" s="1"/>
  <c r="BH227" i="30"/>
  <c r="V234" i="30"/>
  <c r="W228" i="30"/>
  <c r="T54" i="22"/>
  <c r="F149" i="31"/>
  <c r="U54" i="22" s="1"/>
  <c r="T56" i="22"/>
  <c r="F151" i="31"/>
  <c r="U56" i="22" s="1"/>
  <c r="T55" i="22"/>
  <c r="F150" i="31"/>
  <c r="U55" i="22" s="1"/>
  <c r="T53" i="22"/>
  <c r="F148" i="31"/>
  <c r="W328" i="26"/>
  <c r="W329" i="26" s="1"/>
  <c r="W81" i="30" s="1"/>
  <c r="W325" i="26"/>
  <c r="AF325" i="26"/>
  <c r="R240" i="30"/>
  <c r="R252" i="30"/>
  <c r="AR419" i="30"/>
  <c r="BE259" i="31"/>
  <c r="AF328" i="26"/>
  <c r="AF329" i="26" s="1"/>
  <c r="AF463" i="31" s="1"/>
  <c r="AR268" i="30"/>
  <c r="AR478" i="31"/>
  <c r="AR495" i="31" s="1"/>
  <c r="AR42" i="35" s="1"/>
  <c r="AR50" i="35" s="1"/>
  <c r="BE317" i="31"/>
  <c r="BE273" i="31"/>
  <c r="BE215" i="31"/>
  <c r="V103" i="30"/>
  <c r="V107" i="30" s="1"/>
  <c r="V193" i="30" s="1"/>
  <c r="V205" i="30" s="1"/>
  <c r="BE192" i="31"/>
  <c r="V478" i="31"/>
  <c r="V495" i="31" s="1"/>
  <c r="V42" i="35" s="1"/>
  <c r="V50" i="35" s="1"/>
  <c r="AV325" i="26"/>
  <c r="AV328" i="26"/>
  <c r="AV329" i="26" s="1"/>
  <c r="AV81" i="30" s="1"/>
  <c r="BA192" i="31"/>
  <c r="AX245" i="31"/>
  <c r="AE215" i="31"/>
  <c r="BE204" i="31"/>
  <c r="BE303" i="31"/>
  <c r="BE245" i="31"/>
  <c r="AP328" i="26"/>
  <c r="AP329" i="26" s="1"/>
  <c r="AP81" i="30" s="1"/>
  <c r="AX331" i="31"/>
  <c r="AJ325" i="26"/>
  <c r="AH331" i="31"/>
  <c r="AB328" i="26"/>
  <c r="AB329" i="26" s="1"/>
  <c r="AB81" i="30" s="1"/>
  <c r="BF245" i="31"/>
  <c r="AM325" i="26"/>
  <c r="AP325" i="26"/>
  <c r="AJ328" i="26"/>
  <c r="AJ329" i="26" s="1"/>
  <c r="AJ463" i="31" s="1"/>
  <c r="AH204" i="31"/>
  <c r="AX259" i="31"/>
  <c r="AX303" i="31"/>
  <c r="AX273" i="31"/>
  <c r="AB325" i="26"/>
  <c r="AO325" i="26"/>
  <c r="AS328" i="26"/>
  <c r="AS329" i="26" s="1"/>
  <c r="AS81" i="30" s="1"/>
  <c r="AZ268" i="30"/>
  <c r="AH317" i="31"/>
  <c r="AX215" i="31"/>
  <c r="AX317" i="31"/>
  <c r="AO328" i="26"/>
  <c r="AO329" i="26" s="1"/>
  <c r="AO81" i="30" s="1"/>
  <c r="AS325" i="26"/>
  <c r="BF317" i="31"/>
  <c r="AX192" i="31"/>
  <c r="I22" i="31"/>
  <c r="AW317" i="31"/>
  <c r="AR245" i="31"/>
  <c r="BD325" i="26"/>
  <c r="AA325" i="26"/>
  <c r="BF325" i="26"/>
  <c r="AR192" i="31"/>
  <c r="BF328" i="26"/>
  <c r="BF329" i="26" s="1"/>
  <c r="BF463" i="31" s="1"/>
  <c r="AR273" i="31"/>
  <c r="AF303" i="31"/>
  <c r="AY317" i="31"/>
  <c r="AA328" i="26"/>
  <c r="AA329" i="26" s="1"/>
  <c r="AA463" i="31" s="1"/>
  <c r="BA317" i="31"/>
  <c r="AW245" i="31"/>
  <c r="AY259" i="31"/>
  <c r="AZ328" i="26"/>
  <c r="AZ329" i="26" s="1"/>
  <c r="AZ463" i="31" s="1"/>
  <c r="X325" i="26"/>
  <c r="P325" i="26"/>
  <c r="R325" i="26"/>
  <c r="AR259" i="31"/>
  <c r="AR204" i="31"/>
  <c r="BA303" i="31"/>
  <c r="BA259" i="31"/>
  <c r="BA245" i="31"/>
  <c r="AW204" i="31"/>
  <c r="AW273" i="31"/>
  <c r="AW192" i="31"/>
  <c r="AY303" i="31"/>
  <c r="AY204" i="31"/>
  <c r="BD328" i="26"/>
  <c r="BD329" i="26" s="1"/>
  <c r="BD81" i="30" s="1"/>
  <c r="X328" i="26"/>
  <c r="X329" i="26" s="1"/>
  <c r="X463" i="31" s="1"/>
  <c r="P328" i="26"/>
  <c r="P329" i="26" s="1"/>
  <c r="P81" i="30" s="1"/>
  <c r="R328" i="26"/>
  <c r="R329" i="26" s="1"/>
  <c r="R81" i="30" s="1"/>
  <c r="AR331" i="31"/>
  <c r="AR303" i="31"/>
  <c r="BA215" i="31"/>
  <c r="BA273" i="31"/>
  <c r="AW215" i="31"/>
  <c r="AW303" i="31"/>
  <c r="AY331" i="31"/>
  <c r="AY245" i="31"/>
  <c r="AR317" i="31"/>
  <c r="BA204" i="31"/>
  <c r="AF204" i="31"/>
  <c r="AW331" i="31"/>
  <c r="AY192" i="31"/>
  <c r="BE103" i="30"/>
  <c r="BE106" i="30" s="1"/>
  <c r="BE192" i="30" s="1"/>
  <c r="BE204" i="30" s="1"/>
  <c r="BE478" i="31"/>
  <c r="BE495" i="31" s="1"/>
  <c r="BE42" i="35" s="1"/>
  <c r="BE50" i="35" s="1"/>
  <c r="AE328" i="26"/>
  <c r="AE329" i="26" s="1"/>
  <c r="AE463" i="31" s="1"/>
  <c r="L245" i="31"/>
  <c r="AE325" i="26"/>
  <c r="V245" i="31"/>
  <c r="AC192" i="31"/>
  <c r="V204" i="31"/>
  <c r="AC331" i="31"/>
  <c r="L215" i="31"/>
  <c r="AX325" i="26"/>
  <c r="BA325" i="26"/>
  <c r="AX328" i="26"/>
  <c r="AX329" i="26" s="1"/>
  <c r="AX463" i="31" s="1"/>
  <c r="AL325" i="26"/>
  <c r="Y325" i="26"/>
  <c r="Y328" i="26"/>
  <c r="Y329" i="26" s="1"/>
  <c r="Y463" i="31" s="1"/>
  <c r="L268" i="30"/>
  <c r="V268" i="30"/>
  <c r="BE419" i="30"/>
  <c r="L419" i="30"/>
  <c r="AZ419" i="30"/>
  <c r="AF331" i="31"/>
  <c r="AF192" i="31"/>
  <c r="AH215" i="31"/>
  <c r="AH259" i="31"/>
  <c r="BF204" i="31"/>
  <c r="BF259" i="31"/>
  <c r="BF331" i="31"/>
  <c r="AW325" i="26"/>
  <c r="O328" i="26"/>
  <c r="O329" i="26" s="1"/>
  <c r="O81" i="30" s="1"/>
  <c r="L478" i="31"/>
  <c r="L495" i="31" s="1"/>
  <c r="L42" i="35" s="1"/>
  <c r="L50" i="35" s="1"/>
  <c r="AZ103" i="30"/>
  <c r="AZ106" i="30" s="1"/>
  <c r="AZ192" i="30" s="1"/>
  <c r="AZ204" i="30" s="1"/>
  <c r="AF215" i="31"/>
  <c r="AF317" i="31"/>
  <c r="AH303" i="31"/>
  <c r="AH273" i="31"/>
  <c r="BF192" i="31"/>
  <c r="BF215" i="31"/>
  <c r="AZ325" i="26"/>
  <c r="AM328" i="26"/>
  <c r="AM329" i="26" s="1"/>
  <c r="AM463" i="31" s="1"/>
  <c r="AW328" i="26"/>
  <c r="AW329" i="26" s="1"/>
  <c r="AW463" i="31" s="1"/>
  <c r="O325" i="26"/>
  <c r="AF245" i="31"/>
  <c r="AF259" i="31"/>
  <c r="AH192" i="31"/>
  <c r="BF273" i="31"/>
  <c r="L317" i="31"/>
  <c r="L204" i="31"/>
  <c r="L192" i="31"/>
  <c r="L303" i="31"/>
  <c r="L259" i="31"/>
  <c r="AE273" i="31"/>
  <c r="L273" i="31"/>
  <c r="AK192" i="31"/>
  <c r="AE303" i="31"/>
  <c r="AT328" i="26"/>
  <c r="AT329" i="26" s="1"/>
  <c r="AT81" i="30" s="1"/>
  <c r="AT325" i="26"/>
  <c r="BD331" i="31"/>
  <c r="AE245" i="31"/>
  <c r="AE317" i="31"/>
  <c r="AL328" i="26"/>
  <c r="AL329" i="26" s="1"/>
  <c r="AL463" i="31" s="1"/>
  <c r="BD204" i="31"/>
  <c r="AE204" i="31"/>
  <c r="AE259" i="31"/>
  <c r="BD317" i="31"/>
  <c r="AK259" i="31"/>
  <c r="AZ317" i="31"/>
  <c r="AE331" i="31"/>
  <c r="BB325" i="26"/>
  <c r="BD245" i="31"/>
  <c r="BD192" i="31"/>
  <c r="AK273" i="31"/>
  <c r="AZ192" i="31"/>
  <c r="BB328" i="26"/>
  <c r="BB329" i="26" s="1"/>
  <c r="BB463" i="31" s="1"/>
  <c r="BD303" i="31"/>
  <c r="BD273" i="31"/>
  <c r="AK215" i="31"/>
  <c r="AZ215" i="31"/>
  <c r="BD215" i="31"/>
  <c r="AK204" i="31"/>
  <c r="AZ245" i="31"/>
  <c r="AZ273" i="31"/>
  <c r="V317" i="31"/>
  <c r="V215" i="31"/>
  <c r="AC245" i="31"/>
  <c r="AC215" i="31"/>
  <c r="BA328" i="26"/>
  <c r="BA329" i="26" s="1"/>
  <c r="BA463" i="31" s="1"/>
  <c r="BH177" i="30"/>
  <c r="BH178" i="30" s="1"/>
  <c r="BH179" i="30" s="1"/>
  <c r="V273" i="31"/>
  <c r="V259" i="31"/>
  <c r="AC204" i="31"/>
  <c r="AC303" i="31"/>
  <c r="AC273" i="31"/>
  <c r="BH184" i="30"/>
  <c r="BH197" i="30" s="1"/>
  <c r="I197" i="30" s="1"/>
  <c r="I286" i="30" s="1"/>
  <c r="V192" i="31"/>
  <c r="V303" i="31"/>
  <c r="AC317" i="31"/>
  <c r="S271" i="30"/>
  <c r="U271" i="30"/>
  <c r="Z271" i="30"/>
  <c r="M135" i="31"/>
  <c r="X271" i="30"/>
  <c r="Y271" i="30"/>
  <c r="Q271" i="30"/>
  <c r="W135" i="31"/>
  <c r="R135" i="31"/>
  <c r="P135" i="31"/>
  <c r="L271" i="30"/>
  <c r="N271" i="30"/>
  <c r="I177" i="30"/>
  <c r="I184" i="30"/>
  <c r="T50" i="22"/>
  <c r="F106" i="31"/>
  <c r="F109" i="31" s="1"/>
  <c r="T47" i="22" s="1"/>
  <c r="Y135" i="31"/>
  <c r="O271" i="30"/>
  <c r="M271" i="30"/>
  <c r="AK303" i="31"/>
  <c r="AK245" i="31"/>
  <c r="R271" i="30"/>
  <c r="X135" i="31"/>
  <c r="AZ204" i="31"/>
  <c r="AZ331" i="31"/>
  <c r="V135" i="31"/>
  <c r="P271" i="30"/>
  <c r="N135" i="31"/>
  <c r="T135" i="31"/>
  <c r="BH363" i="30"/>
  <c r="I360" i="30"/>
  <c r="BH44" i="35"/>
  <c r="BH52" i="35" s="1"/>
  <c r="I52" i="35" s="1"/>
  <c r="F504" i="31"/>
  <c r="I497" i="31"/>
  <c r="I44" i="35" s="1"/>
  <c r="O135" i="31"/>
  <c r="S135" i="31"/>
  <c r="Q135" i="31"/>
  <c r="U135" i="31"/>
  <c r="Z135" i="31"/>
  <c r="W271" i="30"/>
  <c r="AK317" i="31"/>
  <c r="AZ303" i="31"/>
  <c r="V271" i="30"/>
  <c r="L135" i="31"/>
  <c r="T271" i="30"/>
  <c r="T49" i="22"/>
  <c r="F100" i="31"/>
  <c r="F103" i="31" s="1"/>
  <c r="T46" i="22" s="1"/>
  <c r="I75" i="16"/>
  <c r="I93" i="30"/>
  <c r="AN81" i="30"/>
  <c r="AN463" i="31"/>
  <c r="M463" i="31"/>
  <c r="M81" i="30"/>
  <c r="AI81" i="30"/>
  <c r="AI463" i="31"/>
  <c r="Q463" i="31"/>
  <c r="Q81" i="30"/>
  <c r="L81" i="30"/>
  <c r="L463" i="31"/>
  <c r="AQ81" i="30"/>
  <c r="AQ463" i="31"/>
  <c r="L107" i="30"/>
  <c r="L193" i="30" s="1"/>
  <c r="L205" i="30" s="1"/>
  <c r="L106" i="30"/>
  <c r="L192" i="30" s="1"/>
  <c r="L204" i="30" s="1"/>
  <c r="P255" i="30"/>
  <c r="Q251" i="30" s="1"/>
  <c r="Q254" i="30" s="1"/>
  <c r="AH107" i="30"/>
  <c r="AH193" i="30" s="1"/>
  <c r="AH205" i="30" s="1"/>
  <c r="AH106" i="30"/>
  <c r="AH192" i="30" s="1"/>
  <c r="AH204" i="30" s="1"/>
  <c r="AB317" i="31"/>
  <c r="AB259" i="31"/>
  <c r="AB215" i="31"/>
  <c r="AB204" i="31"/>
  <c r="AB303" i="31"/>
  <c r="AB331" i="31"/>
  <c r="AB245" i="31"/>
  <c r="AB192" i="31"/>
  <c r="AB273" i="31"/>
  <c r="AD331" i="31"/>
  <c r="AD259" i="31"/>
  <c r="AD245" i="31"/>
  <c r="AD192" i="31"/>
  <c r="AD303" i="31"/>
  <c r="AD215" i="31"/>
  <c r="AD273" i="31"/>
  <c r="AD204" i="31"/>
  <c r="AD317" i="31"/>
  <c r="AM478" i="31"/>
  <c r="AM495" i="31" s="1"/>
  <c r="AM42" i="35" s="1"/>
  <c r="AM50" i="35" s="1"/>
  <c r="AM103" i="30"/>
  <c r="AM419" i="30"/>
  <c r="AM268" i="30"/>
  <c r="R330" i="31"/>
  <c r="X302" i="31"/>
  <c r="AT330" i="31"/>
  <c r="BF302" i="31"/>
  <c r="AY302" i="31"/>
  <c r="AY316" i="31"/>
  <c r="U330" i="31"/>
  <c r="AG330" i="31"/>
  <c r="AG316" i="31"/>
  <c r="AG302" i="31"/>
  <c r="AI330" i="31"/>
  <c r="AI316" i="31"/>
  <c r="AI302" i="31"/>
  <c r="AB302" i="31"/>
  <c r="BB302" i="31"/>
  <c r="O419" i="30"/>
  <c r="O103" i="30"/>
  <c r="O268" i="30"/>
  <c r="O478" i="31"/>
  <c r="O495" i="31" s="1"/>
  <c r="O42" i="35" s="1"/>
  <c r="O50" i="35" s="1"/>
  <c r="Z317" i="31"/>
  <c r="Z259" i="31"/>
  <c r="Z192" i="31"/>
  <c r="Z245" i="31"/>
  <c r="Z204" i="31"/>
  <c r="Z303" i="31"/>
  <c r="Z215" i="31"/>
  <c r="Z331" i="31"/>
  <c r="Z273" i="31"/>
  <c r="AA103" i="30"/>
  <c r="AA419" i="30"/>
  <c r="AA268" i="30"/>
  <c r="AA478" i="31"/>
  <c r="AA495" i="31" s="1"/>
  <c r="AA42" i="35" s="1"/>
  <c r="AA50" i="35" s="1"/>
  <c r="AY107" i="30"/>
  <c r="AY193" i="30" s="1"/>
  <c r="AY205" i="30" s="1"/>
  <c r="AY106" i="30"/>
  <c r="AY192" i="30" s="1"/>
  <c r="AY204" i="30" s="1"/>
  <c r="S268" i="30"/>
  <c r="S478" i="31"/>
  <c r="S495" i="31" s="1"/>
  <c r="S42" i="35" s="1"/>
  <c r="S50" i="35" s="1"/>
  <c r="S419" i="30"/>
  <c r="S103" i="30"/>
  <c r="AT478" i="31"/>
  <c r="AT495" i="31" s="1"/>
  <c r="AT42" i="35" s="1"/>
  <c r="AT50" i="35" s="1"/>
  <c r="AT419" i="30"/>
  <c r="AT268" i="30"/>
  <c r="AT103" i="30"/>
  <c r="AG273" i="31"/>
  <c r="AG317" i="31"/>
  <c r="AG331" i="31"/>
  <c r="AG303" i="31"/>
  <c r="AG192" i="31"/>
  <c r="AG259" i="31"/>
  <c r="AG245" i="31"/>
  <c r="AG215" i="31"/>
  <c r="AG204" i="31"/>
  <c r="T103" i="30"/>
  <c r="T419" i="30"/>
  <c r="T268" i="30"/>
  <c r="T478" i="31"/>
  <c r="T495" i="31" s="1"/>
  <c r="T42" i="35" s="1"/>
  <c r="T50" i="35" s="1"/>
  <c r="R419" i="30"/>
  <c r="R268" i="30"/>
  <c r="R478" i="31"/>
  <c r="R495" i="31" s="1"/>
  <c r="R42" i="35" s="1"/>
  <c r="R50" i="35" s="1"/>
  <c r="R103" i="30"/>
  <c r="AU192" i="31"/>
  <c r="AU259" i="31"/>
  <c r="AU204" i="31"/>
  <c r="AU245" i="31"/>
  <c r="AU215" i="31"/>
  <c r="AU273" i="31"/>
  <c r="AU303" i="31"/>
  <c r="AU317" i="31"/>
  <c r="AU331" i="31"/>
  <c r="Z81" i="30"/>
  <c r="Z463" i="31"/>
  <c r="AK81" i="30"/>
  <c r="AK463" i="31"/>
  <c r="K117" i="31"/>
  <c r="K40" i="30"/>
  <c r="F41" i="30" s="1"/>
  <c r="K56" i="30"/>
  <c r="K189" i="30"/>
  <c r="K202" i="30" s="1"/>
  <c r="AY81" i="30"/>
  <c r="AY463" i="31"/>
  <c r="AD81" i="30"/>
  <c r="AD463" i="31"/>
  <c r="BH463" i="31"/>
  <c r="BH81" i="30"/>
  <c r="AC107" i="30"/>
  <c r="AC193" i="30" s="1"/>
  <c r="AC205" i="30" s="1"/>
  <c r="AC106" i="30"/>
  <c r="AC192" i="30" s="1"/>
  <c r="AC204" i="30" s="1"/>
  <c r="V240" i="30"/>
  <c r="V252" i="30"/>
  <c r="N103" i="30"/>
  <c r="N419" i="30"/>
  <c r="N268" i="30"/>
  <c r="N478" i="31"/>
  <c r="N495" i="31" s="1"/>
  <c r="N42" i="35" s="1"/>
  <c r="N50" i="35" s="1"/>
  <c r="X478" i="31"/>
  <c r="X495" i="31" s="1"/>
  <c r="X42" i="35" s="1"/>
  <c r="X50" i="35" s="1"/>
  <c r="X103" i="30"/>
  <c r="X268" i="30"/>
  <c r="X419" i="30"/>
  <c r="AB103" i="30"/>
  <c r="AB419" i="30"/>
  <c r="AB268" i="30"/>
  <c r="AB478" i="31"/>
  <c r="AB495" i="31" s="1"/>
  <c r="AB42" i="35" s="1"/>
  <c r="AB50" i="35" s="1"/>
  <c r="BC268" i="30"/>
  <c r="BC478" i="31"/>
  <c r="BC495" i="31" s="1"/>
  <c r="BC42" i="35" s="1"/>
  <c r="BC50" i="35" s="1"/>
  <c r="BC103" i="30"/>
  <c r="BC419" i="30"/>
  <c r="AD478" i="31"/>
  <c r="AD495" i="31" s="1"/>
  <c r="AD42" i="35" s="1"/>
  <c r="AD50" i="35" s="1"/>
  <c r="AD103" i="30"/>
  <c r="AD419" i="30"/>
  <c r="AD268" i="30"/>
  <c r="AX330" i="31"/>
  <c r="AS316" i="31"/>
  <c r="BH316" i="31"/>
  <c r="AQ316" i="31"/>
  <c r="M330" i="31"/>
  <c r="W302" i="31"/>
  <c r="W478" i="31"/>
  <c r="W495" i="31" s="1"/>
  <c r="W42" i="35" s="1"/>
  <c r="W50" i="35" s="1"/>
  <c r="W103" i="30"/>
  <c r="W419" i="30"/>
  <c r="W268" i="30"/>
  <c r="BB103" i="30"/>
  <c r="BB419" i="30"/>
  <c r="BB268" i="30"/>
  <c r="BB478" i="31"/>
  <c r="BB495" i="31" s="1"/>
  <c r="BB42" i="35" s="1"/>
  <c r="BB50" i="35" s="1"/>
  <c r="AQ192" i="31"/>
  <c r="AQ317" i="31"/>
  <c r="AQ245" i="31"/>
  <c r="AQ215" i="31"/>
  <c r="AQ303" i="31"/>
  <c r="AQ273" i="31"/>
  <c r="AQ204" i="31"/>
  <c r="AQ331" i="31"/>
  <c r="AQ259" i="31"/>
  <c r="AF106" i="30"/>
  <c r="AF192" i="30" s="1"/>
  <c r="AF204" i="30" s="1"/>
  <c r="AF107" i="30"/>
  <c r="AF193" i="30" s="1"/>
  <c r="AF205" i="30" s="1"/>
  <c r="P107" i="30"/>
  <c r="P193" i="30" s="1"/>
  <c r="P205" i="30" s="1"/>
  <c r="P106" i="30"/>
  <c r="P192" i="30" s="1"/>
  <c r="P204" i="30" s="1"/>
  <c r="AP303" i="31"/>
  <c r="AP331" i="31"/>
  <c r="AP273" i="31"/>
  <c r="AP317" i="31"/>
  <c r="AP192" i="31"/>
  <c r="AP204" i="31"/>
  <c r="AP259" i="31"/>
  <c r="AP245" i="31"/>
  <c r="AP215" i="31"/>
  <c r="AO317" i="31"/>
  <c r="AO245" i="31"/>
  <c r="AO331" i="31"/>
  <c r="AO259" i="31"/>
  <c r="AO192" i="31"/>
  <c r="AO273" i="31"/>
  <c r="AO215" i="31"/>
  <c r="AO204" i="31"/>
  <c r="AO303" i="31"/>
  <c r="M103" i="30"/>
  <c r="M419" i="30"/>
  <c r="M268" i="30"/>
  <c r="M478" i="31"/>
  <c r="M495" i="31" s="1"/>
  <c r="M42" i="35" s="1"/>
  <c r="M50" i="35" s="1"/>
  <c r="U215" i="31"/>
  <c r="U259" i="31"/>
  <c r="U303" i="31"/>
  <c r="U273" i="31"/>
  <c r="U317" i="31"/>
  <c r="U204" i="31"/>
  <c r="U192" i="31"/>
  <c r="U245" i="31"/>
  <c r="U331" i="31"/>
  <c r="BG478" i="31"/>
  <c r="BG495" i="31" s="1"/>
  <c r="BG42" i="35" s="1"/>
  <c r="BG50" i="35" s="1"/>
  <c r="BG268" i="30"/>
  <c r="BG103" i="30"/>
  <c r="BG419" i="30"/>
  <c r="BD107" i="30"/>
  <c r="BD193" i="30" s="1"/>
  <c r="BD205" i="30" s="1"/>
  <c r="BD106" i="30"/>
  <c r="BD192" i="30" s="1"/>
  <c r="BD204" i="30" s="1"/>
  <c r="Q273" i="31"/>
  <c r="Q215" i="31"/>
  <c r="Q303" i="31"/>
  <c r="Q192" i="31"/>
  <c r="Q331" i="31"/>
  <c r="Q204" i="31"/>
  <c r="Q317" i="31"/>
  <c r="Q259" i="31"/>
  <c r="Q245" i="31"/>
  <c r="AI268" i="30"/>
  <c r="AI478" i="31"/>
  <c r="AI495" i="31" s="1"/>
  <c r="AI42" i="35" s="1"/>
  <c r="AI50" i="35" s="1"/>
  <c r="AI103" i="30"/>
  <c r="AI419" i="30"/>
  <c r="T273" i="31"/>
  <c r="T259" i="31"/>
  <c r="T245" i="31"/>
  <c r="T192" i="31"/>
  <c r="T317" i="31"/>
  <c r="T204" i="31"/>
  <c r="T331" i="31"/>
  <c r="T303" i="31"/>
  <c r="T215" i="31"/>
  <c r="Y215" i="31"/>
  <c r="Y331" i="31"/>
  <c r="Y192" i="31"/>
  <c r="Y273" i="31"/>
  <c r="Y245" i="31"/>
  <c r="Y303" i="31"/>
  <c r="Y259" i="31"/>
  <c r="Y317" i="31"/>
  <c r="Y204" i="31"/>
  <c r="AU463" i="31"/>
  <c r="AU81" i="30"/>
  <c r="V81" i="30"/>
  <c r="V463" i="31"/>
  <c r="T81" i="30"/>
  <c r="T463" i="31"/>
  <c r="U81" i="30"/>
  <c r="U463" i="31"/>
  <c r="N81" i="30"/>
  <c r="N463" i="31"/>
  <c r="BC81" i="30"/>
  <c r="BC463" i="31"/>
  <c r="BE81" i="30"/>
  <c r="BE463" i="31"/>
  <c r="AG463" i="31"/>
  <c r="AG81" i="30"/>
  <c r="AE107" i="30"/>
  <c r="AE193" i="30" s="1"/>
  <c r="AE205" i="30" s="1"/>
  <c r="AE106" i="30"/>
  <c r="AE192" i="30" s="1"/>
  <c r="AE204" i="30" s="1"/>
  <c r="X335" i="30"/>
  <c r="W339" i="30"/>
  <c r="K81" i="16"/>
  <c r="K82" i="16" s="1"/>
  <c r="X317" i="31"/>
  <c r="X331" i="31"/>
  <c r="X215" i="31"/>
  <c r="X204" i="31"/>
  <c r="X273" i="31"/>
  <c r="X192" i="31"/>
  <c r="X303" i="31"/>
  <c r="X245" i="31"/>
  <c r="X259" i="31"/>
  <c r="AV331" i="31"/>
  <c r="AV273" i="31"/>
  <c r="AV317" i="31"/>
  <c r="AV192" i="31"/>
  <c r="AV245" i="31"/>
  <c r="AV303" i="31"/>
  <c r="AV259" i="31"/>
  <c r="AV204" i="31"/>
  <c r="AV215" i="31"/>
  <c r="BC330" i="31"/>
  <c r="AV316" i="31"/>
  <c r="Z330" i="31"/>
  <c r="N316" i="31"/>
  <c r="AL259" i="31"/>
  <c r="AL215" i="31"/>
  <c r="AL317" i="31"/>
  <c r="AL331" i="31"/>
  <c r="AL245" i="31"/>
  <c r="AL303" i="31"/>
  <c r="AL273" i="31"/>
  <c r="AL192" i="31"/>
  <c r="AL204" i="31"/>
  <c r="W204" i="31"/>
  <c r="W317" i="31"/>
  <c r="W273" i="31"/>
  <c r="W331" i="31"/>
  <c r="W245" i="31"/>
  <c r="W192" i="31"/>
  <c r="W259" i="31"/>
  <c r="W215" i="31"/>
  <c r="W303" i="31"/>
  <c r="Z419" i="30"/>
  <c r="Z103" i="30"/>
  <c r="Z268" i="30"/>
  <c r="Z478" i="31"/>
  <c r="Z495" i="31" s="1"/>
  <c r="Z42" i="35" s="1"/>
  <c r="Z50" i="35" s="1"/>
  <c r="AS478" i="31"/>
  <c r="AS495" i="31" s="1"/>
  <c r="AS42" i="35" s="1"/>
  <c r="AS50" i="35" s="1"/>
  <c r="AS419" i="30"/>
  <c r="AS268" i="30"/>
  <c r="AS103" i="30"/>
  <c r="BB245" i="31"/>
  <c r="BB273" i="31"/>
  <c r="BB303" i="31"/>
  <c r="BB215" i="31"/>
  <c r="BB317" i="31"/>
  <c r="BB192" i="31"/>
  <c r="BB331" i="31"/>
  <c r="BB204" i="31"/>
  <c r="BB259" i="31"/>
  <c r="AA273" i="31"/>
  <c r="AA331" i="31"/>
  <c r="AA204" i="31"/>
  <c r="AA317" i="31"/>
  <c r="AA192" i="31"/>
  <c r="AA303" i="31"/>
  <c r="AA259" i="31"/>
  <c r="AA215" i="31"/>
  <c r="AA245" i="31"/>
  <c r="S204" i="31"/>
  <c r="S331" i="31"/>
  <c r="S303" i="31"/>
  <c r="S273" i="31"/>
  <c r="S245" i="31"/>
  <c r="S215" i="31"/>
  <c r="S259" i="31"/>
  <c r="S317" i="31"/>
  <c r="S192" i="31"/>
  <c r="AO268" i="30"/>
  <c r="AO478" i="31"/>
  <c r="AO495" i="31" s="1"/>
  <c r="AO42" i="35" s="1"/>
  <c r="AO50" i="35" s="1"/>
  <c r="AO103" i="30"/>
  <c r="AO419" i="30"/>
  <c r="AJ268" i="30"/>
  <c r="AJ103" i="30"/>
  <c r="AJ478" i="31"/>
  <c r="AJ495" i="31" s="1"/>
  <c r="AJ42" i="35" s="1"/>
  <c r="AJ50" i="35" s="1"/>
  <c r="AJ419" i="30"/>
  <c r="AG419" i="30"/>
  <c r="AG103" i="30"/>
  <c r="AG268" i="30"/>
  <c r="AG478" i="31"/>
  <c r="AG495" i="31" s="1"/>
  <c r="AG42" i="35" s="1"/>
  <c r="AG50" i="35" s="1"/>
  <c r="BH77" i="16"/>
  <c r="BH81" i="16" s="1"/>
  <c r="BH82" i="16" s="1"/>
  <c r="BH94" i="30"/>
  <c r="BH98" i="30" s="1"/>
  <c r="BH100" i="30" s="1"/>
  <c r="I100" i="30" s="1"/>
  <c r="AN268" i="30"/>
  <c r="AN103" i="30"/>
  <c r="AN478" i="31"/>
  <c r="AN495" i="31" s="1"/>
  <c r="AN42" i="35" s="1"/>
  <c r="AN50" i="35" s="1"/>
  <c r="AN419" i="30"/>
  <c r="AU103" i="30"/>
  <c r="AU419" i="30"/>
  <c r="AU478" i="31"/>
  <c r="AU495" i="31" s="1"/>
  <c r="AU42" i="35" s="1"/>
  <c r="AU50" i="35" s="1"/>
  <c r="AU268" i="30"/>
  <c r="Y103" i="30"/>
  <c r="Y419" i="30"/>
  <c r="Y268" i="30"/>
  <c r="Y478" i="31"/>
  <c r="Y495" i="31" s="1"/>
  <c r="Y42" i="35" s="1"/>
  <c r="Y50" i="35" s="1"/>
  <c r="AC81" i="30"/>
  <c r="AC463" i="31"/>
  <c r="AR463" i="31"/>
  <c r="AR81" i="30"/>
  <c r="AH81" i="30"/>
  <c r="AH463" i="31"/>
  <c r="S463" i="31"/>
  <c r="S81" i="30"/>
  <c r="BG81" i="30"/>
  <c r="BG463" i="31"/>
  <c r="AW106" i="30"/>
  <c r="AW192" i="30" s="1"/>
  <c r="AW204" i="30" s="1"/>
  <c r="AW107" i="30"/>
  <c r="AW193" i="30" s="1"/>
  <c r="AW205" i="30" s="1"/>
  <c r="BF106" i="30"/>
  <c r="BF192" i="30" s="1"/>
  <c r="BF204" i="30" s="1"/>
  <c r="BF107" i="30"/>
  <c r="BF193" i="30" s="1"/>
  <c r="BF205" i="30" s="1"/>
  <c r="K103" i="30"/>
  <c r="K478" i="31"/>
  <c r="K268" i="30"/>
  <c r="K419" i="30"/>
  <c r="N331" i="31"/>
  <c r="N317" i="31"/>
  <c r="N204" i="31"/>
  <c r="N273" i="31"/>
  <c r="N303" i="31"/>
  <c r="N245" i="31"/>
  <c r="N215" i="31"/>
  <c r="N192" i="31"/>
  <c r="N259" i="31"/>
  <c r="AV103" i="30"/>
  <c r="AV419" i="30"/>
  <c r="AV478" i="31"/>
  <c r="AV495" i="31" s="1"/>
  <c r="AV42" i="35" s="1"/>
  <c r="AV50" i="35" s="1"/>
  <c r="AV268" i="30"/>
  <c r="BC331" i="31"/>
  <c r="BC204" i="31"/>
  <c r="BC215" i="31"/>
  <c r="BC192" i="31"/>
  <c r="BC303" i="31"/>
  <c r="BC273" i="31"/>
  <c r="BC259" i="31"/>
  <c r="BC317" i="31"/>
  <c r="BC245" i="31"/>
  <c r="AM331" i="31"/>
  <c r="AM192" i="31"/>
  <c r="AM273" i="31"/>
  <c r="AM215" i="31"/>
  <c r="AM204" i="31"/>
  <c r="AM317" i="31"/>
  <c r="AM259" i="31"/>
  <c r="AM245" i="31"/>
  <c r="AM303" i="31"/>
  <c r="AK106" i="30"/>
  <c r="AK192" i="30" s="1"/>
  <c r="AK204" i="30" s="1"/>
  <c r="AK107" i="30"/>
  <c r="AK193" i="30" s="1"/>
  <c r="AK205" i="30" s="1"/>
  <c r="K330" i="31"/>
  <c r="P316" i="31"/>
  <c r="L330" i="31"/>
  <c r="V316" i="31"/>
  <c r="V330" i="31"/>
  <c r="V302" i="31"/>
  <c r="BA107" i="30"/>
  <c r="BA193" i="30" s="1"/>
  <c r="BA205" i="30" s="1"/>
  <c r="BA106" i="30"/>
  <c r="BA192" i="30" s="1"/>
  <c r="BA204" i="30" s="1"/>
  <c r="S235" i="30"/>
  <c r="AL419" i="30"/>
  <c r="AL268" i="30"/>
  <c r="AL103" i="30"/>
  <c r="AL478" i="31"/>
  <c r="AL495" i="31" s="1"/>
  <c r="AL42" i="35" s="1"/>
  <c r="AL50" i="35" s="1"/>
  <c r="O331" i="31"/>
  <c r="O317" i="31"/>
  <c r="O215" i="31"/>
  <c r="O273" i="31"/>
  <c r="O259" i="31"/>
  <c r="O192" i="31"/>
  <c r="O245" i="31"/>
  <c r="O303" i="31"/>
  <c r="O204" i="31"/>
  <c r="AS215" i="31"/>
  <c r="AS204" i="31"/>
  <c r="AS331" i="31"/>
  <c r="AS192" i="31"/>
  <c r="AS273" i="31"/>
  <c r="AS303" i="31"/>
  <c r="AS259" i="31"/>
  <c r="AS317" i="31"/>
  <c r="AS245" i="31"/>
  <c r="AQ268" i="30"/>
  <c r="AQ478" i="31"/>
  <c r="AQ495" i="31" s="1"/>
  <c r="AQ42" i="35" s="1"/>
  <c r="AQ50" i="35" s="1"/>
  <c r="AQ103" i="30"/>
  <c r="AQ419" i="30"/>
  <c r="AX107" i="30"/>
  <c r="AX193" i="30" s="1"/>
  <c r="AX205" i="30" s="1"/>
  <c r="AX106" i="30"/>
  <c r="AX192" i="30" s="1"/>
  <c r="AX204" i="30" s="1"/>
  <c r="AR107" i="30"/>
  <c r="AR193" i="30" s="1"/>
  <c r="AR205" i="30" s="1"/>
  <c r="AR106" i="30"/>
  <c r="AR192" i="30" s="1"/>
  <c r="AR204" i="30" s="1"/>
  <c r="AP268" i="30"/>
  <c r="AP103" i="30"/>
  <c r="AP478" i="31"/>
  <c r="AP495" i="31" s="1"/>
  <c r="AP42" i="35" s="1"/>
  <c r="AP50" i="35" s="1"/>
  <c r="AP419" i="30"/>
  <c r="M245" i="31"/>
  <c r="M192" i="31"/>
  <c r="M317" i="31"/>
  <c r="M204" i="31"/>
  <c r="M331" i="31"/>
  <c r="M259" i="31"/>
  <c r="M273" i="31"/>
  <c r="M215" i="31"/>
  <c r="M303" i="31"/>
  <c r="AT317" i="31"/>
  <c r="AT303" i="31"/>
  <c r="AT259" i="31"/>
  <c r="AT331" i="31"/>
  <c r="AT273" i="31"/>
  <c r="AT204" i="31"/>
  <c r="AT245" i="31"/>
  <c r="AT215" i="31"/>
  <c r="AT192" i="31"/>
  <c r="AJ317" i="31"/>
  <c r="AJ192" i="31"/>
  <c r="AJ204" i="31"/>
  <c r="AJ259" i="31"/>
  <c r="AJ303" i="31"/>
  <c r="AJ273" i="31"/>
  <c r="AJ331" i="31"/>
  <c r="AJ215" i="31"/>
  <c r="AJ245" i="31"/>
  <c r="U268" i="30"/>
  <c r="U419" i="30"/>
  <c r="U478" i="31"/>
  <c r="U495" i="31" s="1"/>
  <c r="U42" i="35" s="1"/>
  <c r="U50" i="35" s="1"/>
  <c r="U103" i="30"/>
  <c r="BG259" i="31"/>
  <c r="BG245" i="31"/>
  <c r="BG273" i="31"/>
  <c r="BG192" i="31"/>
  <c r="BG204" i="31"/>
  <c r="BG303" i="31"/>
  <c r="BG331" i="31"/>
  <c r="BG317" i="31"/>
  <c r="BG215" i="31"/>
  <c r="Q103" i="30"/>
  <c r="Q419" i="30"/>
  <c r="Q268" i="30"/>
  <c r="Q478" i="31"/>
  <c r="Q495" i="31" s="1"/>
  <c r="Q42" i="35" s="1"/>
  <c r="Q50" i="35" s="1"/>
  <c r="AN204" i="31"/>
  <c r="AN317" i="31"/>
  <c r="AN259" i="31"/>
  <c r="AN245" i="31"/>
  <c r="AN331" i="31"/>
  <c r="AN303" i="31"/>
  <c r="AN215" i="31"/>
  <c r="AN273" i="31"/>
  <c r="AN192" i="31"/>
  <c r="AI204" i="31"/>
  <c r="AI273" i="31"/>
  <c r="AI331" i="31"/>
  <c r="AI245" i="31"/>
  <c r="AI215" i="31"/>
  <c r="AI317" i="31"/>
  <c r="AI192" i="31"/>
  <c r="AI303" i="31"/>
  <c r="AI259" i="31"/>
  <c r="R245" i="31"/>
  <c r="R273" i="31"/>
  <c r="R331" i="31"/>
  <c r="R192" i="31"/>
  <c r="R259" i="31"/>
  <c r="R215" i="31"/>
  <c r="R204" i="31"/>
  <c r="R303" i="31"/>
  <c r="R317" i="31"/>
  <c r="I282" i="26"/>
  <c r="K344" i="26"/>
  <c r="K345" i="26" s="1"/>
  <c r="I345" i="26" s="1"/>
  <c r="K323" i="26"/>
  <c r="K324" i="26" s="1"/>
  <c r="K86" i="30" s="1"/>
  <c r="M316" i="31" l="1"/>
  <c r="BH302" i="31"/>
  <c r="S330" i="31"/>
  <c r="BB330" i="31"/>
  <c r="AT302" i="31"/>
  <c r="AE316" i="31"/>
  <c r="AJ302" i="31"/>
  <c r="AC316" i="31"/>
  <c r="S302" i="31"/>
  <c r="AB316" i="31"/>
  <c r="AF316" i="31"/>
  <c r="AK330" i="31"/>
  <c r="BA316" i="31"/>
  <c r="BF316" i="31"/>
  <c r="X330" i="31"/>
  <c r="AH316" i="31"/>
  <c r="AR302" i="31"/>
  <c r="Y330" i="31"/>
  <c r="AN302" i="31"/>
  <c r="AW330" i="31"/>
  <c r="T330" i="31"/>
  <c r="O316" i="31"/>
  <c r="BD316" i="31"/>
  <c r="Q316" i="31"/>
  <c r="AP302" i="31"/>
  <c r="Q302" i="31"/>
  <c r="AW302" i="31"/>
  <c r="AP316" i="31"/>
  <c r="O302" i="31"/>
  <c r="AX302" i="31"/>
  <c r="AL330" i="31"/>
  <c r="AL302" i="31"/>
  <c r="BD302" i="31"/>
  <c r="AZ302" i="31"/>
  <c r="AN330" i="31"/>
  <c r="T316" i="31"/>
  <c r="U302" i="31"/>
  <c r="AZ330" i="31"/>
  <c r="AA330" i="31"/>
  <c r="AD302" i="31"/>
  <c r="BG302" i="31"/>
  <c r="BE330" i="31"/>
  <c r="AO302" i="31"/>
  <c r="AD330" i="31"/>
  <c r="AK302" i="31"/>
  <c r="AM302" i="31"/>
  <c r="AU302" i="31"/>
  <c r="AO316" i="31"/>
  <c r="N302" i="31"/>
  <c r="BG316" i="31"/>
  <c r="AR316" i="31"/>
  <c r="BE316" i="31"/>
  <c r="AM316" i="31"/>
  <c r="AA316" i="31"/>
  <c r="AU316" i="31"/>
  <c r="L302" i="31"/>
  <c r="Z302" i="31"/>
  <c r="BA330" i="31"/>
  <c r="K302" i="31"/>
  <c r="AH302" i="31"/>
  <c r="BC316" i="31"/>
  <c r="W316" i="31"/>
  <c r="AS330" i="31"/>
  <c r="Y302" i="31"/>
  <c r="R316" i="31"/>
  <c r="AQ330" i="31"/>
  <c r="AE330" i="31"/>
  <c r="P330" i="31"/>
  <c r="AF302" i="31"/>
  <c r="AJ316" i="31"/>
  <c r="AV302" i="31"/>
  <c r="AC330" i="31"/>
  <c r="U53" i="22"/>
  <c r="BF360" i="31"/>
  <c r="BF388" i="31"/>
  <c r="BF374" i="31"/>
  <c r="AE388" i="31"/>
  <c r="AE374" i="31"/>
  <c r="AE360" i="31"/>
  <c r="V360" i="31"/>
  <c r="V388" i="31"/>
  <c r="V374" i="31"/>
  <c r="AX360" i="31"/>
  <c r="AX388" i="31"/>
  <c r="AX374" i="31"/>
  <c r="BC388" i="31"/>
  <c r="BC374" i="31"/>
  <c r="BC360" i="31"/>
  <c r="AT360" i="31"/>
  <c r="AT388" i="31"/>
  <c r="AT374" i="31"/>
  <c r="P388" i="31"/>
  <c r="P374" i="31"/>
  <c r="P360" i="31"/>
  <c r="AF388" i="31"/>
  <c r="AF374" i="31"/>
  <c r="AF360" i="31"/>
  <c r="AV388" i="31"/>
  <c r="AV374" i="31"/>
  <c r="AV360" i="31"/>
  <c r="M388" i="31"/>
  <c r="M374" i="31"/>
  <c r="M360" i="31"/>
  <c r="AC388" i="31"/>
  <c r="AC374" i="31"/>
  <c r="AC360" i="31"/>
  <c r="AS388" i="31"/>
  <c r="AS374" i="31"/>
  <c r="AS360" i="31"/>
  <c r="AP360" i="31"/>
  <c r="AP388" i="31"/>
  <c r="AP374" i="31"/>
  <c r="O388" i="31"/>
  <c r="O374" i="31"/>
  <c r="O360" i="31"/>
  <c r="AQ388" i="31"/>
  <c r="AQ374" i="31"/>
  <c r="AQ360" i="31"/>
  <c r="AH360" i="31"/>
  <c r="AH388" i="31"/>
  <c r="AH374" i="31"/>
  <c r="AM388" i="31"/>
  <c r="AM374" i="31"/>
  <c r="AM360" i="31"/>
  <c r="AD360" i="31"/>
  <c r="AD388" i="31"/>
  <c r="AD374" i="31"/>
  <c r="T388" i="31"/>
  <c r="T374" i="31"/>
  <c r="T360" i="31"/>
  <c r="AJ388" i="31"/>
  <c r="AJ374" i="31"/>
  <c r="AJ360" i="31"/>
  <c r="AZ388" i="31"/>
  <c r="AZ374" i="31"/>
  <c r="AZ360" i="31"/>
  <c r="Q388" i="31"/>
  <c r="Q374" i="31"/>
  <c r="Q360" i="31"/>
  <c r="AG388" i="31"/>
  <c r="AG374" i="31"/>
  <c r="AG360" i="31"/>
  <c r="AW388" i="31"/>
  <c r="AW374" i="31"/>
  <c r="AW360" i="31"/>
  <c r="AI388" i="31"/>
  <c r="AI374" i="31"/>
  <c r="AI360" i="31"/>
  <c r="Z360" i="31"/>
  <c r="Z388" i="31"/>
  <c r="Z374" i="31"/>
  <c r="BB360" i="31"/>
  <c r="BB388" i="31"/>
  <c r="BB374" i="31"/>
  <c r="AA388" i="31"/>
  <c r="AA374" i="31"/>
  <c r="AA360" i="31"/>
  <c r="R360" i="31"/>
  <c r="R388" i="31"/>
  <c r="R374" i="31"/>
  <c r="W388" i="31"/>
  <c r="W374" i="31"/>
  <c r="W360" i="31"/>
  <c r="N360" i="31"/>
  <c r="N388" i="31"/>
  <c r="N374" i="31"/>
  <c r="X388" i="31"/>
  <c r="X374" i="31"/>
  <c r="X360" i="31"/>
  <c r="AN388" i="31"/>
  <c r="AN374" i="31"/>
  <c r="AN360" i="31"/>
  <c r="BD388" i="31"/>
  <c r="BD374" i="31"/>
  <c r="BD360" i="31"/>
  <c r="U388" i="31"/>
  <c r="U374" i="31"/>
  <c r="U360" i="31"/>
  <c r="AK388" i="31"/>
  <c r="AK374" i="31"/>
  <c r="AK360" i="31"/>
  <c r="BA388" i="31"/>
  <c r="BA374" i="31"/>
  <c r="BA360" i="31"/>
  <c r="S388" i="31"/>
  <c r="S374" i="31"/>
  <c r="S360" i="31"/>
  <c r="AU388" i="31"/>
  <c r="AU374" i="31"/>
  <c r="AU360" i="31"/>
  <c r="AL360" i="31"/>
  <c r="AL388" i="31"/>
  <c r="AL374" i="31"/>
  <c r="K388" i="31"/>
  <c r="K374" i="31"/>
  <c r="K360" i="31"/>
  <c r="AY388" i="31"/>
  <c r="AY374" i="31"/>
  <c r="AY360" i="31"/>
  <c r="BG388" i="31"/>
  <c r="BG374" i="31"/>
  <c r="BG360" i="31"/>
  <c r="L388" i="31"/>
  <c r="L374" i="31"/>
  <c r="L360" i="31"/>
  <c r="AB388" i="31"/>
  <c r="AB374" i="31"/>
  <c r="AB360" i="31"/>
  <c r="AR388" i="31"/>
  <c r="AR374" i="31"/>
  <c r="AR360" i="31"/>
  <c r="BH388" i="31"/>
  <c r="BH374" i="31"/>
  <c r="BH360" i="31"/>
  <c r="Y388" i="31"/>
  <c r="Y374" i="31"/>
  <c r="Y360" i="31"/>
  <c r="AO388" i="31"/>
  <c r="AO374" i="31"/>
  <c r="AO360" i="31"/>
  <c r="BE388" i="31"/>
  <c r="BE374" i="31"/>
  <c r="BE360" i="31"/>
  <c r="BH389" i="31"/>
  <c r="BH361" i="31"/>
  <c r="BH375" i="31"/>
  <c r="K389" i="31"/>
  <c r="K375" i="31"/>
  <c r="K361" i="31"/>
  <c r="BH233" i="30"/>
  <c r="W234" i="30"/>
  <c r="X228" i="30"/>
  <c r="T65" i="22"/>
  <c r="W463" i="31"/>
  <c r="AP463" i="31"/>
  <c r="AB463" i="31"/>
  <c r="AO463" i="31"/>
  <c r="AV463" i="31"/>
  <c r="AF81" i="30"/>
  <c r="V106" i="30"/>
  <c r="V192" i="30" s="1"/>
  <c r="V204" i="30" s="1"/>
  <c r="S252" i="30"/>
  <c r="S240" i="30"/>
  <c r="S241" i="30" s="1"/>
  <c r="S247" i="30" s="1"/>
  <c r="S248" i="30" s="1"/>
  <c r="AJ81" i="30"/>
  <c r="R241" i="30"/>
  <c r="R247" i="30" s="1"/>
  <c r="R248" i="30" s="1"/>
  <c r="P463" i="31"/>
  <c r="BF81" i="30"/>
  <c r="BD463" i="31"/>
  <c r="AZ107" i="30"/>
  <c r="AZ193" i="30" s="1"/>
  <c r="AZ205" i="30" s="1"/>
  <c r="O463" i="31"/>
  <c r="Y81" i="30"/>
  <c r="AS463" i="31"/>
  <c r="AA81" i="30"/>
  <c r="AZ81" i="30"/>
  <c r="AT463" i="31"/>
  <c r="AE81" i="30"/>
  <c r="R463" i="31"/>
  <c r="BE107" i="30"/>
  <c r="BE193" i="30" s="1"/>
  <c r="BE205" i="30" s="1"/>
  <c r="X81" i="30"/>
  <c r="AW81" i="30"/>
  <c r="BB81" i="30"/>
  <c r="AX81" i="30"/>
  <c r="I178" i="30"/>
  <c r="AM81" i="30"/>
  <c r="BH313" i="30"/>
  <c r="AL81" i="30"/>
  <c r="BA81" i="30"/>
  <c r="BH212" i="30"/>
  <c r="BH213" i="30" s="1"/>
  <c r="I213" i="30" s="1"/>
  <c r="I276" i="30" s="1"/>
  <c r="I212" i="30"/>
  <c r="I313" i="30"/>
  <c r="BH286" i="30"/>
  <c r="F180" i="30"/>
  <c r="F445" i="30" s="1"/>
  <c r="I179" i="30"/>
  <c r="V22" i="35"/>
  <c r="Y22" i="35"/>
  <c r="P22" i="35"/>
  <c r="W22" i="35"/>
  <c r="M22" i="35"/>
  <c r="I77" i="16"/>
  <c r="I81" i="16" s="1"/>
  <c r="L22" i="35"/>
  <c r="Z22" i="35"/>
  <c r="Q22" i="35"/>
  <c r="N22" i="35"/>
  <c r="U22" i="35"/>
  <c r="S22" i="35"/>
  <c r="O22" i="35"/>
  <c r="T22" i="35"/>
  <c r="X22" i="35"/>
  <c r="BH384" i="30"/>
  <c r="I363" i="30"/>
  <c r="I384" i="30" s="1"/>
  <c r="R22" i="35"/>
  <c r="AW108" i="30"/>
  <c r="AW194" i="30" s="1"/>
  <c r="AW206" i="30" s="1"/>
  <c r="AH108" i="30"/>
  <c r="AH194" i="30" s="1"/>
  <c r="AH206" i="30" s="1"/>
  <c r="BA108" i="30"/>
  <c r="BA194" i="30" s="1"/>
  <c r="BA206" i="30" s="1"/>
  <c r="Q106" i="30"/>
  <c r="Q192" i="30" s="1"/>
  <c r="Q204" i="30" s="1"/>
  <c r="Q107" i="30"/>
  <c r="Q193" i="30" s="1"/>
  <c r="Q205" i="30" s="1"/>
  <c r="AX108" i="30"/>
  <c r="AX194" i="30" s="1"/>
  <c r="AX206" i="30" s="1"/>
  <c r="AQ107" i="30"/>
  <c r="AQ193" i="30" s="1"/>
  <c r="AQ205" i="30" s="1"/>
  <c r="AQ106" i="30"/>
  <c r="AQ192" i="30" s="1"/>
  <c r="AQ204" i="30" s="1"/>
  <c r="K107" i="30"/>
  <c r="K106" i="30"/>
  <c r="BF108" i="30"/>
  <c r="BF194" i="30" s="1"/>
  <c r="BF206" i="30" s="1"/>
  <c r="BH268" i="30"/>
  <c r="BH478" i="31"/>
  <c r="BH495" i="31" s="1"/>
  <c r="BH42" i="35" s="1"/>
  <c r="BH50" i="35" s="1"/>
  <c r="BH103" i="30"/>
  <c r="BH419" i="30"/>
  <c r="AO107" i="30"/>
  <c r="AO193" i="30" s="1"/>
  <c r="AO205" i="30" s="1"/>
  <c r="AO106" i="30"/>
  <c r="AO192" i="30" s="1"/>
  <c r="AO204" i="30" s="1"/>
  <c r="Z106" i="30"/>
  <c r="Z192" i="30" s="1"/>
  <c r="Z204" i="30" s="1"/>
  <c r="Z107" i="30"/>
  <c r="Z193" i="30" s="1"/>
  <c r="Z205" i="30" s="1"/>
  <c r="X339" i="30"/>
  <c r="Y335" i="30"/>
  <c r="AF108" i="30"/>
  <c r="AF194" i="30" s="1"/>
  <c r="AF206" i="30" s="1"/>
  <c r="BC106" i="30"/>
  <c r="BC192" i="30" s="1"/>
  <c r="BC204" i="30" s="1"/>
  <c r="BC107" i="30"/>
  <c r="BC193" i="30" s="1"/>
  <c r="BC205" i="30" s="1"/>
  <c r="AC108" i="30"/>
  <c r="AC194" i="30" s="1"/>
  <c r="AC206" i="30" s="1"/>
  <c r="R107" i="30"/>
  <c r="R193" i="30" s="1"/>
  <c r="R205" i="30" s="1"/>
  <c r="R106" i="30"/>
  <c r="R192" i="30" s="1"/>
  <c r="R204" i="30" s="1"/>
  <c r="AT106" i="30"/>
  <c r="AT192" i="30" s="1"/>
  <c r="AT204" i="30" s="1"/>
  <c r="AT107" i="30"/>
  <c r="AT193" i="30" s="1"/>
  <c r="AT205" i="30" s="1"/>
  <c r="S107" i="30"/>
  <c r="S193" i="30" s="1"/>
  <c r="S205" i="30" s="1"/>
  <c r="S106" i="30"/>
  <c r="S192" i="30" s="1"/>
  <c r="S204" i="30" s="1"/>
  <c r="Q255" i="30"/>
  <c r="R251" i="30" s="1"/>
  <c r="Q258" i="30"/>
  <c r="Q259" i="30" s="1"/>
  <c r="Q270" i="30" s="1"/>
  <c r="I117" i="31"/>
  <c r="I189" i="30"/>
  <c r="I40" i="30"/>
  <c r="I56" i="30"/>
  <c r="AR108" i="30"/>
  <c r="AR194" i="30" s="1"/>
  <c r="AR206" i="30" s="1"/>
  <c r="T235" i="30"/>
  <c r="AG107" i="30"/>
  <c r="AG193" i="30" s="1"/>
  <c r="AG205" i="30" s="1"/>
  <c r="AG106" i="30"/>
  <c r="AG192" i="30" s="1"/>
  <c r="AG204" i="30" s="1"/>
  <c r="AJ106" i="30"/>
  <c r="AJ192" i="30" s="1"/>
  <c r="AJ204" i="30" s="1"/>
  <c r="AJ107" i="30"/>
  <c r="AJ193" i="30" s="1"/>
  <c r="AJ205" i="30" s="1"/>
  <c r="K331" i="31"/>
  <c r="K215" i="31"/>
  <c r="K259" i="31"/>
  <c r="I82" i="16"/>
  <c r="K245" i="31"/>
  <c r="K303" i="31"/>
  <c r="K192" i="31"/>
  <c r="K204" i="31"/>
  <c r="K317" i="31"/>
  <c r="K273" i="31"/>
  <c r="AE108" i="30"/>
  <c r="AE194" i="30" s="1"/>
  <c r="AE206" i="30" s="1"/>
  <c r="AI107" i="30"/>
  <c r="AI193" i="30" s="1"/>
  <c r="AI205" i="30" s="1"/>
  <c r="AI106" i="30"/>
  <c r="AI192" i="30" s="1"/>
  <c r="AI204" i="30" s="1"/>
  <c r="BD108" i="30"/>
  <c r="BD194" i="30" s="1"/>
  <c r="BD206" i="30" s="1"/>
  <c r="BG106" i="30"/>
  <c r="BG192" i="30" s="1"/>
  <c r="BG204" i="30" s="1"/>
  <c r="BG107" i="30"/>
  <c r="BG193" i="30" s="1"/>
  <c r="BG205" i="30" s="1"/>
  <c r="P108" i="30"/>
  <c r="P194" i="30" s="1"/>
  <c r="P206" i="30" s="1"/>
  <c r="AD106" i="30"/>
  <c r="AD192" i="30" s="1"/>
  <c r="AD204" i="30" s="1"/>
  <c r="AD107" i="30"/>
  <c r="AD193" i="30" s="1"/>
  <c r="AD205" i="30" s="1"/>
  <c r="X106" i="30"/>
  <c r="X192" i="30" s="1"/>
  <c r="X204" i="30" s="1"/>
  <c r="X107" i="30"/>
  <c r="X193" i="30" s="1"/>
  <c r="X205" i="30" s="1"/>
  <c r="F51" i="30"/>
  <c r="F74" i="30"/>
  <c r="AY108" i="30"/>
  <c r="AY194" i="30" s="1"/>
  <c r="AY206" i="30" s="1"/>
  <c r="L108" i="30"/>
  <c r="L194" i="30" s="1"/>
  <c r="L206" i="30" s="1"/>
  <c r="U107" i="30"/>
  <c r="U193" i="30" s="1"/>
  <c r="U205" i="30" s="1"/>
  <c r="U106" i="30"/>
  <c r="U192" i="30" s="1"/>
  <c r="U204" i="30" s="1"/>
  <c r="AL106" i="30"/>
  <c r="AL192" i="30" s="1"/>
  <c r="AL204" i="30" s="1"/>
  <c r="AL107" i="30"/>
  <c r="AL193" i="30" s="1"/>
  <c r="AL205" i="30" s="1"/>
  <c r="AK108" i="30"/>
  <c r="AK194" i="30" s="1"/>
  <c r="AK206" i="30" s="1"/>
  <c r="AV106" i="30"/>
  <c r="AV192" i="30" s="1"/>
  <c r="AV204" i="30" s="1"/>
  <c r="AV107" i="30"/>
  <c r="AV193" i="30" s="1"/>
  <c r="AV205" i="30" s="1"/>
  <c r="K495" i="31"/>
  <c r="AN107" i="30"/>
  <c r="AN193" i="30" s="1"/>
  <c r="AN205" i="30" s="1"/>
  <c r="AN106" i="30"/>
  <c r="AN192" i="30" s="1"/>
  <c r="AN204" i="30" s="1"/>
  <c r="BH204" i="31"/>
  <c r="BH215" i="31"/>
  <c r="BH317" i="31"/>
  <c r="BH303" i="31"/>
  <c r="BH259" i="31"/>
  <c r="BH331" i="31"/>
  <c r="BH273" i="31"/>
  <c r="BH245" i="31"/>
  <c r="BH192" i="31"/>
  <c r="AS107" i="30"/>
  <c r="AS193" i="30" s="1"/>
  <c r="AS205" i="30" s="1"/>
  <c r="AS106" i="30"/>
  <c r="AS192" i="30" s="1"/>
  <c r="AS204" i="30" s="1"/>
  <c r="M106" i="30"/>
  <c r="M192" i="30" s="1"/>
  <c r="M204" i="30" s="1"/>
  <c r="M107" i="30"/>
  <c r="M193" i="30" s="1"/>
  <c r="M205" i="30" s="1"/>
  <c r="W106" i="30"/>
  <c r="W192" i="30" s="1"/>
  <c r="W204" i="30" s="1"/>
  <c r="W107" i="30"/>
  <c r="W193" i="30" s="1"/>
  <c r="W205" i="30" s="1"/>
  <c r="AB107" i="30"/>
  <c r="AB193" i="30" s="1"/>
  <c r="AB205" i="30" s="1"/>
  <c r="AB106" i="30"/>
  <c r="AB192" i="30" s="1"/>
  <c r="AB204" i="30" s="1"/>
  <c r="N107" i="30"/>
  <c r="N193" i="30" s="1"/>
  <c r="N205" i="30" s="1"/>
  <c r="N106" i="30"/>
  <c r="N192" i="30" s="1"/>
  <c r="N204" i="30" s="1"/>
  <c r="K135" i="31"/>
  <c r="F124" i="31"/>
  <c r="S57" i="22" s="1"/>
  <c r="AP107" i="30"/>
  <c r="AP193" i="30" s="1"/>
  <c r="AP205" i="30" s="1"/>
  <c r="AP106" i="30"/>
  <c r="AP192" i="30" s="1"/>
  <c r="AP204" i="30" s="1"/>
  <c r="I419" i="30"/>
  <c r="I478" i="31"/>
  <c r="I268" i="30"/>
  <c r="I103" i="30"/>
  <c r="Y107" i="30"/>
  <c r="Y193" i="30" s="1"/>
  <c r="Y205" i="30" s="1"/>
  <c r="Y106" i="30"/>
  <c r="Y192" i="30" s="1"/>
  <c r="Y204" i="30" s="1"/>
  <c r="AU106" i="30"/>
  <c r="AU192" i="30" s="1"/>
  <c r="AU204" i="30" s="1"/>
  <c r="AU107" i="30"/>
  <c r="AU193" i="30" s="1"/>
  <c r="AU205" i="30" s="1"/>
  <c r="BB107" i="30"/>
  <c r="BB193" i="30" s="1"/>
  <c r="BB205" i="30" s="1"/>
  <c r="BB106" i="30"/>
  <c r="BB192" i="30" s="1"/>
  <c r="BB204" i="30" s="1"/>
  <c r="K271" i="30"/>
  <c r="I202" i="30"/>
  <c r="I271" i="30" s="1"/>
  <c r="T107" i="30"/>
  <c r="T193" i="30" s="1"/>
  <c r="T205" i="30" s="1"/>
  <c r="T106" i="30"/>
  <c r="T192" i="30" s="1"/>
  <c r="T204" i="30" s="1"/>
  <c r="AA106" i="30"/>
  <c r="AA192" i="30" s="1"/>
  <c r="AA204" i="30" s="1"/>
  <c r="AA107" i="30"/>
  <c r="AA193" i="30" s="1"/>
  <c r="AA205" i="30" s="1"/>
  <c r="O107" i="30"/>
  <c r="O193" i="30" s="1"/>
  <c r="O205" i="30" s="1"/>
  <c r="O106" i="30"/>
  <c r="O192" i="30" s="1"/>
  <c r="O204" i="30" s="1"/>
  <c r="AM107" i="30"/>
  <c r="AM193" i="30" s="1"/>
  <c r="AM205" i="30" s="1"/>
  <c r="AM106" i="30"/>
  <c r="AM192" i="30" s="1"/>
  <c r="AM204" i="30" s="1"/>
  <c r="K325" i="26"/>
  <c r="I325" i="26" s="1"/>
  <c r="I324" i="26"/>
  <c r="K328" i="26"/>
  <c r="K329" i="26" s="1"/>
  <c r="I323" i="26"/>
  <c r="I344" i="26"/>
  <c r="I375" i="31" l="1"/>
  <c r="I361" i="31"/>
  <c r="I389" i="31"/>
  <c r="X234" i="30"/>
  <c r="Y228" i="30"/>
  <c r="AZ108" i="30"/>
  <c r="AZ194" i="30" s="1"/>
  <c r="AZ206" i="30" s="1"/>
  <c r="V108" i="30"/>
  <c r="V194" i="30" s="1"/>
  <c r="V206" i="30" s="1"/>
  <c r="R253" i="30"/>
  <c r="R254" i="30" s="1"/>
  <c r="R257" i="30"/>
  <c r="S257" i="30"/>
  <c r="S253" i="30"/>
  <c r="BE108" i="30"/>
  <c r="BE194" i="30" s="1"/>
  <c r="BE206" i="30" s="1"/>
  <c r="BH276" i="30"/>
  <c r="T252" i="30"/>
  <c r="T240" i="30"/>
  <c r="T241" i="30" s="1"/>
  <c r="T247" i="30" s="1"/>
  <c r="T248" i="30" s="1"/>
  <c r="F485" i="31"/>
  <c r="S63" i="22" s="1"/>
  <c r="X108" i="30"/>
  <c r="X194" i="30" s="1"/>
  <c r="X206" i="30" s="1"/>
  <c r="K60" i="30"/>
  <c r="BB108" i="30"/>
  <c r="BB194" i="30" s="1"/>
  <c r="BB206" i="30" s="1"/>
  <c r="AM108" i="30"/>
  <c r="AM194" i="30" s="1"/>
  <c r="AM206" i="30" s="1"/>
  <c r="U108" i="30"/>
  <c r="U194" i="30" s="1"/>
  <c r="U206" i="30" s="1"/>
  <c r="AT108" i="30"/>
  <c r="AT194" i="30" s="1"/>
  <c r="AT206" i="30" s="1"/>
  <c r="R108" i="30"/>
  <c r="R194" i="30" s="1"/>
  <c r="R206" i="30" s="1"/>
  <c r="BC108" i="30"/>
  <c r="BC194" i="30" s="1"/>
  <c r="BC206" i="30" s="1"/>
  <c r="Z108" i="30"/>
  <c r="Z194" i="30" s="1"/>
  <c r="Z206" i="30" s="1"/>
  <c r="N108" i="30"/>
  <c r="N194" i="30" s="1"/>
  <c r="N206" i="30" s="1"/>
  <c r="T108" i="30"/>
  <c r="T194" i="30" s="1"/>
  <c r="T206" i="30" s="1"/>
  <c r="AP108" i="30"/>
  <c r="AP194" i="30" s="1"/>
  <c r="AP206" i="30" s="1"/>
  <c r="AS108" i="30"/>
  <c r="AS194" i="30" s="1"/>
  <c r="AS206" i="30" s="1"/>
  <c r="AN108" i="30"/>
  <c r="AN194" i="30" s="1"/>
  <c r="AN206" i="30" s="1"/>
  <c r="K108" i="30"/>
  <c r="I329" i="26"/>
  <c r="K463" i="31"/>
  <c r="F466" i="31" s="1"/>
  <c r="K81" i="30"/>
  <c r="M108" i="30"/>
  <c r="M194" i="30" s="1"/>
  <c r="M206" i="30" s="1"/>
  <c r="AV108" i="30"/>
  <c r="AV194" i="30" s="1"/>
  <c r="AV206" i="30" s="1"/>
  <c r="AL108" i="30"/>
  <c r="AL194" i="30" s="1"/>
  <c r="AL206" i="30" s="1"/>
  <c r="BG108" i="30"/>
  <c r="BG194" i="30" s="1"/>
  <c r="BG206" i="30" s="1"/>
  <c r="AI108" i="30"/>
  <c r="AI194" i="30" s="1"/>
  <c r="AI206" i="30" s="1"/>
  <c r="S108" i="30"/>
  <c r="S194" i="30" s="1"/>
  <c r="S206" i="30" s="1"/>
  <c r="K193" i="30"/>
  <c r="K205" i="30" s="1"/>
  <c r="I328" i="26"/>
  <c r="I86" i="30"/>
  <c r="AA108" i="30"/>
  <c r="AA194" i="30" s="1"/>
  <c r="AA206" i="30" s="1"/>
  <c r="Y108" i="30"/>
  <c r="Y194" i="30" s="1"/>
  <c r="Y206" i="30" s="1"/>
  <c r="W108" i="30"/>
  <c r="W194" i="30" s="1"/>
  <c r="W206" i="30" s="1"/>
  <c r="AG108" i="30"/>
  <c r="AG194" i="30" s="1"/>
  <c r="AG206" i="30" s="1"/>
  <c r="U235" i="30"/>
  <c r="Y339" i="30"/>
  <c r="Z335" i="30"/>
  <c r="AQ108" i="30"/>
  <c r="AQ194" i="30" s="1"/>
  <c r="AQ206" i="30" s="1"/>
  <c r="Q108" i="30"/>
  <c r="Q194" i="30" s="1"/>
  <c r="Q206" i="30" s="1"/>
  <c r="O108" i="30"/>
  <c r="O194" i="30" s="1"/>
  <c r="O206" i="30" s="1"/>
  <c r="AU108" i="30"/>
  <c r="AU194" i="30" s="1"/>
  <c r="AU206" i="30" s="1"/>
  <c r="F142" i="31"/>
  <c r="I135" i="31"/>
  <c r="I22" i="35" s="1"/>
  <c r="K22" i="35"/>
  <c r="AB108" i="30"/>
  <c r="AB194" i="30" s="1"/>
  <c r="AB206" i="30" s="1"/>
  <c r="I495" i="31"/>
  <c r="I42" i="35" s="1"/>
  <c r="K42" i="35"/>
  <c r="K50" i="35" s="1"/>
  <c r="I50" i="35" s="1"/>
  <c r="F502" i="31"/>
  <c r="AD108" i="30"/>
  <c r="AD194" i="30" s="1"/>
  <c r="AD206" i="30" s="1"/>
  <c r="I204" i="31"/>
  <c r="I331" i="31"/>
  <c r="I245" i="31"/>
  <c r="I259" i="31"/>
  <c r="I273" i="31"/>
  <c r="I215" i="31"/>
  <c r="I303" i="31"/>
  <c r="I317" i="31"/>
  <c r="I192" i="31"/>
  <c r="AJ108" i="30"/>
  <c r="AJ194" i="30" s="1"/>
  <c r="AJ206" i="30" s="1"/>
  <c r="AO108" i="30"/>
  <c r="AO194" i="30" s="1"/>
  <c r="AO206" i="30" s="1"/>
  <c r="BH106" i="30"/>
  <c r="BH192" i="30" s="1"/>
  <c r="BH204" i="30" s="1"/>
  <c r="BH107" i="30"/>
  <c r="BH193" i="30" s="1"/>
  <c r="BH205" i="30" s="1"/>
  <c r="K192" i="30"/>
  <c r="K204" i="30" s="1"/>
  <c r="Y234" i="30" l="1"/>
  <c r="Z228" i="30"/>
  <c r="T63" i="22"/>
  <c r="T57" i="22"/>
  <c r="F152" i="31"/>
  <c r="U57" i="22" s="1"/>
  <c r="I204" i="30"/>
  <c r="T257" i="30"/>
  <c r="T253" i="30"/>
  <c r="U240" i="30"/>
  <c r="U252" i="30"/>
  <c r="BH108" i="30"/>
  <c r="BH194" i="30" s="1"/>
  <c r="BH206" i="30" s="1"/>
  <c r="I107" i="30"/>
  <c r="I193" i="30" s="1"/>
  <c r="R258" i="30"/>
  <c r="R259" i="30" s="1"/>
  <c r="K61" i="30"/>
  <c r="K62" i="30" s="1"/>
  <c r="K67" i="30"/>
  <c r="I106" i="30"/>
  <c r="I192" i="30" s="1"/>
  <c r="I205" i="30"/>
  <c r="K194" i="30"/>
  <c r="K206" i="30" s="1"/>
  <c r="R255" i="30"/>
  <c r="S251" i="30" s="1"/>
  <c r="S254" i="30" s="1"/>
  <c r="S258" i="30" s="1"/>
  <c r="S259" i="30" s="1"/>
  <c r="S270" i="30" s="1"/>
  <c r="I81" i="30"/>
  <c r="I463" i="31"/>
  <c r="Z235" i="30"/>
  <c r="Z339" i="30"/>
  <c r="AA335" i="30"/>
  <c r="Z234" i="30" l="1"/>
  <c r="AA228" i="30"/>
  <c r="I206" i="30"/>
  <c r="I108" i="30"/>
  <c r="I194" i="30" s="1"/>
  <c r="U241" i="30"/>
  <c r="U247" i="30" s="1"/>
  <c r="U248" i="30" s="1"/>
  <c r="V241" i="30"/>
  <c r="V247" i="30" s="1"/>
  <c r="V248" i="30" s="1"/>
  <c r="K68" i="30"/>
  <c r="K63" i="30"/>
  <c r="K69" i="30" s="1"/>
  <c r="R270" i="30"/>
  <c r="W235" i="30"/>
  <c r="AA339" i="30"/>
  <c r="AB335" i="30"/>
  <c r="Z252" i="30"/>
  <c r="Z240" i="30"/>
  <c r="AA235" i="30"/>
  <c r="S255" i="30"/>
  <c r="T251" i="30" s="1"/>
  <c r="AA234" i="30" l="1"/>
  <c r="AB228" i="30"/>
  <c r="V253" i="30"/>
  <c r="V257" i="30"/>
  <c r="U257" i="30"/>
  <c r="U253" i="30"/>
  <c r="K64" i="30"/>
  <c r="L59" i="30" s="1"/>
  <c r="L60" i="30" s="1"/>
  <c r="L67" i="30" s="1"/>
  <c r="K70" i="30"/>
  <c r="K71" i="30" s="1"/>
  <c r="AB235" i="30"/>
  <c r="AB339" i="30"/>
  <c r="AC335" i="30"/>
  <c r="T254" i="30"/>
  <c r="X235" i="30"/>
  <c r="AA240" i="30"/>
  <c r="AA252" i="30"/>
  <c r="W240" i="30"/>
  <c r="W252" i="30"/>
  <c r="AB234" i="30" l="1"/>
  <c r="AC228" i="30"/>
  <c r="X252" i="30"/>
  <c r="X240" i="30"/>
  <c r="X241" i="30" s="1"/>
  <c r="X247" i="30" s="1"/>
  <c r="X248" i="30" s="1"/>
  <c r="T258" i="30"/>
  <c r="T259" i="30" s="1"/>
  <c r="L61" i="30"/>
  <c r="L62" i="30" s="1"/>
  <c r="L68" i="30" s="1"/>
  <c r="W241" i="30"/>
  <c r="W247" i="30" s="1"/>
  <c r="W248" i="30" s="1"/>
  <c r="K87" i="30"/>
  <c r="K88" i="30" s="1"/>
  <c r="K82" i="30"/>
  <c r="K83" i="30" s="1"/>
  <c r="K190" i="30"/>
  <c r="K203" i="30" s="1"/>
  <c r="K118" i="31"/>
  <c r="Y235" i="30"/>
  <c r="AC339" i="30"/>
  <c r="AD335" i="30"/>
  <c r="T255" i="30"/>
  <c r="U251" i="30" s="1"/>
  <c r="AC235" i="30"/>
  <c r="AB240" i="30"/>
  <c r="AB252" i="30"/>
  <c r="AC234" i="30" l="1"/>
  <c r="AD228" i="30"/>
  <c r="Y252" i="30"/>
  <c r="Y240" i="30"/>
  <c r="W253" i="30"/>
  <c r="W257" i="30"/>
  <c r="L63" i="30"/>
  <c r="L69" i="30" s="1"/>
  <c r="L70" i="30" s="1"/>
  <c r="L71" i="30" s="1"/>
  <c r="K207" i="30"/>
  <c r="K392" i="30" s="1"/>
  <c r="K328" i="30"/>
  <c r="K272" i="30"/>
  <c r="K273" i="30" s="1"/>
  <c r="X257" i="30"/>
  <c r="X253" i="30"/>
  <c r="K136" i="31"/>
  <c r="K119" i="31"/>
  <c r="K159" i="31" s="1"/>
  <c r="K160" i="31" s="1"/>
  <c r="K176" i="31" s="1"/>
  <c r="K323" i="31"/>
  <c r="K325" i="31" s="1"/>
  <c r="K210" i="31"/>
  <c r="K177" i="31"/>
  <c r="K214" i="31"/>
  <c r="K216" i="31" s="1"/>
  <c r="K471" i="31" s="1"/>
  <c r="K329" i="31"/>
  <c r="K332" i="31" s="1"/>
  <c r="K271" i="31"/>
  <c r="K274" i="31" s="1"/>
  <c r="K387" i="31" s="1"/>
  <c r="K390" i="31" s="1"/>
  <c r="K464" i="31"/>
  <c r="K265" i="31"/>
  <c r="K267" i="31" s="1"/>
  <c r="K381" i="31" s="1"/>
  <c r="K383" i="31" s="1"/>
  <c r="K436" i="30"/>
  <c r="AB241" i="30"/>
  <c r="AB247" i="30" s="1"/>
  <c r="AB248" i="30" s="1"/>
  <c r="T270" i="30"/>
  <c r="AC240" i="30"/>
  <c r="AC252" i="30"/>
  <c r="AD339" i="30"/>
  <c r="AE335" i="30"/>
  <c r="U254" i="30"/>
  <c r="AD235" i="30"/>
  <c r="AD234" i="30" l="1"/>
  <c r="AE228" i="30"/>
  <c r="AC241" i="30"/>
  <c r="AC247" i="30" s="1"/>
  <c r="AC248" i="30" s="1"/>
  <c r="AC257" i="30" s="1"/>
  <c r="AA241" i="30"/>
  <c r="AA247" i="30" s="1"/>
  <c r="AA248" i="30" s="1"/>
  <c r="Z241" i="30"/>
  <c r="Z247" i="30" s="1"/>
  <c r="Z248" i="30" s="1"/>
  <c r="Y241" i="30"/>
  <c r="Y247" i="30" s="1"/>
  <c r="Y248" i="30" s="1"/>
  <c r="K178" i="31"/>
  <c r="K179" i="31" s="1"/>
  <c r="L190" i="30"/>
  <c r="L203" i="30" s="1"/>
  <c r="L82" i="30"/>
  <c r="L83" i="30" s="1"/>
  <c r="L118" i="31"/>
  <c r="L87" i="30"/>
  <c r="L88" i="30" s="1"/>
  <c r="U258" i="30"/>
  <c r="U259" i="30" s="1"/>
  <c r="K23" i="35"/>
  <c r="K25" i="35" s="1"/>
  <c r="K32" i="35" s="1"/>
  <c r="K137" i="31"/>
  <c r="K168" i="31" s="1"/>
  <c r="K169" i="31" s="1"/>
  <c r="K279" i="30"/>
  <c r="K274" i="30"/>
  <c r="AB257" i="30"/>
  <c r="AB253" i="30"/>
  <c r="L64" i="30"/>
  <c r="M59" i="30" s="1"/>
  <c r="AE235" i="30"/>
  <c r="U255" i="30"/>
  <c r="V251" i="30" s="1"/>
  <c r="AD240" i="30"/>
  <c r="AD241" i="30" s="1"/>
  <c r="AD247" i="30" s="1"/>
  <c r="AD248" i="30" s="1"/>
  <c r="AD252" i="30"/>
  <c r="AE339" i="30"/>
  <c r="AF335" i="30"/>
  <c r="AE234" i="30" l="1"/>
  <c r="AF228" i="30"/>
  <c r="AC253" i="30"/>
  <c r="AA257" i="30"/>
  <c r="AA253" i="30"/>
  <c r="Y257" i="30"/>
  <c r="Y253" i="30"/>
  <c r="Z253" i="30"/>
  <c r="Z257" i="30"/>
  <c r="AD253" i="30"/>
  <c r="AD257" i="30"/>
  <c r="K314" i="30"/>
  <c r="K280" i="30"/>
  <c r="K281" i="30" s="1"/>
  <c r="K287" i="30"/>
  <c r="L464" i="31"/>
  <c r="L329" i="31"/>
  <c r="L332" i="31" s="1"/>
  <c r="L271" i="31"/>
  <c r="L274" i="31" s="1"/>
  <c r="L387" i="31" s="1"/>
  <c r="L390" i="31" s="1"/>
  <c r="L436" i="30"/>
  <c r="L210" i="31"/>
  <c r="L214" i="31"/>
  <c r="L216" i="31" s="1"/>
  <c r="L471" i="31" s="1"/>
  <c r="L177" i="31"/>
  <c r="L265" i="31"/>
  <c r="L267" i="31" s="1"/>
  <c r="L381" i="31" s="1"/>
  <c r="L383" i="31" s="1"/>
  <c r="L323" i="31"/>
  <c r="L325" i="31" s="1"/>
  <c r="U270" i="30"/>
  <c r="L207" i="30"/>
  <c r="L392" i="30" s="1"/>
  <c r="L272" i="30"/>
  <c r="L273" i="30" s="1"/>
  <c r="L328" i="30"/>
  <c r="M60" i="30"/>
  <c r="M67" i="30" s="1"/>
  <c r="L136" i="31"/>
  <c r="L119" i="31"/>
  <c r="L159" i="31" s="1"/>
  <c r="L160" i="31" s="1"/>
  <c r="L176" i="31" s="1"/>
  <c r="AG335" i="30"/>
  <c r="AF339" i="30"/>
  <c r="V254" i="30"/>
  <c r="AE252" i="30"/>
  <c r="AE240" i="30"/>
  <c r="AF235" i="30"/>
  <c r="AF234" i="30" l="1"/>
  <c r="AG228" i="30"/>
  <c r="L23" i="35"/>
  <c r="L25" i="35" s="1"/>
  <c r="L32" i="35" s="1"/>
  <c r="L137" i="31"/>
  <c r="L168" i="31" s="1"/>
  <c r="L169" i="31" s="1"/>
  <c r="M61" i="30"/>
  <c r="M62" i="30" s="1"/>
  <c r="M68" i="30" s="1"/>
  <c r="L178" i="31"/>
  <c r="L179" i="31" s="1"/>
  <c r="K282" i="30"/>
  <c r="K283" i="30" s="1"/>
  <c r="L278" i="30" s="1"/>
  <c r="L274" i="30"/>
  <c r="L279" i="30"/>
  <c r="V258" i="30"/>
  <c r="V259" i="30" s="1"/>
  <c r="AG235" i="30"/>
  <c r="V255" i="30"/>
  <c r="W251" i="30" s="1"/>
  <c r="AF252" i="30"/>
  <c r="AF240" i="30"/>
  <c r="AF241" i="30" s="1"/>
  <c r="AF247" i="30" s="1"/>
  <c r="AF248" i="30" s="1"/>
  <c r="AE241" i="30"/>
  <c r="AE247" i="30" s="1"/>
  <c r="AE248" i="30" s="1"/>
  <c r="AH335" i="30"/>
  <c r="AG339" i="30"/>
  <c r="AG234" i="30" l="1"/>
  <c r="AH228" i="30"/>
  <c r="M63" i="30"/>
  <c r="M69" i="30" s="1"/>
  <c r="M70" i="30" s="1"/>
  <c r="M71" i="30" s="1"/>
  <c r="M82" i="30" s="1"/>
  <c r="M83" i="30" s="1"/>
  <c r="AF253" i="30"/>
  <c r="AF257" i="30"/>
  <c r="K317" i="30"/>
  <c r="K326" i="30"/>
  <c r="K288" i="30"/>
  <c r="K289" i="30" s="1"/>
  <c r="K303" i="30" s="1"/>
  <c r="V270" i="30"/>
  <c r="L314" i="30"/>
  <c r="L287" i="30"/>
  <c r="L280" i="30"/>
  <c r="L281" i="30" s="1"/>
  <c r="AE257" i="30"/>
  <c r="AE253" i="30"/>
  <c r="AH339" i="30"/>
  <c r="AI335" i="30"/>
  <c r="W254" i="30"/>
  <c r="W258" i="30" s="1"/>
  <c r="W259" i="30" s="1"/>
  <c r="W270" i="30" s="1"/>
  <c r="AH235" i="30"/>
  <c r="AG252" i="30"/>
  <c r="AG240" i="30"/>
  <c r="AH234" i="30" l="1"/>
  <c r="AI228" i="30"/>
  <c r="M64" i="30"/>
  <c r="N59" i="30" s="1"/>
  <c r="N60" i="30" s="1"/>
  <c r="N67" i="30" s="1"/>
  <c r="M118" i="31"/>
  <c r="M119" i="31" s="1"/>
  <c r="M159" i="31" s="1"/>
  <c r="M160" i="31" s="1"/>
  <c r="M176" i="31" s="1"/>
  <c r="M190" i="30"/>
  <c r="M203" i="30" s="1"/>
  <c r="M328" i="30" s="1"/>
  <c r="M87" i="30"/>
  <c r="M88" i="30" s="1"/>
  <c r="AG241" i="30"/>
  <c r="AG247" i="30" s="1"/>
  <c r="AG248" i="30" s="1"/>
  <c r="K305" i="30"/>
  <c r="K306" i="30" s="1"/>
  <c r="L282" i="30"/>
  <c r="M214" i="31"/>
  <c r="M216" i="31" s="1"/>
  <c r="M471" i="31" s="1"/>
  <c r="M464" i="31"/>
  <c r="M436" i="30"/>
  <c r="M177" i="31"/>
  <c r="M323" i="31"/>
  <c r="M325" i="31" s="1"/>
  <c r="M210" i="31"/>
  <c r="M265" i="31"/>
  <c r="M267" i="31" s="1"/>
  <c r="M381" i="31" s="1"/>
  <c r="M383" i="31" s="1"/>
  <c r="M329" i="31"/>
  <c r="M332" i="31" s="1"/>
  <c r="M271" i="31"/>
  <c r="M274" i="31" s="1"/>
  <c r="M387" i="31" s="1"/>
  <c r="M390" i="31" s="1"/>
  <c r="W255" i="30"/>
  <c r="X251" i="30" s="1"/>
  <c r="X254" i="30" s="1"/>
  <c r="X258" i="30" s="1"/>
  <c r="X259" i="30" s="1"/>
  <c r="X270" i="30" s="1"/>
  <c r="AI235" i="30"/>
  <c r="AJ335" i="30"/>
  <c r="AI339" i="30"/>
  <c r="AH240" i="30"/>
  <c r="AH252" i="30"/>
  <c r="AI234" i="30" l="1"/>
  <c r="AJ228" i="30"/>
  <c r="M136" i="31"/>
  <c r="M23" i="35" s="1"/>
  <c r="M25" i="35" s="1"/>
  <c r="M32" i="35" s="1"/>
  <c r="M178" i="31"/>
  <c r="M179" i="31" s="1"/>
  <c r="M207" i="30"/>
  <c r="M392" i="30" s="1"/>
  <c r="M272" i="30"/>
  <c r="M273" i="30" s="1"/>
  <c r="M279" i="30" s="1"/>
  <c r="AG253" i="30"/>
  <c r="AG257" i="30"/>
  <c r="AH241" i="30"/>
  <c r="AH247" i="30" s="1"/>
  <c r="AH248" i="30" s="1"/>
  <c r="K316" i="30"/>
  <c r="K325" i="30"/>
  <c r="K329" i="30" s="1"/>
  <c r="K338" i="30" s="1"/>
  <c r="K340" i="30" s="1"/>
  <c r="L341" i="30" s="1"/>
  <c r="L299" i="30" s="1"/>
  <c r="L300" i="30" s="1"/>
  <c r="L301" i="30" s="1"/>
  <c r="L304" i="30" s="1"/>
  <c r="N61" i="30"/>
  <c r="L317" i="30"/>
  <c r="L288" i="30"/>
  <c r="L289" i="30" s="1"/>
  <c r="L303" i="30" s="1"/>
  <c r="L326" i="30"/>
  <c r="L283" i="30"/>
  <c r="M278" i="30" s="1"/>
  <c r="K315" i="30"/>
  <c r="K481" i="31"/>
  <c r="K498" i="31" s="1"/>
  <c r="K45" i="35" s="1"/>
  <c r="K53" i="35" s="1"/>
  <c r="K422" i="30"/>
  <c r="K393" i="30"/>
  <c r="K376" i="30"/>
  <c r="K377" i="30" s="1"/>
  <c r="K383" i="30" s="1"/>
  <c r="K385" i="30" s="1"/>
  <c r="AJ339" i="30"/>
  <c r="AK335" i="30"/>
  <c r="X255" i="30"/>
  <c r="Y251" i="30" s="1"/>
  <c r="AI252" i="30"/>
  <c r="AI240" i="30"/>
  <c r="AJ235" i="30"/>
  <c r="AJ234" i="30" l="1"/>
  <c r="AK228" i="30"/>
  <c r="M137" i="31"/>
  <c r="M168" i="31" s="1"/>
  <c r="M169" i="31" s="1"/>
  <c r="M274" i="30"/>
  <c r="M287" i="30" s="1"/>
  <c r="L305" i="30"/>
  <c r="L306" i="30" s="1"/>
  <c r="AH253" i="30"/>
  <c r="AH257" i="30"/>
  <c r="K386" i="30"/>
  <c r="K387" i="30" s="1"/>
  <c r="L381" i="30" s="1"/>
  <c r="K318" i="30"/>
  <c r="K319" i="30" s="1"/>
  <c r="N62" i="30"/>
  <c r="N68" i="30" s="1"/>
  <c r="AI241" i="30"/>
  <c r="AI247" i="30" s="1"/>
  <c r="AI248" i="30" s="1"/>
  <c r="AK235" i="30"/>
  <c r="AL335" i="30"/>
  <c r="AK339" i="30"/>
  <c r="AJ252" i="30"/>
  <c r="AJ240" i="30"/>
  <c r="Y254" i="30"/>
  <c r="Y258" i="30" s="1"/>
  <c r="Y259" i="30" s="1"/>
  <c r="Y270" i="30" s="1"/>
  <c r="AK234" i="30" l="1"/>
  <c r="AL228" i="30"/>
  <c r="M314" i="30"/>
  <c r="M280" i="30"/>
  <c r="M281" i="30" s="1"/>
  <c r="M282" i="30" s="1"/>
  <c r="M283" i="30" s="1"/>
  <c r="N278" i="30" s="1"/>
  <c r="L376" i="30"/>
  <c r="L377" i="30" s="1"/>
  <c r="L383" i="30" s="1"/>
  <c r="L385" i="30" s="1"/>
  <c r="L481" i="31"/>
  <c r="L498" i="31" s="1"/>
  <c r="L45" i="35" s="1"/>
  <c r="L53" i="35" s="1"/>
  <c r="L315" i="30"/>
  <c r="L422" i="30"/>
  <c r="L393" i="30"/>
  <c r="AI253" i="30"/>
  <c r="AI257" i="30"/>
  <c r="K423" i="30"/>
  <c r="K394" i="30"/>
  <c r="K395" i="30" s="1"/>
  <c r="K482" i="31"/>
  <c r="K499" i="31" s="1"/>
  <c r="K46" i="35" s="1"/>
  <c r="K54" i="35" s="1"/>
  <c r="N63" i="30"/>
  <c r="N69" i="30" s="1"/>
  <c r="N70" i="30" s="1"/>
  <c r="N71" i="30" s="1"/>
  <c r="L316" i="30"/>
  <c r="L325" i="30"/>
  <c r="L329" i="30" s="1"/>
  <c r="L338" i="30" s="1"/>
  <c r="L340" i="30" s="1"/>
  <c r="M341" i="30" s="1"/>
  <c r="M299" i="30" s="1"/>
  <c r="M300" i="30" s="1"/>
  <c r="M301" i="30" s="1"/>
  <c r="M304" i="30" s="1"/>
  <c r="AL235" i="30"/>
  <c r="AK252" i="30"/>
  <c r="AK240" i="30"/>
  <c r="Y255" i="30"/>
  <c r="Z251" i="30" s="1"/>
  <c r="AL339" i="30"/>
  <c r="AM335" i="30"/>
  <c r="AJ241" i="30"/>
  <c r="AJ247" i="30" s="1"/>
  <c r="AJ248" i="30" s="1"/>
  <c r="AL234" i="30" l="1"/>
  <c r="AM228" i="30"/>
  <c r="L318" i="30"/>
  <c r="L319" i="30" s="1"/>
  <c r="N64" i="30"/>
  <c r="O59" i="30" s="1"/>
  <c r="N87" i="30"/>
  <c r="N88" i="30" s="1"/>
  <c r="N190" i="30"/>
  <c r="N203" i="30" s="1"/>
  <c r="N118" i="31"/>
  <c r="N82" i="30"/>
  <c r="N83" i="30" s="1"/>
  <c r="L386" i="30"/>
  <c r="L387" i="30" s="1"/>
  <c r="M381" i="30" s="1"/>
  <c r="K428" i="30"/>
  <c r="K400" i="30"/>
  <c r="K401" i="30" s="1"/>
  <c r="K407" i="30" s="1"/>
  <c r="K403" i="30"/>
  <c r="K404" i="30" s="1"/>
  <c r="K405" i="30" s="1"/>
  <c r="K408" i="30" s="1"/>
  <c r="M317" i="30"/>
  <c r="M288" i="30"/>
  <c r="M289" i="30" s="1"/>
  <c r="M303" i="30" s="1"/>
  <c r="M326" i="30"/>
  <c r="AM339" i="30"/>
  <c r="AN335" i="30"/>
  <c r="AK241" i="30"/>
  <c r="AK247" i="30" s="1"/>
  <c r="AK248" i="30" s="1"/>
  <c r="AJ257" i="30"/>
  <c r="AJ253" i="30"/>
  <c r="Z254" i="30"/>
  <c r="Z258" i="30" s="1"/>
  <c r="Z259" i="30" s="1"/>
  <c r="Z270" i="30" s="1"/>
  <c r="AM235" i="30"/>
  <c r="AL252" i="30"/>
  <c r="AL240" i="30"/>
  <c r="AM234" i="30" l="1"/>
  <c r="AN228" i="30"/>
  <c r="K409" i="30"/>
  <c r="K413" i="30" s="1"/>
  <c r="K414" i="30" s="1"/>
  <c r="K424" i="30" s="1"/>
  <c r="K425" i="30" s="1"/>
  <c r="N207" i="30"/>
  <c r="N392" i="30" s="1"/>
  <c r="N272" i="30"/>
  <c r="N273" i="30" s="1"/>
  <c r="N328" i="30"/>
  <c r="L394" i="30"/>
  <c r="L395" i="30" s="1"/>
  <c r="L482" i="31"/>
  <c r="L499" i="31" s="1"/>
  <c r="L46" i="35" s="1"/>
  <c r="L54" i="35" s="1"/>
  <c r="L423" i="30"/>
  <c r="N271" i="31"/>
  <c r="N274" i="31" s="1"/>
  <c r="N387" i="31" s="1"/>
  <c r="N390" i="31" s="1"/>
  <c r="N214" i="31"/>
  <c r="N216" i="31" s="1"/>
  <c r="N471" i="31" s="1"/>
  <c r="N464" i="31"/>
  <c r="N436" i="30"/>
  <c r="N177" i="31"/>
  <c r="N329" i="31"/>
  <c r="N332" i="31" s="1"/>
  <c r="N210" i="31"/>
  <c r="N323" i="31"/>
  <c r="N325" i="31" s="1"/>
  <c r="N265" i="31"/>
  <c r="N267" i="31" s="1"/>
  <c r="N381" i="31" s="1"/>
  <c r="N383" i="31" s="1"/>
  <c r="O60" i="30"/>
  <c r="O67" i="30" s="1"/>
  <c r="M305" i="30"/>
  <c r="M306" i="30" s="1"/>
  <c r="N136" i="31"/>
  <c r="N119" i="31"/>
  <c r="N159" i="31" s="1"/>
  <c r="N160" i="31" s="1"/>
  <c r="N176" i="31" s="1"/>
  <c r="Z255" i="30"/>
  <c r="AA251" i="30" s="1"/>
  <c r="AA254" i="30" s="1"/>
  <c r="AA258" i="30" s="1"/>
  <c r="AA259" i="30" s="1"/>
  <c r="AA270" i="30" s="1"/>
  <c r="AL241" i="30"/>
  <c r="AL247" i="30" s="1"/>
  <c r="AL248" i="30" s="1"/>
  <c r="AN235" i="30"/>
  <c r="AN339" i="30"/>
  <c r="AO335" i="30"/>
  <c r="AM240" i="30"/>
  <c r="AM252" i="30"/>
  <c r="AK253" i="30"/>
  <c r="AK257" i="30"/>
  <c r="AN234" i="30" l="1"/>
  <c r="AO228" i="30"/>
  <c r="K429" i="30"/>
  <c r="K430" i="30" s="1"/>
  <c r="K483" i="31"/>
  <c r="K500" i="31" s="1"/>
  <c r="K47" i="35" s="1"/>
  <c r="K55" i="35" s="1"/>
  <c r="M316" i="30"/>
  <c r="M325" i="30"/>
  <c r="M329" i="30" s="1"/>
  <c r="M338" i="30" s="1"/>
  <c r="M340" i="30" s="1"/>
  <c r="N341" i="30" s="1"/>
  <c r="N299" i="30" s="1"/>
  <c r="N300" i="30" s="1"/>
  <c r="N301" i="30" s="1"/>
  <c r="N304" i="30" s="1"/>
  <c r="AM241" i="30"/>
  <c r="AM247" i="30" s="1"/>
  <c r="AM248" i="30" s="1"/>
  <c r="N178" i="31"/>
  <c r="N179" i="31" s="1"/>
  <c r="K301" i="31"/>
  <c r="K304" i="31" s="1"/>
  <c r="K243" i="31"/>
  <c r="K246" i="31" s="1"/>
  <c r="K359" i="31" s="1"/>
  <c r="K362" i="31" s="1"/>
  <c r="K191" i="31"/>
  <c r="K193" i="31" s="1"/>
  <c r="K434" i="30"/>
  <c r="K484" i="31"/>
  <c r="K501" i="31" s="1"/>
  <c r="K295" i="31"/>
  <c r="K297" i="31" s="1"/>
  <c r="K237" i="31"/>
  <c r="K239" i="31" s="1"/>
  <c r="K353" i="31" s="1"/>
  <c r="K355" i="31" s="1"/>
  <c r="K187" i="31"/>
  <c r="N279" i="30"/>
  <c r="N274" i="30"/>
  <c r="N23" i="35"/>
  <c r="N25" i="35" s="1"/>
  <c r="N32" i="35" s="1"/>
  <c r="N137" i="31"/>
  <c r="N168" i="31" s="1"/>
  <c r="N169" i="31" s="1"/>
  <c r="O61" i="30"/>
  <c r="O62" i="30" s="1"/>
  <c r="M393" i="30"/>
  <c r="M481" i="31"/>
  <c r="M498" i="31" s="1"/>
  <c r="M45" i="35" s="1"/>
  <c r="M53" i="35" s="1"/>
  <c r="M422" i="30"/>
  <c r="M315" i="30"/>
  <c r="M376" i="30"/>
  <c r="M377" i="30" s="1"/>
  <c r="M383" i="30" s="1"/>
  <c r="M385" i="30" s="1"/>
  <c r="M386" i="30" s="1"/>
  <c r="L403" i="30"/>
  <c r="L404" i="30" s="1"/>
  <c r="L405" i="30" s="1"/>
  <c r="L408" i="30" s="1"/>
  <c r="L428" i="30"/>
  <c r="L400" i="30"/>
  <c r="L401" i="30" s="1"/>
  <c r="L407" i="30" s="1"/>
  <c r="AO339" i="30"/>
  <c r="AP335" i="30"/>
  <c r="AO235" i="30"/>
  <c r="AN240" i="30"/>
  <c r="AN241" i="30" s="1"/>
  <c r="AN247" i="30" s="1"/>
  <c r="AN248" i="30" s="1"/>
  <c r="AN252" i="30"/>
  <c r="AA255" i="30"/>
  <c r="AB251" i="30" s="1"/>
  <c r="AL253" i="30"/>
  <c r="AL257" i="30"/>
  <c r="K28" i="31" l="1"/>
  <c r="K30" i="31" s="1"/>
  <c r="AO234" i="30"/>
  <c r="AP228" i="30"/>
  <c r="K465" i="31"/>
  <c r="K315" i="31"/>
  <c r="K318" i="31" s="1"/>
  <c r="K251" i="31"/>
  <c r="K253" i="31" s="1"/>
  <c r="K309" i="31"/>
  <c r="K311" i="31" s="1"/>
  <c r="K435" i="30"/>
  <c r="K437" i="30" s="1"/>
  <c r="K438" i="30" s="1"/>
  <c r="K203" i="31"/>
  <c r="K205" i="31" s="1"/>
  <c r="K472" i="31" s="1"/>
  <c r="K257" i="31"/>
  <c r="K260" i="31" s="1"/>
  <c r="K373" i="31" s="1"/>
  <c r="K198" i="31"/>
  <c r="L409" i="30"/>
  <c r="L413" i="30" s="1"/>
  <c r="L414" i="30" s="1"/>
  <c r="L483" i="31" s="1"/>
  <c r="L500" i="31" s="1"/>
  <c r="L47" i="35" s="1"/>
  <c r="L55" i="35" s="1"/>
  <c r="O68" i="30"/>
  <c r="AN253" i="30"/>
  <c r="AN257" i="30"/>
  <c r="N314" i="30"/>
  <c r="N280" i="30"/>
  <c r="N281" i="30" s="1"/>
  <c r="N287" i="30"/>
  <c r="M387" i="30"/>
  <c r="N381" i="30" s="1"/>
  <c r="M482" i="31"/>
  <c r="M499" i="31" s="1"/>
  <c r="M46" i="35" s="1"/>
  <c r="M54" i="35" s="1"/>
  <c r="M394" i="30"/>
  <c r="M395" i="30" s="1"/>
  <c r="M423" i="30"/>
  <c r="AM253" i="30"/>
  <c r="AM257" i="30"/>
  <c r="M318" i="30"/>
  <c r="M319" i="30" s="1"/>
  <c r="O63" i="30"/>
  <c r="O69" i="30" s="1"/>
  <c r="AP339" i="30"/>
  <c r="AQ335" i="30"/>
  <c r="AO252" i="30"/>
  <c r="AO240" i="30"/>
  <c r="AB254" i="30"/>
  <c r="AB258" i="30" s="1"/>
  <c r="AB259" i="30" s="1"/>
  <c r="AB270" i="30" s="1"/>
  <c r="AP235" i="30"/>
  <c r="K367" i="31" l="1"/>
  <c r="K369" i="31" s="1"/>
  <c r="K376" i="31"/>
  <c r="AP234" i="30"/>
  <c r="AQ228" i="30"/>
  <c r="L424" i="30"/>
  <c r="L425" i="30" s="1"/>
  <c r="O70" i="30"/>
  <c r="O71" i="30" s="1"/>
  <c r="O190" i="30" s="1"/>
  <c r="O203" i="30" s="1"/>
  <c r="L429" i="30"/>
  <c r="L430" i="30" s="1"/>
  <c r="M428" i="30"/>
  <c r="M400" i="30"/>
  <c r="M401" i="30" s="1"/>
  <c r="M407" i="30" s="1"/>
  <c r="M403" i="30"/>
  <c r="M404" i="30" s="1"/>
  <c r="M405" i="30" s="1"/>
  <c r="M408" i="30" s="1"/>
  <c r="N282" i="30"/>
  <c r="N283" i="30" s="1"/>
  <c r="O278" i="30" s="1"/>
  <c r="O64" i="30"/>
  <c r="P59" i="30" s="1"/>
  <c r="AO241" i="30"/>
  <c r="AO247" i="30" s="1"/>
  <c r="AO248" i="30" s="1"/>
  <c r="AB255" i="30"/>
  <c r="AC251" i="30" s="1"/>
  <c r="AC254" i="30" s="1"/>
  <c r="AP240" i="30"/>
  <c r="AP241" i="30" s="1"/>
  <c r="AP247" i="30" s="1"/>
  <c r="AP248" i="30" s="1"/>
  <c r="AP252" i="30"/>
  <c r="AR335" i="30"/>
  <c r="AQ339" i="30"/>
  <c r="AQ235" i="30"/>
  <c r="L28" i="31" l="1"/>
  <c r="L30" i="31" s="1"/>
  <c r="AQ234" i="30"/>
  <c r="AR228" i="30"/>
  <c r="L237" i="31"/>
  <c r="L239" i="31" s="1"/>
  <c r="L353" i="31" s="1"/>
  <c r="L355" i="31" s="1"/>
  <c r="L191" i="31"/>
  <c r="L193" i="31" s="1"/>
  <c r="L315" i="31"/>
  <c r="L318" i="31" s="1"/>
  <c r="L243" i="31"/>
  <c r="L246" i="31" s="1"/>
  <c r="L359" i="31" s="1"/>
  <c r="L362" i="31" s="1"/>
  <c r="L434" i="30"/>
  <c r="O82" i="30"/>
  <c r="O83" i="30" s="1"/>
  <c r="L295" i="31"/>
  <c r="L297" i="31" s="1"/>
  <c r="L301" i="31"/>
  <c r="L304" i="31" s="1"/>
  <c r="L187" i="31"/>
  <c r="L484" i="31"/>
  <c r="L501" i="31" s="1"/>
  <c r="O118" i="31"/>
  <c r="O136" i="31" s="1"/>
  <c r="O87" i="30"/>
  <c r="O88" i="30" s="1"/>
  <c r="L203" i="31"/>
  <c r="L205" i="31" s="1"/>
  <c r="L472" i="31" s="1"/>
  <c r="L309" i="31"/>
  <c r="L311" i="31" s="1"/>
  <c r="L257" i="31"/>
  <c r="L260" i="31" s="1"/>
  <c r="L373" i="31" s="1"/>
  <c r="L251" i="31"/>
  <c r="L253" i="31" s="1"/>
  <c r="L198" i="31"/>
  <c r="L435" i="30"/>
  <c r="L465" i="31"/>
  <c r="M409" i="30"/>
  <c r="M413" i="30" s="1"/>
  <c r="M414" i="30" s="1"/>
  <c r="M429" i="30" s="1"/>
  <c r="M430" i="30" s="1"/>
  <c r="AO253" i="30"/>
  <c r="AO257" i="30"/>
  <c r="P60" i="30"/>
  <c r="P67" i="30" s="1"/>
  <c r="O207" i="30"/>
  <c r="O392" i="30" s="1"/>
  <c r="O328" i="30"/>
  <c r="O272" i="30"/>
  <c r="O273" i="30" s="1"/>
  <c r="AP253" i="30"/>
  <c r="AP257" i="30"/>
  <c r="N288" i="30"/>
  <c r="N289" i="30" s="1"/>
  <c r="N303" i="30" s="1"/>
  <c r="N326" i="30"/>
  <c r="N317" i="30"/>
  <c r="AC258" i="30"/>
  <c r="AC259" i="30" s="1"/>
  <c r="AC270" i="30" s="1"/>
  <c r="AC255" i="30"/>
  <c r="AD251" i="30" s="1"/>
  <c r="AD254" i="30" s="1"/>
  <c r="AD258" i="30" s="1"/>
  <c r="AD259" i="30" s="1"/>
  <c r="AD270" i="30" s="1"/>
  <c r="AR235" i="30"/>
  <c r="AR339" i="30"/>
  <c r="AS335" i="30"/>
  <c r="AQ240" i="30"/>
  <c r="AQ252" i="30"/>
  <c r="L367" i="31" l="1"/>
  <c r="L369" i="31" s="1"/>
  <c r="L376" i="31"/>
  <c r="M28" i="31"/>
  <c r="M30" i="31" s="1"/>
  <c r="O271" i="31"/>
  <c r="O274" i="31" s="1"/>
  <c r="O387" i="31" s="1"/>
  <c r="O390" i="31" s="1"/>
  <c r="AR234" i="30"/>
  <c r="AS228" i="30"/>
  <c r="O210" i="31"/>
  <c r="O119" i="31"/>
  <c r="O159" i="31" s="1"/>
  <c r="O160" i="31" s="1"/>
  <c r="O176" i="31" s="1"/>
  <c r="L437" i="30"/>
  <c r="L438" i="30" s="1"/>
  <c r="O329" i="31"/>
  <c r="O332" i="31" s="1"/>
  <c r="O436" i="30"/>
  <c r="O265" i="31"/>
  <c r="O267" i="31" s="1"/>
  <c r="O381" i="31" s="1"/>
  <c r="O383" i="31" s="1"/>
  <c r="O214" i="31"/>
  <c r="O216" i="31" s="1"/>
  <c r="O471" i="31" s="1"/>
  <c r="O177" i="31"/>
  <c r="O323" i="31"/>
  <c r="O325" i="31" s="1"/>
  <c r="O464" i="31"/>
  <c r="M424" i="30"/>
  <c r="M425" i="30" s="1"/>
  <c r="M483" i="31"/>
  <c r="M500" i="31" s="1"/>
  <c r="M47" i="35" s="1"/>
  <c r="M55" i="35" s="1"/>
  <c r="AQ241" i="30"/>
  <c r="AQ247" i="30" s="1"/>
  <c r="AQ248" i="30" s="1"/>
  <c r="N305" i="30"/>
  <c r="N306" i="30" s="1"/>
  <c r="O274" i="30"/>
  <c r="O279" i="30"/>
  <c r="M203" i="31"/>
  <c r="M205" i="31" s="1"/>
  <c r="M472" i="31" s="1"/>
  <c r="M309" i="31"/>
  <c r="M311" i="31" s="1"/>
  <c r="M435" i="30"/>
  <c r="M465" i="31"/>
  <c r="M257" i="31"/>
  <c r="M260" i="31" s="1"/>
  <c r="M373" i="31" s="1"/>
  <c r="M315" i="31"/>
  <c r="M318" i="31" s="1"/>
  <c r="M251" i="31"/>
  <c r="M253" i="31" s="1"/>
  <c r="M198" i="31"/>
  <c r="O23" i="35"/>
  <c r="O25" i="35" s="1"/>
  <c r="O32" i="35" s="1"/>
  <c r="O137" i="31"/>
  <c r="O168" i="31" s="1"/>
  <c r="O169" i="31" s="1"/>
  <c r="P61" i="30"/>
  <c r="AD255" i="30"/>
  <c r="AE251" i="30" s="1"/>
  <c r="AE254" i="30" s="1"/>
  <c r="AE258" i="30" s="1"/>
  <c r="AE259" i="30" s="1"/>
  <c r="AE270" i="30" s="1"/>
  <c r="AS339" i="30"/>
  <c r="AT335" i="30"/>
  <c r="AS235" i="30"/>
  <c r="AR240" i="30"/>
  <c r="AR252" i="30"/>
  <c r="M367" i="31" l="1"/>
  <c r="M369" i="31" s="1"/>
  <c r="M376" i="31"/>
  <c r="AS234" i="30"/>
  <c r="AT228" i="30"/>
  <c r="M237" i="31"/>
  <c r="M239" i="31" s="1"/>
  <c r="M353" i="31" s="1"/>
  <c r="M355" i="31" s="1"/>
  <c r="O178" i="31"/>
  <c r="O179" i="31" s="1"/>
  <c r="M295" i="31"/>
  <c r="M297" i="31" s="1"/>
  <c r="M187" i="31"/>
  <c r="M484" i="31"/>
  <c r="M501" i="31" s="1"/>
  <c r="M243" i="31"/>
  <c r="M246" i="31" s="1"/>
  <c r="M359" i="31" s="1"/>
  <c r="M362" i="31" s="1"/>
  <c r="M191" i="31"/>
  <c r="M193" i="31" s="1"/>
  <c r="M434" i="30"/>
  <c r="M437" i="30" s="1"/>
  <c r="M438" i="30" s="1"/>
  <c r="M301" i="31"/>
  <c r="M304" i="31" s="1"/>
  <c r="N481" i="31"/>
  <c r="N498" i="31" s="1"/>
  <c r="N45" i="35" s="1"/>
  <c r="N53" i="35" s="1"/>
  <c r="N376" i="30"/>
  <c r="N377" i="30" s="1"/>
  <c r="N383" i="30" s="1"/>
  <c r="N385" i="30" s="1"/>
  <c r="N315" i="30"/>
  <c r="N422" i="30"/>
  <c r="N393" i="30"/>
  <c r="N316" i="30"/>
  <c r="N325" i="30"/>
  <c r="N329" i="30" s="1"/>
  <c r="N338" i="30" s="1"/>
  <c r="N340" i="30" s="1"/>
  <c r="O341" i="30" s="1"/>
  <c r="O299" i="30" s="1"/>
  <c r="O300" i="30" s="1"/>
  <c r="O301" i="30" s="1"/>
  <c r="O304" i="30" s="1"/>
  <c r="P62" i="30"/>
  <c r="P68" i="30" s="1"/>
  <c r="O280" i="30"/>
  <c r="O281" i="30" s="1"/>
  <c r="O314" i="30"/>
  <c r="O287" i="30"/>
  <c r="AQ253" i="30"/>
  <c r="AQ257" i="30"/>
  <c r="AR241" i="30"/>
  <c r="AR247" i="30" s="1"/>
  <c r="AR248" i="30" s="1"/>
  <c r="AE255" i="30"/>
  <c r="AF251" i="30" s="1"/>
  <c r="AF254" i="30" s="1"/>
  <c r="AF258" i="30" s="1"/>
  <c r="AF259" i="30" s="1"/>
  <c r="AF270" i="30" s="1"/>
  <c r="AU335" i="30"/>
  <c r="AT339" i="30"/>
  <c r="AT235" i="30"/>
  <c r="AS240" i="30"/>
  <c r="AS252" i="30"/>
  <c r="AT234" i="30" l="1"/>
  <c r="AU228" i="30"/>
  <c r="AS241" i="30"/>
  <c r="AS247" i="30" s="1"/>
  <c r="AS248" i="30" s="1"/>
  <c r="N318" i="30"/>
  <c r="N319" i="30" s="1"/>
  <c r="AR257" i="30"/>
  <c r="AR253" i="30"/>
  <c r="N386" i="30"/>
  <c r="O282" i="30"/>
  <c r="O283" i="30" s="1"/>
  <c r="P278" i="30" s="1"/>
  <c r="P63" i="30"/>
  <c r="AF255" i="30"/>
  <c r="AG251" i="30" s="1"/>
  <c r="AG254" i="30" s="1"/>
  <c r="AG258" i="30" s="1"/>
  <c r="AG259" i="30" s="1"/>
  <c r="AG270" i="30" s="1"/>
  <c r="AT240" i="30"/>
  <c r="AT252" i="30"/>
  <c r="AU235" i="30"/>
  <c r="AV335" i="30"/>
  <c r="AU339" i="30"/>
  <c r="AU234" i="30" l="1"/>
  <c r="AV228" i="30"/>
  <c r="O317" i="30"/>
  <c r="O326" i="30"/>
  <c r="O288" i="30"/>
  <c r="O289" i="30" s="1"/>
  <c r="O303" i="30" s="1"/>
  <c r="AT241" i="30"/>
  <c r="AT247" i="30" s="1"/>
  <c r="AT248" i="30" s="1"/>
  <c r="AS257" i="30"/>
  <c r="AS253" i="30"/>
  <c r="N423" i="30"/>
  <c r="N394" i="30"/>
  <c r="N395" i="30" s="1"/>
  <c r="N482" i="31"/>
  <c r="N499" i="31" s="1"/>
  <c r="N46" i="35" s="1"/>
  <c r="N54" i="35" s="1"/>
  <c r="P69" i="30"/>
  <c r="P70" i="30" s="1"/>
  <c r="P71" i="30" s="1"/>
  <c r="P64" i="30"/>
  <c r="Q59" i="30" s="1"/>
  <c r="N387" i="30"/>
  <c r="O381" i="30" s="1"/>
  <c r="AG255" i="30"/>
  <c r="AH251" i="30" s="1"/>
  <c r="AH254" i="30" s="1"/>
  <c r="AH258" i="30" s="1"/>
  <c r="AH259" i="30" s="1"/>
  <c r="AH270" i="30" s="1"/>
  <c r="AV235" i="30"/>
  <c r="AV339" i="30"/>
  <c r="AW335" i="30"/>
  <c r="AU252" i="30"/>
  <c r="AU240" i="30"/>
  <c r="AV234" i="30" l="1"/>
  <c r="AW228" i="30"/>
  <c r="N403" i="30"/>
  <c r="N404" i="30" s="1"/>
  <c r="N405" i="30" s="1"/>
  <c r="N408" i="30" s="1"/>
  <c r="N428" i="30"/>
  <c r="N400" i="30"/>
  <c r="N401" i="30" s="1"/>
  <c r="N407" i="30" s="1"/>
  <c r="O305" i="30"/>
  <c r="O306" i="30" s="1"/>
  <c r="Q60" i="30"/>
  <c r="Q67" i="30" s="1"/>
  <c r="P118" i="31"/>
  <c r="P82" i="30"/>
  <c r="P83" i="30" s="1"/>
  <c r="P87" i="30"/>
  <c r="P88" i="30" s="1"/>
  <c r="P190" i="30"/>
  <c r="P203" i="30" s="1"/>
  <c r="AU241" i="30"/>
  <c r="AU247" i="30" s="1"/>
  <c r="AU248" i="30" s="1"/>
  <c r="AT257" i="30"/>
  <c r="AT253" i="30"/>
  <c r="AW339" i="30"/>
  <c r="AX335" i="30"/>
  <c r="AW235" i="30"/>
  <c r="AV252" i="30"/>
  <c r="AV240" i="30"/>
  <c r="AH255" i="30"/>
  <c r="AI251" i="30" s="1"/>
  <c r="AW234" i="30" l="1"/>
  <c r="AX228" i="30"/>
  <c r="O325" i="30"/>
  <c r="O329" i="30" s="1"/>
  <c r="O338" i="30" s="1"/>
  <c r="O340" i="30" s="1"/>
  <c r="P341" i="30" s="1"/>
  <c r="P299" i="30" s="1"/>
  <c r="P300" i="30" s="1"/>
  <c r="P301" i="30" s="1"/>
  <c r="P304" i="30" s="1"/>
  <c r="O316" i="30"/>
  <c r="AV241" i="30"/>
  <c r="AV247" i="30" s="1"/>
  <c r="AV248" i="30" s="1"/>
  <c r="AU253" i="30"/>
  <c r="AU257" i="30"/>
  <c r="P136" i="31"/>
  <c r="P119" i="31"/>
  <c r="P159" i="31" s="1"/>
  <c r="P160" i="31" s="1"/>
  <c r="P176" i="31" s="1"/>
  <c r="P207" i="30"/>
  <c r="P392" i="30" s="1"/>
  <c r="P272" i="30"/>
  <c r="P273" i="30" s="1"/>
  <c r="P328" i="30"/>
  <c r="O393" i="30"/>
  <c r="O315" i="30"/>
  <c r="O376" i="30"/>
  <c r="O377" i="30" s="1"/>
  <c r="O383" i="30" s="1"/>
  <c r="O385" i="30" s="1"/>
  <c r="O481" i="31"/>
  <c r="O498" i="31" s="1"/>
  <c r="O45" i="35" s="1"/>
  <c r="O53" i="35" s="1"/>
  <c r="O422" i="30"/>
  <c r="P271" i="31"/>
  <c r="P274" i="31" s="1"/>
  <c r="P387" i="31" s="1"/>
  <c r="P390" i="31" s="1"/>
  <c r="P323" i="31"/>
  <c r="P325" i="31" s="1"/>
  <c r="P210" i="31"/>
  <c r="P436" i="30"/>
  <c r="P177" i="31"/>
  <c r="P214" i="31"/>
  <c r="P216" i="31" s="1"/>
  <c r="P471" i="31" s="1"/>
  <c r="P329" i="31"/>
  <c r="P332" i="31" s="1"/>
  <c r="P265" i="31"/>
  <c r="P267" i="31" s="1"/>
  <c r="P381" i="31" s="1"/>
  <c r="P383" i="31" s="1"/>
  <c r="P464" i="31"/>
  <c r="Q61" i="30"/>
  <c r="N409" i="30"/>
  <c r="N413" i="30" s="1"/>
  <c r="N414" i="30" s="1"/>
  <c r="AI254" i="30"/>
  <c r="AI258" i="30" s="1"/>
  <c r="AI259" i="30" s="1"/>
  <c r="AI270" i="30" s="1"/>
  <c r="AX235" i="30"/>
  <c r="AW240" i="30"/>
  <c r="AW252" i="30"/>
  <c r="AY335" i="30"/>
  <c r="AX339" i="30"/>
  <c r="AX234" i="30" l="1"/>
  <c r="AY228" i="30"/>
  <c r="O318" i="30"/>
  <c r="O319" i="30" s="1"/>
  <c r="P178" i="31"/>
  <c r="P179" i="31" s="1"/>
  <c r="AV253" i="30"/>
  <c r="AV257" i="30"/>
  <c r="O386" i="30"/>
  <c r="O387" i="30" s="1"/>
  <c r="P381" i="30" s="1"/>
  <c r="P23" i="35"/>
  <c r="P25" i="35" s="1"/>
  <c r="P32" i="35" s="1"/>
  <c r="P137" i="31"/>
  <c r="P168" i="31" s="1"/>
  <c r="P169" i="31" s="1"/>
  <c r="AW241" i="30"/>
  <c r="AW247" i="30" s="1"/>
  <c r="AW248" i="30" s="1"/>
  <c r="N424" i="30"/>
  <c r="N425" i="30" s="1"/>
  <c r="N483" i="31"/>
  <c r="N500" i="31" s="1"/>
  <c r="N47" i="35" s="1"/>
  <c r="N55" i="35" s="1"/>
  <c r="N429" i="30"/>
  <c r="N430" i="30" s="1"/>
  <c r="P274" i="30"/>
  <c r="P279" i="30"/>
  <c r="Q62" i="30"/>
  <c r="Q68" i="30" s="1"/>
  <c r="AY235" i="30"/>
  <c r="AX240" i="30"/>
  <c r="AX252" i="30"/>
  <c r="AY339" i="30"/>
  <c r="AZ335" i="30"/>
  <c r="AI255" i="30"/>
  <c r="AJ251" i="30" s="1"/>
  <c r="N28" i="31" l="1"/>
  <c r="N30" i="31" s="1"/>
  <c r="AY234" i="30"/>
  <c r="AZ228" i="30"/>
  <c r="N237" i="31"/>
  <c r="N239" i="31" s="1"/>
  <c r="N353" i="31" s="1"/>
  <c r="N355" i="31" s="1"/>
  <c r="N484" i="31"/>
  <c r="N501" i="31" s="1"/>
  <c r="N187" i="31"/>
  <c r="N243" i="31"/>
  <c r="N246" i="31" s="1"/>
  <c r="N359" i="31" s="1"/>
  <c r="N362" i="31" s="1"/>
  <c r="N301" i="31"/>
  <c r="N304" i="31" s="1"/>
  <c r="N434" i="30"/>
  <c r="N191" i="31"/>
  <c r="N193" i="31" s="1"/>
  <c r="N295" i="31"/>
  <c r="N297" i="31" s="1"/>
  <c r="Q63" i="30"/>
  <c r="Q69" i="30" s="1"/>
  <c r="Q70" i="30" s="1"/>
  <c r="Q71" i="30" s="1"/>
  <c r="P280" i="30"/>
  <c r="P281" i="30" s="1"/>
  <c r="P314" i="30"/>
  <c r="P287" i="30"/>
  <c r="AW253" i="30"/>
  <c r="AW257" i="30"/>
  <c r="O423" i="30"/>
  <c r="O394" i="30"/>
  <c r="O395" i="30" s="1"/>
  <c r="O482" i="31"/>
  <c r="O499" i="31" s="1"/>
  <c r="O46" i="35" s="1"/>
  <c r="O54" i="35" s="1"/>
  <c r="N435" i="30"/>
  <c r="N198" i="31"/>
  <c r="N315" i="31"/>
  <c r="N318" i="31" s="1"/>
  <c r="N257" i="31"/>
  <c r="N260" i="31" s="1"/>
  <c r="N373" i="31" s="1"/>
  <c r="N203" i="31"/>
  <c r="N205" i="31" s="1"/>
  <c r="N472" i="31" s="1"/>
  <c r="N251" i="31"/>
  <c r="N253" i="31" s="1"/>
  <c r="N465" i="31"/>
  <c r="N309" i="31"/>
  <c r="N311" i="31" s="1"/>
  <c r="AX241" i="30"/>
  <c r="AX247" i="30" s="1"/>
  <c r="AX248" i="30" s="1"/>
  <c r="AZ235" i="30"/>
  <c r="AJ254" i="30"/>
  <c r="AJ258" i="30" s="1"/>
  <c r="AJ259" i="30" s="1"/>
  <c r="AJ270" i="30" s="1"/>
  <c r="AZ339" i="30"/>
  <c r="BA335" i="30"/>
  <c r="AY252" i="30"/>
  <c r="AY240" i="30"/>
  <c r="N367" i="31" l="1"/>
  <c r="N369" i="31" s="1"/>
  <c r="N376" i="31"/>
  <c r="AZ234" i="30"/>
  <c r="BA228" i="30"/>
  <c r="AX253" i="30"/>
  <c r="AX257" i="30"/>
  <c r="P282" i="30"/>
  <c r="Q64" i="30"/>
  <c r="R59" i="30" s="1"/>
  <c r="Q82" i="30"/>
  <c r="Q83" i="30" s="1"/>
  <c r="Q87" i="30"/>
  <c r="Q88" i="30" s="1"/>
  <c r="Q118" i="31"/>
  <c r="Q190" i="30"/>
  <c r="Q203" i="30" s="1"/>
  <c r="N437" i="30"/>
  <c r="N438" i="30" s="1"/>
  <c r="AY241" i="30"/>
  <c r="AY247" i="30" s="1"/>
  <c r="AY248" i="30" s="1"/>
  <c r="O400" i="30"/>
  <c r="O401" i="30" s="1"/>
  <c r="O407" i="30" s="1"/>
  <c r="O428" i="30"/>
  <c r="O403" i="30"/>
  <c r="O404" i="30" s="1"/>
  <c r="O405" i="30" s="1"/>
  <c r="O408" i="30" s="1"/>
  <c r="BA339" i="30"/>
  <c r="BB335" i="30"/>
  <c r="AZ240" i="30"/>
  <c r="AZ252" i="30"/>
  <c r="BA235" i="30"/>
  <c r="AJ255" i="30"/>
  <c r="AK251" i="30" s="1"/>
  <c r="BA234" i="30" l="1"/>
  <c r="BB228" i="30"/>
  <c r="Q177" i="31"/>
  <c r="Q464" i="31"/>
  <c r="Q210" i="31"/>
  <c r="Q271" i="31"/>
  <c r="Q274" i="31" s="1"/>
  <c r="Q387" i="31" s="1"/>
  <c r="Q390" i="31" s="1"/>
  <c r="Q329" i="31"/>
  <c r="Q332" i="31" s="1"/>
  <c r="Q214" i="31"/>
  <c r="Q216" i="31" s="1"/>
  <c r="Q471" i="31" s="1"/>
  <c r="Q323" i="31"/>
  <c r="Q325" i="31" s="1"/>
  <c r="Q265" i="31"/>
  <c r="Q267" i="31" s="1"/>
  <c r="Q381" i="31" s="1"/>
  <c r="Q383" i="31" s="1"/>
  <c r="Q436" i="30"/>
  <c r="P288" i="30"/>
  <c r="P289" i="30" s="1"/>
  <c r="P303" i="30" s="1"/>
  <c r="P317" i="30"/>
  <c r="P326" i="30"/>
  <c r="O409" i="30"/>
  <c r="O413" i="30" s="1"/>
  <c r="O414" i="30" s="1"/>
  <c r="Q207" i="30"/>
  <c r="Q392" i="30" s="1"/>
  <c r="Q272" i="30"/>
  <c r="Q273" i="30" s="1"/>
  <c r="Q328" i="30"/>
  <c r="R60" i="30"/>
  <c r="R67" i="30" s="1"/>
  <c r="AY257" i="30"/>
  <c r="AY253" i="30"/>
  <c r="Q136" i="31"/>
  <c r="Q119" i="31"/>
  <c r="Q159" i="31" s="1"/>
  <c r="Q160" i="31" s="1"/>
  <c r="Q176" i="31" s="1"/>
  <c r="P283" i="30"/>
  <c r="Q278" i="30" s="1"/>
  <c r="AZ241" i="30"/>
  <c r="AZ247" i="30" s="1"/>
  <c r="AZ248" i="30" s="1"/>
  <c r="AK254" i="30"/>
  <c r="AK258" i="30" s="1"/>
  <c r="AK259" i="30" s="1"/>
  <c r="AK270" i="30" s="1"/>
  <c r="BB235" i="30"/>
  <c r="BA252" i="30"/>
  <c r="BA240" i="30"/>
  <c r="BC335" i="30"/>
  <c r="BB339" i="30"/>
  <c r="BB234" i="30" l="1"/>
  <c r="BC228" i="30"/>
  <c r="R61" i="30"/>
  <c r="R62" i="30" s="1"/>
  <c r="R68" i="30" s="1"/>
  <c r="Q279" i="30"/>
  <c r="Q274" i="30"/>
  <c r="P305" i="30"/>
  <c r="P306" i="30" s="1"/>
  <c r="Q23" i="35"/>
  <c r="Q25" i="35" s="1"/>
  <c r="Q32" i="35" s="1"/>
  <c r="Q137" i="31"/>
  <c r="Q168" i="31" s="1"/>
  <c r="Q169" i="31" s="1"/>
  <c r="O483" i="31"/>
  <c r="O500" i="31" s="1"/>
  <c r="O47" i="35" s="1"/>
  <c r="O55" i="35" s="1"/>
  <c r="O429" i="30"/>
  <c r="O430" i="30" s="1"/>
  <c r="O424" i="30"/>
  <c r="O425" i="30" s="1"/>
  <c r="Q178" i="31"/>
  <c r="Q179" i="31" s="1"/>
  <c r="AZ253" i="30"/>
  <c r="AZ257" i="30"/>
  <c r="BA241" i="30"/>
  <c r="BA247" i="30" s="1"/>
  <c r="BA248" i="30" s="1"/>
  <c r="AK255" i="30"/>
  <c r="AL251" i="30" s="1"/>
  <c r="AL254" i="30" s="1"/>
  <c r="AL258" i="30" s="1"/>
  <c r="AL259" i="30" s="1"/>
  <c r="AL270" i="30" s="1"/>
  <c r="BD335" i="30"/>
  <c r="BC339" i="30"/>
  <c r="BC235" i="30"/>
  <c r="BB252" i="30"/>
  <c r="BB240" i="30"/>
  <c r="O28" i="31" l="1"/>
  <c r="O30" i="31" s="1"/>
  <c r="BC234" i="30"/>
  <c r="BD228" i="30"/>
  <c r="R63" i="30"/>
  <c r="R69" i="30" s="1"/>
  <c r="R70" i="30" s="1"/>
  <c r="R71" i="30" s="1"/>
  <c r="R118" i="31" s="1"/>
  <c r="Q280" i="30"/>
  <c r="Q281" i="30" s="1"/>
  <c r="Q287" i="30"/>
  <c r="Q314" i="30"/>
  <c r="BA257" i="30"/>
  <c r="BA253" i="30"/>
  <c r="O484" i="31"/>
  <c r="O501" i="31" s="1"/>
  <c r="O237" i="31"/>
  <c r="O239" i="31" s="1"/>
  <c r="O353" i="31" s="1"/>
  <c r="O355" i="31" s="1"/>
  <c r="O434" i="30"/>
  <c r="O191" i="31"/>
  <c r="O193" i="31" s="1"/>
  <c r="O243" i="31"/>
  <c r="O246" i="31" s="1"/>
  <c r="O359" i="31" s="1"/>
  <c r="O362" i="31" s="1"/>
  <c r="O187" i="31"/>
  <c r="O301" i="31"/>
  <c r="O304" i="31" s="1"/>
  <c r="O295" i="31"/>
  <c r="O297" i="31" s="1"/>
  <c r="P481" i="31"/>
  <c r="P498" i="31" s="1"/>
  <c r="P45" i="35" s="1"/>
  <c r="P53" i="35" s="1"/>
  <c r="P315" i="30"/>
  <c r="P393" i="30"/>
  <c r="P422" i="30"/>
  <c r="P376" i="30"/>
  <c r="P377" i="30" s="1"/>
  <c r="P383" i="30" s="1"/>
  <c r="P385" i="30" s="1"/>
  <c r="O203" i="31"/>
  <c r="O205" i="31" s="1"/>
  <c r="O472" i="31" s="1"/>
  <c r="O257" i="31"/>
  <c r="O260" i="31" s="1"/>
  <c r="O373" i="31" s="1"/>
  <c r="O309" i="31"/>
  <c r="O311" i="31" s="1"/>
  <c r="O198" i="31"/>
  <c r="O435" i="30"/>
  <c r="O315" i="31"/>
  <c r="O318" i="31" s="1"/>
  <c r="O465" i="31"/>
  <c r="O251" i="31"/>
  <c r="O253" i="31" s="1"/>
  <c r="P316" i="30"/>
  <c r="P325" i="30"/>
  <c r="P329" i="30" s="1"/>
  <c r="P338" i="30" s="1"/>
  <c r="P340" i="30" s="1"/>
  <c r="Q341" i="30" s="1"/>
  <c r="Q299" i="30" s="1"/>
  <c r="Q300" i="30" s="1"/>
  <c r="Q301" i="30" s="1"/>
  <c r="Q304" i="30" s="1"/>
  <c r="BB241" i="30"/>
  <c r="BB247" i="30" s="1"/>
  <c r="BB248" i="30" s="1"/>
  <c r="BD235" i="30"/>
  <c r="AL255" i="30"/>
  <c r="AM251" i="30" s="1"/>
  <c r="BC252" i="30"/>
  <c r="BC240" i="30"/>
  <c r="BD339" i="30"/>
  <c r="BE335" i="30"/>
  <c r="O367" i="31" l="1"/>
  <c r="O369" i="31" s="1"/>
  <c r="O376" i="31"/>
  <c r="BD234" i="30"/>
  <c r="BE228" i="30"/>
  <c r="R64" i="30"/>
  <c r="S59" i="30" s="1"/>
  <c r="S60" i="30" s="1"/>
  <c r="S67" i="30" s="1"/>
  <c r="R87" i="30"/>
  <c r="R88" i="30" s="1"/>
  <c r="R190" i="30"/>
  <c r="R203" i="30" s="1"/>
  <c r="R207" i="30" s="1"/>
  <c r="R392" i="30" s="1"/>
  <c r="R82" i="30"/>
  <c r="R83" i="30" s="1"/>
  <c r="BB257" i="30"/>
  <c r="BB253" i="30"/>
  <c r="P318" i="30"/>
  <c r="P319" i="30" s="1"/>
  <c r="O437" i="30"/>
  <c r="O438" i="30" s="1"/>
  <c r="Q282" i="30"/>
  <c r="P386" i="30"/>
  <c r="P387" i="30" s="1"/>
  <c r="Q381" i="30" s="1"/>
  <c r="BC241" i="30"/>
  <c r="BC247" i="30" s="1"/>
  <c r="BC248" i="30" s="1"/>
  <c r="R136" i="31"/>
  <c r="R119" i="31"/>
  <c r="R159" i="31" s="1"/>
  <c r="R160" i="31" s="1"/>
  <c r="R176" i="31" s="1"/>
  <c r="BE339" i="30"/>
  <c r="BF335" i="30"/>
  <c r="AM254" i="30"/>
  <c r="AM258" i="30" s="1"/>
  <c r="AM259" i="30" s="1"/>
  <c r="AM270" i="30" s="1"/>
  <c r="BE235" i="30"/>
  <c r="BD240" i="30"/>
  <c r="BD252" i="30"/>
  <c r="R265" i="31" l="1"/>
  <c r="R267" i="31" s="1"/>
  <c r="R381" i="31" s="1"/>
  <c r="R383" i="31" s="1"/>
  <c r="BE234" i="30"/>
  <c r="BF228" i="30"/>
  <c r="R272" i="30"/>
  <c r="R273" i="30" s="1"/>
  <c r="R279" i="30" s="1"/>
  <c r="R328" i="30"/>
  <c r="R271" i="31"/>
  <c r="R274" i="31" s="1"/>
  <c r="R387" i="31" s="1"/>
  <c r="R390" i="31" s="1"/>
  <c r="R210" i="31"/>
  <c r="R464" i="31"/>
  <c r="R177" i="31"/>
  <c r="R178" i="31" s="1"/>
  <c r="R179" i="31" s="1"/>
  <c r="R329" i="31"/>
  <c r="R332" i="31" s="1"/>
  <c r="R323" i="31"/>
  <c r="R325" i="31" s="1"/>
  <c r="R436" i="30"/>
  <c r="R214" i="31"/>
  <c r="R216" i="31" s="1"/>
  <c r="R471" i="31" s="1"/>
  <c r="S61" i="30"/>
  <c r="S62" i="30" s="1"/>
  <c r="Q326" i="30"/>
  <c r="Q288" i="30"/>
  <c r="Q289" i="30" s="1"/>
  <c r="Q303" i="30" s="1"/>
  <c r="Q317" i="30"/>
  <c r="R23" i="35"/>
  <c r="R25" i="35" s="1"/>
  <c r="R32" i="35" s="1"/>
  <c r="R137" i="31"/>
  <c r="R168" i="31" s="1"/>
  <c r="R169" i="31" s="1"/>
  <c r="P423" i="30"/>
  <c r="P394" i="30"/>
  <c r="P395" i="30" s="1"/>
  <c r="P482" i="31"/>
  <c r="P499" i="31" s="1"/>
  <c r="P46" i="35" s="1"/>
  <c r="P54" i="35" s="1"/>
  <c r="BC253" i="30"/>
  <c r="BC257" i="30"/>
  <c r="Q283" i="30"/>
  <c r="R278" i="30" s="1"/>
  <c r="BD241" i="30"/>
  <c r="BD247" i="30" s="1"/>
  <c r="BD248" i="30" s="1"/>
  <c r="AM255" i="30"/>
  <c r="AN251" i="30" s="1"/>
  <c r="BF235" i="30"/>
  <c r="BE252" i="30"/>
  <c r="BE240" i="30"/>
  <c r="BE241" i="30" s="1"/>
  <c r="BE247" i="30" s="1"/>
  <c r="BE248" i="30" s="1"/>
  <c r="BF339" i="30"/>
  <c r="BG335" i="30"/>
  <c r="BF234" i="30" l="1"/>
  <c r="BG228" i="30"/>
  <c r="R274" i="30"/>
  <c r="R280" i="30" s="1"/>
  <c r="R281" i="30" s="1"/>
  <c r="S68" i="30"/>
  <c r="S63" i="30"/>
  <c r="S69" i="30" s="1"/>
  <c r="Q305" i="30"/>
  <c r="Q306" i="30" s="1"/>
  <c r="P428" i="30"/>
  <c r="P400" i="30"/>
  <c r="P401" i="30" s="1"/>
  <c r="P407" i="30" s="1"/>
  <c r="P403" i="30"/>
  <c r="P404" i="30" s="1"/>
  <c r="P405" i="30" s="1"/>
  <c r="P408" i="30" s="1"/>
  <c r="BE257" i="30"/>
  <c r="BE253" i="30"/>
  <c r="BD257" i="30"/>
  <c r="BD253" i="30"/>
  <c r="BG235" i="30"/>
  <c r="AN254" i="30"/>
  <c r="AN258" i="30" s="1"/>
  <c r="AN259" i="30" s="1"/>
  <c r="AN270" i="30" s="1"/>
  <c r="BF252" i="30"/>
  <c r="BF240" i="30"/>
  <c r="BF241" i="30" s="1"/>
  <c r="BF247" i="30" s="1"/>
  <c r="BF248" i="30" s="1"/>
  <c r="BH335" i="30"/>
  <c r="BH339" i="30" s="1"/>
  <c r="BG339" i="30"/>
  <c r="BG234" i="30" l="1"/>
  <c r="BH228" i="30"/>
  <c r="BH234" i="30" s="1"/>
  <c r="R287" i="30"/>
  <c r="R314" i="30"/>
  <c r="S64" i="30"/>
  <c r="T59" i="30" s="1"/>
  <c r="T60" i="30" s="1"/>
  <c r="T67" i="30" s="1"/>
  <c r="S70" i="30"/>
  <c r="S71" i="30" s="1"/>
  <c r="S87" i="30" s="1"/>
  <c r="S88" i="30" s="1"/>
  <c r="P409" i="30"/>
  <c r="P413" i="30" s="1"/>
  <c r="P414" i="30" s="1"/>
  <c r="P424" i="30" s="1"/>
  <c r="P425" i="30" s="1"/>
  <c r="BF257" i="30"/>
  <c r="BF253" i="30"/>
  <c r="Q316" i="30"/>
  <c r="Q325" i="30"/>
  <c r="Q329" i="30" s="1"/>
  <c r="Q338" i="30" s="1"/>
  <c r="Q340" i="30" s="1"/>
  <c r="R341" i="30" s="1"/>
  <c r="R299" i="30" s="1"/>
  <c r="R300" i="30" s="1"/>
  <c r="R301" i="30" s="1"/>
  <c r="R304" i="30" s="1"/>
  <c r="Q481" i="31"/>
  <c r="Q498" i="31" s="1"/>
  <c r="Q45" i="35" s="1"/>
  <c r="Q53" i="35" s="1"/>
  <c r="Q393" i="30"/>
  <c r="Q422" i="30"/>
  <c r="Q315" i="30"/>
  <c r="Q376" i="30"/>
  <c r="Q377" i="30" s="1"/>
  <c r="Q383" i="30" s="1"/>
  <c r="Q385" i="30" s="1"/>
  <c r="R282" i="30"/>
  <c r="R283" i="30" s="1"/>
  <c r="S278" i="30" s="1"/>
  <c r="AN255" i="30"/>
  <c r="AO251" i="30" s="1"/>
  <c r="BG252" i="30"/>
  <c r="BG240" i="30"/>
  <c r="BG241" i="30" s="1"/>
  <c r="BG247" i="30" s="1"/>
  <c r="BG248" i="30" s="1"/>
  <c r="S82" i="30" l="1"/>
  <c r="S83" i="30" s="1"/>
  <c r="S118" i="31"/>
  <c r="S190" i="30"/>
  <c r="S203" i="30" s="1"/>
  <c r="Q318" i="30"/>
  <c r="Q319" i="30" s="1"/>
  <c r="P483" i="31"/>
  <c r="P500" i="31" s="1"/>
  <c r="P47" i="35" s="1"/>
  <c r="P55" i="35" s="1"/>
  <c r="T61" i="30"/>
  <c r="T62" i="30" s="1"/>
  <c r="T68" i="30" s="1"/>
  <c r="P429" i="30"/>
  <c r="P430" i="30" s="1"/>
  <c r="Q386" i="30"/>
  <c r="Q387" i="30" s="1"/>
  <c r="R381" i="30" s="1"/>
  <c r="BG253" i="30"/>
  <c r="BG257" i="30"/>
  <c r="R288" i="30"/>
  <c r="R289" i="30" s="1"/>
  <c r="R303" i="30" s="1"/>
  <c r="R305" i="30" s="1"/>
  <c r="R326" i="30"/>
  <c r="R317" i="30"/>
  <c r="P434" i="30"/>
  <c r="P295" i="31"/>
  <c r="P297" i="31" s="1"/>
  <c r="P237" i="31"/>
  <c r="P239" i="31" s="1"/>
  <c r="P353" i="31" s="1"/>
  <c r="P355" i="31" s="1"/>
  <c r="P484" i="31"/>
  <c r="P501" i="31" s="1"/>
  <c r="P243" i="31"/>
  <c r="P246" i="31" s="1"/>
  <c r="P359" i="31" s="1"/>
  <c r="P362" i="31" s="1"/>
  <c r="P187" i="31"/>
  <c r="P301" i="31"/>
  <c r="P304" i="31" s="1"/>
  <c r="P191" i="31"/>
  <c r="P193" i="31" s="1"/>
  <c r="AO254" i="30"/>
  <c r="AO258" i="30" s="1"/>
  <c r="AO259" i="30" s="1"/>
  <c r="AO270" i="30" s="1"/>
  <c r="P28" i="31" l="1"/>
  <c r="P30" i="31" s="1"/>
  <c r="P257" i="31"/>
  <c r="P260" i="31" s="1"/>
  <c r="P373" i="31" s="1"/>
  <c r="S328" i="30"/>
  <c r="S272" i="30"/>
  <c r="S273" i="30" s="1"/>
  <c r="S207" i="30"/>
  <c r="S392" i="30" s="1"/>
  <c r="S136" i="31"/>
  <c r="S119" i="31"/>
  <c r="S159" i="31" s="1"/>
  <c r="S160" i="31" s="1"/>
  <c r="S176" i="31" s="1"/>
  <c r="S214" i="31"/>
  <c r="S216" i="31" s="1"/>
  <c r="S471" i="31" s="1"/>
  <c r="S265" i="31"/>
  <c r="S267" i="31" s="1"/>
  <c r="S381" i="31" s="1"/>
  <c r="S383" i="31" s="1"/>
  <c r="S464" i="31"/>
  <c r="S436" i="30"/>
  <c r="S323" i="31"/>
  <c r="S325" i="31" s="1"/>
  <c r="S329" i="31"/>
  <c r="S332" i="31" s="1"/>
  <c r="S177" i="31"/>
  <c r="S271" i="31"/>
  <c r="S274" i="31" s="1"/>
  <c r="S387" i="31" s="1"/>
  <c r="S390" i="31" s="1"/>
  <c r="S210" i="31"/>
  <c r="T63" i="30"/>
  <c r="T69" i="30" s="1"/>
  <c r="T70" i="30" s="1"/>
  <c r="T71" i="30" s="1"/>
  <c r="T118" i="31" s="1"/>
  <c r="P198" i="31"/>
  <c r="P465" i="31"/>
  <c r="P435" i="30"/>
  <c r="P437" i="30" s="1"/>
  <c r="P438" i="30" s="1"/>
  <c r="P315" i="31"/>
  <c r="P318" i="31" s="1"/>
  <c r="P203" i="31"/>
  <c r="P205" i="31" s="1"/>
  <c r="P472" i="31" s="1"/>
  <c r="P309" i="31"/>
  <c r="P311" i="31" s="1"/>
  <c r="P251" i="31"/>
  <c r="P253" i="31" s="1"/>
  <c r="BH235" i="30"/>
  <c r="R306" i="30"/>
  <c r="R481" i="31"/>
  <c r="R498" i="31" s="1"/>
  <c r="R45" i="35" s="1"/>
  <c r="R53" i="35" s="1"/>
  <c r="R422" i="30"/>
  <c r="R393" i="30"/>
  <c r="R315" i="30"/>
  <c r="R376" i="30"/>
  <c r="R377" i="30" s="1"/>
  <c r="R383" i="30" s="1"/>
  <c r="R385" i="30" s="1"/>
  <c r="Q482" i="31"/>
  <c r="Q499" i="31" s="1"/>
  <c r="Q46" i="35" s="1"/>
  <c r="Q54" i="35" s="1"/>
  <c r="Q423" i="30"/>
  <c r="Q394" i="30"/>
  <c r="Q395" i="30" s="1"/>
  <c r="AO255" i="30"/>
  <c r="AP251" i="30" s="1"/>
  <c r="AP254" i="30" s="1"/>
  <c r="AP258" i="30" s="1"/>
  <c r="AP259" i="30" s="1"/>
  <c r="AP270" i="30" s="1"/>
  <c r="P367" i="31" l="1"/>
  <c r="P369" i="31" s="1"/>
  <c r="P376" i="31"/>
  <c r="S178" i="31"/>
  <c r="S179" i="31" s="1"/>
  <c r="S23" i="35"/>
  <c r="S25" i="35" s="1"/>
  <c r="S32" i="35" s="1"/>
  <c r="S137" i="31"/>
  <c r="S168" i="31" s="1"/>
  <c r="S169" i="31" s="1"/>
  <c r="S274" i="30"/>
  <c r="S279" i="30"/>
  <c r="T87" i="30"/>
  <c r="T88" i="30" s="1"/>
  <c r="T64" i="30"/>
  <c r="U59" i="30" s="1"/>
  <c r="U60" i="30" s="1"/>
  <c r="U67" i="30" s="1"/>
  <c r="T82" i="30"/>
  <c r="T83" i="30" s="1"/>
  <c r="T190" i="30"/>
  <c r="T203" i="30" s="1"/>
  <c r="T207" i="30" s="1"/>
  <c r="T392" i="30" s="1"/>
  <c r="I235" i="30"/>
  <c r="F263" i="30"/>
  <c r="BH252" i="30"/>
  <c r="BH240" i="30"/>
  <c r="BH241" i="30" s="1"/>
  <c r="BH247" i="30" s="1"/>
  <c r="BH248" i="30" s="1"/>
  <c r="Q400" i="30"/>
  <c r="Q401" i="30" s="1"/>
  <c r="Q407" i="30" s="1"/>
  <c r="Q403" i="30"/>
  <c r="Q404" i="30" s="1"/>
  <c r="Q405" i="30" s="1"/>
  <c r="Q408" i="30" s="1"/>
  <c r="Q428" i="30"/>
  <c r="R386" i="30"/>
  <c r="R387" i="30" s="1"/>
  <c r="S381" i="30" s="1"/>
  <c r="T136" i="31"/>
  <c r="T119" i="31"/>
  <c r="T159" i="31" s="1"/>
  <c r="T160" i="31" s="1"/>
  <c r="T176" i="31" s="1"/>
  <c r="R316" i="30"/>
  <c r="R318" i="30" s="1"/>
  <c r="R319" i="30" s="1"/>
  <c r="R325" i="30"/>
  <c r="R329" i="30" s="1"/>
  <c r="R338" i="30" s="1"/>
  <c r="R340" i="30" s="1"/>
  <c r="S341" i="30" s="1"/>
  <c r="S299" i="30" s="1"/>
  <c r="S300" i="30" s="1"/>
  <c r="S301" i="30" s="1"/>
  <c r="S304" i="30" s="1"/>
  <c r="AP255" i="30"/>
  <c r="AQ251" i="30" s="1"/>
  <c r="T436" i="30" l="1"/>
  <c r="S287" i="30"/>
  <c r="S314" i="30"/>
  <c r="S280" i="30"/>
  <c r="S281" i="30" s="1"/>
  <c r="S282" i="30" s="1"/>
  <c r="S283" i="30" s="1"/>
  <c r="T278" i="30" s="1"/>
  <c r="T265" i="31"/>
  <c r="T267" i="31" s="1"/>
  <c r="T381" i="31" s="1"/>
  <c r="T383" i="31" s="1"/>
  <c r="T323" i="31"/>
  <c r="T325" i="31" s="1"/>
  <c r="T464" i="31"/>
  <c r="T272" i="30"/>
  <c r="T273" i="30" s="1"/>
  <c r="T279" i="30" s="1"/>
  <c r="T210" i="31"/>
  <c r="T329" i="31"/>
  <c r="T332" i="31" s="1"/>
  <c r="T214" i="31"/>
  <c r="T216" i="31" s="1"/>
  <c r="T471" i="31" s="1"/>
  <c r="T271" i="31"/>
  <c r="T274" i="31" s="1"/>
  <c r="T387" i="31" s="1"/>
  <c r="T390" i="31" s="1"/>
  <c r="T328" i="30"/>
  <c r="T177" i="31"/>
  <c r="T178" i="31" s="1"/>
  <c r="T179" i="31" s="1"/>
  <c r="Q409" i="30"/>
  <c r="Q413" i="30" s="1"/>
  <c r="Q414" i="30" s="1"/>
  <c r="Q424" i="30" s="1"/>
  <c r="Q425" i="30" s="1"/>
  <c r="R482" i="31"/>
  <c r="R499" i="31" s="1"/>
  <c r="R46" i="35" s="1"/>
  <c r="R54" i="35" s="1"/>
  <c r="R423" i="30"/>
  <c r="R394" i="30"/>
  <c r="R395" i="30" s="1"/>
  <c r="T23" i="35"/>
  <c r="T25" i="35" s="1"/>
  <c r="T32" i="35" s="1"/>
  <c r="T137" i="31"/>
  <c r="T168" i="31" s="1"/>
  <c r="T169" i="31" s="1"/>
  <c r="I240" i="30"/>
  <c r="I252" i="30"/>
  <c r="U61" i="30"/>
  <c r="U62" i="30" s="1"/>
  <c r="U68" i="30" s="1"/>
  <c r="I248" i="30"/>
  <c r="BH253" i="30"/>
  <c r="BH257" i="30"/>
  <c r="AQ254" i="30"/>
  <c r="AQ258" i="30" s="1"/>
  <c r="AQ259" i="30" s="1"/>
  <c r="AQ270" i="30" s="1"/>
  <c r="S317" i="30" l="1"/>
  <c r="S288" i="30"/>
  <c r="S289" i="30" s="1"/>
  <c r="S303" i="30" s="1"/>
  <c r="S326" i="30"/>
  <c r="T274" i="30"/>
  <c r="T287" i="30" s="1"/>
  <c r="Q483" i="31"/>
  <c r="Q500" i="31" s="1"/>
  <c r="Q47" i="35" s="1"/>
  <c r="Q55" i="35" s="1"/>
  <c r="Q429" i="30"/>
  <c r="Q430" i="30" s="1"/>
  <c r="I257" i="30"/>
  <c r="I253" i="30"/>
  <c r="Q187" i="31"/>
  <c r="Q484" i="31"/>
  <c r="Q501" i="31" s="1"/>
  <c r="Q434" i="30"/>
  <c r="Q295" i="31"/>
  <c r="Q297" i="31" s="1"/>
  <c r="Q191" i="31"/>
  <c r="Q193" i="31" s="1"/>
  <c r="Q237" i="31"/>
  <c r="Q239" i="31" s="1"/>
  <c r="Q353" i="31" s="1"/>
  <c r="Q355" i="31" s="1"/>
  <c r="Q301" i="31"/>
  <c r="Q304" i="31" s="1"/>
  <c r="Q243" i="31"/>
  <c r="Q246" i="31" s="1"/>
  <c r="Q359" i="31" s="1"/>
  <c r="Q362" i="31" s="1"/>
  <c r="U63" i="30"/>
  <c r="U69" i="30" s="1"/>
  <c r="U70" i="30" s="1"/>
  <c r="U71" i="30" s="1"/>
  <c r="R400" i="30"/>
  <c r="R401" i="30" s="1"/>
  <c r="R407" i="30" s="1"/>
  <c r="R428" i="30"/>
  <c r="R403" i="30"/>
  <c r="R404" i="30" s="1"/>
  <c r="R405" i="30" s="1"/>
  <c r="R408" i="30" s="1"/>
  <c r="AQ255" i="30"/>
  <c r="AR251" i="30" s="1"/>
  <c r="AR254" i="30" s="1"/>
  <c r="AR258" i="30" s="1"/>
  <c r="AR259" i="30" s="1"/>
  <c r="AR270" i="30" s="1"/>
  <c r="Q257" i="31" l="1"/>
  <c r="Q260" i="31" s="1"/>
  <c r="Q373" i="31" s="1"/>
  <c r="Q28" i="31"/>
  <c r="Q30" i="31" s="1"/>
  <c r="T314" i="30"/>
  <c r="Q309" i="31"/>
  <c r="Q311" i="31" s="1"/>
  <c r="S305" i="30"/>
  <c r="S422" i="30" s="1"/>
  <c r="Q251" i="31"/>
  <c r="Q253" i="31" s="1"/>
  <c r="Q198" i="31"/>
  <c r="Q203" i="31"/>
  <c r="Q205" i="31" s="1"/>
  <c r="Q472" i="31" s="1"/>
  <c r="Q465" i="31"/>
  <c r="T280" i="30"/>
  <c r="T281" i="30" s="1"/>
  <c r="T282" i="30" s="1"/>
  <c r="T283" i="30" s="1"/>
  <c r="U278" i="30" s="1"/>
  <c r="Q435" i="30"/>
  <c r="Q437" i="30" s="1"/>
  <c r="Q438" i="30" s="1"/>
  <c r="Q315" i="31"/>
  <c r="Q318" i="31" s="1"/>
  <c r="R409" i="30"/>
  <c r="R413" i="30" s="1"/>
  <c r="R414" i="30" s="1"/>
  <c r="R424" i="30" s="1"/>
  <c r="R425" i="30" s="1"/>
  <c r="U64" i="30"/>
  <c r="V59" i="30" s="1"/>
  <c r="V60" i="30" s="1"/>
  <c r="V67" i="30" s="1"/>
  <c r="U118" i="31"/>
  <c r="U82" i="30"/>
  <c r="U83" i="30" s="1"/>
  <c r="U87" i="30"/>
  <c r="U88" i="30" s="1"/>
  <c r="U190" i="30"/>
  <c r="U203" i="30" s="1"/>
  <c r="AR255" i="30"/>
  <c r="AS251" i="30" s="1"/>
  <c r="Q367" i="31" l="1"/>
  <c r="Q369" i="31" s="1"/>
  <c r="Q376" i="31"/>
  <c r="S481" i="31"/>
  <c r="S498" i="31" s="1"/>
  <c r="S45" i="35" s="1"/>
  <c r="S53" i="35" s="1"/>
  <c r="S306" i="30"/>
  <c r="S376" i="30"/>
  <c r="S377" i="30" s="1"/>
  <c r="S383" i="30" s="1"/>
  <c r="S385" i="30" s="1"/>
  <c r="S386" i="30" s="1"/>
  <c r="S423" i="30" s="1"/>
  <c r="S393" i="30"/>
  <c r="S315" i="30"/>
  <c r="R483" i="31"/>
  <c r="R500" i="31" s="1"/>
  <c r="R47" i="35" s="1"/>
  <c r="R55" i="35" s="1"/>
  <c r="R429" i="30"/>
  <c r="R430" i="30" s="1"/>
  <c r="U136" i="31"/>
  <c r="U119" i="31"/>
  <c r="U159" i="31" s="1"/>
  <c r="U160" i="31" s="1"/>
  <c r="U176" i="31" s="1"/>
  <c r="U207" i="30"/>
  <c r="U392" i="30" s="1"/>
  <c r="U328" i="30"/>
  <c r="U272" i="30"/>
  <c r="U273" i="30" s="1"/>
  <c r="T326" i="30"/>
  <c r="T317" i="30"/>
  <c r="T288" i="30"/>
  <c r="T289" i="30" s="1"/>
  <c r="T303" i="30" s="1"/>
  <c r="V61" i="30"/>
  <c r="V62" i="30" s="1"/>
  <c r="V68" i="30" s="1"/>
  <c r="U265" i="31"/>
  <c r="U267" i="31" s="1"/>
  <c r="U381" i="31" s="1"/>
  <c r="U383" i="31" s="1"/>
  <c r="U214" i="31"/>
  <c r="U216" i="31" s="1"/>
  <c r="U471" i="31" s="1"/>
  <c r="U177" i="31"/>
  <c r="U464" i="31"/>
  <c r="U210" i="31"/>
  <c r="U323" i="31"/>
  <c r="U325" i="31" s="1"/>
  <c r="U271" i="31"/>
  <c r="U274" i="31" s="1"/>
  <c r="U387" i="31" s="1"/>
  <c r="U390" i="31" s="1"/>
  <c r="U436" i="30"/>
  <c r="U329" i="31"/>
  <c r="U332" i="31" s="1"/>
  <c r="R484" i="31"/>
  <c r="R501" i="31" s="1"/>
  <c r="R434" i="30"/>
  <c r="R295" i="31"/>
  <c r="R297" i="31" s="1"/>
  <c r="R187" i="31"/>
  <c r="R237" i="31"/>
  <c r="R239" i="31" s="1"/>
  <c r="R353" i="31" s="1"/>
  <c r="R355" i="31" s="1"/>
  <c r="R243" i="31"/>
  <c r="R246" i="31" s="1"/>
  <c r="R359" i="31" s="1"/>
  <c r="R362" i="31" s="1"/>
  <c r="R191" i="31"/>
  <c r="R193" i="31" s="1"/>
  <c r="R301" i="31"/>
  <c r="R304" i="31" s="1"/>
  <c r="AS254" i="30"/>
  <c r="AS258" i="30" s="1"/>
  <c r="AS259" i="30" s="1"/>
  <c r="AS270" i="30" s="1"/>
  <c r="R28" i="31" l="1"/>
  <c r="R30" i="31" s="1"/>
  <c r="R198" i="31"/>
  <c r="S394" i="30"/>
  <c r="S395" i="30" s="1"/>
  <c r="S403" i="30" s="1"/>
  <c r="S404" i="30" s="1"/>
  <c r="S405" i="30" s="1"/>
  <c r="S408" i="30" s="1"/>
  <c r="S482" i="31"/>
  <c r="S499" i="31" s="1"/>
  <c r="S46" i="35" s="1"/>
  <c r="S54" i="35" s="1"/>
  <c r="S387" i="30"/>
  <c r="T381" i="30" s="1"/>
  <c r="S316" i="30"/>
  <c r="S318" i="30" s="1"/>
  <c r="S319" i="30" s="1"/>
  <c r="S325" i="30"/>
  <c r="S329" i="30" s="1"/>
  <c r="S338" i="30" s="1"/>
  <c r="S340" i="30" s="1"/>
  <c r="T341" i="30" s="1"/>
  <c r="T299" i="30" s="1"/>
  <c r="T300" i="30" s="1"/>
  <c r="T301" i="30" s="1"/>
  <c r="T304" i="30" s="1"/>
  <c r="T305" i="30" s="1"/>
  <c r="R309" i="31"/>
  <c r="R311" i="31" s="1"/>
  <c r="R257" i="31"/>
  <c r="R260" i="31" s="1"/>
  <c r="R373" i="31" s="1"/>
  <c r="R435" i="30"/>
  <c r="R437" i="30" s="1"/>
  <c r="R438" i="30" s="1"/>
  <c r="R465" i="31"/>
  <c r="R203" i="31"/>
  <c r="R205" i="31" s="1"/>
  <c r="R472" i="31" s="1"/>
  <c r="R315" i="31"/>
  <c r="R318" i="31" s="1"/>
  <c r="R251" i="31"/>
  <c r="R253" i="31" s="1"/>
  <c r="V63" i="30"/>
  <c r="V69" i="30" s="1"/>
  <c r="V70" i="30" s="1"/>
  <c r="V71" i="30" s="1"/>
  <c r="U274" i="30"/>
  <c r="U279" i="30"/>
  <c r="U178" i="31"/>
  <c r="U179" i="31" s="1"/>
  <c r="U23" i="35"/>
  <c r="U25" i="35" s="1"/>
  <c r="U32" i="35" s="1"/>
  <c r="U137" i="31"/>
  <c r="U168" i="31" s="1"/>
  <c r="U169" i="31" s="1"/>
  <c r="AS255" i="30"/>
  <c r="AT251" i="30" s="1"/>
  <c r="R367" i="31" l="1"/>
  <c r="R369" i="31" s="1"/>
  <c r="R376" i="31"/>
  <c r="S400" i="30"/>
  <c r="S401" i="30" s="1"/>
  <c r="S407" i="30" s="1"/>
  <c r="S409" i="30" s="1"/>
  <c r="S413" i="30" s="1"/>
  <c r="S414" i="30" s="1"/>
  <c r="S424" i="30" s="1"/>
  <c r="S425" i="30" s="1"/>
  <c r="S428" i="30"/>
  <c r="T376" i="30"/>
  <c r="T377" i="30" s="1"/>
  <c r="T383" i="30" s="1"/>
  <c r="T385" i="30" s="1"/>
  <c r="T386" i="30" s="1"/>
  <c r="T393" i="30"/>
  <c r="T422" i="30"/>
  <c r="T315" i="30"/>
  <c r="T481" i="31"/>
  <c r="T498" i="31" s="1"/>
  <c r="T45" i="35" s="1"/>
  <c r="T53" i="35" s="1"/>
  <c r="T306" i="30"/>
  <c r="T325" i="30" s="1"/>
  <c r="T329" i="30" s="1"/>
  <c r="T338" i="30" s="1"/>
  <c r="T340" i="30" s="1"/>
  <c r="U341" i="30" s="1"/>
  <c r="U299" i="30" s="1"/>
  <c r="U300" i="30" s="1"/>
  <c r="U301" i="30" s="1"/>
  <c r="U304" i="30" s="1"/>
  <c r="U287" i="30"/>
  <c r="U280" i="30"/>
  <c r="U281" i="30" s="1"/>
  <c r="U314" i="30"/>
  <c r="V87" i="30"/>
  <c r="V88" i="30" s="1"/>
  <c r="V82" i="30"/>
  <c r="V83" i="30" s="1"/>
  <c r="V190" i="30"/>
  <c r="V203" i="30" s="1"/>
  <c r="V118" i="31"/>
  <c r="V64" i="30"/>
  <c r="W59" i="30" s="1"/>
  <c r="AT254" i="30"/>
  <c r="AT258" i="30" s="1"/>
  <c r="AT259" i="30" s="1"/>
  <c r="AT270" i="30" s="1"/>
  <c r="T316" i="30" l="1"/>
  <c r="T318" i="30" s="1"/>
  <c r="T319" i="30" s="1"/>
  <c r="S483" i="31"/>
  <c r="S500" i="31" s="1"/>
  <c r="S47" i="35" s="1"/>
  <c r="S55" i="35" s="1"/>
  <c r="S429" i="30"/>
  <c r="S430" i="30" s="1"/>
  <c r="V136" i="31"/>
  <c r="V119" i="31"/>
  <c r="V159" i="31" s="1"/>
  <c r="V160" i="31" s="1"/>
  <c r="V176" i="31" s="1"/>
  <c r="W60" i="30"/>
  <c r="W67" i="30" s="1"/>
  <c r="V207" i="30"/>
  <c r="V392" i="30" s="1"/>
  <c r="V328" i="30"/>
  <c r="V272" i="30"/>
  <c r="V273" i="30" s="1"/>
  <c r="T482" i="31"/>
  <c r="T499" i="31" s="1"/>
  <c r="T46" i="35" s="1"/>
  <c r="T54" i="35" s="1"/>
  <c r="T423" i="30"/>
  <c r="T394" i="30"/>
  <c r="T395" i="30" s="1"/>
  <c r="V210" i="31"/>
  <c r="V271" i="31"/>
  <c r="V274" i="31" s="1"/>
  <c r="V387" i="31" s="1"/>
  <c r="V390" i="31" s="1"/>
  <c r="V436" i="30"/>
  <c r="V323" i="31"/>
  <c r="V325" i="31" s="1"/>
  <c r="V464" i="31"/>
  <c r="V265" i="31"/>
  <c r="V267" i="31" s="1"/>
  <c r="V381" i="31" s="1"/>
  <c r="V383" i="31" s="1"/>
  <c r="V329" i="31"/>
  <c r="V332" i="31" s="1"/>
  <c r="V214" i="31"/>
  <c r="V216" i="31" s="1"/>
  <c r="V471" i="31" s="1"/>
  <c r="V177" i="31"/>
  <c r="S434" i="30"/>
  <c r="S187" i="31"/>
  <c r="S237" i="31"/>
  <c r="S239" i="31" s="1"/>
  <c r="S353" i="31" s="1"/>
  <c r="S355" i="31" s="1"/>
  <c r="S243" i="31"/>
  <c r="S246" i="31" s="1"/>
  <c r="S359" i="31" s="1"/>
  <c r="S362" i="31" s="1"/>
  <c r="S301" i="31"/>
  <c r="S304" i="31" s="1"/>
  <c r="S295" i="31"/>
  <c r="S297" i="31" s="1"/>
  <c r="S191" i="31"/>
  <c r="S193" i="31" s="1"/>
  <c r="S484" i="31"/>
  <c r="S501" i="31" s="1"/>
  <c r="U282" i="30"/>
  <c r="U283" i="30" s="1"/>
  <c r="V278" i="30" s="1"/>
  <c r="T387" i="30"/>
  <c r="U381" i="30" s="1"/>
  <c r="AT255" i="30"/>
  <c r="AU251" i="30" s="1"/>
  <c r="AU254" i="30" s="1"/>
  <c r="AU258" i="30" s="1"/>
  <c r="AU259" i="30" s="1"/>
  <c r="AU270" i="30" s="1"/>
  <c r="S28" i="31" l="1"/>
  <c r="S30" i="31" s="1"/>
  <c r="S435" i="30"/>
  <c r="S437" i="30" s="1"/>
  <c r="S438" i="30" s="1"/>
  <c r="S257" i="31"/>
  <c r="S260" i="31" s="1"/>
  <c r="S373" i="31" s="1"/>
  <c r="S315" i="31"/>
  <c r="S318" i="31" s="1"/>
  <c r="S465" i="31"/>
  <c r="S251" i="31"/>
  <c r="S253" i="31" s="1"/>
  <c r="S309" i="31"/>
  <c r="S311" i="31" s="1"/>
  <c r="S198" i="31"/>
  <c r="V178" i="31"/>
  <c r="V179" i="31" s="1"/>
  <c r="S203" i="31"/>
  <c r="S205" i="31" s="1"/>
  <c r="S472" i="31" s="1"/>
  <c r="W61" i="30"/>
  <c r="W62" i="30" s="1"/>
  <c r="W68" i="30" s="1"/>
  <c r="T400" i="30"/>
  <c r="T401" i="30" s="1"/>
  <c r="T407" i="30" s="1"/>
  <c r="T403" i="30"/>
  <c r="T404" i="30" s="1"/>
  <c r="T405" i="30" s="1"/>
  <c r="T408" i="30" s="1"/>
  <c r="T428" i="30"/>
  <c r="U326" i="30"/>
  <c r="U317" i="30"/>
  <c r="U288" i="30"/>
  <c r="U289" i="30" s="1"/>
  <c r="U303" i="30" s="1"/>
  <c r="V279" i="30"/>
  <c r="V274" i="30"/>
  <c r="V23" i="35"/>
  <c r="V25" i="35" s="1"/>
  <c r="V32" i="35" s="1"/>
  <c r="V137" i="31"/>
  <c r="V168" i="31" s="1"/>
  <c r="V169" i="31" s="1"/>
  <c r="AU255" i="30"/>
  <c r="AV251" i="30" s="1"/>
  <c r="S367" i="31" l="1"/>
  <c r="S369" i="31" s="1"/>
  <c r="S376" i="31"/>
  <c r="W63" i="30"/>
  <c r="W69" i="30" s="1"/>
  <c r="W70" i="30" s="1"/>
  <c r="W71" i="30" s="1"/>
  <c r="W190" i="30" s="1"/>
  <c r="W203" i="30" s="1"/>
  <c r="U305" i="30"/>
  <c r="U306" i="30" s="1"/>
  <c r="V287" i="30"/>
  <c r="V314" i="30"/>
  <c r="V280" i="30"/>
  <c r="V281" i="30" s="1"/>
  <c r="T409" i="30"/>
  <c r="T413" i="30" s="1"/>
  <c r="T414" i="30" s="1"/>
  <c r="AV254" i="30"/>
  <c r="AV258" i="30" s="1"/>
  <c r="AV259" i="30" s="1"/>
  <c r="AV270" i="30" s="1"/>
  <c r="W64" i="30" l="1"/>
  <c r="X59" i="30" s="1"/>
  <c r="W82" i="30"/>
  <c r="W83" i="30" s="1"/>
  <c r="W87" i="30"/>
  <c r="W88" i="30" s="1"/>
  <c r="W118" i="31"/>
  <c r="W136" i="31" s="1"/>
  <c r="T429" i="30"/>
  <c r="T430" i="30" s="1"/>
  <c r="T424" i="30"/>
  <c r="T425" i="30" s="1"/>
  <c r="T483" i="31"/>
  <c r="T500" i="31" s="1"/>
  <c r="T47" i="35" s="1"/>
  <c r="T55" i="35" s="1"/>
  <c r="U316" i="30"/>
  <c r="U325" i="30"/>
  <c r="U329" i="30" s="1"/>
  <c r="U338" i="30" s="1"/>
  <c r="U340" i="30" s="1"/>
  <c r="V341" i="30" s="1"/>
  <c r="V299" i="30" s="1"/>
  <c r="V300" i="30" s="1"/>
  <c r="V301" i="30" s="1"/>
  <c r="V304" i="30" s="1"/>
  <c r="V282" i="30"/>
  <c r="V283" i="30" s="1"/>
  <c r="W278" i="30" s="1"/>
  <c r="U376" i="30"/>
  <c r="U377" i="30" s="1"/>
  <c r="U383" i="30" s="1"/>
  <c r="U385" i="30" s="1"/>
  <c r="U386" i="30" s="1"/>
  <c r="U422" i="30"/>
  <c r="U481" i="31"/>
  <c r="U498" i="31" s="1"/>
  <c r="U45" i="35" s="1"/>
  <c r="U53" i="35" s="1"/>
  <c r="U315" i="30"/>
  <c r="U393" i="30"/>
  <c r="W207" i="30"/>
  <c r="W392" i="30" s="1"/>
  <c r="W328" i="30"/>
  <c r="W272" i="30"/>
  <c r="W273" i="30" s="1"/>
  <c r="AV255" i="30"/>
  <c r="AW251" i="30" s="1"/>
  <c r="AW254" i="30" s="1"/>
  <c r="AW258" i="30" s="1"/>
  <c r="AW259" i="30" s="1"/>
  <c r="AW270" i="30" s="1"/>
  <c r="W323" i="31" l="1"/>
  <c r="W325" i="31" s="1"/>
  <c r="T28" i="31"/>
  <c r="T30" i="31" s="1"/>
  <c r="X60" i="30"/>
  <c r="X67" i="30" s="1"/>
  <c r="W464" i="31"/>
  <c r="W119" i="31"/>
  <c r="W159" i="31" s="1"/>
  <c r="W160" i="31" s="1"/>
  <c r="W176" i="31" s="1"/>
  <c r="W265" i="31"/>
  <c r="W267" i="31" s="1"/>
  <c r="W381" i="31" s="1"/>
  <c r="W383" i="31" s="1"/>
  <c r="W436" i="30"/>
  <c r="W210" i="31"/>
  <c r="W271" i="31"/>
  <c r="W274" i="31" s="1"/>
  <c r="W387" i="31" s="1"/>
  <c r="W390" i="31" s="1"/>
  <c r="W214" i="31"/>
  <c r="W216" i="31" s="1"/>
  <c r="W471" i="31" s="1"/>
  <c r="W329" i="31"/>
  <c r="W332" i="31" s="1"/>
  <c r="W177" i="31"/>
  <c r="U318" i="30"/>
  <c r="U319" i="30" s="1"/>
  <c r="W23" i="35"/>
  <c r="W25" i="35" s="1"/>
  <c r="W32" i="35" s="1"/>
  <c r="W137" i="31"/>
  <c r="W168" i="31" s="1"/>
  <c r="W169" i="31" s="1"/>
  <c r="W279" i="30"/>
  <c r="W274" i="30"/>
  <c r="V288" i="30"/>
  <c r="V289" i="30" s="1"/>
  <c r="V303" i="30" s="1"/>
  <c r="V326" i="30"/>
  <c r="V317" i="30"/>
  <c r="T237" i="31"/>
  <c r="T239" i="31" s="1"/>
  <c r="T353" i="31" s="1"/>
  <c r="T355" i="31" s="1"/>
  <c r="T243" i="31"/>
  <c r="T246" i="31" s="1"/>
  <c r="T359" i="31" s="1"/>
  <c r="T362" i="31" s="1"/>
  <c r="T295" i="31"/>
  <c r="T297" i="31" s="1"/>
  <c r="T484" i="31"/>
  <c r="T501" i="31" s="1"/>
  <c r="T301" i="31"/>
  <c r="T304" i="31" s="1"/>
  <c r="T187" i="31"/>
  <c r="T191" i="31"/>
  <c r="T193" i="31" s="1"/>
  <c r="T434" i="30"/>
  <c r="U387" i="30"/>
  <c r="V381" i="30" s="1"/>
  <c r="U482" i="31"/>
  <c r="U499" i="31" s="1"/>
  <c r="U46" i="35" s="1"/>
  <c r="U54" i="35" s="1"/>
  <c r="U394" i="30"/>
  <c r="U395" i="30" s="1"/>
  <c r="U423" i="30"/>
  <c r="T257" i="31"/>
  <c r="T260" i="31" s="1"/>
  <c r="T373" i="31" s="1"/>
  <c r="T435" i="30"/>
  <c r="T315" i="31"/>
  <c r="T318" i="31" s="1"/>
  <c r="T251" i="31"/>
  <c r="T253" i="31" s="1"/>
  <c r="T465" i="31"/>
  <c r="T309" i="31"/>
  <c r="T311" i="31" s="1"/>
  <c r="T198" i="31"/>
  <c r="T203" i="31"/>
  <c r="T205" i="31" s="1"/>
  <c r="T472" i="31" s="1"/>
  <c r="AW255" i="30"/>
  <c r="AX251" i="30" s="1"/>
  <c r="AX254" i="30" s="1"/>
  <c r="AX258" i="30" s="1"/>
  <c r="AX259" i="30" s="1"/>
  <c r="AX270" i="30" s="1"/>
  <c r="T367" i="31" l="1"/>
  <c r="T369" i="31" s="1"/>
  <c r="T376" i="31"/>
  <c r="X61" i="30"/>
  <c r="X62" i="30" s="1"/>
  <c r="X68" i="30" s="1"/>
  <c r="W178" i="31"/>
  <c r="W179" i="31" s="1"/>
  <c r="T437" i="30"/>
  <c r="T438" i="30" s="1"/>
  <c r="U403" i="30"/>
  <c r="U404" i="30" s="1"/>
  <c r="U405" i="30" s="1"/>
  <c r="U408" i="30" s="1"/>
  <c r="U428" i="30"/>
  <c r="U400" i="30"/>
  <c r="U401" i="30" s="1"/>
  <c r="U407" i="30" s="1"/>
  <c r="V305" i="30"/>
  <c r="V306" i="30" s="1"/>
  <c r="W280" i="30"/>
  <c r="W281" i="30" s="1"/>
  <c r="W314" i="30"/>
  <c r="W287" i="30"/>
  <c r="AX255" i="30"/>
  <c r="AY251" i="30" s="1"/>
  <c r="X63" i="30" l="1"/>
  <c r="X69" i="30" s="1"/>
  <c r="X70" i="30" s="1"/>
  <c r="X71" i="30" s="1"/>
  <c r="X82" i="30" s="1"/>
  <c r="X83" i="30" s="1"/>
  <c r="U409" i="30"/>
  <c r="U413" i="30" s="1"/>
  <c r="U414" i="30" s="1"/>
  <c r="U424" i="30" s="1"/>
  <c r="U425" i="30" s="1"/>
  <c r="V325" i="30"/>
  <c r="V329" i="30" s="1"/>
  <c r="V338" i="30" s="1"/>
  <c r="V340" i="30" s="1"/>
  <c r="W341" i="30" s="1"/>
  <c r="W299" i="30" s="1"/>
  <c r="W300" i="30" s="1"/>
  <c r="W301" i="30" s="1"/>
  <c r="W304" i="30" s="1"/>
  <c r="V316" i="30"/>
  <c r="V376" i="30"/>
  <c r="V377" i="30" s="1"/>
  <c r="V383" i="30" s="1"/>
  <c r="V385" i="30" s="1"/>
  <c r="V422" i="30"/>
  <c r="V481" i="31"/>
  <c r="V498" i="31" s="1"/>
  <c r="V45" i="35" s="1"/>
  <c r="V53" i="35" s="1"/>
  <c r="V393" i="30"/>
  <c r="V315" i="30"/>
  <c r="W282" i="30"/>
  <c r="W283" i="30" s="1"/>
  <c r="X278" i="30" s="1"/>
  <c r="AY254" i="30"/>
  <c r="AY258" i="30" s="1"/>
  <c r="AY259" i="30" s="1"/>
  <c r="AY270" i="30" s="1"/>
  <c r="X436" i="30" l="1"/>
  <c r="X177" i="31"/>
  <c r="X323" i="31"/>
  <c r="X325" i="31" s="1"/>
  <c r="X329" i="31"/>
  <c r="X332" i="31" s="1"/>
  <c r="X464" i="31"/>
  <c r="X210" i="31"/>
  <c r="X214" i="31"/>
  <c r="X216" i="31" s="1"/>
  <c r="X471" i="31" s="1"/>
  <c r="X271" i="31"/>
  <c r="X274" i="31" s="1"/>
  <c r="X387" i="31" s="1"/>
  <c r="X390" i="31" s="1"/>
  <c r="X265" i="31"/>
  <c r="X267" i="31" s="1"/>
  <c r="X381" i="31" s="1"/>
  <c r="X383" i="31" s="1"/>
  <c r="X64" i="30"/>
  <c r="Y59" i="30" s="1"/>
  <c r="Y60" i="30" s="1"/>
  <c r="Y61" i="30" s="1"/>
  <c r="X87" i="30"/>
  <c r="X88" i="30" s="1"/>
  <c r="X118" i="31"/>
  <c r="X136" i="31" s="1"/>
  <c r="X23" i="35" s="1"/>
  <c r="X25" i="35" s="1"/>
  <c r="X32" i="35" s="1"/>
  <c r="X190" i="30"/>
  <c r="X203" i="30" s="1"/>
  <c r="X207" i="30" s="1"/>
  <c r="X392" i="30" s="1"/>
  <c r="V318" i="30"/>
  <c r="V319" i="30" s="1"/>
  <c r="U429" i="30"/>
  <c r="U430" i="30" s="1"/>
  <c r="U483" i="31"/>
  <c r="U500" i="31" s="1"/>
  <c r="U47" i="35" s="1"/>
  <c r="U55" i="35" s="1"/>
  <c r="U187" i="31"/>
  <c r="U295" i="31"/>
  <c r="U297" i="31" s="1"/>
  <c r="U191" i="31"/>
  <c r="U193" i="31" s="1"/>
  <c r="U434" i="30"/>
  <c r="U243" i="31"/>
  <c r="U246" i="31" s="1"/>
  <c r="U359" i="31" s="1"/>
  <c r="U362" i="31" s="1"/>
  <c r="U237" i="31"/>
  <c r="U239" i="31" s="1"/>
  <c r="U353" i="31" s="1"/>
  <c r="U355" i="31" s="1"/>
  <c r="U484" i="31"/>
  <c r="U501" i="31" s="1"/>
  <c r="U301" i="31"/>
  <c r="U304" i="31" s="1"/>
  <c r="W326" i="30"/>
  <c r="W288" i="30"/>
  <c r="W289" i="30" s="1"/>
  <c r="W303" i="30" s="1"/>
  <c r="W317" i="30"/>
  <c r="V386" i="30"/>
  <c r="V387" i="30" s="1"/>
  <c r="W381" i="30" s="1"/>
  <c r="AY255" i="30"/>
  <c r="AZ251" i="30" s="1"/>
  <c r="U28" i="31" l="1"/>
  <c r="U30" i="31" s="1"/>
  <c r="X137" i="31"/>
  <c r="X168" i="31" s="1"/>
  <c r="X169" i="31" s="1"/>
  <c r="X272" i="30"/>
  <c r="X273" i="30" s="1"/>
  <c r="X279" i="30" s="1"/>
  <c r="X119" i="31"/>
  <c r="X159" i="31" s="1"/>
  <c r="X160" i="31" s="1"/>
  <c r="X176" i="31" s="1"/>
  <c r="X178" i="31" s="1"/>
  <c r="X179" i="31" s="1"/>
  <c r="X328" i="30"/>
  <c r="U257" i="31"/>
  <c r="U260" i="31" s="1"/>
  <c r="U373" i="31" s="1"/>
  <c r="U435" i="30"/>
  <c r="U437" i="30" s="1"/>
  <c r="U438" i="30" s="1"/>
  <c r="U315" i="31"/>
  <c r="U318" i="31" s="1"/>
  <c r="U309" i="31"/>
  <c r="U311" i="31" s="1"/>
  <c r="U203" i="31"/>
  <c r="U205" i="31" s="1"/>
  <c r="U472" i="31" s="1"/>
  <c r="U465" i="31"/>
  <c r="U251" i="31"/>
  <c r="U253" i="31" s="1"/>
  <c r="U198" i="31"/>
  <c r="Y67" i="30"/>
  <c r="Y62" i="30"/>
  <c r="Y68" i="30" s="1"/>
  <c r="V423" i="30"/>
  <c r="V482" i="31"/>
  <c r="V499" i="31" s="1"/>
  <c r="V46" i="35" s="1"/>
  <c r="V54" i="35" s="1"/>
  <c r="V394" i="30"/>
  <c r="V395" i="30" s="1"/>
  <c r="W305" i="30"/>
  <c r="AZ254" i="30"/>
  <c r="AZ258" i="30" s="1"/>
  <c r="AZ259" i="30" s="1"/>
  <c r="AZ270" i="30" s="1"/>
  <c r="U367" i="31" l="1"/>
  <c r="U369" i="31" s="1"/>
  <c r="U376" i="31"/>
  <c r="X274" i="30"/>
  <c r="X314" i="30" s="1"/>
  <c r="Y63" i="30"/>
  <c r="V428" i="30"/>
  <c r="V400" i="30"/>
  <c r="V401" i="30" s="1"/>
  <c r="V407" i="30" s="1"/>
  <c r="V403" i="30"/>
  <c r="V404" i="30" s="1"/>
  <c r="V405" i="30" s="1"/>
  <c r="V408" i="30" s="1"/>
  <c r="W422" i="30"/>
  <c r="W376" i="30"/>
  <c r="W377" i="30" s="1"/>
  <c r="W383" i="30" s="1"/>
  <c r="W385" i="30" s="1"/>
  <c r="W315" i="30"/>
  <c r="W481" i="31"/>
  <c r="W498" i="31" s="1"/>
  <c r="W45" i="35" s="1"/>
  <c r="W53" i="35" s="1"/>
  <c r="W393" i="30"/>
  <c r="W306" i="30"/>
  <c r="AZ255" i="30"/>
  <c r="BA251" i="30" s="1"/>
  <c r="X287" i="30" l="1"/>
  <c r="X280" i="30"/>
  <c r="X281" i="30" s="1"/>
  <c r="X282" i="30" s="1"/>
  <c r="X288" i="30" s="1"/>
  <c r="Y69" i="30"/>
  <c r="Y70" i="30" s="1"/>
  <c r="Y71" i="30" s="1"/>
  <c r="Y64" i="30"/>
  <c r="Z59" i="30" s="1"/>
  <c r="W386" i="30"/>
  <c r="W387" i="30" s="1"/>
  <c r="X381" i="30" s="1"/>
  <c r="V409" i="30"/>
  <c r="V413" i="30" s="1"/>
  <c r="V414" i="30" s="1"/>
  <c r="W316" i="30"/>
  <c r="W318" i="30" s="1"/>
  <c r="W319" i="30" s="1"/>
  <c r="W325" i="30"/>
  <c r="W329" i="30" s="1"/>
  <c r="W338" i="30" s="1"/>
  <c r="W340" i="30" s="1"/>
  <c r="X341" i="30" s="1"/>
  <c r="X299" i="30" s="1"/>
  <c r="X300" i="30" s="1"/>
  <c r="X301" i="30" s="1"/>
  <c r="X304" i="30" s="1"/>
  <c r="BA254" i="30"/>
  <c r="BA258" i="30" s="1"/>
  <c r="BA259" i="30" s="1"/>
  <c r="BA270" i="30" s="1"/>
  <c r="X317" i="30" l="1"/>
  <c r="X289" i="30"/>
  <c r="X303" i="30" s="1"/>
  <c r="X305" i="30" s="1"/>
  <c r="X283" i="30"/>
  <c r="Y278" i="30" s="1"/>
  <c r="X326" i="30"/>
  <c r="Z60" i="30"/>
  <c r="Z61" i="30" s="1"/>
  <c r="Y118" i="31"/>
  <c r="Y87" i="30"/>
  <c r="Y88" i="30" s="1"/>
  <c r="Y190" i="30"/>
  <c r="Y203" i="30" s="1"/>
  <c r="Y82" i="30"/>
  <c r="Y83" i="30" s="1"/>
  <c r="W423" i="30"/>
  <c r="W482" i="31"/>
  <c r="W499" i="31" s="1"/>
  <c r="W46" i="35" s="1"/>
  <c r="W54" i="35" s="1"/>
  <c r="W394" i="30"/>
  <c r="W395" i="30" s="1"/>
  <c r="V424" i="30"/>
  <c r="V425" i="30" s="1"/>
  <c r="V429" i="30"/>
  <c r="V430" i="30" s="1"/>
  <c r="V483" i="31"/>
  <c r="V500" i="31" s="1"/>
  <c r="V47" i="35" s="1"/>
  <c r="V55" i="35" s="1"/>
  <c r="BA255" i="30"/>
  <c r="BB251" i="30" s="1"/>
  <c r="BB254" i="30" s="1"/>
  <c r="BB258" i="30" s="1"/>
  <c r="BB259" i="30" s="1"/>
  <c r="BB270" i="30" s="1"/>
  <c r="V28" i="31" l="1"/>
  <c r="V30" i="31" s="1"/>
  <c r="Z62" i="30"/>
  <c r="Z68" i="30" s="1"/>
  <c r="Y119" i="31"/>
  <c r="Y159" i="31" s="1"/>
  <c r="Y160" i="31" s="1"/>
  <c r="Y176" i="31" s="1"/>
  <c r="Y136" i="31"/>
  <c r="Y177" i="31"/>
  <c r="Y265" i="31"/>
  <c r="Y267" i="31" s="1"/>
  <c r="Y381" i="31" s="1"/>
  <c r="Y383" i="31" s="1"/>
  <c r="Y436" i="30"/>
  <c r="Y210" i="31"/>
  <c r="Y323" i="31"/>
  <c r="Y325" i="31" s="1"/>
  <c r="Y329" i="31"/>
  <c r="Y332" i="31" s="1"/>
  <c r="Y464" i="31"/>
  <c r="Y271" i="31"/>
  <c r="Y274" i="31" s="1"/>
  <c r="Y387" i="31" s="1"/>
  <c r="Y390" i="31" s="1"/>
  <c r="Y214" i="31"/>
  <c r="Y216" i="31" s="1"/>
  <c r="Y471" i="31" s="1"/>
  <c r="Y328" i="30"/>
  <c r="Y207" i="30"/>
  <c r="Y392" i="30" s="1"/>
  <c r="Y272" i="30"/>
  <c r="Y273" i="30" s="1"/>
  <c r="Z67" i="30"/>
  <c r="V309" i="31"/>
  <c r="V311" i="31" s="1"/>
  <c r="V203" i="31"/>
  <c r="V205" i="31" s="1"/>
  <c r="V472" i="31" s="1"/>
  <c r="V257" i="31"/>
  <c r="V260" i="31" s="1"/>
  <c r="V373" i="31" s="1"/>
  <c r="V198" i="31"/>
  <c r="V435" i="30"/>
  <c r="V465" i="31"/>
  <c r="V315" i="31"/>
  <c r="V318" i="31" s="1"/>
  <c r="V251" i="31"/>
  <c r="V253" i="31" s="1"/>
  <c r="V187" i="31"/>
  <c r="V484" i="31"/>
  <c r="V501" i="31" s="1"/>
  <c r="V191" i="31"/>
  <c r="V193" i="31" s="1"/>
  <c r="V295" i="31"/>
  <c r="V297" i="31" s="1"/>
  <c r="V434" i="30"/>
  <c r="V301" i="31"/>
  <c r="V304" i="31" s="1"/>
  <c r="V243" i="31"/>
  <c r="V246" i="31" s="1"/>
  <c r="V359" i="31" s="1"/>
  <c r="V362" i="31" s="1"/>
  <c r="V237" i="31"/>
  <c r="V239" i="31" s="1"/>
  <c r="V353" i="31" s="1"/>
  <c r="V355" i="31" s="1"/>
  <c r="W400" i="30"/>
  <c r="W401" i="30" s="1"/>
  <c r="W407" i="30" s="1"/>
  <c r="W403" i="30"/>
  <c r="W404" i="30" s="1"/>
  <c r="W405" i="30" s="1"/>
  <c r="W408" i="30" s="1"/>
  <c r="W428" i="30"/>
  <c r="X306" i="30"/>
  <c r="X393" i="30"/>
  <c r="X481" i="31"/>
  <c r="X498" i="31" s="1"/>
  <c r="X45" i="35" s="1"/>
  <c r="X53" i="35" s="1"/>
  <c r="X422" i="30"/>
  <c r="X376" i="30"/>
  <c r="X377" i="30" s="1"/>
  <c r="X383" i="30" s="1"/>
  <c r="X385" i="30" s="1"/>
  <c r="X315" i="30"/>
  <c r="BB255" i="30"/>
  <c r="BC251" i="30" s="1"/>
  <c r="BC254" i="30" s="1"/>
  <c r="BC258" i="30" s="1"/>
  <c r="BC259" i="30" s="1"/>
  <c r="BC270" i="30" s="1"/>
  <c r="V367" i="31" l="1"/>
  <c r="V369" i="31" s="1"/>
  <c r="V376" i="31"/>
  <c r="Z63" i="30"/>
  <c r="Z69" i="30" s="1"/>
  <c r="Z70" i="30" s="1"/>
  <c r="Z71" i="30" s="1"/>
  <c r="Y178" i="31"/>
  <c r="Y179" i="31" s="1"/>
  <c r="Y274" i="30"/>
  <c r="Y279" i="30"/>
  <c r="Y137" i="31"/>
  <c r="Y168" i="31" s="1"/>
  <c r="Y169" i="31" s="1"/>
  <c r="Y23" i="35"/>
  <c r="Y25" i="35" s="1"/>
  <c r="Y32" i="35" s="1"/>
  <c r="V437" i="30"/>
  <c r="V438" i="30" s="1"/>
  <c r="W409" i="30"/>
  <c r="W413" i="30" s="1"/>
  <c r="W414" i="30" s="1"/>
  <c r="X386" i="30"/>
  <c r="X387" i="30" s="1"/>
  <c r="Y381" i="30" s="1"/>
  <c r="X325" i="30"/>
  <c r="X329" i="30" s="1"/>
  <c r="X338" i="30" s="1"/>
  <c r="X340" i="30" s="1"/>
  <c r="Y341" i="30" s="1"/>
  <c r="Y299" i="30" s="1"/>
  <c r="Y300" i="30" s="1"/>
  <c r="Y301" i="30" s="1"/>
  <c r="Y304" i="30" s="1"/>
  <c r="X316" i="30"/>
  <c r="X318" i="30" s="1"/>
  <c r="X319" i="30" s="1"/>
  <c r="BC255" i="30"/>
  <c r="BD251" i="30" s="1"/>
  <c r="BD254" i="30" s="1"/>
  <c r="BD258" i="30" s="1"/>
  <c r="BD259" i="30" s="1"/>
  <c r="BD270" i="30" s="1"/>
  <c r="Z64" i="30" l="1"/>
  <c r="AA59" i="30" s="1"/>
  <c r="AA60" i="30" s="1"/>
  <c r="AA61" i="30" s="1"/>
  <c r="AA62" i="30" s="1"/>
  <c r="AA68" i="30" s="1"/>
  <c r="Z190" i="30"/>
  <c r="Z203" i="30" s="1"/>
  <c r="Z82" i="30"/>
  <c r="Z83" i="30" s="1"/>
  <c r="Z87" i="30"/>
  <c r="Z88" i="30" s="1"/>
  <c r="Z118" i="31"/>
  <c r="Y287" i="30"/>
  <c r="Y314" i="30"/>
  <c r="Y280" i="30"/>
  <c r="Y281" i="30" s="1"/>
  <c r="Y282" i="30" s="1"/>
  <c r="X394" i="30"/>
  <c r="X395" i="30" s="1"/>
  <c r="X482" i="31"/>
  <c r="X499" i="31" s="1"/>
  <c r="X46" i="35" s="1"/>
  <c r="X54" i="35" s="1"/>
  <c r="X423" i="30"/>
  <c r="W483" i="31"/>
  <c r="W500" i="31" s="1"/>
  <c r="W47" i="35" s="1"/>
  <c r="W55" i="35" s="1"/>
  <c r="W424" i="30"/>
  <c r="W425" i="30" s="1"/>
  <c r="W429" i="30"/>
  <c r="W430" i="30" s="1"/>
  <c r="BD255" i="30"/>
  <c r="BE251" i="30" s="1"/>
  <c r="W28" i="31" l="1"/>
  <c r="W30" i="31" s="1"/>
  <c r="AA67" i="30"/>
  <c r="AA63" i="30"/>
  <c r="AA69" i="30" s="1"/>
  <c r="Z119" i="31"/>
  <c r="Z159" i="31" s="1"/>
  <c r="Z160" i="31" s="1"/>
  <c r="Z176" i="31" s="1"/>
  <c r="Z136" i="31"/>
  <c r="Z177" i="31"/>
  <c r="Z210" i="31"/>
  <c r="Z436" i="30"/>
  <c r="Z464" i="31"/>
  <c r="Z265" i="31"/>
  <c r="Z267" i="31" s="1"/>
  <c r="Z381" i="31" s="1"/>
  <c r="Z383" i="31" s="1"/>
  <c r="Z271" i="31"/>
  <c r="Z274" i="31" s="1"/>
  <c r="Z387" i="31" s="1"/>
  <c r="Z390" i="31" s="1"/>
  <c r="Z323" i="31"/>
  <c r="Z325" i="31" s="1"/>
  <c r="Z214" i="31"/>
  <c r="Z216" i="31" s="1"/>
  <c r="Z471" i="31" s="1"/>
  <c r="Z329" i="31"/>
  <c r="Z332" i="31" s="1"/>
  <c r="Z328" i="30"/>
  <c r="Z207" i="30"/>
  <c r="Z392" i="30" s="1"/>
  <c r="Z272" i="30"/>
  <c r="Z273" i="30" s="1"/>
  <c r="Y283" i="30"/>
  <c r="Z278" i="30" s="1"/>
  <c r="Y326" i="30"/>
  <c r="Y288" i="30"/>
  <c r="Y289" i="30" s="1"/>
  <c r="Y303" i="30" s="1"/>
  <c r="Y317" i="30"/>
  <c r="W191" i="31"/>
  <c r="W193" i="31" s="1"/>
  <c r="W301" i="31"/>
  <c r="W304" i="31" s="1"/>
  <c r="W434" i="30"/>
  <c r="W243" i="31"/>
  <c r="W246" i="31" s="1"/>
  <c r="W359" i="31" s="1"/>
  <c r="W362" i="31" s="1"/>
  <c r="W484" i="31"/>
  <c r="W501" i="31" s="1"/>
  <c r="W187" i="31"/>
  <c r="W237" i="31"/>
  <c r="W239" i="31" s="1"/>
  <c r="W353" i="31" s="1"/>
  <c r="W355" i="31" s="1"/>
  <c r="W295" i="31"/>
  <c r="W297" i="31" s="1"/>
  <c r="X403" i="30"/>
  <c r="X404" i="30" s="1"/>
  <c r="X405" i="30" s="1"/>
  <c r="X408" i="30" s="1"/>
  <c r="X400" i="30"/>
  <c r="X401" i="30" s="1"/>
  <c r="X407" i="30" s="1"/>
  <c r="X428" i="30"/>
  <c r="W465" i="31"/>
  <c r="W198" i="31"/>
  <c r="W251" i="31"/>
  <c r="W253" i="31" s="1"/>
  <c r="W257" i="31"/>
  <c r="W260" i="31" s="1"/>
  <c r="W373" i="31" s="1"/>
  <c r="W435" i="30"/>
  <c r="W203" i="31"/>
  <c r="W205" i="31" s="1"/>
  <c r="W472" i="31" s="1"/>
  <c r="W315" i="31"/>
  <c r="W318" i="31" s="1"/>
  <c r="W309" i="31"/>
  <c r="W311" i="31" s="1"/>
  <c r="BE254" i="30"/>
  <c r="BE258" i="30" s="1"/>
  <c r="BE259" i="30" s="1"/>
  <c r="BE270" i="30" s="1"/>
  <c r="W367" i="31" l="1"/>
  <c r="W369" i="31" s="1"/>
  <c r="W376" i="31"/>
  <c r="AA70" i="30"/>
  <c r="AA71" i="30" s="1"/>
  <c r="AA82" i="30" s="1"/>
  <c r="AA83" i="30" s="1"/>
  <c r="AA64" i="30"/>
  <c r="AB59" i="30" s="1"/>
  <c r="AB60" i="30" s="1"/>
  <c r="AB67" i="30" s="1"/>
  <c r="Z274" i="30"/>
  <c r="Z279" i="30"/>
  <c r="Z137" i="31"/>
  <c r="Z168" i="31" s="1"/>
  <c r="Z169" i="31" s="1"/>
  <c r="Z23" i="35"/>
  <c r="Z25" i="35" s="1"/>
  <c r="Z32" i="35" s="1"/>
  <c r="Z178" i="31"/>
  <c r="Z179" i="31" s="1"/>
  <c r="Y305" i="30"/>
  <c r="Y306" i="30" s="1"/>
  <c r="W437" i="30"/>
  <c r="W438" i="30" s="1"/>
  <c r="X409" i="30"/>
  <c r="X413" i="30" s="1"/>
  <c r="X414" i="30" s="1"/>
  <c r="BE255" i="30"/>
  <c r="BF251" i="30" s="1"/>
  <c r="BF254" i="30" s="1"/>
  <c r="BF258" i="30" s="1"/>
  <c r="BF259" i="30" s="1"/>
  <c r="BF270" i="30" s="1"/>
  <c r="AB61" i="30" l="1"/>
  <c r="AB62" i="30" s="1"/>
  <c r="AB68" i="30" s="1"/>
  <c r="AA214" i="31"/>
  <c r="AA216" i="31" s="1"/>
  <c r="AA471" i="31" s="1"/>
  <c r="AA329" i="31"/>
  <c r="AA332" i="31" s="1"/>
  <c r="AA464" i="31"/>
  <c r="AA323" i="31"/>
  <c r="AA325" i="31" s="1"/>
  <c r="AA210" i="31"/>
  <c r="AA271" i="31"/>
  <c r="AA274" i="31" s="1"/>
  <c r="AA387" i="31" s="1"/>
  <c r="AA390" i="31" s="1"/>
  <c r="AA265" i="31"/>
  <c r="AA267" i="31" s="1"/>
  <c r="AA381" i="31" s="1"/>
  <c r="AA383" i="31" s="1"/>
  <c r="AA436" i="30"/>
  <c r="AA177" i="31"/>
  <c r="AA87" i="30"/>
  <c r="AA88" i="30" s="1"/>
  <c r="AA190" i="30"/>
  <c r="AA203" i="30" s="1"/>
  <c r="AA328" i="30" s="1"/>
  <c r="AA118" i="31"/>
  <c r="Z280" i="30"/>
  <c r="Z281" i="30" s="1"/>
  <c r="Z282" i="30" s="1"/>
  <c r="Z317" i="30" s="1"/>
  <c r="Z287" i="30"/>
  <c r="Z314" i="30"/>
  <c r="Y325" i="30"/>
  <c r="Y329" i="30" s="1"/>
  <c r="Y338" i="30" s="1"/>
  <c r="Y340" i="30" s="1"/>
  <c r="Z341" i="30" s="1"/>
  <c r="Z299" i="30" s="1"/>
  <c r="Z300" i="30" s="1"/>
  <c r="Z301" i="30" s="1"/>
  <c r="Z304" i="30" s="1"/>
  <c r="Y316" i="30"/>
  <c r="Y481" i="31"/>
  <c r="Y498" i="31" s="1"/>
  <c r="Y45" i="35" s="1"/>
  <c r="Y53" i="35" s="1"/>
  <c r="Y315" i="30"/>
  <c r="Y393" i="30"/>
  <c r="Y422" i="30"/>
  <c r="Y376" i="30"/>
  <c r="Y377" i="30" s="1"/>
  <c r="Y383" i="30" s="1"/>
  <c r="Y385" i="30" s="1"/>
  <c r="Y386" i="30" s="1"/>
  <c r="Y387" i="30" s="1"/>
  <c r="Z381" i="30" s="1"/>
  <c r="X424" i="30"/>
  <c r="X425" i="30" s="1"/>
  <c r="X429" i="30"/>
  <c r="X430" i="30" s="1"/>
  <c r="X483" i="31"/>
  <c r="X500" i="31" s="1"/>
  <c r="X47" i="35" s="1"/>
  <c r="X55" i="35" s="1"/>
  <c r="BF255" i="30"/>
  <c r="BG251" i="30" s="1"/>
  <c r="X28" i="31" l="1"/>
  <c r="X30" i="31" s="1"/>
  <c r="AB63" i="30"/>
  <c r="AB69" i="30" s="1"/>
  <c r="AB70" i="30" s="1"/>
  <c r="AB71" i="30" s="1"/>
  <c r="AB82" i="30" s="1"/>
  <c r="AB83" i="30" s="1"/>
  <c r="AA207" i="30"/>
  <c r="AA392" i="30" s="1"/>
  <c r="AA272" i="30"/>
  <c r="AA273" i="30" s="1"/>
  <c r="AA279" i="30" s="1"/>
  <c r="AA136" i="31"/>
  <c r="AA119" i="31"/>
  <c r="AA159" i="31" s="1"/>
  <c r="AA160" i="31" s="1"/>
  <c r="AA176" i="31" s="1"/>
  <c r="AA178" i="31" s="1"/>
  <c r="AA179" i="31" s="1"/>
  <c r="Z288" i="30"/>
  <c r="Z289" i="30" s="1"/>
  <c r="Z303" i="30" s="1"/>
  <c r="Z305" i="30" s="1"/>
  <c r="Z306" i="30" s="1"/>
  <c r="Z326" i="30"/>
  <c r="Y318" i="30"/>
  <c r="Y319" i="30" s="1"/>
  <c r="Z283" i="30"/>
  <c r="AA278" i="30" s="1"/>
  <c r="Y394" i="30"/>
  <c r="Y395" i="30" s="1"/>
  <c r="Y428" i="30" s="1"/>
  <c r="Y482" i="31"/>
  <c r="Y499" i="31" s="1"/>
  <c r="Y46" i="35" s="1"/>
  <c r="Y54" i="35" s="1"/>
  <c r="Y423" i="30"/>
  <c r="X243" i="31"/>
  <c r="X246" i="31" s="1"/>
  <c r="X359" i="31" s="1"/>
  <c r="X362" i="31" s="1"/>
  <c r="X191" i="31"/>
  <c r="X193" i="31" s="1"/>
  <c r="X484" i="31"/>
  <c r="X501" i="31" s="1"/>
  <c r="X237" i="31"/>
  <c r="X239" i="31" s="1"/>
  <c r="X353" i="31" s="1"/>
  <c r="X355" i="31" s="1"/>
  <c r="X295" i="31"/>
  <c r="X297" i="31" s="1"/>
  <c r="X187" i="31"/>
  <c r="X301" i="31"/>
  <c r="X304" i="31" s="1"/>
  <c r="X434" i="30"/>
  <c r="X315" i="31"/>
  <c r="X318" i="31" s="1"/>
  <c r="X257" i="31"/>
  <c r="X260" i="31" s="1"/>
  <c r="X373" i="31" s="1"/>
  <c r="X198" i="31"/>
  <c r="X465" i="31"/>
  <c r="X309" i="31"/>
  <c r="X311" i="31" s="1"/>
  <c r="X251" i="31"/>
  <c r="X253" i="31" s="1"/>
  <c r="X203" i="31"/>
  <c r="X205" i="31" s="1"/>
  <c r="X472" i="31" s="1"/>
  <c r="X435" i="30"/>
  <c r="BG254" i="30"/>
  <c r="BG258" i="30" s="1"/>
  <c r="BG259" i="30" s="1"/>
  <c r="BG270" i="30" s="1"/>
  <c r="X367" i="31" l="1"/>
  <c r="X369" i="31" s="1"/>
  <c r="X376" i="31"/>
  <c r="AB118" i="31"/>
  <c r="AB136" i="31" s="1"/>
  <c r="AB64" i="30"/>
  <c r="AC59" i="30" s="1"/>
  <c r="AC60" i="30" s="1"/>
  <c r="AC67" i="30" s="1"/>
  <c r="AB190" i="30"/>
  <c r="AB203" i="30" s="1"/>
  <c r="AB207" i="30" s="1"/>
  <c r="AB392" i="30" s="1"/>
  <c r="AB87" i="30"/>
  <c r="AB88" i="30" s="1"/>
  <c r="AA274" i="30"/>
  <c r="AA287" i="30" s="1"/>
  <c r="AA23" i="35"/>
  <c r="AA25" i="35" s="1"/>
  <c r="AA32" i="35" s="1"/>
  <c r="AA137" i="31"/>
  <c r="AA168" i="31" s="1"/>
  <c r="AA169" i="31" s="1"/>
  <c r="Y403" i="30"/>
  <c r="Y404" i="30" s="1"/>
  <c r="Y405" i="30" s="1"/>
  <c r="Y408" i="30" s="1"/>
  <c r="Y400" i="30"/>
  <c r="Y401" i="30" s="1"/>
  <c r="Y407" i="30" s="1"/>
  <c r="Z316" i="30"/>
  <c r="Z325" i="30"/>
  <c r="Z329" i="30" s="1"/>
  <c r="Z338" i="30" s="1"/>
  <c r="Z340" i="30" s="1"/>
  <c r="AA341" i="30" s="1"/>
  <c r="AA299" i="30" s="1"/>
  <c r="AA300" i="30" s="1"/>
  <c r="AA301" i="30" s="1"/>
  <c r="AA304" i="30" s="1"/>
  <c r="AB214" i="31"/>
  <c r="AB216" i="31" s="1"/>
  <c r="AB471" i="31" s="1"/>
  <c r="AB436" i="30"/>
  <c r="AB323" i="31"/>
  <c r="AB325" i="31" s="1"/>
  <c r="AB177" i="31"/>
  <c r="AB210" i="31"/>
  <c r="AB265" i="31"/>
  <c r="AB267" i="31" s="1"/>
  <c r="AB381" i="31" s="1"/>
  <c r="AB383" i="31" s="1"/>
  <c r="AB464" i="31"/>
  <c r="AB271" i="31"/>
  <c r="AB274" i="31" s="1"/>
  <c r="AB387" i="31" s="1"/>
  <c r="AB390" i="31" s="1"/>
  <c r="AB329" i="31"/>
  <c r="AB332" i="31" s="1"/>
  <c r="Z422" i="30"/>
  <c r="Z481" i="31"/>
  <c r="Z498" i="31" s="1"/>
  <c r="Z45" i="35" s="1"/>
  <c r="Z53" i="35" s="1"/>
  <c r="Z376" i="30"/>
  <c r="Z377" i="30" s="1"/>
  <c r="Z383" i="30" s="1"/>
  <c r="Z385" i="30" s="1"/>
  <c r="Z315" i="30"/>
  <c r="Z393" i="30"/>
  <c r="X437" i="30"/>
  <c r="X438" i="30" s="1"/>
  <c r="BG255" i="30"/>
  <c r="BH251" i="30" s="1"/>
  <c r="BH254" i="30" s="1"/>
  <c r="AB119" i="31" l="1"/>
  <c r="AB159" i="31" s="1"/>
  <c r="AB160" i="31" s="1"/>
  <c r="AB176" i="31" s="1"/>
  <c r="AB178" i="31" s="1"/>
  <c r="AB179" i="31" s="1"/>
  <c r="AB328" i="30"/>
  <c r="AC61" i="30"/>
  <c r="AC62" i="30" s="1"/>
  <c r="AC68" i="30" s="1"/>
  <c r="AB272" i="30"/>
  <c r="AB273" i="30" s="1"/>
  <c r="AB279" i="30" s="1"/>
  <c r="AA314" i="30"/>
  <c r="AA280" i="30"/>
  <c r="AA281" i="30" s="1"/>
  <c r="AA282" i="30" s="1"/>
  <c r="AA283" i="30" s="1"/>
  <c r="AB278" i="30" s="1"/>
  <c r="Y409" i="30"/>
  <c r="Y413" i="30" s="1"/>
  <c r="Y414" i="30" s="1"/>
  <c r="Y424" i="30" s="1"/>
  <c r="Y425" i="30" s="1"/>
  <c r="AB137" i="31"/>
  <c r="AB168" i="31" s="1"/>
  <c r="AB169" i="31" s="1"/>
  <c r="AB23" i="35"/>
  <c r="AB25" i="35" s="1"/>
  <c r="AB32" i="35" s="1"/>
  <c r="Z318" i="30"/>
  <c r="Z319" i="30" s="1"/>
  <c r="Z386" i="30"/>
  <c r="Z387" i="30" s="1"/>
  <c r="AA381" i="30" s="1"/>
  <c r="BH258" i="30"/>
  <c r="BH259" i="30" s="1"/>
  <c r="I254" i="30"/>
  <c r="I258" i="30" s="1"/>
  <c r="BH255" i="30"/>
  <c r="AB274" i="30" l="1"/>
  <c r="AB280" i="30" s="1"/>
  <c r="AB281" i="30" s="1"/>
  <c r="AB282" i="30" s="1"/>
  <c r="AA326" i="30"/>
  <c r="AA288" i="30"/>
  <c r="AA289" i="30" s="1"/>
  <c r="AA303" i="30" s="1"/>
  <c r="AA305" i="30" s="1"/>
  <c r="AA376" i="30" s="1"/>
  <c r="AA377" i="30" s="1"/>
  <c r="AA383" i="30" s="1"/>
  <c r="AA385" i="30" s="1"/>
  <c r="AA317" i="30"/>
  <c r="Y483" i="31"/>
  <c r="Y500" i="31" s="1"/>
  <c r="Y47" i="35" s="1"/>
  <c r="Y55" i="35" s="1"/>
  <c r="Y429" i="30"/>
  <c r="Y430" i="30" s="1"/>
  <c r="Y191" i="31"/>
  <c r="Y193" i="31" s="1"/>
  <c r="Y301" i="31"/>
  <c r="Y304" i="31" s="1"/>
  <c r="Y434" i="30"/>
  <c r="Y187" i="31"/>
  <c r="Y243" i="31"/>
  <c r="Y246" i="31" s="1"/>
  <c r="Y359" i="31" s="1"/>
  <c r="Y362" i="31" s="1"/>
  <c r="Y237" i="31"/>
  <c r="Y239" i="31" s="1"/>
  <c r="Y353" i="31" s="1"/>
  <c r="Y355" i="31" s="1"/>
  <c r="Y295" i="31"/>
  <c r="Y297" i="31" s="1"/>
  <c r="Y484" i="31"/>
  <c r="Y501" i="31" s="1"/>
  <c r="AC63" i="30"/>
  <c r="AC69" i="30" s="1"/>
  <c r="AC70" i="30" s="1"/>
  <c r="AC71" i="30" s="1"/>
  <c r="Z394" i="30"/>
  <c r="Z395" i="30" s="1"/>
  <c r="Z423" i="30"/>
  <c r="Z482" i="31"/>
  <c r="Z499" i="31" s="1"/>
  <c r="Z46" i="35" s="1"/>
  <c r="Z54" i="35" s="1"/>
  <c r="BH270" i="30"/>
  <c r="F262" i="30"/>
  <c r="F264" i="30" s="1"/>
  <c r="F446" i="30" s="1"/>
  <c r="I259" i="30"/>
  <c r="I270" i="30" s="1"/>
  <c r="Y28" i="31" l="1"/>
  <c r="Y30" i="31" s="1"/>
  <c r="AA306" i="30"/>
  <c r="AA316" i="30" s="1"/>
  <c r="AB314" i="30"/>
  <c r="AB287" i="30"/>
  <c r="AA393" i="30"/>
  <c r="AA315" i="30"/>
  <c r="AA481" i="31"/>
  <c r="AA498" i="31" s="1"/>
  <c r="AA45" i="35" s="1"/>
  <c r="AA53" i="35" s="1"/>
  <c r="AA422" i="30"/>
  <c r="Y257" i="31"/>
  <c r="Y260" i="31" s="1"/>
  <c r="Y373" i="31" s="1"/>
  <c r="Y203" i="31"/>
  <c r="Y205" i="31" s="1"/>
  <c r="Y472" i="31" s="1"/>
  <c r="Y251" i="31"/>
  <c r="Y253" i="31" s="1"/>
  <c r="Y435" i="30"/>
  <c r="Y437" i="30" s="1"/>
  <c r="Y438" i="30" s="1"/>
  <c r="AC64" i="30"/>
  <c r="AD59" i="30" s="1"/>
  <c r="AD60" i="30" s="1"/>
  <c r="AD67" i="30" s="1"/>
  <c r="Y198" i="31"/>
  <c r="Y315" i="31"/>
  <c r="Y318" i="31" s="1"/>
  <c r="Y309" i="31"/>
  <c r="Y311" i="31" s="1"/>
  <c r="Y465" i="31"/>
  <c r="Z400" i="30"/>
  <c r="Z401" i="30" s="1"/>
  <c r="Z407" i="30" s="1"/>
  <c r="Z428" i="30"/>
  <c r="Z403" i="30"/>
  <c r="Z404" i="30" s="1"/>
  <c r="Z405" i="30" s="1"/>
  <c r="Z408" i="30" s="1"/>
  <c r="AC190" i="30"/>
  <c r="AC203" i="30" s="1"/>
  <c r="AC82" i="30"/>
  <c r="AC83" i="30" s="1"/>
  <c r="AC87" i="30"/>
  <c r="AC88" i="30" s="1"/>
  <c r="AC118" i="31"/>
  <c r="AB283" i="30"/>
  <c r="AC278" i="30" s="1"/>
  <c r="AB288" i="30"/>
  <c r="AB326" i="30"/>
  <c r="AB317" i="30"/>
  <c r="AA386" i="30"/>
  <c r="AA387" i="30" s="1"/>
  <c r="AB381" i="30" s="1"/>
  <c r="Y367" i="31" l="1"/>
  <c r="Y369" i="31" s="1"/>
  <c r="Y376" i="31"/>
  <c r="AA325" i="30"/>
  <c r="AA329" i="30" s="1"/>
  <c r="AA338" i="30" s="1"/>
  <c r="AA340" i="30" s="1"/>
  <c r="AB341" i="30" s="1"/>
  <c r="AB299" i="30" s="1"/>
  <c r="AB300" i="30" s="1"/>
  <c r="AB301" i="30" s="1"/>
  <c r="AB304" i="30" s="1"/>
  <c r="AB289" i="30"/>
  <c r="AB303" i="30" s="1"/>
  <c r="AA318" i="30"/>
  <c r="AA319" i="30" s="1"/>
  <c r="AC136" i="31"/>
  <c r="AC119" i="31"/>
  <c r="AC159" i="31" s="1"/>
  <c r="AC160" i="31" s="1"/>
  <c r="AC176" i="31" s="1"/>
  <c r="AC265" i="31"/>
  <c r="AC267" i="31" s="1"/>
  <c r="AC381" i="31" s="1"/>
  <c r="AC383" i="31" s="1"/>
  <c r="AC436" i="30"/>
  <c r="AC210" i="31"/>
  <c r="AC214" i="31"/>
  <c r="AC216" i="31" s="1"/>
  <c r="AC471" i="31" s="1"/>
  <c r="AC464" i="31"/>
  <c r="AC323" i="31"/>
  <c r="AC325" i="31" s="1"/>
  <c r="AC271" i="31"/>
  <c r="AC274" i="31" s="1"/>
  <c r="AC387" i="31" s="1"/>
  <c r="AC390" i="31" s="1"/>
  <c r="AC177" i="31"/>
  <c r="AC329" i="31"/>
  <c r="AC332" i="31" s="1"/>
  <c r="AD61" i="30"/>
  <c r="AA394" i="30"/>
  <c r="AA395" i="30" s="1"/>
  <c r="AA423" i="30"/>
  <c r="AA482" i="31"/>
  <c r="AA499" i="31" s="1"/>
  <c r="AA46" i="35" s="1"/>
  <c r="AA54" i="35" s="1"/>
  <c r="AC207" i="30"/>
  <c r="AC392" i="30" s="1"/>
  <c r="AC272" i="30"/>
  <c r="AC273" i="30" s="1"/>
  <c r="AC328" i="30"/>
  <c r="Z409" i="30"/>
  <c r="Z413" i="30" s="1"/>
  <c r="Z414" i="30" s="1"/>
  <c r="AB305" i="30" l="1"/>
  <c r="AB315" i="30" s="1"/>
  <c r="Z424" i="30"/>
  <c r="Z425" i="30" s="1"/>
  <c r="Z429" i="30"/>
  <c r="Z430" i="30" s="1"/>
  <c r="Z483" i="31"/>
  <c r="Z500" i="31" s="1"/>
  <c r="Z47" i="35" s="1"/>
  <c r="Z55" i="35" s="1"/>
  <c r="AC279" i="30"/>
  <c r="AC274" i="30"/>
  <c r="AA400" i="30"/>
  <c r="AA401" i="30" s="1"/>
  <c r="AA407" i="30" s="1"/>
  <c r="AA403" i="30"/>
  <c r="AA404" i="30" s="1"/>
  <c r="AA405" i="30" s="1"/>
  <c r="AA408" i="30" s="1"/>
  <c r="AA428" i="30"/>
  <c r="AC178" i="31"/>
  <c r="AC179" i="31" s="1"/>
  <c r="AD62" i="30"/>
  <c r="AD68" i="30" s="1"/>
  <c r="AC137" i="31"/>
  <c r="AC168" i="31" s="1"/>
  <c r="AC169" i="31" s="1"/>
  <c r="AC23" i="35"/>
  <c r="AC25" i="35" s="1"/>
  <c r="AC32" i="35" s="1"/>
  <c r="Z28" i="31" l="1"/>
  <c r="Z30" i="31" s="1"/>
  <c r="AB306" i="30"/>
  <c r="AB316" i="30" s="1"/>
  <c r="AB318" i="30" s="1"/>
  <c r="AB319" i="30" s="1"/>
  <c r="AB422" i="30"/>
  <c r="AB393" i="30"/>
  <c r="AB376" i="30"/>
  <c r="AB377" i="30" s="1"/>
  <c r="AB383" i="30" s="1"/>
  <c r="AB385" i="30" s="1"/>
  <c r="AB386" i="30" s="1"/>
  <c r="AB481" i="31"/>
  <c r="AB498" i="31" s="1"/>
  <c r="AB45" i="35" s="1"/>
  <c r="AB53" i="35" s="1"/>
  <c r="AA409" i="30"/>
  <c r="AA413" i="30" s="1"/>
  <c r="AA414" i="30" s="1"/>
  <c r="AA483" i="31" s="1"/>
  <c r="AA500" i="31" s="1"/>
  <c r="AA47" i="35" s="1"/>
  <c r="AA55" i="35" s="1"/>
  <c r="AC287" i="30"/>
  <c r="AC280" i="30"/>
  <c r="AC281" i="30" s="1"/>
  <c r="AC314" i="30"/>
  <c r="Z203" i="31"/>
  <c r="Z205" i="31" s="1"/>
  <c r="Z472" i="31" s="1"/>
  <c r="Z435" i="30"/>
  <c r="Z198" i="31"/>
  <c r="Z257" i="31"/>
  <c r="Z260" i="31" s="1"/>
  <c r="Z373" i="31" s="1"/>
  <c r="Z465" i="31"/>
  <c r="Z315" i="31"/>
  <c r="Z318" i="31" s="1"/>
  <c r="Z251" i="31"/>
  <c r="Z253" i="31" s="1"/>
  <c r="Z309" i="31"/>
  <c r="Z311" i="31" s="1"/>
  <c r="AD63" i="30"/>
  <c r="AD69" i="30" s="1"/>
  <c r="AD70" i="30" s="1"/>
  <c r="AD71" i="30" s="1"/>
  <c r="Z191" i="31"/>
  <c r="Z193" i="31" s="1"/>
  <c r="Z434" i="30"/>
  <c r="Z301" i="31"/>
  <c r="Z304" i="31" s="1"/>
  <c r="Z237" i="31"/>
  <c r="Z239" i="31" s="1"/>
  <c r="Z353" i="31" s="1"/>
  <c r="Z355" i="31" s="1"/>
  <c r="Z187" i="31"/>
  <c r="Z295" i="31"/>
  <c r="Z297" i="31" s="1"/>
  <c r="Z484" i="31"/>
  <c r="Z501" i="31" s="1"/>
  <c r="Z243" i="31"/>
  <c r="Z246" i="31" s="1"/>
  <c r="Z359" i="31" s="1"/>
  <c r="Z362" i="31" s="1"/>
  <c r="Z367" i="31" l="1"/>
  <c r="Z369" i="31" s="1"/>
  <c r="Z376" i="31"/>
  <c r="AB325" i="30"/>
  <c r="AB329" i="30" s="1"/>
  <c r="AB338" i="30" s="1"/>
  <c r="AB340" i="30" s="1"/>
  <c r="AC341" i="30" s="1"/>
  <c r="AC299" i="30" s="1"/>
  <c r="AC300" i="30" s="1"/>
  <c r="AC301" i="30" s="1"/>
  <c r="AC304" i="30" s="1"/>
  <c r="AA429" i="30"/>
  <c r="AA430" i="30" s="1"/>
  <c r="AA424" i="30"/>
  <c r="AA425" i="30" s="1"/>
  <c r="Z437" i="30"/>
  <c r="Z438" i="30" s="1"/>
  <c r="AD190" i="30"/>
  <c r="AD203" i="30" s="1"/>
  <c r="AD87" i="30"/>
  <c r="AD88" i="30" s="1"/>
  <c r="AD118" i="31"/>
  <c r="AD82" i="30"/>
  <c r="AD83" i="30" s="1"/>
  <c r="AB423" i="30"/>
  <c r="AB394" i="30"/>
  <c r="AB395" i="30" s="1"/>
  <c r="AB482" i="31"/>
  <c r="AB499" i="31" s="1"/>
  <c r="AB46" i="35" s="1"/>
  <c r="AB54" i="35" s="1"/>
  <c r="AD64" i="30"/>
  <c r="AE59" i="30" s="1"/>
  <c r="AC282" i="30"/>
  <c r="AC283" i="30" s="1"/>
  <c r="AD278" i="30" s="1"/>
  <c r="AB387" i="30"/>
  <c r="AC381" i="30" s="1"/>
  <c r="AA28" i="31" l="1"/>
  <c r="AA30" i="31" s="1"/>
  <c r="AA295" i="31"/>
  <c r="AA297" i="31" s="1"/>
  <c r="AA257" i="31"/>
  <c r="AA260" i="31" s="1"/>
  <c r="AA373" i="31" s="1"/>
  <c r="AA237" i="31"/>
  <c r="AA239" i="31" s="1"/>
  <c r="AA353" i="31" s="1"/>
  <c r="AA355" i="31" s="1"/>
  <c r="AA301" i="31"/>
  <c r="AA304" i="31" s="1"/>
  <c r="AA198" i="31"/>
  <c r="AA309" i="31"/>
  <c r="AA311" i="31" s="1"/>
  <c r="AA191" i="31"/>
  <c r="AA193" i="31" s="1"/>
  <c r="AA203" i="31"/>
  <c r="AA205" i="31" s="1"/>
  <c r="AA472" i="31" s="1"/>
  <c r="AA187" i="31"/>
  <c r="AA434" i="30"/>
  <c r="AA315" i="31"/>
  <c r="AA318" i="31" s="1"/>
  <c r="AA243" i="31"/>
  <c r="AA246" i="31" s="1"/>
  <c r="AA359" i="31" s="1"/>
  <c r="AA362" i="31" s="1"/>
  <c r="AA484" i="31"/>
  <c r="AA501" i="31" s="1"/>
  <c r="AA435" i="30"/>
  <c r="AA465" i="31"/>
  <c r="AA251" i="31"/>
  <c r="AA253" i="31" s="1"/>
  <c r="AE60" i="30"/>
  <c r="AE67" i="30" s="1"/>
  <c r="AD329" i="31"/>
  <c r="AD332" i="31" s="1"/>
  <c r="AD210" i="31"/>
  <c r="AD464" i="31"/>
  <c r="AD436" i="30"/>
  <c r="AD271" i="31"/>
  <c r="AD274" i="31" s="1"/>
  <c r="AD387" i="31" s="1"/>
  <c r="AD390" i="31" s="1"/>
  <c r="AD214" i="31"/>
  <c r="AD216" i="31" s="1"/>
  <c r="AD471" i="31" s="1"/>
  <c r="AD265" i="31"/>
  <c r="AD267" i="31" s="1"/>
  <c r="AD381" i="31" s="1"/>
  <c r="AD383" i="31" s="1"/>
  <c r="AD177" i="31"/>
  <c r="AD323" i="31"/>
  <c r="AD325" i="31" s="1"/>
  <c r="AD136" i="31"/>
  <c r="AD119" i="31"/>
  <c r="AD159" i="31" s="1"/>
  <c r="AD160" i="31" s="1"/>
  <c r="AD176" i="31" s="1"/>
  <c r="AC326" i="30"/>
  <c r="AC288" i="30"/>
  <c r="AC289" i="30" s="1"/>
  <c r="AC303" i="30" s="1"/>
  <c r="AC317" i="30"/>
  <c r="AB428" i="30"/>
  <c r="AB403" i="30"/>
  <c r="AB404" i="30" s="1"/>
  <c r="AB405" i="30" s="1"/>
  <c r="AB408" i="30" s="1"/>
  <c r="AB400" i="30"/>
  <c r="AB401" i="30" s="1"/>
  <c r="AB407" i="30" s="1"/>
  <c r="AD272" i="30"/>
  <c r="AD273" i="30" s="1"/>
  <c r="AD207" i="30"/>
  <c r="AD392" i="30" s="1"/>
  <c r="AD328" i="30"/>
  <c r="AA367" i="31" l="1"/>
  <c r="AA369" i="31" s="1"/>
  <c r="AA376" i="31"/>
  <c r="AA437" i="30"/>
  <c r="AA438" i="30" s="1"/>
  <c r="AD178" i="31"/>
  <c r="AD179" i="31" s="1"/>
  <c r="AB409" i="30"/>
  <c r="AB413" i="30" s="1"/>
  <c r="AB414" i="30" s="1"/>
  <c r="AB424" i="30" s="1"/>
  <c r="AB425" i="30" s="1"/>
  <c r="AD23" i="35"/>
  <c r="AD25" i="35" s="1"/>
  <c r="AD32" i="35" s="1"/>
  <c r="AD137" i="31"/>
  <c r="AD168" i="31" s="1"/>
  <c r="AD169" i="31" s="1"/>
  <c r="AC305" i="30"/>
  <c r="AC306" i="30" s="1"/>
  <c r="AE61" i="30"/>
  <c r="AD274" i="30"/>
  <c r="AD279" i="30"/>
  <c r="AB483" i="31" l="1"/>
  <c r="AB500" i="31" s="1"/>
  <c r="AB47" i="35" s="1"/>
  <c r="AB55" i="35" s="1"/>
  <c r="AB429" i="30"/>
  <c r="AB430" i="30" s="1"/>
  <c r="AE62" i="30"/>
  <c r="AE68" i="30" s="1"/>
  <c r="AC325" i="30"/>
  <c r="AC329" i="30" s="1"/>
  <c r="AC338" i="30" s="1"/>
  <c r="AC340" i="30" s="1"/>
  <c r="AD341" i="30" s="1"/>
  <c r="AD299" i="30" s="1"/>
  <c r="AD300" i="30" s="1"/>
  <c r="AD301" i="30" s="1"/>
  <c r="AD304" i="30" s="1"/>
  <c r="AC316" i="30"/>
  <c r="AB484" i="31"/>
  <c r="AB501" i="31" s="1"/>
  <c r="AB301" i="31"/>
  <c r="AB304" i="31" s="1"/>
  <c r="AB295" i="31"/>
  <c r="AB297" i="31" s="1"/>
  <c r="AB191" i="31"/>
  <c r="AB193" i="31" s="1"/>
  <c r="AB243" i="31"/>
  <c r="AB246" i="31" s="1"/>
  <c r="AB359" i="31" s="1"/>
  <c r="AB362" i="31" s="1"/>
  <c r="AB237" i="31"/>
  <c r="AB239" i="31" s="1"/>
  <c r="AB353" i="31" s="1"/>
  <c r="AB355" i="31" s="1"/>
  <c r="AB187" i="31"/>
  <c r="AB434" i="30"/>
  <c r="AC315" i="30"/>
  <c r="AC422" i="30"/>
  <c r="AC481" i="31"/>
  <c r="AC498" i="31" s="1"/>
  <c r="AC45" i="35" s="1"/>
  <c r="AC53" i="35" s="1"/>
  <c r="AC393" i="30"/>
  <c r="AC376" i="30"/>
  <c r="AC377" i="30" s="1"/>
  <c r="AC383" i="30" s="1"/>
  <c r="AC385" i="30" s="1"/>
  <c r="AD314" i="30"/>
  <c r="AD287" i="30"/>
  <c r="AD280" i="30"/>
  <c r="AD281" i="30" s="1"/>
  <c r="AD282" i="30" s="1"/>
  <c r="AB28" i="31" l="1"/>
  <c r="AB30" i="31" s="1"/>
  <c r="AB465" i="31"/>
  <c r="AB315" i="31"/>
  <c r="AB318" i="31" s="1"/>
  <c r="AB198" i="31"/>
  <c r="AB257" i="31"/>
  <c r="AB260" i="31" s="1"/>
  <c r="AB373" i="31" s="1"/>
  <c r="AB251" i="31"/>
  <c r="AB253" i="31" s="1"/>
  <c r="AB435" i="30"/>
  <c r="AB437" i="30" s="1"/>
  <c r="AB438" i="30" s="1"/>
  <c r="AB203" i="31"/>
  <c r="AB205" i="31" s="1"/>
  <c r="AB472" i="31" s="1"/>
  <c r="AB309" i="31"/>
  <c r="AB311" i="31" s="1"/>
  <c r="AE63" i="30"/>
  <c r="AE69" i="30" s="1"/>
  <c r="AE70" i="30" s="1"/>
  <c r="AE71" i="30" s="1"/>
  <c r="AE82" i="30" s="1"/>
  <c r="AE83" i="30" s="1"/>
  <c r="AC318" i="30"/>
  <c r="AC319" i="30" s="1"/>
  <c r="AD283" i="30"/>
  <c r="AE278" i="30" s="1"/>
  <c r="AD317" i="30"/>
  <c r="AD288" i="30"/>
  <c r="AD289" i="30" s="1"/>
  <c r="AD303" i="30" s="1"/>
  <c r="AD326" i="30"/>
  <c r="AC386" i="30"/>
  <c r="AC387" i="30" s="1"/>
  <c r="AD381" i="30" s="1"/>
  <c r="AB367" i="31" l="1"/>
  <c r="AB369" i="31" s="1"/>
  <c r="AB376" i="31"/>
  <c r="AE64" i="30"/>
  <c r="AF59" i="30" s="1"/>
  <c r="AF60" i="30" s="1"/>
  <c r="AF67" i="30" s="1"/>
  <c r="AE190" i="30"/>
  <c r="AE203" i="30" s="1"/>
  <c r="AE328" i="30" s="1"/>
  <c r="AE87" i="30"/>
  <c r="AE88" i="30" s="1"/>
  <c r="AE118" i="31"/>
  <c r="AE136" i="31" s="1"/>
  <c r="AD305" i="30"/>
  <c r="AD306" i="30" s="1"/>
  <c r="AC394" i="30"/>
  <c r="AC395" i="30" s="1"/>
  <c r="AC423" i="30"/>
  <c r="AC482" i="31"/>
  <c r="AC499" i="31" s="1"/>
  <c r="AC46" i="35" s="1"/>
  <c r="AC54" i="35" s="1"/>
  <c r="AE265" i="31"/>
  <c r="AE267" i="31" s="1"/>
  <c r="AE381" i="31" s="1"/>
  <c r="AE383" i="31" s="1"/>
  <c r="AE436" i="30"/>
  <c r="AE271" i="31"/>
  <c r="AE274" i="31" s="1"/>
  <c r="AE387" i="31" s="1"/>
  <c r="AE390" i="31" s="1"/>
  <c r="AE329" i="31"/>
  <c r="AE332" i="31" s="1"/>
  <c r="AE210" i="31"/>
  <c r="AE323" i="31"/>
  <c r="AE325" i="31" s="1"/>
  <c r="AE177" i="31"/>
  <c r="AE464" i="31"/>
  <c r="AE214" i="31"/>
  <c r="AE216" i="31" s="1"/>
  <c r="AE471" i="31" s="1"/>
  <c r="AE272" i="30" l="1"/>
  <c r="AE273" i="30" s="1"/>
  <c r="AE279" i="30" s="1"/>
  <c r="AE207" i="30"/>
  <c r="AE392" i="30" s="1"/>
  <c r="AE119" i="31"/>
  <c r="AE159" i="31" s="1"/>
  <c r="AE160" i="31" s="1"/>
  <c r="AE176" i="31" s="1"/>
  <c r="AE178" i="31" s="1"/>
  <c r="AE179" i="31" s="1"/>
  <c r="AD316" i="30"/>
  <c r="AD325" i="30"/>
  <c r="AD329" i="30" s="1"/>
  <c r="AD338" i="30" s="1"/>
  <c r="AD340" i="30" s="1"/>
  <c r="AE341" i="30" s="1"/>
  <c r="AE299" i="30" s="1"/>
  <c r="AE300" i="30" s="1"/>
  <c r="AE301" i="30" s="1"/>
  <c r="AE304" i="30" s="1"/>
  <c r="AC400" i="30"/>
  <c r="AC401" i="30" s="1"/>
  <c r="AC407" i="30" s="1"/>
  <c r="AC428" i="30"/>
  <c r="AC403" i="30"/>
  <c r="AC404" i="30" s="1"/>
  <c r="AC405" i="30" s="1"/>
  <c r="AC408" i="30" s="1"/>
  <c r="AF61" i="30"/>
  <c r="AF62" i="30" s="1"/>
  <c r="AF68" i="30" s="1"/>
  <c r="AD376" i="30"/>
  <c r="AD377" i="30" s="1"/>
  <c r="AD383" i="30" s="1"/>
  <c r="AD385" i="30" s="1"/>
  <c r="AD393" i="30"/>
  <c r="AD481" i="31"/>
  <c r="AD498" i="31" s="1"/>
  <c r="AD45" i="35" s="1"/>
  <c r="AD53" i="35" s="1"/>
  <c r="AD422" i="30"/>
  <c r="AD315" i="30"/>
  <c r="AE23" i="35"/>
  <c r="AE25" i="35" s="1"/>
  <c r="AE32" i="35" s="1"/>
  <c r="AE137" i="31"/>
  <c r="AE168" i="31" s="1"/>
  <c r="AE169" i="31" s="1"/>
  <c r="AE274" i="30" l="1"/>
  <c r="AE287" i="30" s="1"/>
  <c r="AC409" i="30"/>
  <c r="AC413" i="30" s="1"/>
  <c r="AC414" i="30" s="1"/>
  <c r="AC429" i="30" s="1"/>
  <c r="AC430" i="30" s="1"/>
  <c r="AF63" i="30"/>
  <c r="AF69" i="30" s="1"/>
  <c r="AF70" i="30" s="1"/>
  <c r="AF71" i="30" s="1"/>
  <c r="AF87" i="30" s="1"/>
  <c r="AF88" i="30" s="1"/>
  <c r="AD386" i="30"/>
  <c r="AD387" i="30" s="1"/>
  <c r="AE381" i="30" s="1"/>
  <c r="AD318" i="30"/>
  <c r="AD319" i="30" s="1"/>
  <c r="AC28" i="31" l="1"/>
  <c r="AC30" i="31" s="1"/>
  <c r="AE314" i="30"/>
  <c r="AE280" i="30"/>
  <c r="AE281" i="30" s="1"/>
  <c r="AE282" i="30" s="1"/>
  <c r="AE283" i="30" s="1"/>
  <c r="AF278" i="30" s="1"/>
  <c r="AC483" i="31"/>
  <c r="AC500" i="31" s="1"/>
  <c r="AC47" i="35" s="1"/>
  <c r="AC55" i="35" s="1"/>
  <c r="AC424" i="30"/>
  <c r="AC425" i="30" s="1"/>
  <c r="AF118" i="31"/>
  <c r="AF136" i="31" s="1"/>
  <c r="AF190" i="30"/>
  <c r="AF203" i="30" s="1"/>
  <c r="AF207" i="30" s="1"/>
  <c r="AF392" i="30" s="1"/>
  <c r="AF82" i="30"/>
  <c r="AF83" i="30" s="1"/>
  <c r="AF64" i="30"/>
  <c r="AG59" i="30" s="1"/>
  <c r="AG60" i="30" s="1"/>
  <c r="AG61" i="30" s="1"/>
  <c r="AG62" i="30" s="1"/>
  <c r="AG68" i="30" s="1"/>
  <c r="AC435" i="30"/>
  <c r="AC203" i="31"/>
  <c r="AC205" i="31" s="1"/>
  <c r="AC472" i="31" s="1"/>
  <c r="AC315" i="31"/>
  <c r="AC318" i="31" s="1"/>
  <c r="AC309" i="31"/>
  <c r="AC311" i="31" s="1"/>
  <c r="AC257" i="31"/>
  <c r="AC260" i="31" s="1"/>
  <c r="AC373" i="31" s="1"/>
  <c r="AC465" i="31"/>
  <c r="AC198" i="31"/>
  <c r="AC251" i="31"/>
  <c r="AC253" i="31" s="1"/>
  <c r="AD482" i="31"/>
  <c r="AD499" i="31" s="1"/>
  <c r="AD46" i="35" s="1"/>
  <c r="AD54" i="35" s="1"/>
  <c r="AD394" i="30"/>
  <c r="AD395" i="30" s="1"/>
  <c r="AD423" i="30"/>
  <c r="AC367" i="31" l="1"/>
  <c r="AC369" i="31" s="1"/>
  <c r="AC376" i="31"/>
  <c r="AF436" i="30"/>
  <c r="AF119" i="31"/>
  <c r="AF159" i="31" s="1"/>
  <c r="AF160" i="31" s="1"/>
  <c r="AF176" i="31" s="1"/>
  <c r="AF329" i="31"/>
  <c r="AF332" i="31" s="1"/>
  <c r="AF271" i="31"/>
  <c r="AF274" i="31" s="1"/>
  <c r="AF387" i="31" s="1"/>
  <c r="AF390" i="31" s="1"/>
  <c r="AF464" i="31"/>
  <c r="AC187" i="31"/>
  <c r="AC434" i="30"/>
  <c r="AC437" i="30" s="1"/>
  <c r="AC438" i="30" s="1"/>
  <c r="AC301" i="31"/>
  <c r="AC304" i="31" s="1"/>
  <c r="AC237" i="31"/>
  <c r="AC239" i="31" s="1"/>
  <c r="AC353" i="31" s="1"/>
  <c r="AC355" i="31" s="1"/>
  <c r="AC484" i="31"/>
  <c r="AC501" i="31" s="1"/>
  <c r="AC243" i="31"/>
  <c r="AC246" i="31" s="1"/>
  <c r="AC359" i="31" s="1"/>
  <c r="AC362" i="31" s="1"/>
  <c r="AC191" i="31"/>
  <c r="AC193" i="31" s="1"/>
  <c r="AC295" i="31"/>
  <c r="AC297" i="31" s="1"/>
  <c r="AF214" i="31"/>
  <c r="AF216" i="31" s="1"/>
  <c r="AF471" i="31" s="1"/>
  <c r="AF328" i="30"/>
  <c r="AF177" i="31"/>
  <c r="AF272" i="30"/>
  <c r="AF273" i="30" s="1"/>
  <c r="AF274" i="30" s="1"/>
  <c r="AF265" i="31"/>
  <c r="AF267" i="31" s="1"/>
  <c r="AF381" i="31" s="1"/>
  <c r="AF383" i="31" s="1"/>
  <c r="AF323" i="31"/>
  <c r="AF325" i="31" s="1"/>
  <c r="AF210" i="31"/>
  <c r="AD400" i="30"/>
  <c r="AD401" i="30" s="1"/>
  <c r="AD407" i="30" s="1"/>
  <c r="AD428" i="30"/>
  <c r="AD403" i="30"/>
  <c r="AD404" i="30" s="1"/>
  <c r="AD405" i="30" s="1"/>
  <c r="AD408" i="30" s="1"/>
  <c r="AE288" i="30"/>
  <c r="AE289" i="30" s="1"/>
  <c r="AE303" i="30" s="1"/>
  <c r="AE305" i="30" s="1"/>
  <c r="AE326" i="30"/>
  <c r="AE317" i="30"/>
  <c r="AG63" i="30"/>
  <c r="AG69" i="30" s="1"/>
  <c r="AG67" i="30"/>
  <c r="AF137" i="31"/>
  <c r="AF168" i="31" s="1"/>
  <c r="AF169" i="31" s="1"/>
  <c r="AF23" i="35"/>
  <c r="AF25" i="35" s="1"/>
  <c r="AF32" i="35" s="1"/>
  <c r="AF178" i="31" l="1"/>
  <c r="AF179" i="31" s="1"/>
  <c r="AF279" i="30"/>
  <c r="AD409" i="30"/>
  <c r="AD413" i="30" s="1"/>
  <c r="AD414" i="30" s="1"/>
  <c r="AD424" i="30" s="1"/>
  <c r="AD425" i="30" s="1"/>
  <c r="AE306" i="30"/>
  <c r="AE393" i="30"/>
  <c r="AE422" i="30"/>
  <c r="AE376" i="30"/>
  <c r="AE377" i="30" s="1"/>
  <c r="AE383" i="30" s="1"/>
  <c r="AE385" i="30" s="1"/>
  <c r="AE386" i="30" s="1"/>
  <c r="AE481" i="31"/>
  <c r="AE498" i="31" s="1"/>
  <c r="AE45" i="35" s="1"/>
  <c r="AE53" i="35" s="1"/>
  <c r="AE315" i="30"/>
  <c r="AG64" i="30"/>
  <c r="AH59" i="30" s="1"/>
  <c r="AF280" i="30"/>
  <c r="AF287" i="30"/>
  <c r="AF314" i="30"/>
  <c r="AG70" i="30"/>
  <c r="AG71" i="30" s="1"/>
  <c r="AF281" i="30" l="1"/>
  <c r="AF282" i="30" s="1"/>
  <c r="AF326" i="30" s="1"/>
  <c r="AD429" i="30"/>
  <c r="AD430" i="30" s="1"/>
  <c r="AD483" i="31"/>
  <c r="AD500" i="31" s="1"/>
  <c r="AD47" i="35" s="1"/>
  <c r="AD55" i="35" s="1"/>
  <c r="AE325" i="30"/>
  <c r="AE329" i="30" s="1"/>
  <c r="AE338" i="30" s="1"/>
  <c r="AE340" i="30" s="1"/>
  <c r="AF341" i="30" s="1"/>
  <c r="AF299" i="30" s="1"/>
  <c r="AF300" i="30" s="1"/>
  <c r="AF301" i="30" s="1"/>
  <c r="AF304" i="30" s="1"/>
  <c r="AE316" i="30"/>
  <c r="AE318" i="30" s="1"/>
  <c r="AE319" i="30" s="1"/>
  <c r="AE387" i="30"/>
  <c r="AF381" i="30" s="1"/>
  <c r="AE482" i="31"/>
  <c r="AE499" i="31" s="1"/>
  <c r="AE46" i="35" s="1"/>
  <c r="AE54" i="35" s="1"/>
  <c r="AE394" i="30"/>
  <c r="AE395" i="30" s="1"/>
  <c r="AE423" i="30"/>
  <c r="AG190" i="30"/>
  <c r="AG203" i="30" s="1"/>
  <c r="AG82" i="30"/>
  <c r="AG83" i="30" s="1"/>
  <c r="AG118" i="31"/>
  <c r="AG87" i="30"/>
  <c r="AG88" i="30" s="1"/>
  <c r="AH60" i="30"/>
  <c r="AH67" i="30" s="1"/>
  <c r="AD434" i="30"/>
  <c r="AD484" i="31"/>
  <c r="AD501" i="31" s="1"/>
  <c r="AD301" i="31"/>
  <c r="AD304" i="31" s="1"/>
  <c r="AD187" i="31"/>
  <c r="AD237" i="31"/>
  <c r="AD239" i="31" s="1"/>
  <c r="AD353" i="31" s="1"/>
  <c r="AD355" i="31" s="1"/>
  <c r="AD243" i="31"/>
  <c r="AD246" i="31" s="1"/>
  <c r="AD359" i="31" s="1"/>
  <c r="AD362" i="31" s="1"/>
  <c r="AD191" i="31"/>
  <c r="AD193" i="31" s="1"/>
  <c r="AD295" i="31"/>
  <c r="AD297" i="31" s="1"/>
  <c r="AD257" i="31" l="1"/>
  <c r="AD260" i="31" s="1"/>
  <c r="AD373" i="31" s="1"/>
  <c r="AD309" i="31"/>
  <c r="AD311" i="31" s="1"/>
  <c r="AD465" i="31"/>
  <c r="AD28" i="31"/>
  <c r="AD30" i="31" s="1"/>
  <c r="AD315" i="31"/>
  <c r="AD318" i="31" s="1"/>
  <c r="AD251" i="31"/>
  <c r="AD253" i="31" s="1"/>
  <c r="AD198" i="31"/>
  <c r="AF317" i="30"/>
  <c r="AF288" i="30"/>
  <c r="AF289" i="30" s="1"/>
  <c r="AF303" i="30" s="1"/>
  <c r="AF305" i="30" s="1"/>
  <c r="AF306" i="30" s="1"/>
  <c r="AF283" i="30"/>
  <c r="AG278" i="30" s="1"/>
  <c r="AD203" i="31"/>
  <c r="AD205" i="31" s="1"/>
  <c r="AD472" i="31" s="1"/>
  <c r="AD435" i="30"/>
  <c r="AD437" i="30" s="1"/>
  <c r="AD438" i="30" s="1"/>
  <c r="AH61" i="30"/>
  <c r="AH62" i="30" s="1"/>
  <c r="AH68" i="30" s="1"/>
  <c r="AG323" i="31"/>
  <c r="AG325" i="31" s="1"/>
  <c r="AG177" i="31"/>
  <c r="AG436" i="30"/>
  <c r="AG265" i="31"/>
  <c r="AG267" i="31" s="1"/>
  <c r="AG381" i="31" s="1"/>
  <c r="AG383" i="31" s="1"/>
  <c r="AG210" i="31"/>
  <c r="AG329" i="31"/>
  <c r="AG332" i="31" s="1"/>
  <c r="AG464" i="31"/>
  <c r="AG214" i="31"/>
  <c r="AG216" i="31" s="1"/>
  <c r="AG471" i="31" s="1"/>
  <c r="AG271" i="31"/>
  <c r="AG274" i="31" s="1"/>
  <c r="AG387" i="31" s="1"/>
  <c r="AG390" i="31" s="1"/>
  <c r="AG207" i="30"/>
  <c r="AG392" i="30" s="1"/>
  <c r="AG328" i="30"/>
  <c r="AG272" i="30"/>
  <c r="AG273" i="30" s="1"/>
  <c r="AG136" i="31"/>
  <c r="AG119" i="31"/>
  <c r="AG159" i="31" s="1"/>
  <c r="AG160" i="31" s="1"/>
  <c r="AG176" i="31" s="1"/>
  <c r="AE400" i="30"/>
  <c r="AE401" i="30" s="1"/>
  <c r="AE407" i="30" s="1"/>
  <c r="AE403" i="30"/>
  <c r="AE404" i="30" s="1"/>
  <c r="AE405" i="30" s="1"/>
  <c r="AE408" i="30" s="1"/>
  <c r="AE428" i="30"/>
  <c r="AD367" i="31" l="1"/>
  <c r="AD369" i="31" s="1"/>
  <c r="AD376" i="31"/>
  <c r="AG178" i="31"/>
  <c r="AG179" i="31" s="1"/>
  <c r="AE409" i="30"/>
  <c r="AE413" i="30" s="1"/>
  <c r="AE414" i="30" s="1"/>
  <c r="AH63" i="30"/>
  <c r="AH69" i="30" s="1"/>
  <c r="AH70" i="30" s="1"/>
  <c r="AH71" i="30" s="1"/>
  <c r="AF315" i="30"/>
  <c r="AF422" i="30"/>
  <c r="AF376" i="30"/>
  <c r="AF377" i="30" s="1"/>
  <c r="AF383" i="30" s="1"/>
  <c r="AF385" i="30" s="1"/>
  <c r="AF393" i="30"/>
  <c r="AF481" i="31"/>
  <c r="AF498" i="31" s="1"/>
  <c r="AF45" i="35" s="1"/>
  <c r="AF53" i="35" s="1"/>
  <c r="AG274" i="30"/>
  <c r="AG279" i="30"/>
  <c r="AF325" i="30"/>
  <c r="AF329" i="30" s="1"/>
  <c r="AF338" i="30" s="1"/>
  <c r="AF340" i="30" s="1"/>
  <c r="AG341" i="30" s="1"/>
  <c r="AG299" i="30" s="1"/>
  <c r="AG300" i="30" s="1"/>
  <c r="AG301" i="30" s="1"/>
  <c r="AG304" i="30" s="1"/>
  <c r="AF316" i="30"/>
  <c r="AG23" i="35"/>
  <c r="AG25" i="35" s="1"/>
  <c r="AG32" i="35" s="1"/>
  <c r="AG137" i="31"/>
  <c r="AG168" i="31" s="1"/>
  <c r="AG169" i="31" s="1"/>
  <c r="AH64" i="30" l="1"/>
  <c r="AI59" i="30" s="1"/>
  <c r="AI60" i="30" s="1"/>
  <c r="AI67" i="30" s="1"/>
  <c r="AG314" i="30"/>
  <c r="AG287" i="30"/>
  <c r="AG280" i="30"/>
  <c r="AG281" i="30" s="1"/>
  <c r="AF318" i="30"/>
  <c r="AF319" i="30" s="1"/>
  <c r="AH190" i="30"/>
  <c r="AH203" i="30" s="1"/>
  <c r="AH82" i="30"/>
  <c r="AH83" i="30" s="1"/>
  <c r="AH87" i="30"/>
  <c r="AH88" i="30" s="1"/>
  <c r="AH118" i="31"/>
  <c r="AF386" i="30"/>
  <c r="AF387" i="30" s="1"/>
  <c r="AG381" i="30" s="1"/>
  <c r="AE483" i="31"/>
  <c r="AE500" i="31" s="1"/>
  <c r="AE47" i="35" s="1"/>
  <c r="AE55" i="35" s="1"/>
  <c r="AE429" i="30"/>
  <c r="AE430" i="30" s="1"/>
  <c r="AE424" i="30"/>
  <c r="AE425" i="30" s="1"/>
  <c r="AE28" i="31" l="1"/>
  <c r="AE30" i="31" s="1"/>
  <c r="AI61" i="30"/>
  <c r="AI62" i="30" s="1"/>
  <c r="AI68" i="30" s="1"/>
  <c r="AE465" i="31"/>
  <c r="AE198" i="31"/>
  <c r="AE315" i="31"/>
  <c r="AE318" i="31" s="1"/>
  <c r="AE251" i="31"/>
  <c r="AE253" i="31" s="1"/>
  <c r="AE435" i="30"/>
  <c r="AE309" i="31"/>
  <c r="AE311" i="31" s="1"/>
  <c r="AE257" i="31"/>
  <c r="AE260" i="31" s="1"/>
  <c r="AE373" i="31" s="1"/>
  <c r="AE203" i="31"/>
  <c r="AE205" i="31" s="1"/>
  <c r="AE472" i="31" s="1"/>
  <c r="AH136" i="31"/>
  <c r="AH119" i="31"/>
  <c r="AH159" i="31" s="1"/>
  <c r="AH160" i="31" s="1"/>
  <c r="AH176" i="31" s="1"/>
  <c r="AG282" i="30"/>
  <c r="AG283" i="30" s="1"/>
  <c r="AH278" i="30" s="1"/>
  <c r="AH214" i="31"/>
  <c r="AH216" i="31" s="1"/>
  <c r="AH471" i="31" s="1"/>
  <c r="AH464" i="31"/>
  <c r="AH329" i="31"/>
  <c r="AH332" i="31" s="1"/>
  <c r="AH436" i="30"/>
  <c r="AH323" i="31"/>
  <c r="AH325" i="31" s="1"/>
  <c r="AH177" i="31"/>
  <c r="AH210" i="31"/>
  <c r="AH271" i="31"/>
  <c r="AH274" i="31" s="1"/>
  <c r="AH387" i="31" s="1"/>
  <c r="AH390" i="31" s="1"/>
  <c r="AH265" i="31"/>
  <c r="AH267" i="31" s="1"/>
  <c r="AH381" i="31" s="1"/>
  <c r="AH383" i="31" s="1"/>
  <c r="AE295" i="31"/>
  <c r="AE297" i="31" s="1"/>
  <c r="AE484" i="31"/>
  <c r="AE501" i="31" s="1"/>
  <c r="AE301" i="31"/>
  <c r="AE304" i="31" s="1"/>
  <c r="AE434" i="30"/>
  <c r="AE187" i="31"/>
  <c r="AE243" i="31"/>
  <c r="AE246" i="31" s="1"/>
  <c r="AE359" i="31" s="1"/>
  <c r="AE362" i="31" s="1"/>
  <c r="AE237" i="31"/>
  <c r="AE239" i="31" s="1"/>
  <c r="AE353" i="31" s="1"/>
  <c r="AE355" i="31" s="1"/>
  <c r="AE191" i="31"/>
  <c r="AE193" i="31" s="1"/>
  <c r="AF482" i="31"/>
  <c r="AF499" i="31" s="1"/>
  <c r="AF46" i="35" s="1"/>
  <c r="AF54" i="35" s="1"/>
  <c r="AF423" i="30"/>
  <c r="AF394" i="30"/>
  <c r="AF395" i="30" s="1"/>
  <c r="AH207" i="30"/>
  <c r="AH392" i="30" s="1"/>
  <c r="AH328" i="30"/>
  <c r="AH272" i="30"/>
  <c r="AH273" i="30" s="1"/>
  <c r="AE367" i="31" l="1"/>
  <c r="AE369" i="31" s="1"/>
  <c r="AE376" i="31"/>
  <c r="AI63" i="30"/>
  <c r="AI69" i="30" s="1"/>
  <c r="AI70" i="30" s="1"/>
  <c r="AI71" i="30" s="1"/>
  <c r="AE437" i="30"/>
  <c r="AE438" i="30" s="1"/>
  <c r="AF428" i="30"/>
  <c r="AF403" i="30"/>
  <c r="AF404" i="30" s="1"/>
  <c r="AF405" i="30" s="1"/>
  <c r="AF408" i="30" s="1"/>
  <c r="AF400" i="30"/>
  <c r="AF401" i="30" s="1"/>
  <c r="AF407" i="30" s="1"/>
  <c r="AH279" i="30"/>
  <c r="AH274" i="30"/>
  <c r="AH178" i="31"/>
  <c r="AH179" i="31" s="1"/>
  <c r="AG317" i="30"/>
  <c r="AG288" i="30"/>
  <c r="AG289" i="30" s="1"/>
  <c r="AG303" i="30" s="1"/>
  <c r="AG326" i="30"/>
  <c r="AH23" i="35"/>
  <c r="AH25" i="35" s="1"/>
  <c r="AH32" i="35" s="1"/>
  <c r="AH137" i="31"/>
  <c r="AH168" i="31" s="1"/>
  <c r="AH169" i="31" s="1"/>
  <c r="AI64" i="30" l="1"/>
  <c r="AJ59" i="30" s="1"/>
  <c r="AJ60" i="30" s="1"/>
  <c r="AJ67" i="30" s="1"/>
  <c r="AH287" i="30"/>
  <c r="AH314" i="30"/>
  <c r="AH280" i="30"/>
  <c r="AH281" i="30" s="1"/>
  <c r="AH282" i="30" s="1"/>
  <c r="AG305" i="30"/>
  <c r="AF409" i="30"/>
  <c r="AF413" i="30" s="1"/>
  <c r="AF414" i="30" s="1"/>
  <c r="AI118" i="31"/>
  <c r="AI87" i="30"/>
  <c r="AI88" i="30" s="1"/>
  <c r="AI190" i="30"/>
  <c r="AI203" i="30" s="1"/>
  <c r="AI82" i="30"/>
  <c r="AI83" i="30" s="1"/>
  <c r="AJ61" i="30" l="1"/>
  <c r="AJ62" i="30" s="1"/>
  <c r="AJ68" i="30" s="1"/>
  <c r="AG393" i="30"/>
  <c r="AG315" i="30"/>
  <c r="AG481" i="31"/>
  <c r="AG498" i="31" s="1"/>
  <c r="AG45" i="35" s="1"/>
  <c r="AG53" i="35" s="1"/>
  <c r="AG422" i="30"/>
  <c r="AG376" i="30"/>
  <c r="AG377" i="30" s="1"/>
  <c r="AG383" i="30" s="1"/>
  <c r="AG385" i="30" s="1"/>
  <c r="AI119" i="31"/>
  <c r="AI159" i="31" s="1"/>
  <c r="AI160" i="31" s="1"/>
  <c r="AI176" i="31" s="1"/>
  <c r="AI136" i="31"/>
  <c r="AH283" i="30"/>
  <c r="AI278" i="30" s="1"/>
  <c r="AH326" i="30"/>
  <c r="AH317" i="30"/>
  <c r="AH288" i="30"/>
  <c r="AH289" i="30" s="1"/>
  <c r="AH303" i="30" s="1"/>
  <c r="AI214" i="31"/>
  <c r="AI216" i="31" s="1"/>
  <c r="AI471" i="31" s="1"/>
  <c r="AI210" i="31"/>
  <c r="AI464" i="31"/>
  <c r="AI177" i="31"/>
  <c r="AI271" i="31"/>
  <c r="AI274" i="31" s="1"/>
  <c r="AI387" i="31" s="1"/>
  <c r="AI390" i="31" s="1"/>
  <c r="AI329" i="31"/>
  <c r="AI332" i="31" s="1"/>
  <c r="AI323" i="31"/>
  <c r="AI325" i="31" s="1"/>
  <c r="AI436" i="30"/>
  <c r="AI265" i="31"/>
  <c r="AI267" i="31" s="1"/>
  <c r="AI381" i="31" s="1"/>
  <c r="AI383" i="31" s="1"/>
  <c r="AF429" i="30"/>
  <c r="AF430" i="30" s="1"/>
  <c r="AF483" i="31"/>
  <c r="AF500" i="31" s="1"/>
  <c r="AF47" i="35" s="1"/>
  <c r="AF55" i="35" s="1"/>
  <c r="AF424" i="30"/>
  <c r="AF425" i="30" s="1"/>
  <c r="AI207" i="30"/>
  <c r="AI392" i="30" s="1"/>
  <c r="AI272" i="30"/>
  <c r="AI273" i="30" s="1"/>
  <c r="AI328" i="30"/>
  <c r="AG306" i="30"/>
  <c r="AF28" i="31" l="1"/>
  <c r="AF30" i="31" s="1"/>
  <c r="AJ63" i="30"/>
  <c r="AI178" i="31"/>
  <c r="AI179" i="31" s="1"/>
  <c r="AF295" i="31"/>
  <c r="AF297" i="31" s="1"/>
  <c r="AF301" i="31"/>
  <c r="AF304" i="31" s="1"/>
  <c r="AF237" i="31"/>
  <c r="AF239" i="31" s="1"/>
  <c r="AF353" i="31" s="1"/>
  <c r="AF355" i="31" s="1"/>
  <c r="AF243" i="31"/>
  <c r="AF246" i="31" s="1"/>
  <c r="AF359" i="31" s="1"/>
  <c r="AF362" i="31" s="1"/>
  <c r="AF484" i="31"/>
  <c r="AF501" i="31" s="1"/>
  <c r="AF187" i="31"/>
  <c r="AF434" i="30"/>
  <c r="AF191" i="31"/>
  <c r="AF193" i="31" s="1"/>
  <c r="AI23" i="35"/>
  <c r="AI25" i="35" s="1"/>
  <c r="AI32" i="35" s="1"/>
  <c r="AI137" i="31"/>
  <c r="AI168" i="31" s="1"/>
  <c r="AI169" i="31" s="1"/>
  <c r="AI279" i="30"/>
  <c r="AI274" i="30"/>
  <c r="AG325" i="30"/>
  <c r="AG329" i="30" s="1"/>
  <c r="AG338" i="30" s="1"/>
  <c r="AG340" i="30" s="1"/>
  <c r="AH341" i="30" s="1"/>
  <c r="AH299" i="30" s="1"/>
  <c r="AH300" i="30" s="1"/>
  <c r="AH301" i="30" s="1"/>
  <c r="AH304" i="30" s="1"/>
  <c r="AH305" i="30" s="1"/>
  <c r="AG316" i="30"/>
  <c r="AG318" i="30" s="1"/>
  <c r="AG319" i="30" s="1"/>
  <c r="AF251" i="31"/>
  <c r="AF253" i="31" s="1"/>
  <c r="AF465" i="31"/>
  <c r="AF309" i="31"/>
  <c r="AF311" i="31" s="1"/>
  <c r="AF315" i="31"/>
  <c r="AF318" i="31" s="1"/>
  <c r="AF257" i="31"/>
  <c r="AF260" i="31" s="1"/>
  <c r="AF373" i="31" s="1"/>
  <c r="AF435" i="30"/>
  <c r="AF198" i="31"/>
  <c r="AF203" i="31"/>
  <c r="AF205" i="31" s="1"/>
  <c r="AF472" i="31" s="1"/>
  <c r="AG386" i="30"/>
  <c r="AG387" i="30" s="1"/>
  <c r="AH381" i="30" s="1"/>
  <c r="AF367" i="31" l="1"/>
  <c r="AF369" i="31" s="1"/>
  <c r="AF376" i="31"/>
  <c r="AJ69" i="30"/>
  <c r="AJ70" i="30" s="1"/>
  <c r="AJ71" i="30" s="1"/>
  <c r="AJ64" i="30"/>
  <c r="AK59" i="30" s="1"/>
  <c r="AK60" i="30" s="1"/>
  <c r="AK67" i="30" s="1"/>
  <c r="AH422" i="30"/>
  <c r="AH315" i="30"/>
  <c r="AH376" i="30"/>
  <c r="AH377" i="30" s="1"/>
  <c r="AH383" i="30" s="1"/>
  <c r="AH385" i="30" s="1"/>
  <c r="AH481" i="31"/>
  <c r="AH498" i="31" s="1"/>
  <c r="AH45" i="35" s="1"/>
  <c r="AH53" i="35" s="1"/>
  <c r="AH393" i="30"/>
  <c r="AH306" i="30"/>
  <c r="AI280" i="30"/>
  <c r="AI281" i="30" s="1"/>
  <c r="AI287" i="30"/>
  <c r="AI314" i="30"/>
  <c r="AG394" i="30"/>
  <c r="AG395" i="30" s="1"/>
  <c r="AG482" i="31"/>
  <c r="AG499" i="31" s="1"/>
  <c r="AG46" i="35" s="1"/>
  <c r="AG54" i="35" s="1"/>
  <c r="AG423" i="30"/>
  <c r="AF437" i="30"/>
  <c r="AF438" i="30" s="1"/>
  <c r="AK61" i="30" l="1"/>
  <c r="AK62" i="30" s="1"/>
  <c r="AK68" i="30" s="1"/>
  <c r="AJ190" i="30"/>
  <c r="AJ203" i="30" s="1"/>
  <c r="AJ118" i="31"/>
  <c r="AJ82" i="30"/>
  <c r="AJ83" i="30" s="1"/>
  <c r="AJ87" i="30"/>
  <c r="AJ88" i="30" s="1"/>
  <c r="AH386" i="30"/>
  <c r="AH387" i="30" s="1"/>
  <c r="AI381" i="30" s="1"/>
  <c r="AH325" i="30"/>
  <c r="AH329" i="30" s="1"/>
  <c r="AH338" i="30" s="1"/>
  <c r="AH340" i="30" s="1"/>
  <c r="AI341" i="30" s="1"/>
  <c r="AI299" i="30" s="1"/>
  <c r="AI300" i="30" s="1"/>
  <c r="AI301" i="30" s="1"/>
  <c r="AI304" i="30" s="1"/>
  <c r="AH316" i="30"/>
  <c r="AH318" i="30" s="1"/>
  <c r="AH319" i="30" s="1"/>
  <c r="AG403" i="30"/>
  <c r="AG404" i="30" s="1"/>
  <c r="AG405" i="30" s="1"/>
  <c r="AG408" i="30" s="1"/>
  <c r="AG428" i="30"/>
  <c r="AG400" i="30"/>
  <c r="AG401" i="30" s="1"/>
  <c r="AG407" i="30" s="1"/>
  <c r="AI282" i="30"/>
  <c r="AI283" i="30" s="1"/>
  <c r="AJ278" i="30" s="1"/>
  <c r="AJ271" i="31" l="1"/>
  <c r="AJ274" i="31" s="1"/>
  <c r="AJ387" i="31" s="1"/>
  <c r="AJ390" i="31" s="1"/>
  <c r="AJ265" i="31"/>
  <c r="AJ267" i="31" s="1"/>
  <c r="AJ381" i="31" s="1"/>
  <c r="AJ383" i="31" s="1"/>
  <c r="AJ177" i="31"/>
  <c r="AJ329" i="31"/>
  <c r="AJ332" i="31" s="1"/>
  <c r="AJ436" i="30"/>
  <c r="AJ464" i="31"/>
  <c r="AJ214" i="31"/>
  <c r="AJ216" i="31" s="1"/>
  <c r="AJ471" i="31" s="1"/>
  <c r="AJ210" i="31"/>
  <c r="AJ323" i="31"/>
  <c r="AJ325" i="31" s="1"/>
  <c r="AJ136" i="31"/>
  <c r="AJ119" i="31"/>
  <c r="AJ159" i="31" s="1"/>
  <c r="AJ160" i="31" s="1"/>
  <c r="AJ176" i="31" s="1"/>
  <c r="AJ328" i="30"/>
  <c r="AJ207" i="30"/>
  <c r="AJ392" i="30" s="1"/>
  <c r="AJ272" i="30"/>
  <c r="AJ273" i="30" s="1"/>
  <c r="AG409" i="30"/>
  <c r="AG413" i="30" s="1"/>
  <c r="AG414" i="30" s="1"/>
  <c r="AG424" i="30" s="1"/>
  <c r="AG425" i="30" s="1"/>
  <c r="AI326" i="30"/>
  <c r="AI288" i="30"/>
  <c r="AI289" i="30" s="1"/>
  <c r="AI303" i="30" s="1"/>
  <c r="AI305" i="30" s="1"/>
  <c r="AI317" i="30"/>
  <c r="AH394" i="30"/>
  <c r="AH395" i="30" s="1"/>
  <c r="AH423" i="30"/>
  <c r="AH482" i="31"/>
  <c r="AH499" i="31" s="1"/>
  <c r="AH46" i="35" s="1"/>
  <c r="AH54" i="35" s="1"/>
  <c r="AK63" i="30"/>
  <c r="AK69" i="30" s="1"/>
  <c r="AK70" i="30" s="1"/>
  <c r="AK71" i="30" s="1"/>
  <c r="AJ178" i="31" l="1"/>
  <c r="AJ179" i="31" s="1"/>
  <c r="AG483" i="31"/>
  <c r="AG500" i="31" s="1"/>
  <c r="AG47" i="35" s="1"/>
  <c r="AG55" i="35" s="1"/>
  <c r="AG429" i="30"/>
  <c r="AG430" i="30" s="1"/>
  <c r="AJ279" i="30"/>
  <c r="AJ274" i="30"/>
  <c r="AJ23" i="35"/>
  <c r="AJ25" i="35" s="1"/>
  <c r="AJ32" i="35" s="1"/>
  <c r="AJ137" i="31"/>
  <c r="AJ168" i="31" s="1"/>
  <c r="AJ169" i="31" s="1"/>
  <c r="AK64" i="30"/>
  <c r="AL59" i="30" s="1"/>
  <c r="AL60" i="30" s="1"/>
  <c r="AL67" i="30" s="1"/>
  <c r="AG484" i="31"/>
  <c r="AG501" i="31" s="1"/>
  <c r="AG237" i="31"/>
  <c r="AG239" i="31" s="1"/>
  <c r="AG353" i="31" s="1"/>
  <c r="AG355" i="31" s="1"/>
  <c r="AG187" i="31"/>
  <c r="AG295" i="31"/>
  <c r="AG297" i="31" s="1"/>
  <c r="AG434" i="30"/>
  <c r="AG191" i="31"/>
  <c r="AG193" i="31" s="1"/>
  <c r="AG301" i="31"/>
  <c r="AG304" i="31" s="1"/>
  <c r="AG243" i="31"/>
  <c r="AG246" i="31" s="1"/>
  <c r="AG359" i="31" s="1"/>
  <c r="AG362" i="31" s="1"/>
  <c r="AH403" i="30"/>
  <c r="AH404" i="30" s="1"/>
  <c r="AH405" i="30" s="1"/>
  <c r="AH408" i="30" s="1"/>
  <c r="AH428" i="30"/>
  <c r="AH400" i="30"/>
  <c r="AH401" i="30" s="1"/>
  <c r="AH407" i="30" s="1"/>
  <c r="AK118" i="31"/>
  <c r="AK87" i="30"/>
  <c r="AK88" i="30" s="1"/>
  <c r="AK82" i="30"/>
  <c r="AK83" i="30" s="1"/>
  <c r="AK190" i="30"/>
  <c r="AK203" i="30" s="1"/>
  <c r="AI481" i="31"/>
  <c r="AI498" i="31" s="1"/>
  <c r="AI45" i="35" s="1"/>
  <c r="AI53" i="35" s="1"/>
  <c r="AI393" i="30"/>
  <c r="AI376" i="30"/>
  <c r="AI377" i="30" s="1"/>
  <c r="AI383" i="30" s="1"/>
  <c r="AI385" i="30" s="1"/>
  <c r="AI315" i="30"/>
  <c r="AI422" i="30"/>
  <c r="AI306" i="30"/>
  <c r="AG203" i="31" l="1"/>
  <c r="AG205" i="31" s="1"/>
  <c r="AG472" i="31" s="1"/>
  <c r="AG315" i="31"/>
  <c r="AG318" i="31" s="1"/>
  <c r="AG309" i="31"/>
  <c r="AG311" i="31" s="1"/>
  <c r="AG28" i="31"/>
  <c r="AG30" i="31" s="1"/>
  <c r="AG257" i="31"/>
  <c r="AG260" i="31" s="1"/>
  <c r="AG373" i="31" s="1"/>
  <c r="AG198" i="31"/>
  <c r="AG435" i="30"/>
  <c r="AG437" i="30" s="1"/>
  <c r="AG438" i="30" s="1"/>
  <c r="AG251" i="31"/>
  <c r="AG253" i="31" s="1"/>
  <c r="AG465" i="31"/>
  <c r="AJ287" i="30"/>
  <c r="AJ314" i="30"/>
  <c r="AJ280" i="30"/>
  <c r="AJ281" i="30" s="1"/>
  <c r="AK207" i="30"/>
  <c r="AK392" i="30" s="1"/>
  <c r="AK272" i="30"/>
  <c r="AK273" i="30" s="1"/>
  <c r="AK328" i="30"/>
  <c r="AH409" i="30"/>
  <c r="AH413" i="30" s="1"/>
  <c r="AH414" i="30" s="1"/>
  <c r="AI386" i="30"/>
  <c r="AK323" i="31"/>
  <c r="AK325" i="31" s="1"/>
  <c r="AK436" i="30"/>
  <c r="AK271" i="31"/>
  <c r="AK274" i="31" s="1"/>
  <c r="AK387" i="31" s="1"/>
  <c r="AK390" i="31" s="1"/>
  <c r="AK265" i="31"/>
  <c r="AK267" i="31" s="1"/>
  <c r="AK381" i="31" s="1"/>
  <c r="AK383" i="31" s="1"/>
  <c r="AK329" i="31"/>
  <c r="AK332" i="31" s="1"/>
  <c r="AK464" i="31"/>
  <c r="AK214" i="31"/>
  <c r="AK216" i="31" s="1"/>
  <c r="AK471" i="31" s="1"/>
  <c r="AK177" i="31"/>
  <c r="AK210" i="31"/>
  <c r="AI316" i="30"/>
  <c r="AI318" i="30" s="1"/>
  <c r="AI319" i="30" s="1"/>
  <c r="AI325" i="30"/>
  <c r="AI329" i="30" s="1"/>
  <c r="AI338" i="30" s="1"/>
  <c r="AI340" i="30" s="1"/>
  <c r="AJ341" i="30" s="1"/>
  <c r="AJ299" i="30" s="1"/>
  <c r="AJ300" i="30" s="1"/>
  <c r="AJ301" i="30" s="1"/>
  <c r="AJ304" i="30" s="1"/>
  <c r="AK119" i="31"/>
  <c r="AK159" i="31" s="1"/>
  <c r="AK160" i="31" s="1"/>
  <c r="AK176" i="31" s="1"/>
  <c r="AK178" i="31" s="1"/>
  <c r="AK179" i="31" s="1"/>
  <c r="AK136" i="31"/>
  <c r="AL61" i="30"/>
  <c r="AL62" i="30" s="1"/>
  <c r="AL68" i="30" s="1"/>
  <c r="AG367" i="31" l="1"/>
  <c r="AG369" i="31" s="1"/>
  <c r="AG376" i="31"/>
  <c r="AJ282" i="30"/>
  <c r="AJ283" i="30" s="1"/>
  <c r="AK278" i="30" s="1"/>
  <c r="AH424" i="30"/>
  <c r="AH425" i="30" s="1"/>
  <c r="AH429" i="30"/>
  <c r="AH430" i="30" s="1"/>
  <c r="AH483" i="31"/>
  <c r="AH500" i="31" s="1"/>
  <c r="AH47" i="35" s="1"/>
  <c r="AH55" i="35" s="1"/>
  <c r="AK23" i="35"/>
  <c r="AK25" i="35" s="1"/>
  <c r="AK32" i="35" s="1"/>
  <c r="AK137" i="31"/>
  <c r="AK168" i="31" s="1"/>
  <c r="AK169" i="31" s="1"/>
  <c r="AI423" i="30"/>
  <c r="AI394" i="30"/>
  <c r="AI395" i="30" s="1"/>
  <c r="AI482" i="31"/>
  <c r="AI499" i="31" s="1"/>
  <c r="AI46" i="35" s="1"/>
  <c r="AI54" i="35" s="1"/>
  <c r="AI387" i="30"/>
  <c r="AJ381" i="30" s="1"/>
  <c r="AK274" i="30"/>
  <c r="AK279" i="30"/>
  <c r="AL63" i="30"/>
  <c r="AL69" i="30" s="1"/>
  <c r="AL70" i="30" s="1"/>
  <c r="AL71" i="30" s="1"/>
  <c r="AH28" i="31" l="1"/>
  <c r="AH30" i="31" s="1"/>
  <c r="AL64" i="30"/>
  <c r="AM59" i="30" s="1"/>
  <c r="AM60" i="30" s="1"/>
  <c r="AM67" i="30" s="1"/>
  <c r="AJ288" i="30"/>
  <c r="AJ289" i="30" s="1"/>
  <c r="AJ303" i="30" s="1"/>
  <c r="AJ317" i="30"/>
  <c r="AJ326" i="30"/>
  <c r="AK280" i="30"/>
  <c r="AK281" i="30" s="1"/>
  <c r="AK282" i="30" s="1"/>
  <c r="AK314" i="30"/>
  <c r="AK287" i="30"/>
  <c r="AH435" i="30"/>
  <c r="AH465" i="31"/>
  <c r="AH257" i="31"/>
  <c r="AH260" i="31" s="1"/>
  <c r="AH373" i="31" s="1"/>
  <c r="AH315" i="31"/>
  <c r="AH318" i="31" s="1"/>
  <c r="AH203" i="31"/>
  <c r="AH205" i="31" s="1"/>
  <c r="AH472" i="31" s="1"/>
  <c r="AH198" i="31"/>
  <c r="AH309" i="31"/>
  <c r="AH311" i="31" s="1"/>
  <c r="AH251" i="31"/>
  <c r="AH253" i="31" s="1"/>
  <c r="AL190" i="30"/>
  <c r="AL203" i="30" s="1"/>
  <c r="AL87" i="30"/>
  <c r="AL88" i="30" s="1"/>
  <c r="AL82" i="30"/>
  <c r="AL83" i="30" s="1"/>
  <c r="AL118" i="31"/>
  <c r="AH295" i="31"/>
  <c r="AH297" i="31" s="1"/>
  <c r="AH187" i="31"/>
  <c r="AH484" i="31"/>
  <c r="AH501" i="31" s="1"/>
  <c r="AH301" i="31"/>
  <c r="AH304" i="31" s="1"/>
  <c r="AH237" i="31"/>
  <c r="AH239" i="31" s="1"/>
  <c r="AH353" i="31" s="1"/>
  <c r="AH355" i="31" s="1"/>
  <c r="AH243" i="31"/>
  <c r="AH246" i="31" s="1"/>
  <c r="AH359" i="31" s="1"/>
  <c r="AH362" i="31" s="1"/>
  <c r="AH191" i="31"/>
  <c r="AH193" i="31" s="1"/>
  <c r="AH434" i="30"/>
  <c r="AI428" i="30"/>
  <c r="AI403" i="30"/>
  <c r="AI404" i="30" s="1"/>
  <c r="AI405" i="30" s="1"/>
  <c r="AI408" i="30" s="1"/>
  <c r="AI400" i="30"/>
  <c r="AI401" i="30" s="1"/>
  <c r="AI407" i="30" s="1"/>
  <c r="AH367" i="31" l="1"/>
  <c r="AH369" i="31" s="1"/>
  <c r="AH376" i="31"/>
  <c r="AJ305" i="30"/>
  <c r="AM61" i="30"/>
  <c r="AM62" i="30" s="1"/>
  <c r="AM68" i="30" s="1"/>
  <c r="AH437" i="30"/>
  <c r="AH438" i="30" s="1"/>
  <c r="AL136" i="31"/>
  <c r="AL119" i="31"/>
  <c r="AL159" i="31" s="1"/>
  <c r="AL160" i="31" s="1"/>
  <c r="AL176" i="31" s="1"/>
  <c r="AL464" i="31"/>
  <c r="AL210" i="31"/>
  <c r="AL323" i="31"/>
  <c r="AL325" i="31" s="1"/>
  <c r="AL329" i="31"/>
  <c r="AL332" i="31" s="1"/>
  <c r="AL265" i="31"/>
  <c r="AL267" i="31" s="1"/>
  <c r="AL381" i="31" s="1"/>
  <c r="AL383" i="31" s="1"/>
  <c r="AL214" i="31"/>
  <c r="AL216" i="31" s="1"/>
  <c r="AL471" i="31" s="1"/>
  <c r="AL177" i="31"/>
  <c r="AL436" i="30"/>
  <c r="AL271" i="31"/>
  <c r="AL274" i="31" s="1"/>
  <c r="AL387" i="31" s="1"/>
  <c r="AL390" i="31" s="1"/>
  <c r="AI409" i="30"/>
  <c r="AI413" i="30" s="1"/>
  <c r="AI414" i="30" s="1"/>
  <c r="AL328" i="30"/>
  <c r="AL207" i="30"/>
  <c r="AL392" i="30" s="1"/>
  <c r="AL272" i="30"/>
  <c r="AL273" i="30" s="1"/>
  <c r="AK283" i="30"/>
  <c r="AL278" i="30" s="1"/>
  <c r="AK288" i="30"/>
  <c r="AK289" i="30" s="1"/>
  <c r="AK303" i="30" s="1"/>
  <c r="AK317" i="30"/>
  <c r="AK326" i="30"/>
  <c r="AJ393" i="30" l="1"/>
  <c r="AJ376" i="30"/>
  <c r="AJ377" i="30" s="1"/>
  <c r="AJ383" i="30" s="1"/>
  <c r="AJ385" i="30" s="1"/>
  <c r="AJ386" i="30" s="1"/>
  <c r="AJ482" i="31" s="1"/>
  <c r="AJ499" i="31" s="1"/>
  <c r="AJ46" i="35" s="1"/>
  <c r="AJ54" i="35" s="1"/>
  <c r="AJ481" i="31"/>
  <c r="AJ498" i="31" s="1"/>
  <c r="AJ45" i="35" s="1"/>
  <c r="AJ53" i="35" s="1"/>
  <c r="AJ315" i="30"/>
  <c r="AJ422" i="30"/>
  <c r="AM63" i="30"/>
  <c r="AM69" i="30" s="1"/>
  <c r="AM70" i="30" s="1"/>
  <c r="AM71" i="30" s="1"/>
  <c r="AM190" i="30" s="1"/>
  <c r="AM203" i="30" s="1"/>
  <c r="AJ306" i="30"/>
  <c r="AL274" i="30"/>
  <c r="AL279" i="30"/>
  <c r="AI483" i="31"/>
  <c r="AI500" i="31" s="1"/>
  <c r="AI47" i="35" s="1"/>
  <c r="AI55" i="35" s="1"/>
  <c r="AI429" i="30"/>
  <c r="AI430" i="30" s="1"/>
  <c r="AI424" i="30"/>
  <c r="AI425" i="30" s="1"/>
  <c r="AL178" i="31"/>
  <c r="AL179" i="31" s="1"/>
  <c r="AL137" i="31"/>
  <c r="AL168" i="31" s="1"/>
  <c r="AL169" i="31" s="1"/>
  <c r="AL23" i="35"/>
  <c r="AL25" i="35" s="1"/>
  <c r="AL32" i="35" s="1"/>
  <c r="AI28" i="31" l="1"/>
  <c r="AI30" i="31" s="1"/>
  <c r="AJ387" i="30"/>
  <c r="AK381" i="30" s="1"/>
  <c r="AJ394" i="30"/>
  <c r="AJ395" i="30" s="1"/>
  <c r="AJ428" i="30" s="1"/>
  <c r="AM118" i="31"/>
  <c r="AM136" i="31" s="1"/>
  <c r="AM82" i="30"/>
  <c r="AM83" i="30" s="1"/>
  <c r="AM64" i="30"/>
  <c r="AN59" i="30" s="1"/>
  <c r="AN60" i="30" s="1"/>
  <c r="AN67" i="30" s="1"/>
  <c r="AJ423" i="30"/>
  <c r="AM87" i="30"/>
  <c r="AM88" i="30" s="1"/>
  <c r="AJ325" i="30"/>
  <c r="AJ329" i="30" s="1"/>
  <c r="AJ338" i="30" s="1"/>
  <c r="AJ340" i="30" s="1"/>
  <c r="AK341" i="30" s="1"/>
  <c r="AK299" i="30" s="1"/>
  <c r="AK300" i="30" s="1"/>
  <c r="AK301" i="30" s="1"/>
  <c r="AK304" i="30" s="1"/>
  <c r="AK305" i="30" s="1"/>
  <c r="AK306" i="30" s="1"/>
  <c r="AK316" i="30" s="1"/>
  <c r="AJ316" i="30"/>
  <c r="AJ318" i="30" s="1"/>
  <c r="AJ319" i="30" s="1"/>
  <c r="AI315" i="31"/>
  <c r="AI318" i="31" s="1"/>
  <c r="AI435" i="30"/>
  <c r="AI203" i="31"/>
  <c r="AI205" i="31" s="1"/>
  <c r="AI472" i="31" s="1"/>
  <c r="AI309" i="31"/>
  <c r="AI311" i="31" s="1"/>
  <c r="AI257" i="31"/>
  <c r="AI260" i="31" s="1"/>
  <c r="AI373" i="31" s="1"/>
  <c r="AI465" i="31"/>
  <c r="AI251" i="31"/>
  <c r="AI253" i="31" s="1"/>
  <c r="AI198" i="31"/>
  <c r="AM272" i="30"/>
  <c r="AM273" i="30" s="1"/>
  <c r="AM207" i="30"/>
  <c r="AM392" i="30" s="1"/>
  <c r="AM328" i="30"/>
  <c r="AI295" i="31"/>
  <c r="AI297" i="31" s="1"/>
  <c r="AI243" i="31"/>
  <c r="AI246" i="31" s="1"/>
  <c r="AI359" i="31" s="1"/>
  <c r="AI362" i="31" s="1"/>
  <c r="AI237" i="31"/>
  <c r="AI239" i="31" s="1"/>
  <c r="AI353" i="31" s="1"/>
  <c r="AI355" i="31" s="1"/>
  <c r="AI301" i="31"/>
  <c r="AI304" i="31" s="1"/>
  <c r="AI484" i="31"/>
  <c r="AI501" i="31" s="1"/>
  <c r="AI191" i="31"/>
  <c r="AI193" i="31" s="1"/>
  <c r="AI187" i="31"/>
  <c r="AI434" i="30"/>
  <c r="AL287" i="30"/>
  <c r="AL314" i="30"/>
  <c r="AL280" i="30"/>
  <c r="AL281" i="30" s="1"/>
  <c r="AI367" i="31" l="1"/>
  <c r="AI369" i="31" s="1"/>
  <c r="AI376" i="31"/>
  <c r="AM210" i="31"/>
  <c r="AJ400" i="30"/>
  <c r="AJ401" i="30" s="1"/>
  <c r="AJ407" i="30" s="1"/>
  <c r="AJ403" i="30"/>
  <c r="AJ404" i="30" s="1"/>
  <c r="AJ405" i="30" s="1"/>
  <c r="AJ408" i="30" s="1"/>
  <c r="AM271" i="31"/>
  <c r="AM274" i="31" s="1"/>
  <c r="AM387" i="31" s="1"/>
  <c r="AM390" i="31" s="1"/>
  <c r="AM119" i="31"/>
  <c r="AM159" i="31" s="1"/>
  <c r="AM160" i="31" s="1"/>
  <c r="AM176" i="31" s="1"/>
  <c r="AM214" i="31"/>
  <c r="AM216" i="31" s="1"/>
  <c r="AM471" i="31" s="1"/>
  <c r="AM265" i="31"/>
  <c r="AM267" i="31" s="1"/>
  <c r="AM381" i="31" s="1"/>
  <c r="AM383" i="31" s="1"/>
  <c r="AM329" i="31"/>
  <c r="AM332" i="31" s="1"/>
  <c r="AM464" i="31"/>
  <c r="AM436" i="30"/>
  <c r="AM323" i="31"/>
  <c r="AM325" i="31" s="1"/>
  <c r="AM177" i="31"/>
  <c r="AK422" i="30"/>
  <c r="AK325" i="30"/>
  <c r="AK329" i="30" s="1"/>
  <c r="AK338" i="30" s="1"/>
  <c r="AK340" i="30" s="1"/>
  <c r="AL341" i="30" s="1"/>
  <c r="AL299" i="30" s="1"/>
  <c r="AL300" i="30" s="1"/>
  <c r="AL301" i="30" s="1"/>
  <c r="AL304" i="30" s="1"/>
  <c r="AK393" i="30"/>
  <c r="AK481" i="31"/>
  <c r="AK498" i="31" s="1"/>
  <c r="AK45" i="35" s="1"/>
  <c r="AK53" i="35" s="1"/>
  <c r="AK315" i="30"/>
  <c r="AK318" i="30" s="1"/>
  <c r="AK319" i="30" s="1"/>
  <c r="AK376" i="30"/>
  <c r="AK377" i="30" s="1"/>
  <c r="AK383" i="30" s="1"/>
  <c r="AK385" i="30" s="1"/>
  <c r="AK386" i="30" s="1"/>
  <c r="AK482" i="31" s="1"/>
  <c r="AK499" i="31" s="1"/>
  <c r="AK46" i="35" s="1"/>
  <c r="AK54" i="35" s="1"/>
  <c r="AI437" i="30"/>
  <c r="AI438" i="30" s="1"/>
  <c r="AL282" i="30"/>
  <c r="AL283" i="30" s="1"/>
  <c r="AM278" i="30" s="1"/>
  <c r="AN61" i="30"/>
  <c r="AM274" i="30"/>
  <c r="AM279" i="30"/>
  <c r="AM23" i="35"/>
  <c r="AM25" i="35" s="1"/>
  <c r="AM32" i="35" s="1"/>
  <c r="AM137" i="31"/>
  <c r="AM168" i="31" s="1"/>
  <c r="AM169" i="31" s="1"/>
  <c r="AJ409" i="30" l="1"/>
  <c r="AJ413" i="30" s="1"/>
  <c r="AJ414" i="30" s="1"/>
  <c r="AJ424" i="30" s="1"/>
  <c r="AJ425" i="30" s="1"/>
  <c r="AM178" i="31"/>
  <c r="AM179" i="31" s="1"/>
  <c r="AK423" i="30"/>
  <c r="AK394" i="30"/>
  <c r="AK395" i="30" s="1"/>
  <c r="AK400" i="30" s="1"/>
  <c r="AK401" i="30" s="1"/>
  <c r="AK407" i="30" s="1"/>
  <c r="AK387" i="30"/>
  <c r="AL381" i="30" s="1"/>
  <c r="AM280" i="30"/>
  <c r="AM281" i="30" s="1"/>
  <c r="AM287" i="30"/>
  <c r="AM314" i="30"/>
  <c r="AN62" i="30"/>
  <c r="AN68" i="30" s="1"/>
  <c r="AL326" i="30"/>
  <c r="AL317" i="30"/>
  <c r="AL288" i="30"/>
  <c r="AL289" i="30" s="1"/>
  <c r="AL303" i="30" s="1"/>
  <c r="AL305" i="30" s="1"/>
  <c r="AJ295" i="31" l="1"/>
  <c r="AJ297" i="31" s="1"/>
  <c r="AJ191" i="31"/>
  <c r="AJ193" i="31" s="1"/>
  <c r="AJ237" i="31"/>
  <c r="AJ239" i="31" s="1"/>
  <c r="AJ353" i="31" s="1"/>
  <c r="AJ355" i="31" s="1"/>
  <c r="AJ434" i="30"/>
  <c r="AJ301" i="31"/>
  <c r="AJ304" i="31" s="1"/>
  <c r="AJ484" i="31"/>
  <c r="AJ501" i="31" s="1"/>
  <c r="AJ187" i="31"/>
  <c r="AJ243" i="31"/>
  <c r="AJ246" i="31" s="1"/>
  <c r="AJ359" i="31" s="1"/>
  <c r="AJ362" i="31" s="1"/>
  <c r="AJ483" i="31"/>
  <c r="AJ500" i="31" s="1"/>
  <c r="AJ47" i="35" s="1"/>
  <c r="AJ55" i="35" s="1"/>
  <c r="AJ429" i="30"/>
  <c r="AJ430" i="30" s="1"/>
  <c r="AK428" i="30"/>
  <c r="AK403" i="30"/>
  <c r="AK404" i="30" s="1"/>
  <c r="AK405" i="30" s="1"/>
  <c r="AK408" i="30" s="1"/>
  <c r="AK409" i="30" s="1"/>
  <c r="AK413" i="30" s="1"/>
  <c r="AK414" i="30" s="1"/>
  <c r="AK483" i="31" s="1"/>
  <c r="AK500" i="31" s="1"/>
  <c r="AK47" i="35" s="1"/>
  <c r="AK55" i="35" s="1"/>
  <c r="AL306" i="30"/>
  <c r="AL393" i="30"/>
  <c r="AL481" i="31"/>
  <c r="AL498" i="31" s="1"/>
  <c r="AL45" i="35" s="1"/>
  <c r="AL53" i="35" s="1"/>
  <c r="AL422" i="30"/>
  <c r="AL376" i="30"/>
  <c r="AL377" i="30" s="1"/>
  <c r="AL383" i="30" s="1"/>
  <c r="AL385" i="30" s="1"/>
  <c r="AL315" i="30"/>
  <c r="AN63" i="30"/>
  <c r="AM282" i="30"/>
  <c r="AM283" i="30" s="1"/>
  <c r="AN278" i="30" s="1"/>
  <c r="AJ251" i="31" l="1"/>
  <c r="AJ253" i="31" s="1"/>
  <c r="AJ28" i="31"/>
  <c r="AJ30" i="31" s="1"/>
  <c r="AJ198" i="31"/>
  <c r="AJ465" i="31"/>
  <c r="AJ257" i="31"/>
  <c r="AJ260" i="31" s="1"/>
  <c r="AJ373" i="31" s="1"/>
  <c r="AJ435" i="30"/>
  <c r="AJ437" i="30" s="1"/>
  <c r="AJ438" i="30" s="1"/>
  <c r="AJ315" i="31"/>
  <c r="AJ318" i="31" s="1"/>
  <c r="AJ309" i="31"/>
  <c r="AJ311" i="31" s="1"/>
  <c r="AJ203" i="31"/>
  <c r="AJ205" i="31" s="1"/>
  <c r="AJ472" i="31" s="1"/>
  <c r="AK424" i="30"/>
  <c r="AK425" i="30" s="1"/>
  <c r="AK429" i="30"/>
  <c r="AK430" i="30" s="1"/>
  <c r="AN69" i="30"/>
  <c r="AN70" i="30" s="1"/>
  <c r="AN71" i="30" s="1"/>
  <c r="AN64" i="30"/>
  <c r="AO59" i="30" s="1"/>
  <c r="AM288" i="30"/>
  <c r="AM289" i="30" s="1"/>
  <c r="AM303" i="30" s="1"/>
  <c r="AM326" i="30"/>
  <c r="AM317" i="30"/>
  <c r="AL386" i="30"/>
  <c r="AL325" i="30"/>
  <c r="AL329" i="30" s="1"/>
  <c r="AL338" i="30" s="1"/>
  <c r="AL340" i="30" s="1"/>
  <c r="AM341" i="30" s="1"/>
  <c r="AM299" i="30" s="1"/>
  <c r="AM300" i="30" s="1"/>
  <c r="AM301" i="30" s="1"/>
  <c r="AM304" i="30" s="1"/>
  <c r="AL316" i="30"/>
  <c r="AL318" i="30" s="1"/>
  <c r="AL319" i="30" s="1"/>
  <c r="AJ367" i="31" l="1"/>
  <c r="AJ369" i="31" s="1"/>
  <c r="AJ376" i="31"/>
  <c r="AK28" i="31"/>
  <c r="AK30" i="31" s="1"/>
  <c r="AK295" i="31"/>
  <c r="AK297" i="31" s="1"/>
  <c r="AK465" i="31"/>
  <c r="AK301" i="31"/>
  <c r="AK304" i="31" s="1"/>
  <c r="AK484" i="31"/>
  <c r="AK501" i="31" s="1"/>
  <c r="AK187" i="31"/>
  <c r="AK315" i="31"/>
  <c r="AK318" i="31" s="1"/>
  <c r="AK309" i="31"/>
  <c r="AK311" i="31" s="1"/>
  <c r="AK434" i="30"/>
  <c r="AK237" i="31"/>
  <c r="AK239" i="31" s="1"/>
  <c r="AK353" i="31" s="1"/>
  <c r="AK355" i="31" s="1"/>
  <c r="AK243" i="31"/>
  <c r="AK246" i="31" s="1"/>
  <c r="AK359" i="31" s="1"/>
  <c r="AK362" i="31" s="1"/>
  <c r="AK435" i="30"/>
  <c r="AK257" i="31"/>
  <c r="AK260" i="31" s="1"/>
  <c r="AK373" i="31" s="1"/>
  <c r="AK203" i="31"/>
  <c r="AK205" i="31" s="1"/>
  <c r="AK472" i="31" s="1"/>
  <c r="AK198" i="31"/>
  <c r="AK251" i="31"/>
  <c r="AK253" i="31" s="1"/>
  <c r="AK191" i="31"/>
  <c r="AK193" i="31" s="1"/>
  <c r="AL423" i="30"/>
  <c r="AL394" i="30"/>
  <c r="AL395" i="30" s="1"/>
  <c r="AL482" i="31"/>
  <c r="AL499" i="31" s="1"/>
  <c r="AL46" i="35" s="1"/>
  <c r="AL54" i="35" s="1"/>
  <c r="AO60" i="30"/>
  <c r="AO67" i="30" s="1"/>
  <c r="AL387" i="30"/>
  <c r="AM381" i="30" s="1"/>
  <c r="AM305" i="30"/>
  <c r="AM306" i="30" s="1"/>
  <c r="AN87" i="30"/>
  <c r="AN88" i="30" s="1"/>
  <c r="AN82" i="30"/>
  <c r="AN83" i="30" s="1"/>
  <c r="AN190" i="30"/>
  <c r="AN203" i="30" s="1"/>
  <c r="AN118" i="31"/>
  <c r="AK367" i="31" l="1"/>
  <c r="AK369" i="31" s="1"/>
  <c r="AK376" i="31"/>
  <c r="AK437" i="30"/>
  <c r="AK438" i="30" s="1"/>
  <c r="AM325" i="30"/>
  <c r="AM329" i="30" s="1"/>
  <c r="AM338" i="30" s="1"/>
  <c r="AM340" i="30" s="1"/>
  <c r="AN341" i="30" s="1"/>
  <c r="AN299" i="30" s="1"/>
  <c r="AN300" i="30" s="1"/>
  <c r="AN301" i="30" s="1"/>
  <c r="AN304" i="30" s="1"/>
  <c r="AM316" i="30"/>
  <c r="AN207" i="30"/>
  <c r="AN392" i="30" s="1"/>
  <c r="AN272" i="30"/>
  <c r="AN273" i="30" s="1"/>
  <c r="AN328" i="30"/>
  <c r="AN323" i="31"/>
  <c r="AN325" i="31" s="1"/>
  <c r="AN210" i="31"/>
  <c r="AN436" i="30"/>
  <c r="AN329" i="31"/>
  <c r="AN332" i="31" s="1"/>
  <c r="AN464" i="31"/>
  <c r="AN271" i="31"/>
  <c r="AN274" i="31" s="1"/>
  <c r="AN387" i="31" s="1"/>
  <c r="AN390" i="31" s="1"/>
  <c r="AN177" i="31"/>
  <c r="AN265" i="31"/>
  <c r="AN267" i="31" s="1"/>
  <c r="AN381" i="31" s="1"/>
  <c r="AN383" i="31" s="1"/>
  <c r="AN214" i="31"/>
  <c r="AN216" i="31" s="1"/>
  <c r="AN471" i="31" s="1"/>
  <c r="AL403" i="30"/>
  <c r="AL404" i="30" s="1"/>
  <c r="AL405" i="30" s="1"/>
  <c r="AL408" i="30" s="1"/>
  <c r="AL428" i="30"/>
  <c r="AL400" i="30"/>
  <c r="AL401" i="30" s="1"/>
  <c r="AL407" i="30" s="1"/>
  <c r="AN136" i="31"/>
  <c r="AN119" i="31"/>
  <c r="AN159" i="31" s="1"/>
  <c r="AN160" i="31" s="1"/>
  <c r="AN176" i="31" s="1"/>
  <c r="AM376" i="30"/>
  <c r="AM377" i="30" s="1"/>
  <c r="AM383" i="30" s="1"/>
  <c r="AM385" i="30" s="1"/>
  <c r="AM386" i="30" s="1"/>
  <c r="AM481" i="31"/>
  <c r="AM498" i="31" s="1"/>
  <c r="AM45" i="35" s="1"/>
  <c r="AM53" i="35" s="1"/>
  <c r="AM315" i="30"/>
  <c r="AM393" i="30"/>
  <c r="AM422" i="30"/>
  <c r="AO61" i="30"/>
  <c r="AM318" i="30" l="1"/>
  <c r="AM319" i="30" s="1"/>
  <c r="AN178" i="31"/>
  <c r="AN179" i="31" s="1"/>
  <c r="AL409" i="30"/>
  <c r="AL413" i="30" s="1"/>
  <c r="AL414" i="30" s="1"/>
  <c r="AL429" i="30" s="1"/>
  <c r="AL430" i="30" s="1"/>
  <c r="AN279" i="30"/>
  <c r="AN274" i="30"/>
  <c r="AN23" i="35"/>
  <c r="AN25" i="35" s="1"/>
  <c r="AN32" i="35" s="1"/>
  <c r="AN137" i="31"/>
  <c r="AN168" i="31" s="1"/>
  <c r="AN169" i="31" s="1"/>
  <c r="AO62" i="30"/>
  <c r="AO68" i="30" s="1"/>
  <c r="AM387" i="30"/>
  <c r="AN381" i="30" s="1"/>
  <c r="AM423" i="30"/>
  <c r="AM482" i="31"/>
  <c r="AM499" i="31" s="1"/>
  <c r="AM46" i="35" s="1"/>
  <c r="AM54" i="35" s="1"/>
  <c r="AM394" i="30"/>
  <c r="AM395" i="30" s="1"/>
  <c r="AL28" i="31" l="1"/>
  <c r="AL30" i="31" s="1"/>
  <c r="AO63" i="30"/>
  <c r="AO69" i="30" s="1"/>
  <c r="AO70" i="30" s="1"/>
  <c r="AO71" i="30" s="1"/>
  <c r="AO82" i="30" s="1"/>
  <c r="AO83" i="30" s="1"/>
  <c r="AL424" i="30"/>
  <c r="AL425" i="30" s="1"/>
  <c r="AL483" i="31"/>
  <c r="AL500" i="31" s="1"/>
  <c r="AL47" i="35" s="1"/>
  <c r="AL55" i="35" s="1"/>
  <c r="AL465" i="31"/>
  <c r="AL251" i="31"/>
  <c r="AL253" i="31" s="1"/>
  <c r="AL309" i="31"/>
  <c r="AL311" i="31" s="1"/>
  <c r="AL203" i="31"/>
  <c r="AL205" i="31" s="1"/>
  <c r="AL472" i="31" s="1"/>
  <c r="AL435" i="30"/>
  <c r="AL315" i="31"/>
  <c r="AL318" i="31" s="1"/>
  <c r="AL257" i="31"/>
  <c r="AL260" i="31" s="1"/>
  <c r="AL373" i="31" s="1"/>
  <c r="AL198" i="31"/>
  <c r="AN280" i="30"/>
  <c r="AN281" i="30" s="1"/>
  <c r="AN282" i="30" s="1"/>
  <c r="AN314" i="30"/>
  <c r="AN287" i="30"/>
  <c r="AM403" i="30"/>
  <c r="AM404" i="30" s="1"/>
  <c r="AM405" i="30" s="1"/>
  <c r="AM408" i="30" s="1"/>
  <c r="AM400" i="30"/>
  <c r="AM401" i="30" s="1"/>
  <c r="AM407" i="30" s="1"/>
  <c r="AM428" i="30"/>
  <c r="AL367" i="31" l="1"/>
  <c r="AL369" i="31" s="1"/>
  <c r="AL376" i="31"/>
  <c r="AL187" i="31"/>
  <c r="AO87" i="30"/>
  <c r="AO88" i="30" s="1"/>
  <c r="AO118" i="31"/>
  <c r="AO136" i="31" s="1"/>
  <c r="AO64" i="30"/>
  <c r="AP59" i="30" s="1"/>
  <c r="AP60" i="30" s="1"/>
  <c r="AP67" i="30" s="1"/>
  <c r="AO190" i="30"/>
  <c r="AO203" i="30" s="1"/>
  <c r="AO328" i="30" s="1"/>
  <c r="AL434" i="30"/>
  <c r="AL437" i="30" s="1"/>
  <c r="AL438" i="30" s="1"/>
  <c r="AM409" i="30"/>
  <c r="AM413" i="30" s="1"/>
  <c r="AM414" i="30" s="1"/>
  <c r="AM424" i="30" s="1"/>
  <c r="AM425" i="30" s="1"/>
  <c r="AL191" i="31"/>
  <c r="AL193" i="31" s="1"/>
  <c r="AL237" i="31"/>
  <c r="AL239" i="31" s="1"/>
  <c r="AL353" i="31" s="1"/>
  <c r="AL355" i="31" s="1"/>
  <c r="AL301" i="31"/>
  <c r="AL304" i="31" s="1"/>
  <c r="AL484" i="31"/>
  <c r="AL501" i="31" s="1"/>
  <c r="AL243" i="31"/>
  <c r="AL246" i="31" s="1"/>
  <c r="AL359" i="31" s="1"/>
  <c r="AL362" i="31" s="1"/>
  <c r="AL295" i="31"/>
  <c r="AL297" i="31" s="1"/>
  <c r="AN283" i="30"/>
  <c r="AO278" i="30" s="1"/>
  <c r="AN326" i="30"/>
  <c r="AN317" i="30"/>
  <c r="AN288" i="30"/>
  <c r="AN289" i="30" s="1"/>
  <c r="AN303" i="30" s="1"/>
  <c r="AO464" i="31"/>
  <c r="AO265" i="31"/>
  <c r="AO267" i="31" s="1"/>
  <c r="AO381" i="31" s="1"/>
  <c r="AO383" i="31" s="1"/>
  <c r="AO271" i="31"/>
  <c r="AO274" i="31" s="1"/>
  <c r="AO387" i="31" s="1"/>
  <c r="AO390" i="31" s="1"/>
  <c r="AO177" i="31"/>
  <c r="AO214" i="31"/>
  <c r="AO216" i="31" s="1"/>
  <c r="AO471" i="31" s="1"/>
  <c r="AO210" i="31"/>
  <c r="AO323" i="31"/>
  <c r="AO325" i="31" s="1"/>
  <c r="AO329" i="31"/>
  <c r="AO332" i="31" s="1"/>
  <c r="AO436" i="30"/>
  <c r="AO119" i="31" l="1"/>
  <c r="AO159" i="31" s="1"/>
  <c r="AO160" i="31" s="1"/>
  <c r="AO176" i="31" s="1"/>
  <c r="AO178" i="31" s="1"/>
  <c r="AO179" i="31" s="1"/>
  <c r="AM483" i="31"/>
  <c r="AM500" i="31" s="1"/>
  <c r="AM47" i="35" s="1"/>
  <c r="AM55" i="35" s="1"/>
  <c r="AO207" i="30"/>
  <c r="AO392" i="30" s="1"/>
  <c r="AO272" i="30"/>
  <c r="AO273" i="30" s="1"/>
  <c r="AO279" i="30" s="1"/>
  <c r="AM429" i="30"/>
  <c r="AM430" i="30" s="1"/>
  <c r="AN305" i="30"/>
  <c r="AN306" i="30" s="1"/>
  <c r="AO23" i="35"/>
  <c r="AO25" i="35" s="1"/>
  <c r="AO32" i="35" s="1"/>
  <c r="AO137" i="31"/>
  <c r="AO168" i="31" s="1"/>
  <c r="AO169" i="31" s="1"/>
  <c r="AM191" i="31"/>
  <c r="AM193" i="31" s="1"/>
  <c r="AM187" i="31"/>
  <c r="AM243" i="31"/>
  <c r="AM246" i="31" s="1"/>
  <c r="AM359" i="31" s="1"/>
  <c r="AM362" i="31" s="1"/>
  <c r="AM484" i="31"/>
  <c r="AM501" i="31" s="1"/>
  <c r="AM301" i="31"/>
  <c r="AM304" i="31" s="1"/>
  <c r="AM237" i="31"/>
  <c r="AM239" i="31" s="1"/>
  <c r="AM353" i="31" s="1"/>
  <c r="AM355" i="31" s="1"/>
  <c r="AM295" i="31"/>
  <c r="AM297" i="31" s="1"/>
  <c r="AM434" i="30"/>
  <c r="AP61" i="30"/>
  <c r="AM28" i="31" l="1"/>
  <c r="AM30" i="31" s="1"/>
  <c r="AM251" i="31"/>
  <c r="AM253" i="31" s="1"/>
  <c r="AO274" i="30"/>
  <c r="AO280" i="30" s="1"/>
  <c r="AO281" i="30" s="1"/>
  <c r="AM435" i="30"/>
  <c r="AM437" i="30" s="1"/>
  <c r="AM438" i="30" s="1"/>
  <c r="AM198" i="31"/>
  <c r="AM203" i="31"/>
  <c r="AM205" i="31" s="1"/>
  <c r="AM472" i="31" s="1"/>
  <c r="AM315" i="31"/>
  <c r="AM318" i="31" s="1"/>
  <c r="AM465" i="31"/>
  <c r="AM257" i="31"/>
  <c r="AM260" i="31" s="1"/>
  <c r="AM373" i="31" s="1"/>
  <c r="AM309" i="31"/>
  <c r="AM311" i="31" s="1"/>
  <c r="AP62" i="30"/>
  <c r="AP68" i="30" s="1"/>
  <c r="AN325" i="30"/>
  <c r="AN329" i="30" s="1"/>
  <c r="AN338" i="30" s="1"/>
  <c r="AN340" i="30" s="1"/>
  <c r="AO341" i="30" s="1"/>
  <c r="AO299" i="30" s="1"/>
  <c r="AO300" i="30" s="1"/>
  <c r="AO301" i="30" s="1"/>
  <c r="AO304" i="30" s="1"/>
  <c r="AN316" i="30"/>
  <c r="AN315" i="30"/>
  <c r="AN393" i="30"/>
  <c r="AN481" i="31"/>
  <c r="AN498" i="31" s="1"/>
  <c r="AN45" i="35" s="1"/>
  <c r="AN53" i="35" s="1"/>
  <c r="AN376" i="30"/>
  <c r="AN377" i="30" s="1"/>
  <c r="AN383" i="30" s="1"/>
  <c r="AN385" i="30" s="1"/>
  <c r="AN422" i="30"/>
  <c r="AM367" i="31" l="1"/>
  <c r="AM369" i="31" s="1"/>
  <c r="AM376" i="31"/>
  <c r="AO314" i="30"/>
  <c r="AO287" i="30"/>
  <c r="AN386" i="30"/>
  <c r="AN387" i="30" s="1"/>
  <c r="AO381" i="30" s="1"/>
  <c r="AP63" i="30"/>
  <c r="AP69" i="30" s="1"/>
  <c r="AP70" i="30" s="1"/>
  <c r="AP71" i="30" s="1"/>
  <c r="AN318" i="30"/>
  <c r="AN319" i="30" s="1"/>
  <c r="AO282" i="30"/>
  <c r="AP64" i="30" l="1"/>
  <c r="AQ59" i="30" s="1"/>
  <c r="AQ60" i="30" s="1"/>
  <c r="AQ67" i="30" s="1"/>
  <c r="AP190" i="30"/>
  <c r="AP203" i="30" s="1"/>
  <c r="AP87" i="30"/>
  <c r="AP88" i="30" s="1"/>
  <c r="AP118" i="31"/>
  <c r="AP82" i="30"/>
  <c r="AP83" i="30" s="1"/>
  <c r="AO317" i="30"/>
  <c r="AO288" i="30"/>
  <c r="AO289" i="30" s="1"/>
  <c r="AO303" i="30" s="1"/>
  <c r="AO305" i="30" s="1"/>
  <c r="AO326" i="30"/>
  <c r="AO283" i="30"/>
  <c r="AP278" i="30" s="1"/>
  <c r="AN394" i="30"/>
  <c r="AN395" i="30" s="1"/>
  <c r="AN423" i="30"/>
  <c r="AN482" i="31"/>
  <c r="AN499" i="31" s="1"/>
  <c r="AN46" i="35" s="1"/>
  <c r="AN54" i="35" s="1"/>
  <c r="AP436" i="30" l="1"/>
  <c r="AP323" i="31"/>
  <c r="AP325" i="31" s="1"/>
  <c r="AP177" i="31"/>
  <c r="AP329" i="31"/>
  <c r="AP332" i="31" s="1"/>
  <c r="AP214" i="31"/>
  <c r="AP216" i="31" s="1"/>
  <c r="AP471" i="31" s="1"/>
  <c r="AP210" i="31"/>
  <c r="AP464" i="31"/>
  <c r="AP265" i="31"/>
  <c r="AP267" i="31" s="1"/>
  <c r="AP381" i="31" s="1"/>
  <c r="AP383" i="31" s="1"/>
  <c r="AP271" i="31"/>
  <c r="AP274" i="31" s="1"/>
  <c r="AP387" i="31" s="1"/>
  <c r="AP390" i="31" s="1"/>
  <c r="AP136" i="31"/>
  <c r="AP119" i="31"/>
  <c r="AP159" i="31" s="1"/>
  <c r="AP160" i="31" s="1"/>
  <c r="AP176" i="31" s="1"/>
  <c r="AO306" i="30"/>
  <c r="AO481" i="31"/>
  <c r="AO498" i="31" s="1"/>
  <c r="AO45" i="35" s="1"/>
  <c r="AO53" i="35" s="1"/>
  <c r="AO422" i="30"/>
  <c r="AO315" i="30"/>
  <c r="AO376" i="30"/>
  <c r="AO377" i="30" s="1"/>
  <c r="AO383" i="30" s="1"/>
  <c r="AO385" i="30" s="1"/>
  <c r="AO393" i="30"/>
  <c r="AQ61" i="30"/>
  <c r="AN403" i="30"/>
  <c r="AN404" i="30" s="1"/>
  <c r="AN405" i="30" s="1"/>
  <c r="AN408" i="30" s="1"/>
  <c r="AN428" i="30"/>
  <c r="AN400" i="30"/>
  <c r="AN401" i="30" s="1"/>
  <c r="AN407" i="30" s="1"/>
  <c r="AP272" i="30"/>
  <c r="AP273" i="30" s="1"/>
  <c r="AP328" i="30"/>
  <c r="AP207" i="30"/>
  <c r="AP392" i="30" s="1"/>
  <c r="AP178" i="31" l="1"/>
  <c r="AP179" i="31" s="1"/>
  <c r="AO386" i="30"/>
  <c r="AO325" i="30"/>
  <c r="AO329" i="30" s="1"/>
  <c r="AO338" i="30" s="1"/>
  <c r="AO340" i="30" s="1"/>
  <c r="AP341" i="30" s="1"/>
  <c r="AP299" i="30" s="1"/>
  <c r="AP300" i="30" s="1"/>
  <c r="AP301" i="30" s="1"/>
  <c r="AP304" i="30" s="1"/>
  <c r="AO316" i="30"/>
  <c r="AO318" i="30" s="1"/>
  <c r="AO319" i="30" s="1"/>
  <c r="AP279" i="30"/>
  <c r="AP274" i="30"/>
  <c r="AQ62" i="30"/>
  <c r="AQ68" i="30" s="1"/>
  <c r="AP23" i="35"/>
  <c r="AP25" i="35" s="1"/>
  <c r="AP32" i="35" s="1"/>
  <c r="AP137" i="31"/>
  <c r="AP168" i="31" s="1"/>
  <c r="AP169" i="31" s="1"/>
  <c r="AN409" i="30"/>
  <c r="AN413" i="30" s="1"/>
  <c r="AN414" i="30" s="1"/>
  <c r="AP314" i="30" l="1"/>
  <c r="AP287" i="30"/>
  <c r="AP280" i="30"/>
  <c r="AP281" i="30" s="1"/>
  <c r="AO423" i="30"/>
  <c r="AO482" i="31"/>
  <c r="AO499" i="31" s="1"/>
  <c r="AO46" i="35" s="1"/>
  <c r="AO54" i="35" s="1"/>
  <c r="AO394" i="30"/>
  <c r="AO395" i="30" s="1"/>
  <c r="AN429" i="30"/>
  <c r="AN430" i="30" s="1"/>
  <c r="AN483" i="31"/>
  <c r="AN500" i="31" s="1"/>
  <c r="AN47" i="35" s="1"/>
  <c r="AN55" i="35" s="1"/>
  <c r="AN424" i="30"/>
  <c r="AN425" i="30" s="1"/>
  <c r="AQ63" i="30"/>
  <c r="AQ69" i="30" s="1"/>
  <c r="AQ70" i="30" s="1"/>
  <c r="AQ71" i="30" s="1"/>
  <c r="AO387" i="30"/>
  <c r="AP381" i="30" s="1"/>
  <c r="AN28" i="31" l="1"/>
  <c r="AN30" i="31" s="1"/>
  <c r="AN315" i="31"/>
  <c r="AN318" i="31" s="1"/>
  <c r="AN257" i="31"/>
  <c r="AN260" i="31" s="1"/>
  <c r="AN373" i="31" s="1"/>
  <c r="AN435" i="30"/>
  <c r="AN203" i="31"/>
  <c r="AN205" i="31" s="1"/>
  <c r="AN472" i="31" s="1"/>
  <c r="AN309" i="31"/>
  <c r="AN311" i="31" s="1"/>
  <c r="AN198" i="31"/>
  <c r="AN465" i="31"/>
  <c r="AN251" i="31"/>
  <c r="AN253" i="31" s="1"/>
  <c r="AQ64" i="30"/>
  <c r="AR59" i="30" s="1"/>
  <c r="AQ190" i="30"/>
  <c r="AQ203" i="30" s="1"/>
  <c r="AQ118" i="31"/>
  <c r="AQ82" i="30"/>
  <c r="AQ83" i="30" s="1"/>
  <c r="AQ87" i="30"/>
  <c r="AQ88" i="30" s="1"/>
  <c r="AO400" i="30"/>
  <c r="AO401" i="30" s="1"/>
  <c r="AO407" i="30" s="1"/>
  <c r="AO428" i="30"/>
  <c r="AO403" i="30"/>
  <c r="AO404" i="30" s="1"/>
  <c r="AO405" i="30" s="1"/>
  <c r="AO408" i="30" s="1"/>
  <c r="AP282" i="30"/>
  <c r="AP283" i="30" s="1"/>
  <c r="AQ278" i="30" s="1"/>
  <c r="AN301" i="31"/>
  <c r="AN304" i="31" s="1"/>
  <c r="AN237" i="31"/>
  <c r="AN239" i="31" s="1"/>
  <c r="AN353" i="31" s="1"/>
  <c r="AN355" i="31" s="1"/>
  <c r="AN484" i="31"/>
  <c r="AN501" i="31" s="1"/>
  <c r="AN191" i="31"/>
  <c r="AN193" i="31" s="1"/>
  <c r="AN434" i="30"/>
  <c r="AN187" i="31"/>
  <c r="AN243" i="31"/>
  <c r="AN246" i="31" s="1"/>
  <c r="AN359" i="31" s="1"/>
  <c r="AN362" i="31" s="1"/>
  <c r="AN295" i="31"/>
  <c r="AN297" i="31" s="1"/>
  <c r="AN367" i="31" l="1"/>
  <c r="AN369" i="31" s="1"/>
  <c r="AN376" i="31"/>
  <c r="AN437" i="30"/>
  <c r="AN438" i="30" s="1"/>
  <c r="AQ177" i="31"/>
  <c r="AQ436" i="30"/>
  <c r="AQ214" i="31"/>
  <c r="AQ216" i="31" s="1"/>
  <c r="AQ471" i="31" s="1"/>
  <c r="AQ271" i="31"/>
  <c r="AQ274" i="31" s="1"/>
  <c r="AQ387" i="31" s="1"/>
  <c r="AQ390" i="31" s="1"/>
  <c r="AQ210" i="31"/>
  <c r="AQ464" i="31"/>
  <c r="AQ329" i="31"/>
  <c r="AQ332" i="31" s="1"/>
  <c r="AQ265" i="31"/>
  <c r="AQ267" i="31" s="1"/>
  <c r="AQ381" i="31" s="1"/>
  <c r="AQ383" i="31" s="1"/>
  <c r="AQ323" i="31"/>
  <c r="AQ325" i="31" s="1"/>
  <c r="AQ136" i="31"/>
  <c r="AQ119" i="31"/>
  <c r="AQ159" i="31" s="1"/>
  <c r="AQ160" i="31" s="1"/>
  <c r="AQ176" i="31" s="1"/>
  <c r="AO409" i="30"/>
  <c r="AO413" i="30" s="1"/>
  <c r="AO414" i="30" s="1"/>
  <c r="AQ272" i="30"/>
  <c r="AQ273" i="30" s="1"/>
  <c r="AQ207" i="30"/>
  <c r="AQ392" i="30" s="1"/>
  <c r="AQ328" i="30"/>
  <c r="AP317" i="30"/>
  <c r="AP288" i="30"/>
  <c r="AP289" i="30" s="1"/>
  <c r="AP303" i="30" s="1"/>
  <c r="AP326" i="30"/>
  <c r="AR60" i="30"/>
  <c r="AR67" i="30" s="1"/>
  <c r="AQ178" i="31" l="1"/>
  <c r="AQ179" i="31" s="1"/>
  <c r="AR61" i="30"/>
  <c r="AR62" i="30" s="1"/>
  <c r="AR68" i="30" s="1"/>
  <c r="AO483" i="31"/>
  <c r="AO500" i="31" s="1"/>
  <c r="AO47" i="35" s="1"/>
  <c r="AO55" i="35" s="1"/>
  <c r="AO429" i="30"/>
  <c r="AO430" i="30" s="1"/>
  <c r="AO424" i="30"/>
  <c r="AO425" i="30" s="1"/>
  <c r="AQ137" i="31"/>
  <c r="AQ168" i="31" s="1"/>
  <c r="AQ169" i="31" s="1"/>
  <c r="AQ23" i="35"/>
  <c r="AQ25" i="35" s="1"/>
  <c r="AQ32" i="35" s="1"/>
  <c r="AP305" i="30"/>
  <c r="AP306" i="30" s="1"/>
  <c r="AQ274" i="30"/>
  <c r="AQ279" i="30"/>
  <c r="AO28" i="31" l="1"/>
  <c r="AO30" i="31" s="1"/>
  <c r="AR63" i="30"/>
  <c r="AR69" i="30" s="1"/>
  <c r="AR70" i="30" s="1"/>
  <c r="AR71" i="30" s="1"/>
  <c r="AP325" i="30"/>
  <c r="AP329" i="30" s="1"/>
  <c r="AP338" i="30" s="1"/>
  <c r="AP340" i="30" s="1"/>
  <c r="AQ341" i="30" s="1"/>
  <c r="AQ299" i="30" s="1"/>
  <c r="AQ300" i="30" s="1"/>
  <c r="AQ301" i="30" s="1"/>
  <c r="AQ304" i="30" s="1"/>
  <c r="AP316" i="30"/>
  <c r="AQ280" i="30"/>
  <c r="AQ281" i="30" s="1"/>
  <c r="AQ314" i="30"/>
  <c r="AQ287" i="30"/>
  <c r="AO484" i="31"/>
  <c r="AO501" i="31" s="1"/>
  <c r="AO243" i="31"/>
  <c r="AO246" i="31" s="1"/>
  <c r="AO359" i="31" s="1"/>
  <c r="AO362" i="31" s="1"/>
  <c r="AO295" i="31"/>
  <c r="AO297" i="31" s="1"/>
  <c r="AO237" i="31"/>
  <c r="AO239" i="31" s="1"/>
  <c r="AO353" i="31" s="1"/>
  <c r="AO355" i="31" s="1"/>
  <c r="AO301" i="31"/>
  <c r="AO304" i="31" s="1"/>
  <c r="AO187" i="31"/>
  <c r="AO434" i="30"/>
  <c r="AO191" i="31"/>
  <c r="AO193" i="31" s="1"/>
  <c r="AO198" i="31"/>
  <c r="AO251" i="31"/>
  <c r="AO253" i="31" s="1"/>
  <c r="AO203" i="31"/>
  <c r="AO205" i="31" s="1"/>
  <c r="AO472" i="31" s="1"/>
  <c r="AO465" i="31"/>
  <c r="AO435" i="30"/>
  <c r="AO257" i="31"/>
  <c r="AO260" i="31" s="1"/>
  <c r="AO373" i="31" s="1"/>
  <c r="AO309" i="31"/>
  <c r="AO311" i="31" s="1"/>
  <c r="AO315" i="31"/>
  <c r="AO318" i="31" s="1"/>
  <c r="AP376" i="30"/>
  <c r="AP377" i="30" s="1"/>
  <c r="AP383" i="30" s="1"/>
  <c r="AP385" i="30" s="1"/>
  <c r="AP393" i="30"/>
  <c r="AP481" i="31"/>
  <c r="AP498" i="31" s="1"/>
  <c r="AP45" i="35" s="1"/>
  <c r="AP53" i="35" s="1"/>
  <c r="AP315" i="30"/>
  <c r="AP422" i="30"/>
  <c r="AO367" i="31" l="1"/>
  <c r="AO369" i="31" s="1"/>
  <c r="AO376" i="31"/>
  <c r="AP318" i="30"/>
  <c r="AP319" i="30" s="1"/>
  <c r="AR64" i="30"/>
  <c r="AS59" i="30" s="1"/>
  <c r="AS60" i="30" s="1"/>
  <c r="AS67" i="30" s="1"/>
  <c r="AP386" i="30"/>
  <c r="AP387" i="30" s="1"/>
  <c r="AQ381" i="30" s="1"/>
  <c r="AQ282" i="30"/>
  <c r="AO437" i="30"/>
  <c r="AO438" i="30" s="1"/>
  <c r="AR190" i="30"/>
  <c r="AR203" i="30" s="1"/>
  <c r="AR87" i="30"/>
  <c r="AR88" i="30" s="1"/>
  <c r="AR82" i="30"/>
  <c r="AR83" i="30" s="1"/>
  <c r="AR118" i="31"/>
  <c r="AS61" i="30" l="1"/>
  <c r="AS62" i="30" s="1"/>
  <c r="AS68" i="30" s="1"/>
  <c r="AR207" i="30"/>
  <c r="AR392" i="30" s="1"/>
  <c r="AR328" i="30"/>
  <c r="AR272" i="30"/>
  <c r="AR273" i="30" s="1"/>
  <c r="AQ317" i="30"/>
  <c r="AQ288" i="30"/>
  <c r="AQ289" i="30" s="1"/>
  <c r="AQ303" i="30" s="1"/>
  <c r="AQ326" i="30"/>
  <c r="AR136" i="31"/>
  <c r="AR119" i="31"/>
  <c r="AR159" i="31" s="1"/>
  <c r="AR160" i="31" s="1"/>
  <c r="AR176" i="31" s="1"/>
  <c r="AR323" i="31"/>
  <c r="AR325" i="31" s="1"/>
  <c r="AR271" i="31"/>
  <c r="AR274" i="31" s="1"/>
  <c r="AR387" i="31" s="1"/>
  <c r="AR390" i="31" s="1"/>
  <c r="AR210" i="31"/>
  <c r="AR265" i="31"/>
  <c r="AR267" i="31" s="1"/>
  <c r="AR381" i="31" s="1"/>
  <c r="AR383" i="31" s="1"/>
  <c r="AR329" i="31"/>
  <c r="AR332" i="31" s="1"/>
  <c r="AR436" i="30"/>
  <c r="AR177" i="31"/>
  <c r="AR214" i="31"/>
  <c r="AR216" i="31" s="1"/>
  <c r="AR471" i="31" s="1"/>
  <c r="AR464" i="31"/>
  <c r="AQ283" i="30"/>
  <c r="AR278" i="30" s="1"/>
  <c r="AP423" i="30"/>
  <c r="AP394" i="30"/>
  <c r="AP395" i="30" s="1"/>
  <c r="AP482" i="31"/>
  <c r="AP499" i="31" s="1"/>
  <c r="AP46" i="35" s="1"/>
  <c r="AP54" i="35" s="1"/>
  <c r="AR279" i="30" l="1"/>
  <c r="AR274" i="30"/>
  <c r="AP403" i="30"/>
  <c r="AP404" i="30" s="1"/>
  <c r="AP405" i="30" s="1"/>
  <c r="AP408" i="30" s="1"/>
  <c r="AP400" i="30"/>
  <c r="AP401" i="30" s="1"/>
  <c r="AP407" i="30" s="1"/>
  <c r="AP428" i="30"/>
  <c r="AR137" i="31"/>
  <c r="AR168" i="31" s="1"/>
  <c r="AR169" i="31" s="1"/>
  <c r="AR23" i="35"/>
  <c r="AR25" i="35" s="1"/>
  <c r="AR32" i="35" s="1"/>
  <c r="AS63" i="30"/>
  <c r="AS69" i="30" s="1"/>
  <c r="AS70" i="30" s="1"/>
  <c r="AS71" i="30" s="1"/>
  <c r="AQ305" i="30"/>
  <c r="AQ306" i="30" s="1"/>
  <c r="AR178" i="31"/>
  <c r="AR179" i="31" s="1"/>
  <c r="AS64" i="30" l="1"/>
  <c r="AT59" i="30" s="1"/>
  <c r="AT60" i="30" s="1"/>
  <c r="AT67" i="30" s="1"/>
  <c r="AP409" i="30"/>
  <c r="AP413" i="30" s="1"/>
  <c r="AP414" i="30" s="1"/>
  <c r="AP424" i="30" s="1"/>
  <c r="AP425" i="30" s="1"/>
  <c r="AS82" i="30"/>
  <c r="AS83" i="30" s="1"/>
  <c r="AS87" i="30"/>
  <c r="AS88" i="30" s="1"/>
  <c r="AS190" i="30"/>
  <c r="AS203" i="30" s="1"/>
  <c r="AS118" i="31"/>
  <c r="AQ316" i="30"/>
  <c r="AQ325" i="30"/>
  <c r="AQ329" i="30" s="1"/>
  <c r="AQ338" i="30" s="1"/>
  <c r="AQ340" i="30" s="1"/>
  <c r="AR341" i="30" s="1"/>
  <c r="AR299" i="30" s="1"/>
  <c r="AR300" i="30" s="1"/>
  <c r="AR301" i="30" s="1"/>
  <c r="AR304" i="30" s="1"/>
  <c r="AR287" i="30"/>
  <c r="AR280" i="30"/>
  <c r="AR281" i="30" s="1"/>
  <c r="AR282" i="30" s="1"/>
  <c r="AR314" i="30"/>
  <c r="AQ481" i="31"/>
  <c r="AQ498" i="31" s="1"/>
  <c r="AQ45" i="35" s="1"/>
  <c r="AQ53" i="35" s="1"/>
  <c r="AQ315" i="30"/>
  <c r="AQ393" i="30"/>
  <c r="AQ376" i="30"/>
  <c r="AQ377" i="30" s="1"/>
  <c r="AQ383" i="30" s="1"/>
  <c r="AQ385" i="30" s="1"/>
  <c r="AQ422" i="30"/>
  <c r="AP483" i="31" l="1"/>
  <c r="AP500" i="31" s="1"/>
  <c r="AP47" i="35" s="1"/>
  <c r="AP55" i="35" s="1"/>
  <c r="AP429" i="30"/>
  <c r="AP430" i="30" s="1"/>
  <c r="AQ318" i="30"/>
  <c r="AQ319" i="30" s="1"/>
  <c r="AR283" i="30"/>
  <c r="AS278" i="30" s="1"/>
  <c r="AR317" i="30"/>
  <c r="AR326" i="30"/>
  <c r="AR288" i="30"/>
  <c r="AR289" i="30" s="1"/>
  <c r="AR303" i="30" s="1"/>
  <c r="AS136" i="31"/>
  <c r="AS119" i="31"/>
  <c r="AS159" i="31" s="1"/>
  <c r="AS160" i="31" s="1"/>
  <c r="AS176" i="31" s="1"/>
  <c r="AS329" i="31"/>
  <c r="AS332" i="31" s="1"/>
  <c r="AS177" i="31"/>
  <c r="AS265" i="31"/>
  <c r="AS267" i="31" s="1"/>
  <c r="AS381" i="31" s="1"/>
  <c r="AS383" i="31" s="1"/>
  <c r="AS210" i="31"/>
  <c r="AS214" i="31"/>
  <c r="AS216" i="31" s="1"/>
  <c r="AS471" i="31" s="1"/>
  <c r="AS271" i="31"/>
  <c r="AS274" i="31" s="1"/>
  <c r="AS387" i="31" s="1"/>
  <c r="AS390" i="31" s="1"/>
  <c r="AS436" i="30"/>
  <c r="AS323" i="31"/>
  <c r="AS325" i="31" s="1"/>
  <c r="AS464" i="31"/>
  <c r="AT61" i="30"/>
  <c r="AS207" i="30"/>
  <c r="AS392" i="30" s="1"/>
  <c r="AS328" i="30"/>
  <c r="AS272" i="30"/>
  <c r="AS273" i="30" s="1"/>
  <c r="AQ386" i="30"/>
  <c r="AP187" i="31"/>
  <c r="AP434" i="30"/>
  <c r="AP301" i="31"/>
  <c r="AP304" i="31" s="1"/>
  <c r="AP243" i="31"/>
  <c r="AP246" i="31" s="1"/>
  <c r="AP359" i="31" s="1"/>
  <c r="AP362" i="31" s="1"/>
  <c r="AP191" i="31"/>
  <c r="AP193" i="31" s="1"/>
  <c r="AP484" i="31"/>
  <c r="AP501" i="31" s="1"/>
  <c r="AP237" i="31"/>
  <c r="AP239" i="31" s="1"/>
  <c r="AP353" i="31" s="1"/>
  <c r="AP355" i="31" s="1"/>
  <c r="AP295" i="31"/>
  <c r="AP297" i="31" s="1"/>
  <c r="AP28" i="31" l="1"/>
  <c r="AP30" i="31" s="1"/>
  <c r="AP251" i="31"/>
  <c r="AP253" i="31" s="1"/>
  <c r="AP315" i="31"/>
  <c r="AP318" i="31" s="1"/>
  <c r="AP198" i="31"/>
  <c r="AP257" i="31"/>
  <c r="AP260" i="31" s="1"/>
  <c r="AP373" i="31" s="1"/>
  <c r="AP465" i="31"/>
  <c r="AP435" i="30"/>
  <c r="AP437" i="30" s="1"/>
  <c r="AP438" i="30" s="1"/>
  <c r="AP309" i="31"/>
  <c r="AP311" i="31" s="1"/>
  <c r="AP203" i="31"/>
  <c r="AP205" i="31" s="1"/>
  <c r="AP472" i="31" s="1"/>
  <c r="AT62" i="30"/>
  <c r="AT68" i="30" s="1"/>
  <c r="AS279" i="30"/>
  <c r="AS274" i="30"/>
  <c r="AS178" i="31"/>
  <c r="AS179" i="31" s="1"/>
  <c r="AQ394" i="30"/>
  <c r="AQ395" i="30" s="1"/>
  <c r="AQ423" i="30"/>
  <c r="AQ482" i="31"/>
  <c r="AQ499" i="31" s="1"/>
  <c r="AQ46" i="35" s="1"/>
  <c r="AQ54" i="35" s="1"/>
  <c r="AR305" i="30"/>
  <c r="AR306" i="30" s="1"/>
  <c r="AQ387" i="30"/>
  <c r="AR381" i="30" s="1"/>
  <c r="AS23" i="35"/>
  <c r="AS25" i="35" s="1"/>
  <c r="AS32" i="35" s="1"/>
  <c r="AS137" i="31"/>
  <c r="AS168" i="31" s="1"/>
  <c r="AS169" i="31" s="1"/>
  <c r="AP367" i="31" l="1"/>
  <c r="AP369" i="31" s="1"/>
  <c r="AP376" i="31"/>
  <c r="AT63" i="30"/>
  <c r="AT69" i="30" s="1"/>
  <c r="AT70" i="30" s="1"/>
  <c r="AT71" i="30" s="1"/>
  <c r="AT87" i="30" s="1"/>
  <c r="AT88" i="30" s="1"/>
  <c r="AR325" i="30"/>
  <c r="AR329" i="30" s="1"/>
  <c r="AR338" i="30" s="1"/>
  <c r="AR340" i="30" s="1"/>
  <c r="AS341" i="30" s="1"/>
  <c r="AS299" i="30" s="1"/>
  <c r="AS300" i="30" s="1"/>
  <c r="AS301" i="30" s="1"/>
  <c r="AS304" i="30" s="1"/>
  <c r="AR316" i="30"/>
  <c r="AQ400" i="30"/>
  <c r="AQ401" i="30" s="1"/>
  <c r="AQ407" i="30" s="1"/>
  <c r="AQ403" i="30"/>
  <c r="AQ404" i="30" s="1"/>
  <c r="AQ405" i="30" s="1"/>
  <c r="AQ408" i="30" s="1"/>
  <c r="AQ428" i="30"/>
  <c r="AR481" i="31"/>
  <c r="AR498" i="31" s="1"/>
  <c r="AR45" i="35" s="1"/>
  <c r="AR53" i="35" s="1"/>
  <c r="AR376" i="30"/>
  <c r="AR377" i="30" s="1"/>
  <c r="AR383" i="30" s="1"/>
  <c r="AR385" i="30" s="1"/>
  <c r="AR386" i="30" s="1"/>
  <c r="AR315" i="30"/>
  <c r="AR393" i="30"/>
  <c r="AR422" i="30"/>
  <c r="AS287" i="30"/>
  <c r="AS314" i="30"/>
  <c r="AS280" i="30"/>
  <c r="AS281" i="30" s="1"/>
  <c r="AT64" i="30" l="1"/>
  <c r="AU59" i="30" s="1"/>
  <c r="AU60" i="30" s="1"/>
  <c r="AT82" i="30"/>
  <c r="AT83" i="30" s="1"/>
  <c r="AT190" i="30"/>
  <c r="AT203" i="30" s="1"/>
  <c r="AT328" i="30" s="1"/>
  <c r="AT118" i="31"/>
  <c r="AT119" i="31" s="1"/>
  <c r="AT159" i="31" s="1"/>
  <c r="AT160" i="31" s="1"/>
  <c r="AT176" i="31" s="1"/>
  <c r="AR387" i="30"/>
  <c r="AS381" i="30" s="1"/>
  <c r="AR394" i="30"/>
  <c r="AR395" i="30" s="1"/>
  <c r="AR423" i="30"/>
  <c r="AR482" i="31"/>
  <c r="AR499" i="31" s="1"/>
  <c r="AR46" i="35" s="1"/>
  <c r="AR54" i="35" s="1"/>
  <c r="AQ409" i="30"/>
  <c r="AQ413" i="30" s="1"/>
  <c r="AQ414" i="30" s="1"/>
  <c r="AS282" i="30"/>
  <c r="AS283" i="30" s="1"/>
  <c r="AT278" i="30" s="1"/>
  <c r="AR318" i="30"/>
  <c r="AR319" i="30" s="1"/>
  <c r="AT265" i="31" l="1"/>
  <c r="AT267" i="31" s="1"/>
  <c r="AT381" i="31" s="1"/>
  <c r="AT383" i="31" s="1"/>
  <c r="AT436" i="30"/>
  <c r="AT207" i="30"/>
  <c r="AT392" i="30" s="1"/>
  <c r="AU61" i="30"/>
  <c r="AU62" i="30" s="1"/>
  <c r="AU68" i="30" s="1"/>
  <c r="AT210" i="31"/>
  <c r="AT464" i="31"/>
  <c r="AT329" i="31"/>
  <c r="AT332" i="31" s="1"/>
  <c r="AT271" i="31"/>
  <c r="AT274" i="31" s="1"/>
  <c r="AT387" i="31" s="1"/>
  <c r="AT390" i="31" s="1"/>
  <c r="AT323" i="31"/>
  <c r="AT325" i="31" s="1"/>
  <c r="AT214" i="31"/>
  <c r="AT216" i="31" s="1"/>
  <c r="AT471" i="31" s="1"/>
  <c r="AT177" i="31"/>
  <c r="AT178" i="31" s="1"/>
  <c r="AT179" i="31" s="1"/>
  <c r="AT272" i="30"/>
  <c r="AT273" i="30" s="1"/>
  <c r="AT279" i="30" s="1"/>
  <c r="AT136" i="31"/>
  <c r="AT137" i="31" s="1"/>
  <c r="AT168" i="31" s="1"/>
  <c r="AT169" i="31" s="1"/>
  <c r="AR400" i="30"/>
  <c r="AR401" i="30" s="1"/>
  <c r="AR407" i="30" s="1"/>
  <c r="AR403" i="30"/>
  <c r="AR404" i="30" s="1"/>
  <c r="AR405" i="30" s="1"/>
  <c r="AR408" i="30" s="1"/>
  <c r="AR428" i="30"/>
  <c r="AQ429" i="30"/>
  <c r="AQ430" i="30" s="1"/>
  <c r="AQ483" i="31"/>
  <c r="AQ500" i="31" s="1"/>
  <c r="AQ47" i="35" s="1"/>
  <c r="AQ55" i="35" s="1"/>
  <c r="AQ424" i="30"/>
  <c r="AQ425" i="30" s="1"/>
  <c r="AS326" i="30"/>
  <c r="AS317" i="30"/>
  <c r="AS288" i="30"/>
  <c r="AS289" i="30" s="1"/>
  <c r="AS303" i="30" s="1"/>
  <c r="AS305" i="30" s="1"/>
  <c r="AU67" i="30"/>
  <c r="AQ28" i="31" l="1"/>
  <c r="AQ30" i="31" s="1"/>
  <c r="AU63" i="30"/>
  <c r="AU69" i="30" s="1"/>
  <c r="AU70" i="30" s="1"/>
  <c r="AU71" i="30" s="1"/>
  <c r="AU190" i="30" s="1"/>
  <c r="AU203" i="30" s="1"/>
  <c r="AT274" i="30"/>
  <c r="AT314" i="30" s="1"/>
  <c r="AT23" i="35"/>
  <c r="AT25" i="35" s="1"/>
  <c r="AT32" i="35" s="1"/>
  <c r="AQ191" i="31"/>
  <c r="AQ193" i="31" s="1"/>
  <c r="AQ484" i="31"/>
  <c r="AQ501" i="31" s="1"/>
  <c r="AQ243" i="31"/>
  <c r="AQ246" i="31" s="1"/>
  <c r="AQ359" i="31" s="1"/>
  <c r="AQ362" i="31" s="1"/>
  <c r="AQ295" i="31"/>
  <c r="AQ297" i="31" s="1"/>
  <c r="AQ434" i="30"/>
  <c r="AQ237" i="31"/>
  <c r="AQ239" i="31" s="1"/>
  <c r="AQ353" i="31" s="1"/>
  <c r="AQ355" i="31" s="1"/>
  <c r="AQ301" i="31"/>
  <c r="AQ304" i="31" s="1"/>
  <c r="AQ187" i="31"/>
  <c r="AR409" i="30"/>
  <c r="AR413" i="30" s="1"/>
  <c r="AR414" i="30" s="1"/>
  <c r="AS306" i="30"/>
  <c r="AS422" i="30"/>
  <c r="AS481" i="31"/>
  <c r="AS498" i="31" s="1"/>
  <c r="AS45" i="35" s="1"/>
  <c r="AS53" i="35" s="1"/>
  <c r="AS376" i="30"/>
  <c r="AS377" i="30" s="1"/>
  <c r="AS383" i="30" s="1"/>
  <c r="AS385" i="30" s="1"/>
  <c r="AS315" i="30"/>
  <c r="AS393" i="30"/>
  <c r="AQ435" i="30"/>
  <c r="AQ198" i="31"/>
  <c r="AQ257" i="31"/>
  <c r="AQ260" i="31" s="1"/>
  <c r="AQ373" i="31" s="1"/>
  <c r="AQ465" i="31"/>
  <c r="AQ309" i="31"/>
  <c r="AQ311" i="31" s="1"/>
  <c r="AQ203" i="31"/>
  <c r="AQ205" i="31" s="1"/>
  <c r="AQ472" i="31" s="1"/>
  <c r="AQ315" i="31"/>
  <c r="AQ318" i="31" s="1"/>
  <c r="AQ251" i="31"/>
  <c r="AQ253" i="31" s="1"/>
  <c r="AQ367" i="31" l="1"/>
  <c r="AQ369" i="31" s="1"/>
  <c r="AQ376" i="31"/>
  <c r="AU64" i="30"/>
  <c r="AV59" i="30" s="1"/>
  <c r="AV60" i="30" s="1"/>
  <c r="AT287" i="30"/>
  <c r="AT280" i="30"/>
  <c r="AT281" i="30" s="1"/>
  <c r="AT282" i="30" s="1"/>
  <c r="AU118" i="31"/>
  <c r="AU136" i="31" s="1"/>
  <c r="AU87" i="30"/>
  <c r="AU88" i="30" s="1"/>
  <c r="AU82" i="30"/>
  <c r="AU83" i="30" s="1"/>
  <c r="AS386" i="30"/>
  <c r="AS387" i="30" s="1"/>
  <c r="AT381" i="30" s="1"/>
  <c r="AU328" i="30"/>
  <c r="AU207" i="30"/>
  <c r="AU392" i="30" s="1"/>
  <c r="AU272" i="30"/>
  <c r="AU273" i="30" s="1"/>
  <c r="AQ437" i="30"/>
  <c r="AQ438" i="30" s="1"/>
  <c r="AR429" i="30"/>
  <c r="AR430" i="30" s="1"/>
  <c r="AR483" i="31"/>
  <c r="AR500" i="31" s="1"/>
  <c r="AR47" i="35" s="1"/>
  <c r="AR55" i="35" s="1"/>
  <c r="AR424" i="30"/>
  <c r="AR425" i="30" s="1"/>
  <c r="AS325" i="30"/>
  <c r="AS329" i="30" s="1"/>
  <c r="AS338" i="30" s="1"/>
  <c r="AS340" i="30" s="1"/>
  <c r="AT341" i="30" s="1"/>
  <c r="AT299" i="30" s="1"/>
  <c r="AT300" i="30" s="1"/>
  <c r="AT301" i="30" s="1"/>
  <c r="AT304" i="30" s="1"/>
  <c r="AS316" i="30"/>
  <c r="AS318" i="30" s="1"/>
  <c r="AS319" i="30" s="1"/>
  <c r="AR28" i="31" l="1"/>
  <c r="AR30" i="31" s="1"/>
  <c r="AU464" i="31"/>
  <c r="AV61" i="30"/>
  <c r="AV62" i="30" s="1"/>
  <c r="AV68" i="30" s="1"/>
  <c r="AU119" i="31"/>
  <c r="AU159" i="31" s="1"/>
  <c r="AU160" i="31" s="1"/>
  <c r="AU176" i="31" s="1"/>
  <c r="AU265" i="31"/>
  <c r="AU267" i="31" s="1"/>
  <c r="AU381" i="31" s="1"/>
  <c r="AU383" i="31" s="1"/>
  <c r="AU214" i="31"/>
  <c r="AU216" i="31" s="1"/>
  <c r="AU471" i="31" s="1"/>
  <c r="AU210" i="31"/>
  <c r="AU323" i="31"/>
  <c r="AU325" i="31" s="1"/>
  <c r="AU329" i="31"/>
  <c r="AU332" i="31" s="1"/>
  <c r="AU436" i="30"/>
  <c r="AU177" i="31"/>
  <c r="AU271" i="31"/>
  <c r="AU274" i="31" s="1"/>
  <c r="AU387" i="31" s="1"/>
  <c r="AU390" i="31" s="1"/>
  <c r="AR435" i="30"/>
  <c r="AR257" i="31"/>
  <c r="AR260" i="31" s="1"/>
  <c r="AR373" i="31" s="1"/>
  <c r="AR251" i="31"/>
  <c r="AR253" i="31" s="1"/>
  <c r="AR309" i="31"/>
  <c r="AR311" i="31" s="1"/>
  <c r="AR465" i="31"/>
  <c r="AR315" i="31"/>
  <c r="AR318" i="31" s="1"/>
  <c r="AR203" i="31"/>
  <c r="AR205" i="31" s="1"/>
  <c r="AR472" i="31" s="1"/>
  <c r="AR198" i="31"/>
  <c r="AU274" i="30"/>
  <c r="AU279" i="30"/>
  <c r="AS394" i="30"/>
  <c r="AS395" i="30" s="1"/>
  <c r="AS482" i="31"/>
  <c r="AS499" i="31" s="1"/>
  <c r="AS46" i="35" s="1"/>
  <c r="AS54" i="35" s="1"/>
  <c r="AS423" i="30"/>
  <c r="AT317" i="30"/>
  <c r="AT288" i="30"/>
  <c r="AT289" i="30" s="1"/>
  <c r="AT303" i="30" s="1"/>
  <c r="AT326" i="30"/>
  <c r="AU23" i="35"/>
  <c r="AU25" i="35" s="1"/>
  <c r="AU32" i="35" s="1"/>
  <c r="AU137" i="31"/>
  <c r="AU168" i="31" s="1"/>
  <c r="AU169" i="31" s="1"/>
  <c r="AR484" i="31"/>
  <c r="AR501" i="31" s="1"/>
  <c r="AR187" i="31"/>
  <c r="AR243" i="31"/>
  <c r="AR246" i="31" s="1"/>
  <c r="AR359" i="31" s="1"/>
  <c r="AR362" i="31" s="1"/>
  <c r="AR301" i="31"/>
  <c r="AR304" i="31" s="1"/>
  <c r="AR434" i="30"/>
  <c r="AR295" i="31"/>
  <c r="AR297" i="31" s="1"/>
  <c r="AR237" i="31"/>
  <c r="AR239" i="31" s="1"/>
  <c r="AR353" i="31" s="1"/>
  <c r="AR355" i="31" s="1"/>
  <c r="AR191" i="31"/>
  <c r="AR193" i="31" s="1"/>
  <c r="AV67" i="30"/>
  <c r="AT283" i="30"/>
  <c r="AU278" i="30" s="1"/>
  <c r="AR367" i="31" l="1"/>
  <c r="AR369" i="31" s="1"/>
  <c r="AR376" i="31"/>
  <c r="AU178" i="31"/>
  <c r="AU179" i="31" s="1"/>
  <c r="AR437" i="30"/>
  <c r="AR438" i="30" s="1"/>
  <c r="AV63" i="30"/>
  <c r="AV69" i="30" s="1"/>
  <c r="AV70" i="30" s="1"/>
  <c r="AV71" i="30" s="1"/>
  <c r="AU314" i="30"/>
  <c r="AU287" i="30"/>
  <c r="AU280" i="30"/>
  <c r="AU281" i="30" s="1"/>
  <c r="AT305" i="30"/>
  <c r="AT306" i="30" s="1"/>
  <c r="AS400" i="30"/>
  <c r="AS401" i="30" s="1"/>
  <c r="AS407" i="30" s="1"/>
  <c r="AS428" i="30"/>
  <c r="AS403" i="30"/>
  <c r="AS404" i="30" s="1"/>
  <c r="AS405" i="30" s="1"/>
  <c r="AS408" i="30" s="1"/>
  <c r="AV64" i="30" l="1"/>
  <c r="AW59" i="30" s="1"/>
  <c r="AT316" i="30"/>
  <c r="AT325" i="30"/>
  <c r="AT329" i="30" s="1"/>
  <c r="AT338" i="30" s="1"/>
  <c r="AT340" i="30" s="1"/>
  <c r="AU341" i="30" s="1"/>
  <c r="AU299" i="30" s="1"/>
  <c r="AU300" i="30" s="1"/>
  <c r="AU301" i="30" s="1"/>
  <c r="AU304" i="30" s="1"/>
  <c r="AU282" i="30"/>
  <c r="AU283" i="30" s="1"/>
  <c r="AV278" i="30" s="1"/>
  <c r="AV82" i="30"/>
  <c r="AV83" i="30" s="1"/>
  <c r="AV87" i="30"/>
  <c r="AV88" i="30" s="1"/>
  <c r="AV190" i="30"/>
  <c r="AV203" i="30" s="1"/>
  <c r="AV118" i="31"/>
  <c r="AS409" i="30"/>
  <c r="AS413" i="30" s="1"/>
  <c r="AS414" i="30" s="1"/>
  <c r="AT393" i="30"/>
  <c r="AT376" i="30"/>
  <c r="AT377" i="30" s="1"/>
  <c r="AT383" i="30" s="1"/>
  <c r="AT385" i="30" s="1"/>
  <c r="AT481" i="31"/>
  <c r="AT498" i="31" s="1"/>
  <c r="AT45" i="35" s="1"/>
  <c r="AT53" i="35" s="1"/>
  <c r="AT315" i="30"/>
  <c r="AT422" i="30"/>
  <c r="AW60" i="30" l="1"/>
  <c r="AT318" i="30"/>
  <c r="AT319" i="30" s="1"/>
  <c r="AS483" i="31"/>
  <c r="AS500" i="31" s="1"/>
  <c r="AS47" i="35" s="1"/>
  <c r="AS55" i="35" s="1"/>
  <c r="AS429" i="30"/>
  <c r="AS430" i="30" s="1"/>
  <c r="AS424" i="30"/>
  <c r="AS425" i="30" s="1"/>
  <c r="AV271" i="31"/>
  <c r="AV274" i="31" s="1"/>
  <c r="AV387" i="31" s="1"/>
  <c r="AV390" i="31" s="1"/>
  <c r="AV436" i="30"/>
  <c r="AV210" i="31"/>
  <c r="AV177" i="31"/>
  <c r="AV265" i="31"/>
  <c r="AV267" i="31" s="1"/>
  <c r="AV381" i="31" s="1"/>
  <c r="AV383" i="31" s="1"/>
  <c r="AV329" i="31"/>
  <c r="AV332" i="31" s="1"/>
  <c r="AV214" i="31"/>
  <c r="AV216" i="31" s="1"/>
  <c r="AV471" i="31" s="1"/>
  <c r="AV323" i="31"/>
  <c r="AV325" i="31" s="1"/>
  <c r="AV464" i="31"/>
  <c r="AV136" i="31"/>
  <c r="AV119" i="31"/>
  <c r="AV159" i="31" s="1"/>
  <c r="AV160" i="31" s="1"/>
  <c r="AV176" i="31" s="1"/>
  <c r="AT386" i="30"/>
  <c r="AT387" i="30" s="1"/>
  <c r="AU381" i="30" s="1"/>
  <c r="AV207" i="30"/>
  <c r="AV392" i="30" s="1"/>
  <c r="AV328" i="30"/>
  <c r="AV272" i="30"/>
  <c r="AV273" i="30" s="1"/>
  <c r="AU326" i="30"/>
  <c r="AU288" i="30"/>
  <c r="AU289" i="30" s="1"/>
  <c r="AU303" i="30" s="1"/>
  <c r="AU317" i="30"/>
  <c r="AS28" i="31" l="1"/>
  <c r="AS30" i="31" s="1"/>
  <c r="AW67" i="30"/>
  <c r="AW61" i="30"/>
  <c r="AW62" i="30" s="1"/>
  <c r="AW68" i="30" s="1"/>
  <c r="AV178" i="31"/>
  <c r="AV179" i="31" s="1"/>
  <c r="AU305" i="30"/>
  <c r="AU306" i="30" s="1"/>
  <c r="AV23" i="35"/>
  <c r="AV25" i="35" s="1"/>
  <c r="AV32" i="35" s="1"/>
  <c r="AV137" i="31"/>
  <c r="AV168" i="31" s="1"/>
  <c r="AV169" i="31" s="1"/>
  <c r="AS434" i="30"/>
  <c r="AS301" i="31"/>
  <c r="AS304" i="31" s="1"/>
  <c r="AS187" i="31"/>
  <c r="AS243" i="31"/>
  <c r="AS246" i="31" s="1"/>
  <c r="AS359" i="31" s="1"/>
  <c r="AS362" i="31" s="1"/>
  <c r="AS237" i="31"/>
  <c r="AS239" i="31" s="1"/>
  <c r="AS353" i="31" s="1"/>
  <c r="AS355" i="31" s="1"/>
  <c r="AS295" i="31"/>
  <c r="AS297" i="31" s="1"/>
  <c r="AS484" i="31"/>
  <c r="AS501" i="31" s="1"/>
  <c r="AS191" i="31"/>
  <c r="AS193" i="31" s="1"/>
  <c r="AV274" i="30"/>
  <c r="AV279" i="30"/>
  <c r="AT423" i="30"/>
  <c r="AT482" i="31"/>
  <c r="AT499" i="31" s="1"/>
  <c r="AT46" i="35" s="1"/>
  <c r="AT54" i="35" s="1"/>
  <c r="AT394" i="30"/>
  <c r="AT395" i="30" s="1"/>
  <c r="AS315" i="31"/>
  <c r="AS318" i="31" s="1"/>
  <c r="AS309" i="31"/>
  <c r="AS311" i="31" s="1"/>
  <c r="AS257" i="31"/>
  <c r="AS260" i="31" s="1"/>
  <c r="AS373" i="31" s="1"/>
  <c r="AS198" i="31"/>
  <c r="AS203" i="31"/>
  <c r="AS205" i="31" s="1"/>
  <c r="AS472" i="31" s="1"/>
  <c r="AS251" i="31"/>
  <c r="AS253" i="31" s="1"/>
  <c r="AS465" i="31"/>
  <c r="AS435" i="30"/>
  <c r="AS367" i="31" l="1"/>
  <c r="AS369" i="31" s="1"/>
  <c r="AS376" i="31"/>
  <c r="AW63" i="30"/>
  <c r="AW69" i="30" s="1"/>
  <c r="AW70" i="30" s="1"/>
  <c r="AW71" i="30" s="1"/>
  <c r="AT400" i="30"/>
  <c r="AT401" i="30" s="1"/>
  <c r="AT407" i="30" s="1"/>
  <c r="AT428" i="30"/>
  <c r="AT403" i="30"/>
  <c r="AT404" i="30" s="1"/>
  <c r="AT405" i="30" s="1"/>
  <c r="AT408" i="30" s="1"/>
  <c r="AS437" i="30"/>
  <c r="AS438" i="30" s="1"/>
  <c r="AU316" i="30"/>
  <c r="AU325" i="30"/>
  <c r="AU329" i="30" s="1"/>
  <c r="AU338" i="30" s="1"/>
  <c r="AU340" i="30" s="1"/>
  <c r="AV341" i="30" s="1"/>
  <c r="AV299" i="30" s="1"/>
  <c r="AV300" i="30" s="1"/>
  <c r="AV301" i="30" s="1"/>
  <c r="AV304" i="30" s="1"/>
  <c r="AV314" i="30"/>
  <c r="AV280" i="30"/>
  <c r="AV281" i="30" s="1"/>
  <c r="AV287" i="30"/>
  <c r="AU376" i="30"/>
  <c r="AU377" i="30" s="1"/>
  <c r="AU383" i="30" s="1"/>
  <c r="AU385" i="30" s="1"/>
  <c r="AU422" i="30"/>
  <c r="AU393" i="30"/>
  <c r="AU481" i="31"/>
  <c r="AU498" i="31" s="1"/>
  <c r="AU45" i="35" s="1"/>
  <c r="AU53" i="35" s="1"/>
  <c r="AU315" i="30"/>
  <c r="AW64" i="30" l="1"/>
  <c r="AX59" i="30" s="1"/>
  <c r="AX60" i="30" s="1"/>
  <c r="AW82" i="30"/>
  <c r="AW83" i="30" s="1"/>
  <c r="AW87" i="30"/>
  <c r="AW88" i="30" s="1"/>
  <c r="AW190" i="30"/>
  <c r="AW203" i="30" s="1"/>
  <c r="AW118" i="31"/>
  <c r="AU318" i="30"/>
  <c r="AU319" i="30" s="1"/>
  <c r="AT409" i="30"/>
  <c r="AT413" i="30" s="1"/>
  <c r="AT414" i="30" s="1"/>
  <c r="AT424" i="30" s="1"/>
  <c r="AT425" i="30" s="1"/>
  <c r="AU386" i="30"/>
  <c r="AU387" i="30" s="1"/>
  <c r="AV381" i="30" s="1"/>
  <c r="AV282" i="30"/>
  <c r="AV283" i="30" s="1"/>
  <c r="AW278" i="30" s="1"/>
  <c r="AX61" i="30" l="1"/>
  <c r="AX62" i="30" s="1"/>
  <c r="AX68" i="30" s="1"/>
  <c r="AW328" i="30"/>
  <c r="AW207" i="30"/>
  <c r="AW392" i="30" s="1"/>
  <c r="AW272" i="30"/>
  <c r="AW273" i="30" s="1"/>
  <c r="AX67" i="30"/>
  <c r="AW464" i="31"/>
  <c r="AW177" i="31"/>
  <c r="AW265" i="31"/>
  <c r="AW267" i="31" s="1"/>
  <c r="AW381" i="31" s="1"/>
  <c r="AW383" i="31" s="1"/>
  <c r="AW329" i="31"/>
  <c r="AW332" i="31" s="1"/>
  <c r="AW436" i="30"/>
  <c r="AW210" i="31"/>
  <c r="AW214" i="31"/>
  <c r="AW216" i="31" s="1"/>
  <c r="AW471" i="31" s="1"/>
  <c r="AW323" i="31"/>
  <c r="AW325" i="31" s="1"/>
  <c r="AW271" i="31"/>
  <c r="AW274" i="31" s="1"/>
  <c r="AW387" i="31" s="1"/>
  <c r="AW390" i="31" s="1"/>
  <c r="AW136" i="31"/>
  <c r="AW119" i="31"/>
  <c r="AW159" i="31" s="1"/>
  <c r="AW160" i="31" s="1"/>
  <c r="AW176" i="31" s="1"/>
  <c r="AT301" i="31"/>
  <c r="AT304" i="31" s="1"/>
  <c r="AT484" i="31"/>
  <c r="AT501" i="31" s="1"/>
  <c r="AT243" i="31"/>
  <c r="AT246" i="31" s="1"/>
  <c r="AT359" i="31" s="1"/>
  <c r="AT362" i="31" s="1"/>
  <c r="AT187" i="31"/>
  <c r="AT237" i="31"/>
  <c r="AT239" i="31" s="1"/>
  <c r="AT353" i="31" s="1"/>
  <c r="AT355" i="31" s="1"/>
  <c r="AT295" i="31"/>
  <c r="AT297" i="31" s="1"/>
  <c r="AT191" i="31"/>
  <c r="AT193" i="31" s="1"/>
  <c r="AT434" i="30"/>
  <c r="AT429" i="30"/>
  <c r="AT430" i="30" s="1"/>
  <c r="AT483" i="31"/>
  <c r="AT500" i="31" s="1"/>
  <c r="AT47" i="35" s="1"/>
  <c r="AT55" i="35" s="1"/>
  <c r="AV317" i="30"/>
  <c r="AV326" i="30"/>
  <c r="AV288" i="30"/>
  <c r="AV289" i="30" s="1"/>
  <c r="AV303" i="30" s="1"/>
  <c r="AU423" i="30"/>
  <c r="AU394" i="30"/>
  <c r="AU395" i="30" s="1"/>
  <c r="AU482" i="31"/>
  <c r="AU499" i="31" s="1"/>
  <c r="AU46" i="35" s="1"/>
  <c r="AU54" i="35" s="1"/>
  <c r="AT28" i="31" l="1"/>
  <c r="AT30" i="31" s="1"/>
  <c r="AT257" i="31"/>
  <c r="AT260" i="31" s="1"/>
  <c r="AT373" i="31" s="1"/>
  <c r="AW178" i="31"/>
  <c r="AW179" i="31" s="1"/>
  <c r="AX63" i="30"/>
  <c r="AX69" i="30" s="1"/>
  <c r="AX70" i="30" s="1"/>
  <c r="AX71" i="30" s="1"/>
  <c r="AW23" i="35"/>
  <c r="AW25" i="35" s="1"/>
  <c r="AW32" i="35" s="1"/>
  <c r="AW137" i="31"/>
  <c r="AW168" i="31" s="1"/>
  <c r="AW169" i="31" s="1"/>
  <c r="AW274" i="30"/>
  <c r="AW279" i="30"/>
  <c r="AT309" i="31"/>
  <c r="AT311" i="31" s="1"/>
  <c r="AT315" i="31"/>
  <c r="AT318" i="31" s="1"/>
  <c r="AT198" i="31"/>
  <c r="AT203" i="31"/>
  <c r="AT205" i="31" s="1"/>
  <c r="AT472" i="31" s="1"/>
  <c r="AT465" i="31"/>
  <c r="AT251" i="31"/>
  <c r="AT253" i="31" s="1"/>
  <c r="AT435" i="30"/>
  <c r="AT437" i="30" s="1"/>
  <c r="AT438" i="30" s="1"/>
  <c r="AU403" i="30"/>
  <c r="AU404" i="30" s="1"/>
  <c r="AU405" i="30" s="1"/>
  <c r="AU408" i="30" s="1"/>
  <c r="AU428" i="30"/>
  <c r="AU400" i="30"/>
  <c r="AU401" i="30" s="1"/>
  <c r="AU407" i="30" s="1"/>
  <c r="AV305" i="30"/>
  <c r="AV306" i="30" s="1"/>
  <c r="AT367" i="31" l="1"/>
  <c r="AT369" i="31" s="1"/>
  <c r="AT376" i="31"/>
  <c r="AX64" i="30"/>
  <c r="AY59" i="30" s="1"/>
  <c r="AY60" i="30" s="1"/>
  <c r="AY61" i="30" s="1"/>
  <c r="AX87" i="30"/>
  <c r="AX88" i="30" s="1"/>
  <c r="AX118" i="31"/>
  <c r="AX119" i="31" s="1"/>
  <c r="AX159" i="31" s="1"/>
  <c r="AX160" i="31" s="1"/>
  <c r="AX176" i="31" s="1"/>
  <c r="AX190" i="30"/>
  <c r="AX203" i="30" s="1"/>
  <c r="AX328" i="30" s="1"/>
  <c r="AX82" i="30"/>
  <c r="AX83" i="30" s="1"/>
  <c r="AW314" i="30"/>
  <c r="AW280" i="30"/>
  <c r="AW281" i="30" s="1"/>
  <c r="AW287" i="30"/>
  <c r="AV481" i="31"/>
  <c r="AV498" i="31" s="1"/>
  <c r="AV45" i="35" s="1"/>
  <c r="AV53" i="35" s="1"/>
  <c r="AV376" i="30"/>
  <c r="AV377" i="30" s="1"/>
  <c r="AV383" i="30" s="1"/>
  <c r="AV385" i="30" s="1"/>
  <c r="AV315" i="30"/>
  <c r="AV393" i="30"/>
  <c r="AV422" i="30"/>
  <c r="AV325" i="30"/>
  <c r="AV329" i="30" s="1"/>
  <c r="AV338" i="30" s="1"/>
  <c r="AV340" i="30" s="1"/>
  <c r="AW341" i="30" s="1"/>
  <c r="AW299" i="30" s="1"/>
  <c r="AW300" i="30" s="1"/>
  <c r="AW301" i="30" s="1"/>
  <c r="AW304" i="30" s="1"/>
  <c r="AV316" i="30"/>
  <c r="AU409" i="30"/>
  <c r="AU413" i="30" s="1"/>
  <c r="AU414" i="30" s="1"/>
  <c r="AX323" i="31" l="1"/>
  <c r="AX325" i="31" s="1"/>
  <c r="AY67" i="30"/>
  <c r="AX136" i="31"/>
  <c r="AX23" i="35" s="1"/>
  <c r="AX25" i="35" s="1"/>
  <c r="AX32" i="35" s="1"/>
  <c r="AX207" i="30"/>
  <c r="AX392" i="30" s="1"/>
  <c r="AX272" i="30"/>
  <c r="AX273" i="30" s="1"/>
  <c r="AX274" i="30" s="1"/>
  <c r="AX177" i="31"/>
  <c r="AX178" i="31" s="1"/>
  <c r="AX179" i="31" s="1"/>
  <c r="AX265" i="31"/>
  <c r="AX267" i="31" s="1"/>
  <c r="AX381" i="31" s="1"/>
  <c r="AX383" i="31" s="1"/>
  <c r="AX210" i="31"/>
  <c r="AX464" i="31"/>
  <c r="AX329" i="31"/>
  <c r="AX332" i="31" s="1"/>
  <c r="AX271" i="31"/>
  <c r="AX274" i="31" s="1"/>
  <c r="AX387" i="31" s="1"/>
  <c r="AX390" i="31" s="1"/>
  <c r="AX436" i="30"/>
  <c r="AX214" i="31"/>
  <c r="AX216" i="31" s="1"/>
  <c r="AX471" i="31" s="1"/>
  <c r="AW282" i="30"/>
  <c r="AW283" i="30" s="1"/>
  <c r="AX278" i="30" s="1"/>
  <c r="AY62" i="30"/>
  <c r="AU424" i="30"/>
  <c r="AU425" i="30" s="1"/>
  <c r="AU483" i="31"/>
  <c r="AU500" i="31" s="1"/>
  <c r="AU47" i="35" s="1"/>
  <c r="AU55" i="35" s="1"/>
  <c r="AU429" i="30"/>
  <c r="AU430" i="30" s="1"/>
  <c r="AV386" i="30"/>
  <c r="AV318" i="30"/>
  <c r="AV319" i="30" s="1"/>
  <c r="AX137" i="31" l="1"/>
  <c r="AX168" i="31" s="1"/>
  <c r="AX169" i="31" s="1"/>
  <c r="AU28" i="31"/>
  <c r="AU30" i="31" s="1"/>
  <c r="AX279" i="30"/>
  <c r="AY68" i="30"/>
  <c r="AY63" i="30"/>
  <c r="AY69" i="30" s="1"/>
  <c r="AX287" i="30"/>
  <c r="AX314" i="30"/>
  <c r="AX280" i="30"/>
  <c r="AW326" i="30"/>
  <c r="AW317" i="30"/>
  <c r="AW288" i="30"/>
  <c r="AW289" i="30" s="1"/>
  <c r="AW303" i="30" s="1"/>
  <c r="AW305" i="30" s="1"/>
  <c r="AW306" i="30" s="1"/>
  <c r="AW325" i="30" s="1"/>
  <c r="AU435" i="30"/>
  <c r="AU251" i="31"/>
  <c r="AU253" i="31" s="1"/>
  <c r="AU315" i="31"/>
  <c r="AU318" i="31" s="1"/>
  <c r="AU309" i="31"/>
  <c r="AU311" i="31" s="1"/>
  <c r="AU257" i="31"/>
  <c r="AU260" i="31" s="1"/>
  <c r="AU373" i="31" s="1"/>
  <c r="AU203" i="31"/>
  <c r="AU205" i="31" s="1"/>
  <c r="AU472" i="31" s="1"/>
  <c r="AU465" i="31"/>
  <c r="AU198" i="31"/>
  <c r="AV423" i="30"/>
  <c r="AV482" i="31"/>
  <c r="AV499" i="31" s="1"/>
  <c r="AV46" i="35" s="1"/>
  <c r="AV54" i="35" s="1"/>
  <c r="AV394" i="30"/>
  <c r="AV395" i="30" s="1"/>
  <c r="AU243" i="31"/>
  <c r="AU246" i="31" s="1"/>
  <c r="AU359" i="31" s="1"/>
  <c r="AU362" i="31" s="1"/>
  <c r="AU187" i="31"/>
  <c r="AU301" i="31"/>
  <c r="AU304" i="31" s="1"/>
  <c r="AU295" i="31"/>
  <c r="AU297" i="31" s="1"/>
  <c r="AU237" i="31"/>
  <c r="AU239" i="31" s="1"/>
  <c r="AU353" i="31" s="1"/>
  <c r="AU355" i="31" s="1"/>
  <c r="AU191" i="31"/>
  <c r="AU193" i="31" s="1"/>
  <c r="AU484" i="31"/>
  <c r="AU501" i="31" s="1"/>
  <c r="AU434" i="30"/>
  <c r="AV387" i="30"/>
  <c r="AW381" i="30" s="1"/>
  <c r="AU367" i="31" l="1"/>
  <c r="AU369" i="31" s="1"/>
  <c r="AU376" i="31"/>
  <c r="AX281" i="30"/>
  <c r="AX282" i="30" s="1"/>
  <c r="AX317" i="30" s="1"/>
  <c r="AY70" i="30"/>
  <c r="AY71" i="30" s="1"/>
  <c r="AY118" i="31" s="1"/>
  <c r="AU437" i="30"/>
  <c r="AU438" i="30" s="1"/>
  <c r="AW329" i="30"/>
  <c r="AW338" i="30" s="1"/>
  <c r="AW340" i="30" s="1"/>
  <c r="AX341" i="30" s="1"/>
  <c r="AX299" i="30" s="1"/>
  <c r="AX300" i="30" s="1"/>
  <c r="AX301" i="30" s="1"/>
  <c r="AX304" i="30" s="1"/>
  <c r="AW316" i="30"/>
  <c r="AW393" i="30"/>
  <c r="AW422" i="30"/>
  <c r="AW315" i="30"/>
  <c r="AW376" i="30"/>
  <c r="AW377" i="30" s="1"/>
  <c r="AW383" i="30" s="1"/>
  <c r="AW385" i="30" s="1"/>
  <c r="AW386" i="30" s="1"/>
  <c r="AW481" i="31"/>
  <c r="AW498" i="31" s="1"/>
  <c r="AW45" i="35" s="1"/>
  <c r="AW53" i="35" s="1"/>
  <c r="AY64" i="30"/>
  <c r="AZ59" i="30" s="1"/>
  <c r="AZ60" i="30" s="1"/>
  <c r="AV400" i="30"/>
  <c r="AV401" i="30" s="1"/>
  <c r="AV407" i="30" s="1"/>
  <c r="AV403" i="30"/>
  <c r="AV404" i="30" s="1"/>
  <c r="AV405" i="30" s="1"/>
  <c r="AV408" i="30" s="1"/>
  <c r="AV428" i="30"/>
  <c r="AZ67" i="30" l="1"/>
  <c r="AY87" i="30"/>
  <c r="AY88" i="30" s="1"/>
  <c r="AY190" i="30"/>
  <c r="AY203" i="30" s="1"/>
  <c r="AY207" i="30" s="1"/>
  <c r="AY392" i="30" s="1"/>
  <c r="AX288" i="30"/>
  <c r="AX289" i="30" s="1"/>
  <c r="AX303" i="30" s="1"/>
  <c r="AX305" i="30" s="1"/>
  <c r="AX326" i="30"/>
  <c r="AX283" i="30"/>
  <c r="AY278" i="30" s="1"/>
  <c r="AY82" i="30"/>
  <c r="AY83" i="30" s="1"/>
  <c r="AW318" i="30"/>
  <c r="AW319" i="30" s="1"/>
  <c r="AZ61" i="30"/>
  <c r="AZ62" i="30" s="1"/>
  <c r="AZ68" i="30" s="1"/>
  <c r="AY119" i="31"/>
  <c r="AY159" i="31" s="1"/>
  <c r="AY160" i="31" s="1"/>
  <c r="AY176" i="31" s="1"/>
  <c r="AY136" i="31"/>
  <c r="AV409" i="30"/>
  <c r="AV413" i="30" s="1"/>
  <c r="AV414" i="30" s="1"/>
  <c r="AV424" i="30" s="1"/>
  <c r="AV425" i="30" s="1"/>
  <c r="AW423" i="30"/>
  <c r="AW394" i="30"/>
  <c r="AW395" i="30" s="1"/>
  <c r="AW482" i="31"/>
  <c r="AW499" i="31" s="1"/>
  <c r="AW46" i="35" s="1"/>
  <c r="AW54" i="35" s="1"/>
  <c r="AW387" i="30"/>
  <c r="AX381" i="30" s="1"/>
  <c r="AY323" i="31" l="1"/>
  <c r="AY325" i="31" s="1"/>
  <c r="AY328" i="30"/>
  <c r="AY272" i="30"/>
  <c r="AY273" i="30" s="1"/>
  <c r="AY279" i="30" s="1"/>
  <c r="AX306" i="30"/>
  <c r="AX325" i="30" s="1"/>
  <c r="AX329" i="30" s="1"/>
  <c r="AX338" i="30" s="1"/>
  <c r="AX340" i="30" s="1"/>
  <c r="AY341" i="30" s="1"/>
  <c r="AY299" i="30" s="1"/>
  <c r="AY300" i="30" s="1"/>
  <c r="AY301" i="30" s="1"/>
  <c r="AY304" i="30" s="1"/>
  <c r="AX481" i="31"/>
  <c r="AX498" i="31" s="1"/>
  <c r="AX45" i="35" s="1"/>
  <c r="AX53" i="35" s="1"/>
  <c r="AY464" i="31"/>
  <c r="AY436" i="30"/>
  <c r="AY177" i="31"/>
  <c r="AY178" i="31" s="1"/>
  <c r="AY179" i="31" s="1"/>
  <c r="AY329" i="31"/>
  <c r="AY332" i="31" s="1"/>
  <c r="AY271" i="31"/>
  <c r="AY274" i="31" s="1"/>
  <c r="AY387" i="31" s="1"/>
  <c r="AY390" i="31" s="1"/>
  <c r="AY210" i="31"/>
  <c r="AY214" i="31"/>
  <c r="AY216" i="31" s="1"/>
  <c r="AY471" i="31" s="1"/>
  <c r="AY265" i="31"/>
  <c r="AY267" i="31" s="1"/>
  <c r="AY381" i="31" s="1"/>
  <c r="AY383" i="31" s="1"/>
  <c r="AX393" i="30"/>
  <c r="AX315" i="30"/>
  <c r="AX376" i="30"/>
  <c r="AX377" i="30" s="1"/>
  <c r="AX383" i="30" s="1"/>
  <c r="AX385" i="30" s="1"/>
  <c r="AX386" i="30" s="1"/>
  <c r="AX387" i="30" s="1"/>
  <c r="AY381" i="30" s="1"/>
  <c r="AX422" i="30"/>
  <c r="AZ63" i="30"/>
  <c r="AY23" i="35"/>
  <c r="AY25" i="35" s="1"/>
  <c r="AY32" i="35" s="1"/>
  <c r="AY137" i="31"/>
  <c r="AY168" i="31" s="1"/>
  <c r="AY169" i="31" s="1"/>
  <c r="AV483" i="31"/>
  <c r="AV500" i="31" s="1"/>
  <c r="AV47" i="35" s="1"/>
  <c r="AV55" i="35" s="1"/>
  <c r="AV429" i="30"/>
  <c r="AV430" i="30" s="1"/>
  <c r="AV243" i="31"/>
  <c r="AV246" i="31" s="1"/>
  <c r="AV359" i="31" s="1"/>
  <c r="AV362" i="31" s="1"/>
  <c r="AV187" i="31"/>
  <c r="AV301" i="31"/>
  <c r="AV304" i="31" s="1"/>
  <c r="AV295" i="31"/>
  <c r="AV297" i="31" s="1"/>
  <c r="AV237" i="31"/>
  <c r="AV239" i="31" s="1"/>
  <c r="AV353" i="31" s="1"/>
  <c r="AV355" i="31" s="1"/>
  <c r="AV434" i="30"/>
  <c r="AV191" i="31"/>
  <c r="AV193" i="31" s="1"/>
  <c r="AV484" i="31"/>
  <c r="AV501" i="31" s="1"/>
  <c r="AW403" i="30"/>
  <c r="AW404" i="30" s="1"/>
  <c r="AW405" i="30" s="1"/>
  <c r="AW408" i="30" s="1"/>
  <c r="AW428" i="30"/>
  <c r="AW400" i="30"/>
  <c r="AW401" i="30" s="1"/>
  <c r="AW407" i="30" s="1"/>
  <c r="AV28" i="31" l="1"/>
  <c r="AV30" i="31" s="1"/>
  <c r="AY274" i="30"/>
  <c r="AY314" i="30" s="1"/>
  <c r="AX316" i="30"/>
  <c r="AX318" i="30" s="1"/>
  <c r="AX319" i="30" s="1"/>
  <c r="AV257" i="31"/>
  <c r="AV260" i="31" s="1"/>
  <c r="AV373" i="31" s="1"/>
  <c r="AV309" i="31"/>
  <c r="AV311" i="31" s="1"/>
  <c r="AZ69" i="30"/>
  <c r="AZ70" i="30" s="1"/>
  <c r="AZ71" i="30" s="1"/>
  <c r="AZ64" i="30"/>
  <c r="BA59" i="30" s="1"/>
  <c r="BA60" i="30" s="1"/>
  <c r="AV435" i="30"/>
  <c r="AV437" i="30" s="1"/>
  <c r="AV438" i="30" s="1"/>
  <c r="AV198" i="31"/>
  <c r="AV203" i="31"/>
  <c r="AV205" i="31" s="1"/>
  <c r="AV472" i="31" s="1"/>
  <c r="AV465" i="31"/>
  <c r="AV251" i="31"/>
  <c r="AV253" i="31" s="1"/>
  <c r="AV315" i="31"/>
  <c r="AV318" i="31" s="1"/>
  <c r="AW409" i="30"/>
  <c r="AW413" i="30" s="1"/>
  <c r="AW414" i="30" s="1"/>
  <c r="AW429" i="30" s="1"/>
  <c r="AW430" i="30" s="1"/>
  <c r="AX482" i="31"/>
  <c r="AX499" i="31" s="1"/>
  <c r="AX46" i="35" s="1"/>
  <c r="AX54" i="35" s="1"/>
  <c r="AX394" i="30"/>
  <c r="AX395" i="30" s="1"/>
  <c r="AX423" i="30"/>
  <c r="AV367" i="31" l="1"/>
  <c r="AV369" i="31" s="1"/>
  <c r="AV376" i="31"/>
  <c r="AW28" i="31"/>
  <c r="AW30" i="31" s="1"/>
  <c r="BA67" i="30"/>
  <c r="AY287" i="30"/>
  <c r="AY280" i="30"/>
  <c r="AY281" i="30" s="1"/>
  <c r="AY282" i="30" s="1"/>
  <c r="AY326" i="30" s="1"/>
  <c r="BA61" i="30"/>
  <c r="BA62" i="30" s="1"/>
  <c r="BA68" i="30" s="1"/>
  <c r="AZ82" i="30"/>
  <c r="AZ83" i="30" s="1"/>
  <c r="AZ118" i="31"/>
  <c r="AZ87" i="30"/>
  <c r="AZ88" i="30" s="1"/>
  <c r="AZ190" i="30"/>
  <c r="AZ203" i="30" s="1"/>
  <c r="AW483" i="31"/>
  <c r="AW500" i="31" s="1"/>
  <c r="AW47" i="35" s="1"/>
  <c r="AW55" i="35" s="1"/>
  <c r="AW424" i="30"/>
  <c r="AW425" i="30" s="1"/>
  <c r="AW251" i="31"/>
  <c r="AW253" i="31" s="1"/>
  <c r="AW257" i="31"/>
  <c r="AW260" i="31" s="1"/>
  <c r="AW373" i="31" s="1"/>
  <c r="AW309" i="31"/>
  <c r="AW311" i="31" s="1"/>
  <c r="AW203" i="31"/>
  <c r="AW205" i="31" s="1"/>
  <c r="AW472" i="31" s="1"/>
  <c r="AW465" i="31"/>
  <c r="AW435" i="30"/>
  <c r="AW315" i="31"/>
  <c r="AW318" i="31" s="1"/>
  <c r="AW198" i="31"/>
  <c r="AX403" i="30"/>
  <c r="AX404" i="30" s="1"/>
  <c r="AX405" i="30" s="1"/>
  <c r="AX408" i="30" s="1"/>
  <c r="AX400" i="30"/>
  <c r="AX401" i="30" s="1"/>
  <c r="AX407" i="30" s="1"/>
  <c r="AX428" i="30"/>
  <c r="AW367" i="31" l="1"/>
  <c r="AW369" i="31" s="1"/>
  <c r="AW376" i="31"/>
  <c r="AW187" i="31"/>
  <c r="AY288" i="30"/>
  <c r="AY289" i="30" s="1"/>
  <c r="AY303" i="30" s="1"/>
  <c r="AY305" i="30" s="1"/>
  <c r="AY306" i="30" s="1"/>
  <c r="AY317" i="30"/>
  <c r="AY283" i="30"/>
  <c r="AZ278" i="30" s="1"/>
  <c r="AZ272" i="30"/>
  <c r="AZ273" i="30" s="1"/>
  <c r="AZ328" i="30"/>
  <c r="AZ207" i="30"/>
  <c r="AZ392" i="30" s="1"/>
  <c r="BA63" i="30"/>
  <c r="BA69" i="30" s="1"/>
  <c r="BA70" i="30" s="1"/>
  <c r="BA71" i="30" s="1"/>
  <c r="AZ323" i="31"/>
  <c r="AZ325" i="31" s="1"/>
  <c r="AZ177" i="31"/>
  <c r="AZ210" i="31"/>
  <c r="AZ436" i="30"/>
  <c r="AZ464" i="31"/>
  <c r="AZ214" i="31"/>
  <c r="AZ216" i="31" s="1"/>
  <c r="AZ471" i="31" s="1"/>
  <c r="AZ265" i="31"/>
  <c r="AZ267" i="31" s="1"/>
  <c r="AZ381" i="31" s="1"/>
  <c r="AZ383" i="31" s="1"/>
  <c r="AZ329" i="31"/>
  <c r="AZ332" i="31" s="1"/>
  <c r="AZ271" i="31"/>
  <c r="AZ274" i="31" s="1"/>
  <c r="AZ387" i="31" s="1"/>
  <c r="AZ390" i="31" s="1"/>
  <c r="AZ136" i="31"/>
  <c r="AZ119" i="31"/>
  <c r="AZ159" i="31" s="1"/>
  <c r="AZ160" i="31" s="1"/>
  <c r="AZ176" i="31" s="1"/>
  <c r="AW301" i="31"/>
  <c r="AW304" i="31" s="1"/>
  <c r="AW484" i="31"/>
  <c r="AW501" i="31" s="1"/>
  <c r="AW237" i="31"/>
  <c r="AW239" i="31" s="1"/>
  <c r="AW353" i="31" s="1"/>
  <c r="AW355" i="31" s="1"/>
  <c r="AW434" i="30"/>
  <c r="AW437" i="30" s="1"/>
  <c r="AW438" i="30" s="1"/>
  <c r="AW295" i="31"/>
  <c r="AW297" i="31" s="1"/>
  <c r="AW191" i="31"/>
  <c r="AW193" i="31" s="1"/>
  <c r="AW243" i="31"/>
  <c r="AW246" i="31" s="1"/>
  <c r="AW359" i="31" s="1"/>
  <c r="AW362" i="31" s="1"/>
  <c r="AX409" i="30"/>
  <c r="AX413" i="30" s="1"/>
  <c r="AX414" i="30" s="1"/>
  <c r="AZ178" i="31" l="1"/>
  <c r="AZ179" i="31" s="1"/>
  <c r="BA64" i="30"/>
  <c r="BB59" i="30" s="1"/>
  <c r="BA190" i="30"/>
  <c r="BA203" i="30" s="1"/>
  <c r="BA118" i="31"/>
  <c r="BA87" i="30"/>
  <c r="BA88" i="30" s="1"/>
  <c r="BA82" i="30"/>
  <c r="BA83" i="30" s="1"/>
  <c r="AY316" i="30"/>
  <c r="AY325" i="30"/>
  <c r="AY329" i="30" s="1"/>
  <c r="AY338" i="30" s="1"/>
  <c r="AY340" i="30" s="1"/>
  <c r="AZ341" i="30" s="1"/>
  <c r="AZ299" i="30" s="1"/>
  <c r="AZ300" i="30" s="1"/>
  <c r="AZ301" i="30" s="1"/>
  <c r="AZ304" i="30" s="1"/>
  <c r="AZ23" i="35"/>
  <c r="AZ25" i="35" s="1"/>
  <c r="AZ32" i="35" s="1"/>
  <c r="AZ137" i="31"/>
  <c r="AZ168" i="31" s="1"/>
  <c r="AZ169" i="31" s="1"/>
  <c r="AY422" i="30"/>
  <c r="AY393" i="30"/>
  <c r="AY315" i="30"/>
  <c r="AY376" i="30"/>
  <c r="AY377" i="30" s="1"/>
  <c r="AY383" i="30" s="1"/>
  <c r="AY385" i="30" s="1"/>
  <c r="AY481" i="31"/>
  <c r="AY498" i="31" s="1"/>
  <c r="AY45" i="35" s="1"/>
  <c r="AY53" i="35" s="1"/>
  <c r="AZ274" i="30"/>
  <c r="AZ279" i="30"/>
  <c r="AX429" i="30"/>
  <c r="AX430" i="30" s="1"/>
  <c r="AX483" i="31"/>
  <c r="AX500" i="31" s="1"/>
  <c r="AX47" i="35" s="1"/>
  <c r="AX55" i="35" s="1"/>
  <c r="AX424" i="30"/>
  <c r="AX425" i="30" s="1"/>
  <c r="AX28" i="31" l="1"/>
  <c r="AX30" i="31" s="1"/>
  <c r="BB60" i="30"/>
  <c r="AY386" i="30"/>
  <c r="AY387" i="30" s="1"/>
  <c r="AZ381" i="30" s="1"/>
  <c r="BA210" i="31"/>
  <c r="BA271" i="31"/>
  <c r="BA274" i="31" s="1"/>
  <c r="BA387" i="31" s="1"/>
  <c r="BA390" i="31" s="1"/>
  <c r="BA177" i="31"/>
  <c r="BA323" i="31"/>
  <c r="BA325" i="31" s="1"/>
  <c r="BA214" i="31"/>
  <c r="BA216" i="31" s="1"/>
  <c r="BA471" i="31" s="1"/>
  <c r="BA265" i="31"/>
  <c r="BA267" i="31" s="1"/>
  <c r="BA381" i="31" s="1"/>
  <c r="BA383" i="31" s="1"/>
  <c r="BA436" i="30"/>
  <c r="BA464" i="31"/>
  <c r="BA329" i="31"/>
  <c r="BA332" i="31" s="1"/>
  <c r="BA136" i="31"/>
  <c r="BA119" i="31"/>
  <c r="BA159" i="31" s="1"/>
  <c r="BA160" i="31" s="1"/>
  <c r="BA176" i="31" s="1"/>
  <c r="AZ280" i="30"/>
  <c r="AZ281" i="30" s="1"/>
  <c r="AZ314" i="30"/>
  <c r="AZ287" i="30"/>
  <c r="AY318" i="30"/>
  <c r="AY319" i="30" s="1"/>
  <c r="BA272" i="30"/>
  <c r="BA273" i="30" s="1"/>
  <c r="BA207" i="30"/>
  <c r="BA392" i="30" s="1"/>
  <c r="BA328" i="30"/>
  <c r="AX315" i="31"/>
  <c r="AX318" i="31" s="1"/>
  <c r="AX257" i="31"/>
  <c r="AX260" i="31" s="1"/>
  <c r="AX373" i="31" s="1"/>
  <c r="AX465" i="31"/>
  <c r="AX198" i="31"/>
  <c r="AX435" i="30"/>
  <c r="AX251" i="31"/>
  <c r="AX253" i="31" s="1"/>
  <c r="AX203" i="31"/>
  <c r="AX205" i="31" s="1"/>
  <c r="AX472" i="31" s="1"/>
  <c r="AX309" i="31"/>
  <c r="AX311" i="31" s="1"/>
  <c r="AX237" i="31"/>
  <c r="AX239" i="31" s="1"/>
  <c r="AX353" i="31" s="1"/>
  <c r="AX355" i="31" s="1"/>
  <c r="AX243" i="31"/>
  <c r="AX246" i="31" s="1"/>
  <c r="AX359" i="31" s="1"/>
  <c r="AX362" i="31" s="1"/>
  <c r="AX301" i="31"/>
  <c r="AX304" i="31" s="1"/>
  <c r="AX295" i="31"/>
  <c r="AX297" i="31" s="1"/>
  <c r="AX187" i="31"/>
  <c r="AX484" i="31"/>
  <c r="AX501" i="31" s="1"/>
  <c r="AX191" i="31"/>
  <c r="AX193" i="31" s="1"/>
  <c r="AX434" i="30"/>
  <c r="AX367" i="31" l="1"/>
  <c r="AX369" i="31" s="1"/>
  <c r="AX376" i="31"/>
  <c r="BB67" i="30"/>
  <c r="BB61" i="30"/>
  <c r="BB62" i="30" s="1"/>
  <c r="BB68" i="30" s="1"/>
  <c r="BA178" i="31"/>
  <c r="BA179" i="31" s="1"/>
  <c r="BA274" i="30"/>
  <c r="BA279" i="30"/>
  <c r="AZ282" i="30"/>
  <c r="AZ283" i="30" s="1"/>
  <c r="BA278" i="30" s="1"/>
  <c r="BA23" i="35"/>
  <c r="BA25" i="35" s="1"/>
  <c r="BA32" i="35" s="1"/>
  <c r="BA137" i="31"/>
  <c r="BA168" i="31" s="1"/>
  <c r="BA169" i="31" s="1"/>
  <c r="AY482" i="31"/>
  <c r="AY499" i="31" s="1"/>
  <c r="AY46" i="35" s="1"/>
  <c r="AY54" i="35" s="1"/>
  <c r="AY394" i="30"/>
  <c r="AY395" i="30" s="1"/>
  <c r="AY423" i="30"/>
  <c r="AX437" i="30"/>
  <c r="AX438" i="30" s="1"/>
  <c r="BB63" i="30" l="1"/>
  <c r="BB69" i="30" s="1"/>
  <c r="BB70" i="30" s="1"/>
  <c r="BB71" i="30" s="1"/>
  <c r="AZ288" i="30"/>
  <c r="AZ289" i="30" s="1"/>
  <c r="AZ303" i="30" s="1"/>
  <c r="AZ317" i="30"/>
  <c r="AZ326" i="30"/>
  <c r="AY403" i="30"/>
  <c r="AY404" i="30" s="1"/>
  <c r="AY405" i="30" s="1"/>
  <c r="AY408" i="30" s="1"/>
  <c r="AY400" i="30"/>
  <c r="AY401" i="30" s="1"/>
  <c r="AY407" i="30" s="1"/>
  <c r="AY428" i="30"/>
  <c r="BA280" i="30"/>
  <c r="BA281" i="30" s="1"/>
  <c r="BA282" i="30" s="1"/>
  <c r="BA314" i="30"/>
  <c r="BA287" i="30"/>
  <c r="BB64" i="30" l="1"/>
  <c r="BC59" i="30" s="1"/>
  <c r="BC60" i="30" s="1"/>
  <c r="BB82" i="30"/>
  <c r="BB83" i="30" s="1"/>
  <c r="BB190" i="30"/>
  <c r="BB203" i="30" s="1"/>
  <c r="BB87" i="30"/>
  <c r="BB88" i="30" s="1"/>
  <c r="BB118" i="31"/>
  <c r="BA283" i="30"/>
  <c r="BB278" i="30" s="1"/>
  <c r="BA288" i="30"/>
  <c r="BA289" i="30" s="1"/>
  <c r="BA303" i="30" s="1"/>
  <c r="BA317" i="30"/>
  <c r="BA326" i="30"/>
  <c r="AY409" i="30"/>
  <c r="AY413" i="30" s="1"/>
  <c r="AY414" i="30" s="1"/>
  <c r="AZ305" i="30"/>
  <c r="AZ306" i="30" s="1"/>
  <c r="BC67" i="30" l="1"/>
  <c r="BB328" i="30"/>
  <c r="BB207" i="30"/>
  <c r="BB392" i="30" s="1"/>
  <c r="BB272" i="30"/>
  <c r="BB273" i="30" s="1"/>
  <c r="BC61" i="30"/>
  <c r="BB464" i="31"/>
  <c r="BB177" i="31"/>
  <c r="BB329" i="31"/>
  <c r="BB332" i="31" s="1"/>
  <c r="BB436" i="30"/>
  <c r="BB265" i="31"/>
  <c r="BB267" i="31" s="1"/>
  <c r="BB381" i="31" s="1"/>
  <c r="BB383" i="31" s="1"/>
  <c r="BB323" i="31"/>
  <c r="BB325" i="31" s="1"/>
  <c r="BB214" i="31"/>
  <c r="BB216" i="31" s="1"/>
  <c r="BB471" i="31" s="1"/>
  <c r="BB210" i="31"/>
  <c r="BB271" i="31"/>
  <c r="BB274" i="31" s="1"/>
  <c r="BB387" i="31" s="1"/>
  <c r="BB390" i="31" s="1"/>
  <c r="BB136" i="31"/>
  <c r="BB119" i="31"/>
  <c r="BB159" i="31" s="1"/>
  <c r="BB160" i="31" s="1"/>
  <c r="BB176" i="31" s="1"/>
  <c r="AZ422" i="30"/>
  <c r="AZ481" i="31"/>
  <c r="AZ498" i="31" s="1"/>
  <c r="AZ45" i="35" s="1"/>
  <c r="AZ53" i="35" s="1"/>
  <c r="AZ315" i="30"/>
  <c r="AZ376" i="30"/>
  <c r="AZ377" i="30" s="1"/>
  <c r="AZ383" i="30" s="1"/>
  <c r="AZ385" i="30" s="1"/>
  <c r="AZ386" i="30" s="1"/>
  <c r="AZ393" i="30"/>
  <c r="AZ316" i="30"/>
  <c r="AZ325" i="30"/>
  <c r="AZ329" i="30" s="1"/>
  <c r="AZ338" i="30" s="1"/>
  <c r="AZ340" i="30" s="1"/>
  <c r="BA341" i="30" s="1"/>
  <c r="BA299" i="30" s="1"/>
  <c r="BA300" i="30" s="1"/>
  <c r="BA301" i="30" s="1"/>
  <c r="BA304" i="30" s="1"/>
  <c r="BA305" i="30" s="1"/>
  <c r="AY424" i="30"/>
  <c r="AY425" i="30" s="1"/>
  <c r="AY483" i="31"/>
  <c r="AY500" i="31" s="1"/>
  <c r="AY47" i="35" s="1"/>
  <c r="AY55" i="35" s="1"/>
  <c r="AY429" i="30"/>
  <c r="AY430" i="30" s="1"/>
  <c r="AY28" i="31" l="1"/>
  <c r="AY30" i="31" s="1"/>
  <c r="BB23" i="35"/>
  <c r="BB25" i="35" s="1"/>
  <c r="BB32" i="35" s="1"/>
  <c r="BB137" i="31"/>
  <c r="BB168" i="31" s="1"/>
  <c r="BB169" i="31" s="1"/>
  <c r="BC62" i="30"/>
  <c r="BB178" i="31"/>
  <c r="BB179" i="31" s="1"/>
  <c r="BB274" i="30"/>
  <c r="BB279" i="30"/>
  <c r="AY203" i="31"/>
  <c r="AY205" i="31" s="1"/>
  <c r="AY472" i="31" s="1"/>
  <c r="AY309" i="31"/>
  <c r="AY311" i="31" s="1"/>
  <c r="AY251" i="31"/>
  <c r="AY253" i="31" s="1"/>
  <c r="AY465" i="31"/>
  <c r="AY435" i="30"/>
  <c r="AY257" i="31"/>
  <c r="AY260" i="31" s="1"/>
  <c r="AY373" i="31" s="1"/>
  <c r="AY198" i="31"/>
  <c r="AY315" i="31"/>
  <c r="AY318" i="31" s="1"/>
  <c r="AZ318" i="30"/>
  <c r="AZ319" i="30" s="1"/>
  <c r="BA393" i="30"/>
  <c r="BA481" i="31"/>
  <c r="BA498" i="31" s="1"/>
  <c r="BA45" i="35" s="1"/>
  <c r="BA53" i="35" s="1"/>
  <c r="BA376" i="30"/>
  <c r="BA377" i="30" s="1"/>
  <c r="BA383" i="30" s="1"/>
  <c r="BA422" i="30"/>
  <c r="BA315" i="30"/>
  <c r="AY434" i="30"/>
  <c r="AY191" i="31"/>
  <c r="AY193" i="31" s="1"/>
  <c r="AY243" i="31"/>
  <c r="AY246" i="31" s="1"/>
  <c r="AY359" i="31" s="1"/>
  <c r="AY362" i="31" s="1"/>
  <c r="AY301" i="31"/>
  <c r="AY304" i="31" s="1"/>
  <c r="AY187" i="31"/>
  <c r="AY295" i="31"/>
  <c r="AY297" i="31" s="1"/>
  <c r="AY237" i="31"/>
  <c r="AY239" i="31" s="1"/>
  <c r="AY353" i="31" s="1"/>
  <c r="AY355" i="31" s="1"/>
  <c r="AY484" i="31"/>
  <c r="AY501" i="31" s="1"/>
  <c r="BA306" i="30"/>
  <c r="AZ387" i="30"/>
  <c r="BA381" i="30" s="1"/>
  <c r="AZ482" i="31"/>
  <c r="AZ499" i="31" s="1"/>
  <c r="AZ46" i="35" s="1"/>
  <c r="AZ54" i="35" s="1"/>
  <c r="AZ423" i="30"/>
  <c r="AZ394" i="30"/>
  <c r="AZ395" i="30" s="1"/>
  <c r="AY367" i="31" l="1"/>
  <c r="AY369" i="31" s="1"/>
  <c r="AY376" i="31"/>
  <c r="BC68" i="30"/>
  <c r="BC63" i="30"/>
  <c r="BB314" i="30"/>
  <c r="BB280" i="30"/>
  <c r="BB281" i="30" s="1"/>
  <c r="BB287" i="30"/>
  <c r="AY437" i="30"/>
  <c r="AY438" i="30" s="1"/>
  <c r="BA385" i="30"/>
  <c r="BA386" i="30" s="1"/>
  <c r="AZ400" i="30"/>
  <c r="AZ401" i="30" s="1"/>
  <c r="AZ407" i="30" s="1"/>
  <c r="AZ403" i="30"/>
  <c r="AZ404" i="30" s="1"/>
  <c r="AZ405" i="30" s="1"/>
  <c r="AZ408" i="30" s="1"/>
  <c r="AZ428" i="30"/>
  <c r="BA316" i="30"/>
  <c r="BA318" i="30" s="1"/>
  <c r="BA319" i="30" s="1"/>
  <c r="BA325" i="30"/>
  <c r="BA329" i="30" s="1"/>
  <c r="BA338" i="30" s="1"/>
  <c r="BA340" i="30" s="1"/>
  <c r="BB341" i="30" s="1"/>
  <c r="BB299" i="30" s="1"/>
  <c r="BB300" i="30" s="1"/>
  <c r="BB301" i="30" s="1"/>
  <c r="BB304" i="30" s="1"/>
  <c r="BB282" i="30" l="1"/>
  <c r="BB283" i="30" s="1"/>
  <c r="BC278" i="30" s="1"/>
  <c r="BC69" i="30"/>
  <c r="BC70" i="30" s="1"/>
  <c r="BC71" i="30" s="1"/>
  <c r="BC64" i="30"/>
  <c r="BD59" i="30" s="1"/>
  <c r="AZ409" i="30"/>
  <c r="AZ413" i="30" s="1"/>
  <c r="AZ414" i="30" s="1"/>
  <c r="AZ429" i="30" s="1"/>
  <c r="AZ430" i="30" s="1"/>
  <c r="BA387" i="30"/>
  <c r="BB381" i="30" s="1"/>
  <c r="BA423" i="30"/>
  <c r="BA482" i="31"/>
  <c r="BA499" i="31" s="1"/>
  <c r="BA46" i="35" s="1"/>
  <c r="BA54" i="35" s="1"/>
  <c r="BA394" i="30"/>
  <c r="BA395" i="30" s="1"/>
  <c r="AZ28" i="31" l="1"/>
  <c r="AZ30" i="31" s="1"/>
  <c r="BC87" i="30"/>
  <c r="BC88" i="30" s="1"/>
  <c r="BC82" i="30"/>
  <c r="BC83" i="30" s="1"/>
  <c r="BC190" i="30"/>
  <c r="BC203" i="30" s="1"/>
  <c r="BC118" i="31"/>
  <c r="BD60" i="30"/>
  <c r="BB326" i="30"/>
  <c r="BB288" i="30"/>
  <c r="BB289" i="30" s="1"/>
  <c r="BB303" i="30" s="1"/>
  <c r="BB317" i="30"/>
  <c r="AZ483" i="31"/>
  <c r="AZ500" i="31" s="1"/>
  <c r="AZ47" i="35" s="1"/>
  <c r="AZ55" i="35" s="1"/>
  <c r="AZ424" i="30"/>
  <c r="AZ425" i="30" s="1"/>
  <c r="BA403" i="30"/>
  <c r="BA404" i="30" s="1"/>
  <c r="BA405" i="30" s="1"/>
  <c r="BA408" i="30" s="1"/>
  <c r="BA400" i="30"/>
  <c r="BA401" i="30" s="1"/>
  <c r="BA407" i="30" s="1"/>
  <c r="BA428" i="30"/>
  <c r="AZ315" i="31"/>
  <c r="AZ318" i="31" s="1"/>
  <c r="AZ435" i="30"/>
  <c r="AZ257" i="31"/>
  <c r="AZ260" i="31" s="1"/>
  <c r="AZ373" i="31" s="1"/>
  <c r="AZ465" i="31"/>
  <c r="AZ198" i="31"/>
  <c r="AZ251" i="31"/>
  <c r="AZ253" i="31" s="1"/>
  <c r="AZ309" i="31"/>
  <c r="AZ311" i="31" s="1"/>
  <c r="AZ203" i="31"/>
  <c r="AZ205" i="31" s="1"/>
  <c r="AZ472" i="31" s="1"/>
  <c r="AZ367" i="31" l="1"/>
  <c r="AZ369" i="31" s="1"/>
  <c r="AZ376" i="31"/>
  <c r="BC207" i="30"/>
  <c r="BC392" i="30" s="1"/>
  <c r="BC328" i="30"/>
  <c r="BC272" i="30"/>
  <c r="BC273" i="30" s="1"/>
  <c r="BB305" i="30"/>
  <c r="BB306" i="30" s="1"/>
  <c r="BD67" i="30"/>
  <c r="BC265" i="31"/>
  <c r="BC267" i="31" s="1"/>
  <c r="BC381" i="31" s="1"/>
  <c r="BC383" i="31" s="1"/>
  <c r="BC210" i="31"/>
  <c r="BC329" i="31"/>
  <c r="BC332" i="31" s="1"/>
  <c r="BC214" i="31"/>
  <c r="BC216" i="31" s="1"/>
  <c r="BC471" i="31" s="1"/>
  <c r="BC464" i="31"/>
  <c r="BC177" i="31"/>
  <c r="BC271" i="31"/>
  <c r="BC274" i="31" s="1"/>
  <c r="BC387" i="31" s="1"/>
  <c r="BC390" i="31" s="1"/>
  <c r="BC436" i="30"/>
  <c r="BC323" i="31"/>
  <c r="BC325" i="31" s="1"/>
  <c r="BD61" i="30"/>
  <c r="BC119" i="31"/>
  <c r="BC159" i="31" s="1"/>
  <c r="BC160" i="31" s="1"/>
  <c r="BC176" i="31" s="1"/>
  <c r="BC136" i="31"/>
  <c r="AZ301" i="31"/>
  <c r="AZ304" i="31" s="1"/>
  <c r="AZ191" i="31"/>
  <c r="AZ193" i="31" s="1"/>
  <c r="AZ484" i="31"/>
  <c r="AZ501" i="31" s="1"/>
  <c r="AZ434" i="30"/>
  <c r="AZ437" i="30" s="1"/>
  <c r="AZ438" i="30" s="1"/>
  <c r="AZ237" i="31"/>
  <c r="AZ239" i="31" s="1"/>
  <c r="AZ353" i="31" s="1"/>
  <c r="AZ355" i="31" s="1"/>
  <c r="AZ295" i="31"/>
  <c r="AZ297" i="31" s="1"/>
  <c r="AZ187" i="31"/>
  <c r="AZ243" i="31"/>
  <c r="AZ246" i="31" s="1"/>
  <c r="AZ359" i="31" s="1"/>
  <c r="AZ362" i="31" s="1"/>
  <c r="BA409" i="30"/>
  <c r="BA413" i="30" s="1"/>
  <c r="BA414" i="30" s="1"/>
  <c r="BC137" i="31" l="1"/>
  <c r="BC168" i="31" s="1"/>
  <c r="BC169" i="31" s="1"/>
  <c r="BC23" i="35"/>
  <c r="BC25" i="35" s="1"/>
  <c r="BC32" i="35" s="1"/>
  <c r="BB325" i="30"/>
  <c r="BB329" i="30" s="1"/>
  <c r="BB338" i="30" s="1"/>
  <c r="BB340" i="30" s="1"/>
  <c r="BC341" i="30" s="1"/>
  <c r="BC299" i="30" s="1"/>
  <c r="BC300" i="30" s="1"/>
  <c r="BC301" i="30" s="1"/>
  <c r="BC304" i="30" s="1"/>
  <c r="BB316" i="30"/>
  <c r="BC274" i="30"/>
  <c r="BC279" i="30"/>
  <c r="BD62" i="30"/>
  <c r="BD63" i="30" s="1"/>
  <c r="BD69" i="30" s="1"/>
  <c r="BC178" i="31"/>
  <c r="BC179" i="31" s="1"/>
  <c r="BB315" i="30"/>
  <c r="BB393" i="30"/>
  <c r="BB422" i="30"/>
  <c r="BB481" i="31"/>
  <c r="BB498" i="31" s="1"/>
  <c r="BB45" i="35" s="1"/>
  <c r="BB53" i="35" s="1"/>
  <c r="BB376" i="30"/>
  <c r="BB377" i="30" s="1"/>
  <c r="BB383" i="30" s="1"/>
  <c r="BB385" i="30" s="1"/>
  <c r="BA424" i="30"/>
  <c r="BA425" i="30" s="1"/>
  <c r="BA429" i="30"/>
  <c r="BA430" i="30" s="1"/>
  <c r="BA483" i="31"/>
  <c r="BA500" i="31" s="1"/>
  <c r="BA47" i="35" s="1"/>
  <c r="BA55" i="35" s="1"/>
  <c r="BA28" i="31" l="1"/>
  <c r="BA30" i="31" s="1"/>
  <c r="BB318" i="30"/>
  <c r="BB319" i="30" s="1"/>
  <c r="BD68" i="30"/>
  <c r="BD70" i="30" s="1"/>
  <c r="BD71" i="30" s="1"/>
  <c r="BD64" i="30"/>
  <c r="BE59" i="30" s="1"/>
  <c r="BE60" i="30" s="1"/>
  <c r="BB386" i="30"/>
  <c r="BB387" i="30" s="1"/>
  <c r="BC381" i="30" s="1"/>
  <c r="BC287" i="30"/>
  <c r="BC280" i="30"/>
  <c r="BC281" i="30" s="1"/>
  <c r="BC314" i="30"/>
  <c r="BA198" i="31"/>
  <c r="BA251" i="31"/>
  <c r="BA253" i="31" s="1"/>
  <c r="BA257" i="31"/>
  <c r="BA260" i="31" s="1"/>
  <c r="BA373" i="31" s="1"/>
  <c r="BA315" i="31"/>
  <c r="BA318" i="31" s="1"/>
  <c r="BA203" i="31"/>
  <c r="BA205" i="31" s="1"/>
  <c r="BA472" i="31" s="1"/>
  <c r="BA435" i="30"/>
  <c r="BA465" i="31"/>
  <c r="BA309" i="31"/>
  <c r="BA311" i="31" s="1"/>
  <c r="BA295" i="31"/>
  <c r="BA297" i="31" s="1"/>
  <c r="BA484" i="31"/>
  <c r="BA501" i="31" s="1"/>
  <c r="BA301" i="31"/>
  <c r="BA304" i="31" s="1"/>
  <c r="BA237" i="31"/>
  <c r="BA239" i="31" s="1"/>
  <c r="BA353" i="31" s="1"/>
  <c r="BA355" i="31" s="1"/>
  <c r="BA191" i="31"/>
  <c r="BA193" i="31" s="1"/>
  <c r="BA187" i="31"/>
  <c r="BA243" i="31"/>
  <c r="BA246" i="31" s="1"/>
  <c r="BA359" i="31" s="1"/>
  <c r="BA362" i="31" s="1"/>
  <c r="BA434" i="30"/>
  <c r="BA367" i="31" l="1"/>
  <c r="BA369" i="31" s="1"/>
  <c r="BA376" i="31"/>
  <c r="BE67" i="30"/>
  <c r="BC282" i="30"/>
  <c r="BC283" i="30" s="1"/>
  <c r="BD278" i="30" s="1"/>
  <c r="BE61" i="30"/>
  <c r="BE62" i="30" s="1"/>
  <c r="BE68" i="30" s="1"/>
  <c r="BB482" i="31"/>
  <c r="BB499" i="31" s="1"/>
  <c r="BB46" i="35" s="1"/>
  <c r="BB54" i="35" s="1"/>
  <c r="BB394" i="30"/>
  <c r="BB395" i="30" s="1"/>
  <c r="BB423" i="30"/>
  <c r="BD190" i="30"/>
  <c r="BD203" i="30" s="1"/>
  <c r="BD118" i="31"/>
  <c r="BD87" i="30"/>
  <c r="BD88" i="30" s="1"/>
  <c r="BD82" i="30"/>
  <c r="BD83" i="30" s="1"/>
  <c r="BA437" i="30"/>
  <c r="BA438" i="30" s="1"/>
  <c r="BE63" i="30" l="1"/>
  <c r="BE69" i="30" s="1"/>
  <c r="BE70" i="30" s="1"/>
  <c r="BE71" i="30" s="1"/>
  <c r="BE118" i="31" s="1"/>
  <c r="BB428" i="30"/>
  <c r="BB403" i="30"/>
  <c r="BB404" i="30" s="1"/>
  <c r="BB405" i="30" s="1"/>
  <c r="BB408" i="30" s="1"/>
  <c r="BB400" i="30"/>
  <c r="BB401" i="30" s="1"/>
  <c r="BB407" i="30" s="1"/>
  <c r="BD119" i="31"/>
  <c r="BD159" i="31" s="1"/>
  <c r="BD160" i="31" s="1"/>
  <c r="BD176" i="31" s="1"/>
  <c r="BD136" i="31"/>
  <c r="BD210" i="31"/>
  <c r="BD214" i="31"/>
  <c r="BD216" i="31" s="1"/>
  <c r="BD471" i="31" s="1"/>
  <c r="BD177" i="31"/>
  <c r="BD464" i="31"/>
  <c r="BD323" i="31"/>
  <c r="BD325" i="31" s="1"/>
  <c r="BD436" i="30"/>
  <c r="BD265" i="31"/>
  <c r="BD267" i="31" s="1"/>
  <c r="BD381" i="31" s="1"/>
  <c r="BD383" i="31" s="1"/>
  <c r="BD329" i="31"/>
  <c r="BD332" i="31" s="1"/>
  <c r="BD271" i="31"/>
  <c r="BD274" i="31" s="1"/>
  <c r="BD387" i="31" s="1"/>
  <c r="BD390" i="31" s="1"/>
  <c r="BD272" i="30"/>
  <c r="BD273" i="30" s="1"/>
  <c r="BD207" i="30"/>
  <c r="BD392" i="30" s="1"/>
  <c r="BD328" i="30"/>
  <c r="BC288" i="30"/>
  <c r="BC289" i="30" s="1"/>
  <c r="BC303" i="30" s="1"/>
  <c r="BC326" i="30"/>
  <c r="BC317" i="30"/>
  <c r="BE190" i="30" l="1"/>
  <c r="BE203" i="30" s="1"/>
  <c r="BE272" i="30" s="1"/>
  <c r="BE273" i="30" s="1"/>
  <c r="BE64" i="30"/>
  <c r="BF59" i="30" s="1"/>
  <c r="BE87" i="30"/>
  <c r="BE88" i="30" s="1"/>
  <c r="BE82" i="30"/>
  <c r="BE83" i="30" s="1"/>
  <c r="BB409" i="30"/>
  <c r="BB413" i="30" s="1"/>
  <c r="BB414" i="30" s="1"/>
  <c r="BB483" i="31" s="1"/>
  <c r="BB500" i="31" s="1"/>
  <c r="BB47" i="35" s="1"/>
  <c r="BB55" i="35" s="1"/>
  <c r="BD178" i="31"/>
  <c r="BD179" i="31" s="1"/>
  <c r="BD137" i="31"/>
  <c r="BD168" i="31" s="1"/>
  <c r="BD169" i="31" s="1"/>
  <c r="BD23" i="35"/>
  <c r="BD25" i="35" s="1"/>
  <c r="BD32" i="35" s="1"/>
  <c r="BE136" i="31"/>
  <c r="BE119" i="31"/>
  <c r="BE159" i="31" s="1"/>
  <c r="BE160" i="31" s="1"/>
  <c r="BE176" i="31" s="1"/>
  <c r="BC305" i="30"/>
  <c r="BC306" i="30" s="1"/>
  <c r="BD274" i="30"/>
  <c r="BD279" i="30"/>
  <c r="BE271" i="31" l="1"/>
  <c r="BE274" i="31" s="1"/>
  <c r="BE387" i="31" s="1"/>
  <c r="BE390" i="31" s="1"/>
  <c r="BE207" i="30"/>
  <c r="BE392" i="30" s="1"/>
  <c r="BF60" i="30"/>
  <c r="BE265" i="31"/>
  <c r="BE267" i="31" s="1"/>
  <c r="BE381" i="31" s="1"/>
  <c r="BE383" i="31" s="1"/>
  <c r="BE210" i="31"/>
  <c r="BE436" i="30"/>
  <c r="BE177" i="31"/>
  <c r="BE178" i="31" s="1"/>
  <c r="BE179" i="31" s="1"/>
  <c r="BE328" i="30"/>
  <c r="BE214" i="31"/>
  <c r="BE216" i="31" s="1"/>
  <c r="BE471" i="31" s="1"/>
  <c r="BE464" i="31"/>
  <c r="BE329" i="31"/>
  <c r="BE332" i="31" s="1"/>
  <c r="BE323" i="31"/>
  <c r="BE325" i="31" s="1"/>
  <c r="BB429" i="30"/>
  <c r="BB430" i="30" s="1"/>
  <c r="BB424" i="30"/>
  <c r="BB425" i="30" s="1"/>
  <c r="BD280" i="30"/>
  <c r="BD281" i="30" s="1"/>
  <c r="BD287" i="30"/>
  <c r="BD314" i="30"/>
  <c r="BE23" i="35"/>
  <c r="BE25" i="35" s="1"/>
  <c r="BE32" i="35" s="1"/>
  <c r="BE137" i="31"/>
  <c r="BE168" i="31" s="1"/>
  <c r="BE169" i="31" s="1"/>
  <c r="BC422" i="30"/>
  <c r="BC376" i="30"/>
  <c r="BC377" i="30" s="1"/>
  <c r="BC383" i="30" s="1"/>
  <c r="BC385" i="30" s="1"/>
  <c r="BC386" i="30" s="1"/>
  <c r="BC481" i="31"/>
  <c r="BC498" i="31" s="1"/>
  <c r="BC45" i="35" s="1"/>
  <c r="BC53" i="35" s="1"/>
  <c r="BC393" i="30"/>
  <c r="BC315" i="30"/>
  <c r="BE279" i="30"/>
  <c r="BE274" i="30"/>
  <c r="BC316" i="30"/>
  <c r="BC325" i="30"/>
  <c r="BC329" i="30" s="1"/>
  <c r="BC338" i="30" s="1"/>
  <c r="BC340" i="30" s="1"/>
  <c r="BD341" i="30" s="1"/>
  <c r="BD299" i="30" s="1"/>
  <c r="BD300" i="30" s="1"/>
  <c r="BD301" i="30" s="1"/>
  <c r="BD304" i="30" s="1"/>
  <c r="BB251" i="31" l="1"/>
  <c r="BB253" i="31" s="1"/>
  <c r="BB237" i="31"/>
  <c r="BB239" i="31" s="1"/>
  <c r="BB353" i="31" s="1"/>
  <c r="BB355" i="31" s="1"/>
  <c r="BF67" i="30"/>
  <c r="BF61" i="30"/>
  <c r="BF62" i="30" s="1"/>
  <c r="BF68" i="30" s="1"/>
  <c r="BB28" i="31"/>
  <c r="BB30" i="31" s="1"/>
  <c r="BB198" i="31"/>
  <c r="BB315" i="31"/>
  <c r="BB318" i="31" s="1"/>
  <c r="BB309" i="31"/>
  <c r="BB311" i="31" s="1"/>
  <c r="BB203" i="31"/>
  <c r="BB205" i="31" s="1"/>
  <c r="BB472" i="31" s="1"/>
  <c r="BB435" i="30"/>
  <c r="BB257" i="31"/>
  <c r="BB260" i="31" s="1"/>
  <c r="BB373" i="31" s="1"/>
  <c r="BB243" i="31"/>
  <c r="BB246" i="31" s="1"/>
  <c r="BB359" i="31" s="1"/>
  <c r="BB362" i="31" s="1"/>
  <c r="BB434" i="30"/>
  <c r="BB295" i="31"/>
  <c r="BB297" i="31" s="1"/>
  <c r="BB187" i="31"/>
  <c r="BC318" i="30"/>
  <c r="BC319" i="30" s="1"/>
  <c r="BB484" i="31"/>
  <c r="BB501" i="31" s="1"/>
  <c r="BB191" i="31"/>
  <c r="BB193" i="31" s="1"/>
  <c r="BB301" i="31"/>
  <c r="BB304" i="31" s="1"/>
  <c r="BB465" i="31"/>
  <c r="BE314" i="30"/>
  <c r="BE287" i="30"/>
  <c r="BE280" i="30"/>
  <c r="BC387" i="30"/>
  <c r="BD381" i="30" s="1"/>
  <c r="BC394" i="30"/>
  <c r="BC395" i="30" s="1"/>
  <c r="BC423" i="30"/>
  <c r="BC482" i="31"/>
  <c r="BC499" i="31" s="1"/>
  <c r="BC46" i="35" s="1"/>
  <c r="BC54" i="35" s="1"/>
  <c r="BD282" i="30"/>
  <c r="BB367" i="31" l="1"/>
  <c r="BB369" i="31" s="1"/>
  <c r="BB376" i="31"/>
  <c r="BF63" i="30"/>
  <c r="BF64" i="30" s="1"/>
  <c r="BG59" i="30" s="1"/>
  <c r="BG60" i="30" s="1"/>
  <c r="BG67" i="30" s="1"/>
  <c r="F76" i="30" s="1"/>
  <c r="BB437" i="30"/>
  <c r="BB438" i="30" s="1"/>
  <c r="BD288" i="30"/>
  <c r="BD289" i="30" s="1"/>
  <c r="BD303" i="30" s="1"/>
  <c r="BD326" i="30"/>
  <c r="BD317" i="30"/>
  <c r="BD283" i="30"/>
  <c r="BE278" i="30" s="1"/>
  <c r="BE281" i="30" s="1"/>
  <c r="BC428" i="30"/>
  <c r="BC403" i="30"/>
  <c r="BC404" i="30" s="1"/>
  <c r="BC405" i="30" s="1"/>
  <c r="BC408" i="30" s="1"/>
  <c r="BC400" i="30"/>
  <c r="BC401" i="30" s="1"/>
  <c r="BC407" i="30" s="1"/>
  <c r="BF69" i="30" l="1"/>
  <c r="BF70" i="30" s="1"/>
  <c r="BG61" i="30"/>
  <c r="BG62" i="30" s="1"/>
  <c r="I60" i="30"/>
  <c r="I67" i="30" s="1"/>
  <c r="BC409" i="30"/>
  <c r="BC413" i="30" s="1"/>
  <c r="BC414" i="30" s="1"/>
  <c r="BC429" i="30" s="1"/>
  <c r="BC430" i="30" s="1"/>
  <c r="BD305" i="30"/>
  <c r="BD306" i="30" s="1"/>
  <c r="BE282" i="30"/>
  <c r="BE283" i="30" s="1"/>
  <c r="BF278" i="30" s="1"/>
  <c r="BC424" i="30" l="1"/>
  <c r="BC425" i="30" s="1"/>
  <c r="BC483" i="31"/>
  <c r="BC500" i="31" s="1"/>
  <c r="BC47" i="35" s="1"/>
  <c r="BC55" i="35" s="1"/>
  <c r="BG68" i="30"/>
  <c r="BF71" i="30"/>
  <c r="BD393" i="30"/>
  <c r="BD315" i="30"/>
  <c r="BD376" i="30"/>
  <c r="BD377" i="30" s="1"/>
  <c r="BD383" i="30" s="1"/>
  <c r="BD385" i="30" s="1"/>
  <c r="BD422" i="30"/>
  <c r="BD481" i="31"/>
  <c r="BD498" i="31" s="1"/>
  <c r="BD45" i="35" s="1"/>
  <c r="BD53" i="35" s="1"/>
  <c r="BC28" i="31"/>
  <c r="BC30" i="31" s="1"/>
  <c r="BC257" i="31"/>
  <c r="BC260" i="31" s="1"/>
  <c r="BC373" i="31" s="1"/>
  <c r="BC465" i="31"/>
  <c r="BC203" i="31"/>
  <c r="BC205" i="31" s="1"/>
  <c r="BC472" i="31" s="1"/>
  <c r="BC435" i="30"/>
  <c r="BC309" i="31"/>
  <c r="BC311" i="31" s="1"/>
  <c r="BC315" i="31"/>
  <c r="BC318" i="31" s="1"/>
  <c r="BC251" i="31"/>
  <c r="BC253" i="31" s="1"/>
  <c r="BC198" i="31"/>
  <c r="BE326" i="30"/>
  <c r="BE317" i="30"/>
  <c r="BE288" i="30"/>
  <c r="BE289" i="30" s="1"/>
  <c r="BE303" i="30" s="1"/>
  <c r="BD325" i="30"/>
  <c r="BD329" i="30" s="1"/>
  <c r="BD338" i="30" s="1"/>
  <c r="BD340" i="30" s="1"/>
  <c r="BE341" i="30" s="1"/>
  <c r="BE299" i="30" s="1"/>
  <c r="BE300" i="30" s="1"/>
  <c r="BE301" i="30" s="1"/>
  <c r="BE304" i="30" s="1"/>
  <c r="BD316" i="30"/>
  <c r="BG63" i="30"/>
  <c r="BG64" i="30" s="1"/>
  <c r="BH59" i="30" s="1"/>
  <c r="BC367" i="31" l="1"/>
  <c r="BC369" i="31" s="1"/>
  <c r="BC376" i="31"/>
  <c r="BC434" i="30"/>
  <c r="BC437" i="30" s="1"/>
  <c r="BC438" i="30" s="1"/>
  <c r="BE305" i="30"/>
  <c r="BE422" i="30" s="1"/>
  <c r="BD318" i="30"/>
  <c r="BD319" i="30" s="1"/>
  <c r="BC295" i="31"/>
  <c r="BC297" i="31" s="1"/>
  <c r="BC301" i="31"/>
  <c r="BC304" i="31" s="1"/>
  <c r="BC237" i="31"/>
  <c r="BC239" i="31" s="1"/>
  <c r="BC353" i="31" s="1"/>
  <c r="BC355" i="31" s="1"/>
  <c r="BC243" i="31"/>
  <c r="BC246" i="31" s="1"/>
  <c r="BC359" i="31" s="1"/>
  <c r="BC362" i="31" s="1"/>
  <c r="BC484" i="31"/>
  <c r="BC501" i="31" s="1"/>
  <c r="BC191" i="31"/>
  <c r="BC193" i="31" s="1"/>
  <c r="BC187" i="31"/>
  <c r="BH61" i="30"/>
  <c r="BD386" i="30"/>
  <c r="BD387" i="30" s="1"/>
  <c r="BE381" i="30" s="1"/>
  <c r="BF118" i="31"/>
  <c r="BF82" i="30"/>
  <c r="BF83" i="30" s="1"/>
  <c r="BF190" i="30"/>
  <c r="BF203" i="30" s="1"/>
  <c r="BF87" i="30"/>
  <c r="BF88" i="30" s="1"/>
  <c r="BG69" i="30"/>
  <c r="BG70" i="30" s="1"/>
  <c r="BE315" i="30" l="1"/>
  <c r="BE376" i="30"/>
  <c r="BE377" i="30" s="1"/>
  <c r="BE383" i="30" s="1"/>
  <c r="BE385" i="30" s="1"/>
  <c r="BE306" i="30"/>
  <c r="BE325" i="30" s="1"/>
  <c r="BE329" i="30" s="1"/>
  <c r="BE338" i="30" s="1"/>
  <c r="BE340" i="30" s="1"/>
  <c r="BF341" i="30" s="1"/>
  <c r="BF299" i="30" s="1"/>
  <c r="BF300" i="30" s="1"/>
  <c r="BF301" i="30" s="1"/>
  <c r="BF304" i="30" s="1"/>
  <c r="BE481" i="31"/>
  <c r="BE498" i="31" s="1"/>
  <c r="BE45" i="35" s="1"/>
  <c r="BE53" i="35" s="1"/>
  <c r="BE393" i="30"/>
  <c r="BF272" i="30"/>
  <c r="BF273" i="30" s="1"/>
  <c r="BF207" i="30"/>
  <c r="BF328" i="30"/>
  <c r="BD482" i="31"/>
  <c r="BD499" i="31" s="1"/>
  <c r="BD46" i="35" s="1"/>
  <c r="BD54" i="35" s="1"/>
  <c r="BD423" i="30"/>
  <c r="BD394" i="30"/>
  <c r="BD395" i="30" s="1"/>
  <c r="BG71" i="30"/>
  <c r="BF210" i="31"/>
  <c r="BF464" i="31"/>
  <c r="BF177" i="31"/>
  <c r="BF329" i="31"/>
  <c r="BF332" i="31" s="1"/>
  <c r="BF436" i="30"/>
  <c r="BF265" i="31"/>
  <c r="BF267" i="31" s="1"/>
  <c r="BF381" i="31" s="1"/>
  <c r="BF383" i="31" s="1"/>
  <c r="BF214" i="31"/>
  <c r="BF216" i="31" s="1"/>
  <c r="BF271" i="31"/>
  <c r="BF274" i="31" s="1"/>
  <c r="BF387" i="31" s="1"/>
  <c r="BF390" i="31" s="1"/>
  <c r="BF323" i="31"/>
  <c r="BF325" i="31" s="1"/>
  <c r="BF119" i="31"/>
  <c r="BF136" i="31"/>
  <c r="BH62" i="30"/>
  <c r="I61" i="30"/>
  <c r="F75" i="30"/>
  <c r="BE316" i="30" l="1"/>
  <c r="BE318" i="30" s="1"/>
  <c r="BE319" i="30" s="1"/>
  <c r="BF471" i="31"/>
  <c r="BH68" i="30"/>
  <c r="I62" i="30"/>
  <c r="I68" i="30" s="1"/>
  <c r="BG118" i="31"/>
  <c r="BG82" i="30"/>
  <c r="BG83" i="30" s="1"/>
  <c r="BG87" i="30"/>
  <c r="BG88" i="30" s="1"/>
  <c r="BG190" i="30"/>
  <c r="BG203" i="30" s="1"/>
  <c r="BD403" i="30"/>
  <c r="BD404" i="30" s="1"/>
  <c r="BD405" i="30" s="1"/>
  <c r="BD408" i="30" s="1"/>
  <c r="BD428" i="30"/>
  <c r="BD400" i="30"/>
  <c r="BD401" i="30" s="1"/>
  <c r="BD407" i="30" s="1"/>
  <c r="BF137" i="31"/>
  <c r="BF23" i="35"/>
  <c r="BF25" i="35" s="1"/>
  <c r="BE386" i="30"/>
  <c r="BE387" i="30" s="1"/>
  <c r="BF381" i="30" s="1"/>
  <c r="BF392" i="30"/>
  <c r="BF159" i="31"/>
  <c r="BF279" i="30"/>
  <c r="BF274" i="30"/>
  <c r="BH63" i="30"/>
  <c r="BD409" i="30" l="1"/>
  <c r="BD413" i="30" s="1"/>
  <c r="BD414" i="30" s="1"/>
  <c r="BD483" i="31" s="1"/>
  <c r="BD500" i="31" s="1"/>
  <c r="BD47" i="35" s="1"/>
  <c r="BD55" i="35" s="1"/>
  <c r="BF314" i="30"/>
  <c r="BF287" i="30"/>
  <c r="BF280" i="30"/>
  <c r="BF281" i="30" s="1"/>
  <c r="BF32" i="35"/>
  <c r="BG119" i="31"/>
  <c r="BG136" i="31"/>
  <c r="BE423" i="30"/>
  <c r="BE394" i="30"/>
  <c r="BE395" i="30" s="1"/>
  <c r="BE482" i="31"/>
  <c r="BE499" i="31" s="1"/>
  <c r="BE46" i="35" s="1"/>
  <c r="BE54" i="35" s="1"/>
  <c r="BF168" i="31"/>
  <c r="BG207" i="30"/>
  <c r="BG328" i="30"/>
  <c r="BG272" i="30"/>
  <c r="BG273" i="30" s="1"/>
  <c r="BF160" i="31"/>
  <c r="BH64" i="30"/>
  <c r="BH69" i="30"/>
  <c r="F77" i="30" s="1"/>
  <c r="F78" i="30" s="1"/>
  <c r="I63" i="30"/>
  <c r="I69" i="30" s="1"/>
  <c r="BG329" i="31"/>
  <c r="BG332" i="31" s="1"/>
  <c r="BG214" i="31"/>
  <c r="BG216" i="31" s="1"/>
  <c r="BG271" i="31"/>
  <c r="BG274" i="31" s="1"/>
  <c r="BG387" i="31" s="1"/>
  <c r="BG390" i="31" s="1"/>
  <c r="BG464" i="31"/>
  <c r="BG436" i="30"/>
  <c r="BG265" i="31"/>
  <c r="BG267" i="31" s="1"/>
  <c r="BG381" i="31" s="1"/>
  <c r="BG383" i="31" s="1"/>
  <c r="BG323" i="31"/>
  <c r="BG325" i="31" s="1"/>
  <c r="BG177" i="31"/>
  <c r="BG210" i="31"/>
  <c r="BD424" i="30" l="1"/>
  <c r="BD425" i="30" s="1"/>
  <c r="BD429" i="30"/>
  <c r="BD430" i="30" s="1"/>
  <c r="BF176" i="31"/>
  <c r="BF178" i="31" s="1"/>
  <c r="BG392" i="30"/>
  <c r="BE400" i="30"/>
  <c r="BE401" i="30" s="1"/>
  <c r="BE407" i="30" s="1"/>
  <c r="BE403" i="30"/>
  <c r="BE404" i="30" s="1"/>
  <c r="BE405" i="30" s="1"/>
  <c r="BE408" i="30" s="1"/>
  <c r="BE428" i="30"/>
  <c r="BG23" i="35"/>
  <c r="BG25" i="35" s="1"/>
  <c r="BG137" i="31"/>
  <c r="BG159" i="31"/>
  <c r="BF282" i="30"/>
  <c r="BG471" i="31"/>
  <c r="BG274" i="30"/>
  <c r="BG279" i="30"/>
  <c r="BF169" i="31"/>
  <c r="BH70" i="30"/>
  <c r="BD28" i="31" l="1"/>
  <c r="BD30" i="31" s="1"/>
  <c r="BD237" i="31"/>
  <c r="BD239" i="31" s="1"/>
  <c r="BD353" i="31" s="1"/>
  <c r="BD355" i="31" s="1"/>
  <c r="BD257" i="31"/>
  <c r="BD260" i="31" s="1"/>
  <c r="BD373" i="31" s="1"/>
  <c r="BD309" i="31"/>
  <c r="BD311" i="31" s="1"/>
  <c r="BD315" i="31"/>
  <c r="BD318" i="31" s="1"/>
  <c r="BD251" i="31"/>
  <c r="BD253" i="31" s="1"/>
  <c r="BD295" i="31"/>
  <c r="BD297" i="31" s="1"/>
  <c r="BD484" i="31"/>
  <c r="BD501" i="31" s="1"/>
  <c r="BD191" i="31"/>
  <c r="BD193" i="31" s="1"/>
  <c r="BD301" i="31"/>
  <c r="BD304" i="31" s="1"/>
  <c r="BD465" i="31"/>
  <c r="BD187" i="31"/>
  <c r="BD243" i="31"/>
  <c r="BD246" i="31" s="1"/>
  <c r="BD359" i="31" s="1"/>
  <c r="BD362" i="31" s="1"/>
  <c r="BD203" i="31"/>
  <c r="BD205" i="31" s="1"/>
  <c r="BD472" i="31" s="1"/>
  <c r="BD198" i="31"/>
  <c r="BD434" i="30"/>
  <c r="BD435" i="30"/>
  <c r="BH71" i="30"/>
  <c r="I70" i="30"/>
  <c r="BG168" i="31"/>
  <c r="BE409" i="30"/>
  <c r="BE413" i="30" s="1"/>
  <c r="BE414" i="30" s="1"/>
  <c r="BG280" i="30"/>
  <c r="BG314" i="30"/>
  <c r="BG287" i="30"/>
  <c r="BG160" i="31"/>
  <c r="BG32" i="35"/>
  <c r="BF179" i="31"/>
  <c r="BF283" i="30"/>
  <c r="BG278" i="30" s="1"/>
  <c r="BF326" i="30"/>
  <c r="BF317" i="30"/>
  <c r="BF288" i="30"/>
  <c r="BF289" i="30" s="1"/>
  <c r="BD367" i="31" l="1"/>
  <c r="BD369" i="31" s="1"/>
  <c r="BD376" i="31"/>
  <c r="BD437" i="30"/>
  <c r="BD438" i="30" s="1"/>
  <c r="BE429" i="30"/>
  <c r="BE430" i="30" s="1"/>
  <c r="BE424" i="30"/>
  <c r="BE425" i="30" s="1"/>
  <c r="BE483" i="31"/>
  <c r="BE500" i="31" s="1"/>
  <c r="BE47" i="35" s="1"/>
  <c r="BE55" i="35" s="1"/>
  <c r="BH190" i="30"/>
  <c r="BH203" i="30" s="1"/>
  <c r="BH82" i="30"/>
  <c r="BH83" i="30" s="1"/>
  <c r="BH87" i="30"/>
  <c r="BH88" i="30" s="1"/>
  <c r="I88" i="30" s="1"/>
  <c r="BH118" i="31"/>
  <c r="I71" i="30"/>
  <c r="BF303" i="30"/>
  <c r="BG176" i="31"/>
  <c r="BG178" i="31" s="1"/>
  <c r="BG281" i="30"/>
  <c r="BG169" i="31"/>
  <c r="I82" i="30" l="1"/>
  <c r="I190" i="30"/>
  <c r="I87" i="30"/>
  <c r="I118" i="31"/>
  <c r="BH207" i="30"/>
  <c r="BH328" i="30"/>
  <c r="BH272" i="30"/>
  <c r="BH273" i="30" s="1"/>
  <c r="I203" i="30"/>
  <c r="BH136" i="31"/>
  <c r="BH119" i="31"/>
  <c r="F125" i="31"/>
  <c r="S58" i="22" s="1"/>
  <c r="BG179" i="31"/>
  <c r="BF305" i="30"/>
  <c r="BF306" i="30" s="1"/>
  <c r="BE484" i="31"/>
  <c r="BE501" i="31" s="1"/>
  <c r="BE237" i="31"/>
  <c r="BE239" i="31" s="1"/>
  <c r="BE353" i="31" s="1"/>
  <c r="BE355" i="31" s="1"/>
  <c r="BE187" i="31"/>
  <c r="BE191" i="31"/>
  <c r="BE193" i="31" s="1"/>
  <c r="BE301" i="31"/>
  <c r="BE304" i="31" s="1"/>
  <c r="BE434" i="30"/>
  <c r="BE295" i="31"/>
  <c r="BE297" i="31" s="1"/>
  <c r="BE243" i="31"/>
  <c r="BE246" i="31" s="1"/>
  <c r="BE359" i="31" s="1"/>
  <c r="BE362" i="31" s="1"/>
  <c r="BG282" i="30"/>
  <c r="BH436" i="30"/>
  <c r="BH265" i="31"/>
  <c r="BH267" i="31" s="1"/>
  <c r="BH381" i="31" s="1"/>
  <c r="BH383" i="31" s="1"/>
  <c r="BH210" i="31"/>
  <c r="F211" i="31" s="1"/>
  <c r="BH323" i="31"/>
  <c r="BH325" i="31" s="1"/>
  <c r="BH177" i="31"/>
  <c r="BH214" i="31"/>
  <c r="BH216" i="31" s="1"/>
  <c r="BH464" i="31"/>
  <c r="F467" i="31" s="1"/>
  <c r="K43" i="22" s="1"/>
  <c r="BH329" i="31"/>
  <c r="BH332" i="31" s="1"/>
  <c r="BH271" i="31"/>
  <c r="BH274" i="31" s="1"/>
  <c r="BH387" i="31" s="1"/>
  <c r="BH390" i="31" s="1"/>
  <c r="I83" i="30"/>
  <c r="BE28" i="31"/>
  <c r="BE30" i="31" s="1"/>
  <c r="BE465" i="31"/>
  <c r="BE257" i="31"/>
  <c r="BE260" i="31" s="1"/>
  <c r="BE373" i="31" s="1"/>
  <c r="BE309" i="31"/>
  <c r="BE311" i="31" s="1"/>
  <c r="BE251" i="31"/>
  <c r="BE253" i="31" s="1"/>
  <c r="BE435" i="30"/>
  <c r="BE203" i="31"/>
  <c r="BE205" i="31" s="1"/>
  <c r="BE472" i="31" s="1"/>
  <c r="BE315" i="31"/>
  <c r="BE318" i="31" s="1"/>
  <c r="BE198" i="31"/>
  <c r="BE367" i="31" l="1"/>
  <c r="BE369" i="31" s="1"/>
  <c r="BE376" i="31"/>
  <c r="F391" i="31"/>
  <c r="I390" i="31"/>
  <c r="F384" i="31"/>
  <c r="I383" i="31"/>
  <c r="BF325" i="30"/>
  <c r="BF329" i="30" s="1"/>
  <c r="BF338" i="30" s="1"/>
  <c r="BF340" i="30" s="1"/>
  <c r="BG341" i="30" s="1"/>
  <c r="BG299" i="30" s="1"/>
  <c r="BG300" i="30" s="1"/>
  <c r="BG301" i="30" s="1"/>
  <c r="BG304" i="30" s="1"/>
  <c r="BF316" i="30"/>
  <c r="I274" i="31"/>
  <c r="I387" i="31" s="1"/>
  <c r="F275" i="31"/>
  <c r="I328" i="30"/>
  <c r="I272" i="30"/>
  <c r="I332" i="31"/>
  <c r="F333" i="31"/>
  <c r="F405" i="31" s="1"/>
  <c r="I325" i="31"/>
  <c r="F326" i="31"/>
  <c r="F395" i="31" s="1"/>
  <c r="BE437" i="30"/>
  <c r="BE438" i="30" s="1"/>
  <c r="BH279" i="30"/>
  <c r="BH274" i="30"/>
  <c r="I273" i="30"/>
  <c r="I279" i="30" s="1"/>
  <c r="K45" i="22"/>
  <c r="F419" i="31"/>
  <c r="F221" i="31"/>
  <c r="BG283" i="30"/>
  <c r="BH278" i="30" s="1"/>
  <c r="BG288" i="30"/>
  <c r="BG289" i="30" s="1"/>
  <c r="BG326" i="30"/>
  <c r="BG317" i="30"/>
  <c r="BH159" i="31"/>
  <c r="F126" i="31"/>
  <c r="I119" i="31"/>
  <c r="I159" i="31" s="1"/>
  <c r="I265" i="31"/>
  <c r="I271" i="31"/>
  <c r="I214" i="31"/>
  <c r="I210" i="31"/>
  <c r="I436" i="30"/>
  <c r="I329" i="31"/>
  <c r="I323" i="31"/>
  <c r="I464" i="31"/>
  <c r="I177" i="31"/>
  <c r="BH471" i="31"/>
  <c r="F473" i="31" s="1"/>
  <c r="L43" i="22" s="1"/>
  <c r="I216" i="31"/>
  <c r="I471" i="31" s="1"/>
  <c r="F217" i="31"/>
  <c r="I267" i="31"/>
  <c r="I381" i="31" s="1"/>
  <c r="F268" i="31"/>
  <c r="BF315" i="30"/>
  <c r="BF393" i="30"/>
  <c r="BF422" i="30"/>
  <c r="BF481" i="31"/>
  <c r="BF376" i="30"/>
  <c r="BF377" i="30" s="1"/>
  <c r="BH137" i="31"/>
  <c r="BH23" i="35"/>
  <c r="BH25" i="35" s="1"/>
  <c r="I136" i="31"/>
  <c r="I23" i="35" s="1"/>
  <c r="F143" i="31"/>
  <c r="BH392" i="30"/>
  <c r="I207" i="30"/>
  <c r="I392" i="30" s="1"/>
  <c r="S59" i="22" l="1"/>
  <c r="F27" i="3"/>
  <c r="K27" i="3" s="1"/>
  <c r="J27" i="3" s="1"/>
  <c r="T58" i="22"/>
  <c r="F153" i="31"/>
  <c r="BH32" i="35"/>
  <c r="I32" i="35" s="1"/>
  <c r="I25" i="35"/>
  <c r="BF383" i="30"/>
  <c r="BF385" i="30" s="1"/>
  <c r="F449" i="31"/>
  <c r="M45" i="22"/>
  <c r="F337" i="31"/>
  <c r="BH160" i="31"/>
  <c r="F162" i="31"/>
  <c r="BH287" i="30"/>
  <c r="BH314" i="30"/>
  <c r="BH280" i="30"/>
  <c r="BH281" i="30" s="1"/>
  <c r="I274" i="30"/>
  <c r="BH168" i="31"/>
  <c r="I137" i="31"/>
  <c r="I168" i="31" s="1"/>
  <c r="F144" i="31"/>
  <c r="T59" i="22" s="1"/>
  <c r="BF498" i="31"/>
  <c r="F434" i="31"/>
  <c r="F279" i="31"/>
  <c r="F456" i="31"/>
  <c r="F344" i="31"/>
  <c r="N45" i="22"/>
  <c r="F286" i="31"/>
  <c r="F441" i="31"/>
  <c r="BF318" i="30"/>
  <c r="L45" i="22"/>
  <c r="F426" i="31"/>
  <c r="F228" i="31"/>
  <c r="BG303" i="30"/>
  <c r="BG305" i="30" s="1"/>
  <c r="L27" i="3" l="1"/>
  <c r="F154" i="31"/>
  <c r="U58" i="22"/>
  <c r="U59" i="22" s="1"/>
  <c r="BH282" i="30"/>
  <c r="BH283" i="30" s="1"/>
  <c r="I281" i="30"/>
  <c r="BH176" i="31"/>
  <c r="BH178" i="31" s="1"/>
  <c r="I160" i="31"/>
  <c r="I176" i="31" s="1"/>
  <c r="F163" i="31"/>
  <c r="F28" i="3" s="1"/>
  <c r="K28" i="3" s="1"/>
  <c r="J28" i="3" s="1"/>
  <c r="BF45" i="35"/>
  <c r="BF53" i="35" s="1"/>
  <c r="BF386" i="30"/>
  <c r="BF387" i="30" s="1"/>
  <c r="BG381" i="30" s="1"/>
  <c r="I287" i="30"/>
  <c r="I314" i="30"/>
  <c r="I280" i="30"/>
  <c r="BG306" i="30"/>
  <c r="BG422" i="30"/>
  <c r="BG315" i="30"/>
  <c r="BG393" i="30"/>
  <c r="BG481" i="31"/>
  <c r="BG376" i="30"/>
  <c r="BG377" i="30" s="1"/>
  <c r="BF319" i="30"/>
  <c r="BH169" i="31"/>
  <c r="F171" i="31"/>
  <c r="L28" i="3" l="1"/>
  <c r="I169" i="31"/>
  <c r="F172" i="31"/>
  <c r="T61" i="22" s="1"/>
  <c r="S61" i="22"/>
  <c r="S73" i="22" s="1"/>
  <c r="BG383" i="30"/>
  <c r="BG385" i="30" s="1"/>
  <c r="BH317" i="30"/>
  <c r="BH326" i="30"/>
  <c r="BH288" i="30"/>
  <c r="BH289" i="30" s="1"/>
  <c r="I282" i="30"/>
  <c r="BG498" i="31"/>
  <c r="BG316" i="30"/>
  <c r="BG318" i="30" s="1"/>
  <c r="BG325" i="30"/>
  <c r="BG329" i="30" s="1"/>
  <c r="BG338" i="30" s="1"/>
  <c r="BG340" i="30" s="1"/>
  <c r="BH341" i="30" s="1"/>
  <c r="BH299" i="30" s="1"/>
  <c r="BH300" i="30" s="1"/>
  <c r="BH301" i="30" s="1"/>
  <c r="BH304" i="30" s="1"/>
  <c r="BH179" i="31"/>
  <c r="I178" i="31"/>
  <c r="BF482" i="31"/>
  <c r="BF394" i="30"/>
  <c r="BF395" i="30" s="1"/>
  <c r="BF423" i="30"/>
  <c r="BG319" i="30" l="1"/>
  <c r="I179" i="31"/>
  <c r="F180" i="31"/>
  <c r="F582" i="31" s="1"/>
  <c r="BF428" i="30"/>
  <c r="BF403" i="30"/>
  <c r="BF404" i="30" s="1"/>
  <c r="BF405" i="30" s="1"/>
  <c r="BF400" i="30"/>
  <c r="BF401" i="30" s="1"/>
  <c r="BF407" i="30" s="1"/>
  <c r="I317" i="30"/>
  <c r="I326" i="30"/>
  <c r="I288" i="30"/>
  <c r="BF499" i="31"/>
  <c r="BG45" i="35"/>
  <c r="BG53" i="35" s="1"/>
  <c r="BH303" i="30"/>
  <c r="BH305" i="30" s="1"/>
  <c r="I289" i="30"/>
  <c r="I303" i="30" s="1"/>
  <c r="BG386" i="30"/>
  <c r="BG387" i="30" s="1"/>
  <c r="BH381" i="30" s="1"/>
  <c r="T73" i="22"/>
  <c r="Q76" i="22" s="1"/>
  <c r="F89" i="22" l="1"/>
  <c r="BF46" i="35"/>
  <c r="BF54" i="35" s="1"/>
  <c r="BG423" i="30"/>
  <c r="BG482" i="31"/>
  <c r="BG394" i="30"/>
  <c r="BG395" i="30" s="1"/>
  <c r="BF408" i="30"/>
  <c r="BF409" i="30" s="1"/>
  <c r="BH306" i="30"/>
  <c r="BH315" i="30"/>
  <c r="BH393" i="30"/>
  <c r="BH376" i="30"/>
  <c r="BH377" i="30" s="1"/>
  <c r="BH422" i="30"/>
  <c r="BH481" i="31"/>
  <c r="I305" i="30"/>
  <c r="F308" i="30"/>
  <c r="BF413" i="30" l="1"/>
  <c r="BF414" i="30" s="1"/>
  <c r="BH498" i="31"/>
  <c r="F488" i="31"/>
  <c r="S66" i="22" s="1"/>
  <c r="BH316" i="30"/>
  <c r="BH318" i="30" s="1"/>
  <c r="BH325" i="30"/>
  <c r="BH329" i="30" s="1"/>
  <c r="BH338" i="30" s="1"/>
  <c r="BH340" i="30" s="1"/>
  <c r="I306" i="30"/>
  <c r="F309" i="30"/>
  <c r="F310" i="30" s="1"/>
  <c r="BH383" i="30"/>
  <c r="BH385" i="30" s="1"/>
  <c r="BH386" i="30" s="1"/>
  <c r="I377" i="30"/>
  <c r="I383" i="30" s="1"/>
  <c r="BG403" i="30"/>
  <c r="BG404" i="30" s="1"/>
  <c r="BG405" i="30" s="1"/>
  <c r="BG428" i="30"/>
  <c r="BG400" i="30"/>
  <c r="BG401" i="30" s="1"/>
  <c r="BG407" i="30" s="1"/>
  <c r="I481" i="31"/>
  <c r="I315" i="30"/>
  <c r="I422" i="30"/>
  <c r="I376" i="30"/>
  <c r="I393" i="30"/>
  <c r="BG499" i="31"/>
  <c r="BH319" i="30" l="1"/>
  <c r="I318" i="30"/>
  <c r="I325" i="30"/>
  <c r="I316" i="30"/>
  <c r="BH387" i="30"/>
  <c r="BH482" i="31"/>
  <c r="BH423" i="30"/>
  <c r="BH394" i="30"/>
  <c r="BH395" i="30" s="1"/>
  <c r="I386" i="30"/>
  <c r="BH45" i="35"/>
  <c r="BH53" i="35" s="1"/>
  <c r="I53" i="35" s="1"/>
  <c r="I498" i="31"/>
  <c r="I45" i="35" s="1"/>
  <c r="F505" i="31"/>
  <c r="BG46" i="35"/>
  <c r="BG54" i="35" s="1"/>
  <c r="BG408" i="30"/>
  <c r="BG409" i="30" s="1"/>
  <c r="BF429" i="30"/>
  <c r="BF430" i="30" s="1"/>
  <c r="BF483" i="31"/>
  <c r="BF424" i="30"/>
  <c r="BF425" i="30" s="1"/>
  <c r="T66" i="22" l="1"/>
  <c r="BF191" i="31"/>
  <c r="BF193" i="31" s="1"/>
  <c r="BF301" i="31"/>
  <c r="BF304" i="31" s="1"/>
  <c r="BF243" i="31"/>
  <c r="BF246" i="31" s="1"/>
  <c r="BF359" i="31" s="1"/>
  <c r="BF362" i="31" s="1"/>
  <c r="BF187" i="31"/>
  <c r="BF484" i="31"/>
  <c r="BF237" i="31"/>
  <c r="BF239" i="31" s="1"/>
  <c r="BF353" i="31" s="1"/>
  <c r="BF355" i="31" s="1"/>
  <c r="BF434" i="30"/>
  <c r="BF295" i="31"/>
  <c r="BF297" i="31" s="1"/>
  <c r="BG413" i="30"/>
  <c r="BG414" i="30" s="1"/>
  <c r="BH400" i="30"/>
  <c r="BH401" i="30" s="1"/>
  <c r="BH407" i="30" s="1"/>
  <c r="BH403" i="30"/>
  <c r="BH428" i="30"/>
  <c r="I395" i="30"/>
  <c r="BF500" i="31"/>
  <c r="BF28" i="31"/>
  <c r="BF30" i="31" s="1"/>
  <c r="BF465" i="31"/>
  <c r="BF251" i="31"/>
  <c r="BF253" i="31" s="1"/>
  <c r="BF203" i="31"/>
  <c r="BF205" i="31" s="1"/>
  <c r="BF198" i="31"/>
  <c r="BF257" i="31"/>
  <c r="BF260" i="31" s="1"/>
  <c r="BF373" i="31" s="1"/>
  <c r="BF315" i="31"/>
  <c r="BF318" i="31" s="1"/>
  <c r="BF309" i="31"/>
  <c r="BF311" i="31" s="1"/>
  <c r="BF435" i="30"/>
  <c r="BH499" i="31"/>
  <c r="F489" i="31"/>
  <c r="S67" i="22" s="1"/>
  <c r="I423" i="30"/>
  <c r="I394" i="30"/>
  <c r="I482" i="31"/>
  <c r="I319" i="30"/>
  <c r="F320" i="30"/>
  <c r="F447" i="30" s="1"/>
  <c r="BF367" i="31" l="1"/>
  <c r="BF369" i="31" s="1"/>
  <c r="BF376" i="31"/>
  <c r="BH46" i="35"/>
  <c r="BH54" i="35" s="1"/>
  <c r="I54" i="35" s="1"/>
  <c r="I499" i="31"/>
  <c r="I46" i="35" s="1"/>
  <c r="F506" i="31"/>
  <c r="BF47" i="35"/>
  <c r="BF55" i="35" s="1"/>
  <c r="I400" i="30"/>
  <c r="I428" i="30"/>
  <c r="I403" i="30"/>
  <c r="BF437" i="30"/>
  <c r="BG483" i="31"/>
  <c r="BG429" i="30"/>
  <c r="BG430" i="30" s="1"/>
  <c r="BG424" i="30"/>
  <c r="BG425" i="30" s="1"/>
  <c r="BF472" i="31"/>
  <c r="BH404" i="30"/>
  <c r="I404" i="30" s="1"/>
  <c r="BF501" i="31"/>
  <c r="T67" i="22" l="1"/>
  <c r="BH405" i="30"/>
  <c r="BG237" i="31"/>
  <c r="BG239" i="31" s="1"/>
  <c r="BG353" i="31" s="1"/>
  <c r="BG355" i="31" s="1"/>
  <c r="BG243" i="31"/>
  <c r="BG246" i="31" s="1"/>
  <c r="BG359" i="31" s="1"/>
  <c r="BG362" i="31" s="1"/>
  <c r="BG301" i="31"/>
  <c r="BG304" i="31" s="1"/>
  <c r="BG434" i="30"/>
  <c r="BG191" i="31"/>
  <c r="BG193" i="31" s="1"/>
  <c r="BG295" i="31"/>
  <c r="BG297" i="31" s="1"/>
  <c r="BG484" i="31"/>
  <c r="BG187" i="31"/>
  <c r="BG28" i="31"/>
  <c r="BG30" i="31" s="1"/>
  <c r="BG203" i="31"/>
  <c r="BG205" i="31" s="1"/>
  <c r="BG309" i="31"/>
  <c r="BG311" i="31" s="1"/>
  <c r="BG251" i="31"/>
  <c r="BG253" i="31" s="1"/>
  <c r="BG435" i="30"/>
  <c r="BG257" i="31"/>
  <c r="BG260" i="31" s="1"/>
  <c r="BG373" i="31" s="1"/>
  <c r="BG465" i="31"/>
  <c r="BG315" i="31"/>
  <c r="BG318" i="31" s="1"/>
  <c r="BG198" i="31"/>
  <c r="BG500" i="31"/>
  <c r="BF438" i="30"/>
  <c r="BG367" i="31" l="1"/>
  <c r="BG369" i="31" s="1"/>
  <c r="BG376" i="31"/>
  <c r="BG472" i="31"/>
  <c r="BG501" i="31"/>
  <c r="BG47" i="35"/>
  <c r="BG55" i="35" s="1"/>
  <c r="BG437" i="30"/>
  <c r="BH408" i="30"/>
  <c r="BH409" i="30" s="1"/>
  <c r="I405" i="30"/>
  <c r="I408" i="30" s="1"/>
  <c r="BH413" i="30" l="1"/>
  <c r="BH414" i="30" s="1"/>
  <c r="I409" i="30"/>
  <c r="I413" i="30" s="1"/>
  <c r="BG438" i="30"/>
  <c r="BH483" i="31" l="1"/>
  <c r="BH429" i="30"/>
  <c r="BH430" i="30" s="1"/>
  <c r="BH424" i="30"/>
  <c r="BH425" i="30" s="1"/>
  <c r="I414" i="30"/>
  <c r="F431" i="30" l="1"/>
  <c r="BH28" i="31"/>
  <c r="BH30" i="31" s="1"/>
  <c r="BH251" i="31"/>
  <c r="BH253" i="31" s="1"/>
  <c r="BH315" i="31"/>
  <c r="BH318" i="31" s="1"/>
  <c r="BH257" i="31"/>
  <c r="BH260" i="31" s="1"/>
  <c r="BH373" i="31" s="1"/>
  <c r="BH198" i="31"/>
  <c r="F199" i="31" s="1"/>
  <c r="F12" i="3" s="1"/>
  <c r="K12" i="3" s="1"/>
  <c r="L12" i="3" s="1"/>
  <c r="BH465" i="31"/>
  <c r="F468" i="31" s="1"/>
  <c r="BH435" i="30"/>
  <c r="BH203" i="31"/>
  <c r="BH205" i="31" s="1"/>
  <c r="BH309" i="31"/>
  <c r="BH311" i="31" s="1"/>
  <c r="I430" i="30"/>
  <c r="BH500" i="31"/>
  <c r="F490" i="31"/>
  <c r="S68" i="22" s="1"/>
  <c r="I424" i="30"/>
  <c r="I483" i="31"/>
  <c r="I429" i="30"/>
  <c r="BH237" i="31"/>
  <c r="BH239" i="31" s="1"/>
  <c r="BH353" i="31" s="1"/>
  <c r="BH355" i="31" s="1"/>
  <c r="BH243" i="31"/>
  <c r="BH246" i="31" s="1"/>
  <c r="BH359" i="31" s="1"/>
  <c r="BH362" i="31" s="1"/>
  <c r="BH191" i="31"/>
  <c r="BH193" i="31" s="1"/>
  <c r="BH295" i="31"/>
  <c r="BH297" i="31" s="1"/>
  <c r="BH484" i="31"/>
  <c r="BH301" i="31"/>
  <c r="BH304" i="31" s="1"/>
  <c r="BH434" i="30"/>
  <c r="BH187" i="31"/>
  <c r="F188" i="31" s="1"/>
  <c r="F11" i="3" s="1"/>
  <c r="K11" i="3" s="1"/>
  <c r="L11" i="3" s="1"/>
  <c r="I425" i="30"/>
  <c r="BH367" i="31" l="1"/>
  <c r="BH369" i="31" s="1"/>
  <c r="I369" i="31" s="1"/>
  <c r="BH376" i="31"/>
  <c r="F377" i="31" s="1"/>
  <c r="F356" i="31"/>
  <c r="I355" i="31"/>
  <c r="F363" i="31"/>
  <c r="I362" i="31"/>
  <c r="K44" i="22"/>
  <c r="F22" i="3"/>
  <c r="K22" i="3" s="1"/>
  <c r="J12" i="3"/>
  <c r="J11" i="3"/>
  <c r="BH437" i="30"/>
  <c r="BH438" i="30" s="1"/>
  <c r="I484" i="31"/>
  <c r="I243" i="31"/>
  <c r="I301" i="31"/>
  <c r="I434" i="30"/>
  <c r="I237" i="31"/>
  <c r="I187" i="31"/>
  <c r="I191" i="31"/>
  <c r="I295" i="31"/>
  <c r="BH501" i="31"/>
  <c r="F491" i="31"/>
  <c r="F240" i="31"/>
  <c r="I239" i="31"/>
  <c r="I353" i="31" s="1"/>
  <c r="BH472" i="31"/>
  <c r="F474" i="31" s="1"/>
  <c r="I205" i="31"/>
  <c r="I472" i="31" s="1"/>
  <c r="F206" i="31"/>
  <c r="I260" i="31"/>
  <c r="I373" i="31" s="1"/>
  <c r="F261" i="31"/>
  <c r="I193" i="31"/>
  <c r="F194" i="31"/>
  <c r="F222" i="31"/>
  <c r="K46" i="22"/>
  <c r="K48" i="22" s="1"/>
  <c r="F418" i="31"/>
  <c r="F420" i="31" s="1"/>
  <c r="I297" i="31"/>
  <c r="F298" i="31"/>
  <c r="F396" i="31" s="1"/>
  <c r="F399" i="31" s="1"/>
  <c r="F15" i="3" s="1"/>
  <c r="K15" i="3" s="1"/>
  <c r="BH47" i="35"/>
  <c r="BH55" i="35" s="1"/>
  <c r="I55" i="35" s="1"/>
  <c r="F507" i="31"/>
  <c r="I500" i="31"/>
  <c r="I47" i="35" s="1"/>
  <c r="I318" i="31"/>
  <c r="F319" i="31"/>
  <c r="F254" i="31"/>
  <c r="I253" i="31"/>
  <c r="I28" i="31"/>
  <c r="I315" i="31"/>
  <c r="I309" i="31"/>
  <c r="I465" i="31"/>
  <c r="I435" i="30"/>
  <c r="I251" i="31"/>
  <c r="I198" i="31"/>
  <c r="I203" i="31"/>
  <c r="I257" i="31"/>
  <c r="I304" i="31"/>
  <c r="F305" i="31"/>
  <c r="F406" i="31" s="1"/>
  <c r="F409" i="31" s="1"/>
  <c r="F16" i="3" s="1"/>
  <c r="K16" i="3" s="1"/>
  <c r="F247" i="31"/>
  <c r="I246" i="31"/>
  <c r="I359" i="31" s="1"/>
  <c r="I311" i="31"/>
  <c r="F312" i="31"/>
  <c r="F417" i="31"/>
  <c r="F200" i="31"/>
  <c r="F223" i="31"/>
  <c r="F33" i="31"/>
  <c r="F37" i="31" s="1"/>
  <c r="F38" i="31" s="1"/>
  <c r="I30" i="31"/>
  <c r="J15" i="3" l="1"/>
  <c r="L15" i="3"/>
  <c r="L16" i="3"/>
  <c r="J16" i="3"/>
  <c r="I376" i="31"/>
  <c r="F370" i="31"/>
  <c r="I367" i="31"/>
  <c r="F21" i="3"/>
  <c r="K21" i="3" s="1"/>
  <c r="J21" i="3" s="1"/>
  <c r="F407" i="31"/>
  <c r="F411" i="31" s="1"/>
  <c r="F412" i="31" s="1"/>
  <c r="F20" i="3"/>
  <c r="K20" i="3" s="1"/>
  <c r="J20" i="3" s="1"/>
  <c r="F397" i="31"/>
  <c r="F401" i="31" s="1"/>
  <c r="F402" i="31" s="1"/>
  <c r="S69" i="22"/>
  <c r="F29" i="3"/>
  <c r="K29" i="3" s="1"/>
  <c r="J29" i="3" s="1"/>
  <c r="L44" i="22"/>
  <c r="F23" i="3"/>
  <c r="K23" i="3" s="1"/>
  <c r="J22" i="3"/>
  <c r="L22" i="3"/>
  <c r="F19" i="3"/>
  <c r="K19" i="3" s="1"/>
  <c r="J19" i="3" s="1"/>
  <c r="F13" i="3"/>
  <c r="K13" i="3" s="1"/>
  <c r="L13" i="3" s="1"/>
  <c r="T68" i="22"/>
  <c r="I437" i="30"/>
  <c r="F421" i="31"/>
  <c r="F589" i="31" s="1"/>
  <c r="F455" i="31"/>
  <c r="F457" i="31" s="1"/>
  <c r="N46" i="22"/>
  <c r="N48" i="22" s="1"/>
  <c r="F345" i="31"/>
  <c r="F439" i="30"/>
  <c r="F448" i="30" s="1"/>
  <c r="F450" i="30" s="1"/>
  <c r="F36" i="3" s="1"/>
  <c r="I438" i="30"/>
  <c r="F448" i="31"/>
  <c r="F450" i="31" s="1"/>
  <c r="F338" i="31"/>
  <c r="M46" i="22"/>
  <c r="M48" i="22" s="1"/>
  <c r="F439" i="31"/>
  <c r="F288" i="31"/>
  <c r="F224" i="31"/>
  <c r="F225" i="31" s="1"/>
  <c r="F583" i="31" s="1"/>
  <c r="S71" i="22"/>
  <c r="K47" i="22"/>
  <c r="F432" i="31"/>
  <c r="F281" i="31"/>
  <c r="T71" i="22"/>
  <c r="F229" i="31"/>
  <c r="F425" i="31"/>
  <c r="F427" i="31" s="1"/>
  <c r="L46" i="22"/>
  <c r="L48" i="22" s="1"/>
  <c r="L47" i="22"/>
  <c r="F230" i="31"/>
  <c r="F424" i="31"/>
  <c r="F280" i="31"/>
  <c r="F433" i="31"/>
  <c r="F435" i="31" s="1"/>
  <c r="F287" i="31"/>
  <c r="F440" i="31"/>
  <c r="F442" i="31" s="1"/>
  <c r="F346" i="31"/>
  <c r="F454" i="31"/>
  <c r="N47" i="22"/>
  <c r="F339" i="31"/>
  <c r="F447" i="31"/>
  <c r="M47" i="22"/>
  <c r="I501" i="31"/>
  <c r="F508" i="31"/>
  <c r="T69" i="22" s="1"/>
  <c r="L20" i="3" l="1"/>
  <c r="L21" i="3"/>
  <c r="S74" i="22"/>
  <c r="L29" i="3"/>
  <c r="L23" i="3"/>
  <c r="J23" i="3"/>
  <c r="L19" i="3"/>
  <c r="J13" i="3"/>
  <c r="F282" i="31"/>
  <c r="F283" i="31" s="1"/>
  <c r="F585" i="31" s="1"/>
  <c r="F428" i="31"/>
  <c r="F590" i="31" s="1"/>
  <c r="F289" i="31"/>
  <c r="F290" i="31" s="1"/>
  <c r="F586" i="31" s="1"/>
  <c r="F451" i="31"/>
  <c r="F593" i="31" s="1"/>
  <c r="F458" i="31"/>
  <c r="F594" i="31" s="1"/>
  <c r="T74" i="22"/>
  <c r="F340" i="31"/>
  <c r="F341" i="31" s="1"/>
  <c r="F587" i="31" s="1"/>
  <c r="F347" i="31"/>
  <c r="F348" i="31" s="1"/>
  <c r="F588" i="31" s="1"/>
  <c r="F436" i="31"/>
  <c r="F591" i="31" s="1"/>
  <c r="F231" i="31"/>
  <c r="F232" i="31" s="1"/>
  <c r="F584" i="31" s="1"/>
  <c r="F443" i="31"/>
  <c r="F592" i="31" s="1"/>
  <c r="Q77" i="22" l="1"/>
  <c r="F90" i="22" s="1"/>
  <c r="F596" i="31"/>
  <c r="F37" i="3" s="1"/>
  <c r="F32" i="3" l="1"/>
  <c r="F2" i="3" s="1"/>
  <c r="F2" i="43" s="1"/>
  <c r="F3" i="3" l="1"/>
  <c r="F3" i="43" s="1"/>
  <c r="L1" i="22"/>
  <c r="F2" i="16"/>
  <c r="F2" i="30"/>
  <c r="F2" i="35"/>
  <c r="F2" i="31"/>
  <c r="F2" i="26"/>
  <c r="F3" i="26" l="1"/>
  <c r="F3" i="16"/>
  <c r="N1" i="22"/>
  <c r="F3" i="35"/>
  <c r="F3" i="30"/>
  <c r="F3" i="31"/>
  <c r="E355" i="31" l="1"/>
  <c r="E356" i="31" s="1"/>
  <c r="G376" i="31"/>
  <c r="G377" i="31" s="1"/>
  <c r="E390" i="31"/>
  <c r="E391" i="31" s="1"/>
  <c r="G369" i="31"/>
  <c r="G370" i="31" s="1"/>
  <c r="G390" i="31"/>
  <c r="G391" i="31" s="1"/>
  <c r="G383" i="31"/>
  <c r="G384" i="31" s="1"/>
  <c r="E376" i="31"/>
  <c r="E377" i="31" s="1"/>
  <c r="C398" i="31"/>
  <c r="E399" i="31" s="1"/>
  <c r="E15" i="3" s="1"/>
  <c r="E369" i="31"/>
  <c r="E370" i="31" s="1"/>
  <c r="G355" i="31"/>
  <c r="G356" i="31" s="1"/>
  <c r="E383" i="31"/>
  <c r="E384" i="31" s="1"/>
  <c r="G362" i="31"/>
  <c r="G363" i="31" s="1"/>
  <c r="E396" i="31"/>
  <c r="E397" i="31"/>
  <c r="G397" i="31"/>
  <c r="E412" i="31"/>
  <c r="G406" i="31"/>
  <c r="B350" i="31"/>
  <c r="E407" i="31"/>
  <c r="G396" i="31"/>
  <c r="E405" i="31"/>
  <c r="E406" i="31"/>
  <c r="G405" i="31"/>
  <c r="G407" i="31"/>
  <c r="E395" i="31"/>
  <c r="G395" i="31"/>
  <c r="E402" i="31"/>
  <c r="C408" i="31"/>
  <c r="E409" i="31" s="1"/>
  <c r="E16" i="3" s="1"/>
  <c r="E362" i="31"/>
  <c r="E363" i="3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<sst xmlns="http://schemas.openxmlformats.org/spreadsheetml/2006/main" count="2001" uniqueCount="1118">
  <si>
    <t>Fiscal regime:</t>
  </si>
  <si>
    <t>Model EPA</t>
  </si>
  <si>
    <t>Country:</t>
  </si>
  <si>
    <t>Lebanon</t>
  </si>
  <si>
    <t>Primary mineral:</t>
  </si>
  <si>
    <t>Oil and Gas</t>
  </si>
  <si>
    <t>Owner:</t>
  </si>
  <si>
    <t>Johnny West adaptation of Vernon, Watson</t>
  </si>
  <si>
    <t>Date first prepared:</t>
  </si>
  <si>
    <t>Contact:</t>
  </si>
  <si>
    <t>johnny.west@openoil.net</t>
  </si>
  <si>
    <t>LINKS:</t>
  </si>
  <si>
    <t>KEY</t>
  </si>
  <si>
    <t>Sheet tabs</t>
  </si>
  <si>
    <t>Input sheets</t>
  </si>
  <si>
    <t>Light Yellow</t>
  </si>
  <si>
    <t>Key output sheets</t>
  </si>
  <si>
    <t>Pale Blue</t>
  </si>
  <si>
    <t>Documentation sheets</t>
  </si>
  <si>
    <t>Dark gray</t>
  </si>
  <si>
    <t>Quality control sheets</t>
  </si>
  <si>
    <t>Turquoise</t>
  </si>
  <si>
    <t>Calculation sheet</t>
  </si>
  <si>
    <t>Clear</t>
  </si>
  <si>
    <t>Font colour only</t>
  </si>
  <si>
    <t>Imported from another sheet</t>
  </si>
  <si>
    <t>Blue font</t>
  </si>
  <si>
    <t>Exported to another sheet (except from Input sheets)</t>
  </si>
  <si>
    <t xml:space="preserve">Red font </t>
  </si>
  <si>
    <t>Within sheet link or calculation</t>
  </si>
  <si>
    <t>Black font</t>
  </si>
  <si>
    <t>Font + shade combinations</t>
  </si>
  <si>
    <t>Inputs</t>
  </si>
  <si>
    <t>Black font + Light Yellow shade</t>
  </si>
  <si>
    <t xml:space="preserve">Within-worksheet counter-flow </t>
  </si>
  <si>
    <t>Black font + Light Gray shade on entire row</t>
  </si>
  <si>
    <t>Empty cells being deliberately referenced</t>
  </si>
  <si>
    <t>Empty Cell with Light Gray shade</t>
  </si>
  <si>
    <t>Other</t>
  </si>
  <si>
    <t>Section separator</t>
  </si>
  <si>
    <t>Black font + Pale Blue shade on entire row</t>
  </si>
  <si>
    <t>Error checks &amp; alerts</t>
  </si>
  <si>
    <t>OK</t>
  </si>
  <si>
    <t>Green shade</t>
  </si>
  <si>
    <t>Error</t>
  </si>
  <si>
    <t>Red shade</t>
  </si>
  <si>
    <t>ABBREVIATIONS</t>
  </si>
  <si>
    <t>Barrel</t>
  </si>
  <si>
    <t>bbl</t>
  </si>
  <si>
    <t>Barrels of oil per day</t>
  </si>
  <si>
    <t>bopd</t>
  </si>
  <si>
    <t>Thousands of barrels of oil per day</t>
  </si>
  <si>
    <t>Mbbl/d</t>
  </si>
  <si>
    <t>Millions of barrels of oil</t>
  </si>
  <si>
    <t>MMbbl</t>
  </si>
  <si>
    <t>Standard cubic feet</t>
  </si>
  <si>
    <t>Scf</t>
  </si>
  <si>
    <t>Millions of standard cubic feet of gas per day</t>
  </si>
  <si>
    <t>MMscf/d</t>
  </si>
  <si>
    <t>Billions of standard cubic feet of gas</t>
  </si>
  <si>
    <t>Bscf</t>
  </si>
  <si>
    <t>British thermal units</t>
  </si>
  <si>
    <t>Btu</t>
  </si>
  <si>
    <t>Trillions of British Thermal units</t>
  </si>
  <si>
    <t>Tbtu</t>
  </si>
  <si>
    <t>Barrels of oil equivalent</t>
  </si>
  <si>
    <t>BOE</t>
  </si>
  <si>
    <t>Millions of barrels of oil equivalent</t>
  </si>
  <si>
    <t>MMBoe</t>
  </si>
  <si>
    <t>Million</t>
  </si>
  <si>
    <t>mn</t>
  </si>
  <si>
    <t>United States Dollar</t>
  </si>
  <si>
    <t>$</t>
  </si>
  <si>
    <t>Millions of US Dollars</t>
  </si>
  <si>
    <t>$ mn</t>
  </si>
  <si>
    <t>Negative</t>
  </si>
  <si>
    <t>NEG</t>
  </si>
  <si>
    <t>Positive</t>
  </si>
  <si>
    <t>POS</t>
  </si>
  <si>
    <t>Per annum</t>
  </si>
  <si>
    <t>p.a.</t>
  </si>
  <si>
    <t>Percentage</t>
  </si>
  <si>
    <t>%</t>
  </si>
  <si>
    <t>Net Present Value</t>
  </si>
  <si>
    <t>NPV</t>
  </si>
  <si>
    <t>Beginning</t>
  </si>
  <si>
    <t>BEG</t>
  </si>
  <si>
    <t>Ending</t>
  </si>
  <si>
    <t>END</t>
  </si>
  <si>
    <t>Production sharing agreement</t>
  </si>
  <si>
    <t>PSA</t>
  </si>
  <si>
    <t>Final Investment Decision</t>
  </si>
  <si>
    <t>FID</t>
  </si>
  <si>
    <t>Corporate Income Tax</t>
  </si>
  <si>
    <t>CIT</t>
  </si>
  <si>
    <t>Pay-on-behalf</t>
  </si>
  <si>
    <t>POB</t>
  </si>
  <si>
    <t>Decommissioning Fund</t>
  </si>
  <si>
    <t>DF</t>
  </si>
  <si>
    <t>Interest Withholding Tax</t>
  </si>
  <si>
    <t>IWT</t>
  </si>
  <si>
    <t>Dividend Withholding Tax</t>
  </si>
  <si>
    <t>DWT</t>
  </si>
  <si>
    <t>State-owned Oil Company</t>
  </si>
  <si>
    <t>SOC</t>
  </si>
  <si>
    <t>Sensitivity</t>
  </si>
  <si>
    <t>Sens.</t>
  </si>
  <si>
    <t>Internal Rate of Return</t>
  </si>
  <si>
    <t>IRR</t>
  </si>
  <si>
    <t>Technical limit production test</t>
  </si>
  <si>
    <t>TLT</t>
  </si>
  <si>
    <t>Economic limit test</t>
  </si>
  <si>
    <t>ELT</t>
  </si>
  <si>
    <t>London Intrabank Offered Rate</t>
  </si>
  <si>
    <t>LIBOR</t>
  </si>
  <si>
    <t>SECTOR WIDE METRICS</t>
  </si>
  <si>
    <t>CASH FLOW ANALYSIS</t>
  </si>
  <si>
    <t>BLOCK 9 ANALYSIS</t>
  </si>
  <si>
    <t>Select regime</t>
  </si>
  <si>
    <t>Nominal</t>
  </si>
  <si>
    <t>Label</t>
  </si>
  <si>
    <t>Unit</t>
  </si>
  <si>
    <t>Total</t>
  </si>
  <si>
    <t>Total real</t>
  </si>
  <si>
    <t>$ / mmBTU real</t>
  </si>
  <si>
    <t>Development Scenario</t>
  </si>
  <si>
    <t>LNG</t>
  </si>
  <si>
    <t>Full cycle</t>
  </si>
  <si>
    <t>FID Forward</t>
  </si>
  <si>
    <t>Project IRR before fiscal regime</t>
  </si>
  <si>
    <t>Field Assumptions</t>
  </si>
  <si>
    <t>Contractor IRR after fiscal regime</t>
  </si>
  <si>
    <t>Gas Produced Life of Project</t>
  </si>
  <si>
    <t>tcf</t>
  </si>
  <si>
    <t>Project cash flow before fiscal regime</t>
  </si>
  <si>
    <t>Government net cash flow</t>
  </si>
  <si>
    <t>Price Assumptions</t>
  </si>
  <si>
    <t>Contractor net cash flow</t>
  </si>
  <si>
    <t>Constant condensate price</t>
  </si>
  <si>
    <t>Government share</t>
  </si>
  <si>
    <t>Constant gas price</t>
  </si>
  <si>
    <t>Sensitivity Assumptions</t>
  </si>
  <si>
    <t>Production sens.</t>
  </si>
  <si>
    <t>Exploration cost sens.</t>
  </si>
  <si>
    <t>Dev, sustaining capex, and decom sens.</t>
  </si>
  <si>
    <t>Operating cost sens.</t>
  </si>
  <si>
    <t>Price sens.</t>
  </si>
  <si>
    <t>Check - project cash flow, pre-tax</t>
  </si>
  <si>
    <t>check</t>
  </si>
  <si>
    <t>Check - project cash flow, post-tax</t>
  </si>
  <si>
    <t>Do not delete row</t>
  </si>
  <si>
    <t>Scenario Name</t>
  </si>
  <si>
    <t>Block 4</t>
  </si>
  <si>
    <t>Block 9</t>
  </si>
  <si>
    <t>Round 2 - A</t>
  </si>
  <si>
    <t>Round 2 - B</t>
  </si>
  <si>
    <t>Round 2 - C</t>
  </si>
  <si>
    <t>Scenario 1</t>
  </si>
  <si>
    <t>Scenario 2</t>
  </si>
  <si>
    <t>Scenario 3</t>
  </si>
  <si>
    <t>Scenario 4</t>
  </si>
  <si>
    <t>Active scenario</t>
  </si>
  <si>
    <t>Comparison scenario</t>
  </si>
  <si>
    <t>Base case</t>
  </si>
  <si>
    <t>Input differences</t>
  </si>
  <si>
    <t>Constant</t>
  </si>
  <si>
    <t>Source</t>
  </si>
  <si>
    <t>PROJECT SPECIFIC SCENARIOS</t>
  </si>
  <si>
    <t>FISCAL BIDDABLE TERMS</t>
  </si>
  <si>
    <t>Cost recovery limit</t>
  </si>
  <si>
    <t>Govt. min. profit petroleum share</t>
  </si>
  <si>
    <t>Govt. max. profit petroleum share</t>
  </si>
  <si>
    <t>Rfactor tier - bottom</t>
  </si>
  <si>
    <t>ratio</t>
  </si>
  <si>
    <t>Rfactor tier - top</t>
  </si>
  <si>
    <t>PROJECT ECONOMICS</t>
  </si>
  <si>
    <t>Contract Signature Year</t>
  </si>
  <si>
    <t>year #</t>
  </si>
  <si>
    <t>Exploration Start Year</t>
  </si>
  <si>
    <t>Exploration Costs</t>
  </si>
  <si>
    <t>$ mln real</t>
  </si>
  <si>
    <t>Initial Exploration Chance of Success</t>
  </si>
  <si>
    <t>Bid Round</t>
  </si>
  <si>
    <t>round</t>
  </si>
  <si>
    <t>Development Costs: Conventional</t>
  </si>
  <si>
    <t>Sustaining Capital Costs</t>
  </si>
  <si>
    <t>$ mln / pa</t>
  </si>
  <si>
    <t>Producible Gas Reserves - pre-set</t>
  </si>
  <si>
    <t>Operating Costs oil</t>
  </si>
  <si>
    <t>$ / boe real</t>
  </si>
  <si>
    <t>Variable Operating Costs gas</t>
  </si>
  <si>
    <t>$ / MMscf real</t>
  </si>
  <si>
    <t>Fixed Operating Costs</t>
  </si>
  <si>
    <t>Dashboard override - field size</t>
  </si>
  <si>
    <t>Gas Reserves</t>
  </si>
  <si>
    <t>Producible Gas Reserves - final selected</t>
  </si>
  <si>
    <t>GENERAL CONSTANTS</t>
  </si>
  <si>
    <t>FISCAL INPUTS - FIXED</t>
  </si>
  <si>
    <t>Misc.</t>
  </si>
  <si>
    <t>Training Fund - Exploration</t>
  </si>
  <si>
    <t>$ mn / year</t>
  </si>
  <si>
    <t>Training Fund - Development and Production</t>
  </si>
  <si>
    <t>Royalty Oil</t>
  </si>
  <si>
    <t>DROP tiers</t>
  </si>
  <si>
    <t>Oil Royalty DROP Tier 1</t>
  </si>
  <si>
    <t>Mbbl/day</t>
  </si>
  <si>
    <t>Oil Royalty DROP Tier 2</t>
  </si>
  <si>
    <t>Oil Royalty DROP Tier 3</t>
  </si>
  <si>
    <t>Oil Royalty DROP Tier 4</t>
  </si>
  <si>
    <t>Oil Royalty DROP Tier 5</t>
  </si>
  <si>
    <t>Oil Royalty rates</t>
  </si>
  <si>
    <t>Oil Royalty Rate 1</t>
  </si>
  <si>
    <t>Oil Royalty Rate 2</t>
  </si>
  <si>
    <t>Oil Royalty Rate 3</t>
  </si>
  <si>
    <t>Oil Royalty Rate 4</t>
  </si>
  <si>
    <t>Oil Royalty Rate 5</t>
  </si>
  <si>
    <t>Oil Royalty Rate 6</t>
  </si>
  <si>
    <t>Royalty Gas</t>
  </si>
  <si>
    <t>Royalty rate - gas</t>
  </si>
  <si>
    <t>Corporate Income Tax rate</t>
  </si>
  <si>
    <t>Capital Depreciation Period</t>
  </si>
  <si>
    <t>years</t>
  </si>
  <si>
    <t>Depreciation years of development costs for cost recovery</t>
  </si>
  <si>
    <t>Withholding taxes</t>
  </si>
  <si>
    <t>all payments are expect capital gains and dividends</t>
  </si>
  <si>
    <t>Dividend withholding tax</t>
  </si>
  <si>
    <t>Interest withholding tax on contractor debt financing</t>
  </si>
  <si>
    <t>Decommissioning</t>
  </si>
  <si>
    <t>Start of Decommissioning Fund - option 1</t>
  </si>
  <si>
    <t>% of reserves produced</t>
  </si>
  <si>
    <t>Start of Decommissioning Fund - option 2</t>
  </si>
  <si>
    <t>rem. prod. years</t>
  </si>
  <si>
    <t>Decommissioning Fund earns interest</t>
  </si>
  <si>
    <t>yes</t>
  </si>
  <si>
    <t>option</t>
  </si>
  <si>
    <t>% of capex</t>
  </si>
  <si>
    <t>Contractual Time Sequences</t>
  </si>
  <si>
    <t>1st model column start year</t>
  </si>
  <si>
    <t>year</t>
  </si>
  <si>
    <t>all price data is adjusted to be in real terms of this year</t>
  </si>
  <si>
    <t>Current Year</t>
  </si>
  <si>
    <t>Max Exploration Phase - Contract</t>
  </si>
  <si>
    <t>Max Production Phase - Contract</t>
  </si>
  <si>
    <t>Max Contract Period</t>
  </si>
  <si>
    <t>COST ASSUMPTIONS</t>
  </si>
  <si>
    <t>LNG Capital Costs</t>
  </si>
  <si>
    <t>LNG Processing Plant</t>
  </si>
  <si>
    <t>$ / tonne pa</t>
  </si>
  <si>
    <t>Upstream Field Development to plant cost</t>
  </si>
  <si>
    <t>LNG Non-plant Upstream Capital Costs</t>
  </si>
  <si>
    <t>LNG Operating Costs</t>
  </si>
  <si>
    <t>LNG Operating Costs (2.5 mta FLNG plant)</t>
  </si>
  <si>
    <t>$ mln real pa</t>
  </si>
  <si>
    <t>LNG Example Plant Capacity</t>
  </si>
  <si>
    <t>mln tonnes pa</t>
  </si>
  <si>
    <t>Pipeline</t>
  </si>
  <si>
    <t>Price per km in Gulf of Mexico</t>
  </si>
  <si>
    <t>$m / km</t>
  </si>
  <si>
    <t>Price per km 42 inch sub-sea gas pipeline</t>
  </si>
  <si>
    <t>Pipeline gas capacity (42 inch)</t>
  </si>
  <si>
    <t>tcf / pa</t>
  </si>
  <si>
    <t>Pipeline length (Block 9 to Turkey)</t>
  </si>
  <si>
    <t>km</t>
  </si>
  <si>
    <t>Pipeline capex</t>
  </si>
  <si>
    <t>$m</t>
  </si>
  <si>
    <t>Duration of pipeline build</t>
  </si>
  <si>
    <t>Pipeline opex as % of capex p.a.</t>
  </si>
  <si>
    <t>% p.a.</t>
  </si>
  <si>
    <t>INFLATION, LIBOR AND DISCOUNT RATES</t>
  </si>
  <si>
    <t>Commodity Prices</t>
  </si>
  <si>
    <t>Oil Price Differential from Brent</t>
  </si>
  <si>
    <t>$ / bbl</t>
  </si>
  <si>
    <t>Gas Price Differential from quoted benchmark</t>
  </si>
  <si>
    <t>$/MMscf real</t>
  </si>
  <si>
    <t>Exploration Variables</t>
  </si>
  <si>
    <t>First Round Discovery</t>
  </si>
  <si>
    <t>switch</t>
  </si>
  <si>
    <t>Internal scenario variable</t>
  </si>
  <si>
    <t>Number of blocks</t>
  </si>
  <si>
    <t>blocks</t>
  </si>
  <si>
    <t>Block 9 as of May 2020</t>
  </si>
  <si>
    <t>Condensates Production Ratio</t>
  </si>
  <si>
    <t>Condensate Ratio to Gas (mln barrels to tcf)</t>
  </si>
  <si>
    <t>Interest Rates</t>
  </si>
  <si>
    <t>One month LIBOR rate</t>
  </si>
  <si>
    <t>One year LIBOR rate</t>
  </si>
  <si>
    <t>Inflation on?</t>
  </si>
  <si>
    <t>label</t>
  </si>
  <si>
    <t>Inflation rate</t>
  </si>
  <si>
    <t>Inflation rate used in calculations</t>
  </si>
  <si>
    <t>assumes beginning of period cash flows</t>
  </si>
  <si>
    <t>Discount Rates</t>
  </si>
  <si>
    <t>Discount rate - real terms</t>
  </si>
  <si>
    <t>Discount rate - nominal terms</t>
  </si>
  <si>
    <t>State Budget Assumptions</t>
  </si>
  <si>
    <t>Government Expenditure GDP ratio</t>
  </si>
  <si>
    <t>% GDP</t>
  </si>
  <si>
    <t>GDP Growth Average</t>
  </si>
  <si>
    <t>Allocation of Government Budget</t>
  </si>
  <si>
    <t>Arbitrary assumption to demonstrate graphic</t>
  </si>
  <si>
    <t>GAS CONVERSION</t>
  </si>
  <si>
    <t>Cubic foot to cubic metre</t>
  </si>
  <si>
    <t>m3</t>
  </si>
  <si>
    <t>Known scientific constant</t>
  </si>
  <si>
    <t>Tonne of LNG</t>
  </si>
  <si>
    <t>Trillion BTU</t>
  </si>
  <si>
    <t>m3 mn</t>
  </si>
  <si>
    <t>Barrel of oil equivalent</t>
  </si>
  <si>
    <t>MMBtu for each Mscf</t>
  </si>
  <si>
    <t>factor</t>
  </si>
  <si>
    <t>Mscf for each BOE</t>
  </si>
  <si>
    <t>Production Days in a year</t>
  </si>
  <si>
    <t>days</t>
  </si>
  <si>
    <t>A barrel of oil equivalent</t>
  </si>
  <si>
    <t>cubic metres</t>
  </si>
  <si>
    <t>Cubic metres to cubic feet</t>
  </si>
  <si>
    <t>POWER GENERATION</t>
  </si>
  <si>
    <t>Natural Gas Average Operating Heat Rate</t>
  </si>
  <si>
    <t>mmBTU / MwH</t>
  </si>
  <si>
    <t>Lebanon grid capacity</t>
  </si>
  <si>
    <t>MwH</t>
  </si>
  <si>
    <t>Estimated Lebanon power shortfall (2020)</t>
  </si>
  <si>
    <t>Average Grid Consumption per capita (2020)</t>
  </si>
  <si>
    <t>KwH / person</t>
  </si>
  <si>
    <t>Lebanon Population</t>
  </si>
  <si>
    <t>people</t>
  </si>
  <si>
    <t>Shortfall expressed as ratio of grid output</t>
  </si>
  <si>
    <t>Gas market growth rate</t>
  </si>
  <si>
    <t>Hours in a day</t>
  </si>
  <si>
    <t>hours / day</t>
  </si>
  <si>
    <t>Technical constant</t>
  </si>
  <si>
    <t>Days in a year</t>
  </si>
  <si>
    <t>days / year</t>
  </si>
  <si>
    <t>Production days per year</t>
  </si>
  <si>
    <t>Tolerance level for model checks</t>
  </si>
  <si>
    <t>#</t>
  </si>
  <si>
    <t>Tolerance level for total track changes</t>
  </si>
  <si>
    <t>Thousands in a million</t>
  </si>
  <si>
    <t>AETR COMPARISON</t>
  </si>
  <si>
    <t>Daniel Johnston 2008 AETR Comparisons (NPV0)</t>
  </si>
  <si>
    <t>Iran Buybacks</t>
  </si>
  <si>
    <t>Libya EPSA IV 2</t>
  </si>
  <si>
    <t>Venezuela Heavy Oil</t>
  </si>
  <si>
    <t>Libya EPSA IV 1</t>
  </si>
  <si>
    <t>Nigeria Shelf</t>
  </si>
  <si>
    <t>Oman</t>
  </si>
  <si>
    <t>Yemen</t>
  </si>
  <si>
    <t>Algeria</t>
  </si>
  <si>
    <t>Tunisia</t>
  </si>
  <si>
    <t>Trinidad &amp; Tobago</t>
  </si>
  <si>
    <t>Nigeria Deepwater</t>
  </si>
  <si>
    <t>China Offshore</t>
  </si>
  <si>
    <t>Bolivia</t>
  </si>
  <si>
    <t>Norway</t>
  </si>
  <si>
    <t>Egypt</t>
  </si>
  <si>
    <t>Gabon</t>
  </si>
  <si>
    <t>Malaysia</t>
  </si>
  <si>
    <t>Russia</t>
  </si>
  <si>
    <t>Indonesia</t>
  </si>
  <si>
    <t>STP/Nigeria JDZ</t>
  </si>
  <si>
    <t>Angola Shelf</t>
  </si>
  <si>
    <t>Denmark</t>
  </si>
  <si>
    <t>Mozambique</t>
  </si>
  <si>
    <t>Ecuador</t>
  </si>
  <si>
    <t>Alaska (US)</t>
  </si>
  <si>
    <t>Colombia</t>
  </si>
  <si>
    <t>Thailand</t>
  </si>
  <si>
    <t>Mauritania</t>
  </si>
  <si>
    <t>US OCS Shelf</t>
  </si>
  <si>
    <t>India</t>
  </si>
  <si>
    <t>Philippines</t>
  </si>
  <si>
    <t>Canada Arctic</t>
  </si>
  <si>
    <t>Australia</t>
  </si>
  <si>
    <t>Argentina</t>
  </si>
  <si>
    <t>UK</t>
  </si>
  <si>
    <t>US OCS Deepwater</t>
  </si>
  <si>
    <t>Guyana</t>
  </si>
  <si>
    <t>South Africa</t>
  </si>
  <si>
    <t>Netherlands</t>
  </si>
  <si>
    <t>France</t>
  </si>
  <si>
    <t>Papua New Guinea</t>
  </si>
  <si>
    <t>New Zealand</t>
  </si>
  <si>
    <t>Morocco</t>
  </si>
  <si>
    <t>Peru</t>
  </si>
  <si>
    <t>Ireland</t>
  </si>
  <si>
    <t>Rystad 2018 AETR Comparisons (NPV10)</t>
  </si>
  <si>
    <t>Trinidad and Tobago</t>
  </si>
  <si>
    <t>Nigeria</t>
  </si>
  <si>
    <t>Equatorial Guinea</t>
  </si>
  <si>
    <t>Azerbaijan</t>
  </si>
  <si>
    <t>Mexico</t>
  </si>
  <si>
    <t>Kazakhstan</t>
  </si>
  <si>
    <t>UAE</t>
  </si>
  <si>
    <t>Stabroek - OpenOil (renegotiated)</t>
  </si>
  <si>
    <t>Brazil</t>
  </si>
  <si>
    <t>Angola</t>
  </si>
  <si>
    <t>Guyana - Rystad</t>
  </si>
  <si>
    <t>Canada</t>
  </si>
  <si>
    <t>Israel</t>
  </si>
  <si>
    <t>Guyana - OpenOil</t>
  </si>
  <si>
    <t>United States</t>
  </si>
  <si>
    <t>Falkland Islands</t>
  </si>
  <si>
    <t>United Kingdom</t>
  </si>
  <si>
    <t>Rystad government takes (2018)</t>
  </si>
  <si>
    <t>title</t>
  </si>
  <si>
    <t>AETR at 10% discount rate</t>
  </si>
  <si>
    <t>y-axis</t>
  </si>
  <si>
    <t>Chart title</t>
  </si>
  <si>
    <t>Daniel Johnston AETR Comparison (2008, NPV0)</t>
  </si>
  <si>
    <t>y axis</t>
  </si>
  <si>
    <t>AETR Undiscounted</t>
  </si>
  <si>
    <t>Units</t>
  </si>
  <si>
    <t>Source / Comments</t>
  </si>
  <si>
    <t>GENERAL ECONOMIC ASSUMPTIONS</t>
  </si>
  <si>
    <t>Exploration Profile</t>
  </si>
  <si>
    <t>Exploration Period Duration</t>
  </si>
  <si>
    <t>Conventional Development Profile</t>
  </si>
  <si>
    <t>Conventional Development Period Duration</t>
  </si>
  <si>
    <t>years #</t>
  </si>
  <si>
    <t>LNG Development Profile</t>
  </si>
  <si>
    <t>LNG Development Period Duration</t>
  </si>
  <si>
    <t>Conventional Production Profile</t>
  </si>
  <si>
    <t>Conventional 1</t>
  </si>
  <si>
    <t>Senegal GTA model borrowed profile</t>
  </si>
  <si>
    <t>Conventional 2</t>
  </si>
  <si>
    <t>LNG Production Profile</t>
  </si>
  <si>
    <t>LNG Developed</t>
  </si>
  <si>
    <t>LNG Production Plateau</t>
  </si>
  <si>
    <t xml:space="preserve">% </t>
  </si>
  <si>
    <t>PRICES</t>
  </si>
  <si>
    <t>Constant Condensate Price</t>
  </si>
  <si>
    <t>Oil price - before sensitivity</t>
  </si>
  <si>
    <t>$/bbl 2017</t>
  </si>
  <si>
    <t>Constant Gas Price</t>
  </si>
  <si>
    <t>Gas price before sensitivity</t>
  </si>
  <si>
    <t>$ / bbl 2017</t>
  </si>
  <si>
    <t>IMF Article IV 2019</t>
  </si>
  <si>
    <t>Government spending</t>
  </si>
  <si>
    <t>Nominal GDP</t>
  </si>
  <si>
    <t>$ bln</t>
  </si>
  <si>
    <t>CHECKS SUMMARY</t>
  </si>
  <si>
    <t>Subject</t>
  </si>
  <si>
    <t>Source Note</t>
  </si>
  <si>
    <t>Source Note (in Roman)</t>
  </si>
  <si>
    <t>Comments</t>
  </si>
  <si>
    <t>Hyperlink</t>
  </si>
  <si>
    <t>Discussion</t>
  </si>
  <si>
    <t>Historical Brent price data</t>
  </si>
  <si>
    <t>United States Energy Information Agency (EIA)</t>
  </si>
  <si>
    <t xml:space="preserve">https://www.eia.gov/dnav/pet/hist/LeafHandler.ashx?n=pet&amp;s=rbrte&amp;f=a </t>
  </si>
  <si>
    <t>Forecasted Brent price data</t>
  </si>
  <si>
    <t>EIA</t>
  </si>
  <si>
    <t xml:space="preserve">https://www.eia.gov/outlooks/aeo/data/browser/#/?id=12-AEO2017&amp;cases=ref2017~ref_no_cpp~highprice~lowprice&amp;sourcekey=0 </t>
  </si>
  <si>
    <t>Historical natural gas price data</t>
  </si>
  <si>
    <t>IMF Primary Commodity Prices</t>
  </si>
  <si>
    <t xml:space="preserve">http://www.imf.org/external/np/res/commod/External_Data.xls </t>
  </si>
  <si>
    <t>Forecasted natural gas price data</t>
  </si>
  <si>
    <t xml:space="preserve">http://www.imf.org/external/np/res/commod/data/data0717.xls </t>
  </si>
  <si>
    <t>LIBOR rate</t>
  </si>
  <si>
    <t>Unit conversions</t>
  </si>
  <si>
    <t>Society of Petroleum Engineers</t>
  </si>
  <si>
    <t xml:space="preserve">http://www.spe.org/industry/unit-conversion-factors.php </t>
  </si>
  <si>
    <t>Signature bonus</t>
  </si>
  <si>
    <t>Lebanese Petroleum Administration</t>
  </si>
  <si>
    <t>The PSA a.k.a EPA does not include a signture bonus - see Q.3 in FAQ's</t>
  </si>
  <si>
    <t>http://lpa.gov.lb/faq_Licensing.php</t>
  </si>
  <si>
    <t>Surface fees</t>
  </si>
  <si>
    <t>Community Development Fund</t>
  </si>
  <si>
    <t>EPA Art 20.3</t>
  </si>
  <si>
    <t xml:space="preserve"> http://lpa.gov.lb/epa.php 
</t>
  </si>
  <si>
    <t>Training Fund</t>
  </si>
  <si>
    <t>Royalty</t>
  </si>
  <si>
    <t>EPA Art. 22.1(a&amp;b)</t>
  </si>
  <si>
    <t xml:space="preserve">Both Blocks are the same </t>
  </si>
  <si>
    <t>Decommissioning Provision</t>
  </si>
  <si>
    <t xml:space="preserve"> EPA: Art.18 + Annex D 2,6 and 4.1.n</t>
  </si>
  <si>
    <t>Decommissioning Fund Requirement</t>
  </si>
  <si>
    <t>Generic industry assumption as expression of % of capex</t>
  </si>
  <si>
    <t>Cost Recovery Limit</t>
  </si>
  <si>
    <t>EPA Art.23.3</t>
  </si>
  <si>
    <t>Depreciation of Development for CR</t>
  </si>
  <si>
    <t xml:space="preserve">Petroleum Tax law Art 4.5 </t>
  </si>
  <si>
    <t>http://lpa.gov.lb/pdf/Law%20for%20the%20Tax%20Provisions%20Related%20to%20Petroleum%20Activities%20in%20Accordance%20With%20Law%20132%20Dated%2024082010%20(Unofficial%20Translation).pdf</t>
  </si>
  <si>
    <t>Production Lifespam</t>
  </si>
  <si>
    <t>EPA Block 9 Article 12.2-12.4</t>
  </si>
  <si>
    <t>Base production period of 25 years, with right to ask for extension, five years assumed based on industry norm</t>
  </si>
  <si>
    <t>Profit Petroleum (EPA Block 4)</t>
  </si>
  <si>
    <t xml:space="preserve">EPA Block 4 Art 24.1-24.2 </t>
  </si>
  <si>
    <t>https://www.kslaw.com/attachments/000/006/754/original/Lebanon’s_First_Steps_in_the_Oil_and_Gas_Industry.pdf</t>
  </si>
  <si>
    <t>Profit Petroleum (EPA Block 9)</t>
  </si>
  <si>
    <t xml:space="preserve">EPA Block 9 Art 24.1-24.2 </t>
  </si>
  <si>
    <t>News report of press conference quoting minister</t>
  </si>
  <si>
    <t xml:space="preserve">https://www.gfmag.com/topics/blogs/lebanon-signs-first-oil-and-gas-exploration-contracts </t>
  </si>
  <si>
    <t>Cumulative Cash Inflows</t>
  </si>
  <si>
    <t>EPA Art 24.4</t>
  </si>
  <si>
    <t>Cumulative Cash Outflows</t>
  </si>
  <si>
    <t>Rfactor</t>
  </si>
  <si>
    <t>EPA Art 24.2</t>
  </si>
  <si>
    <t>Government Share of Profit Petroleum</t>
  </si>
  <si>
    <t xml:space="preserve">State( Take) =  A+[(B-A)*(R-1)/(Rb-1)] : Block 4 : A = 30%, B= 40% , Rb= 2.5  ;   Block 9 : A = 30%, B= 55%, Rb= 3
</t>
  </si>
  <si>
    <t>Comparative Government Take 1</t>
  </si>
  <si>
    <t>Daniel Johnston "International Petroleum Taxation" p11 (2008)</t>
  </si>
  <si>
    <t>https://www.ipaa.org/wp-content/uploads/2017/01/InternatlPetroTaxSupp.pdf</t>
  </si>
  <si>
    <t>Comparative Government Take 2</t>
  </si>
  <si>
    <t>Rystad article, April 19, 2018</t>
  </si>
  <si>
    <t xml:space="preserve">https://www.rystadenergy.com/newsevents/news/press-releases/fiscal-terms-Guyana/ </t>
  </si>
  <si>
    <t>State participation rate</t>
  </si>
  <si>
    <t xml:space="preserve"> EPA Art. 5.1 and Wissam Chbat Presentation </t>
  </si>
  <si>
    <t xml:space="preserve"> There is no State Participating Interest in the first licensing round  see  presentation :  https://m.mayerbrown.com/files/Event/e5db2d93-8e74-4c40-8988-c243771c5eb1/Presentation/EventAttachment/57a2846f-2704-4caf-ab26-6dd9e43d5e95/Wissan-Lebanon.pdf
</t>
  </si>
  <si>
    <t>Without prejudice to Article 36(2)(e) of this EPA, there is no State Participating Interest in the first licensing round.</t>
  </si>
  <si>
    <t xml:space="preserve">State owned entity maybe involved later stage </t>
  </si>
  <si>
    <t>State participation carry</t>
  </si>
  <si>
    <t>Petroleum Tax law Art. 10</t>
  </si>
  <si>
    <t>Corporate income tax rate</t>
  </si>
  <si>
    <t xml:space="preserve">Petroleum Tax law Art .7 </t>
  </si>
  <si>
    <t xml:space="preserve">https://www.kslaw.com/attachments/000/006/754/original/Lebanon’s_First_Steps_in_the_Oil_and_Gas_Industry.pdf?1551390265 </t>
  </si>
  <si>
    <t>Oil production</t>
  </si>
  <si>
    <t xml:space="preserve">ASSUMED - NO SOURCE </t>
  </si>
  <si>
    <t>Gas production</t>
  </si>
  <si>
    <t>Exploration costs</t>
  </si>
  <si>
    <t xml:space="preserve">Gas Pipeline Costs US Gulf of Mexico </t>
  </si>
  <si>
    <t>Multiple data points suggest average cost of $2 million per km</t>
  </si>
  <si>
    <t>https://www.researchgate.net/publication/317156300_Offshore_pipeline_construction_cost_in_the_US_Gulf_of_Mexico</t>
  </si>
  <si>
    <t>Gas Pipeline Adjustment Cost</t>
  </si>
  <si>
    <t>Assumed: 50% premium per km on GoM</t>
  </si>
  <si>
    <t>Gas Pipeline Throughput Capacity (42 inch)</t>
  </si>
  <si>
    <t>Offshore Technology "World's 10 longest pipelines"</t>
  </si>
  <si>
    <t>Averaged cost of 0.00247 tcf per day</t>
  </si>
  <si>
    <t>https://www.offshore-technology.com/features/featureunderwater-arteries-the-worlds-longest-offshore-pipelines-4365616/</t>
  </si>
  <si>
    <t>Offshore Development Costs</t>
  </si>
  <si>
    <t>HIS Study for US EIA 2015 pp 103-131</t>
  </si>
  <si>
    <t>Costs in projects vary by a factor of 2 to 3 per field size due to water and reservoir depth, and other technical factors</t>
  </si>
  <si>
    <t>https://www.eia.gov/analysis/studies/drilling/pdf/upstream.pdf</t>
  </si>
  <si>
    <t>LNG Development costs</t>
  </si>
  <si>
    <t>LNG Plant Reduction 2014-18, p29, OIES paper</t>
  </si>
  <si>
    <t>https://www.oxfordenergy.org/wpcms/wp-content/uploads/2018/10/LNG-Plant-Cost-Reduction-2014–18-NG137.pdf</t>
  </si>
  <si>
    <t>LNG non-plant Capital Costs</t>
  </si>
  <si>
    <t>Extrapolated</t>
  </si>
  <si>
    <t>Averaged from data points relative to LNG Development Costs in OEI paper</t>
  </si>
  <si>
    <t>Floating Liquification, OIES NG 107, p 14</t>
  </si>
  <si>
    <t>https://www.oxfordenergy.org/wpcms/wp-content/uploads/2016/11/Floating-Liquefaction-FLNG-NG-107.pdf</t>
  </si>
  <si>
    <t>Condensates Differential from benchmark</t>
  </si>
  <si>
    <t>Assumed</t>
  </si>
  <si>
    <t>Differential set at 0, since no information on specific grade</t>
  </si>
  <si>
    <t>Gas Differential from benchmark</t>
  </si>
  <si>
    <t>Concdensates to gas ratio</t>
  </si>
  <si>
    <t>LPA Conversation</t>
  </si>
  <si>
    <t>https://www.bankrate.com/rates/interest-rates/1-month-libor.aspx</t>
  </si>
  <si>
    <t>https://www.macrotrends.net/2515/1-year-libor-rate-historical-chart</t>
  </si>
  <si>
    <t>General Inflation Rate</t>
  </si>
  <si>
    <t>Averagesd and smoothed from US CPI 200-2020</t>
  </si>
  <si>
    <t>Size of exploration area</t>
  </si>
  <si>
    <t>Calculated to yield 10% nominal</t>
  </si>
  <si>
    <t>Government budget as % of GDP</t>
  </si>
  <si>
    <t>IMF Article IV reports for Lebanon</t>
  </si>
  <si>
    <t>Averaged over figures given for 2010-2020</t>
  </si>
  <si>
    <t>GDP Annual Growth Rate</t>
  </si>
  <si>
    <t>Assumes slight reduction from historical average 2005-2020</t>
  </si>
  <si>
    <t>Electricity Consumption per capita</t>
  </si>
  <si>
    <t xml:space="preserve">World Bank data </t>
  </si>
  <si>
    <t>2020 assumption of 3,000 KwH based on reported 2,588 KwH 2014 + growth</t>
  </si>
  <si>
    <t>https://data.worldbank.org/indicator/EG.USE.ELEC.KH.PC?locations=LB</t>
  </si>
  <si>
    <t>Electricity Consumption Growth</t>
  </si>
  <si>
    <t>Assumption based on historic growth rate as reported in World Bank data</t>
  </si>
  <si>
    <t>Population of Lebanon</t>
  </si>
  <si>
    <t>2018 population of 6,848,925 plus growth to 2020</t>
  </si>
  <si>
    <t xml:space="preserve">https://data.worldbank.org/indicator/SP.POP.TOTL?locations=LB </t>
  </si>
  <si>
    <t>Electricity Capacity Shortfall</t>
  </si>
  <si>
    <t>Ministry of Electricity and Water, electricity paper</t>
  </si>
  <si>
    <t xml:space="preserve">https://www.energyandwater.gov.lb/mediafiles/articles/doc-100515-2019_05_21_04_27_25.pdf </t>
  </si>
  <si>
    <t>Electricity Consumption Grid shortfall</t>
  </si>
  <si>
    <t>Assumption: takes ratio of shortfall capacity and drops a little on basis shortfall of peak will be higher than shortfall of overall use</t>
  </si>
  <si>
    <t>SENSITIVITIES AND TLT</t>
  </si>
  <si>
    <t>Condensates Production</t>
  </si>
  <si>
    <t>Set condensates ratio</t>
  </si>
  <si>
    <t>Condensates producible reserves</t>
  </si>
  <si>
    <t>mln barrels</t>
  </si>
  <si>
    <t>Select production profile</t>
  </si>
  <si>
    <t xml:space="preserve">Production Profile </t>
  </si>
  <si>
    <t xml:space="preserve">year # </t>
  </si>
  <si>
    <t>Condensates Production pre-sensitivity</t>
  </si>
  <si>
    <t>MM bbl</t>
  </si>
  <si>
    <t>Gas Production</t>
  </si>
  <si>
    <t>Gas Production Volume</t>
  </si>
  <si>
    <t>Production Rate - gas</t>
  </si>
  <si>
    <t>Gas Production by Sales Unit</t>
  </si>
  <si>
    <t>Gas production pre-sensitivity</t>
  </si>
  <si>
    <t>Production</t>
  </si>
  <si>
    <t>Production sensitivity</t>
  </si>
  <si>
    <t>Condensate production - post-sens, before ELT</t>
  </si>
  <si>
    <t>Gas production - post-sens, before ELT</t>
  </si>
  <si>
    <t>Gas production - Btu, before ELT</t>
  </si>
  <si>
    <t>Production period - before ELT</t>
  </si>
  <si>
    <t>flag</t>
  </si>
  <si>
    <t>Exploration and development costs</t>
  </si>
  <si>
    <t>Exploration cost profile</t>
  </si>
  <si>
    <t xml:space="preserve">Exploration Cost Profile </t>
  </si>
  <si>
    <t>Exploration costs - before sensitivity</t>
  </si>
  <si>
    <t>Exploration cost sensitivity</t>
  </si>
  <si>
    <t>$ mn real</t>
  </si>
  <si>
    <t>Development Cost Profile</t>
  </si>
  <si>
    <t>Development Period Start Year</t>
  </si>
  <si>
    <t>Capital Costs</t>
  </si>
  <si>
    <t>LNG-led Capital Development Cost Rate</t>
  </si>
  <si>
    <t>LNG Maximum Throughput</t>
  </si>
  <si>
    <t>LNG Max Throughput</t>
  </si>
  <si>
    <t>bn m3</t>
  </si>
  <si>
    <t>mln tonnes</t>
  </si>
  <si>
    <t>Capital Development Costs: LNG</t>
  </si>
  <si>
    <t>$ mln</t>
  </si>
  <si>
    <t>Select Development Profile</t>
  </si>
  <si>
    <t>Development Costs - before sensitivity</t>
  </si>
  <si>
    <t>Development  cost sensitivity</t>
  </si>
  <si>
    <t>Development costs</t>
  </si>
  <si>
    <t>Sustaining capital sensitivity</t>
  </si>
  <si>
    <t>Sustaining Capital pre-sensitivity</t>
  </si>
  <si>
    <t>Sustaining capital costs - before ELT</t>
  </si>
  <si>
    <t>Operating costs</t>
  </si>
  <si>
    <t>Oil Operating Costs</t>
  </si>
  <si>
    <t>Gas Operating Costs: Conventional</t>
  </si>
  <si>
    <t>Variable Gas Operating Costs</t>
  </si>
  <si>
    <t>Fixed Gas Operating Costs</t>
  </si>
  <si>
    <t>Gas Operating Costs: LNG</t>
  </si>
  <si>
    <t>LNG Plant to Example Ratio</t>
  </si>
  <si>
    <t>Gas Development Profile</t>
  </si>
  <si>
    <t>Gas Operating Costs</t>
  </si>
  <si>
    <t>Operating costs - before ELT and sensitivity</t>
  </si>
  <si>
    <t>already accounts for production sens</t>
  </si>
  <si>
    <t>Operating costs - before ELT</t>
  </si>
  <si>
    <t>Oil and gas price sensitivity</t>
  </si>
  <si>
    <t>Oil price - before differential</t>
  </si>
  <si>
    <t>Oil price - realized FOB project</t>
  </si>
  <si>
    <t>Gas price - before differential</t>
  </si>
  <si>
    <t>Gas price - realized FOB project</t>
  </si>
  <si>
    <t>PROJECT CASH FLOWS - REAL, BEFORE ELT</t>
  </si>
  <si>
    <t>Price and costs in real terms</t>
  </si>
  <si>
    <t>Oil revenue - before ELT</t>
  </si>
  <si>
    <t>Gas revenue - before ELT</t>
  </si>
  <si>
    <t>Total costs</t>
  </si>
  <si>
    <t>Project net cash flow, pre-tax pre-finance</t>
  </si>
  <si>
    <t>PROJECT CASH FLOWS - NOMINAL, BEFORE ELT</t>
  </si>
  <si>
    <t>BEFORE DECOMMISSIONING COSTS</t>
  </si>
  <si>
    <t>Revenue and costs in real terms</t>
  </si>
  <si>
    <t>Revenue and costs in nominal terms</t>
  </si>
  <si>
    <t>Economic Limit Test (ELT) cash flows</t>
  </si>
  <si>
    <t>Operating cash flows, before ELT</t>
  </si>
  <si>
    <t>used to test ELT</t>
  </si>
  <si>
    <t>PROJECT CASH FLOWS - NOMINAL, AFTER ELT</t>
  </si>
  <si>
    <t>Last Year of Oil Production plateau</t>
  </si>
  <si>
    <t>Last Year of Gas Production plateau</t>
  </si>
  <si>
    <t>Last year of Production Plateau (oil or gas)</t>
  </si>
  <si>
    <t>Economic limit test triggered</t>
  </si>
  <si>
    <t>cannot be triggered before plateau</t>
  </si>
  <si>
    <t>Production remains economic (ELT not triggered)</t>
  </si>
  <si>
    <t>Decommissioning costs</t>
  </si>
  <si>
    <t>needed since the timing of sustaining capital and decommissioning costs depend on timing of production</t>
  </si>
  <si>
    <t>Last period of production</t>
  </si>
  <si>
    <t>Last year in model</t>
  </si>
  <si>
    <t>Check - Decommissioning occurs</t>
  </si>
  <si>
    <t>Production, after ELT</t>
  </si>
  <si>
    <t>Gas production - BOE</t>
  </si>
  <si>
    <t>MMboe</t>
  </si>
  <si>
    <t xml:space="preserve"> </t>
  </si>
  <si>
    <t>Oil and gas production</t>
  </si>
  <si>
    <t>Project net cash flows, before ELT</t>
  </si>
  <si>
    <t>Project net cash flows, after ELT</t>
  </si>
  <si>
    <t>plus</t>
  </si>
  <si>
    <t>Oil revenue</t>
  </si>
  <si>
    <t>Gas revenue</t>
  </si>
  <si>
    <t>Project revenues</t>
  </si>
  <si>
    <t>Sustaining capital costs</t>
  </si>
  <si>
    <t>less</t>
  </si>
  <si>
    <t>Project cash flow</t>
  </si>
  <si>
    <t>Costs NEG</t>
  </si>
  <si>
    <t>DECOMMISSIONING FUND</t>
  </si>
  <si>
    <t>Decommissioning fund flag - reserves produced</t>
  </si>
  <si>
    <t>Gas Production in boe</t>
  </si>
  <si>
    <t>MM boe</t>
  </si>
  <si>
    <t>Total Production boe (oil and gas)</t>
  </si>
  <si>
    <t>Cumulative Production (oil and gas)</t>
  </si>
  <si>
    <t>Total Production (oil and gas)</t>
  </si>
  <si>
    <t>Decommissioning Fund flag - reserves produced</t>
  </si>
  <si>
    <t>ECA</t>
  </si>
  <si>
    <t>Estimated remaining recoverable reserves - end of period</t>
  </si>
  <si>
    <t>PRR</t>
  </si>
  <si>
    <t>Interest rate earned on Decommissioning Fund balance</t>
  </si>
  <si>
    <t>Decommissioning Fund balance</t>
  </si>
  <si>
    <t>Decommissioning Fund - opening balance BEG</t>
  </si>
  <si>
    <t>AFB</t>
  </si>
  <si>
    <t>Decommissioning Fund contribution</t>
  </si>
  <si>
    <t>assumed mid-period since quarterly payment - set at max of 0 because the decom formula results in neg payments</t>
  </si>
  <si>
    <t>Interest earned on Decommissioning Fund</t>
  </si>
  <si>
    <t>Withdrawal from Decommissiong Fund to pay for decommissioning</t>
  </si>
  <si>
    <t>assumed beginning of period</t>
  </si>
  <si>
    <t>Withdrawal of surplus Decommissiong Fund to profit petroleum</t>
  </si>
  <si>
    <t>Decommissioning Fund - closing balance END</t>
  </si>
  <si>
    <t>Net Decommissioning Fund payments</t>
  </si>
  <si>
    <t>Reconciliation</t>
  </si>
  <si>
    <t>Check - Decommissioning Fund reconciliation</t>
  </si>
  <si>
    <t>Project cash flows inc. DF</t>
  </si>
  <si>
    <t>Project costs inc. DF</t>
  </si>
  <si>
    <t>TRAINING FUND</t>
  </si>
  <si>
    <t>ASSUMED THAT THESE COSTS ARE NOT PAID DURING DECOMMISSIONING</t>
  </si>
  <si>
    <t>Exploration or Development/Production Period</t>
  </si>
  <si>
    <t>1 for exploration, 2 for dev/prod, 0 for neither</t>
  </si>
  <si>
    <t>govt rev, cost recoverable</t>
  </si>
  <si>
    <t>Allocation of fund across project life</t>
  </si>
  <si>
    <t>assumed all are cost recoverable and that they are not depreciable if incurred during the development period</t>
  </si>
  <si>
    <t>fully paid by Contractor</t>
  </si>
  <si>
    <t>ROYALTY</t>
  </si>
  <si>
    <t>Oil Royalty</t>
  </si>
  <si>
    <t>Production rate oil - before ELT and sensitivity</t>
  </si>
  <si>
    <t>Splitting production into tiers</t>
  </si>
  <si>
    <t>Daily Production in Tier 1</t>
  </si>
  <si>
    <t>Daily Production in Tier 2</t>
  </si>
  <si>
    <t>Daily Production in Tier 3</t>
  </si>
  <si>
    <t>Daily Production in Tier 4</t>
  </si>
  <si>
    <t>Daily Production in Tier 5</t>
  </si>
  <si>
    <t>Daily Production in Tier 6</t>
  </si>
  <si>
    <t>Check: production in royalty tiers against total</t>
  </si>
  <si>
    <t>Converting production into barrels per year</t>
  </si>
  <si>
    <t>Annual Production in Tier 1</t>
  </si>
  <si>
    <t>MMBbl</t>
  </si>
  <si>
    <t>Annual Production in Tier 2</t>
  </si>
  <si>
    <t>Annual Production in Tier 3</t>
  </si>
  <si>
    <t>Annual Production in Tier 4</t>
  </si>
  <si>
    <t>Annual Production in Tier 5</t>
  </si>
  <si>
    <t>Annual Production in Tier 6</t>
  </si>
  <si>
    <t>Royalty Revenue by tier</t>
  </si>
  <si>
    <t>Oil Price nominal</t>
  </si>
  <si>
    <t>Royalty Revenue Tier 1</t>
  </si>
  <si>
    <t>Royalty Revenue Tier 2</t>
  </si>
  <si>
    <t>Royalty Revenue Tier 3</t>
  </si>
  <si>
    <t>Royalty Revenue Tier 4</t>
  </si>
  <si>
    <t>Royalty Revenue Tier 5</t>
  </si>
  <si>
    <t>Royalty Revenue Tier 6</t>
  </si>
  <si>
    <t>Oil royalty</t>
  </si>
  <si>
    <t>govt rev</t>
  </si>
  <si>
    <t>Gas royalty</t>
  </si>
  <si>
    <t>Revenue after royalty</t>
  </si>
  <si>
    <t>Difference</t>
  </si>
  <si>
    <t>Revenue after royalty reconciliation</t>
  </si>
  <si>
    <t>CONTRACTOR CASH FLOWS PRE-FINANCE</t>
  </si>
  <si>
    <t>starts at beginning of development so exploration costs and taxes during exploration are fully paid by contractor</t>
  </si>
  <si>
    <t>Allocation of costs and revenues between SOC and Contractor before production sharing</t>
  </si>
  <si>
    <t>Cash flow pre-finance - Contractor</t>
  </si>
  <si>
    <t>govt. rev</t>
  </si>
  <si>
    <t>PRODUCTION SHARING</t>
  </si>
  <si>
    <t>ONLY DONE FOR THE CONTRACTOR</t>
  </si>
  <si>
    <t>Revenues available for cost recovery  - Contractor</t>
  </si>
  <si>
    <t>Depreciation of Development Costs and Uplift</t>
  </si>
  <si>
    <t>Flags</t>
  </si>
  <si>
    <t>Last period of depreciation</t>
  </si>
  <si>
    <t>Depreciable costs</t>
  </si>
  <si>
    <t>ASSUMED THAT SUSTAINING CAPITAL COSTS ARE COUNTED AS A DEVELOPMENT COST</t>
  </si>
  <si>
    <t>Total Project Development Costs</t>
  </si>
  <si>
    <t>Development and sustaining capital costs - Contractor</t>
  </si>
  <si>
    <t>Cumulative Capital costs for depreciation</t>
  </si>
  <si>
    <t>Depreciable base</t>
  </si>
  <si>
    <t>assumes write off in last depreciation period</t>
  </si>
  <si>
    <t>Depreciation</t>
  </si>
  <si>
    <t>Depreciation pre-last period write off</t>
  </si>
  <si>
    <t>Cost recovery depreciation opening balance BEG</t>
  </si>
  <si>
    <t>Write-off in last depreciable period</t>
  </si>
  <si>
    <t>Cost recovery depreciation opening balance END</t>
  </si>
  <si>
    <t>Depreciation of Development Costs for cost recovery - Contractor</t>
  </si>
  <si>
    <t>Check - depreciation for production sharing</t>
  </si>
  <si>
    <t>Cost recovery</t>
  </si>
  <si>
    <t>Costs available to be recovered - Contractor</t>
  </si>
  <si>
    <t>Costs to profit petroleum - Contractor NEG</t>
  </si>
  <si>
    <t>credits, decommissioning over-payment</t>
  </si>
  <si>
    <t>Cost recovery - opening balance BEG</t>
  </si>
  <si>
    <t>Cost Petroleum - Contractor</t>
  </si>
  <si>
    <t>Cost recovery - closing balance END</t>
  </si>
  <si>
    <t>Profit Petroleum to be Shared</t>
  </si>
  <si>
    <t>Profit Petroleum - Contractor, to be shared with government</t>
  </si>
  <si>
    <t>Profit Petroleum Sharing</t>
  </si>
  <si>
    <t>Incremental profit share</t>
  </si>
  <si>
    <t>Incremental R-Factor tiers</t>
  </si>
  <si>
    <t>Rfactor - tier</t>
  </si>
  <si>
    <t>1 = below bottom; 3 = above top; 2 = linear interploation in between</t>
  </si>
  <si>
    <t>Government share of profit petroleum</t>
  </si>
  <si>
    <t>Profit petroleum - govt (from contractor share of project)</t>
  </si>
  <si>
    <t>Profit petroleum - Contractor</t>
  </si>
  <si>
    <t>Average government share of profit petroleum</t>
  </si>
  <si>
    <t>for information only</t>
  </si>
  <si>
    <t>Production sharing - Contractor</t>
  </si>
  <si>
    <t>RFACTOR - CONTRACTOR</t>
  </si>
  <si>
    <t>Cumulative Cash Outlows</t>
  </si>
  <si>
    <t>CORPORATE INCOME TAX - CONTRACTOR</t>
  </si>
  <si>
    <t>Capital Depreciation</t>
  </si>
  <si>
    <t>Total Capital Costs</t>
  </si>
  <si>
    <t>Capital depreciation - pre-production</t>
  </si>
  <si>
    <t>Production Period capital depreciation</t>
  </si>
  <si>
    <t>Accumulated capital depreciation - production</t>
  </si>
  <si>
    <t>Chargeable depreciation</t>
  </si>
  <si>
    <t>Expensibles</t>
  </si>
  <si>
    <t>Total Revenues</t>
  </si>
  <si>
    <t>CIT Base pre-depreciation</t>
  </si>
  <si>
    <t>CIT Payable</t>
  </si>
  <si>
    <t>Opening Balance</t>
  </si>
  <si>
    <t>CIT Taxable Base</t>
  </si>
  <si>
    <t>Closing Balance</t>
  </si>
  <si>
    <t>CASH FLOW AFTER PRODUCTION SHARING AND FINANCING</t>
  </si>
  <si>
    <t>Cash flow, post-finance post-prod. sharing - Contractor</t>
  </si>
  <si>
    <t>DIVIDEND WITHHOLDING TAX</t>
  </si>
  <si>
    <t>Dividends declared</t>
  </si>
  <si>
    <t>Equity contributions - Contractor</t>
  </si>
  <si>
    <t>Dividend distributions - Contractor (gross of DWT)</t>
  </si>
  <si>
    <t>Dividends declared - Contractor</t>
  </si>
  <si>
    <t>Dividend Witholding Tax - Contractor</t>
  </si>
  <si>
    <t>GOVERNMENT REVENUE AND CONTRACTOR POST-TAX CASH FLOWS</t>
  </si>
  <si>
    <t>Government Revenue pre-EMV</t>
  </si>
  <si>
    <t>Govt. revenue  - pre EMV test</t>
  </si>
  <si>
    <t>Cash flow - Contractor</t>
  </si>
  <si>
    <t>Cash flow after SOC participation reconciliation</t>
  </si>
  <si>
    <t>EXPLORATION ECONOMICS</t>
  </si>
  <si>
    <t>Chance of Success</t>
  </si>
  <si>
    <t>Broke the rule of thumb</t>
  </si>
  <si>
    <t>Exploration Chance of Failure</t>
  </si>
  <si>
    <t>Minimum Exploration Commitment</t>
  </si>
  <si>
    <t>EMV of Exploration Failure</t>
  </si>
  <si>
    <t>Discounted Exploration Costs</t>
  </si>
  <si>
    <t>EMV of Exploration Success</t>
  </si>
  <si>
    <t>Discounted Project Cash Flow</t>
  </si>
  <si>
    <t>$ mn NPV10</t>
  </si>
  <si>
    <t xml:space="preserve">Total EMV </t>
  </si>
  <si>
    <t>PRODUCTION RELATIVE TO LEBANON DOMESTIC MARKET</t>
  </si>
  <si>
    <t>2020 Electricity Demand</t>
  </si>
  <si>
    <t>Actual Consumption: GwH</t>
  </si>
  <si>
    <t>Total Consumption</t>
  </si>
  <si>
    <t>GwH / pa</t>
  </si>
  <si>
    <t>100% Gas feedstock assumption</t>
  </si>
  <si>
    <t xml:space="preserve">Total Current Consumption </t>
  </si>
  <si>
    <t>Shortfall Estimate</t>
  </si>
  <si>
    <t>Shortfall estimate</t>
  </si>
  <si>
    <t>2020 Electricity Demand expressed as gas feedsstock</t>
  </si>
  <si>
    <t>Projected Future Growth in Electricity Demand</t>
  </si>
  <si>
    <t>Gas needed per year</t>
  </si>
  <si>
    <t>STAGE 1</t>
  </si>
  <si>
    <t>Revenue - nominal</t>
  </si>
  <si>
    <t>Revenue - real</t>
  </si>
  <si>
    <t>Price - nominal</t>
  </si>
  <si>
    <t>Oil price realized</t>
  </si>
  <si>
    <t>$/bbl</t>
  </si>
  <si>
    <t>$/bbl real</t>
  </si>
  <si>
    <t>Gas price realized</t>
  </si>
  <si>
    <t>$/MMBtu</t>
  </si>
  <si>
    <t>$/MMBtu real</t>
  </si>
  <si>
    <t>Costs - nominal</t>
  </si>
  <si>
    <t>Costs - real</t>
  </si>
  <si>
    <t>Averages</t>
  </si>
  <si>
    <t>$ / mmBTU</t>
  </si>
  <si>
    <t>Net cash flow - nominal</t>
  </si>
  <si>
    <t>Project cash flow inc. DF</t>
  </si>
  <si>
    <t>Net cash flow - real</t>
  </si>
  <si>
    <t>STAGE 2 - CASH FLOW</t>
  </si>
  <si>
    <t>Cash flow nominal</t>
  </si>
  <si>
    <t>Government revenue</t>
  </si>
  <si>
    <t>Full-cycle</t>
  </si>
  <si>
    <t>Contractor</t>
  </si>
  <si>
    <t>Total Cash flow - Contractor + Lender</t>
  </si>
  <si>
    <t>name changed for presentation</t>
  </si>
  <si>
    <t>Project pre-tax</t>
  </si>
  <si>
    <t>Cash flow real</t>
  </si>
  <si>
    <t>STAGE 2 - GOVERNMENT SHARE</t>
  </si>
  <si>
    <t>Government share inc. SOC nominal</t>
  </si>
  <si>
    <t>Check - nominal, full cycle</t>
  </si>
  <si>
    <t>Check - nominal, FID Forward</t>
  </si>
  <si>
    <t>Government share inc. SOC real</t>
  </si>
  <si>
    <t>Check - real, full cycle</t>
  </si>
  <si>
    <t>Check - real, FID Forward</t>
  </si>
  <si>
    <t>Check - NPV, full cycle</t>
  </si>
  <si>
    <t>Check - NPV, FID Forward</t>
  </si>
  <si>
    <t>STAGE 2 - IRR</t>
  </si>
  <si>
    <t>IRR nominal</t>
  </si>
  <si>
    <t>STAGE 2 - GOVERNMENT REVENUE COMPONENTS</t>
  </si>
  <si>
    <t>Government revenue - nominal</t>
  </si>
  <si>
    <t>Government revenue - real</t>
  </si>
  <si>
    <t>SECTOR - CONTRIBUTION TO PUBLIC FINANCES</t>
  </si>
  <si>
    <t>Stored Values from Fields</t>
  </si>
  <si>
    <t>Field 1 - LNG</t>
  </si>
  <si>
    <t>Field 2 - LNG</t>
  </si>
  <si>
    <t>Field 3 - Megafield LNG</t>
  </si>
  <si>
    <t>Field 4 - Pipelined field</t>
  </si>
  <si>
    <t xml:space="preserve">Scenario 1: Single Field LNG </t>
  </si>
  <si>
    <t>Scenario 2: First Round Discovery plus Second Round Discovery (LNG)</t>
  </si>
  <si>
    <t>Two fields (LNG)</t>
  </si>
  <si>
    <t>Scenario 3: Second Round Giant (LNG)</t>
  </si>
  <si>
    <t>Scenario 4: Field with pipeline</t>
  </si>
  <si>
    <t>Comparison to Overall Government Spending</t>
  </si>
  <si>
    <t>Government Expenditure Ratio</t>
  </si>
  <si>
    <t>Government Expenditure ratio</t>
  </si>
  <si>
    <t>GDP Growth</t>
  </si>
  <si>
    <t>GDP projection</t>
  </si>
  <si>
    <t>Government Expenditure</t>
  </si>
  <si>
    <t>5% projected government spending</t>
  </si>
  <si>
    <t>Proportion of Government Expenditure</t>
  </si>
  <si>
    <t>Max Year Revenues  Budget</t>
  </si>
  <si>
    <t>Single Field (LNG): Maximum Budget Contribution</t>
  </si>
  <si>
    <t>Single Field (LNG): Year of Maximum Contribution</t>
  </si>
  <si>
    <t>MODEL TIMELINE</t>
  </si>
  <si>
    <t>Model Timeline</t>
  </si>
  <si>
    <t>Model year</t>
  </si>
  <si>
    <t>counter</t>
  </si>
  <si>
    <t>Number of model years</t>
  </si>
  <si>
    <t>Calendar year</t>
  </si>
  <si>
    <t xml:space="preserve">FLAGS </t>
  </si>
  <si>
    <t>Exploration Period Counter</t>
  </si>
  <si>
    <t>Exploration Period Flag</t>
  </si>
  <si>
    <t>Development Period Counter</t>
  </si>
  <si>
    <t>Development Period Duration</t>
  </si>
  <si>
    <t>Development Period Flag</t>
  </si>
  <si>
    <t>Production Period Counter</t>
  </si>
  <si>
    <t>First Production Year</t>
  </si>
  <si>
    <t>Last Production Year - Contract</t>
  </si>
  <si>
    <t>Production period</t>
  </si>
  <si>
    <t>Production Year</t>
  </si>
  <si>
    <t>Development and Production Period Counter</t>
  </si>
  <si>
    <t>Development and Production period</t>
  </si>
  <si>
    <t>Decommissioning Period flag</t>
  </si>
  <si>
    <t>Decommissioning period flag</t>
  </si>
  <si>
    <t>Project Period flag</t>
  </si>
  <si>
    <t>Project period</t>
  </si>
  <si>
    <t>Final Investment Decision forwards flag</t>
  </si>
  <si>
    <t>FID point forward</t>
  </si>
  <si>
    <t>First year of development period (FID)</t>
  </si>
  <si>
    <t>ESCALATIONS AND INDICES</t>
  </si>
  <si>
    <t>Inflation</t>
  </si>
  <si>
    <t>Inflation index - full cycle</t>
  </si>
  <si>
    <t>index</t>
  </si>
  <si>
    <t>assumes begginning of period cash flows</t>
  </si>
  <si>
    <t>Inflation - from given year</t>
  </si>
  <si>
    <t>Inflation - from signature of contract</t>
  </si>
  <si>
    <t>Training Fund inflation rate</t>
  </si>
  <si>
    <t>Training Fund Inflation index - full cycle</t>
  </si>
  <si>
    <t>Net Present value (nominal) - project cycle</t>
  </si>
  <si>
    <t>Discount index (nominal) - full cycle</t>
  </si>
  <si>
    <t>Net Present value (real) - project cycle</t>
  </si>
  <si>
    <t>Discount index (real) - full cycle</t>
  </si>
  <si>
    <t>Net Present Value (nominal) - contract signature forwards</t>
  </si>
  <si>
    <t>for exploration economics</t>
  </si>
  <si>
    <t>Discount index (nominal) - Contract Signature forwards</t>
  </si>
  <si>
    <t>Net Present Value (real) - contract signature forwards</t>
  </si>
  <si>
    <t>Discount index (real) - Contract Signature forwards</t>
  </si>
  <si>
    <t>Net Present value (nominal) - Final Investment Decision forwards</t>
  </si>
  <si>
    <t>Discount index (nominal) - FID Forward</t>
  </si>
  <si>
    <t>Net Present value (real) - Final Investment Decision forwards</t>
  </si>
  <si>
    <t>Discount index (real) - FID Forward</t>
  </si>
  <si>
    <t>Label - discount rate (nominal)</t>
  </si>
  <si>
    <t>Oil and gas price forecast</t>
  </si>
  <si>
    <t>Sensitivities</t>
  </si>
  <si>
    <t>Oil price sensitivity</t>
  </si>
  <si>
    <t>Gas price sensitivity</t>
  </si>
  <si>
    <t>Gas Conversions</t>
  </si>
  <si>
    <t>Cubic feet to 1 metric tonne LNG</t>
  </si>
  <si>
    <t>Mscf</t>
  </si>
  <si>
    <t>Cubic feet to 1 MMBTU</t>
  </si>
  <si>
    <t>cubic feet</t>
  </si>
  <si>
    <t>Formatted for data table variables</t>
  </si>
  <si>
    <t>CHART 1 - COSTS AND PRODUCTION</t>
  </si>
  <si>
    <t>Production rate</t>
  </si>
  <si>
    <t>mbpd</t>
  </si>
  <si>
    <t>MMscfd</t>
  </si>
  <si>
    <t>Revenue</t>
  </si>
  <si>
    <t>Costs</t>
  </si>
  <si>
    <t>Decommissioning costs inc. DF</t>
  </si>
  <si>
    <t>Chart titles</t>
  </si>
  <si>
    <t>Title</t>
  </si>
  <si>
    <t>Production, revenue and costs</t>
  </si>
  <si>
    <t>Y-axis - primary</t>
  </si>
  <si>
    <t>Y-axis - secondary</t>
  </si>
  <si>
    <t>mbpd (oil) / MMscfd (gas)</t>
  </si>
  <si>
    <t>CHART 2 - GOVERNMENT REVENUE BY CATEGORY</t>
  </si>
  <si>
    <t>Import</t>
  </si>
  <si>
    <t>Consolidation of Misc. Taxes and Chart Names</t>
  </si>
  <si>
    <t>Profit petroleum</t>
  </si>
  <si>
    <t>Government revenue by fiscal mechanism</t>
  </si>
  <si>
    <t>Note1</t>
  </si>
  <si>
    <t>TF: Training Fund; SOC's portion of profit petroleum is not calculated</t>
  </si>
  <si>
    <t>Note2</t>
  </si>
  <si>
    <t>SOC's portion of profit petroleum is not calculated</t>
  </si>
  <si>
    <t>CHART 4 - FIRST ROUND FAIR DEAL REVENUE FLOWS</t>
  </si>
  <si>
    <t>Series 1</t>
  </si>
  <si>
    <t>lng</t>
  </si>
  <si>
    <t>Series 2</t>
  </si>
  <si>
    <t>chart title</t>
  </si>
  <si>
    <t>Lebanese revenues: LNG vs pipeline</t>
  </si>
  <si>
    <t>$ mln (2020 real)</t>
  </si>
  <si>
    <t>chart sub-title</t>
  </si>
  <si>
    <t>( Block 9, from stored values)</t>
  </si>
  <si>
    <t>MAXIMUM DOMESTIC GAS USE IN LEBANON</t>
  </si>
  <si>
    <t>Maximum gas potential in Lebanon</t>
  </si>
  <si>
    <t>Gas demand (100% feedstock)</t>
  </si>
  <si>
    <t>series label</t>
  </si>
  <si>
    <t>Megafield Production</t>
  </si>
  <si>
    <t>Tbtu / pa</t>
  </si>
  <si>
    <t>CHART 5 - LNG VERSUS CONVENTIONAL DEVELOPMENT PATH</t>
  </si>
  <si>
    <t>Maximum Year and Percentage of Budget Contribution</t>
  </si>
  <si>
    <t>Single Field (LNG)</t>
  </si>
  <si>
    <t>Series 3</t>
  </si>
  <si>
    <t>Megafield (LNG)</t>
  </si>
  <si>
    <t>Series 4</t>
  </si>
  <si>
    <t>3% of budget</t>
  </si>
  <si>
    <t>Series 5</t>
  </si>
  <si>
    <t>Pipeline field (3 tcf)</t>
  </si>
  <si>
    <t>Y axis</t>
  </si>
  <si>
    <t>$ mln nominal</t>
  </si>
  <si>
    <t>Petroleum Sector Contribution to Budget</t>
  </si>
  <si>
    <t>Sub-title</t>
  </si>
  <si>
    <t>(from stored values, $6 mmBTU)</t>
  </si>
  <si>
    <t>CHART 5 - BLOCK 4 GOVERNMENT REVENUE MIX</t>
  </si>
  <si>
    <t>STORED VALUE RESULTS</t>
  </si>
  <si>
    <t>Royalties &amp; Fees</t>
  </si>
  <si>
    <t>Royalties</t>
  </si>
  <si>
    <t>Profit-based</t>
  </si>
  <si>
    <t>CIT, DWT</t>
  </si>
  <si>
    <t>Petroleum Split</t>
  </si>
  <si>
    <t>1 tcf, $3 mmBTU</t>
  </si>
  <si>
    <t>Profit-based taxes</t>
  </si>
  <si>
    <t>2tcf, $4 mmBTU</t>
  </si>
  <si>
    <t>Revenue Mix: Block 9</t>
  </si>
  <si>
    <t>3tcf, $% mmBTU</t>
  </si>
  <si>
    <t>4tcf, $6 mmBTU</t>
  </si>
  <si>
    <t>5tcf, $7 mmBTU</t>
  </si>
  <si>
    <t>6tcf, $8 mmBTU</t>
  </si>
  <si>
    <t>7tcf, $9 mmBTU</t>
  </si>
  <si>
    <t>8tcf, $10mmBTU</t>
  </si>
  <si>
    <t>COMPARATIVE AETR FIGURES</t>
  </si>
  <si>
    <t>Daniel Johnston NPV0 Comparisons</t>
  </si>
  <si>
    <t>UNDISCOUNTED</t>
  </si>
  <si>
    <t>Conventional</t>
  </si>
  <si>
    <t>Average</t>
  </si>
  <si>
    <t xml:space="preserve">Lebanon Round 1   </t>
  </si>
  <si>
    <t>Rystad 2018 NPV10 Comparisons</t>
  </si>
  <si>
    <t>CHART 4 - CHANCE OF FAILURE IN FIRST ROUND</t>
  </si>
  <si>
    <t>Round One: Chances of Exploration Success</t>
  </si>
  <si>
    <t>Chance of failure</t>
  </si>
  <si>
    <t>Chance of success</t>
  </si>
  <si>
    <t>BLOCK 4 VERSUS BLOCK 9</t>
  </si>
  <si>
    <t>Block 4 vs Block 9</t>
  </si>
  <si>
    <t>(from stored values, 3 tcf field $6 mmBTU, LNG)</t>
  </si>
  <si>
    <t>Offset - used for store results macro</t>
  </si>
  <si>
    <t>do not del col</t>
  </si>
  <si>
    <t>Error chks</t>
  </si>
  <si>
    <t>Track chgs</t>
  </si>
  <si>
    <t>Comparison column label</t>
  </si>
  <si>
    <t>Opex up, Capex down 5tcf</t>
  </si>
  <si>
    <t>Diff Pct</t>
  </si>
  <si>
    <t>Opex up, Capex down 10tcf</t>
  </si>
  <si>
    <t>Lunch</t>
  </si>
  <si>
    <t>Cash Flows</t>
  </si>
  <si>
    <t>Metrics</t>
  </si>
  <si>
    <t>Condensates</t>
  </si>
  <si>
    <t>Bear</t>
  </si>
  <si>
    <t>N</t>
  </si>
  <si>
    <t>Tester</t>
  </si>
  <si>
    <t>[do not delete row]</t>
  </si>
  <si>
    <t>range start</t>
  </si>
  <si>
    <t>KEY METRICS</t>
  </si>
  <si>
    <t>Average Effective Tax Rate</t>
  </si>
  <si>
    <t>(nominal)</t>
  </si>
  <si>
    <t>(real)</t>
  </si>
  <si>
    <t>Investor Metrics</t>
  </si>
  <si>
    <t>Expected Monetary Value</t>
  </si>
  <si>
    <t>Contractor IRR post-tax full cycle</t>
  </si>
  <si>
    <t>Contractor IRR post-tax FID forward</t>
  </si>
  <si>
    <t>Checks</t>
  </si>
  <si>
    <t>Total checks</t>
  </si>
  <si>
    <t>Add new checks above this line</t>
  </si>
  <si>
    <t>INFO ONLY</t>
  </si>
  <si>
    <t>Date</t>
  </si>
  <si>
    <t>Time</t>
  </si>
  <si>
    <t>File</t>
  </si>
  <si>
    <t>Lebanon_EPA_Model_1l_200428_1320_jw.xlsm</t>
  </si>
  <si>
    <t>Lebanon_EPA_Model_1l_200428_1134_jw.xlsm</t>
  </si>
  <si>
    <t>Lebanon_EPA_Model_1l_200426_1724_jw.xlsm</t>
  </si>
  <si>
    <t>range end</t>
  </si>
  <si>
    <t>Comment: Key input and logic changes</t>
  </si>
  <si>
    <t>Same</t>
  </si>
  <si>
    <t xml:space="preserve">Opex at 200%, Capex at 80%, Exp at </t>
  </si>
  <si>
    <t>HHHH</t>
  </si>
  <si>
    <t>None</t>
  </si>
  <si>
    <t>Bear, Conventional</t>
  </si>
  <si>
    <t>As It Was</t>
  </si>
  <si>
    <t>Nanana</t>
  </si>
  <si>
    <t>Comment: Key result changes</t>
  </si>
  <si>
    <t>Adjustments to model</t>
  </si>
  <si>
    <t>Sheet</t>
  </si>
  <si>
    <t>Link 1</t>
  </si>
  <si>
    <t>Link 2</t>
  </si>
  <si>
    <t>Description</t>
  </si>
  <si>
    <t>Resolved?</t>
  </si>
  <si>
    <t>When</t>
  </si>
  <si>
    <t>Complete separation of inputs that belong to scenarios</t>
  </si>
  <si>
    <t>Implement scenarios from Gridlines</t>
  </si>
  <si>
    <t>Output</t>
  </si>
  <si>
    <t>Implement output scenarios from Gridline</t>
  </si>
  <si>
    <t>Use ratio to gas, as per LPA</t>
  </si>
  <si>
    <t>Presentation</t>
  </si>
  <si>
    <t>Decide end treatment of different figures for government take question</t>
  </si>
  <si>
    <t>Decide where to place sensitivity parameters</t>
  </si>
  <si>
    <t>Convert to not seeing the cell borders</t>
  </si>
  <si>
    <t>Dashboard</t>
  </si>
  <si>
    <t>Sector graphic</t>
  </si>
  <si>
    <t>Fair Deal Graphic</t>
  </si>
  <si>
    <t>Dashboard Bug</t>
  </si>
  <si>
    <t>Cash Flows don’t change at all under different field size!</t>
  </si>
  <si>
    <t>Revise cost side on pipelines</t>
  </si>
  <si>
    <t>Analysis</t>
  </si>
  <si>
    <t>Rework exploration economics</t>
  </si>
  <si>
    <t>InpC</t>
  </si>
  <si>
    <t>Pipeline economics</t>
  </si>
  <si>
    <t>Test for sensitivities around opex, capex etc</t>
  </si>
  <si>
    <t>Chart Data</t>
  </si>
  <si>
    <t>Current LNG prices against historic values in the three markets</t>
  </si>
  <si>
    <t>Key</t>
  </si>
  <si>
    <t>List Out Name Ranges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</si>
</sst>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(* #,##0_);_(* \(#,##0\);_(* &quot;-&quot;_);_(@_)"/>
    <numFmt numFmtId="165" formatCode="_-* #,##0.00_-;\-* #,##0.00_-;_-* &quot;-&quot;??_-;_-@_-"/>
    <numFmt numFmtId="166" formatCode="_(&quot;£&quot;* #,##0_);_(&quot;£&quot;* \(#,##0\);_(&quot;£&quot;* &quot;-&quot;_);_(@_)"/>
    <numFmt numFmtId="167" formatCode="###0_);\(###0\);&quot;-  &quot;;&quot; &quot;@&quot; &quot;"/>
    <numFmt numFmtId="168" formatCode="#,##0_);\(#,##0\);&quot;-  &quot;;&quot; &quot;@&quot; &quot;"/>
    <numFmt numFmtId="169" formatCode="dd\ mmm\ yy_);\(###0\);&quot;-  &quot;;&quot; &quot;@&quot; &quot;"/>
    <numFmt numFmtId="170" formatCode="#,##0_);\(#,##0\);&quot;-  &quot;;&quot; &quot;@"/>
    <numFmt numFmtId="171" formatCode="0.00%_);\-0.00%_);&quot;-  &quot;;&quot; &quot;@&quot; &quot;"/>
    <numFmt numFmtId="172" formatCode="dd/mmm/yy_);;&quot;-  &quot;;&quot; &quot;@"/>
    <numFmt numFmtId="173" formatCode="[$-F400]h:mm:ss\ AM/PM"/>
    <numFmt numFmtId="174" formatCode="#,##0.0000_);\(#,##0.0000\);&quot;-  &quot;;&quot; &quot;@&quot; &quot;"/>
    <numFmt numFmtId="175" formatCode="#,##0.0;[Red]\(#,##0.0\);\-"/>
    <numFmt numFmtId="176" formatCode="dd\ mmm\ yyyy_);\(###0\);&quot;-  &quot;;&quot; &quot;@&quot; &quot;"/>
    <numFmt numFmtId="177" formatCode="###0_);\(#,##0\);&quot;-  &quot;;&quot; &quot;@&quot; &quot;"/>
    <numFmt numFmtId="178" formatCode="0.0%_);\-0.0%_);&quot;-  &quot;;&quot; &quot;@&quot; &quot;"/>
    <numFmt numFmtId="179" formatCode="#,##0.0_);\(#,##0.0\);&quot;-  &quot;;&quot; &quot;@&quot; &quot;"/>
    <numFmt numFmtId="180" formatCode="0_ ;\-0\ "/>
    <numFmt numFmtId="181" formatCode="#,##0.00_);\(#,##0.00\);&quot;-  &quot;;&quot; &quot;@&quot; &quot;"/>
    <numFmt numFmtId="182" formatCode="0.00_ ;\-0.00\ "/>
    <numFmt numFmtId="183" formatCode="#,##0_ ;\-#,##0\ "/>
    <numFmt numFmtId="184" formatCode="&quot;tu&quot;;;&quot;vw&quot;"/>
    <numFmt numFmtId="185" formatCode="0%_);\-0%_);&quot;-  &quot;;&quot; &quot;@&quot; &quot;"/>
  </numFmts>
  <fonts count="95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indexed="10"/>
      <name val="Calibri"/>
      <family val="2"/>
      <scheme val="minor"/>
    </font>
    <font>
      <b/>
      <sz val="20"/>
      <name val="Calibri"/>
      <family val="2"/>
      <scheme val="minor"/>
    </font>
    <font>
      <u/>
      <sz val="10"/>
      <name val="Calibri"/>
      <family val="2"/>
      <scheme val="minor"/>
    </font>
    <font>
      <sz val="16"/>
      <color indexed="12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rgb="FF0000FF"/>
      <name val="Calibri"/>
      <family val="2"/>
      <scheme val="minor"/>
    </font>
    <font>
      <b/>
      <i/>
      <sz val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Calibri"/>
      <family val="2"/>
    </font>
    <font>
      <sz val="10"/>
      <color rgb="FFFF0000"/>
      <name val="Calibri"/>
      <family val="2"/>
    </font>
    <font>
      <u/>
      <sz val="11"/>
      <color rgb="FF0000FF"/>
      <name val="Calibri"/>
      <family val="2"/>
    </font>
    <font>
      <b/>
      <sz val="9"/>
      <color rgb="FF000000"/>
      <name val="Arial"/>
      <family val="2"/>
    </font>
    <font>
      <sz val="8"/>
      <color rgb="FF000000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i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u/>
      <sz val="9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2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36"/>
      <name val="Arial"/>
      <family val="2"/>
    </font>
    <font>
      <u/>
      <sz val="36"/>
      <name val="Arial"/>
      <family val="2"/>
    </font>
    <font>
      <sz val="36"/>
      <name val="Arial"/>
      <family val="2"/>
    </font>
    <font>
      <sz val="36"/>
      <color theme="0" tint="-0.249977111117893"/>
      <name val="Wingdings 3"/>
      <family val="1"/>
      <charset val="2"/>
    </font>
    <font>
      <sz val="10"/>
      <color theme="0" tint="-0.2499465926084170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rgb="FF000000"/>
      <name val="Arial"/>
      <family val="2"/>
    </font>
    <font>
      <b/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Arial"/>
      <family val="2"/>
    </font>
    <font>
      <b/>
      <i/>
      <sz val="10"/>
      <color rgb="FF0000FF"/>
      <name val="Calibri"/>
      <family val="2"/>
      <scheme val="minor"/>
    </font>
    <font>
      <b/>
      <u/>
      <sz val="10"/>
      <color rgb="FFFF0000"/>
      <name val="Arial"/>
      <family val="2"/>
    </font>
    <font>
      <sz val="10"/>
      <color theme="0" tint="-0.249977111117893"/>
      <name val="Wingdings 3"/>
      <family val="1"/>
      <charset val="2"/>
    </font>
    <font>
      <b/>
      <sz val="16"/>
      <name val="Calibri"/>
      <family val="2"/>
      <scheme val="minor"/>
    </font>
    <font>
      <i/>
      <sz val="10"/>
      <name val="Arial"/>
      <family val="2"/>
    </font>
    <font>
      <sz val="10"/>
      <color rgb="FF0000FF"/>
      <name val="Arial"/>
      <family val="2"/>
    </font>
    <font>
      <i/>
      <sz val="10"/>
      <color theme="1"/>
      <name val="Arial"/>
      <family val="2"/>
    </font>
    <font>
      <b/>
      <sz val="10"/>
      <color rgb="FF002060"/>
      <name val="Arial"/>
      <family val="2"/>
    </font>
    <font>
      <b/>
      <i/>
      <sz val="10"/>
      <name val="Arial"/>
      <family val="2"/>
    </font>
    <font>
      <i/>
      <sz val="10"/>
      <color rgb="FFFF0000"/>
      <name val="Arial"/>
      <family val="2"/>
    </font>
    <font>
      <i/>
      <sz val="10"/>
      <color rgb="FF000000"/>
      <name val="Arial"/>
      <family val="2"/>
    </font>
    <font>
      <b/>
      <i/>
      <sz val="10"/>
      <color rgb="FF000000"/>
      <name val="Arial"/>
      <family val="2"/>
    </font>
    <font>
      <b/>
      <sz val="10"/>
      <color rgb="FF0000FF"/>
      <name val="Arial"/>
      <family val="2"/>
    </font>
    <font>
      <i/>
      <sz val="10"/>
      <color rgb="FF0000FF"/>
      <name val="Arial"/>
      <family val="2"/>
    </font>
    <font>
      <b/>
      <i/>
      <sz val="10"/>
      <color rgb="FFFF0000"/>
      <name val="Arial"/>
      <family val="2"/>
    </font>
    <font>
      <b/>
      <sz val="10"/>
      <color rgb="FFFF0000"/>
      <name val="Calibri"/>
      <family val="2"/>
    </font>
    <font>
      <b/>
      <sz val="10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8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FFFF99"/>
        <bgColor rgb="FFFFFF99"/>
      </patternFill>
    </fill>
    <fill>
      <patternFill patternType="solid">
        <fgColor rgb="FFFFFFA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9F5DB"/>
        <bgColor indexed="64"/>
      </patternFill>
    </fill>
  </fills>
  <borders count="2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4">
    <xf numFmtId="168" fontId="0" fillId="0" borderId="0" applyFont="0" applyFill="0" applyBorder="0" applyProtection="0">
      <alignment vertical="top"/>
    </xf>
    <xf numFmtId="171" fontId="2" fillId="0" borderId="0" applyFont="0" applyFill="0" applyBorder="0" applyProtection="0">
      <alignment vertical="top"/>
    </xf>
    <xf numFmtId="0" fontId="3" fillId="2" borderId="1" applyNumberFormat="0" applyAlignment="0" applyProtection="0"/>
    <xf numFmtId="169" fontId="5" fillId="0" borderId="0" applyFont="0" applyFill="0" applyBorder="0" applyProtection="0">
      <alignment vertical="top"/>
    </xf>
    <xf numFmtId="167" fontId="6" fillId="0" borderId="0" applyFont="0" applyFill="0" applyBorder="0" applyProtection="0">
      <alignment vertical="top"/>
    </xf>
    <xf numFmtId="174" fontId="5" fillId="0" borderId="0" applyFont="0" applyFill="0" applyBorder="0" applyProtection="0">
      <alignment vertical="top"/>
    </xf>
    <xf numFmtId="176" fontId="2" fillId="0" borderId="0" applyFont="0" applyFill="0" applyBorder="0" applyProtection="0">
      <alignment vertical="top"/>
    </xf>
    <xf numFmtId="168" fontId="8" fillId="0" borderId="0" applyNumberFormat="0" applyFill="0" applyBorder="0" applyAlignment="0" applyProtection="0">
      <alignment vertical="top"/>
    </xf>
    <xf numFmtId="0" fontId="4" fillId="13" borderId="0" applyNumberFormat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8" fillId="0" borderId="0" applyNumberFormat="0" applyFill="0" applyBorder="0" applyAlignment="0" applyProtection="0"/>
    <xf numFmtId="0" fontId="22" fillId="0" borderId="0">
      <alignment horizontal="right"/>
    </xf>
    <xf numFmtId="165" fontId="9" fillId="0" borderId="0" applyFont="0" applyFill="0" applyBorder="0" applyAlignment="0" applyProtection="0"/>
  </cellStyleXfs>
  <cellXfs count="902">
    <xf numFmtId="168" fontId="0" fillId="0" borderId="0" xfId="0">
      <alignment vertical="top"/>
    </xf>
    <xf numFmtId="168" fontId="9" fillId="0" borderId="0" xfId="0" applyFont="1">
      <alignment vertical="top"/>
    </xf>
    <xf numFmtId="168" fontId="10" fillId="0" borderId="0" xfId="0" applyFont="1" applyBorder="1" applyAlignment="1"/>
    <xf numFmtId="168" fontId="9" fillId="0" borderId="0" xfId="0" applyFont="1" applyBorder="1" applyAlignment="1"/>
    <xf numFmtId="168" fontId="10" fillId="0" borderId="0" xfId="0" applyFont="1">
      <alignment vertical="top"/>
    </xf>
    <xf numFmtId="168" fontId="7" fillId="0" borderId="0" xfId="0" applyFont="1">
      <alignment vertical="top"/>
    </xf>
    <xf numFmtId="168" fontId="10" fillId="0" borderId="0" xfId="0" applyFont="1" applyFill="1">
      <alignment vertical="top"/>
    </xf>
    <xf numFmtId="168" fontId="13" fillId="0" borderId="0" xfId="0" applyFont="1" applyFill="1" applyBorder="1">
      <alignment vertical="top"/>
    </xf>
    <xf numFmtId="168" fontId="13" fillId="0" borderId="0" xfId="0" applyFont="1">
      <alignment vertical="top"/>
    </xf>
    <xf numFmtId="168" fontId="14" fillId="0" borderId="0" xfId="0" applyFont="1">
      <alignment vertical="top"/>
    </xf>
    <xf numFmtId="168" fontId="15" fillId="0" borderId="0" xfId="0" applyFont="1" applyBorder="1" applyAlignment="1">
      <alignment horizontal="left" vertical="top"/>
    </xf>
    <xf numFmtId="168" fontId="9" fillId="0" borderId="0" xfId="0" applyFont="1" applyFill="1">
      <alignment vertical="top"/>
    </xf>
    <xf numFmtId="168" fontId="9" fillId="0" borderId="0" xfId="0" applyFont="1" applyBorder="1">
      <alignment vertical="top"/>
    </xf>
    <xf numFmtId="168" fontId="7" fillId="6" borderId="0" xfId="0" applyFont="1" applyFill="1" applyBorder="1" applyAlignment="1">
      <alignment horizontal="right" vertical="top"/>
    </xf>
    <xf numFmtId="168" fontId="7" fillId="6" borderId="0" xfId="0" applyFont="1" applyFill="1" applyAlignment="1">
      <alignment horizontal="right" vertical="top"/>
    </xf>
    <xf numFmtId="168" fontId="10" fillId="0" borderId="0" xfId="0" applyFont="1" applyBorder="1" applyAlignment="1">
      <alignment horizontal="right"/>
    </xf>
    <xf numFmtId="168" fontId="7" fillId="0" borderId="0" xfId="0" applyFont="1" applyFill="1">
      <alignment vertical="top"/>
    </xf>
    <xf numFmtId="167" fontId="10" fillId="0" borderId="0" xfId="4" applyFont="1">
      <alignment vertical="top"/>
    </xf>
    <xf numFmtId="167" fontId="7" fillId="0" borderId="0" xfId="4" applyFont="1">
      <alignment vertical="top"/>
    </xf>
    <xf numFmtId="167" fontId="9" fillId="0" borderId="0" xfId="4" applyFont="1">
      <alignment vertical="top"/>
    </xf>
    <xf numFmtId="171" fontId="7" fillId="0" borderId="0" xfId="1" applyFont="1">
      <alignment vertical="top"/>
    </xf>
    <xf numFmtId="168" fontId="7" fillId="4" borderId="0" xfId="0" applyFont="1" applyFill="1">
      <alignment vertical="top"/>
    </xf>
    <xf numFmtId="168" fontId="13" fillId="0" borderId="0" xfId="0" applyFont="1" applyFill="1">
      <alignment vertical="top"/>
    </xf>
    <xf numFmtId="168" fontId="7" fillId="0" borderId="0" xfId="0" applyFont="1" applyFill="1" applyBorder="1">
      <alignment vertical="top"/>
    </xf>
    <xf numFmtId="168" fontId="7" fillId="0" borderId="0" xfId="0" applyFont="1" applyAlignment="1">
      <alignment horizontal="right" vertical="top"/>
    </xf>
    <xf numFmtId="167" fontId="18" fillId="0" borderId="0" xfId="4" applyFont="1" applyBorder="1">
      <alignment vertical="top"/>
    </xf>
    <xf numFmtId="168" fontId="7" fillId="5" borderId="0" xfId="0" applyFont="1" applyFill="1" applyBorder="1">
      <alignment vertical="top"/>
    </xf>
    <xf numFmtId="172" fontId="18" fillId="0" borderId="0" xfId="0" applyNumberFormat="1" applyFont="1" applyBorder="1" applyAlignment="1">
      <alignment horizontal="left" vertical="top"/>
    </xf>
    <xf numFmtId="168" fontId="7" fillId="5" borderId="0" xfId="0" applyFont="1" applyFill="1">
      <alignment vertical="top"/>
    </xf>
    <xf numFmtId="168" fontId="10" fillId="8" borderId="0" xfId="0" applyFont="1" applyFill="1" applyBorder="1">
      <alignment vertical="top"/>
    </xf>
    <xf numFmtId="170" fontId="10" fillId="8" borderId="0" xfId="0" applyNumberFormat="1" applyFont="1" applyFill="1" applyBorder="1" applyAlignment="1">
      <alignment horizontal="right" vertical="top"/>
    </xf>
    <xf numFmtId="167" fontId="9" fillId="0" borderId="0" xfId="4" applyFont="1" applyBorder="1">
      <alignment vertical="top"/>
    </xf>
    <xf numFmtId="167" fontId="16" fillId="0" borderId="0" xfId="4" applyFont="1">
      <alignment vertical="top"/>
    </xf>
    <xf numFmtId="167" fontId="7" fillId="0" borderId="0" xfId="0" applyNumberFormat="1" applyFont="1" applyFill="1">
      <alignment vertical="top"/>
    </xf>
    <xf numFmtId="167" fontId="17" fillId="0" borderId="0" xfId="4" applyFont="1">
      <alignment vertical="top"/>
    </xf>
    <xf numFmtId="167" fontId="17" fillId="4" borderId="0" xfId="4" applyFont="1" applyFill="1">
      <alignment vertical="top"/>
    </xf>
    <xf numFmtId="168" fontId="17" fillId="0" borderId="0" xfId="0" applyFont="1">
      <alignment vertical="top"/>
    </xf>
    <xf numFmtId="168" fontId="17" fillId="0" borderId="0" xfId="0" applyFont="1" applyAlignment="1">
      <alignment horizontal="right" vertical="top"/>
    </xf>
    <xf numFmtId="168" fontId="16" fillId="6" borderId="0" xfId="0" applyFont="1" applyFill="1" applyAlignment="1">
      <alignment horizontal="right" vertical="top"/>
    </xf>
    <xf numFmtId="170" fontId="13" fillId="0" borderId="0" xfId="0" applyNumberFormat="1" applyFont="1" applyFill="1">
      <alignment vertical="top"/>
    </xf>
    <xf numFmtId="169" fontId="7" fillId="5" borderId="0" xfId="3" applyFont="1" applyFill="1" applyBorder="1">
      <alignment vertical="top"/>
    </xf>
    <xf numFmtId="170" fontId="7" fillId="0" borderId="0" xfId="0" applyNumberFormat="1" applyFont="1" applyFill="1">
      <alignment vertical="top"/>
    </xf>
    <xf numFmtId="169" fontId="7" fillId="0" borderId="0" xfId="3" applyFont="1" applyBorder="1">
      <alignment vertical="top"/>
    </xf>
    <xf numFmtId="170" fontId="10" fillId="4" borderId="0" xfId="0" applyNumberFormat="1" applyFont="1" applyFill="1">
      <alignment vertical="top"/>
    </xf>
    <xf numFmtId="170" fontId="7" fillId="4" borderId="0" xfId="0" applyNumberFormat="1" applyFont="1" applyFill="1">
      <alignment vertical="top"/>
    </xf>
    <xf numFmtId="168" fontId="10" fillId="4" borderId="0" xfId="0" applyFont="1" applyFill="1">
      <alignment vertical="top"/>
    </xf>
    <xf numFmtId="170" fontId="7" fillId="4" borderId="0" xfId="0" applyNumberFormat="1" applyFont="1" applyFill="1" applyAlignment="1">
      <alignment horizontal="right"/>
    </xf>
    <xf numFmtId="170" fontId="7" fillId="4" borderId="0" xfId="0" applyNumberFormat="1" applyFont="1" applyFill="1" applyAlignment="1">
      <alignment horizontal="left"/>
    </xf>
    <xf numFmtId="171" fontId="7" fillId="4" borderId="0" xfId="1" applyFont="1" applyFill="1">
      <alignment vertical="top"/>
    </xf>
    <xf numFmtId="168" fontId="10" fillId="8" borderId="0" xfId="0" applyFont="1" applyFill="1">
      <alignment vertical="top"/>
    </xf>
    <xf numFmtId="168" fontId="7" fillId="8" borderId="0" xfId="0" applyFont="1" applyFill="1">
      <alignment vertical="top"/>
    </xf>
    <xf numFmtId="168" fontId="7" fillId="8" borderId="0" xfId="0" applyFont="1" applyFill="1" applyAlignment="1">
      <alignment horizontal="right" vertical="top"/>
    </xf>
    <xf numFmtId="168" fontId="10" fillId="0" borderId="0" xfId="0" applyFont="1" applyFill="1" applyBorder="1">
      <alignment vertical="top"/>
    </xf>
    <xf numFmtId="168" fontId="7" fillId="6" borderId="0" xfId="0" applyFont="1" applyFill="1" applyBorder="1">
      <alignment vertical="top"/>
    </xf>
    <xf numFmtId="171" fontId="7" fillId="0" borderId="0" xfId="1" applyFont="1" applyFill="1">
      <alignment vertical="top"/>
    </xf>
    <xf numFmtId="168" fontId="16" fillId="0" borderId="0" xfId="0" applyFont="1" applyFill="1">
      <alignment vertical="top"/>
    </xf>
    <xf numFmtId="171" fontId="7" fillId="8" borderId="0" xfId="1" applyFont="1" applyFill="1">
      <alignment vertical="top"/>
    </xf>
    <xf numFmtId="170" fontId="10" fillId="0" borderId="0" xfId="0" applyNumberFormat="1" applyFont="1" applyFill="1">
      <alignment vertical="top"/>
    </xf>
    <xf numFmtId="169" fontId="7" fillId="0" borderId="0" xfId="3" applyFont="1">
      <alignment vertical="top"/>
    </xf>
    <xf numFmtId="169" fontId="10" fillId="0" borderId="0" xfId="3" applyFont="1" applyFill="1">
      <alignment vertical="top"/>
    </xf>
    <xf numFmtId="169" fontId="10" fillId="0" borderId="0" xfId="3" applyFont="1">
      <alignment vertical="top"/>
    </xf>
    <xf numFmtId="169" fontId="7" fillId="5" borderId="0" xfId="3" applyFont="1" applyFill="1">
      <alignment vertical="top"/>
    </xf>
    <xf numFmtId="173" fontId="10" fillId="0" borderId="0" xfId="3" applyNumberFormat="1" applyFont="1" applyFill="1">
      <alignment vertical="top"/>
    </xf>
    <xf numFmtId="173" fontId="10" fillId="0" borderId="0" xfId="3" applyNumberFormat="1" applyFont="1">
      <alignment vertical="top"/>
    </xf>
    <xf numFmtId="173" fontId="7" fillId="0" borderId="0" xfId="3" applyNumberFormat="1" applyFont="1">
      <alignment vertical="top"/>
    </xf>
    <xf numFmtId="173" fontId="7" fillId="5" borderId="0" xfId="3" applyNumberFormat="1" applyFont="1" applyFill="1">
      <alignment vertical="top"/>
    </xf>
    <xf numFmtId="0" fontId="7" fillId="4" borderId="0" xfId="0" applyNumberFormat="1" applyFont="1" applyFill="1" applyAlignment="1">
      <alignment vertical="top" wrapText="1"/>
    </xf>
    <xf numFmtId="169" fontId="7" fillId="0" borderId="0" xfId="3" applyFont="1" applyBorder="1" applyAlignment="1">
      <alignment horizontal="center" vertical="top"/>
    </xf>
    <xf numFmtId="0" fontId="18" fillId="0" borderId="0" xfId="0" applyNumberFormat="1" applyFont="1" applyFill="1" applyBorder="1" applyAlignment="1">
      <alignment vertical="top" wrapText="1"/>
    </xf>
    <xf numFmtId="169" fontId="18" fillId="0" borderId="0" xfId="3" applyFont="1" applyFill="1" applyBorder="1">
      <alignment vertical="top"/>
    </xf>
    <xf numFmtId="168" fontId="18" fillId="8" borderId="0" xfId="0" applyFont="1" applyFill="1">
      <alignment vertical="top"/>
    </xf>
    <xf numFmtId="168" fontId="18" fillId="0" borderId="0" xfId="0" applyFont="1" applyFill="1">
      <alignment vertical="top"/>
    </xf>
    <xf numFmtId="168" fontId="13" fillId="0" borderId="0" xfId="0" applyFont="1" applyFill="1" applyBorder="1" applyAlignment="1">
      <alignment vertical="center"/>
    </xf>
    <xf numFmtId="168" fontId="9" fillId="0" borderId="0" xfId="0" applyFont="1" applyAlignment="1">
      <alignment vertical="center"/>
    </xf>
    <xf numFmtId="168" fontId="15" fillId="0" borderId="0" xfId="0" applyFont="1" applyBorder="1" applyAlignment="1">
      <alignment horizontal="left" vertical="center"/>
    </xf>
    <xf numFmtId="168" fontId="10" fillId="0" borderId="0" xfId="0" applyFont="1" applyAlignment="1">
      <alignment vertical="center"/>
    </xf>
    <xf numFmtId="168" fontId="19" fillId="0" borderId="0" xfId="0" applyFont="1" applyFill="1" applyBorder="1" applyAlignment="1">
      <alignment vertical="center"/>
    </xf>
    <xf numFmtId="168" fontId="9" fillId="0" borderId="0" xfId="0" applyFont="1" applyBorder="1" applyAlignment="1">
      <alignment vertical="center"/>
    </xf>
    <xf numFmtId="168" fontId="13" fillId="0" borderId="0" xfId="0" applyFont="1" applyAlignment="1">
      <alignment vertical="center"/>
    </xf>
    <xf numFmtId="168" fontId="7" fillId="6" borderId="0" xfId="0" applyFont="1" applyFill="1" applyAlignment="1">
      <alignment horizontal="right" vertical="center"/>
    </xf>
    <xf numFmtId="168" fontId="10" fillId="0" borderId="0" xfId="0" applyFont="1" applyBorder="1" applyAlignment="1">
      <alignment horizontal="right" vertical="center"/>
    </xf>
    <xf numFmtId="168" fontId="10" fillId="0" borderId="0" xfId="0" applyFont="1" applyBorder="1" applyAlignment="1">
      <alignment vertical="center"/>
    </xf>
    <xf numFmtId="168" fontId="10" fillId="8" borderId="0" xfId="0" applyFont="1" applyFill="1" applyBorder="1" applyAlignment="1">
      <alignment vertical="center"/>
    </xf>
    <xf numFmtId="168" fontId="7" fillId="0" borderId="0" xfId="0" applyFont="1" applyAlignment="1">
      <alignment vertical="center"/>
    </xf>
    <xf numFmtId="170" fontId="7" fillId="0" borderId="0" xfId="0" applyNumberFormat="1" applyFont="1" applyAlignment="1">
      <alignment horizontal="right" vertical="center"/>
    </xf>
    <xf numFmtId="168" fontId="17" fillId="4" borderId="0" xfId="0" applyFont="1" applyFill="1">
      <alignment vertical="top"/>
    </xf>
    <xf numFmtId="168" fontId="7" fillId="10" borderId="0" xfId="0" applyFont="1" applyFill="1" applyAlignment="1">
      <alignment horizontal="right" vertical="top"/>
    </xf>
    <xf numFmtId="168" fontId="7" fillId="10" borderId="0" xfId="0" applyFont="1" applyFill="1">
      <alignment vertical="top"/>
    </xf>
    <xf numFmtId="171" fontId="16" fillId="0" borderId="0" xfId="1" applyFont="1">
      <alignment vertical="top"/>
    </xf>
    <xf numFmtId="174" fontId="24" fillId="0" borderId="0" xfId="5" applyFont="1">
      <alignment vertical="top"/>
    </xf>
    <xf numFmtId="174" fontId="17" fillId="0" borderId="0" xfId="5" applyFont="1">
      <alignment vertical="top"/>
    </xf>
    <xf numFmtId="174" fontId="17" fillId="4" borderId="0" xfId="5" applyFont="1" applyFill="1">
      <alignment vertical="top"/>
    </xf>
    <xf numFmtId="167" fontId="7" fillId="0" borderId="0" xfId="4" applyFont="1" applyFill="1">
      <alignment vertical="top"/>
    </xf>
    <xf numFmtId="167" fontId="17" fillId="0" borderId="0" xfId="4" applyFont="1" applyFill="1">
      <alignment vertical="top"/>
    </xf>
    <xf numFmtId="171" fontId="10" fillId="0" borderId="0" xfId="1" applyFont="1">
      <alignment vertical="top"/>
    </xf>
    <xf numFmtId="168" fontId="16" fillId="0" borderId="0" xfId="0" applyFont="1">
      <alignment vertical="top"/>
    </xf>
    <xf numFmtId="171" fontId="9" fillId="0" borderId="0" xfId="1" applyFont="1">
      <alignment vertical="top"/>
    </xf>
    <xf numFmtId="168" fontId="24" fillId="0" borderId="0" xfId="0" applyFont="1">
      <alignment vertical="top"/>
    </xf>
    <xf numFmtId="171" fontId="17" fillId="0" borderId="0" xfId="1" applyFont="1">
      <alignment vertical="top"/>
    </xf>
    <xf numFmtId="171" fontId="24" fillId="0" borderId="0" xfId="1" applyFont="1">
      <alignment vertical="top"/>
    </xf>
    <xf numFmtId="167" fontId="9" fillId="0" borderId="0" xfId="4" applyFont="1" applyBorder="1" applyAlignment="1">
      <alignment vertical="center"/>
    </xf>
    <xf numFmtId="167" fontId="18" fillId="0" borderId="0" xfId="4" applyFont="1" applyBorder="1" applyAlignment="1">
      <alignment vertical="center"/>
    </xf>
    <xf numFmtId="167" fontId="9" fillId="0" borderId="0" xfId="4" applyFont="1" applyAlignment="1">
      <alignment vertical="center"/>
    </xf>
    <xf numFmtId="167" fontId="7" fillId="0" borderId="0" xfId="4" applyFont="1" applyBorder="1" applyAlignment="1">
      <alignment vertical="center"/>
    </xf>
    <xf numFmtId="168" fontId="7" fillId="6" borderId="0" xfId="0" applyFont="1" applyFill="1" applyBorder="1" applyAlignment="1">
      <alignment horizontal="right" vertical="center"/>
    </xf>
    <xf numFmtId="172" fontId="18" fillId="0" borderId="0" xfId="0" applyNumberFormat="1" applyFont="1" applyBorder="1" applyAlignment="1">
      <alignment horizontal="left" vertical="center"/>
    </xf>
    <xf numFmtId="168" fontId="7" fillId="0" borderId="0" xfId="0" applyFont="1" applyAlignment="1">
      <alignment horizontal="left" vertical="top"/>
    </xf>
    <xf numFmtId="170" fontId="7" fillId="0" borderId="0" xfId="0" applyNumberFormat="1" applyFont="1" applyAlignment="1">
      <alignment horizontal="left" vertical="top"/>
    </xf>
    <xf numFmtId="167" fontId="7" fillId="0" borderId="0" xfId="4" applyFont="1" applyBorder="1">
      <alignment vertical="top"/>
    </xf>
    <xf numFmtId="168" fontId="19" fillId="0" borderId="0" xfId="0" applyFont="1" applyFill="1" applyBorder="1">
      <alignment vertical="top"/>
    </xf>
    <xf numFmtId="168" fontId="10" fillId="0" borderId="0" xfId="0" applyFont="1" applyBorder="1" applyAlignment="1">
      <alignment horizontal="right" vertical="top"/>
    </xf>
    <xf numFmtId="168" fontId="10" fillId="0" borderId="0" xfId="0" applyFont="1" applyBorder="1">
      <alignment vertical="top"/>
    </xf>
    <xf numFmtId="170" fontId="10" fillId="8" borderId="0" xfId="0" applyNumberFormat="1" applyFont="1" applyFill="1" applyBorder="1" applyAlignment="1">
      <alignment horizontal="left" vertical="top"/>
    </xf>
    <xf numFmtId="168" fontId="0" fillId="0" borderId="0" xfId="0" applyFont="1">
      <alignment vertical="top"/>
    </xf>
    <xf numFmtId="168" fontId="25" fillId="0" borderId="0" xfId="0" applyFont="1">
      <alignment vertical="top"/>
    </xf>
    <xf numFmtId="168" fontId="0" fillId="0" borderId="0" xfId="0" applyFont="1" applyAlignment="1">
      <alignment horizontal="left" vertical="top"/>
    </xf>
    <xf numFmtId="167" fontId="0" fillId="0" borderId="0" xfId="4" applyFont="1" applyFill="1">
      <alignment vertical="top"/>
    </xf>
    <xf numFmtId="170" fontId="7" fillId="4" borderId="0" xfId="0" applyNumberFormat="1" applyFont="1" applyFill="1" applyAlignment="1">
      <alignment horizontal="left" vertical="top"/>
    </xf>
    <xf numFmtId="168" fontId="0" fillId="4" borderId="0" xfId="0" applyFont="1" applyFill="1">
      <alignment vertical="top"/>
    </xf>
    <xf numFmtId="168" fontId="7" fillId="10" borderId="0" xfId="0" applyFont="1" applyFill="1" applyBorder="1" applyAlignment="1">
      <alignment horizontal="left" vertical="top"/>
    </xf>
    <xf numFmtId="168" fontId="7" fillId="8" borderId="0" xfId="0" applyFont="1" applyFill="1" applyBorder="1" applyAlignment="1">
      <alignment horizontal="left" vertical="top"/>
    </xf>
    <xf numFmtId="168" fontId="7" fillId="15" borderId="0" xfId="0" applyFont="1" applyFill="1" applyBorder="1" applyAlignment="1">
      <alignment horizontal="left" vertical="top"/>
    </xf>
    <xf numFmtId="168" fontId="7" fillId="3" borderId="0" xfId="0" applyFont="1" applyFill="1" applyBorder="1" applyAlignment="1">
      <alignment horizontal="left" vertical="top"/>
    </xf>
    <xf numFmtId="168" fontId="7" fillId="0" borderId="0" xfId="0" applyFont="1" applyFill="1" applyBorder="1" applyAlignment="1">
      <alignment horizontal="left" vertical="top"/>
    </xf>
    <xf numFmtId="168" fontId="11" fillId="0" borderId="0" xfId="0" applyFont="1" applyBorder="1">
      <alignment vertical="top"/>
    </xf>
    <xf numFmtId="168" fontId="12" fillId="0" borderId="0" xfId="0" applyFont="1" applyBorder="1">
      <alignment vertical="top"/>
    </xf>
    <xf numFmtId="168" fontId="7" fillId="0" borderId="0" xfId="0" applyFont="1" applyBorder="1">
      <alignment vertical="top"/>
    </xf>
    <xf numFmtId="168" fontId="7" fillId="10" borderId="0" xfId="0" applyFont="1" applyFill="1" applyBorder="1">
      <alignment vertical="top"/>
    </xf>
    <xf numFmtId="168" fontId="7" fillId="8" borderId="0" xfId="0" applyFont="1" applyFill="1" applyBorder="1">
      <alignment vertical="top"/>
    </xf>
    <xf numFmtId="168" fontId="7" fillId="12" borderId="0" xfId="0" applyFont="1" applyFill="1" applyBorder="1">
      <alignment vertical="top"/>
    </xf>
    <xf numFmtId="168" fontId="9" fillId="0" borderId="0" xfId="0" applyFont="1" applyFill="1" applyBorder="1">
      <alignment vertical="top"/>
    </xf>
    <xf numFmtId="168" fontId="0" fillId="0" borderId="0" xfId="0" applyFont="1" applyFill="1" applyBorder="1">
      <alignment vertical="top"/>
    </xf>
    <xf numFmtId="168" fontId="7" fillId="6" borderId="0" xfId="0" applyFont="1" applyFill="1" applyBorder="1" applyAlignment="1">
      <alignment horizontal="center" vertical="top"/>
    </xf>
    <xf numFmtId="167" fontId="10" fillId="0" borderId="0" xfId="4" applyFont="1" applyFill="1" applyBorder="1">
      <alignment vertical="top"/>
    </xf>
    <xf numFmtId="0" fontId="10" fillId="0" borderId="0" xfId="2" applyNumberFormat="1" applyFont="1" applyFill="1" applyBorder="1" applyAlignment="1">
      <alignment vertical="top"/>
    </xf>
    <xf numFmtId="0" fontId="10" fillId="0" borderId="0" xfId="0" applyNumberFormat="1" applyFont="1" applyFill="1" applyBorder="1">
      <alignment vertical="top"/>
    </xf>
    <xf numFmtId="168" fontId="14" fillId="0" borderId="0" xfId="0" applyFont="1" applyFill="1">
      <alignment vertical="top"/>
    </xf>
    <xf numFmtId="168" fontId="0" fillId="0" borderId="0" xfId="0" applyFont="1" applyFill="1">
      <alignment vertical="top"/>
    </xf>
    <xf numFmtId="174" fontId="0" fillId="0" borderId="0" xfId="5" applyFont="1" applyFill="1">
      <alignment vertical="top"/>
    </xf>
    <xf numFmtId="168" fontId="28" fillId="0" borderId="0" xfId="0" applyFont="1">
      <alignment vertical="top"/>
    </xf>
    <xf numFmtId="168" fontId="28" fillId="0" borderId="0" xfId="0" applyFont="1" applyFill="1">
      <alignment vertical="top"/>
    </xf>
    <xf numFmtId="174" fontId="7" fillId="0" borderId="0" xfId="5" applyFont="1" applyFill="1">
      <alignment vertical="top"/>
    </xf>
    <xf numFmtId="170" fontId="7" fillId="4" borderId="0" xfId="0" applyNumberFormat="1" applyFont="1" applyFill="1" applyAlignment="1">
      <alignment horizontal="right" vertical="top"/>
    </xf>
    <xf numFmtId="167" fontId="10" fillId="0" borderId="0" xfId="4" applyFont="1" applyFill="1" applyBorder="1" applyAlignment="1">
      <alignment horizontal="left" vertical="top"/>
    </xf>
    <xf numFmtId="168" fontId="19" fillId="0" borderId="0" xfId="0" applyFont="1" applyAlignment="1">
      <alignment horizontal="left" vertical="top"/>
    </xf>
    <xf numFmtId="167" fontId="19" fillId="0" borderId="0" xfId="4" applyFont="1" applyFill="1" applyAlignment="1">
      <alignment horizontal="left" vertical="top"/>
    </xf>
    <xf numFmtId="167" fontId="8" fillId="0" borderId="0" xfId="7" applyNumberFormat="1" applyFill="1" applyAlignment="1">
      <alignment vertical="top"/>
    </xf>
    <xf numFmtId="168" fontId="21" fillId="4" borderId="0" xfId="0" applyFont="1" applyFill="1" applyBorder="1" applyAlignment="1">
      <alignment vertical="top" wrapText="1"/>
    </xf>
    <xf numFmtId="168" fontId="21" fillId="9" borderId="0" xfId="0" applyFont="1" applyFill="1" applyBorder="1" applyAlignment="1">
      <alignment vertical="top" wrapText="1"/>
    </xf>
    <xf numFmtId="171" fontId="0" fillId="4" borderId="0" xfId="1" applyFont="1" applyFill="1" applyBorder="1">
      <alignment vertical="top"/>
    </xf>
    <xf numFmtId="171" fontId="20" fillId="4" borderId="0" xfId="1" applyFont="1" applyFill="1" applyBorder="1">
      <alignment vertical="top"/>
    </xf>
    <xf numFmtId="168" fontId="0" fillId="0" borderId="0" xfId="0" applyFill="1">
      <alignment vertical="top"/>
    </xf>
    <xf numFmtId="167" fontId="14" fillId="0" borderId="0" xfId="4" applyFont="1">
      <alignment vertical="top"/>
    </xf>
    <xf numFmtId="170" fontId="10" fillId="0" borderId="0" xfId="0" applyNumberFormat="1" applyFont="1" applyFill="1" applyBorder="1" applyAlignment="1">
      <alignment horizontal="left" vertical="top"/>
    </xf>
    <xf numFmtId="168" fontId="24" fillId="0" borderId="0" xfId="0" applyFont="1" applyFill="1" applyBorder="1">
      <alignment vertical="top"/>
    </xf>
    <xf numFmtId="170" fontId="24" fillId="0" borderId="0" xfId="0" applyNumberFormat="1" applyFont="1" applyFill="1" applyBorder="1" applyAlignment="1">
      <alignment horizontal="left" vertical="top"/>
    </xf>
    <xf numFmtId="168" fontId="17" fillId="0" borderId="0" xfId="0" applyFont="1" applyFill="1" applyBorder="1">
      <alignment vertical="top"/>
    </xf>
    <xf numFmtId="168" fontId="17" fillId="0" borderId="0" xfId="0" applyFont="1" applyFill="1">
      <alignment vertical="top"/>
    </xf>
    <xf numFmtId="168" fontId="10" fillId="8" borderId="0" xfId="0" applyFont="1" applyFill="1" applyBorder="1" applyAlignment="1">
      <alignment horizontal="left" vertical="top"/>
    </xf>
    <xf numFmtId="174" fontId="0" fillId="0" borderId="0" xfId="5" applyFont="1">
      <alignment vertical="top"/>
    </xf>
    <xf numFmtId="170" fontId="17" fillId="0" borderId="0" xfId="0" applyNumberFormat="1" applyFont="1" applyFill="1" applyBorder="1" applyAlignment="1">
      <alignment horizontal="left" vertical="top"/>
    </xf>
    <xf numFmtId="167" fontId="10" fillId="0" borderId="0" xfId="4" applyFont="1" applyFill="1">
      <alignment vertical="top"/>
    </xf>
    <xf numFmtId="168" fontId="18" fillId="0" borderId="0" xfId="0" applyFont="1">
      <alignment vertical="top"/>
    </xf>
    <xf numFmtId="168" fontId="28" fillId="8" borderId="0" xfId="0" applyFont="1" applyFill="1" applyBorder="1" applyAlignment="1">
      <alignment horizontal="left" vertical="top"/>
    </xf>
    <xf numFmtId="170" fontId="18" fillId="0" borderId="0" xfId="0" applyNumberFormat="1" applyFont="1" applyAlignment="1">
      <alignment horizontal="left" vertical="top"/>
    </xf>
    <xf numFmtId="168" fontId="28" fillId="8" borderId="0" xfId="0" applyFont="1" applyFill="1" applyBorder="1">
      <alignment vertical="top"/>
    </xf>
    <xf numFmtId="167" fontId="28" fillId="0" borderId="0" xfId="4" applyFont="1">
      <alignment vertical="top"/>
    </xf>
    <xf numFmtId="167" fontId="28" fillId="0" borderId="0" xfId="4" applyFont="1" applyFill="1">
      <alignment vertical="top"/>
    </xf>
    <xf numFmtId="174" fontId="30" fillId="0" borderId="0" xfId="5" applyFont="1">
      <alignment vertical="top"/>
    </xf>
    <xf numFmtId="168" fontId="30" fillId="0" borderId="0" xfId="0" applyFont="1">
      <alignment vertical="top"/>
    </xf>
    <xf numFmtId="171" fontId="29" fillId="0" borderId="0" xfId="1" applyFont="1">
      <alignment vertical="top"/>
    </xf>
    <xf numFmtId="168" fontId="27" fillId="0" borderId="0" xfId="0" applyFont="1">
      <alignment vertical="top"/>
    </xf>
    <xf numFmtId="168" fontId="28" fillId="0" borderId="0" xfId="0" applyFont="1" applyFill="1" applyBorder="1">
      <alignment vertical="top"/>
    </xf>
    <xf numFmtId="168" fontId="30" fillId="0" borderId="0" xfId="0" applyFont="1" applyFill="1" applyBorder="1">
      <alignment vertical="top"/>
    </xf>
    <xf numFmtId="168" fontId="29" fillId="0" borderId="0" xfId="0" applyFont="1" applyFill="1" applyBorder="1">
      <alignment vertical="top"/>
    </xf>
    <xf numFmtId="168" fontId="18" fillId="4" borderId="0" xfId="0" applyFont="1" applyFill="1">
      <alignment vertical="top"/>
    </xf>
    <xf numFmtId="168" fontId="18" fillId="0" borderId="0" xfId="0" applyFont="1" applyFill="1" applyBorder="1">
      <alignment vertical="top"/>
    </xf>
    <xf numFmtId="168" fontId="29" fillId="0" borderId="0" xfId="0" applyFont="1">
      <alignment vertical="top"/>
    </xf>
    <xf numFmtId="168" fontId="18" fillId="0" borderId="0" xfId="0" applyFont="1" applyAlignment="1">
      <alignment vertical="center"/>
    </xf>
    <xf numFmtId="168" fontId="7" fillId="0" borderId="11" xfId="0" applyFont="1" applyBorder="1">
      <alignment vertical="top"/>
    </xf>
    <xf numFmtId="168" fontId="17" fillId="0" borderId="11" xfId="0" applyFont="1" applyBorder="1">
      <alignment vertical="top"/>
    </xf>
    <xf numFmtId="168" fontId="17" fillId="0" borderId="0" xfId="0" applyFont="1" applyAlignment="1">
      <alignment horizontal="left" vertical="top"/>
    </xf>
    <xf numFmtId="171" fontId="28" fillId="0" borderId="0" xfId="1" applyFont="1">
      <alignment vertical="top"/>
    </xf>
    <xf numFmtId="168" fontId="9" fillId="0" borderId="0" xfId="0" applyFont="1" applyFill="1" applyAlignment="1">
      <alignment vertical="center"/>
    </xf>
    <xf numFmtId="168" fontId="7" fillId="0" borderId="0" xfId="0" applyFont="1" applyFill="1" applyAlignment="1">
      <alignment vertical="center"/>
    </xf>
    <xf numFmtId="171" fontId="7" fillId="0" borderId="0" xfId="1" applyFont="1" applyFill="1" applyBorder="1">
      <alignment vertical="top"/>
    </xf>
    <xf numFmtId="168" fontId="0" fillId="0" borderId="0" xfId="0" applyFont="1" applyFill="1" applyAlignment="1">
      <alignment vertical="center"/>
    </xf>
    <xf numFmtId="171" fontId="18" fillId="0" borderId="0" xfId="1" applyFont="1" applyFill="1" applyBorder="1">
      <alignment vertical="top"/>
    </xf>
    <xf numFmtId="171" fontId="0" fillId="0" borderId="0" xfId="1" applyFont="1" applyFill="1">
      <alignment vertical="top"/>
    </xf>
    <xf numFmtId="168" fontId="7" fillId="0" borderId="0" xfId="0" applyFont="1" applyFill="1" applyAlignment="1">
      <alignment horizontal="right" vertical="top"/>
    </xf>
    <xf numFmtId="168" fontId="11" fillId="0" borderId="0" xfId="0" applyFont="1" applyFill="1">
      <alignment vertical="top"/>
    </xf>
    <xf numFmtId="171" fontId="11" fillId="0" borderId="0" xfId="1" applyFont="1" applyFill="1">
      <alignment vertical="top"/>
    </xf>
    <xf numFmtId="170" fontId="18" fillId="0" borderId="0" xfId="0" applyNumberFormat="1" applyFont="1" applyFill="1">
      <alignment vertical="top"/>
    </xf>
    <xf numFmtId="170" fontId="18" fillId="4" borderId="0" xfId="0" applyNumberFormat="1" applyFont="1" applyFill="1">
      <alignment vertical="top"/>
    </xf>
    <xf numFmtId="169" fontId="18" fillId="0" borderId="0" xfId="3" applyFont="1">
      <alignment vertical="top"/>
    </xf>
    <xf numFmtId="173" fontId="18" fillId="0" borderId="0" xfId="3" applyNumberFormat="1" applyFont="1">
      <alignment vertical="top"/>
    </xf>
    <xf numFmtId="171" fontId="10" fillId="0" borderId="0" xfId="1" applyFont="1" applyFill="1">
      <alignment vertical="top"/>
    </xf>
    <xf numFmtId="171" fontId="18" fillId="0" borderId="0" xfId="1" applyFont="1" applyFill="1">
      <alignment vertical="top"/>
    </xf>
    <xf numFmtId="171" fontId="7" fillId="5" borderId="0" xfId="1" applyFont="1" applyFill="1" applyBorder="1">
      <alignment vertical="top"/>
    </xf>
    <xf numFmtId="167" fontId="16" fillId="0" borderId="0" xfId="4" applyFont="1" applyFill="1">
      <alignment vertical="top"/>
    </xf>
    <xf numFmtId="167" fontId="28" fillId="0" borderId="0" xfId="4" applyFont="1" applyFill="1" applyBorder="1">
      <alignment vertical="top"/>
    </xf>
    <xf numFmtId="167" fontId="24" fillId="0" borderId="0" xfId="4" applyFont="1" applyFill="1" applyBorder="1">
      <alignment vertical="top"/>
    </xf>
    <xf numFmtId="167" fontId="30" fillId="0" borderId="0" xfId="4" applyFont="1" applyFill="1" applyBorder="1">
      <alignment vertical="top"/>
    </xf>
    <xf numFmtId="167" fontId="17" fillId="0" borderId="0" xfId="4" applyFont="1" applyFill="1" applyBorder="1">
      <alignment vertical="top"/>
    </xf>
    <xf numFmtId="167" fontId="24" fillId="0" borderId="0" xfId="4" applyFont="1">
      <alignment vertical="top"/>
    </xf>
    <xf numFmtId="167" fontId="30" fillId="0" borderId="0" xfId="4" applyFont="1">
      <alignment vertical="top"/>
    </xf>
    <xf numFmtId="171" fontId="0" fillId="0" borderId="0" xfId="1" applyFont="1">
      <alignment vertical="top"/>
    </xf>
    <xf numFmtId="171" fontId="17" fillId="0" borderId="0" xfId="1" applyFont="1" applyFill="1">
      <alignment vertical="top"/>
    </xf>
    <xf numFmtId="171" fontId="9" fillId="0" borderId="0" xfId="1" applyFont="1" applyFill="1">
      <alignment vertical="top"/>
    </xf>
    <xf numFmtId="168" fontId="7" fillId="0" borderId="11" xfId="0" applyFont="1" applyFill="1" applyBorder="1">
      <alignment vertical="top"/>
    </xf>
    <xf numFmtId="168" fontId="16" fillId="0" borderId="0" xfId="0" applyFont="1" applyFill="1" applyAlignment="1">
      <alignment vertical="center"/>
    </xf>
    <xf numFmtId="167" fontId="9" fillId="0" borderId="0" xfId="4" applyFont="1" applyFill="1">
      <alignment vertical="top"/>
    </xf>
    <xf numFmtId="174" fontId="17" fillId="0" borderId="0" xfId="5" applyFont="1" applyFill="1">
      <alignment vertical="top"/>
    </xf>
    <xf numFmtId="168" fontId="7" fillId="10" borderId="0" xfId="0" applyFont="1" applyFill="1" applyAlignment="1">
      <alignment vertical="center"/>
    </xf>
    <xf numFmtId="171" fontId="31" fillId="11" borderId="0" xfId="1" applyFont="1" applyFill="1">
      <alignment vertical="top"/>
    </xf>
    <xf numFmtId="171" fontId="10" fillId="0" borderId="0" xfId="1" applyFont="1" applyFill="1" applyAlignment="1">
      <alignment vertical="center"/>
    </xf>
    <xf numFmtId="175" fontId="10" fillId="0" borderId="0" xfId="8" applyNumberFormat="1" applyFont="1" applyFill="1" applyAlignment="1">
      <alignment horizontal="left" vertical="top" indent="6"/>
    </xf>
    <xf numFmtId="175" fontId="10" fillId="0" borderId="0" xfId="8" applyNumberFormat="1" applyFont="1" applyFill="1" applyAlignment="1">
      <alignment vertical="top"/>
    </xf>
    <xf numFmtId="175" fontId="10" fillId="0" borderId="0" xfId="8" applyNumberFormat="1" applyFont="1" applyFill="1" applyAlignment="1">
      <alignment horizontal="left" vertical="top" indent="5"/>
    </xf>
    <xf numFmtId="175" fontId="10" fillId="0" borderId="0" xfId="8" applyNumberFormat="1" applyFont="1" applyFill="1" applyAlignment="1">
      <alignment horizontal="center" vertical="top"/>
    </xf>
    <xf numFmtId="178" fontId="7" fillId="0" borderId="0" xfId="1" applyNumberFormat="1" applyFont="1">
      <alignment vertical="top"/>
    </xf>
    <xf numFmtId="179" fontId="7" fillId="0" borderId="0" xfId="0" applyNumberFormat="1" applyFont="1">
      <alignment vertical="top"/>
    </xf>
    <xf numFmtId="179" fontId="7" fillId="0" borderId="11" xfId="0" applyNumberFormat="1" applyFont="1" applyBorder="1">
      <alignment vertical="top"/>
    </xf>
    <xf numFmtId="168" fontId="0" fillId="0" borderId="0" xfId="0" applyFont="1" applyFill="1" applyAlignment="1">
      <alignment horizontal="right" vertical="top"/>
    </xf>
    <xf numFmtId="174" fontId="7" fillId="0" borderId="0" xfId="5" applyFont="1" applyFill="1" applyAlignment="1">
      <alignment horizontal="right" vertical="top"/>
    </xf>
    <xf numFmtId="171" fontId="7" fillId="0" borderId="0" xfId="1" applyFont="1" applyFill="1" applyAlignment="1">
      <alignment horizontal="right" vertical="top"/>
    </xf>
    <xf numFmtId="168" fontId="18" fillId="4" borderId="0" xfId="0" applyFont="1" applyFill="1" applyAlignment="1">
      <alignment horizontal="right" vertical="top"/>
    </xf>
    <xf numFmtId="168" fontId="18" fillId="8" borderId="0" xfId="0" applyFont="1" applyFill="1" applyAlignment="1">
      <alignment horizontal="right" vertical="top"/>
    </xf>
    <xf numFmtId="168" fontId="7" fillId="4" borderId="0" xfId="0" applyFont="1" applyFill="1" applyAlignment="1">
      <alignment horizontal="right" vertical="top"/>
    </xf>
    <xf numFmtId="168" fontId="18" fillId="0" borderId="0" xfId="0" applyFont="1" applyFill="1" applyAlignment="1">
      <alignment horizontal="right" vertical="top"/>
    </xf>
    <xf numFmtId="170" fontId="18" fillId="10" borderId="0" xfId="0" applyNumberFormat="1" applyFont="1" applyFill="1" applyAlignment="1">
      <alignment horizontal="right" vertical="top"/>
    </xf>
    <xf numFmtId="169" fontId="7" fillId="10" borderId="0" xfId="3" applyFont="1" applyFill="1" applyAlignment="1">
      <alignment horizontal="right" vertical="top"/>
    </xf>
    <xf numFmtId="173" fontId="7" fillId="10" borderId="0" xfId="3" applyNumberFormat="1" applyFont="1" applyFill="1" applyAlignment="1">
      <alignment horizontal="right" vertical="top"/>
    </xf>
    <xf numFmtId="0" fontId="7" fillId="10" borderId="0" xfId="0" applyNumberFormat="1" applyFont="1" applyFill="1" applyAlignment="1">
      <alignment horizontal="right" vertical="top" wrapText="1"/>
    </xf>
    <xf numFmtId="0" fontId="7" fillId="7" borderId="0" xfId="0" applyNumberFormat="1" applyFont="1" applyFill="1" applyAlignment="1">
      <alignment horizontal="right" vertical="top" wrapText="1"/>
    </xf>
    <xf numFmtId="168" fontId="32" fillId="0" borderId="0" xfId="0" applyFont="1" applyAlignment="1">
      <alignment vertical="center"/>
    </xf>
    <xf numFmtId="170" fontId="33" fillId="0" borderId="0" xfId="0" applyNumberFormat="1" applyFont="1" applyAlignment="1">
      <alignment horizontal="right" vertical="center"/>
    </xf>
    <xf numFmtId="168" fontId="34" fillId="0" borderId="0" xfId="0" applyFont="1" applyAlignment="1">
      <alignment vertical="center"/>
    </xf>
    <xf numFmtId="168" fontId="34" fillId="0" borderId="0" xfId="0" applyFont="1" applyFill="1" applyAlignment="1">
      <alignment vertical="center"/>
    </xf>
    <xf numFmtId="168" fontId="35" fillId="0" borderId="0" xfId="0" applyFont="1" applyAlignment="1">
      <alignment vertical="center"/>
    </xf>
    <xf numFmtId="168" fontId="33" fillId="0" borderId="0" xfId="0" applyFont="1" applyFill="1" applyAlignment="1">
      <alignment vertical="center"/>
    </xf>
    <xf numFmtId="168" fontId="33" fillId="0" borderId="0" xfId="0" applyFont="1" applyFill="1">
      <alignment vertical="top"/>
    </xf>
    <xf numFmtId="168" fontId="34" fillId="0" borderId="0" xfId="0" applyFont="1" applyFill="1">
      <alignment vertical="top"/>
    </xf>
    <xf numFmtId="168" fontId="37" fillId="0" borderId="0" xfId="0" applyFont="1" applyFill="1">
      <alignment vertical="top"/>
    </xf>
    <xf numFmtId="174" fontId="34" fillId="0" borderId="0" xfId="5" applyFont="1" applyFill="1">
      <alignment vertical="top"/>
    </xf>
    <xf numFmtId="174" fontId="33" fillId="0" borderId="0" xfId="5" applyFont="1" applyFill="1">
      <alignment vertical="top"/>
    </xf>
    <xf numFmtId="168" fontId="37" fillId="0" borderId="0" xfId="0" applyFont="1" applyFill="1" applyAlignment="1">
      <alignment vertical="center"/>
    </xf>
    <xf numFmtId="168" fontId="36" fillId="0" borderId="0" xfId="0" applyFont="1" applyFill="1">
      <alignment vertical="top"/>
    </xf>
    <xf numFmtId="168" fontId="38" fillId="0" borderId="0" xfId="0" applyFont="1" applyAlignment="1">
      <alignment horizontal="left" vertical="top"/>
    </xf>
    <xf numFmtId="168" fontId="40" fillId="0" borderId="0" xfId="0" applyFont="1">
      <alignment vertical="top"/>
    </xf>
    <xf numFmtId="168" fontId="40" fillId="0" borderId="0" xfId="0" applyFont="1" applyFill="1">
      <alignment vertical="top"/>
    </xf>
    <xf numFmtId="168" fontId="39" fillId="0" borderId="0" xfId="0" applyFont="1">
      <alignment vertical="top"/>
    </xf>
    <xf numFmtId="168" fontId="41" fillId="0" borderId="0" xfId="0" applyFont="1" applyAlignment="1">
      <alignment horizontal="left" vertical="top"/>
    </xf>
    <xf numFmtId="168" fontId="39" fillId="0" borderId="0" xfId="0" applyFont="1" applyFill="1">
      <alignment vertical="top"/>
    </xf>
    <xf numFmtId="168" fontId="42" fillId="0" borderId="0" xfId="0" applyFont="1">
      <alignment vertical="top"/>
    </xf>
    <xf numFmtId="175" fontId="43" fillId="11" borderId="0" xfId="8" applyNumberFormat="1" applyFont="1" applyFill="1" applyAlignment="1">
      <alignment vertical="top"/>
    </xf>
    <xf numFmtId="168" fontId="44" fillId="0" borderId="10" xfId="0" applyFont="1" applyBorder="1">
      <alignment vertical="top"/>
    </xf>
    <xf numFmtId="168" fontId="45" fillId="0" borderId="0" xfId="0" applyFont="1">
      <alignment vertical="top"/>
    </xf>
    <xf numFmtId="168" fontId="8" fillId="0" borderId="10" xfId="7" applyBorder="1" applyAlignment="1">
      <alignment vertical="top"/>
    </xf>
    <xf numFmtId="168" fontId="46" fillId="0" borderId="0" xfId="0" applyFont="1">
      <alignment vertical="top"/>
    </xf>
    <xf numFmtId="168" fontId="0" fillId="16" borderId="0" xfId="0" applyFont="1" applyFill="1" applyBorder="1">
      <alignment vertical="top"/>
    </xf>
    <xf numFmtId="168" fontId="0" fillId="17" borderId="0" xfId="0" applyFont="1" applyFill="1" applyBorder="1">
      <alignment vertical="top"/>
    </xf>
    <xf numFmtId="168" fontId="0" fillId="0" borderId="0" xfId="0" applyFont="1" applyAlignment="1">
      <alignment vertical="top" wrapText="1"/>
    </xf>
    <xf numFmtId="168" fontId="8" fillId="0" borderId="0" xfId="7" applyNumberFormat="1" applyAlignment="1">
      <alignment vertical="top"/>
    </xf>
    <xf numFmtId="168" fontId="47" fillId="17" borderId="0" xfId="0" applyFont="1" applyFill="1" applyBorder="1">
      <alignment vertical="top"/>
    </xf>
    <xf numFmtId="168" fontId="48" fillId="0" borderId="0" xfId="0" applyFont="1">
      <alignment vertical="top"/>
    </xf>
    <xf numFmtId="168" fontId="48" fillId="0" borderId="0" xfId="0" applyFont="1" applyAlignment="1">
      <alignment vertical="top" wrapText="1"/>
    </xf>
    <xf numFmtId="168" fontId="0" fillId="16" borderId="14" xfId="0" applyFont="1" applyFill="1" applyBorder="1">
      <alignment vertical="top"/>
    </xf>
    <xf numFmtId="168" fontId="0" fillId="0" borderId="14" xfId="0" applyFont="1" applyBorder="1">
      <alignment vertical="top"/>
    </xf>
    <xf numFmtId="168" fontId="8" fillId="0" borderId="14" xfId="7" applyNumberFormat="1" applyBorder="1" applyAlignment="1">
      <alignment vertical="top" wrapText="1"/>
    </xf>
    <xf numFmtId="168" fontId="49" fillId="0" borderId="0" xfId="0" applyFont="1" applyAlignment="1">
      <alignment vertical="top" wrapText="1"/>
    </xf>
    <xf numFmtId="171" fontId="0" fillId="16" borderId="0" xfId="0" applyNumberFormat="1" applyFont="1" applyFill="1" applyBorder="1">
      <alignment vertical="top"/>
    </xf>
    <xf numFmtId="171" fontId="50" fillId="16" borderId="0" xfId="0" applyNumberFormat="1" applyFont="1" applyFill="1" applyBorder="1">
      <alignment vertical="top"/>
    </xf>
    <xf numFmtId="168" fontId="9" fillId="10" borderId="0" xfId="0" applyFont="1" applyFill="1">
      <alignment vertical="top"/>
    </xf>
    <xf numFmtId="181" fontId="9" fillId="10" borderId="0" xfId="0" applyNumberFormat="1" applyFont="1" applyFill="1">
      <alignment vertical="top"/>
    </xf>
    <xf numFmtId="168" fontId="8" fillId="0" borderId="0" xfId="7" applyNumberFormat="1" applyAlignment="1">
      <alignment vertical="top" wrapText="1"/>
    </xf>
    <xf numFmtId="180" fontId="7" fillId="0" borderId="0" xfId="1" applyNumberFormat="1" applyFont="1" applyFill="1" applyAlignment="1">
      <alignment horizontal="right" vertical="top"/>
    </xf>
    <xf numFmtId="170" fontId="7" fillId="0" borderId="0" xfId="0" applyNumberFormat="1" applyFont="1" applyFill="1" applyBorder="1" applyAlignment="1">
      <alignment horizontal="left" vertical="top"/>
    </xf>
    <xf numFmtId="168" fontId="16" fillId="0" borderId="0" xfId="0" applyFont="1" applyFill="1" applyBorder="1">
      <alignment vertical="top"/>
    </xf>
    <xf numFmtId="168" fontId="16" fillId="0" borderId="0" xfId="1" applyNumberFormat="1" applyFont="1">
      <alignment vertical="top"/>
    </xf>
    <xf numFmtId="174" fontId="7" fillId="0" borderId="0" xfId="0" applyNumberFormat="1" applyFont="1">
      <alignment vertical="top"/>
    </xf>
    <xf numFmtId="167" fontId="7" fillId="0" borderId="0" xfId="4" applyFont="1" applyFill="1" applyBorder="1">
      <alignment vertical="top"/>
    </xf>
    <xf numFmtId="168" fontId="16" fillId="0" borderId="0" xfId="0" applyFont="1" applyAlignment="1">
      <alignment horizontal="left" vertical="top"/>
    </xf>
    <xf numFmtId="168" fontId="17" fillId="4" borderId="0" xfId="0" applyFont="1" applyFill="1" applyBorder="1">
      <alignment vertical="top"/>
    </xf>
    <xf numFmtId="170" fontId="39" fillId="0" borderId="0" xfId="0" applyNumberFormat="1" applyFont="1" applyAlignment="1">
      <alignment horizontal="right" vertical="top"/>
    </xf>
    <xf numFmtId="168" fontId="16" fillId="0" borderId="0" xfId="4" applyNumberFormat="1" applyFont="1" applyFill="1" applyBorder="1">
      <alignment vertical="top"/>
    </xf>
    <xf numFmtId="167" fontId="7" fillId="0" borderId="0" xfId="0" applyNumberFormat="1" applyFont="1" applyFill="1" applyBorder="1">
      <alignment vertical="top"/>
    </xf>
    <xf numFmtId="168" fontId="28" fillId="0" borderId="0" xfId="0" applyFont="1" applyBorder="1">
      <alignment vertical="top"/>
    </xf>
    <xf numFmtId="168" fontId="17" fillId="0" borderId="0" xfId="0" applyFont="1" applyFill="1" applyAlignment="1">
      <alignment vertical="center"/>
    </xf>
    <xf numFmtId="168" fontId="51" fillId="0" borderId="0" xfId="0" applyFont="1">
      <alignment vertical="top"/>
    </xf>
    <xf numFmtId="168" fontId="52" fillId="0" borderId="0" xfId="0" applyFont="1">
      <alignment vertical="top"/>
    </xf>
    <xf numFmtId="168" fontId="53" fillId="0" borderId="0" xfId="0" applyFont="1">
      <alignment vertical="top"/>
    </xf>
    <xf numFmtId="168" fontId="51" fillId="0" borderId="0" xfId="0" applyFont="1" applyAlignment="1">
      <alignment horizontal="right"/>
    </xf>
    <xf numFmtId="167" fontId="7" fillId="0" borderId="0" xfId="0" applyNumberFormat="1" applyFont="1">
      <alignment vertical="top"/>
    </xf>
    <xf numFmtId="167" fontId="16" fillId="0" borderId="0" xfId="0" applyNumberFormat="1" applyFont="1">
      <alignment vertical="top"/>
    </xf>
    <xf numFmtId="168" fontId="10" fillId="0" borderId="0" xfId="0" applyFont="1" applyFill="1" applyBorder="1" applyAlignment="1">
      <alignment vertical="center"/>
    </xf>
    <xf numFmtId="168" fontId="16" fillId="0" borderId="0" xfId="1" applyNumberFormat="1" applyFont="1" applyFill="1" applyBorder="1">
      <alignment vertical="top"/>
    </xf>
    <xf numFmtId="174" fontId="7" fillId="0" borderId="11" xfId="5" applyFont="1" applyBorder="1">
      <alignment vertical="top"/>
    </xf>
    <xf numFmtId="167" fontId="55" fillId="0" borderId="0" xfId="4" applyFont="1" applyFill="1" applyBorder="1">
      <alignment vertical="top"/>
    </xf>
    <xf numFmtId="167" fontId="56" fillId="0" borderId="0" xfId="4" applyFont="1" applyFill="1" applyBorder="1">
      <alignment vertical="top"/>
    </xf>
    <xf numFmtId="167" fontId="54" fillId="0" borderId="0" xfId="4" applyFont="1" applyFill="1" applyBorder="1">
      <alignment vertical="top"/>
    </xf>
    <xf numFmtId="167" fontId="54" fillId="0" borderId="0" xfId="4" applyFont="1" applyFill="1">
      <alignment vertical="top"/>
    </xf>
    <xf numFmtId="168" fontId="55" fillId="0" borderId="0" xfId="0" applyFont="1">
      <alignment vertical="top"/>
    </xf>
    <xf numFmtId="168" fontId="57" fillId="0" borderId="0" xfId="0" applyFont="1">
      <alignment vertical="top"/>
    </xf>
    <xf numFmtId="168" fontId="54" fillId="0" borderId="0" xfId="0" applyFont="1">
      <alignment vertical="top"/>
    </xf>
    <xf numFmtId="168" fontId="54" fillId="0" borderId="0" xfId="0" applyFont="1" applyFill="1">
      <alignment vertical="top"/>
    </xf>
    <xf numFmtId="168" fontId="16" fillId="0" borderId="0" xfId="0" applyFont="1" applyFill="1" applyBorder="1" applyAlignment="1">
      <alignment horizontal="right" vertical="top"/>
    </xf>
    <xf numFmtId="168" fontId="58" fillId="0" borderId="10" xfId="0" applyFont="1" applyFill="1" applyBorder="1">
      <alignment vertical="top"/>
    </xf>
    <xf numFmtId="168" fontId="59" fillId="0" borderId="10" xfId="0" applyFont="1" applyBorder="1">
      <alignment vertical="top"/>
    </xf>
    <xf numFmtId="176" fontId="58" fillId="0" borderId="10" xfId="6" applyFont="1" applyFill="1" applyBorder="1" applyAlignment="1">
      <alignment horizontal="left" vertical="top"/>
    </xf>
    <xf numFmtId="174" fontId="7" fillId="18" borderId="15" xfId="5" applyFont="1" applyFill="1" applyBorder="1">
      <alignment vertical="top"/>
    </xf>
    <xf numFmtId="168" fontId="1" fillId="0" borderId="0" xfId="0" applyFont="1" applyAlignment="1">
      <alignment vertical="center"/>
    </xf>
    <xf numFmtId="168" fontId="26" fillId="0" borderId="0" xfId="0" applyFont="1" applyAlignment="1">
      <alignment vertical="center"/>
    </xf>
    <xf numFmtId="168" fontId="60" fillId="19" borderId="0" xfId="0" applyFont="1" applyFill="1" applyAlignment="1">
      <alignment vertical="center"/>
    </xf>
    <xf numFmtId="168" fontId="1" fillId="0" borderId="0" xfId="0" applyFont="1" applyAlignment="1">
      <alignment horizontal="left" vertical="center" indent="1"/>
    </xf>
    <xf numFmtId="168" fontId="61" fillId="0" borderId="0" xfId="0" applyFont="1" applyAlignment="1">
      <alignment vertical="center"/>
    </xf>
    <xf numFmtId="168" fontId="1" fillId="0" borderId="0" xfId="0" applyFont="1" applyAlignment="1">
      <alignment vertical="center" wrapText="1"/>
    </xf>
    <xf numFmtId="168" fontId="7" fillId="18" borderId="15" xfId="0" applyFont="1" applyFill="1" applyBorder="1">
      <alignment vertical="top"/>
    </xf>
    <xf numFmtId="165" fontId="62" fillId="0" borderId="0" xfId="13" applyFont="1" applyFill="1" applyAlignment="1">
      <alignment vertical="top"/>
    </xf>
    <xf numFmtId="165" fontId="63" fillId="0" borderId="0" xfId="13" applyFont="1" applyFill="1" applyAlignment="1">
      <alignment vertical="top"/>
    </xf>
    <xf numFmtId="165" fontId="64" fillId="0" borderId="0" xfId="13" applyFont="1" applyFill="1" applyAlignment="1">
      <alignment vertical="top"/>
    </xf>
    <xf numFmtId="165" fontId="5" fillId="0" borderId="0" xfId="13" applyFont="1" applyFill="1" applyAlignment="1">
      <alignment horizontal="right" vertical="top"/>
    </xf>
    <xf numFmtId="165" fontId="5" fillId="0" borderId="0" xfId="13" applyFont="1" applyAlignment="1">
      <alignment vertical="top"/>
    </xf>
    <xf numFmtId="167" fontId="5" fillId="0" borderId="0" xfId="4" applyFont="1" applyAlignment="1">
      <alignment horizontal="center" vertical="top"/>
    </xf>
    <xf numFmtId="165" fontId="5" fillId="20" borderId="0" xfId="13" applyFont="1" applyFill="1" applyAlignment="1">
      <alignment vertical="top"/>
    </xf>
    <xf numFmtId="165" fontId="5" fillId="0" borderId="0" xfId="13" applyFont="1" applyFill="1" applyBorder="1" applyAlignment="1">
      <alignment vertical="top"/>
    </xf>
    <xf numFmtId="165" fontId="65" fillId="0" borderId="0" xfId="13" applyFont="1" applyFill="1" applyAlignment="1">
      <alignment vertical="top"/>
    </xf>
    <xf numFmtId="165" fontId="66" fillId="0" borderId="0" xfId="13" applyFont="1" applyFill="1" applyAlignment="1">
      <alignment vertical="top"/>
    </xf>
    <xf numFmtId="165" fontId="67" fillId="0" borderId="0" xfId="13" applyFont="1" applyFill="1" applyAlignment="1">
      <alignment horizontal="right" vertical="top"/>
    </xf>
    <xf numFmtId="165" fontId="67" fillId="0" borderId="0" xfId="13" applyFont="1" applyAlignment="1">
      <alignment vertical="top"/>
    </xf>
    <xf numFmtId="167" fontId="67" fillId="0" borderId="0" xfId="4" applyFont="1" applyAlignment="1">
      <alignment horizontal="center" vertical="top"/>
    </xf>
    <xf numFmtId="0" fontId="68" fillId="0" borderId="0" xfId="13" applyNumberFormat="1" applyFont="1" applyAlignment="1">
      <alignment horizontal="center" vertical="center"/>
    </xf>
    <xf numFmtId="168" fontId="63" fillId="18" borderId="15" xfId="0" applyFont="1" applyFill="1" applyBorder="1" applyAlignment="1">
      <alignment horizontal="center" vertical="top"/>
    </xf>
    <xf numFmtId="167" fontId="69" fillId="0" borderId="15" xfId="4" applyFont="1" applyFill="1" applyBorder="1" applyAlignment="1">
      <alignment horizontal="center" vertical="top"/>
    </xf>
    <xf numFmtId="168" fontId="63" fillId="18" borderId="17" xfId="0" applyFont="1" applyFill="1" applyBorder="1" applyAlignment="1">
      <alignment horizontal="center" vertical="top"/>
    </xf>
    <xf numFmtId="168" fontId="0" fillId="0" borderId="16" xfId="0" applyFill="1" applyBorder="1" applyAlignment="1">
      <alignment horizontal="center" vertical="top"/>
    </xf>
    <xf numFmtId="168" fontId="70" fillId="21" borderId="15" xfId="0" applyFont="1" applyFill="1" applyBorder="1" applyAlignment="1">
      <alignment horizontal="center" vertical="top"/>
    </xf>
    <xf numFmtId="165" fontId="5" fillId="0" borderId="17" xfId="13" applyFont="1" applyFill="1" applyBorder="1" applyAlignment="1">
      <alignment horizontal="center" vertical="top"/>
    </xf>
    <xf numFmtId="168" fontId="70" fillId="0" borderId="0" xfId="0" applyFont="1" applyFill="1" applyBorder="1" applyAlignment="1">
      <alignment horizontal="center" vertical="top"/>
    </xf>
    <xf numFmtId="165" fontId="5" fillId="0" borderId="0" xfId="13" applyFont="1" applyFill="1" applyBorder="1" applyAlignment="1">
      <alignment horizontal="center" vertical="top"/>
    </xf>
    <xf numFmtId="165" fontId="63" fillId="0" borderId="0" xfId="13" applyFont="1" applyFill="1" applyBorder="1" applyAlignment="1">
      <alignment vertical="top"/>
    </xf>
    <xf numFmtId="165" fontId="64" fillId="0" borderId="0" xfId="13" applyFont="1" applyFill="1" applyBorder="1" applyAlignment="1">
      <alignment vertical="top"/>
    </xf>
    <xf numFmtId="165" fontId="5" fillId="0" borderId="0" xfId="13" applyFont="1" applyFill="1" applyBorder="1" applyAlignment="1">
      <alignment horizontal="right" vertical="top"/>
    </xf>
    <xf numFmtId="168" fontId="5" fillId="0" borderId="0" xfId="0" applyFont="1" applyFill="1" applyBorder="1">
      <alignment vertical="top"/>
    </xf>
    <xf numFmtId="168" fontId="63" fillId="0" borderId="0" xfId="0" applyFont="1" applyBorder="1" applyAlignment="1">
      <alignment horizontal="right" vertical="top"/>
    </xf>
    <xf numFmtId="168" fontId="63" fillId="0" borderId="0" xfId="0" applyFont="1" applyBorder="1">
      <alignment vertical="top"/>
    </xf>
    <xf numFmtId="165" fontId="63" fillId="0" borderId="0" xfId="13" applyFont="1" applyBorder="1" applyAlignment="1">
      <alignment vertical="top"/>
    </xf>
    <xf numFmtId="167" fontId="63" fillId="0" borderId="0" xfId="4" applyFont="1" applyBorder="1" applyAlignment="1">
      <alignment horizontal="center" vertical="top"/>
    </xf>
    <xf numFmtId="165" fontId="5" fillId="0" borderId="0" xfId="13" applyFont="1" applyBorder="1" applyAlignment="1">
      <alignment vertical="top"/>
    </xf>
    <xf numFmtId="168" fontId="5" fillId="18" borderId="15" xfId="0" applyFont="1" applyFill="1" applyBorder="1">
      <alignment vertical="top"/>
    </xf>
    <xf numFmtId="165" fontId="71" fillId="0" borderId="0" xfId="13" applyFont="1" applyFill="1" applyAlignment="1">
      <alignment vertical="top"/>
    </xf>
    <xf numFmtId="165" fontId="72" fillId="0" borderId="0" xfId="13" applyFont="1" applyFill="1" applyAlignment="1">
      <alignment vertical="top"/>
    </xf>
    <xf numFmtId="165" fontId="70" fillId="0" borderId="0" xfId="13" applyFont="1" applyFill="1" applyAlignment="1">
      <alignment horizontal="right" vertical="top"/>
    </xf>
    <xf numFmtId="165" fontId="70" fillId="0" borderId="0" xfId="13" applyFont="1" applyAlignment="1">
      <alignment vertical="top"/>
    </xf>
    <xf numFmtId="165" fontId="73" fillId="0" borderId="0" xfId="13" applyFont="1" applyFill="1" applyAlignment="1">
      <alignment vertical="top"/>
    </xf>
    <xf numFmtId="165" fontId="74" fillId="0" borderId="0" xfId="13" applyFont="1" applyFill="1" applyAlignment="1">
      <alignment vertical="top"/>
    </xf>
    <xf numFmtId="165" fontId="75" fillId="0" borderId="0" xfId="13" applyFont="1" applyFill="1" applyAlignment="1">
      <alignment horizontal="right" vertical="top"/>
    </xf>
    <xf numFmtId="165" fontId="75" fillId="0" borderId="0" xfId="13" applyFont="1" applyAlignment="1">
      <alignment vertical="top"/>
    </xf>
    <xf numFmtId="168" fontId="5" fillId="18" borderId="17" xfId="0" applyFont="1" applyFill="1" applyBorder="1">
      <alignment vertical="top"/>
    </xf>
    <xf numFmtId="171" fontId="73" fillId="0" borderId="0" xfId="1" applyFont="1" applyFill="1">
      <alignment vertical="top"/>
    </xf>
    <xf numFmtId="171" fontId="74" fillId="0" borderId="0" xfId="1" applyFont="1" applyFill="1">
      <alignment vertical="top"/>
    </xf>
    <xf numFmtId="171" fontId="75" fillId="0" borderId="0" xfId="1" applyFont="1" applyFill="1">
      <alignment vertical="top"/>
    </xf>
    <xf numFmtId="171" fontId="75" fillId="0" borderId="0" xfId="1" applyFont="1">
      <alignment vertical="top"/>
    </xf>
    <xf numFmtId="176" fontId="5" fillId="0" borderId="0" xfId="6" applyFont="1" applyFill="1" applyBorder="1">
      <alignment vertical="top"/>
    </xf>
    <xf numFmtId="168" fontId="75" fillId="18" borderId="15" xfId="0" applyFont="1" applyFill="1" applyBorder="1">
      <alignment vertical="top"/>
    </xf>
    <xf numFmtId="165" fontId="25" fillId="0" borderId="0" xfId="0" applyNumberFormat="1" applyFont="1">
      <alignment vertical="top"/>
    </xf>
    <xf numFmtId="165" fontId="76" fillId="0" borderId="0" xfId="0" applyNumberFormat="1" applyFont="1">
      <alignment vertical="top"/>
    </xf>
    <xf numFmtId="165" fontId="16" fillId="0" borderId="0" xfId="0" applyNumberFormat="1" applyFont="1">
      <alignment vertical="top"/>
    </xf>
    <xf numFmtId="168" fontId="16" fillId="0" borderId="0" xfId="4" applyNumberFormat="1" applyFont="1" applyFill="1">
      <alignment vertical="top"/>
    </xf>
    <xf numFmtId="180" fontId="16" fillId="0" borderId="0" xfId="0" applyNumberFormat="1" applyFont="1">
      <alignment vertical="top"/>
    </xf>
    <xf numFmtId="165" fontId="16" fillId="0" borderId="0" xfId="0" applyNumberFormat="1" applyFont="1" applyFill="1">
      <alignment vertical="top"/>
    </xf>
    <xf numFmtId="171" fontId="54" fillId="0" borderId="0" xfId="1" applyFont="1" applyFill="1">
      <alignment vertical="top"/>
    </xf>
    <xf numFmtId="171" fontId="70" fillId="0" borderId="15" xfId="1" applyFont="1" applyFill="1" applyBorder="1">
      <alignment vertical="top"/>
    </xf>
    <xf numFmtId="174" fontId="70" fillId="0" borderId="15" xfId="5" applyFont="1" applyFill="1" applyBorder="1">
      <alignment vertical="top"/>
    </xf>
    <xf numFmtId="176" fontId="70" fillId="0" borderId="15" xfId="6" applyFont="1" applyFill="1" applyBorder="1">
      <alignment vertical="top"/>
    </xf>
    <xf numFmtId="168" fontId="70" fillId="0" borderId="15" xfId="0" applyFont="1" applyFill="1" applyBorder="1">
      <alignment vertical="top"/>
    </xf>
    <xf numFmtId="181" fontId="70" fillId="0" borderId="15" xfId="0" applyNumberFormat="1" applyFont="1" applyFill="1" applyBorder="1">
      <alignment vertical="top"/>
    </xf>
    <xf numFmtId="181" fontId="70" fillId="0" borderId="15" xfId="5" applyNumberFormat="1" applyFont="1" applyFill="1" applyBorder="1">
      <alignment vertical="top"/>
    </xf>
    <xf numFmtId="171" fontId="54" fillId="18" borderId="15" xfId="1" applyFont="1" applyFill="1" applyBorder="1">
      <alignment vertical="top"/>
    </xf>
    <xf numFmtId="174" fontId="54" fillId="18" borderId="15" xfId="5" applyFont="1" applyFill="1" applyBorder="1">
      <alignment vertical="top"/>
    </xf>
    <xf numFmtId="168" fontId="51" fillId="18" borderId="15" xfId="0" applyFont="1" applyFill="1" applyBorder="1">
      <alignment vertical="top"/>
    </xf>
    <xf numFmtId="169" fontId="73" fillId="0" borderId="0" xfId="3" applyFont="1" applyFill="1">
      <alignment vertical="top"/>
    </xf>
    <xf numFmtId="169" fontId="77" fillId="0" borderId="0" xfId="3" applyFont="1" applyFill="1">
      <alignment vertical="top"/>
    </xf>
    <xf numFmtId="169" fontId="73" fillId="0" borderId="0" xfId="3" applyFont="1" applyFill="1" applyAlignment="1">
      <alignment horizontal="right" vertical="top"/>
    </xf>
    <xf numFmtId="165" fontId="73" fillId="0" borderId="0" xfId="13" applyFont="1" applyAlignment="1">
      <alignment vertical="top"/>
    </xf>
    <xf numFmtId="169" fontId="73" fillId="0" borderId="0" xfId="3" applyFont="1">
      <alignment vertical="top"/>
    </xf>
    <xf numFmtId="167" fontId="73" fillId="0" borderId="0" xfId="4" applyFont="1" applyAlignment="1">
      <alignment horizontal="center" vertical="top"/>
    </xf>
    <xf numFmtId="169" fontId="70" fillId="0" borderId="0" xfId="3" applyFont="1" applyAlignment="1">
      <alignment vertical="center"/>
    </xf>
    <xf numFmtId="168" fontId="71" fillId="0" borderId="16" xfId="0" applyFont="1" applyFill="1" applyBorder="1" applyAlignment="1">
      <alignment horizontal="center" vertical="center"/>
    </xf>
    <xf numFmtId="168" fontId="63" fillId="0" borderId="0" xfId="13" applyNumberFormat="1" applyFont="1" applyFill="1" applyAlignment="1">
      <alignment vertical="top"/>
    </xf>
    <xf numFmtId="168" fontId="64" fillId="0" borderId="0" xfId="13" applyNumberFormat="1" applyFont="1" applyFill="1" applyAlignment="1">
      <alignment vertical="top"/>
    </xf>
    <xf numFmtId="168" fontId="5" fillId="0" borderId="0" xfId="13" applyNumberFormat="1" applyFont="1" applyFill="1" applyAlignment="1">
      <alignment horizontal="right" vertical="top"/>
    </xf>
    <xf numFmtId="168" fontId="5" fillId="0" borderId="0" xfId="4" applyNumberFormat="1" applyFont="1" applyAlignment="1">
      <alignment horizontal="center" vertical="top"/>
    </xf>
    <xf numFmtId="168" fontId="5" fillId="0" borderId="0" xfId="13" applyNumberFormat="1" applyFont="1" applyAlignment="1">
      <alignment vertical="top"/>
    </xf>
    <xf numFmtId="168" fontId="7" fillId="3" borderId="0" xfId="0" applyFont="1" applyFill="1" applyBorder="1" applyAlignment="1">
      <alignment horizontal="right" vertical="top"/>
    </xf>
    <xf numFmtId="171" fontId="7" fillId="3" borderId="0" xfId="1" applyFont="1" applyFill="1" applyBorder="1" applyAlignment="1">
      <alignment horizontal="right" vertical="top"/>
    </xf>
    <xf numFmtId="168" fontId="18" fillId="3" borderId="0" xfId="0" applyFont="1" applyFill="1" applyAlignment="1">
      <alignment horizontal="right" vertical="top"/>
    </xf>
    <xf numFmtId="170" fontId="7" fillId="0" borderId="0" xfId="0" applyNumberFormat="1" applyFont="1" applyFill="1" applyAlignment="1">
      <alignment horizontal="right"/>
    </xf>
    <xf numFmtId="170" fontId="7" fillId="0" borderId="0" xfId="0" applyNumberFormat="1" applyFont="1" applyFill="1" applyAlignment="1">
      <alignment horizontal="left"/>
    </xf>
    <xf numFmtId="168" fontId="54" fillId="0" borderId="0" xfId="1" applyNumberFormat="1" applyFont="1" applyFill="1">
      <alignment vertical="top"/>
    </xf>
    <xf numFmtId="171" fontId="54" fillId="0" borderId="0" xfId="1" applyFont="1" applyFill="1" applyAlignment="1">
      <alignment horizontal="right" vertical="top"/>
    </xf>
    <xf numFmtId="168" fontId="7" fillId="3" borderId="0" xfId="0" applyFont="1" applyFill="1" applyBorder="1">
      <alignment vertical="top"/>
    </xf>
    <xf numFmtId="168" fontId="64" fillId="0" borderId="0" xfId="0" applyFont="1" applyBorder="1">
      <alignment vertical="top"/>
    </xf>
    <xf numFmtId="171" fontId="64" fillId="0" borderId="0" xfId="1" applyFont="1" applyBorder="1">
      <alignment vertical="top"/>
    </xf>
    <xf numFmtId="184" fontId="78" fillId="0" borderId="0" xfId="0" applyNumberFormat="1" applyFont="1" applyAlignment="1">
      <alignment horizontal="center" vertical="center"/>
    </xf>
    <xf numFmtId="171" fontId="70" fillId="0" borderId="0" xfId="1" applyFont="1" applyFill="1" applyBorder="1">
      <alignment vertical="top"/>
    </xf>
    <xf numFmtId="168" fontId="70" fillId="0" borderId="0" xfId="0" applyFont="1" applyFill="1" applyBorder="1">
      <alignment vertical="top"/>
    </xf>
    <xf numFmtId="168" fontId="54" fillId="0" borderId="0" xfId="0" applyFont="1" applyFill="1" applyAlignment="1">
      <alignment horizontal="right" vertical="top"/>
    </xf>
    <xf numFmtId="179" fontId="17" fillId="0" borderId="11" xfId="0" applyNumberFormat="1" applyFont="1" applyBorder="1">
      <alignment vertical="top"/>
    </xf>
    <xf numFmtId="168" fontId="55" fillId="0" borderId="0" xfId="0" applyFont="1" applyFill="1">
      <alignment vertical="top"/>
    </xf>
    <xf numFmtId="168" fontId="57" fillId="0" borderId="0" xfId="0" applyFont="1" applyFill="1">
      <alignment vertical="top"/>
    </xf>
    <xf numFmtId="168" fontId="54" fillId="5" borderId="0" xfId="0" applyFont="1" applyFill="1" applyBorder="1">
      <alignment vertical="top"/>
    </xf>
    <xf numFmtId="168" fontId="54" fillId="3" borderId="0" xfId="0" applyFont="1" applyFill="1" applyBorder="1" applyAlignment="1">
      <alignment horizontal="right" vertical="top"/>
    </xf>
    <xf numFmtId="167" fontId="18" fillId="0" borderId="0" xfId="4" applyFont="1" applyFill="1">
      <alignment vertical="top"/>
    </xf>
    <xf numFmtId="167" fontId="7" fillId="5" borderId="0" xfId="4" applyFont="1" applyFill="1" applyBorder="1">
      <alignment vertical="top"/>
    </xf>
    <xf numFmtId="167" fontId="57" fillId="0" borderId="0" xfId="4" applyFont="1" applyFill="1" applyBorder="1">
      <alignment vertical="top"/>
    </xf>
    <xf numFmtId="167" fontId="54" fillId="5" borderId="0" xfId="4" applyFont="1" applyFill="1" applyBorder="1">
      <alignment vertical="top"/>
    </xf>
    <xf numFmtId="167" fontId="55" fillId="0" borderId="0" xfId="4" applyFont="1" applyFill="1">
      <alignment vertical="top"/>
    </xf>
    <xf numFmtId="167" fontId="57" fillId="0" borderId="0" xfId="4" applyFont="1" applyFill="1">
      <alignment vertical="top"/>
    </xf>
    <xf numFmtId="168" fontId="7" fillId="18" borderId="0" xfId="0" applyFont="1" applyFill="1" applyBorder="1" applyAlignment="1">
      <alignment horizontal="right" vertical="top"/>
    </xf>
    <xf numFmtId="168" fontId="7" fillId="18" borderId="15" xfId="0" applyFont="1" applyFill="1" applyBorder="1" applyAlignment="1">
      <alignment horizontal="right" vertical="top"/>
    </xf>
    <xf numFmtId="168" fontId="1" fillId="20" borderId="0" xfId="0" applyFont="1" applyFill="1" applyAlignment="1">
      <alignment vertical="center"/>
    </xf>
    <xf numFmtId="168" fontId="0" fillId="20" borderId="0" xfId="0" applyFont="1" applyFill="1" applyAlignment="1">
      <alignment vertical="center"/>
    </xf>
    <xf numFmtId="174" fontId="63" fillId="0" borderId="0" xfId="13" applyNumberFormat="1" applyFont="1" applyFill="1" applyAlignment="1">
      <alignment vertical="top"/>
    </xf>
    <xf numFmtId="174" fontId="64" fillId="0" borderId="0" xfId="13" applyNumberFormat="1" applyFont="1" applyFill="1" applyAlignment="1">
      <alignment vertical="top"/>
    </xf>
    <xf numFmtId="174" fontId="5" fillId="0" borderId="0" xfId="13" applyNumberFormat="1" applyFont="1" applyFill="1" applyAlignment="1">
      <alignment horizontal="right" vertical="top"/>
    </xf>
    <xf numFmtId="174" fontId="5" fillId="0" borderId="0" xfId="4" applyNumberFormat="1" applyFont="1" applyAlignment="1">
      <alignment horizontal="center" vertical="top"/>
    </xf>
    <xf numFmtId="174" fontId="5" fillId="0" borderId="0" xfId="13" applyNumberFormat="1" applyFont="1" applyAlignment="1">
      <alignment vertical="top"/>
    </xf>
    <xf numFmtId="168" fontId="7" fillId="20" borderId="0" xfId="0" applyFont="1" applyFill="1" applyAlignment="1">
      <alignment vertical="center"/>
    </xf>
    <xf numFmtId="168" fontId="7" fillId="20" borderId="0" xfId="0" applyFont="1" applyFill="1" applyAlignment="1">
      <alignment horizontal="right" vertical="top"/>
    </xf>
    <xf numFmtId="172" fontId="18" fillId="20" borderId="0" xfId="0" applyNumberFormat="1" applyFont="1" applyFill="1" applyBorder="1" applyAlignment="1">
      <alignment horizontal="left" vertical="top"/>
    </xf>
    <xf numFmtId="168" fontId="7" fillId="20" borderId="0" xfId="0" applyFont="1" applyFill="1" applyBorder="1">
      <alignment vertical="top"/>
    </xf>
    <xf numFmtId="170" fontId="7" fillId="20" borderId="0" xfId="0" applyNumberFormat="1" applyFont="1" applyFill="1" applyAlignment="1">
      <alignment horizontal="right"/>
    </xf>
    <xf numFmtId="168" fontId="54" fillId="20" borderId="0" xfId="0" applyFont="1" applyFill="1">
      <alignment vertical="top"/>
    </xf>
    <xf numFmtId="171" fontId="54" fillId="20" borderId="0" xfId="1" applyFont="1" applyFill="1" applyAlignment="1">
      <alignment horizontal="right" vertical="top"/>
    </xf>
    <xf numFmtId="171" fontId="54" fillId="20" borderId="0" xfId="1" applyFont="1" applyFill="1">
      <alignment vertical="top"/>
    </xf>
    <xf numFmtId="168" fontId="54" fillId="20" borderId="0" xfId="0" applyFont="1" applyFill="1" applyAlignment="1">
      <alignment horizontal="right" vertical="top"/>
    </xf>
    <xf numFmtId="168" fontId="7" fillId="20" borderId="0" xfId="0" applyFont="1" applyFill="1">
      <alignment vertical="top"/>
    </xf>
    <xf numFmtId="169" fontId="7" fillId="20" borderId="0" xfId="3" applyFont="1" applyFill="1">
      <alignment vertical="top"/>
    </xf>
    <xf numFmtId="173" fontId="7" fillId="20" borderId="0" xfId="3" applyNumberFormat="1" applyFont="1" applyFill="1">
      <alignment vertical="top"/>
    </xf>
    <xf numFmtId="168" fontId="76" fillId="0" borderId="0" xfId="0" applyFont="1">
      <alignment vertical="top"/>
    </xf>
    <xf numFmtId="168" fontId="34" fillId="0" borderId="0" xfId="0" applyFont="1" applyFill="1" applyBorder="1">
      <alignment vertical="top"/>
    </xf>
    <xf numFmtId="168" fontId="70" fillId="18" borderId="15" xfId="0" applyFont="1" applyFill="1" applyBorder="1">
      <alignment vertical="top"/>
    </xf>
    <xf numFmtId="168" fontId="1" fillId="0" borderId="0" xfId="0" applyFont="1" applyFill="1" applyAlignment="1">
      <alignment vertical="center"/>
    </xf>
    <xf numFmtId="168" fontId="9" fillId="20" borderId="0" xfId="0" applyFont="1" applyFill="1" applyAlignment="1">
      <alignment vertical="center"/>
    </xf>
    <xf numFmtId="168" fontId="54" fillId="0" borderId="0" xfId="0" applyFont="1" applyFill="1" applyAlignment="1">
      <alignment vertical="center"/>
    </xf>
    <xf numFmtId="167" fontId="9" fillId="20" borderId="0" xfId="4" applyFont="1" applyFill="1" applyBorder="1" applyAlignment="1">
      <alignment vertical="center"/>
    </xf>
    <xf numFmtId="168" fontId="9" fillId="20" borderId="0" xfId="0" applyFont="1" applyFill="1" applyBorder="1" applyAlignment="1">
      <alignment vertical="center"/>
    </xf>
    <xf numFmtId="171" fontId="31" fillId="0" borderId="0" xfId="1" applyFont="1" applyFill="1">
      <alignment vertical="top"/>
    </xf>
    <xf numFmtId="168" fontId="79" fillId="8" borderId="0" xfId="0" applyFont="1" applyFill="1" applyBorder="1" applyAlignment="1">
      <alignment vertical="center"/>
    </xf>
    <xf numFmtId="171" fontId="43" fillId="11" borderId="0" xfId="1" applyFont="1" applyFill="1">
      <alignment vertical="top"/>
    </xf>
    <xf numFmtId="171" fontId="63" fillId="0" borderId="0" xfId="13" applyNumberFormat="1" applyFont="1" applyFill="1" applyAlignment="1">
      <alignment vertical="top"/>
    </xf>
    <xf numFmtId="171" fontId="64" fillId="0" borderId="0" xfId="13" applyNumberFormat="1" applyFont="1" applyFill="1" applyAlignment="1">
      <alignment vertical="top"/>
    </xf>
    <xf numFmtId="171" fontId="5" fillId="0" borderId="0" xfId="13" applyNumberFormat="1" applyFont="1" applyFill="1" applyAlignment="1">
      <alignment horizontal="right" vertical="top"/>
    </xf>
    <xf numFmtId="171" fontId="7" fillId="0" borderId="0" xfId="0" applyNumberFormat="1" applyFont="1">
      <alignment vertical="top"/>
    </xf>
    <xf numFmtId="171" fontId="7" fillId="18" borderId="15" xfId="1" applyFont="1" applyFill="1" applyBorder="1">
      <alignment vertical="top"/>
    </xf>
    <xf numFmtId="171" fontId="5" fillId="0" borderId="0" xfId="4" applyNumberFormat="1" applyFont="1" applyAlignment="1">
      <alignment horizontal="center" vertical="top"/>
    </xf>
    <xf numFmtId="171" fontId="5" fillId="20" borderId="0" xfId="13" applyNumberFormat="1" applyFont="1" applyFill="1" applyAlignment="1">
      <alignment vertical="top"/>
    </xf>
    <xf numFmtId="171" fontId="5" fillId="0" borderId="0" xfId="13" applyNumberFormat="1" applyFont="1" applyAlignment="1">
      <alignment vertical="top"/>
    </xf>
    <xf numFmtId="171" fontId="34" fillId="0" borderId="0" xfId="1" applyFont="1" applyFill="1">
      <alignment vertical="top"/>
    </xf>
    <xf numFmtId="171" fontId="73" fillId="0" borderId="0" xfId="13" applyNumberFormat="1" applyFont="1" applyFill="1" applyAlignment="1">
      <alignment vertical="top"/>
    </xf>
    <xf numFmtId="171" fontId="74" fillId="0" borderId="0" xfId="13" applyNumberFormat="1" applyFont="1" applyFill="1" applyAlignment="1">
      <alignment vertical="top"/>
    </xf>
    <xf numFmtId="171" fontId="75" fillId="0" borderId="0" xfId="13" applyNumberFormat="1" applyFont="1" applyFill="1" applyAlignment="1">
      <alignment horizontal="right" vertical="top"/>
    </xf>
    <xf numFmtId="171" fontId="75" fillId="0" borderId="0" xfId="4" applyNumberFormat="1" applyFont="1" applyAlignment="1">
      <alignment horizontal="center" vertical="top"/>
    </xf>
    <xf numFmtId="171" fontId="75" fillId="20" borderId="0" xfId="13" applyNumberFormat="1" applyFont="1" applyFill="1" applyAlignment="1">
      <alignment vertical="top"/>
    </xf>
    <xf numFmtId="171" fontId="75" fillId="0" borderId="0" xfId="13" applyNumberFormat="1" applyFont="1" applyAlignment="1">
      <alignment vertical="top"/>
    </xf>
    <xf numFmtId="174" fontId="17" fillId="0" borderId="0" xfId="0" applyNumberFormat="1" applyFont="1">
      <alignment vertical="top"/>
    </xf>
    <xf numFmtId="179" fontId="17" fillId="0" borderId="0" xfId="0" applyNumberFormat="1" applyFont="1">
      <alignment vertical="top"/>
    </xf>
    <xf numFmtId="171" fontId="54" fillId="0" borderId="0" xfId="0" applyNumberFormat="1" applyFont="1">
      <alignment vertical="top"/>
    </xf>
    <xf numFmtId="169" fontId="71" fillId="18" borderId="15" xfId="3" applyFont="1" applyFill="1" applyBorder="1" applyAlignment="1">
      <alignment horizontal="center" vertical="center"/>
    </xf>
    <xf numFmtId="168" fontId="63" fillId="8" borderId="0" xfId="0" applyFont="1" applyFill="1" applyBorder="1">
      <alignment vertical="top"/>
    </xf>
    <xf numFmtId="168" fontId="63" fillId="0" borderId="0" xfId="0" applyFont="1" applyFill="1" applyBorder="1">
      <alignment vertical="top"/>
    </xf>
    <xf numFmtId="168" fontId="63" fillId="0" borderId="0" xfId="0" applyFont="1">
      <alignment vertical="top"/>
    </xf>
    <xf numFmtId="168" fontId="80" fillId="0" borderId="0" xfId="0" applyFont="1">
      <alignment vertical="top"/>
    </xf>
    <xf numFmtId="168" fontId="75" fillId="0" borderId="0" xfId="0" applyFont="1">
      <alignment vertical="top"/>
    </xf>
    <xf numFmtId="167" fontId="51" fillId="0" borderId="0" xfId="4" applyFont="1" applyFill="1">
      <alignment vertical="top"/>
    </xf>
    <xf numFmtId="168" fontId="51" fillId="0" borderId="0" xfId="0" applyFont="1" applyAlignment="1">
      <alignment horizontal="right" vertical="top"/>
    </xf>
    <xf numFmtId="168" fontId="51" fillId="0" borderId="0" xfId="0" applyFont="1" applyFill="1" applyAlignment="1">
      <alignment horizontal="right" vertical="top"/>
    </xf>
    <xf numFmtId="174" fontId="63" fillId="0" borderId="0" xfId="5" applyFont="1">
      <alignment vertical="top"/>
    </xf>
    <xf numFmtId="174" fontId="80" fillId="0" borderId="0" xfId="5" applyFont="1">
      <alignment vertical="top"/>
    </xf>
    <xf numFmtId="174" fontId="51" fillId="0" borderId="0" xfId="5" applyFont="1">
      <alignment vertical="top"/>
    </xf>
    <xf numFmtId="174" fontId="5" fillId="18" borderId="15" xfId="5" applyFont="1" applyFill="1" applyBorder="1">
      <alignment vertical="top"/>
    </xf>
    <xf numFmtId="168" fontId="81" fillId="0" borderId="0" xfId="5" applyNumberFormat="1" applyFont="1" applyFill="1" applyAlignment="1">
      <alignment horizontal="center" vertical="top"/>
    </xf>
    <xf numFmtId="174" fontId="82" fillId="0" borderId="0" xfId="5" applyFont="1">
      <alignment vertical="top"/>
    </xf>
    <xf numFmtId="174" fontId="5" fillId="0" borderId="0" xfId="5" applyFont="1" applyFill="1" applyAlignment="1">
      <alignment horizontal="right" vertical="top"/>
    </xf>
    <xf numFmtId="174" fontId="63" fillId="0" borderId="0" xfId="5" applyFont="1" applyFill="1">
      <alignment vertical="top"/>
    </xf>
    <xf numFmtId="174" fontId="80" fillId="0" borderId="0" xfId="5" applyFont="1" applyFill="1">
      <alignment vertical="top"/>
    </xf>
    <xf numFmtId="174" fontId="51" fillId="0" borderId="0" xfId="5" applyFont="1" applyFill="1">
      <alignment vertical="top"/>
    </xf>
    <xf numFmtId="174" fontId="5" fillId="0" borderId="0" xfId="5" applyFont="1" applyFill="1" applyBorder="1">
      <alignment vertical="top"/>
    </xf>
    <xf numFmtId="174" fontId="82" fillId="0" borderId="0" xfId="5" applyFont="1" applyFill="1">
      <alignment vertical="top"/>
    </xf>
    <xf numFmtId="168" fontId="63" fillId="0" borderId="0" xfId="0" applyFont="1" applyFill="1">
      <alignment vertical="top"/>
    </xf>
    <xf numFmtId="168" fontId="80" fillId="0" borderId="0" xfId="0" applyFont="1" applyFill="1">
      <alignment vertical="top"/>
    </xf>
    <xf numFmtId="168" fontId="51" fillId="0" borderId="0" xfId="0" applyFont="1" applyFill="1">
      <alignment vertical="top"/>
    </xf>
    <xf numFmtId="168" fontId="5" fillId="0" borderId="0" xfId="0" applyFont="1" applyFill="1">
      <alignment vertical="top"/>
    </xf>
    <xf numFmtId="167" fontId="5" fillId="0" borderId="0" xfId="4" applyFont="1" applyFill="1">
      <alignment vertical="top"/>
    </xf>
    <xf numFmtId="168" fontId="82" fillId="0" borderId="0" xfId="0" applyFont="1" applyFill="1">
      <alignment vertical="top"/>
    </xf>
    <xf numFmtId="171" fontId="63" fillId="0" borderId="0" xfId="1" applyFont="1" applyFill="1">
      <alignment vertical="top"/>
    </xf>
    <xf numFmtId="171" fontId="80" fillId="0" borderId="0" xfId="1" applyFont="1" applyFill="1">
      <alignment vertical="top"/>
    </xf>
    <xf numFmtId="171" fontId="51" fillId="0" borderId="0" xfId="1" applyFont="1" applyFill="1">
      <alignment vertical="top"/>
    </xf>
    <xf numFmtId="180" fontId="5" fillId="18" borderId="15" xfId="1" applyNumberFormat="1" applyFont="1" applyFill="1" applyBorder="1">
      <alignment vertical="top"/>
    </xf>
    <xf numFmtId="168" fontId="81" fillId="0" borderId="0" xfId="1" applyNumberFormat="1" applyFont="1" applyFill="1" applyAlignment="1">
      <alignment horizontal="center" vertical="top"/>
    </xf>
    <xf numFmtId="171" fontId="82" fillId="0" borderId="0" xfId="1" applyFont="1" applyFill="1">
      <alignment vertical="top"/>
    </xf>
    <xf numFmtId="180" fontId="5" fillId="0" borderId="0" xfId="1" applyNumberFormat="1" applyFont="1" applyFill="1" applyAlignment="1">
      <alignment horizontal="right" vertical="top"/>
    </xf>
    <xf numFmtId="171" fontId="5" fillId="0" borderId="0" xfId="1" applyFont="1" applyFill="1">
      <alignment vertical="top"/>
    </xf>
    <xf numFmtId="171" fontId="5" fillId="18" borderId="15" xfId="1" applyFont="1" applyFill="1" applyBorder="1">
      <alignment vertical="top"/>
    </xf>
    <xf numFmtId="171" fontId="5" fillId="0" borderId="0" xfId="1" applyFont="1" applyFill="1" applyAlignment="1">
      <alignment horizontal="right" vertical="top"/>
    </xf>
    <xf numFmtId="171" fontId="5" fillId="18" borderId="0" xfId="1" applyFont="1" applyFill="1" applyBorder="1">
      <alignment vertical="top"/>
    </xf>
    <xf numFmtId="171" fontId="81" fillId="0" borderId="0" xfId="1" applyFont="1" applyFill="1">
      <alignment vertical="top"/>
    </xf>
    <xf numFmtId="168" fontId="75" fillId="0" borderId="0" xfId="0" applyFont="1" applyFill="1">
      <alignment vertical="top"/>
    </xf>
    <xf numFmtId="171" fontId="63" fillId="0" borderId="0" xfId="1" applyFont="1">
      <alignment vertical="top"/>
    </xf>
    <xf numFmtId="171" fontId="80" fillId="0" borderId="0" xfId="1" applyFont="1">
      <alignment vertical="top"/>
    </xf>
    <xf numFmtId="171" fontId="51" fillId="0" borderId="0" xfId="1" applyFont="1">
      <alignment vertical="top"/>
    </xf>
    <xf numFmtId="171" fontId="5" fillId="18" borderId="15" xfId="1" applyFont="1" applyFill="1" applyBorder="1" applyAlignment="1">
      <alignment horizontal="right" vertical="top"/>
    </xf>
    <xf numFmtId="171" fontId="82" fillId="0" borderId="0" xfId="1" applyFont="1">
      <alignment vertical="top"/>
    </xf>
    <xf numFmtId="167" fontId="81" fillId="0" borderId="0" xfId="4" applyFont="1" applyFill="1">
      <alignment vertical="top"/>
    </xf>
    <xf numFmtId="168" fontId="5" fillId="0" borderId="0" xfId="0" applyFont="1" applyFill="1" applyAlignment="1">
      <alignment horizontal="right" vertical="top"/>
    </xf>
    <xf numFmtId="168" fontId="5" fillId="0" borderId="0" xfId="0" applyFont="1">
      <alignment vertical="top"/>
    </xf>
    <xf numFmtId="174" fontId="5" fillId="18" borderId="15" xfId="5" applyFont="1" applyFill="1" applyBorder="1" applyAlignment="1">
      <alignment horizontal="right" vertical="top"/>
    </xf>
    <xf numFmtId="174" fontId="5" fillId="0" borderId="0" xfId="5" applyFont="1" applyFill="1" applyBorder="1" applyAlignment="1">
      <alignment horizontal="right" vertical="top"/>
    </xf>
    <xf numFmtId="168" fontId="81" fillId="0" borderId="0" xfId="5" applyNumberFormat="1" applyFont="1" applyFill="1" applyAlignment="1">
      <alignment horizontal="right" vertical="top"/>
    </xf>
    <xf numFmtId="168" fontId="81" fillId="0" borderId="0" xfId="0" applyFont="1" applyFill="1">
      <alignment vertical="top"/>
    </xf>
    <xf numFmtId="171" fontId="5" fillId="0" borderId="0" xfId="1" applyFont="1">
      <alignment vertical="top"/>
    </xf>
    <xf numFmtId="171" fontId="83" fillId="0" borderId="0" xfId="1" applyFont="1" applyFill="1" applyAlignment="1">
      <alignment horizontal="right" vertical="top"/>
    </xf>
    <xf numFmtId="168" fontId="84" fillId="8" borderId="0" xfId="0" applyFont="1" applyFill="1" applyBorder="1">
      <alignment vertical="top"/>
    </xf>
    <xf numFmtId="170" fontId="63" fillId="8" borderId="0" xfId="0" applyNumberFormat="1" applyFont="1" applyFill="1" applyBorder="1" applyAlignment="1">
      <alignment horizontal="right" vertical="top"/>
    </xf>
    <xf numFmtId="168" fontId="81" fillId="0" borderId="0" xfId="4" applyNumberFormat="1" applyFont="1" applyFill="1" applyAlignment="1">
      <alignment horizontal="center" vertical="top"/>
    </xf>
    <xf numFmtId="168" fontId="82" fillId="0" borderId="0" xfId="0" applyFont="1">
      <alignment vertical="top"/>
    </xf>
    <xf numFmtId="167" fontId="61" fillId="0" borderId="0" xfId="0" applyNumberFormat="1" applyFont="1" applyAlignment="1">
      <alignment vertical="center"/>
    </xf>
    <xf numFmtId="168" fontId="73" fillId="0" borderId="0" xfId="0" applyFont="1">
      <alignment vertical="top"/>
    </xf>
    <xf numFmtId="168" fontId="85" fillId="0" borderId="0" xfId="0" applyFont="1">
      <alignment vertical="top"/>
    </xf>
    <xf numFmtId="168" fontId="84" fillId="0" borderId="0" xfId="0" applyFont="1" applyFill="1" applyBorder="1">
      <alignment vertical="top"/>
    </xf>
    <xf numFmtId="170" fontId="63" fillId="0" borderId="0" xfId="0" applyNumberFormat="1" applyFont="1" applyFill="1" applyBorder="1" applyAlignment="1">
      <alignment horizontal="right" vertical="top"/>
    </xf>
    <xf numFmtId="171" fontId="70" fillId="0" borderId="0" xfId="1" applyFont="1" applyFill="1">
      <alignment vertical="top"/>
    </xf>
    <xf numFmtId="167" fontId="75" fillId="0" borderId="0" xfId="4" applyFont="1" applyAlignment="1">
      <alignment horizontal="center" vertical="top"/>
    </xf>
    <xf numFmtId="171" fontId="70" fillId="18" borderId="15" xfId="1" applyFont="1" applyFill="1" applyBorder="1">
      <alignment vertical="top"/>
    </xf>
    <xf numFmtId="171" fontId="70" fillId="0" borderId="0" xfId="1" applyFont="1">
      <alignment vertical="top"/>
    </xf>
    <xf numFmtId="171" fontId="70" fillId="18" borderId="15" xfId="1" applyFont="1" applyFill="1" applyBorder="1" applyAlignment="1">
      <alignment horizontal="right" vertical="top"/>
    </xf>
    <xf numFmtId="168" fontId="70" fillId="0" borderId="0" xfId="0" applyFont="1">
      <alignment vertical="top"/>
    </xf>
    <xf numFmtId="174" fontId="70" fillId="18" borderId="15" xfId="5" applyFont="1" applyFill="1" applyBorder="1" applyAlignment="1">
      <alignment horizontal="right" vertical="top"/>
    </xf>
    <xf numFmtId="180" fontId="70" fillId="18" borderId="15" xfId="1" applyNumberFormat="1" applyFont="1" applyFill="1" applyBorder="1" applyAlignment="1">
      <alignment horizontal="right" vertical="top"/>
    </xf>
    <xf numFmtId="183" fontId="70" fillId="18" borderId="15" xfId="1" applyNumberFormat="1" applyFont="1" applyFill="1" applyBorder="1" applyAlignment="1">
      <alignment horizontal="right" vertical="top"/>
    </xf>
    <xf numFmtId="167" fontId="70" fillId="0" borderId="0" xfId="4" applyFont="1" applyAlignment="1">
      <alignment horizontal="center" vertical="top"/>
    </xf>
    <xf numFmtId="174" fontId="70" fillId="18" borderId="15" xfId="5" applyFont="1" applyFill="1" applyBorder="1">
      <alignment vertical="top"/>
    </xf>
    <xf numFmtId="168" fontId="81" fillId="0" borderId="0" xfId="0" applyFont="1">
      <alignment vertical="top"/>
    </xf>
    <xf numFmtId="171" fontId="5" fillId="18" borderId="16" xfId="1" applyFont="1" applyFill="1" applyBorder="1">
      <alignment vertical="top"/>
    </xf>
    <xf numFmtId="171" fontId="5" fillId="0" borderId="0" xfId="1" applyFont="1" applyFill="1" applyBorder="1">
      <alignment vertical="top"/>
    </xf>
    <xf numFmtId="174" fontId="5" fillId="0" borderId="0" xfId="5" applyFont="1" applyFill="1">
      <alignment vertical="top"/>
    </xf>
    <xf numFmtId="168" fontId="71" fillId="0" borderId="0" xfId="0" applyFont="1">
      <alignment vertical="top"/>
    </xf>
    <xf numFmtId="168" fontId="86" fillId="0" borderId="0" xfId="0" applyFont="1">
      <alignment vertical="top"/>
    </xf>
    <xf numFmtId="167" fontId="70" fillId="18" borderId="15" xfId="4" applyFont="1" applyFill="1" applyBorder="1">
      <alignment vertical="top"/>
    </xf>
    <xf numFmtId="167" fontId="70" fillId="0" borderId="0" xfId="4" applyFont="1" applyFill="1">
      <alignment vertical="top"/>
    </xf>
    <xf numFmtId="168" fontId="70" fillId="0" borderId="0" xfId="0" applyFont="1" applyFill="1">
      <alignment vertical="top"/>
    </xf>
    <xf numFmtId="10" fontId="5" fillId="0" borderId="0" xfId="0" applyNumberFormat="1" applyFont="1" applyFill="1" applyBorder="1">
      <alignment vertical="top"/>
    </xf>
    <xf numFmtId="168" fontId="5" fillId="0" borderId="0" xfId="0" applyFont="1" applyBorder="1">
      <alignment vertical="top"/>
    </xf>
    <xf numFmtId="10" fontId="5" fillId="0" borderId="0" xfId="0" applyNumberFormat="1" applyFont="1" applyBorder="1">
      <alignment vertical="top"/>
    </xf>
    <xf numFmtId="168" fontId="71" fillId="0" borderId="0" xfId="0" applyFont="1" applyFill="1">
      <alignment vertical="top"/>
    </xf>
    <xf numFmtId="168" fontId="86" fillId="0" borderId="0" xfId="0" applyFont="1" applyFill="1">
      <alignment vertical="top"/>
    </xf>
    <xf numFmtId="171" fontId="54" fillId="0" borderId="0" xfId="0" applyNumberFormat="1" applyFont="1" applyFill="1">
      <alignment vertical="top"/>
    </xf>
    <xf numFmtId="171" fontId="54" fillId="0" borderId="0" xfId="1" applyFont="1" applyFill="1" applyBorder="1">
      <alignment vertical="top"/>
    </xf>
    <xf numFmtId="171" fontId="75" fillId="0" borderId="0" xfId="4" applyNumberFormat="1" applyFont="1" applyFill="1" applyAlignment="1">
      <alignment horizontal="center" vertical="top"/>
    </xf>
    <xf numFmtId="171" fontId="75" fillId="0" borderId="0" xfId="13" applyNumberFormat="1" applyFont="1" applyFill="1" applyAlignment="1">
      <alignment vertical="top"/>
    </xf>
    <xf numFmtId="168" fontId="80" fillId="0" borderId="0" xfId="0" applyFont="1" applyFill="1" applyBorder="1">
      <alignment vertical="top"/>
    </xf>
    <xf numFmtId="170" fontId="5" fillId="0" borderId="0" xfId="0" applyNumberFormat="1" applyFont="1" applyFill="1" applyBorder="1" applyAlignment="1">
      <alignment horizontal="right" vertical="top"/>
    </xf>
    <xf numFmtId="168" fontId="81" fillId="0" borderId="0" xfId="0" applyFont="1" applyFill="1" applyBorder="1">
      <alignment vertical="top"/>
    </xf>
    <xf numFmtId="174" fontId="51" fillId="18" borderId="15" xfId="5" applyFont="1" applyFill="1" applyBorder="1">
      <alignment vertical="top"/>
    </xf>
    <xf numFmtId="167" fontId="75" fillId="0" borderId="0" xfId="4" applyFont="1" applyFill="1">
      <alignment vertical="top"/>
    </xf>
    <xf numFmtId="168" fontId="5" fillId="4" borderId="0" xfId="0" applyFont="1" applyFill="1">
      <alignment vertical="top"/>
    </xf>
    <xf numFmtId="174" fontId="5" fillId="4" borderId="0" xfId="5" applyFont="1" applyFill="1">
      <alignment vertical="top"/>
    </xf>
    <xf numFmtId="168" fontId="75" fillId="0" borderId="0" xfId="0" applyFont="1" applyFill="1" applyBorder="1">
      <alignment vertical="top"/>
    </xf>
    <xf numFmtId="167" fontId="69" fillId="0" borderId="0" xfId="4" applyFont="1" applyAlignment="1">
      <alignment horizontal="center" vertical="top"/>
    </xf>
    <xf numFmtId="168" fontId="5" fillId="0" borderId="0" xfId="0" applyFont="1" applyFill="1" applyBorder="1" applyAlignment="1">
      <alignment vertical="center"/>
    </xf>
    <xf numFmtId="168" fontId="5" fillId="18" borderId="15" xfId="0" applyFont="1" applyFill="1" applyBorder="1" applyAlignment="1">
      <alignment horizontal="right" vertical="center"/>
    </xf>
    <xf numFmtId="174" fontId="70" fillId="0" borderId="0" xfId="0" applyNumberFormat="1" applyFont="1">
      <alignment vertical="top"/>
    </xf>
    <xf numFmtId="174" fontId="70" fillId="0" borderId="0" xfId="5" applyFont="1" applyFill="1" applyBorder="1">
      <alignment vertical="top"/>
    </xf>
    <xf numFmtId="168" fontId="51" fillId="0" borderId="0" xfId="0" applyFont="1" applyFill="1" applyBorder="1" applyAlignment="1">
      <alignment vertical="center"/>
    </xf>
    <xf numFmtId="168" fontId="51" fillId="18" borderId="16" xfId="0" applyFont="1" applyFill="1" applyBorder="1" applyAlignment="1">
      <alignment vertical="center"/>
    </xf>
    <xf numFmtId="168" fontId="5" fillId="0" borderId="0" xfId="0" applyFont="1" applyBorder="1" applyAlignment="1">
      <alignment vertical="center"/>
    </xf>
    <xf numFmtId="168" fontId="51" fillId="18" borderId="15" xfId="0" applyFont="1" applyFill="1" applyBorder="1" applyAlignment="1">
      <alignment vertical="center"/>
    </xf>
    <xf numFmtId="171" fontId="70" fillId="0" borderId="0" xfId="0" applyNumberFormat="1" applyFont="1" applyFill="1" applyBorder="1" applyAlignment="1">
      <alignment vertical="center"/>
    </xf>
    <xf numFmtId="171" fontId="70" fillId="0" borderId="0" xfId="0" applyNumberFormat="1" applyFont="1" applyBorder="1" applyAlignment="1">
      <alignment vertical="center"/>
    </xf>
    <xf numFmtId="171" fontId="51" fillId="0" borderId="0" xfId="0" applyNumberFormat="1" applyFont="1" applyAlignment="1">
      <alignment vertical="center"/>
    </xf>
    <xf numFmtId="171" fontId="70" fillId="10" borderId="0" xfId="1" applyFont="1" applyFill="1">
      <alignment vertical="top"/>
    </xf>
    <xf numFmtId="168" fontId="73" fillId="0" borderId="0" xfId="0" applyFont="1" applyFill="1">
      <alignment vertical="top"/>
    </xf>
    <xf numFmtId="168" fontId="85" fillId="0" borderId="0" xfId="0" applyFont="1" applyFill="1">
      <alignment vertical="top"/>
    </xf>
    <xf numFmtId="168" fontId="70" fillId="18" borderId="24" xfId="0" applyFont="1" applyFill="1" applyBorder="1">
      <alignment vertical="top"/>
    </xf>
    <xf numFmtId="168" fontId="70" fillId="0" borderId="0" xfId="0" applyFont="1" applyFill="1" applyAlignment="1">
      <alignment vertical="center"/>
    </xf>
    <xf numFmtId="168" fontId="70" fillId="18" borderId="25" xfId="0" applyFont="1" applyFill="1" applyBorder="1">
      <alignment vertical="top"/>
    </xf>
    <xf numFmtId="168" fontId="70" fillId="10" borderId="0" xfId="0" applyFont="1" applyFill="1">
      <alignment vertical="top"/>
    </xf>
    <xf numFmtId="171" fontId="71" fillId="0" borderId="0" xfId="1" applyFont="1">
      <alignment vertical="top"/>
    </xf>
    <xf numFmtId="171" fontId="86" fillId="0" borderId="0" xfId="1" applyFont="1">
      <alignment vertical="top"/>
    </xf>
    <xf numFmtId="168" fontId="71" fillId="8" borderId="0" xfId="0" applyFont="1" applyFill="1" applyBorder="1">
      <alignment vertical="top"/>
    </xf>
    <xf numFmtId="168" fontId="87" fillId="8" borderId="0" xfId="0" applyFont="1" applyFill="1" applyBorder="1">
      <alignment vertical="top"/>
    </xf>
    <xf numFmtId="170" fontId="71" fillId="8" borderId="0" xfId="0" applyNumberFormat="1" applyFont="1" applyFill="1" applyBorder="1" applyAlignment="1">
      <alignment horizontal="right" vertical="top"/>
    </xf>
    <xf numFmtId="168" fontId="71" fillId="0" borderId="0" xfId="0" applyFont="1" applyFill="1" applyBorder="1">
      <alignment vertical="top"/>
    </xf>
    <xf numFmtId="168" fontId="87" fillId="0" borderId="0" xfId="0" applyFont="1" applyFill="1" applyBorder="1">
      <alignment vertical="top"/>
    </xf>
    <xf numFmtId="170" fontId="71" fillId="0" borderId="0" xfId="0" applyNumberFormat="1" applyFont="1" applyFill="1" applyBorder="1" applyAlignment="1">
      <alignment horizontal="right" vertical="top"/>
    </xf>
    <xf numFmtId="174" fontId="70" fillId="0" borderId="0" xfId="5" applyFont="1">
      <alignment vertical="top"/>
    </xf>
    <xf numFmtId="168" fontId="70" fillId="0" borderId="11" xfId="0" applyFont="1" applyBorder="1">
      <alignment vertical="top"/>
    </xf>
    <xf numFmtId="174" fontId="70" fillId="0" borderId="11" xfId="5" applyFont="1" applyBorder="1">
      <alignment vertical="top"/>
    </xf>
    <xf numFmtId="167" fontId="70" fillId="0" borderId="11" xfId="4" applyFont="1" applyFill="1" applyBorder="1">
      <alignment vertical="top"/>
    </xf>
    <xf numFmtId="174" fontId="71" fillId="0" borderId="0" xfId="5" applyFont="1">
      <alignment vertical="top"/>
    </xf>
    <xf numFmtId="174" fontId="86" fillId="0" borderId="0" xfId="5" applyFont="1">
      <alignment vertical="top"/>
    </xf>
    <xf numFmtId="174" fontId="70" fillId="0" borderId="11" xfId="5" applyFont="1" applyFill="1" applyBorder="1">
      <alignment vertical="top"/>
    </xf>
    <xf numFmtId="174" fontId="70" fillId="0" borderId="0" xfId="5" applyFont="1" applyFill="1">
      <alignment vertical="top"/>
    </xf>
    <xf numFmtId="181" fontId="70" fillId="18" borderId="15" xfId="0" applyNumberFormat="1" applyFont="1" applyFill="1" applyBorder="1">
      <alignment vertical="top"/>
    </xf>
    <xf numFmtId="181" fontId="51" fillId="0" borderId="0" xfId="0" applyNumberFormat="1" applyFont="1" applyFill="1">
      <alignment vertical="top"/>
    </xf>
    <xf numFmtId="168" fontId="63" fillId="4" borderId="0" xfId="0" applyFont="1" applyFill="1">
      <alignment vertical="top"/>
    </xf>
    <xf numFmtId="168" fontId="80" fillId="4" borderId="0" xfId="0" applyFont="1" applyFill="1">
      <alignment vertical="top"/>
    </xf>
    <xf numFmtId="170" fontId="5" fillId="4" borderId="0" xfId="0" applyNumberFormat="1" applyFont="1" applyFill="1" applyAlignment="1">
      <alignment horizontal="right" vertical="top"/>
    </xf>
    <xf numFmtId="168" fontId="51" fillId="4" borderId="0" xfId="0" applyFont="1" applyFill="1">
      <alignment vertical="top"/>
    </xf>
    <xf numFmtId="170" fontId="5" fillId="0" borderId="0" xfId="0" applyNumberFormat="1" applyFont="1" applyAlignment="1">
      <alignment horizontal="right" vertical="top"/>
    </xf>
    <xf numFmtId="168" fontId="5" fillId="6" borderId="0" xfId="0" applyFont="1" applyFill="1" applyAlignment="1">
      <alignment horizontal="right" vertical="top"/>
    </xf>
    <xf numFmtId="170" fontId="63" fillId="8" borderId="0" xfId="0" applyNumberFormat="1" applyFont="1" applyFill="1" applyBorder="1" applyAlignment="1">
      <alignment horizontal="left" vertical="top"/>
    </xf>
    <xf numFmtId="170" fontId="63" fillId="0" borderId="0" xfId="0" applyNumberFormat="1" applyFont="1" applyFill="1" applyBorder="1" applyAlignment="1">
      <alignment horizontal="left" vertical="top"/>
    </xf>
    <xf numFmtId="170" fontId="63" fillId="0" borderId="0" xfId="0" applyNumberFormat="1" applyFont="1" applyAlignment="1">
      <alignment horizontal="left" vertical="top"/>
    </xf>
    <xf numFmtId="170" fontId="5" fillId="0" borderId="0" xfId="0" applyNumberFormat="1" applyFont="1" applyAlignment="1">
      <alignment horizontal="left" vertical="top"/>
    </xf>
    <xf numFmtId="174" fontId="81" fillId="0" borderId="0" xfId="5" applyFont="1">
      <alignment vertical="top"/>
    </xf>
    <xf numFmtId="170" fontId="71" fillId="0" borderId="0" xfId="0" applyNumberFormat="1" applyFont="1" applyAlignment="1">
      <alignment horizontal="left" vertical="top"/>
    </xf>
    <xf numFmtId="170" fontId="70" fillId="0" borderId="0" xfId="0" applyNumberFormat="1" applyFont="1" applyAlignment="1">
      <alignment horizontal="left" vertical="top"/>
    </xf>
    <xf numFmtId="174" fontId="81" fillId="0" borderId="0" xfId="5" applyFont="1" applyFill="1" applyBorder="1">
      <alignment vertical="top"/>
    </xf>
    <xf numFmtId="170" fontId="80" fillId="0" borderId="0" xfId="0" applyNumberFormat="1" applyFont="1" applyAlignment="1">
      <alignment horizontal="left" vertical="top"/>
    </xf>
    <xf numFmtId="171" fontId="81" fillId="0" borderId="0" xfId="1" applyFont="1">
      <alignment vertical="top"/>
    </xf>
    <xf numFmtId="168" fontId="81" fillId="0" borderId="0" xfId="1" applyNumberFormat="1" applyFont="1">
      <alignment vertical="top"/>
    </xf>
    <xf numFmtId="168" fontId="81" fillId="0" borderId="0" xfId="1" applyNumberFormat="1" applyFont="1" applyAlignment="1">
      <alignment horizontal="right" vertical="top"/>
    </xf>
    <xf numFmtId="168" fontId="5" fillId="0" borderId="0" xfId="1" applyNumberFormat="1" applyFont="1">
      <alignment vertical="top"/>
    </xf>
    <xf numFmtId="168" fontId="5" fillId="0" borderId="0" xfId="1" applyNumberFormat="1" applyFont="1" applyAlignment="1">
      <alignment horizontal="right" vertical="top"/>
    </xf>
    <xf numFmtId="168" fontId="75" fillId="0" borderId="11" xfId="0" applyFont="1" applyFill="1" applyBorder="1">
      <alignment vertical="top"/>
    </xf>
    <xf numFmtId="170" fontId="5" fillId="0" borderId="0" xfId="0" applyNumberFormat="1" applyFont="1" applyFill="1" applyBorder="1" applyAlignment="1">
      <alignment horizontal="left" vertical="top"/>
    </xf>
    <xf numFmtId="170" fontId="73" fillId="0" borderId="0" xfId="0" applyNumberFormat="1" applyFont="1" applyFill="1" applyAlignment="1">
      <alignment horizontal="left" vertical="top"/>
    </xf>
    <xf numFmtId="170" fontId="85" fillId="0" borderId="0" xfId="0" applyNumberFormat="1" applyFont="1" applyFill="1" applyAlignment="1">
      <alignment horizontal="left" vertical="top"/>
    </xf>
    <xf numFmtId="181" fontId="75" fillId="0" borderId="11" xfId="0" applyNumberFormat="1" applyFont="1" applyFill="1" applyBorder="1">
      <alignment vertical="top"/>
    </xf>
    <xf numFmtId="174" fontId="75" fillId="0" borderId="11" xfId="5" applyFont="1" applyFill="1" applyBorder="1">
      <alignment vertical="top"/>
    </xf>
    <xf numFmtId="174" fontId="5" fillId="0" borderId="0" xfId="5" applyFont="1">
      <alignment vertical="top"/>
    </xf>
    <xf numFmtId="168" fontId="5" fillId="0" borderId="11" xfId="0" applyFont="1" applyBorder="1">
      <alignment vertical="top"/>
    </xf>
    <xf numFmtId="174" fontId="5" fillId="0" borderId="0" xfId="0" applyNumberFormat="1" applyFont="1">
      <alignment vertical="top"/>
    </xf>
    <xf numFmtId="174" fontId="88" fillId="0" borderId="0" xfId="5" applyFont="1">
      <alignment vertical="top"/>
    </xf>
    <xf numFmtId="174" fontId="89" fillId="0" borderId="0" xfId="5" applyFont="1">
      <alignment vertical="top"/>
    </xf>
    <xf numFmtId="174" fontId="81" fillId="0" borderId="0" xfId="5" applyFont="1" applyFill="1">
      <alignment vertical="top"/>
    </xf>
    <xf numFmtId="168" fontId="75" fillId="0" borderId="11" xfId="0" applyFont="1" applyBorder="1">
      <alignment vertical="top"/>
    </xf>
    <xf numFmtId="168" fontId="80" fillId="0" borderId="0" xfId="0" applyFont="1" applyBorder="1">
      <alignment vertical="top"/>
    </xf>
    <xf numFmtId="170" fontId="5" fillId="0" borderId="0" xfId="0" applyNumberFormat="1" applyFont="1" applyBorder="1" applyAlignment="1">
      <alignment horizontal="left" vertical="top"/>
    </xf>
    <xf numFmtId="171" fontId="81" fillId="0" borderId="0" xfId="1" applyFont="1" applyBorder="1">
      <alignment vertical="top"/>
    </xf>
    <xf numFmtId="168" fontId="51" fillId="0" borderId="0" xfId="0" applyFont="1" applyFill="1" applyBorder="1">
      <alignment vertical="top"/>
    </xf>
    <xf numFmtId="168" fontId="81" fillId="0" borderId="0" xfId="1" applyNumberFormat="1" applyFont="1" applyBorder="1">
      <alignment vertical="top"/>
    </xf>
    <xf numFmtId="168" fontId="5" fillId="0" borderId="0" xfId="1" applyNumberFormat="1" applyFont="1" applyBorder="1">
      <alignment vertical="top"/>
    </xf>
    <xf numFmtId="174" fontId="5" fillId="0" borderId="0" xfId="5" applyFont="1" applyBorder="1">
      <alignment vertical="top"/>
    </xf>
    <xf numFmtId="174" fontId="81" fillId="0" borderId="0" xfId="1" applyNumberFormat="1" applyFont="1" applyBorder="1">
      <alignment vertical="top"/>
    </xf>
    <xf numFmtId="174" fontId="5" fillId="0" borderId="0" xfId="1" applyNumberFormat="1" applyFont="1" applyBorder="1">
      <alignment vertical="top"/>
    </xf>
    <xf numFmtId="174" fontId="81" fillId="0" borderId="0" xfId="0" applyNumberFormat="1" applyFont="1">
      <alignment vertical="top"/>
    </xf>
    <xf numFmtId="170" fontId="5" fillId="0" borderId="0" xfId="0" applyNumberFormat="1" applyFont="1" applyFill="1" applyAlignment="1">
      <alignment horizontal="left" vertical="top"/>
    </xf>
    <xf numFmtId="168" fontId="51" fillId="0" borderId="11" xfId="0" applyFont="1" applyBorder="1">
      <alignment vertical="top"/>
    </xf>
    <xf numFmtId="168" fontId="81" fillId="0" borderId="0" xfId="5" applyNumberFormat="1" applyFont="1">
      <alignment vertical="top"/>
    </xf>
    <xf numFmtId="181" fontId="81" fillId="0" borderId="0" xfId="5" applyNumberFormat="1" applyFont="1">
      <alignment vertical="top"/>
    </xf>
    <xf numFmtId="168" fontId="5" fillId="0" borderId="0" xfId="5" applyNumberFormat="1" applyFont="1">
      <alignment vertical="top"/>
    </xf>
    <xf numFmtId="174" fontId="73" fillId="0" borderId="0" xfId="5" applyFont="1">
      <alignment vertical="top"/>
    </xf>
    <xf numFmtId="174" fontId="85" fillId="0" borderId="0" xfId="5" applyFont="1">
      <alignment vertical="top"/>
    </xf>
    <xf numFmtId="174" fontId="75" fillId="0" borderId="0" xfId="5" applyFont="1">
      <alignment vertical="top"/>
    </xf>
    <xf numFmtId="174" fontId="75" fillId="0" borderId="0" xfId="5" applyFont="1" applyFill="1">
      <alignment vertical="top"/>
    </xf>
    <xf numFmtId="170" fontId="84" fillId="8" borderId="0" xfId="0" applyNumberFormat="1" applyFont="1" applyFill="1" applyBorder="1" applyAlignment="1">
      <alignment horizontal="left" vertical="top"/>
    </xf>
    <xf numFmtId="170" fontId="84" fillId="0" borderId="0" xfId="0" applyNumberFormat="1" applyFont="1" applyFill="1" applyBorder="1" applyAlignment="1">
      <alignment horizontal="left" vertical="top"/>
    </xf>
    <xf numFmtId="168" fontId="84" fillId="0" borderId="0" xfId="0" applyFont="1">
      <alignment vertical="top"/>
    </xf>
    <xf numFmtId="170" fontId="80" fillId="0" borderId="0" xfId="0" applyNumberFormat="1" applyFont="1" applyFill="1" applyAlignment="1">
      <alignment horizontal="left" vertical="top"/>
    </xf>
    <xf numFmtId="168" fontId="88" fillId="0" borderId="0" xfId="0" applyFont="1">
      <alignment vertical="top"/>
    </xf>
    <xf numFmtId="168" fontId="89" fillId="0" borderId="0" xfId="0" applyFont="1">
      <alignment vertical="top"/>
    </xf>
    <xf numFmtId="167" fontId="5" fillId="0" borderId="0" xfId="0" applyNumberFormat="1" applyFont="1" applyFill="1">
      <alignment vertical="top"/>
    </xf>
    <xf numFmtId="177" fontId="5" fillId="0" borderId="0" xfId="0" applyNumberFormat="1" applyFont="1">
      <alignment vertical="top"/>
    </xf>
    <xf numFmtId="167" fontId="81" fillId="0" borderId="0" xfId="0" applyNumberFormat="1" applyFont="1">
      <alignment vertical="top"/>
    </xf>
    <xf numFmtId="167" fontId="5" fillId="0" borderId="0" xfId="0" applyNumberFormat="1" applyFont="1">
      <alignment vertical="top"/>
    </xf>
    <xf numFmtId="171" fontId="73" fillId="0" borderId="0" xfId="1" applyFont="1">
      <alignment vertical="top"/>
    </xf>
    <xf numFmtId="171" fontId="85" fillId="0" borderId="0" xfId="1" applyFont="1">
      <alignment vertical="top"/>
    </xf>
    <xf numFmtId="170" fontId="85" fillId="0" borderId="0" xfId="0" applyNumberFormat="1" applyFont="1" applyAlignment="1">
      <alignment horizontal="left" vertical="top"/>
    </xf>
    <xf numFmtId="168" fontId="73" fillId="0" borderId="0" xfId="0" applyFont="1" applyBorder="1">
      <alignment vertical="top"/>
    </xf>
    <xf numFmtId="168" fontId="85" fillId="0" borderId="0" xfId="0" applyFont="1" applyBorder="1">
      <alignment vertical="top"/>
    </xf>
    <xf numFmtId="170" fontId="75" fillId="0" borderId="0" xfId="0" applyNumberFormat="1" applyFont="1" applyBorder="1" applyAlignment="1">
      <alignment horizontal="left" vertical="top"/>
    </xf>
    <xf numFmtId="168" fontId="75" fillId="0" borderId="0" xfId="0" applyFont="1" applyBorder="1">
      <alignment vertical="top"/>
    </xf>
    <xf numFmtId="170" fontId="85" fillId="0" borderId="0" xfId="0" applyNumberFormat="1" applyFont="1" applyBorder="1" applyAlignment="1">
      <alignment horizontal="left" vertical="top"/>
    </xf>
    <xf numFmtId="170" fontId="75" fillId="0" borderId="0" xfId="0" applyNumberFormat="1" applyFont="1" applyAlignment="1">
      <alignment horizontal="left" vertical="top"/>
    </xf>
    <xf numFmtId="168" fontId="63" fillId="8" borderId="0" xfId="0" applyFont="1" applyFill="1" applyBorder="1" applyAlignment="1">
      <alignment horizontal="left" vertical="top"/>
    </xf>
    <xf numFmtId="168" fontId="84" fillId="8" borderId="0" xfId="0" applyFont="1" applyFill="1" applyBorder="1" applyAlignment="1">
      <alignment horizontal="left" vertical="top"/>
    </xf>
    <xf numFmtId="168" fontId="63" fillId="0" borderId="0" xfId="0" applyFont="1" applyAlignment="1">
      <alignment horizontal="left" vertical="top"/>
    </xf>
    <xf numFmtId="168" fontId="5" fillId="0" borderId="0" xfId="0" applyFont="1" applyAlignment="1">
      <alignment horizontal="right" vertical="top"/>
    </xf>
    <xf numFmtId="174" fontId="51" fillId="0" borderId="0" xfId="5" applyFont="1" applyAlignment="1">
      <alignment horizontal="right" vertical="top"/>
    </xf>
    <xf numFmtId="168" fontId="5" fillId="0" borderId="0" xfId="5" applyNumberFormat="1" applyFont="1" applyFill="1">
      <alignment vertical="top"/>
    </xf>
    <xf numFmtId="168" fontId="51" fillId="0" borderId="0" xfId="5" applyNumberFormat="1" applyFont="1" applyFill="1">
      <alignment vertical="top"/>
    </xf>
    <xf numFmtId="171" fontId="5" fillId="0" borderId="0" xfId="1" applyFont="1" applyAlignment="1">
      <alignment horizontal="right" vertical="top"/>
    </xf>
    <xf numFmtId="168" fontId="80" fillId="0" borderId="0" xfId="0" applyFont="1" applyAlignment="1">
      <alignment horizontal="left" vertical="top"/>
    </xf>
    <xf numFmtId="168" fontId="88" fillId="0" borderId="0" xfId="0" applyFont="1" applyAlignment="1">
      <alignment horizontal="left" vertical="top"/>
    </xf>
    <xf numFmtId="168" fontId="89" fillId="0" borderId="0" xfId="0" applyFont="1" applyAlignment="1">
      <alignment horizontal="left" vertical="top"/>
    </xf>
    <xf numFmtId="170" fontId="81" fillId="0" borderId="0" xfId="0" applyNumberFormat="1" applyFont="1" applyAlignment="1">
      <alignment horizontal="right" vertical="top"/>
    </xf>
    <xf numFmtId="174" fontId="81" fillId="0" borderId="0" xfId="0" applyNumberFormat="1" applyFont="1" applyAlignment="1">
      <alignment horizontal="right" vertical="top"/>
    </xf>
    <xf numFmtId="168" fontId="51" fillId="0" borderId="12" xfId="0" applyFont="1" applyBorder="1">
      <alignment vertical="top"/>
    </xf>
    <xf numFmtId="168" fontId="51" fillId="0" borderId="0" xfId="0" applyFont="1" applyBorder="1">
      <alignment vertical="top"/>
    </xf>
    <xf numFmtId="168" fontId="51" fillId="0" borderId="8" xfId="0" applyFont="1" applyBorder="1">
      <alignment vertical="top"/>
    </xf>
    <xf numFmtId="168" fontId="51" fillId="4" borderId="8" xfId="0" applyFont="1" applyFill="1" applyBorder="1">
      <alignment vertical="top"/>
    </xf>
    <xf numFmtId="168" fontId="73" fillId="0" borderId="0" xfId="0" applyFont="1" applyAlignment="1">
      <alignment horizontal="left" vertical="top"/>
    </xf>
    <xf numFmtId="168" fontId="85" fillId="0" borderId="0" xfId="0" applyFont="1" applyAlignment="1">
      <alignment horizontal="left" vertical="top"/>
    </xf>
    <xf numFmtId="170" fontId="75" fillId="0" borderId="0" xfId="0" applyNumberFormat="1" applyFont="1" applyAlignment="1">
      <alignment horizontal="right" vertical="top"/>
    </xf>
    <xf numFmtId="168" fontId="51" fillId="0" borderId="0" xfId="0" applyFont="1" applyFill="1" applyAlignment="1">
      <alignment vertical="center"/>
    </xf>
    <xf numFmtId="168" fontId="5" fillId="6" borderId="0" xfId="0" applyFont="1" applyFill="1" applyAlignment="1">
      <alignment horizontal="right" vertical="center"/>
    </xf>
    <xf numFmtId="168" fontId="52" fillId="0" borderId="0" xfId="0" applyFont="1" applyFill="1">
      <alignment vertical="top"/>
    </xf>
    <xf numFmtId="168" fontId="81" fillId="0" borderId="0" xfId="0" applyFont="1" applyBorder="1">
      <alignment vertical="top"/>
    </xf>
    <xf numFmtId="174" fontId="5" fillId="0" borderId="0" xfId="5" applyFont="1" applyAlignment="1">
      <alignment horizontal="right" vertical="top"/>
    </xf>
    <xf numFmtId="174" fontId="81" fillId="0" borderId="0" xfId="5" applyFont="1" applyBorder="1">
      <alignment vertical="top"/>
    </xf>
    <xf numFmtId="174" fontId="51" fillId="0" borderId="0" xfId="5" applyFont="1" applyBorder="1">
      <alignment vertical="top"/>
    </xf>
    <xf numFmtId="168" fontId="75" fillId="0" borderId="0" xfId="0" applyFont="1" applyAlignment="1">
      <alignment horizontal="right" vertical="top"/>
    </xf>
    <xf numFmtId="181" fontId="75" fillId="0" borderId="11" xfId="0" applyNumberFormat="1" applyFont="1" applyBorder="1">
      <alignment vertical="top"/>
    </xf>
    <xf numFmtId="170" fontId="63" fillId="0" borderId="0" xfId="0" applyNumberFormat="1" applyFont="1" applyFill="1" applyAlignment="1">
      <alignment horizontal="left" vertical="top"/>
    </xf>
    <xf numFmtId="171" fontId="81" fillId="0" borderId="0" xfId="0" applyNumberFormat="1" applyFont="1" applyFill="1">
      <alignment vertical="top"/>
    </xf>
    <xf numFmtId="180" fontId="81" fillId="0" borderId="0" xfId="0" applyNumberFormat="1" applyFont="1" applyFill="1">
      <alignment vertical="top"/>
    </xf>
    <xf numFmtId="171" fontId="63" fillId="0" borderId="0" xfId="1" applyFont="1" applyFill="1" applyAlignment="1">
      <alignment horizontal="left" vertical="top"/>
    </xf>
    <xf numFmtId="171" fontId="80" fillId="0" borderId="0" xfId="1" applyFont="1" applyFill="1" applyAlignment="1">
      <alignment horizontal="left" vertical="top"/>
    </xf>
    <xf numFmtId="180" fontId="81" fillId="0" borderId="0" xfId="0" applyNumberFormat="1" applyFont="1" applyFill="1" applyAlignment="1">
      <alignment horizontal="right" vertical="top"/>
    </xf>
    <xf numFmtId="168" fontId="75" fillId="0" borderId="0" xfId="0" applyFont="1" applyFill="1" applyAlignment="1">
      <alignment horizontal="right" vertical="top"/>
    </xf>
    <xf numFmtId="171" fontId="88" fillId="0" borderId="0" xfId="1" applyFont="1" applyFill="1" applyAlignment="1">
      <alignment horizontal="left" vertical="top"/>
    </xf>
    <xf numFmtId="171" fontId="89" fillId="0" borderId="0" xfId="1" applyFont="1" applyFill="1" applyAlignment="1">
      <alignment horizontal="left" vertical="top"/>
    </xf>
    <xf numFmtId="171" fontId="81" fillId="0" borderId="0" xfId="1" applyFont="1" applyFill="1" applyAlignment="1">
      <alignment horizontal="right" vertical="top"/>
    </xf>
    <xf numFmtId="182" fontId="81" fillId="0" borderId="0" xfId="1" applyNumberFormat="1" applyFont="1" applyFill="1">
      <alignment vertical="top"/>
    </xf>
    <xf numFmtId="181" fontId="51" fillId="0" borderId="0" xfId="0" applyNumberFormat="1" applyFont="1">
      <alignment vertical="top"/>
    </xf>
    <xf numFmtId="168" fontId="5" fillId="0" borderId="0" xfId="0" applyFont="1" applyAlignment="1">
      <alignment horizontal="left" vertical="top"/>
    </xf>
    <xf numFmtId="168" fontId="51" fillId="20" borderId="0" xfId="0" applyFont="1" applyFill="1">
      <alignment vertical="top"/>
    </xf>
    <xf numFmtId="168" fontId="5" fillId="0" borderId="13" xfId="0" applyFont="1" applyBorder="1">
      <alignment vertical="top"/>
    </xf>
    <xf numFmtId="168" fontId="5" fillId="0" borderId="12" xfId="0" applyFont="1" applyBorder="1">
      <alignment vertical="top"/>
    </xf>
    <xf numFmtId="168" fontId="51" fillId="0" borderId="4" xfId="0" applyFont="1" applyBorder="1">
      <alignment vertical="top"/>
    </xf>
    <xf numFmtId="168" fontId="5" fillId="0" borderId="8" xfId="0" applyFont="1" applyBorder="1">
      <alignment vertical="top"/>
    </xf>
    <xf numFmtId="171" fontId="63" fillId="0" borderId="0" xfId="1" applyFont="1" applyAlignment="1">
      <alignment horizontal="left" vertical="top"/>
    </xf>
    <xf numFmtId="171" fontId="80" fillId="0" borderId="0" xfId="1" applyFont="1" applyAlignment="1">
      <alignment horizontal="left" vertical="top"/>
    </xf>
    <xf numFmtId="171" fontId="81" fillId="0" borderId="0" xfId="1" applyFont="1" applyAlignment="1">
      <alignment horizontal="right" vertical="top"/>
    </xf>
    <xf numFmtId="174" fontId="63" fillId="0" borderId="0" xfId="5" applyFont="1" applyAlignment="1">
      <alignment horizontal="left" vertical="top"/>
    </xf>
    <xf numFmtId="174" fontId="80" fillId="0" borderId="0" xfId="5" applyFont="1" applyAlignment="1">
      <alignment horizontal="left" vertical="top"/>
    </xf>
    <xf numFmtId="174" fontId="81" fillId="0" borderId="0" xfId="5" applyFont="1" applyAlignment="1">
      <alignment horizontal="right" vertical="top"/>
    </xf>
    <xf numFmtId="9" fontId="51" fillId="0" borderId="0" xfId="0" applyNumberFormat="1" applyFont="1">
      <alignment vertical="top"/>
    </xf>
    <xf numFmtId="171" fontId="5" fillId="0" borderId="0" xfId="1" applyFont="1" applyBorder="1">
      <alignment vertical="top"/>
    </xf>
    <xf numFmtId="171" fontId="63" fillId="0" borderId="0" xfId="1" applyFont="1" applyBorder="1">
      <alignment vertical="top"/>
    </xf>
    <xf numFmtId="171" fontId="80" fillId="0" borderId="0" xfId="1" applyFont="1" applyBorder="1">
      <alignment vertical="top"/>
    </xf>
    <xf numFmtId="171" fontId="5" fillId="0" borderId="0" xfId="1" applyFont="1" applyBorder="1" applyAlignment="1">
      <alignment horizontal="right" vertical="top"/>
    </xf>
    <xf numFmtId="171" fontId="51" fillId="0" borderId="0" xfId="1" applyFont="1" applyBorder="1">
      <alignment vertical="top"/>
    </xf>
    <xf numFmtId="171" fontId="51" fillId="0" borderId="0" xfId="1" applyFont="1" applyFill="1" applyBorder="1">
      <alignment vertical="top"/>
    </xf>
    <xf numFmtId="168" fontId="51" fillId="4" borderId="11" xfId="0" applyFont="1" applyFill="1" applyBorder="1">
      <alignment vertical="top"/>
    </xf>
    <xf numFmtId="174" fontId="51" fillId="4" borderId="0" xfId="5" applyFont="1" applyFill="1">
      <alignment vertical="top"/>
    </xf>
    <xf numFmtId="174" fontId="63" fillId="4" borderId="0" xfId="5" applyFont="1" applyFill="1">
      <alignment vertical="top"/>
    </xf>
    <xf numFmtId="174" fontId="80" fillId="4" borderId="0" xfId="5" applyFont="1" applyFill="1">
      <alignment vertical="top"/>
    </xf>
    <xf numFmtId="174" fontId="5" fillId="4" borderId="0" xfId="5" applyFont="1" applyFill="1" applyAlignment="1">
      <alignment horizontal="right" vertical="top"/>
    </xf>
    <xf numFmtId="174" fontId="51" fillId="4" borderId="8" xfId="5" applyFont="1" applyFill="1" applyBorder="1">
      <alignment vertical="top"/>
    </xf>
    <xf numFmtId="171" fontId="81" fillId="0" borderId="0" xfId="0" applyNumberFormat="1" applyFont="1">
      <alignment vertical="top"/>
    </xf>
    <xf numFmtId="168" fontId="63" fillId="0" borderId="0" xfId="0" applyFont="1" applyFill="1" applyAlignment="1">
      <alignment horizontal="left" vertical="top"/>
    </xf>
    <xf numFmtId="168" fontId="80" fillId="0" borderId="0" xfId="0" applyFont="1" applyFill="1" applyAlignment="1">
      <alignment horizontal="left" vertical="top"/>
    </xf>
    <xf numFmtId="170" fontId="5" fillId="0" borderId="0" xfId="0" applyNumberFormat="1" applyFont="1" applyFill="1" applyAlignment="1">
      <alignment horizontal="right" vertical="top"/>
    </xf>
    <xf numFmtId="171" fontId="5" fillId="0" borderId="0" xfId="0" applyNumberFormat="1" applyFont="1" applyFill="1">
      <alignment vertical="top"/>
    </xf>
    <xf numFmtId="171" fontId="5" fillId="0" borderId="0" xfId="0" applyNumberFormat="1" applyFont="1">
      <alignment vertical="top"/>
    </xf>
    <xf numFmtId="168" fontId="63" fillId="4" borderId="0" xfId="0" applyFont="1" applyFill="1" applyAlignment="1">
      <alignment horizontal="left" vertical="top"/>
    </xf>
    <xf numFmtId="168" fontId="80" fillId="4" borderId="0" xfId="0" applyFont="1" applyFill="1" applyAlignment="1">
      <alignment horizontal="left" vertical="top"/>
    </xf>
    <xf numFmtId="168" fontId="63" fillId="0" borderId="0" xfId="0" applyFont="1" applyFill="1" applyBorder="1" applyAlignment="1">
      <alignment horizontal="left" vertical="top"/>
    </xf>
    <xf numFmtId="168" fontId="84" fillId="0" borderId="0" xfId="0" applyFont="1" applyFill="1" applyBorder="1" applyAlignment="1">
      <alignment horizontal="left" vertical="top"/>
    </xf>
    <xf numFmtId="168" fontId="5" fillId="0" borderId="0" xfId="0" applyFont="1" applyAlignment="1">
      <alignment vertical="center"/>
    </xf>
    <xf numFmtId="168" fontId="80" fillId="0" borderId="0" xfId="0" applyFont="1" applyAlignment="1">
      <alignment vertical="center"/>
    </xf>
    <xf numFmtId="170" fontId="5" fillId="0" borderId="0" xfId="0" applyNumberFormat="1" applyFont="1" applyAlignment="1">
      <alignment horizontal="right" vertical="center"/>
    </xf>
    <xf numFmtId="168" fontId="81" fillId="0" borderId="0" xfId="0" applyFont="1" applyFill="1" applyBorder="1" applyAlignment="1">
      <alignment vertical="center"/>
    </xf>
    <xf numFmtId="171" fontId="81" fillId="0" borderId="0" xfId="1" applyFont="1" applyFill="1" applyBorder="1">
      <alignment vertical="top"/>
    </xf>
    <xf numFmtId="168" fontId="5" fillId="0" borderId="0" xfId="0" applyFont="1" applyBorder="1" applyAlignment="1">
      <alignment horizontal="right" vertical="center"/>
    </xf>
    <xf numFmtId="168" fontId="51" fillId="0" borderId="0" xfId="0" applyFont="1" applyBorder="1" applyAlignment="1">
      <alignment vertical="center"/>
    </xf>
    <xf numFmtId="168" fontId="81" fillId="0" borderId="0" xfId="0" applyFont="1" applyFill="1" applyBorder="1" applyAlignment="1">
      <alignment horizontal="right" vertical="center"/>
    </xf>
    <xf numFmtId="168" fontId="5" fillId="0" borderId="0" xfId="0" applyFont="1" applyFill="1" applyAlignment="1">
      <alignment vertical="center"/>
    </xf>
    <xf numFmtId="168" fontId="80" fillId="0" borderId="0" xfId="0" applyFont="1" applyFill="1" applyAlignment="1">
      <alignment vertical="center"/>
    </xf>
    <xf numFmtId="170" fontId="5" fillId="0" borderId="0" xfId="0" applyNumberFormat="1" applyFont="1" applyFill="1" applyAlignment="1">
      <alignment horizontal="right" vertical="center"/>
    </xf>
    <xf numFmtId="168" fontId="5" fillId="0" borderId="0" xfId="0" applyFont="1" applyFill="1" applyBorder="1" applyAlignment="1">
      <alignment horizontal="right" vertical="center"/>
    </xf>
    <xf numFmtId="168" fontId="81" fillId="4" borderId="0" xfId="0" applyFont="1" applyFill="1" applyBorder="1" applyAlignment="1">
      <alignment vertical="center"/>
    </xf>
    <xf numFmtId="168" fontId="75" fillId="0" borderId="0" xfId="0" applyFont="1" applyAlignment="1">
      <alignment vertical="center"/>
    </xf>
    <xf numFmtId="168" fontId="85" fillId="0" borderId="0" xfId="0" applyFont="1" applyAlignment="1">
      <alignment vertical="center"/>
    </xf>
    <xf numFmtId="170" fontId="75" fillId="0" borderId="0" xfId="0" applyNumberFormat="1" applyFont="1" applyAlignment="1">
      <alignment horizontal="right" vertical="center"/>
    </xf>
    <xf numFmtId="168" fontId="75" fillId="0" borderId="0" xfId="0" applyFont="1" applyFill="1" applyBorder="1" applyAlignment="1">
      <alignment vertical="center"/>
    </xf>
    <xf numFmtId="168" fontId="75" fillId="0" borderId="0" xfId="0" applyFont="1" applyBorder="1" applyAlignment="1">
      <alignment horizontal="right" vertical="center"/>
    </xf>
    <xf numFmtId="168" fontId="75" fillId="0" borderId="0" xfId="0" applyFont="1" applyBorder="1" applyAlignment="1">
      <alignment vertical="center"/>
    </xf>
    <xf numFmtId="168" fontId="63" fillId="0" borderId="0" xfId="0" applyFont="1" applyAlignment="1">
      <alignment vertical="center"/>
    </xf>
    <xf numFmtId="168" fontId="52" fillId="0" borderId="0" xfId="0" applyFont="1" applyFill="1" applyBorder="1" applyAlignment="1">
      <alignment vertical="center"/>
    </xf>
    <xf numFmtId="168" fontId="63" fillId="0" borderId="0" xfId="0" applyFont="1" applyBorder="1" applyAlignment="1">
      <alignment horizontal="right" vertical="center"/>
    </xf>
    <xf numFmtId="168" fontId="63" fillId="0" borderId="0" xfId="0" applyFont="1" applyBorder="1" applyAlignment="1">
      <alignment vertical="center"/>
    </xf>
    <xf numFmtId="168" fontId="63" fillId="8" borderId="0" xfId="0" applyFont="1" applyFill="1" applyBorder="1" applyAlignment="1">
      <alignment vertical="center"/>
    </xf>
    <xf numFmtId="168" fontId="84" fillId="8" borderId="0" xfId="0" applyFont="1" applyFill="1" applyBorder="1" applyAlignment="1">
      <alignment vertical="center"/>
    </xf>
    <xf numFmtId="170" fontId="63" fillId="8" borderId="0" xfId="0" applyNumberFormat="1" applyFont="1" applyFill="1" applyBorder="1" applyAlignment="1">
      <alignment horizontal="right" vertical="center"/>
    </xf>
    <xf numFmtId="168" fontId="81" fillId="0" borderId="0" xfId="0" applyFont="1" applyBorder="1" applyAlignment="1">
      <alignment horizontal="right" vertical="center"/>
    </xf>
    <xf numFmtId="168" fontId="81" fillId="0" borderId="0" xfId="0" applyFont="1" applyBorder="1" applyAlignment="1">
      <alignment vertical="center"/>
    </xf>
    <xf numFmtId="168" fontId="51" fillId="0" borderId="0" xfId="0" applyFont="1" applyAlignment="1">
      <alignment vertical="center"/>
    </xf>
    <xf numFmtId="168" fontId="70" fillId="0" borderId="0" xfId="0" applyFont="1" applyAlignment="1">
      <alignment vertical="center"/>
    </xf>
    <xf numFmtId="168" fontId="86" fillId="0" borderId="0" xfId="0" applyFont="1" applyAlignment="1">
      <alignment vertical="center"/>
    </xf>
    <xf numFmtId="170" fontId="70" fillId="0" borderId="0" xfId="0" applyNumberFormat="1" applyFont="1" applyAlignment="1">
      <alignment horizontal="right" vertical="center"/>
    </xf>
    <xf numFmtId="168" fontId="70" fillId="0" borderId="0" xfId="0" applyFont="1" applyFill="1" applyBorder="1" applyAlignment="1">
      <alignment vertical="center"/>
    </xf>
    <xf numFmtId="168" fontId="70" fillId="0" borderId="0" xfId="0" applyFont="1" applyBorder="1" applyAlignment="1">
      <alignment horizontal="right" vertical="center"/>
    </xf>
    <xf numFmtId="168" fontId="70" fillId="0" borderId="0" xfId="0" applyFont="1" applyBorder="1" applyAlignment="1">
      <alignment vertical="center"/>
    </xf>
    <xf numFmtId="174" fontId="81" fillId="0" borderId="0" xfId="0" applyNumberFormat="1" applyFont="1" applyBorder="1" applyAlignment="1">
      <alignment horizontal="right" vertical="center"/>
    </xf>
    <xf numFmtId="167" fontId="81" fillId="0" borderId="0" xfId="0" applyNumberFormat="1" applyFont="1" applyFill="1" applyBorder="1" applyAlignment="1">
      <alignment vertical="center"/>
    </xf>
    <xf numFmtId="168" fontId="63" fillId="0" borderId="0" xfId="0" applyFont="1" applyFill="1" applyBorder="1" applyAlignment="1">
      <alignment vertical="center"/>
    </xf>
    <xf numFmtId="168" fontId="80" fillId="0" borderId="0" xfId="0" applyFont="1" applyFill="1" applyBorder="1" applyAlignment="1">
      <alignment vertical="center"/>
    </xf>
    <xf numFmtId="170" fontId="5" fillId="0" borderId="0" xfId="0" applyNumberFormat="1" applyFont="1" applyFill="1" applyBorder="1" applyAlignment="1">
      <alignment horizontal="right" vertical="center"/>
    </xf>
    <xf numFmtId="168" fontId="81" fillId="0" borderId="11" xfId="0" applyFont="1" applyFill="1" applyBorder="1" applyAlignment="1">
      <alignment vertical="center"/>
    </xf>
    <xf numFmtId="168" fontId="73" fillId="0" borderId="0" xfId="0" applyFont="1" applyFill="1" applyBorder="1">
      <alignment vertical="top"/>
    </xf>
    <xf numFmtId="168" fontId="85" fillId="0" borderId="0" xfId="0" applyFont="1" applyFill="1" applyBorder="1">
      <alignment vertical="top"/>
    </xf>
    <xf numFmtId="170" fontId="75" fillId="0" borderId="0" xfId="0" applyNumberFormat="1" applyFont="1" applyFill="1" applyBorder="1" applyAlignment="1">
      <alignment horizontal="left" vertical="top"/>
    </xf>
    <xf numFmtId="174" fontId="63" fillId="0" borderId="0" xfId="5" applyFont="1" applyFill="1" applyBorder="1">
      <alignment vertical="top"/>
    </xf>
    <xf numFmtId="174" fontId="80" fillId="0" borderId="0" xfId="5" applyFont="1" applyFill="1" applyBorder="1">
      <alignment vertical="top"/>
    </xf>
    <xf numFmtId="168" fontId="5" fillId="0" borderId="11" xfId="0" applyFont="1" applyFill="1" applyBorder="1" applyAlignment="1">
      <alignment vertical="center"/>
    </xf>
    <xf numFmtId="174" fontId="5" fillId="0" borderId="11" xfId="5" applyFont="1" applyFill="1" applyBorder="1">
      <alignment vertical="top"/>
    </xf>
    <xf numFmtId="174" fontId="75" fillId="0" borderId="0" xfId="5" applyFont="1" applyFill="1" applyBorder="1">
      <alignment vertical="top"/>
    </xf>
    <xf numFmtId="168" fontId="51" fillId="0" borderId="0" xfId="0" applyFont="1" applyAlignment="1">
      <alignment horizontal="left" vertical="top"/>
    </xf>
    <xf numFmtId="168" fontId="73" fillId="0" borderId="0" xfId="0" applyFont="1" applyFill="1" applyBorder="1" applyAlignment="1">
      <alignment vertical="center"/>
    </xf>
    <xf numFmtId="168" fontId="85" fillId="0" borderId="0" xfId="0" applyFont="1" applyFill="1" applyBorder="1" applyAlignment="1">
      <alignment vertical="center"/>
    </xf>
    <xf numFmtId="170" fontId="75" fillId="0" borderId="0" xfId="0" applyNumberFormat="1" applyFont="1" applyFill="1" applyBorder="1" applyAlignment="1">
      <alignment horizontal="right" vertical="center"/>
    </xf>
    <xf numFmtId="168" fontId="84" fillId="0" borderId="0" xfId="0" applyFont="1" applyFill="1" applyBorder="1" applyAlignment="1">
      <alignment vertical="center"/>
    </xf>
    <xf numFmtId="170" fontId="63" fillId="0" borderId="0" xfId="0" applyNumberFormat="1" applyFont="1" applyFill="1" applyBorder="1" applyAlignment="1">
      <alignment horizontal="right" vertical="center"/>
    </xf>
    <xf numFmtId="170" fontId="81" fillId="0" borderId="0" xfId="0" applyNumberFormat="1" applyFont="1" applyAlignment="1">
      <alignment horizontal="left" vertical="top"/>
    </xf>
    <xf numFmtId="171" fontId="75" fillId="0" borderId="0" xfId="1" applyFont="1" applyFill="1" applyBorder="1">
      <alignment vertical="top"/>
    </xf>
    <xf numFmtId="168" fontId="90" fillId="0" borderId="0" xfId="0" applyFont="1" applyFill="1" applyBorder="1" applyAlignment="1">
      <alignment vertical="center"/>
    </xf>
    <xf numFmtId="170" fontId="73" fillId="0" borderId="0" xfId="0" applyNumberFormat="1" applyFont="1" applyFill="1" applyBorder="1" applyAlignment="1">
      <alignment horizontal="right" vertical="center"/>
    </xf>
    <xf numFmtId="168" fontId="5" fillId="3" borderId="0" xfId="0" applyFont="1" applyFill="1" applyBorder="1" applyAlignment="1">
      <alignment vertical="center"/>
    </xf>
    <xf numFmtId="168" fontId="75" fillId="0" borderId="11" xfId="0" applyFont="1" applyFill="1" applyBorder="1" applyAlignment="1">
      <alignment vertical="center"/>
    </xf>
    <xf numFmtId="168" fontId="63" fillId="0" borderId="0" xfId="0" applyFont="1" applyFill="1" applyAlignment="1">
      <alignment vertical="center"/>
    </xf>
    <xf numFmtId="167" fontId="75" fillId="0" borderId="0" xfId="4" applyFont="1">
      <alignment vertical="top"/>
    </xf>
    <xf numFmtId="167" fontId="85" fillId="0" borderId="0" xfId="4" applyFont="1">
      <alignment vertical="top"/>
    </xf>
    <xf numFmtId="167" fontId="5" fillId="0" borderId="0" xfId="4" applyFont="1" applyBorder="1" applyAlignment="1">
      <alignment vertical="center"/>
    </xf>
    <xf numFmtId="168" fontId="5" fillId="4" borderId="0" xfId="0" applyFont="1" applyFill="1" applyAlignment="1">
      <alignment vertical="center"/>
    </xf>
    <xf numFmtId="168" fontId="63" fillId="4" borderId="0" xfId="0" applyFont="1" applyFill="1" applyAlignment="1">
      <alignment vertical="center"/>
    </xf>
    <xf numFmtId="168" fontId="80" fillId="4" borderId="0" xfId="0" applyFont="1" applyFill="1" applyAlignment="1">
      <alignment vertical="center"/>
    </xf>
    <xf numFmtId="170" fontId="5" fillId="4" borderId="0" xfId="0" applyNumberFormat="1" applyFont="1" applyFill="1" applyAlignment="1">
      <alignment horizontal="right" vertical="center"/>
    </xf>
    <xf numFmtId="168" fontId="51" fillId="4" borderId="0" xfId="0" applyFont="1" applyFill="1" applyAlignment="1">
      <alignment vertical="center"/>
    </xf>
    <xf numFmtId="167" fontId="51" fillId="0" borderId="0" xfId="4" applyFont="1" applyFill="1" applyAlignment="1">
      <alignment vertical="center"/>
    </xf>
    <xf numFmtId="168" fontId="63" fillId="20" borderId="0" xfId="0" applyFont="1" applyFill="1" applyBorder="1" applyAlignment="1">
      <alignment vertical="center"/>
    </xf>
    <xf numFmtId="168" fontId="51" fillId="20" borderId="0" xfId="0" applyFont="1" applyFill="1" applyAlignment="1">
      <alignment vertical="center"/>
    </xf>
    <xf numFmtId="168" fontId="81" fillId="0" borderId="0" xfId="0" applyFont="1" applyAlignment="1">
      <alignment vertical="center"/>
    </xf>
    <xf numFmtId="168" fontId="81" fillId="20" borderId="0" xfId="0" applyFont="1" applyFill="1" applyAlignment="1">
      <alignment vertical="center"/>
    </xf>
    <xf numFmtId="168" fontId="51" fillId="10" borderId="0" xfId="0" applyFont="1" applyFill="1" applyAlignment="1">
      <alignment vertical="center"/>
    </xf>
    <xf numFmtId="168" fontId="88" fillId="0" borderId="0" xfId="0" applyFont="1" applyAlignment="1">
      <alignment vertical="center"/>
    </xf>
    <xf numFmtId="168" fontId="89" fillId="0" borderId="0" xfId="0" applyFont="1" applyAlignment="1">
      <alignment vertical="center"/>
    </xf>
    <xf numFmtId="170" fontId="81" fillId="0" borderId="0" xfId="0" applyNumberFormat="1" applyFont="1" applyAlignment="1">
      <alignment horizontal="right" vertical="center"/>
    </xf>
    <xf numFmtId="168" fontId="81" fillId="20" borderId="0" xfId="0" applyFont="1" applyFill="1">
      <alignment vertical="top"/>
    </xf>
    <xf numFmtId="167" fontId="81" fillId="0" borderId="0" xfId="0" applyNumberFormat="1" applyFont="1" applyFill="1" applyAlignment="1">
      <alignment vertical="center"/>
    </xf>
    <xf numFmtId="168" fontId="71" fillId="0" borderId="0" xfId="0" applyFont="1" applyAlignment="1">
      <alignment vertical="center"/>
    </xf>
    <xf numFmtId="168" fontId="70" fillId="20" borderId="0" xfId="0" applyFont="1" applyFill="1" applyAlignment="1">
      <alignment vertical="center"/>
    </xf>
    <xf numFmtId="168" fontId="70" fillId="3" borderId="0" xfId="0" applyFont="1" applyFill="1">
      <alignment vertical="top"/>
    </xf>
    <xf numFmtId="168" fontId="5" fillId="20" borderId="0" xfId="0" applyFont="1" applyFill="1">
      <alignment vertical="top"/>
    </xf>
    <xf numFmtId="168" fontId="70" fillId="18" borderId="16" xfId="0" applyFont="1" applyFill="1" applyBorder="1">
      <alignment vertical="top"/>
    </xf>
    <xf numFmtId="167" fontId="88" fillId="0" borderId="0" xfId="4" applyFont="1">
      <alignment vertical="top"/>
    </xf>
    <xf numFmtId="167" fontId="89" fillId="0" borderId="0" xfId="4" applyFont="1">
      <alignment vertical="top"/>
    </xf>
    <xf numFmtId="167" fontId="81" fillId="0" borderId="0" xfId="4" applyFont="1">
      <alignment vertical="top"/>
    </xf>
    <xf numFmtId="167" fontId="81" fillId="20" borderId="0" xfId="4" applyFont="1" applyFill="1">
      <alignment vertical="top"/>
    </xf>
    <xf numFmtId="168" fontId="81" fillId="0" borderId="0" xfId="4" applyNumberFormat="1" applyFont="1">
      <alignment vertical="top"/>
    </xf>
    <xf numFmtId="167" fontId="81" fillId="20" borderId="0" xfId="0" applyNumberFormat="1" applyFont="1" applyFill="1">
      <alignment vertical="top"/>
    </xf>
    <xf numFmtId="168" fontId="71" fillId="20" borderId="0" xfId="0" applyFont="1" applyFill="1">
      <alignment vertical="top"/>
    </xf>
    <xf numFmtId="168" fontId="5" fillId="10" borderId="0" xfId="0" applyFont="1" applyFill="1">
      <alignment vertical="top"/>
    </xf>
    <xf numFmtId="168" fontId="5" fillId="20" borderId="0" xfId="0" applyFont="1" applyFill="1" applyAlignment="1">
      <alignment vertical="center"/>
    </xf>
    <xf numFmtId="168" fontId="63" fillId="20" borderId="0" xfId="0" applyFont="1" applyFill="1" applyAlignment="1">
      <alignment vertical="center"/>
    </xf>
    <xf numFmtId="168" fontId="70" fillId="20" borderId="0" xfId="0" applyFont="1" applyFill="1">
      <alignment vertical="top"/>
    </xf>
    <xf numFmtId="168" fontId="63" fillId="20" borderId="0" xfId="0" applyFont="1" applyFill="1">
      <alignment vertical="top"/>
    </xf>
    <xf numFmtId="168" fontId="5" fillId="20" borderId="18" xfId="0" applyFont="1" applyFill="1" applyBorder="1">
      <alignment vertical="top"/>
    </xf>
    <xf numFmtId="168" fontId="5" fillId="20" borderId="19" xfId="0" applyFont="1" applyFill="1" applyBorder="1">
      <alignment vertical="top"/>
    </xf>
    <xf numFmtId="168" fontId="81" fillId="20" borderId="20" xfId="0" applyFont="1" applyFill="1" applyBorder="1">
      <alignment vertical="top"/>
    </xf>
    <xf numFmtId="171" fontId="5" fillId="0" borderId="21" xfId="1" applyFont="1" applyBorder="1">
      <alignment vertical="top"/>
    </xf>
    <xf numFmtId="168" fontId="51" fillId="0" borderId="22" xfId="0" applyFont="1" applyFill="1" applyBorder="1" applyAlignment="1">
      <alignment vertical="center"/>
    </xf>
    <xf numFmtId="168" fontId="81" fillId="0" borderId="22" xfId="0" applyFont="1" applyBorder="1">
      <alignment vertical="top"/>
    </xf>
    <xf numFmtId="168" fontId="81" fillId="20" borderId="23" xfId="0" applyFont="1" applyFill="1" applyBorder="1">
      <alignment vertical="top"/>
    </xf>
    <xf numFmtId="168" fontId="81" fillId="20" borderId="0" xfId="0" applyFont="1" applyFill="1" applyBorder="1">
      <alignment vertical="top"/>
    </xf>
    <xf numFmtId="185" fontId="81" fillId="0" borderId="0" xfId="0" applyNumberFormat="1" applyFont="1">
      <alignment vertical="top"/>
    </xf>
    <xf numFmtId="185" fontId="70" fillId="0" borderId="0" xfId="0" applyNumberFormat="1" applyFont="1">
      <alignment vertical="top"/>
    </xf>
    <xf numFmtId="168" fontId="70" fillId="3" borderId="26" xfId="0" applyFont="1" applyFill="1" applyBorder="1">
      <alignment vertical="top"/>
    </xf>
    <xf numFmtId="171" fontId="5" fillId="3" borderId="3" xfId="1" applyFont="1" applyFill="1" applyBorder="1">
      <alignment vertical="top"/>
    </xf>
    <xf numFmtId="171" fontId="5" fillId="3" borderId="4" xfId="1" applyFont="1" applyFill="1" applyBorder="1">
      <alignment vertical="top"/>
    </xf>
    <xf numFmtId="171" fontId="5" fillId="3" borderId="5" xfId="1" applyFont="1" applyFill="1" applyBorder="1">
      <alignment vertical="top"/>
    </xf>
    <xf numFmtId="171" fontId="5" fillId="3" borderId="2" xfId="1" applyFont="1" applyFill="1" applyBorder="1">
      <alignment vertical="top"/>
    </xf>
    <xf numFmtId="171" fontId="5" fillId="3" borderId="0" xfId="1" applyFont="1" applyFill="1" applyBorder="1">
      <alignment vertical="top"/>
    </xf>
    <xf numFmtId="171" fontId="5" fillId="3" borderId="6" xfId="1" applyFont="1" applyFill="1" applyBorder="1">
      <alignment vertical="top"/>
    </xf>
    <xf numFmtId="171" fontId="5" fillId="3" borderId="7" xfId="1" applyFont="1" applyFill="1" applyBorder="1">
      <alignment vertical="top"/>
    </xf>
    <xf numFmtId="171" fontId="5" fillId="3" borderId="8" xfId="1" applyFont="1" applyFill="1" applyBorder="1">
      <alignment vertical="top"/>
    </xf>
    <xf numFmtId="171" fontId="5" fillId="3" borderId="9" xfId="1" applyFont="1" applyFill="1" applyBorder="1">
      <alignment vertical="top"/>
    </xf>
    <xf numFmtId="171" fontId="5" fillId="3" borderId="0" xfId="1" applyFont="1" applyFill="1">
      <alignment vertical="top"/>
    </xf>
    <xf numFmtId="168" fontId="18" fillId="0" borderId="0" xfId="0" applyFont="1" applyFill="1" applyBorder="1" applyAlignment="1">
      <alignment horizontal="right" vertical="top"/>
    </xf>
    <xf numFmtId="168" fontId="7" fillId="0" borderId="0" xfId="0" applyFont="1" applyFill="1" applyBorder="1" applyAlignment="1">
      <alignment horizontal="right" vertical="top"/>
    </xf>
    <xf numFmtId="168" fontId="91" fillId="0" borderId="0" xfId="0" applyFont="1">
      <alignment vertical="top"/>
    </xf>
    <xf numFmtId="168" fontId="17" fillId="16" borderId="0" xfId="0" applyFont="1" applyFill="1" applyBorder="1">
      <alignment vertical="top"/>
    </xf>
    <xf numFmtId="168" fontId="92" fillId="0" borderId="0" xfId="0" applyFont="1">
      <alignment vertical="top"/>
    </xf>
    <xf numFmtId="168" fontId="54" fillId="16" borderId="0" xfId="0" applyFont="1" applyFill="1" applyBorder="1">
      <alignment vertical="top"/>
    </xf>
    <xf numFmtId="168" fontId="54" fillId="17" borderId="0" xfId="0" applyFont="1" applyFill="1" applyBorder="1">
      <alignment vertical="top"/>
    </xf>
    <xf numFmtId="168" fontId="23" fillId="0" borderId="0" xfId="0" applyFont="1">
      <alignment vertical="top"/>
    </xf>
    <xf numFmtId="168" fontId="93" fillId="9" borderId="0" xfId="0" applyFont="1" applyFill="1" applyBorder="1" applyAlignment="1">
      <alignment vertical="top" wrapText="1"/>
    </xf>
    <xf numFmtId="171" fontId="94" fillId="4" borderId="0" xfId="1" applyFont="1" applyFill="1" applyBorder="1">
      <alignment vertical="top"/>
    </xf>
    <xf numFmtId="168" fontId="0" fillId="0" borderId="0" xfId="0" applyFont="1" applyBorder="1">
      <alignment vertical="top"/>
    </xf>
    <xf numFmtId="167" fontId="9" fillId="0" borderId="27" xfId="4" applyFont="1" applyFill="1" applyBorder="1" applyAlignment="1">
      <alignment vertical="top" wrapText="1"/>
    </xf>
    <xf numFmtId="171" fontId="73" fillId="0" borderId="0" xfId="0" applyNumberFormat="1" applyFont="1" applyFill="1" applyBorder="1" applyAlignment="1">
      <alignment vertical="center"/>
    </xf>
    <xf numFmtId="171" fontId="51" fillId="18" borderId="15" xfId="1" applyFont="1" applyFill="1" applyBorder="1">
      <alignment vertical="top"/>
    </xf>
    <xf numFmtId="174" fontId="51" fillId="18" borderId="16" xfId="5" applyFont="1" applyFill="1" applyBorder="1">
      <alignment vertical="top"/>
    </xf>
    <xf numFmtId="168" fontId="81" fillId="0" borderId="0" xfId="1" applyNumberFormat="1" applyFont="1" applyFill="1" applyBorder="1">
      <alignment vertical="top"/>
    </xf>
    <xf numFmtId="171" fontId="51" fillId="18" borderId="16" xfId="1" applyFont="1" applyFill="1" applyBorder="1">
      <alignment vertical="top"/>
    </xf>
    <xf numFmtId="168" fontId="71" fillId="0" borderId="0" xfId="13" applyNumberFormat="1" applyFont="1" applyFill="1" applyAlignment="1">
      <alignment vertical="top"/>
    </xf>
    <xf numFmtId="168" fontId="72" fillId="0" borderId="0" xfId="13" applyNumberFormat="1" applyFont="1" applyFill="1" applyAlignment="1">
      <alignment vertical="top"/>
    </xf>
    <xf numFmtId="168" fontId="70" fillId="0" borderId="0" xfId="13" applyNumberFormat="1" applyFont="1" applyFill="1" applyAlignment="1">
      <alignment horizontal="right" vertical="top"/>
    </xf>
    <xf numFmtId="168" fontId="70" fillId="0" borderId="0" xfId="4" applyNumberFormat="1" applyFont="1" applyFill="1" applyAlignment="1">
      <alignment horizontal="center" vertical="top"/>
    </xf>
    <xf numFmtId="168" fontId="70" fillId="0" borderId="0" xfId="13" applyNumberFormat="1" applyFont="1" applyFill="1" applyAlignment="1">
      <alignment vertical="top"/>
    </xf>
    <xf numFmtId="168" fontId="7" fillId="11" borderId="0" xfId="0" applyFont="1" applyFill="1">
      <alignment vertical="top"/>
    </xf>
    <xf numFmtId="168" fontId="7" fillId="14" borderId="0" xfId="0" applyFont="1" applyFill="1">
      <alignment vertical="top"/>
    </xf>
    <xf numFmtId="168" fontId="13" fillId="0" borderId="0" xfId="0" applyFont="1" applyAlignment="1">
      <alignment horizontal="left" vertical="top"/>
    </xf>
    <xf numFmtId="168" fontId="18" fillId="0" borderId="0" xfId="0" applyFont="1" applyAlignment="1">
      <alignment horizontal="left" vertical="top"/>
    </xf>
    <xf numFmtId="170" fontId="7" fillId="0" borderId="0" xfId="0" applyNumberFormat="1" applyFont="1" applyAlignment="1">
      <alignment horizontal="right" vertical="top"/>
    </xf>
    <xf numFmtId="168" fontId="10" fillId="0" borderId="0" xfId="0" applyFont="1" applyAlignment="1">
      <alignment horizontal="left" vertical="top"/>
    </xf>
    <xf numFmtId="168" fontId="28" fillId="8" borderId="0" xfId="0" applyFont="1" applyFill="1" applyBorder="1" applyAlignment="1">
      <alignment vertical="center"/>
    </xf>
    <xf numFmtId="170" fontId="10" fillId="8" borderId="0" xfId="0" applyNumberFormat="1" applyFont="1" applyFill="1" applyBorder="1" applyAlignment="1">
      <alignment horizontal="right" vertical="center"/>
    </xf>
  </cellXfs>
  <cellStyles count="14">
    <cellStyle name="Accent5" xfId="8" builtinId="45"/>
    <cellStyle name="Comma" xfId="13" builtinId="3"/>
    <cellStyle name="Comma [0]" xfId="9" builtinId="6" hidden="1"/>
    <cellStyle name="Currency [0]" xfId="10" builtinId="7" hidden="1"/>
    <cellStyle name="DateLong" xfId="6" xr:uid="{00000000-0005-0000-0000-000003000000}"/>
    <cellStyle name="DateShort" xfId="3" xr:uid="{00000000-0005-0000-0000-000004000000}"/>
    <cellStyle name="Factor" xfId="5" xr:uid="{00000000-0005-0000-0000-000005000000}"/>
    <cellStyle name="Hyperlink" xfId="7" builtinId="8"/>
    <cellStyle name="Hyperlink 2" xfId="11" xr:uid="{00000000-0005-0000-0000-000007000000}"/>
    <cellStyle name="Input" xfId="2" builtinId="20"/>
    <cellStyle name="Normal" xfId="0" builtinId="0" customBuiltin="1"/>
    <cellStyle name="Percent" xfId="1" builtinId="5" customBuiltin="1"/>
    <cellStyle name="SourceNote" xfId="12" xr:uid="{00000000-0005-0000-0000-00000B000000}"/>
    <cellStyle name="Year" xfId="4" xr:uid="{00000000-0005-0000-0000-00000C000000}"/>
  </cellStyles>
  <dxfs count="126"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FFF99"/>
      <color rgb="FF99CCFF"/>
      <color rgb="FFA6A6A6"/>
      <color rgb="FFD9E1F2"/>
      <color rgb="FFFFFFCC"/>
      <color rgb="FFB4C6E7"/>
      <color rgb="FFA5A5A5"/>
      <color rgb="FFED7D31"/>
      <color rgb="FF70AD47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ChartData!$F$59</c:f>
          <c:strCache>
            <c:ptCount val="1"/>
            <c:pt idx="0">
              <c:v> Government revenue by fiscal mechanism </c:v>
            </c:pt>
          </c:strCache>
        </c:strRef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31714785651793"/>
          <c:y val="8.5587270341207347E-2"/>
          <c:w val="0.77400459317585302"/>
          <c:h val="0.6846749722194973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ChartData!$E$50</c:f>
              <c:strCache>
                <c:ptCount val="1"/>
                <c:pt idx="0">
                  <c:v> Training Fund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ChartData!$K$56:$AW$56</c15:sqref>
                  </c15:fullRef>
                </c:ext>
              </c:extLst>
              <c:f>ChartData!$N$56:$AW$56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ChartData!$K$50:$BH$50</c15:sqref>
                  </c15:fullRef>
                </c:ext>
              </c:extLst>
              <c:f>ChartData!$N$50:$BH$50</c:f>
              <c:numCache>
                <c:formatCode>#,##0_);\(#,##0\);"-  ";" "@" "</c:formatCode>
                <c:ptCount val="47"/>
                <c:pt idx="0">
                  <c:v>0.32725676775900675</c:v>
                </c:pt>
                <c:pt idx="1">
                  <c:v>0.33688196681074228</c:v>
                </c:pt>
                <c:pt idx="2">
                  <c:v>0.34679025995223473</c:v>
                </c:pt>
                <c:pt idx="3">
                  <c:v>0.59498328913373599</c:v>
                </c:pt>
                <c:pt idx="4">
                  <c:v>0.61248279763766944</c:v>
                </c:pt>
                <c:pt idx="5">
                  <c:v>0.63049699756818911</c:v>
                </c:pt>
                <c:pt idx="6">
                  <c:v>0.64904102690843002</c:v>
                </c:pt>
                <c:pt idx="7">
                  <c:v>0.66813046887632499</c:v>
                </c:pt>
                <c:pt idx="8">
                  <c:v>0.68778136501974629</c:v>
                </c:pt>
                <c:pt idx="9">
                  <c:v>0.70801022869679775</c:v>
                </c:pt>
                <c:pt idx="10">
                  <c:v>0.72883405895258602</c:v>
                </c:pt>
                <c:pt idx="11">
                  <c:v>0.75027035480413262</c:v>
                </c:pt>
                <c:pt idx="12">
                  <c:v>0.77233712994543069</c:v>
                </c:pt>
                <c:pt idx="13">
                  <c:v>0.79505292788500226</c:v>
                </c:pt>
                <c:pt idx="14">
                  <c:v>0.8184368375286788</c:v>
                </c:pt>
                <c:pt idx="15">
                  <c:v>0.84250850922069875</c:v>
                </c:pt>
                <c:pt idx="16">
                  <c:v>0.86728817125660163</c:v>
                </c:pt>
                <c:pt idx="17">
                  <c:v>0.89279664688179583</c:v>
                </c:pt>
                <c:pt idx="18">
                  <c:v>0.9190553717900839</c:v>
                </c:pt>
                <c:pt idx="19">
                  <c:v>0.94608641213685118</c:v>
                </c:pt>
                <c:pt idx="20">
                  <c:v>0.97391248308205269</c:v>
                </c:pt>
                <c:pt idx="21">
                  <c:v>1.0025569678785837</c:v>
                </c:pt>
                <c:pt idx="22">
                  <c:v>1.0320439375220716</c:v>
                </c:pt>
                <c:pt idx="23">
                  <c:v>1.062398170978603</c:v>
                </c:pt>
                <c:pt idx="24">
                  <c:v>1.0936451760073855</c:v>
                </c:pt>
                <c:pt idx="25">
                  <c:v>1.125811210595838</c:v>
                </c:pt>
                <c:pt idx="26">
                  <c:v>1.1589233050251273</c:v>
                </c:pt>
                <c:pt idx="27">
                  <c:v>1.1930092845846898</c:v>
                </c:pt>
                <c:pt idx="28">
                  <c:v>1.228097792954828</c:v>
                </c:pt>
                <c:pt idx="29">
                  <c:v>1.2642183162770289</c:v>
                </c:pt>
                <c:pt idx="30">
                  <c:v>1.3014012079322355</c:v>
                </c:pt>
                <c:pt idx="31">
                  <c:v>1.3396777140478895</c:v>
                </c:pt>
                <c:pt idx="32">
                  <c:v>1.3790799997551806</c:v>
                </c:pt>
                <c:pt idx="33">
                  <c:v>1.4196411762185686</c:v>
                </c:pt>
                <c:pt idx="34">
                  <c:v>1.461395328460291</c:v>
                </c:pt>
                <c:pt idx="35">
                  <c:v>1.5043775440032408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9-4F09-BC72-BFD94EDB6569}"/>
            </c:ext>
          </c:extLst>
        </c:ser>
        <c:ser>
          <c:idx val="2"/>
          <c:order val="1"/>
          <c:tx>
            <c:strRef>
              <c:f>ChartData!$E$51</c:f>
              <c:strCache>
                <c:ptCount val="1"/>
                <c:pt idx="0">
                  <c:v> Oil royalty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ChartData!$K$56:$AW$56</c15:sqref>
                  </c15:fullRef>
                </c:ext>
              </c:extLst>
              <c:f>ChartData!$N$56:$AW$56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ChartData!$K$51:$BH$51</c15:sqref>
                  </c15:fullRef>
                </c:ext>
              </c:extLst>
              <c:f>ChartData!$N$51:$BH$51</c:f>
              <c:numCache>
                <c:formatCode>#,##0_);\(#,##0\);"-  ";" "@" "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0.73499999999999999</c:v>
                </c:pt>
                <c:pt idx="7">
                  <c:v>1.7850000000000001</c:v>
                </c:pt>
                <c:pt idx="8">
                  <c:v>1.7849999999999999</c:v>
                </c:pt>
                <c:pt idx="9">
                  <c:v>1.7850000000000001</c:v>
                </c:pt>
                <c:pt idx="10">
                  <c:v>1.7849999999999999</c:v>
                </c:pt>
                <c:pt idx="11">
                  <c:v>1.7850000000000004</c:v>
                </c:pt>
                <c:pt idx="12">
                  <c:v>1.7850000000000004</c:v>
                </c:pt>
                <c:pt idx="13">
                  <c:v>1.7850000000000004</c:v>
                </c:pt>
                <c:pt idx="14">
                  <c:v>1.7850000000000004</c:v>
                </c:pt>
                <c:pt idx="15">
                  <c:v>1.7850000000000004</c:v>
                </c:pt>
                <c:pt idx="16">
                  <c:v>1.7850000000000004</c:v>
                </c:pt>
                <c:pt idx="17">
                  <c:v>1.7850000000000004</c:v>
                </c:pt>
                <c:pt idx="18">
                  <c:v>1.7850000000000001</c:v>
                </c:pt>
                <c:pt idx="19">
                  <c:v>1.7850000000000004</c:v>
                </c:pt>
                <c:pt idx="20">
                  <c:v>1.7850000000000004</c:v>
                </c:pt>
                <c:pt idx="21">
                  <c:v>1.7850000000000004</c:v>
                </c:pt>
                <c:pt idx="22">
                  <c:v>1.7850000000000004</c:v>
                </c:pt>
                <c:pt idx="23">
                  <c:v>1.7850000000000004</c:v>
                </c:pt>
                <c:pt idx="24">
                  <c:v>1.7850000000000006</c:v>
                </c:pt>
                <c:pt idx="25">
                  <c:v>1.7850000000000001</c:v>
                </c:pt>
                <c:pt idx="26">
                  <c:v>1.7850000000000006</c:v>
                </c:pt>
                <c:pt idx="27">
                  <c:v>1.7850000000000004</c:v>
                </c:pt>
                <c:pt idx="28">
                  <c:v>1.7850000000000006</c:v>
                </c:pt>
                <c:pt idx="29">
                  <c:v>1.7850000000000006</c:v>
                </c:pt>
                <c:pt idx="30">
                  <c:v>1.7850000000000004</c:v>
                </c:pt>
                <c:pt idx="31">
                  <c:v>1.7850000000000001</c:v>
                </c:pt>
                <c:pt idx="32">
                  <c:v>1.7850000000000004</c:v>
                </c:pt>
                <c:pt idx="33">
                  <c:v>1.7850000000000001</c:v>
                </c:pt>
                <c:pt idx="34">
                  <c:v>1.7850000000000004</c:v>
                </c:pt>
                <c:pt idx="35">
                  <c:v>1.7850000000000004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9-4F09-BC72-BFD94EDB6569}"/>
            </c:ext>
          </c:extLst>
        </c:ser>
        <c:ser>
          <c:idx val="3"/>
          <c:order val="2"/>
          <c:tx>
            <c:strRef>
              <c:f>ChartData!$E$52</c:f>
              <c:strCache>
                <c:ptCount val="1"/>
                <c:pt idx="0">
                  <c:v> Gas royalty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ChartData!$K$56:$AW$56</c15:sqref>
                  </c15:fullRef>
                </c:ext>
              </c:extLst>
              <c:f>ChartData!$N$56:$AW$56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ChartData!$K$52:$BH$52</c15:sqref>
                  </c15:fullRef>
                </c:ext>
              </c:extLst>
              <c:f>ChartData!$N$52:$BH$52</c:f>
              <c:numCache>
                <c:formatCode>#,##0_);\(#,##0\);"-  ";" "@" "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10.331999999999997</c:v>
                </c:pt>
                <c:pt idx="7">
                  <c:v>25.092000000000006</c:v>
                </c:pt>
                <c:pt idx="8">
                  <c:v>25.092000000000002</c:v>
                </c:pt>
                <c:pt idx="9">
                  <c:v>25.092000000000002</c:v>
                </c:pt>
                <c:pt idx="10">
                  <c:v>25.091999999999999</c:v>
                </c:pt>
                <c:pt idx="11">
                  <c:v>25.092000000000006</c:v>
                </c:pt>
                <c:pt idx="12">
                  <c:v>25.092000000000006</c:v>
                </c:pt>
                <c:pt idx="13">
                  <c:v>25.092000000000006</c:v>
                </c:pt>
                <c:pt idx="14">
                  <c:v>25.092000000000002</c:v>
                </c:pt>
                <c:pt idx="15">
                  <c:v>25.092000000000002</c:v>
                </c:pt>
                <c:pt idx="16">
                  <c:v>25.092000000000002</c:v>
                </c:pt>
                <c:pt idx="17">
                  <c:v>25.092000000000002</c:v>
                </c:pt>
                <c:pt idx="18">
                  <c:v>25.092000000000002</c:v>
                </c:pt>
                <c:pt idx="19">
                  <c:v>25.092000000000006</c:v>
                </c:pt>
                <c:pt idx="20">
                  <c:v>25.092000000000006</c:v>
                </c:pt>
                <c:pt idx="21">
                  <c:v>25.092000000000002</c:v>
                </c:pt>
                <c:pt idx="22">
                  <c:v>25.092000000000002</c:v>
                </c:pt>
                <c:pt idx="23">
                  <c:v>25.092000000000002</c:v>
                </c:pt>
                <c:pt idx="24">
                  <c:v>25.091999999999999</c:v>
                </c:pt>
                <c:pt idx="25">
                  <c:v>25.092000000000002</c:v>
                </c:pt>
                <c:pt idx="26">
                  <c:v>25.092000000000002</c:v>
                </c:pt>
                <c:pt idx="27">
                  <c:v>25.092000000000006</c:v>
                </c:pt>
                <c:pt idx="28">
                  <c:v>25.092000000000006</c:v>
                </c:pt>
                <c:pt idx="29">
                  <c:v>25.092000000000002</c:v>
                </c:pt>
                <c:pt idx="30">
                  <c:v>25.092000000000002</c:v>
                </c:pt>
                <c:pt idx="31">
                  <c:v>25.092000000000002</c:v>
                </c:pt>
                <c:pt idx="32">
                  <c:v>25.092000000000002</c:v>
                </c:pt>
                <c:pt idx="33">
                  <c:v>25.092000000000002</c:v>
                </c:pt>
                <c:pt idx="34">
                  <c:v>25.092000000000002</c:v>
                </c:pt>
                <c:pt idx="35">
                  <c:v>25.092000000000002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99-4F09-BC72-BFD94EDB6569}"/>
            </c:ext>
          </c:extLst>
        </c:ser>
        <c:ser>
          <c:idx val="5"/>
          <c:order val="3"/>
          <c:tx>
            <c:strRef>
              <c:f>ChartData!$E$53</c:f>
              <c:strCache>
                <c:ptCount val="1"/>
                <c:pt idx="0">
                  <c:v> Profit petroleum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ChartData!$K$56:$AW$56</c15:sqref>
                  </c15:fullRef>
                </c:ext>
              </c:extLst>
              <c:f>ChartData!$N$56:$AW$56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ChartData!$K$53:$BH$53</c15:sqref>
                  </c15:fullRef>
                </c:ext>
              </c:extLst>
              <c:f>ChartData!$N$53:$BH$53</c:f>
              <c:numCache>
                <c:formatCode>#,##0_);\(#,##0\);"-  ";" "@" "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27.502964999999989</c:v>
                </c:pt>
                <c:pt idx="7">
                  <c:v>66.792915000000022</c:v>
                </c:pt>
                <c:pt idx="8">
                  <c:v>66.792914999999994</c:v>
                </c:pt>
                <c:pt idx="9">
                  <c:v>66.792914999999979</c:v>
                </c:pt>
                <c:pt idx="10">
                  <c:v>66.792914999999979</c:v>
                </c:pt>
                <c:pt idx="11">
                  <c:v>66.792914999999994</c:v>
                </c:pt>
                <c:pt idx="12">
                  <c:v>66.792915000000008</c:v>
                </c:pt>
                <c:pt idx="13">
                  <c:v>67.085232022767727</c:v>
                </c:pt>
                <c:pt idx="14">
                  <c:v>69.030524002154351</c:v>
                </c:pt>
                <c:pt idx="15">
                  <c:v>104.2805680594051</c:v>
                </c:pt>
                <c:pt idx="16">
                  <c:v>176.92228474926188</c:v>
                </c:pt>
                <c:pt idx="17">
                  <c:v>180.76513527952102</c:v>
                </c:pt>
                <c:pt idx="18">
                  <c:v>184.64297279632294</c:v>
                </c:pt>
                <c:pt idx="19">
                  <c:v>188.55526752855181</c:v>
                </c:pt>
                <c:pt idx="20">
                  <c:v>192.50145261430325</c:v>
                </c:pt>
                <c:pt idx="21">
                  <c:v>180.62672656444573</c:v>
                </c:pt>
                <c:pt idx="22">
                  <c:v>184.3378381505342</c:v>
                </c:pt>
                <c:pt idx="23">
                  <c:v>188.10064735812415</c:v>
                </c:pt>
                <c:pt idx="24">
                  <c:v>191.91657202447345</c:v>
                </c:pt>
                <c:pt idx="25">
                  <c:v>195.78755139009795</c:v>
                </c:pt>
                <c:pt idx="26">
                  <c:v>199.71629204722737</c:v>
                </c:pt>
                <c:pt idx="27">
                  <c:v>200.81987376915794</c:v>
                </c:pt>
                <c:pt idx="28">
                  <c:v>201.20983302867066</c:v>
                </c:pt>
                <c:pt idx="29">
                  <c:v>201.625167398732</c:v>
                </c:pt>
                <c:pt idx="30">
                  <c:v>202.07800865691769</c:v>
                </c:pt>
                <c:pt idx="31">
                  <c:v>202.58969371214522</c:v>
                </c:pt>
                <c:pt idx="32">
                  <c:v>203.20313662319728</c:v>
                </c:pt>
                <c:pt idx="33">
                  <c:v>204.02628532298129</c:v>
                </c:pt>
                <c:pt idx="34">
                  <c:v>205.49381974763864</c:v>
                </c:pt>
                <c:pt idx="35">
                  <c:v>215.96344898239869</c:v>
                </c:pt>
                <c:pt idx="36">
                  <c:v>2.6216338044616867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99-4F09-BC72-BFD94EDB6569}"/>
            </c:ext>
          </c:extLst>
        </c:ser>
        <c:ser>
          <c:idx val="6"/>
          <c:order val="4"/>
          <c:tx>
            <c:strRef>
              <c:f>ChartData!$E$54</c:f>
              <c:strCache>
                <c:ptCount val="1"/>
                <c:pt idx="0">
                  <c:v> CIT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ChartData!$K$56:$AW$56</c15:sqref>
                  </c15:fullRef>
                </c:ext>
              </c:extLst>
              <c:f>ChartData!$N$56:$AW$56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ChartData!$K$54:$BH$54</c15:sqref>
                  </c15:fullRef>
                </c:ext>
              </c:extLst>
              <c:f>ChartData!$N$54:$BH$54</c:f>
              <c:numCache>
                <c:formatCode>#,##0_);\(#,##0\);"-  ";" "@" "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52.491144223221454</c:v>
                </c:pt>
                <c:pt idx="20">
                  <c:v>62.817690522860659</c:v>
                </c:pt>
                <c:pt idx="21">
                  <c:v>60.442745312889151</c:v>
                </c:pt>
                <c:pt idx="22">
                  <c:v>61.184967630106833</c:v>
                </c:pt>
                <c:pt idx="23">
                  <c:v>61.937529471624835</c:v>
                </c:pt>
                <c:pt idx="24">
                  <c:v>62.700714404894683</c:v>
                </c:pt>
                <c:pt idx="25">
                  <c:v>63.474910278019586</c:v>
                </c:pt>
                <c:pt idx="26">
                  <c:v>64.260658409445483</c:v>
                </c:pt>
                <c:pt idx="27">
                  <c:v>64.481374753831602</c:v>
                </c:pt>
                <c:pt idx="28">
                  <c:v>64.559366605734127</c:v>
                </c:pt>
                <c:pt idx="29">
                  <c:v>64.642433479746401</c:v>
                </c:pt>
                <c:pt idx="30">
                  <c:v>64.733001731383538</c:v>
                </c:pt>
                <c:pt idx="31">
                  <c:v>64.835338742429045</c:v>
                </c:pt>
                <c:pt idx="32">
                  <c:v>64.958027324639474</c:v>
                </c:pt>
                <c:pt idx="33">
                  <c:v>65.122657064596268</c:v>
                </c:pt>
                <c:pt idx="34">
                  <c:v>65.416163949527743</c:v>
                </c:pt>
                <c:pt idx="35">
                  <c:v>67.510089796479733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99-4F09-BC72-BFD94EDB6569}"/>
            </c:ext>
          </c:extLst>
        </c:ser>
        <c:ser>
          <c:idx val="7"/>
          <c:order val="5"/>
          <c:tx>
            <c:strRef>
              <c:f>ChartData!$E$55</c:f>
              <c:strCache>
                <c:ptCount val="1"/>
                <c:pt idx="0">
                  <c:v> DWT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ChartData!$K$56:$AW$56</c15:sqref>
                  </c15:fullRef>
                </c:ext>
              </c:extLst>
              <c:f>ChartData!$N$56:$AW$56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ChartData!$K$55:$BH$55</c15:sqref>
                  </c15:fullRef>
                </c:ext>
              </c:extLst>
              <c:f>ChartData!$N$55:$BH$55</c:f>
              <c:numCache>
                <c:formatCode>#,##0_);\(#,##0\);"-  ";" "@" "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6.5626838241479115</c:v>
                </c:pt>
                <c:pt idx="13">
                  <c:v>47.353271504934739</c:v>
                </c:pt>
                <c:pt idx="14">
                  <c:v>47.156403916031721</c:v>
                </c:pt>
                <c:pt idx="15">
                  <c:v>43.628992343137426</c:v>
                </c:pt>
                <c:pt idx="16">
                  <c:v>36.362342707948166</c:v>
                </c:pt>
                <c:pt idx="17">
                  <c:v>35.975506807359736</c:v>
                </c:pt>
                <c:pt idx="18">
                  <c:v>35.585097183188701</c:v>
                </c:pt>
                <c:pt idx="19">
                  <c:v>29.942050183608995</c:v>
                </c:pt>
                <c:pt idx="20">
                  <c:v>28.51199443797541</c:v>
                </c:pt>
                <c:pt idx="21">
                  <c:v>25.57348369930849</c:v>
                </c:pt>
                <c:pt idx="22">
                  <c:v>25.211904155540918</c:v>
                </c:pt>
                <c:pt idx="23">
                  <c:v>24.844967297722459</c:v>
                </c:pt>
                <c:pt idx="24">
                  <c:v>24.472870328664875</c:v>
                </c:pt>
                <c:pt idx="25">
                  <c:v>24.095857458934702</c:v>
                </c:pt>
                <c:pt idx="26">
                  <c:v>23.714239857102026</c:v>
                </c:pt>
                <c:pt idx="27">
                  <c:v>23.67484358999053</c:v>
                </c:pt>
                <c:pt idx="28">
                  <c:v>23.725538293727187</c:v>
                </c:pt>
                <c:pt idx="29">
                  <c:v>23.779531761835162</c:v>
                </c:pt>
                <c:pt idx="30">
                  <c:v>23.838401125399301</c:v>
                </c:pt>
                <c:pt idx="31">
                  <c:v>23.904920182578874</c:v>
                </c:pt>
                <c:pt idx="32">
                  <c:v>23.98466776101565</c:v>
                </c:pt>
                <c:pt idx="33">
                  <c:v>24.091677091987563</c:v>
                </c:pt>
                <c:pt idx="34">
                  <c:v>24.282456567193023</c:v>
                </c:pt>
                <c:pt idx="35">
                  <c:v>25.643508367711839</c:v>
                </c:pt>
                <c:pt idx="36">
                  <c:v>0.39324507066925302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99-4F09-BC72-BFD94EDB6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297503360"/>
        <c:axId val="297517440"/>
      </c:barChart>
      <c:catAx>
        <c:axId val="297503360"/>
        <c:scaling>
          <c:orientation val="minMax"/>
        </c:scaling>
        <c:delete val="0"/>
        <c:axPos val="b"/>
        <c:numFmt formatCode="###0_);\(###0\);&quot;-  &quot;;&quot; &quot;@&quot; &quot;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7440"/>
        <c:crosses val="autoZero"/>
        <c:auto val="1"/>
        <c:lblAlgn val="ctr"/>
        <c:lblOffset val="100"/>
        <c:tickLblSkip val="5"/>
        <c:noMultiLvlLbl val="0"/>
      </c:catAx>
      <c:valAx>
        <c:axId val="2975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strRef>
              <c:f>ChartData!$F$60</c:f>
              <c:strCache>
                <c:ptCount val="1"/>
                <c:pt idx="0">
                  <c:v> $ mn real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1089258671634E-2"/>
          <c:y val="0.83157059331673444"/>
          <c:w val="0.82206043475043278"/>
          <c:h val="9.342943128955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ChartData!$F$35</c:f>
          <c:strCache>
            <c:ptCount val="1"/>
            <c:pt idx="0">
              <c:v> Production, revenue and costs </c:v>
            </c:pt>
          </c:strCache>
        </c:strRef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31714785651793"/>
          <c:y val="8.5587270341207347E-2"/>
          <c:w val="0.77400459317585302"/>
          <c:h val="0.638841535433070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ChartData!$E$27</c:f>
              <c:strCache>
                <c:ptCount val="1"/>
                <c:pt idx="0">
                  <c:v> Exploration costs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ChartData!$K$27:$BH$27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-40</c:v>
                </c:pt>
                <c:pt idx="4">
                  <c:v>-80</c:v>
                </c:pt>
                <c:pt idx="5">
                  <c:v>-80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9-4C1D-8DA6-44ECEACCBEE7}"/>
            </c:ext>
          </c:extLst>
        </c:ser>
        <c:ser>
          <c:idx val="1"/>
          <c:order val="1"/>
          <c:tx>
            <c:strRef>
              <c:f>ChartData!$E$28</c:f>
              <c:strCache>
                <c:ptCount val="1"/>
                <c:pt idx="0">
                  <c:v> Development costs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ChartData!$K$28:$BH$28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-604.80000000000007</c:v>
                </c:pt>
                <c:pt idx="7">
                  <c:v>-907.19999999999993</c:v>
                </c:pt>
                <c:pt idx="8">
                  <c:v>-907.19999999999993</c:v>
                </c:pt>
                <c:pt idx="9">
                  <c:v>-604.80000000000007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9-4C1D-8DA6-44ECEACCBEE7}"/>
            </c:ext>
          </c:extLst>
        </c:ser>
        <c:ser>
          <c:idx val="2"/>
          <c:order val="2"/>
          <c:tx>
            <c:strRef>
              <c:f>ChartData!$E$29</c:f>
              <c:strCache>
                <c:ptCount val="1"/>
                <c:pt idx="0">
                  <c:v> Sustaining capital costs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ChartData!$K$29:$BH$29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9-4C1D-8DA6-44ECEACCBEE7}"/>
            </c:ext>
          </c:extLst>
        </c:ser>
        <c:ser>
          <c:idx val="3"/>
          <c:order val="3"/>
          <c:tx>
            <c:strRef>
              <c:f>ChartData!$E$30</c:f>
              <c:strCache>
                <c:ptCount val="1"/>
                <c:pt idx="0">
                  <c:v> Operating costs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ChartData!$K$30:$BH$30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-88.410000000000011</c:v>
                </c:pt>
                <c:pt idx="10">
                  <c:v>-94.710000000000008</c:v>
                </c:pt>
                <c:pt idx="11">
                  <c:v>-94.710000000000008</c:v>
                </c:pt>
                <c:pt idx="12">
                  <c:v>-94.710000000000008</c:v>
                </c:pt>
                <c:pt idx="13">
                  <c:v>-94.710000000000008</c:v>
                </c:pt>
                <c:pt idx="14">
                  <c:v>-94.710000000000008</c:v>
                </c:pt>
                <c:pt idx="15">
                  <c:v>-94.710000000000008</c:v>
                </c:pt>
                <c:pt idx="16">
                  <c:v>-94.710000000000008</c:v>
                </c:pt>
                <c:pt idx="17">
                  <c:v>-94.710000000000022</c:v>
                </c:pt>
                <c:pt idx="18">
                  <c:v>-94.710000000000008</c:v>
                </c:pt>
                <c:pt idx="19">
                  <c:v>-94.710000000000008</c:v>
                </c:pt>
                <c:pt idx="20">
                  <c:v>-94.710000000000008</c:v>
                </c:pt>
                <c:pt idx="21">
                  <c:v>-94.710000000000008</c:v>
                </c:pt>
                <c:pt idx="22">
                  <c:v>-94.710000000000008</c:v>
                </c:pt>
                <c:pt idx="23">
                  <c:v>-94.710000000000008</c:v>
                </c:pt>
                <c:pt idx="24">
                  <c:v>-94.710000000000008</c:v>
                </c:pt>
                <c:pt idx="25">
                  <c:v>-94.710000000000008</c:v>
                </c:pt>
                <c:pt idx="26">
                  <c:v>-94.71</c:v>
                </c:pt>
                <c:pt idx="27">
                  <c:v>-94.710000000000008</c:v>
                </c:pt>
                <c:pt idx="28">
                  <c:v>-94.71</c:v>
                </c:pt>
                <c:pt idx="29">
                  <c:v>-94.710000000000008</c:v>
                </c:pt>
                <c:pt idx="30">
                  <c:v>-94.710000000000008</c:v>
                </c:pt>
                <c:pt idx="31">
                  <c:v>-94.710000000000008</c:v>
                </c:pt>
                <c:pt idx="32">
                  <c:v>-94.710000000000008</c:v>
                </c:pt>
                <c:pt idx="33">
                  <c:v>-94.710000000000008</c:v>
                </c:pt>
                <c:pt idx="34">
                  <c:v>-94.710000000000008</c:v>
                </c:pt>
                <c:pt idx="35">
                  <c:v>-94.710000000000008</c:v>
                </c:pt>
                <c:pt idx="36">
                  <c:v>-94.710000000000008</c:v>
                </c:pt>
                <c:pt idx="37">
                  <c:v>-94.710000000000008</c:v>
                </c:pt>
                <c:pt idx="38">
                  <c:v>-94.710000000000008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E9-4C1D-8DA6-44ECEACCBEE7}"/>
            </c:ext>
          </c:extLst>
        </c:ser>
        <c:ser>
          <c:idx val="4"/>
          <c:order val="4"/>
          <c:tx>
            <c:strRef>
              <c:f>ChartData!$E$32</c:f>
              <c:strCache>
                <c:ptCount val="1"/>
                <c:pt idx="0">
                  <c:v> Decommissioning costs inc. DF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ChartData!$K$32:$BH$32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-43.606134161701746</c:v>
                </c:pt>
                <c:pt idx="25">
                  <c:v>-42.739108726427801</c:v>
                </c:pt>
                <c:pt idx="26">
                  <c:v>-41.862752022047822</c:v>
                </c:pt>
                <c:pt idx="27">
                  <c:v>-40.973365107975752</c:v>
                </c:pt>
                <c:pt idx="28">
                  <c:v>-40.066152531939693</c:v>
                </c:pt>
                <c:pt idx="29">
                  <c:v>-39.134727667281723</c:v>
                </c:pt>
                <c:pt idx="30">
                  <c:v>-38.170306292520635</c:v>
                </c:pt>
                <c:pt idx="31">
                  <c:v>-37.160319635368673</c:v>
                </c:pt>
                <c:pt idx="32">
                  <c:v>-36.085863186892993</c:v>
                </c:pt>
                <c:pt idx="33">
                  <c:v>-34.916577149773545</c:v>
                </c:pt>
                <c:pt idx="34">
                  <c:v>-33.599088005589174</c:v>
                </c:pt>
                <c:pt idx="35">
                  <c:v>-32.026078442251716</c:v>
                </c:pt>
                <c:pt idx="36">
                  <c:v>-29.927645516328301</c:v>
                </c:pt>
                <c:pt idx="37">
                  <c:v>-26.217055302443217</c:v>
                </c:pt>
                <c:pt idx="38">
                  <c:v>0</c:v>
                </c:pt>
                <c:pt idx="39">
                  <c:v>6.5540845111542012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E9-4C1D-8DA6-44ECEACCBEE7}"/>
            </c:ext>
          </c:extLst>
        </c:ser>
        <c:ser>
          <c:idx val="5"/>
          <c:order val="7"/>
          <c:tx>
            <c:strRef>
              <c:f>ChartData!$E$14</c:f>
              <c:strCache>
                <c:ptCount val="1"/>
                <c:pt idx="0">
                  <c:v> Oil revenue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ChartData!$K$14:$BH$14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14.7</c:v>
                </c:pt>
                <c:pt idx="10">
                  <c:v>35.700000000000003</c:v>
                </c:pt>
                <c:pt idx="11">
                  <c:v>35.700000000000003</c:v>
                </c:pt>
                <c:pt idx="12">
                  <c:v>35.700000000000003</c:v>
                </c:pt>
                <c:pt idx="13">
                  <c:v>35.700000000000003</c:v>
                </c:pt>
                <c:pt idx="14">
                  <c:v>35.700000000000003</c:v>
                </c:pt>
                <c:pt idx="15">
                  <c:v>35.700000000000003</c:v>
                </c:pt>
                <c:pt idx="16">
                  <c:v>35.700000000000003</c:v>
                </c:pt>
                <c:pt idx="17">
                  <c:v>35.700000000000003</c:v>
                </c:pt>
                <c:pt idx="18">
                  <c:v>35.700000000000003</c:v>
                </c:pt>
                <c:pt idx="19">
                  <c:v>35.700000000000003</c:v>
                </c:pt>
                <c:pt idx="20">
                  <c:v>35.700000000000003</c:v>
                </c:pt>
                <c:pt idx="21">
                  <c:v>35.700000000000003</c:v>
                </c:pt>
                <c:pt idx="22">
                  <c:v>35.700000000000003</c:v>
                </c:pt>
                <c:pt idx="23">
                  <c:v>35.700000000000003</c:v>
                </c:pt>
                <c:pt idx="24">
                  <c:v>35.700000000000003</c:v>
                </c:pt>
                <c:pt idx="25">
                  <c:v>35.700000000000003</c:v>
                </c:pt>
                <c:pt idx="26">
                  <c:v>35.700000000000003</c:v>
                </c:pt>
                <c:pt idx="27">
                  <c:v>35.700000000000003</c:v>
                </c:pt>
                <c:pt idx="28">
                  <c:v>35.700000000000003</c:v>
                </c:pt>
                <c:pt idx="29">
                  <c:v>35.700000000000003</c:v>
                </c:pt>
                <c:pt idx="30">
                  <c:v>35.700000000000003</c:v>
                </c:pt>
                <c:pt idx="31">
                  <c:v>35.700000000000003</c:v>
                </c:pt>
                <c:pt idx="32">
                  <c:v>35.700000000000003</c:v>
                </c:pt>
                <c:pt idx="33">
                  <c:v>35.700000000000003</c:v>
                </c:pt>
                <c:pt idx="34">
                  <c:v>35.700000000000003</c:v>
                </c:pt>
                <c:pt idx="35">
                  <c:v>35.700000000000003</c:v>
                </c:pt>
                <c:pt idx="36">
                  <c:v>35.700000000000003</c:v>
                </c:pt>
                <c:pt idx="37">
                  <c:v>35.700000000000003</c:v>
                </c:pt>
                <c:pt idx="38">
                  <c:v>35.700000000000003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E9-4C1D-8DA6-44ECEACCBEE7}"/>
            </c:ext>
          </c:extLst>
        </c:ser>
        <c:ser>
          <c:idx val="8"/>
          <c:order val="8"/>
          <c:tx>
            <c:strRef>
              <c:f>ChartData!$E$15</c:f>
              <c:strCache>
                <c:ptCount val="1"/>
                <c:pt idx="0">
                  <c:v> Gas revenue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ChartData!$K$15:$BH$15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258.29999999999995</c:v>
                </c:pt>
                <c:pt idx="10">
                  <c:v>627.30000000000007</c:v>
                </c:pt>
                <c:pt idx="11">
                  <c:v>627.30000000000007</c:v>
                </c:pt>
                <c:pt idx="12">
                  <c:v>627.30000000000007</c:v>
                </c:pt>
                <c:pt idx="13">
                  <c:v>627.30000000000007</c:v>
                </c:pt>
                <c:pt idx="14">
                  <c:v>627.30000000000007</c:v>
                </c:pt>
                <c:pt idx="15">
                  <c:v>627.30000000000007</c:v>
                </c:pt>
                <c:pt idx="16">
                  <c:v>627.30000000000007</c:v>
                </c:pt>
                <c:pt idx="17">
                  <c:v>627.30000000000007</c:v>
                </c:pt>
                <c:pt idx="18">
                  <c:v>627.30000000000007</c:v>
                </c:pt>
                <c:pt idx="19">
                  <c:v>627.30000000000007</c:v>
                </c:pt>
                <c:pt idx="20">
                  <c:v>627.30000000000007</c:v>
                </c:pt>
                <c:pt idx="21">
                  <c:v>627.30000000000007</c:v>
                </c:pt>
                <c:pt idx="22">
                  <c:v>627.30000000000007</c:v>
                </c:pt>
                <c:pt idx="23">
                  <c:v>627.30000000000007</c:v>
                </c:pt>
                <c:pt idx="24">
                  <c:v>627.30000000000007</c:v>
                </c:pt>
                <c:pt idx="25">
                  <c:v>627.30000000000007</c:v>
                </c:pt>
                <c:pt idx="26">
                  <c:v>627.30000000000007</c:v>
                </c:pt>
                <c:pt idx="27">
                  <c:v>627.30000000000007</c:v>
                </c:pt>
                <c:pt idx="28">
                  <c:v>627.30000000000007</c:v>
                </c:pt>
                <c:pt idx="29">
                  <c:v>627.30000000000007</c:v>
                </c:pt>
                <c:pt idx="30">
                  <c:v>627.30000000000007</c:v>
                </c:pt>
                <c:pt idx="31">
                  <c:v>627.30000000000007</c:v>
                </c:pt>
                <c:pt idx="32">
                  <c:v>627.30000000000007</c:v>
                </c:pt>
                <c:pt idx="33">
                  <c:v>627.30000000000007</c:v>
                </c:pt>
                <c:pt idx="34">
                  <c:v>627.30000000000007</c:v>
                </c:pt>
                <c:pt idx="35">
                  <c:v>627.30000000000007</c:v>
                </c:pt>
                <c:pt idx="36">
                  <c:v>627.30000000000007</c:v>
                </c:pt>
                <c:pt idx="37">
                  <c:v>627.30000000000007</c:v>
                </c:pt>
                <c:pt idx="38">
                  <c:v>627.30000000000007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E9-4C1D-8DA6-44ECEACC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297503360"/>
        <c:axId val="297517440"/>
      </c:barChart>
      <c:lineChart>
        <c:grouping val="standard"/>
        <c:varyColors val="0"/>
        <c:ser>
          <c:idx val="6"/>
          <c:order val="5"/>
          <c:tx>
            <c:strRef>
              <c:f>ChartData!$E$10</c:f>
              <c:strCache>
                <c:ptCount val="1"/>
                <c:pt idx="0">
                  <c:v> Oil production (RHS)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ChartData!$K$10:$BH$10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0.84</c:v>
                </c:pt>
                <c:pt idx="10">
                  <c:v>2.04</c:v>
                </c:pt>
                <c:pt idx="11">
                  <c:v>2.04</c:v>
                </c:pt>
                <c:pt idx="12">
                  <c:v>2.04</c:v>
                </c:pt>
                <c:pt idx="13">
                  <c:v>2.04</c:v>
                </c:pt>
                <c:pt idx="14">
                  <c:v>2.04</c:v>
                </c:pt>
                <c:pt idx="15">
                  <c:v>2.04</c:v>
                </c:pt>
                <c:pt idx="16">
                  <c:v>2.04</c:v>
                </c:pt>
                <c:pt idx="17">
                  <c:v>2.04</c:v>
                </c:pt>
                <c:pt idx="18">
                  <c:v>2.04</c:v>
                </c:pt>
                <c:pt idx="19">
                  <c:v>2.04</c:v>
                </c:pt>
                <c:pt idx="20">
                  <c:v>2.04</c:v>
                </c:pt>
                <c:pt idx="21">
                  <c:v>2.04</c:v>
                </c:pt>
                <c:pt idx="22">
                  <c:v>2.04</c:v>
                </c:pt>
                <c:pt idx="23">
                  <c:v>2.04</c:v>
                </c:pt>
                <c:pt idx="24">
                  <c:v>2.04</c:v>
                </c:pt>
                <c:pt idx="25">
                  <c:v>2.04</c:v>
                </c:pt>
                <c:pt idx="26">
                  <c:v>2.04</c:v>
                </c:pt>
                <c:pt idx="27">
                  <c:v>2.04</c:v>
                </c:pt>
                <c:pt idx="28">
                  <c:v>2.04</c:v>
                </c:pt>
                <c:pt idx="29">
                  <c:v>2.04</c:v>
                </c:pt>
                <c:pt idx="30">
                  <c:v>2.04</c:v>
                </c:pt>
                <c:pt idx="31">
                  <c:v>2.04</c:v>
                </c:pt>
                <c:pt idx="32">
                  <c:v>2.04</c:v>
                </c:pt>
                <c:pt idx="33">
                  <c:v>2.04</c:v>
                </c:pt>
                <c:pt idx="34">
                  <c:v>2.04</c:v>
                </c:pt>
                <c:pt idx="35">
                  <c:v>2.04</c:v>
                </c:pt>
                <c:pt idx="36">
                  <c:v>2.04</c:v>
                </c:pt>
                <c:pt idx="37">
                  <c:v>2.04</c:v>
                </c:pt>
                <c:pt idx="38">
                  <c:v>2.04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E9-4C1D-8DA6-44ECEACCBEE7}"/>
            </c:ext>
          </c:extLst>
        </c:ser>
        <c:ser>
          <c:idx val="7"/>
          <c:order val="6"/>
          <c:tx>
            <c:strRef>
              <c:f>ChartData!$E$11</c:f>
              <c:strCache>
                <c:ptCount val="1"/>
                <c:pt idx="0">
                  <c:v> Gas production (RHS)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ChartData!$K$11:$BH$11</c:f>
              <c:numCache>
                <c:formatCode>#,##0_);\(#,##0\);"-  ";" "@" "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0.12000000000000001</c:v>
                </c:pt>
                <c:pt idx="10">
                  <c:v>0.29142857142857143</c:v>
                </c:pt>
                <c:pt idx="11">
                  <c:v>0.29142857142857143</c:v>
                </c:pt>
                <c:pt idx="12">
                  <c:v>0.29142857142857143</c:v>
                </c:pt>
                <c:pt idx="13">
                  <c:v>0.29142857142857143</c:v>
                </c:pt>
                <c:pt idx="14">
                  <c:v>0.29142857142857143</c:v>
                </c:pt>
                <c:pt idx="15">
                  <c:v>0.29142857142857143</c:v>
                </c:pt>
                <c:pt idx="16">
                  <c:v>0.29142857142857143</c:v>
                </c:pt>
                <c:pt idx="17">
                  <c:v>0.29142857142857143</c:v>
                </c:pt>
                <c:pt idx="18">
                  <c:v>0.29142857142857143</c:v>
                </c:pt>
                <c:pt idx="19">
                  <c:v>0.29142857142857143</c:v>
                </c:pt>
                <c:pt idx="20">
                  <c:v>0.29142857142857143</c:v>
                </c:pt>
                <c:pt idx="21">
                  <c:v>0.29142857142857143</c:v>
                </c:pt>
                <c:pt idx="22">
                  <c:v>0.29142857142857143</c:v>
                </c:pt>
                <c:pt idx="23">
                  <c:v>0.29142857142857143</c:v>
                </c:pt>
                <c:pt idx="24">
                  <c:v>0.29142857142857143</c:v>
                </c:pt>
                <c:pt idx="25">
                  <c:v>0.29142857142857143</c:v>
                </c:pt>
                <c:pt idx="26">
                  <c:v>0.29142857142857143</c:v>
                </c:pt>
                <c:pt idx="27">
                  <c:v>0.29142857142857143</c:v>
                </c:pt>
                <c:pt idx="28">
                  <c:v>0.29142857142857143</c:v>
                </c:pt>
                <c:pt idx="29">
                  <c:v>0.29142857142857143</c:v>
                </c:pt>
                <c:pt idx="30">
                  <c:v>0.29142857142857143</c:v>
                </c:pt>
                <c:pt idx="31">
                  <c:v>0.29142857142857143</c:v>
                </c:pt>
                <c:pt idx="32">
                  <c:v>0.29142857142857143</c:v>
                </c:pt>
                <c:pt idx="33">
                  <c:v>0.29142857142857143</c:v>
                </c:pt>
                <c:pt idx="34">
                  <c:v>0.29142857142857143</c:v>
                </c:pt>
                <c:pt idx="35">
                  <c:v>0.29142857142857143</c:v>
                </c:pt>
                <c:pt idx="36">
                  <c:v>0.29142857142857143</c:v>
                </c:pt>
                <c:pt idx="37">
                  <c:v>0.29142857142857143</c:v>
                </c:pt>
                <c:pt idx="38">
                  <c:v>0.29142857142857143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E9-4C1D-8DA6-44ECEACC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525632"/>
        <c:axId val="297519360"/>
      </c:lineChart>
      <c:catAx>
        <c:axId val="2975033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7440"/>
        <c:crosses val="autoZero"/>
        <c:auto val="1"/>
        <c:lblAlgn val="ctr"/>
        <c:lblOffset val="100"/>
        <c:tickLblSkip val="5"/>
        <c:noMultiLvlLbl val="0"/>
      </c:catAx>
      <c:valAx>
        <c:axId val="2975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strRef>
              <c:f>ChartData!$F$36</c:f>
              <c:strCache>
                <c:ptCount val="1"/>
                <c:pt idx="0">
                  <c:v> $ mn real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03360"/>
        <c:crosses val="autoZero"/>
        <c:crossBetween val="between"/>
      </c:valAx>
      <c:valAx>
        <c:axId val="297519360"/>
        <c:scaling>
          <c:orientation val="minMax"/>
        </c:scaling>
        <c:delete val="0"/>
        <c:axPos val="r"/>
        <c:title>
          <c:tx>
            <c:strRef>
              <c:f>ChartData!$F$37</c:f>
              <c:strCache>
                <c:ptCount val="1"/>
                <c:pt idx="0">
                  <c:v> mbpd (oil) / MMscfd (gas) </c:v>
                </c:pt>
              </c:strCache>
            </c:strRef>
          </c:tx>
          <c:layout>
            <c:manualLayout>
              <c:xMode val="edge"/>
              <c:yMode val="edge"/>
              <c:x val="0.94665266841644791"/>
              <c:y val="0.13910412361245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25632"/>
        <c:crosses val="max"/>
        <c:crossBetween val="between"/>
      </c:valAx>
      <c:catAx>
        <c:axId val="297525632"/>
        <c:scaling>
          <c:orientation val="minMax"/>
        </c:scaling>
        <c:delete val="1"/>
        <c:axPos val="b"/>
        <c:majorTickMark val="out"/>
        <c:minorTickMark val="none"/>
        <c:tickLblPos val="nextTo"/>
        <c:crossAx val="297519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78573720472440944"/>
          <c:w val="0.98882152230971132"/>
          <c:h val="0.214262795275590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ChartData!$F$230</c:f>
          <c:strCache>
            <c:ptCount val="1"/>
            <c:pt idx="0">
              <c:v> Daniel Johnston AETR Comparison (2008, NPV0)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ChartData!$H$231</c:f>
              <c:strCache>
                <c:ptCount val="1"/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23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73-4AD9-A7C5-8F759C741574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73-4AD9-A7C5-8F759C741574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73-4AD9-A7C5-8F759C741574}"/>
              </c:ext>
            </c:extLst>
          </c:dPt>
          <c:dPt>
            <c:idx val="37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73-4AD9-A7C5-8F759C741574}"/>
              </c:ext>
            </c:extLst>
          </c:dPt>
          <c:dLbls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AD9-A7C5-8F759C74157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ChartData!$E$183:$E$228</c:f>
              <c:strCache>
                <c:ptCount val="46"/>
                <c:pt idx="0">
                  <c:v> Iran Buybacks </c:v>
                </c:pt>
                <c:pt idx="1">
                  <c:v> Libya EPSA IV 2 </c:v>
                </c:pt>
                <c:pt idx="2">
                  <c:v> Venezuela Heavy Oil </c:v>
                </c:pt>
                <c:pt idx="3">
                  <c:v> Libya EPSA IV 1 </c:v>
                </c:pt>
                <c:pt idx="4">
                  <c:v> Nigeria Shelf </c:v>
                </c:pt>
                <c:pt idx="5">
                  <c:v> Oman </c:v>
                </c:pt>
                <c:pt idx="6">
                  <c:v> Yemen </c:v>
                </c:pt>
                <c:pt idx="7">
                  <c:v> Algeria </c:v>
                </c:pt>
                <c:pt idx="8">
                  <c:v> Tunisia </c:v>
                </c:pt>
                <c:pt idx="9">
                  <c:v> Trinidad &amp; Tobago </c:v>
                </c:pt>
                <c:pt idx="10">
                  <c:v> Nigeria Deepwater </c:v>
                </c:pt>
                <c:pt idx="11">
                  <c:v> China Offshore </c:v>
                </c:pt>
                <c:pt idx="12">
                  <c:v> Bolivia </c:v>
                </c:pt>
                <c:pt idx="13">
                  <c:v> Norway </c:v>
                </c:pt>
                <c:pt idx="14">
                  <c:v> Egypt </c:v>
                </c:pt>
                <c:pt idx="15">
                  <c:v> Gabon </c:v>
                </c:pt>
                <c:pt idx="16">
                  <c:v> Malaysia </c:v>
                </c:pt>
                <c:pt idx="17">
                  <c:v> Russia </c:v>
                </c:pt>
                <c:pt idx="18">
                  <c:v> Indonesia </c:v>
                </c:pt>
                <c:pt idx="19">
                  <c:v> STP/Nigeria JDZ </c:v>
                </c:pt>
                <c:pt idx="20">
                  <c:v> Angola Shelf </c:v>
                </c:pt>
                <c:pt idx="21">
                  <c:v> Denmark </c:v>
                </c:pt>
                <c:pt idx="22">
                  <c:v> Mozambique </c:v>
                </c:pt>
                <c:pt idx="23">
                  <c:v> Ecuador </c:v>
                </c:pt>
                <c:pt idx="24">
                  <c:v> Alaska (US) </c:v>
                </c:pt>
                <c:pt idx="25">
                  <c:v> Colombia </c:v>
                </c:pt>
                <c:pt idx="26">
                  <c:v> Thailand </c:v>
                </c:pt>
                <c:pt idx="27">
                  <c:v> Mauritania </c:v>
                </c:pt>
                <c:pt idx="28">
                  <c:v> US OCS Shelf </c:v>
                </c:pt>
                <c:pt idx="29">
                  <c:v> India </c:v>
                </c:pt>
                <c:pt idx="30">
                  <c:v> Philippines </c:v>
                </c:pt>
                <c:pt idx="31">
                  <c:v> Lebanon Round 1    </c:v>
                </c:pt>
                <c:pt idx="32">
                  <c:v> Canada Arctic </c:v>
                </c:pt>
                <c:pt idx="33">
                  <c:v> Australia </c:v>
                </c:pt>
                <c:pt idx="34">
                  <c:v> Argentina </c:v>
                </c:pt>
                <c:pt idx="35">
                  <c:v> UK </c:v>
                </c:pt>
                <c:pt idx="36">
                  <c:v> US OCS Deepwater </c:v>
                </c:pt>
                <c:pt idx="37">
                  <c:v> Guyana </c:v>
                </c:pt>
                <c:pt idx="38">
                  <c:v> South Africa </c:v>
                </c:pt>
                <c:pt idx="39">
                  <c:v> Netherlands </c:v>
                </c:pt>
                <c:pt idx="40">
                  <c:v> France </c:v>
                </c:pt>
                <c:pt idx="41">
                  <c:v> Papua New Guinea </c:v>
                </c:pt>
                <c:pt idx="42">
                  <c:v> New Zealand </c:v>
                </c:pt>
                <c:pt idx="43">
                  <c:v> Morocco </c:v>
                </c:pt>
                <c:pt idx="44">
                  <c:v> Peru </c:v>
                </c:pt>
                <c:pt idx="45">
                  <c:v> Ireland </c:v>
                </c:pt>
              </c:strCache>
            </c:strRef>
          </c:cat>
          <c:val>
            <c:numRef>
              <c:f>ChartData!$F$183:$F$228</c:f>
              <c:numCache>
                <c:formatCode>0%_);\-0%_);"-  ";" "@" "</c:formatCode>
                <c:ptCount val="46"/>
                <c:pt idx="0">
                  <c:v>0.94732394366197104</c:v>
                </c:pt>
                <c:pt idx="1">
                  <c:v>0.94056338028168995</c:v>
                </c:pt>
                <c:pt idx="2">
                  <c:v>0.91521126760563309</c:v>
                </c:pt>
                <c:pt idx="3">
                  <c:v>0.88816901408450599</c:v>
                </c:pt>
                <c:pt idx="4">
                  <c:v>0.879718309859154</c:v>
                </c:pt>
                <c:pt idx="5">
                  <c:v>0.879718309859154</c:v>
                </c:pt>
                <c:pt idx="6">
                  <c:v>0.879718309859154</c:v>
                </c:pt>
                <c:pt idx="7">
                  <c:v>0.87295774647887303</c:v>
                </c:pt>
                <c:pt idx="8">
                  <c:v>0.8509859154929571</c:v>
                </c:pt>
                <c:pt idx="9">
                  <c:v>0.83408450704225301</c:v>
                </c:pt>
                <c:pt idx="10">
                  <c:v>0.82056338028168996</c:v>
                </c:pt>
                <c:pt idx="11">
                  <c:v>0.81718309859154903</c:v>
                </c:pt>
                <c:pt idx="12">
                  <c:v>0.80197183098591496</c:v>
                </c:pt>
                <c:pt idx="13">
                  <c:v>0.7766197183098591</c:v>
                </c:pt>
                <c:pt idx="14">
                  <c:v>0.74619718309859095</c:v>
                </c:pt>
                <c:pt idx="15">
                  <c:v>0.72422535211267602</c:v>
                </c:pt>
                <c:pt idx="16">
                  <c:v>0.71915492957746396</c:v>
                </c:pt>
                <c:pt idx="17">
                  <c:v>0.71915492957746396</c:v>
                </c:pt>
                <c:pt idx="18">
                  <c:v>0.71408450704225301</c:v>
                </c:pt>
                <c:pt idx="19">
                  <c:v>0.70563380281690102</c:v>
                </c:pt>
                <c:pt idx="20">
                  <c:v>0.69549295774647801</c:v>
                </c:pt>
                <c:pt idx="21">
                  <c:v>0.6938028169014081</c:v>
                </c:pt>
                <c:pt idx="22">
                  <c:v>0.685352112676056</c:v>
                </c:pt>
                <c:pt idx="23">
                  <c:v>0.685352112676056</c:v>
                </c:pt>
                <c:pt idx="24">
                  <c:v>0.67183098591549295</c:v>
                </c:pt>
                <c:pt idx="25">
                  <c:v>0.629577464788732</c:v>
                </c:pt>
                <c:pt idx="26">
                  <c:v>0.61774647887323897</c:v>
                </c:pt>
                <c:pt idx="27">
                  <c:v>0.60253521126760501</c:v>
                </c:pt>
                <c:pt idx="28">
                  <c:v>0.57211267605633798</c:v>
                </c:pt>
                <c:pt idx="29">
                  <c:v>0.57042253521126707</c:v>
                </c:pt>
                <c:pt idx="30">
                  <c:v>0.56197183098591497</c:v>
                </c:pt>
                <c:pt idx="31">
                  <c:v>0.55814573493993924</c:v>
                </c:pt>
                <c:pt idx="32">
                  <c:v>0.54676056338028101</c:v>
                </c:pt>
                <c:pt idx="33">
                  <c:v>0.53830985915492902</c:v>
                </c:pt>
                <c:pt idx="34">
                  <c:v>0.528169014084507</c:v>
                </c:pt>
                <c:pt idx="35">
                  <c:v>0.52309859154929494</c:v>
                </c:pt>
                <c:pt idx="36">
                  <c:v>0.51633802816901397</c:v>
                </c:pt>
                <c:pt idx="37">
                  <c:v>0.54723639476412556</c:v>
                </c:pt>
                <c:pt idx="38">
                  <c:v>0.50788732394366098</c:v>
                </c:pt>
                <c:pt idx="39">
                  <c:v>0.50619718309859107</c:v>
                </c:pt>
                <c:pt idx="40">
                  <c:v>0.48929577464788698</c:v>
                </c:pt>
                <c:pt idx="41">
                  <c:v>0.47746478873239395</c:v>
                </c:pt>
                <c:pt idx="42">
                  <c:v>0.47070422535211198</c:v>
                </c:pt>
                <c:pt idx="43">
                  <c:v>0.45042253521126702</c:v>
                </c:pt>
                <c:pt idx="44">
                  <c:v>0.42169014084506995</c:v>
                </c:pt>
                <c:pt idx="45">
                  <c:v>0.278028169014084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73-4AD9-A7C5-8F759C74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51"/>
        <c:axId val="512807376"/>
        <c:axId val="512803440"/>
      </c:barChart>
      <c:catAx>
        <c:axId val="5128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3440"/>
        <c:crosses val="autoZero"/>
        <c:auto val="1"/>
        <c:lblAlgn val="ctr"/>
        <c:lblOffset val="100"/>
        <c:noMultiLvlLbl val="0"/>
      </c:catAx>
      <c:valAx>
        <c:axId val="51280344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ChartData!$F$231</c:f>
              <c:strCache>
                <c:ptCount val="1"/>
                <c:pt idx="0">
                  <c:v> AETR Undiscounted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_);\-0%_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ChartData!$E$270</c:f>
          <c:strCache>
            <c:ptCount val="1"/>
            <c:pt idx="0">
              <c:v> Round One: Chances of Exploration Success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C2-49B7-A06A-A430BEA7A4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C2-49B7-A06A-A430BEA7A4A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ChartData!$E$271:$E$272</c:f>
              <c:strCache>
                <c:ptCount val="2"/>
                <c:pt idx="0">
                  <c:v> Chance of failure </c:v>
                </c:pt>
                <c:pt idx="1">
                  <c:v> Chance of success </c:v>
                </c:pt>
              </c:strCache>
            </c:strRef>
          </c:cat>
          <c:val>
            <c:numRef>
              <c:f>ChartData!$F$271:$F$272</c:f>
              <c:numCache>
                <c:formatCode>0.00%_);\-0.00%_);"-  ";" "@" "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C2-49B7-A06A-A430BEA7A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ChartData!$E$157</c:f>
          <c:strCache>
            <c:ptCount val="1"/>
            <c:pt idx="0">
              <c:v> Revenue Mix: Block 9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47233308165247"/>
          <c:y val="0.10125614038441423"/>
          <c:w val="0.53091737676626038"/>
          <c:h val="0.7841003404259386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ChartData!$K$155:$M$155</c:f>
              <c:numCache>
                <c:formatCode>#,##0_);\(#,##0\);"-  ";" "@" "</c:formatCode>
                <c:ptCount val="3"/>
                <c:pt idx="0">
                  <c:v>637.29693337516449</c:v>
                </c:pt>
                <c:pt idx="1">
                  <c:v>2079.6755454546173</c:v>
                </c:pt>
                <c:pt idx="2">
                  <c:v>680.92741788536659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0E-4885-8976-1B8CD3DD6DF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ChartData!$K$156:$M$156</c:f>
              <c:numCache>
                <c:formatCode>#,##0_);\(#,##0\);"-  ";" "@" "</c:formatCode>
                <c:ptCount val="3"/>
                <c:pt idx="0">
                  <c:v>847.88228126260321</c:v>
                </c:pt>
                <c:pt idx="1">
                  <c:v>4484.7607434229694</c:v>
                </c:pt>
                <c:pt idx="2">
                  <c:v>1287.6168004740766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0E-4885-8976-1B8CD3DD6DF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ChartData!$K$157:$M$157</c:f>
              <c:numCache>
                <c:formatCode>#,##0_);\(#,##0\);"-  ";" "@" "</c:formatCode>
                <c:ptCount val="3"/>
                <c:pt idx="0">
                  <c:v>1056.9281490247788</c:v>
                </c:pt>
                <c:pt idx="1">
                  <c:v>6973.2469742319408</c:v>
                </c:pt>
                <c:pt idx="2">
                  <c:v>1898.3581153615387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70E-4885-8976-1B8CD3DD6DF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ChartData!$K$158:$M$158</c:f>
              <c:numCache>
                <c:formatCode>#,##0_);\(#,##0\);"-  ";" "@" "</c:formatCode>
                <c:ptCount val="3"/>
                <c:pt idx="0">
                  <c:v>1263.6777083678526</c:v>
                </c:pt>
                <c:pt idx="1">
                  <c:v>9471.6800593418411</c:v>
                </c:pt>
                <c:pt idx="2">
                  <c:v>2505.1243749860573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0E-4885-8976-1B8CD3DD6DF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ChartData!$K$159:$M$159</c:f>
              <c:numCache>
                <c:formatCode>#,##0_);\(#,##0\);"-  ";" "@" "</c:formatCode>
                <c:ptCount val="3"/>
                <c:pt idx="0">
                  <c:v>1470.4272677109263</c:v>
                </c:pt>
                <c:pt idx="1">
                  <c:v>12010.07811821313</c:v>
                </c:pt>
                <c:pt idx="2">
                  <c:v>3114.7519365084054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70E-4885-8976-1B8CD3DD6DF1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ChartData!$K$160:$M$160</c:f>
              <c:numCache>
                <c:formatCode>#,##0_);\(#,##0\);"-  ";" "@" "</c:formatCode>
                <c:ptCount val="3"/>
                <c:pt idx="0">
                  <c:v>1677.1768270539997</c:v>
                </c:pt>
                <c:pt idx="1">
                  <c:v>14584.354917364293</c:v>
                </c:pt>
                <c:pt idx="2">
                  <c:v>3727.1091899069556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70E-4885-8976-1B8CD3DD6DF1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ChartData!$K$161:$M$161</c:f>
              <c:numCache>
                <c:formatCode>#,##0_);\(#,##0\);"-  ";" "@" "</c:formatCode>
                <c:ptCount val="3"/>
                <c:pt idx="0">
                  <c:v>1883.9263863970737</c:v>
                </c:pt>
                <c:pt idx="1">
                  <c:v>17246.413543225488</c:v>
                </c:pt>
                <c:pt idx="2">
                  <c:v>4342.9614340146627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70E-4885-8976-1B8CD3DD6DF1}"/>
            </c:ext>
          </c:extLst>
        </c:ser>
        <c:ser>
          <c:idx val="7"/>
          <c:order val="7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70E-4885-8976-1B8CD3DD6D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270E-4885-8976-1B8CD3DD6D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270E-4885-8976-1B8CD3DD6DF1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ChartData!$K$162:$M$162</c:f>
              <c:numCache>
                <c:formatCode>#,##0_);\(#,##0\);"-  ";" "@" "</c:formatCode>
                <c:ptCount val="3"/>
                <c:pt idx="0">
                  <c:v>2090.6759457401467</c:v>
                </c:pt>
                <c:pt idx="1">
                  <c:v>19856.279032921855</c:v>
                </c:pt>
                <c:pt idx="2">
                  <c:v>4956.9869183566025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70E-4885-8976-1B8CD3DD6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ChartData!$F$70</c:f>
          <c:strCache>
            <c:ptCount val="1"/>
            <c:pt idx="0">
              <c:v> Lebanese revenues: LNG vs pipeline </c:v>
            </c:pt>
          </c:strCache>
        </c:strRef>
      </c:tx>
      <c:layout>
        <c:manualLayout>
          <c:xMode val="edge"/>
          <c:yMode val="edge"/>
          <c:x val="0.1019358786061358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ChartData!$F$66</c:f>
              <c:strCache>
                <c:ptCount val="1"/>
                <c:pt idx="0">
                  <c:v> LNG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ChartData!$N$68:$BB$68</c:f>
              <c:numCache>
                <c:formatCode>###0_);\(###0\);"-  ";" "@" "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ChartData!$N$66:$AW$66</c:f>
              <c:numCache>
                <c:formatCode>#,##0_);\(#,##0\);"-  ";" "@" "</c:formatCode>
                <c:ptCount val="36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38.569725692002734</c:v>
                </c:pt>
                <c:pt idx="6">
                  <c:v>94.488450508228709</c:v>
                </c:pt>
                <c:pt idx="7">
                  <c:v>96.401489441632975</c:v>
                </c:pt>
                <c:pt idx="8">
                  <c:v>98.353952649867281</c:v>
                </c:pt>
                <c:pt idx="9">
                  <c:v>100.34668679323639</c:v>
                </c:pt>
                <c:pt idx="10">
                  <c:v>102.38055837399145</c:v>
                </c:pt>
                <c:pt idx="11">
                  <c:v>104.45645427860609</c:v>
                </c:pt>
                <c:pt idx="12">
                  <c:v>106.57528233816981</c:v>
                </c:pt>
                <c:pt idx="13">
                  <c:v>108.7379719076244</c:v>
                </c:pt>
                <c:pt idx="14">
                  <c:v>110.94547446460261</c:v>
                </c:pt>
                <c:pt idx="15">
                  <c:v>113.19876422866167</c:v>
                </c:pt>
                <c:pt idx="16">
                  <c:v>115.49883880174028</c:v>
                </c:pt>
                <c:pt idx="17">
                  <c:v>117.84671983070575</c:v>
                </c:pt>
                <c:pt idx="18">
                  <c:v>120.24345369289702</c:v>
                </c:pt>
                <c:pt idx="19">
                  <c:v>145.75840827862581</c:v>
                </c:pt>
                <c:pt idx="20">
                  <c:v>165.48828525833704</c:v>
                </c:pt>
                <c:pt idx="21">
                  <c:v>169.96749056616</c:v>
                </c:pt>
                <c:pt idx="22">
                  <c:v>174.59463168367535</c:v>
                </c:pt>
                <c:pt idx="23">
                  <c:v>179.37779828238459</c:v>
                </c:pt>
                <c:pt idx="24">
                  <c:v>184.32634008931041</c:v>
                </c:pt>
                <c:pt idx="25">
                  <c:v>240.41271189911669</c:v>
                </c:pt>
                <c:pt idx="26">
                  <c:v>250.728759071817</c:v>
                </c:pt>
                <c:pt idx="27">
                  <c:v>257.54429568004434</c:v>
                </c:pt>
                <c:pt idx="28">
                  <c:v>264.62468017755396</c:v>
                </c:pt>
                <c:pt idx="29">
                  <c:v>272.00531629847632</c:v>
                </c:pt>
                <c:pt idx="30">
                  <c:v>348.37295088545568</c:v>
                </c:pt>
                <c:pt idx="31">
                  <c:v>390.56236547201769</c:v>
                </c:pt>
                <c:pt idx="32">
                  <c:v>407.19315965994252</c:v>
                </c:pt>
                <c:pt idx="33">
                  <c:v>430.6677784571043</c:v>
                </c:pt>
                <c:pt idx="34">
                  <c:v>467.44603002231787</c:v>
                </c:pt>
                <c:pt idx="35">
                  <c:v>23.441300340964801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B-4793-ADEF-25501ED843C7}"/>
            </c:ext>
          </c:extLst>
        </c:ser>
        <c:ser>
          <c:idx val="1"/>
          <c:order val="1"/>
          <c:tx>
            <c:strRef>
              <c:f>ChartData!$F$67</c:f>
              <c:strCache>
                <c:ptCount val="1"/>
                <c:pt idx="0">
                  <c:v> Pipeline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ChartData!$N$68:$BB$68</c:f>
              <c:numCache>
                <c:formatCode>###0_);\(###0\);"-  ";" "@" "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ChartData!$N$67:$AW$67</c:f>
              <c:numCache>
                <c:formatCode>#,##0_);\(#,##0\);"-  ";" "@" "</c:formatCode>
                <c:ptCount val="36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133.68766344541763</c:v>
                </c:pt>
                <c:pt idx="6">
                  <c:v>276.40150646163477</c:v>
                </c:pt>
                <c:pt idx="7">
                  <c:v>281.95280651410707</c:v>
                </c:pt>
                <c:pt idx="8">
                  <c:v>287.61629606379086</c:v>
                </c:pt>
                <c:pt idx="9">
                  <c:v>440.57056961315891</c:v>
                </c:pt>
                <c:pt idx="10">
                  <c:v>417.35702351011332</c:v>
                </c:pt>
                <c:pt idx="11">
                  <c:v>423.83732437574486</c:v>
                </c:pt>
                <c:pt idx="12">
                  <c:v>423.39166216596374</c:v>
                </c:pt>
                <c:pt idx="13">
                  <c:v>371.00293666692374</c:v>
                </c:pt>
                <c:pt idx="14">
                  <c:v>324.0169765903828</c:v>
                </c:pt>
                <c:pt idx="15">
                  <c:v>296.6924861272733</c:v>
                </c:pt>
                <c:pt idx="16">
                  <c:v>294.41589757026657</c:v>
                </c:pt>
                <c:pt idx="17">
                  <c:v>256.13430867365406</c:v>
                </c:pt>
                <c:pt idx="18">
                  <c:v>222.29159075890044</c:v>
                </c:pt>
                <c:pt idx="19">
                  <c:v>192.43971957418898</c:v>
                </c:pt>
                <c:pt idx="20">
                  <c:v>166.16183839996089</c:v>
                </c:pt>
                <c:pt idx="21">
                  <c:v>143.0761715221694</c:v>
                </c:pt>
                <c:pt idx="22">
                  <c:v>122.83817612255496</c:v>
                </c:pt>
                <c:pt idx="23">
                  <c:v>103.6187734653861</c:v>
                </c:pt>
                <c:pt idx="24">
                  <c:v>85.700095309287164</c:v>
                </c:pt>
                <c:pt idx="25">
                  <c:v>70.020505589045896</c:v>
                </c:pt>
                <c:pt idx="26">
                  <c:v>56.300268168786872</c:v>
                </c:pt>
                <c:pt idx="27">
                  <c:v>48.694222650029367</c:v>
                </c:pt>
                <c:pt idx="28">
                  <c:v>44.542384457889241</c:v>
                </c:pt>
                <c:pt idx="29">
                  <c:v>38.764699282322482</c:v>
                </c:pt>
                <c:pt idx="30">
                  <c:v>2.71799383447701</c:v>
                </c:pt>
                <c:pt idx="31">
                  <c:v>2.8142929756160067</c:v>
                </c:pt>
                <c:pt idx="32">
                  <c:v>2.7580076837961287</c:v>
                </c:pt>
                <c:pt idx="33">
                  <c:v>2.8959080679859355</c:v>
                </c:pt>
                <c:pt idx="34">
                  <c:v>3.0407034713852323</c:v>
                </c:pt>
                <c:pt idx="35">
                  <c:v>133.18778895052378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5B-4793-ADEF-25501ED84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100720"/>
        <c:axId val="746102032"/>
      </c:lineChart>
      <c:catAx>
        <c:axId val="746100720"/>
        <c:scaling>
          <c:orientation val="minMax"/>
        </c:scaling>
        <c:delete val="0"/>
        <c:axPos val="b"/>
        <c:numFmt formatCode="###0_);\(#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02032"/>
        <c:crosses val="autoZero"/>
        <c:auto val="1"/>
        <c:lblAlgn val="ctr"/>
        <c:lblOffset val="100"/>
        <c:tickLblSkip val="5"/>
        <c:noMultiLvlLbl val="0"/>
      </c:catAx>
      <c:valAx>
        <c:axId val="7461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ChartData!$F$71</c:f>
              <c:strCache>
                <c:ptCount val="1"/>
                <c:pt idx="0">
                  <c:v> $ mln (2020 real)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0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ChartData!$F$295</c:f>
          <c:strCache>
            <c:ptCount val="1"/>
            <c:pt idx="0">
              <c:v> Block 4 vs Block 9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ChartData!$F$298</c:f>
              <c:strCache>
                <c:ptCount val="1"/>
                <c:pt idx="0">
                  <c:v> Block 4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ChartData!$N$293:$AW$293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f>ChartData!$N$291:$AW$291</c:f>
              <c:numCache>
                <c:formatCode>#,##0_);\(#,##0\);"-  ";" "@" "</c:formatCode>
                <c:ptCount val="36"/>
                <c:pt idx="0">
                  <c:v>0.32725676775900675</c:v>
                </c:pt>
                <c:pt idx="1">
                  <c:v>0.33688196681074228</c:v>
                </c:pt>
                <c:pt idx="2">
                  <c:v>0.34679025995223473</c:v>
                </c:pt>
                <c:pt idx="3">
                  <c:v>0.59498328913373599</c:v>
                </c:pt>
                <c:pt idx="4">
                  <c:v>0.61248279763766944</c:v>
                </c:pt>
                <c:pt idx="5">
                  <c:v>42.888376997568187</c:v>
                </c:pt>
                <c:pt idx="6">
                  <c:v>103.27532102690844</c:v>
                </c:pt>
                <c:pt idx="7">
                  <c:v>103.29441046887635</c:v>
                </c:pt>
                <c:pt idx="8">
                  <c:v>103.31406136501975</c:v>
                </c:pt>
                <c:pt idx="9">
                  <c:v>103.33429022869683</c:v>
                </c:pt>
                <c:pt idx="10">
                  <c:v>103.35511405895259</c:v>
                </c:pt>
                <c:pt idx="11">
                  <c:v>103.37655035480417</c:v>
                </c:pt>
                <c:pt idx="12">
                  <c:v>144.7029675299429</c:v>
                </c:pt>
                <c:pt idx="13">
                  <c:v>155.34466449290971</c:v>
                </c:pt>
                <c:pt idx="14">
                  <c:v>161.77491093396989</c:v>
                </c:pt>
                <c:pt idx="15">
                  <c:v>189.8870796965914</c:v>
                </c:pt>
                <c:pt idx="16">
                  <c:v>278.83079372372862</c:v>
                </c:pt>
                <c:pt idx="17">
                  <c:v>288.93469363570148</c:v>
                </c:pt>
                <c:pt idx="18">
                  <c:v>335.29153526368435</c:v>
                </c:pt>
                <c:pt idx="19">
                  <c:v>359.14155153495068</c:v>
                </c:pt>
                <c:pt idx="20">
                  <c:v>343.7073519842865</c:v>
                </c:pt>
                <c:pt idx="21">
                  <c:v>353.420883530536</c:v>
                </c:pt>
                <c:pt idx="22">
                  <c:v>363.06810917243018</c:v>
                </c:pt>
                <c:pt idx="23">
                  <c:v>372.65225508724808</c:v>
                </c:pt>
                <c:pt idx="24">
                  <c:v>376.91064473345449</c:v>
                </c:pt>
                <c:pt idx="25">
                  <c:v>377.67783626550607</c:v>
                </c:pt>
                <c:pt idx="26">
                  <c:v>378.5141817783221</c:v>
                </c:pt>
                <c:pt idx="27">
                  <c:v>379.4401855194921</c:v>
                </c:pt>
                <c:pt idx="28">
                  <c:v>380.48665743962454</c:v>
                </c:pt>
                <c:pt idx="29">
                  <c:v>381.70299138594243</c:v>
                </c:pt>
                <c:pt idx="30">
                  <c:v>383.17582079508657</c:v>
                </c:pt>
                <c:pt idx="31">
                  <c:v>385.07885261774516</c:v>
                </c:pt>
                <c:pt idx="32">
                  <c:v>387.8476121559533</c:v>
                </c:pt>
                <c:pt idx="33">
                  <c:v>393.23008550925908</c:v>
                </c:pt>
                <c:pt idx="34">
                  <c:v>403.64289287988822</c:v>
                </c:pt>
                <c:pt idx="35">
                  <c:v>9.3353978922113789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9-4263-AB93-624DFEFEAA69}"/>
            </c:ext>
          </c:extLst>
        </c:ser>
        <c:ser>
          <c:idx val="1"/>
          <c:order val="1"/>
          <c:tx>
            <c:strRef>
              <c:f>ChartData!$F$299</c:f>
              <c:strCache>
                <c:ptCount val="1"/>
                <c:pt idx="0">
                  <c:v> Block 9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ChartData!$N$293:$AW$293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f>ChartData!$N$292:$AW$292</c:f>
              <c:numCache>
                <c:formatCode>#,##0_);\(#,##0\);"-  ";" "@" "</c:formatCode>
                <c:ptCount val="36"/>
                <c:pt idx="0">
                  <c:v>0.32725676775900675</c:v>
                </c:pt>
                <c:pt idx="1">
                  <c:v>0.33688196681074228</c:v>
                </c:pt>
                <c:pt idx="2">
                  <c:v>0.34679025995223473</c:v>
                </c:pt>
                <c:pt idx="3">
                  <c:v>0.59498328913373599</c:v>
                </c:pt>
                <c:pt idx="4">
                  <c:v>0.61248279763766944</c:v>
                </c:pt>
                <c:pt idx="5">
                  <c:v>38.980329497568185</c:v>
                </c:pt>
                <c:pt idx="6">
                  <c:v>93.784348526908431</c:v>
                </c:pt>
                <c:pt idx="7">
                  <c:v>93.803437968876352</c:v>
                </c:pt>
                <c:pt idx="8">
                  <c:v>93.82308886501977</c:v>
                </c:pt>
                <c:pt idx="9">
                  <c:v>93.843317728696817</c:v>
                </c:pt>
                <c:pt idx="10">
                  <c:v>93.864141558952582</c:v>
                </c:pt>
                <c:pt idx="11">
                  <c:v>94.730886351586065</c:v>
                </c:pt>
                <c:pt idx="12">
                  <c:v>141.04169597114884</c:v>
                </c:pt>
                <c:pt idx="13">
                  <c:v>142.76901264407374</c:v>
                </c:pt>
                <c:pt idx="14">
                  <c:v>158.46978708941663</c:v>
                </c:pt>
                <c:pt idx="15">
                  <c:v>238.90287844598043</c:v>
                </c:pt>
                <c:pt idx="16">
                  <c:v>242.29893288076434</c:v>
                </c:pt>
                <c:pt idx="17">
                  <c:v>245.7271002992498</c:v>
                </c:pt>
                <c:pt idx="18">
                  <c:v>263.3761579367216</c:v>
                </c:pt>
                <c:pt idx="19">
                  <c:v>294.76711254248443</c:v>
                </c:pt>
                <c:pt idx="20">
                  <c:v>278.12874572023793</c:v>
                </c:pt>
                <c:pt idx="21">
                  <c:v>282.00240125285774</c:v>
                </c:pt>
                <c:pt idx="22">
                  <c:v>285.94885434102963</c:v>
                </c:pt>
                <c:pt idx="23">
                  <c:v>289.97362686521689</c:v>
                </c:pt>
                <c:pt idx="24">
                  <c:v>294.08390227150772</c:v>
                </c:pt>
                <c:pt idx="25">
                  <c:v>298.28926397482485</c:v>
                </c:pt>
                <c:pt idx="26">
                  <c:v>300.97231946438205</c:v>
                </c:pt>
                <c:pt idx="27">
                  <c:v>301.69141960825664</c:v>
                </c:pt>
                <c:pt idx="28">
                  <c:v>302.50327475636647</c:v>
                </c:pt>
                <c:pt idx="29">
                  <c:v>303.44582740433532</c:v>
                </c:pt>
                <c:pt idx="30">
                  <c:v>304.58562114393868</c:v>
                </c:pt>
                <c:pt idx="31">
                  <c:v>306.05607431453404</c:v>
                </c:pt>
                <c:pt idx="32">
                  <c:v>308.19168822188561</c:v>
                </c:pt>
                <c:pt idx="33">
                  <c:v>312.33496566117611</c:v>
                </c:pt>
                <c:pt idx="34">
                  <c:v>320.34193662963173</c:v>
                </c:pt>
                <c:pt idx="35">
                  <c:v>7.217282404062578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9-4263-AB93-624DFEFEA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792088"/>
        <c:axId val="875789464"/>
      </c:lineChart>
      <c:catAx>
        <c:axId val="875792088"/>
        <c:scaling>
          <c:orientation val="minMax"/>
        </c:scaling>
        <c:delete val="0"/>
        <c:axPos val="b"/>
        <c:numFmt formatCode="###0_);\(#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89464"/>
        <c:crosses val="autoZero"/>
        <c:auto val="1"/>
        <c:lblAlgn val="ctr"/>
        <c:lblOffset val="100"/>
        <c:tickLblSkip val="5"/>
        <c:noMultiLvlLbl val="0"/>
      </c:catAx>
      <c:valAx>
        <c:axId val="8757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ChartData!$F$296</c:f>
              <c:strCache>
                <c:ptCount val="1"/>
                <c:pt idx="0">
                  <c:v> $ mln real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9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ChartData!$F$134</c:f>
          <c:strCache>
            <c:ptCount val="1"/>
            <c:pt idx="0">
              <c:v> Petroleum Sector Contribution to Budget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16451117185481"/>
          <c:y val="9.2050524934383204E-2"/>
          <c:w val="0.87817904886241549"/>
          <c:h val="0.72796397983146843"/>
        </c:manualLayout>
      </c:layout>
      <c:lineChart>
        <c:grouping val="standard"/>
        <c:varyColors val="0"/>
        <c:ser>
          <c:idx val="0"/>
          <c:order val="0"/>
          <c:tx>
            <c:strRef>
              <c:f>ChartData!$F$128</c:f>
              <c:strCache>
                <c:ptCount val="1"/>
                <c:pt idx="0">
                  <c:v> Single Field (LNG)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[1]ChartData!$N$148:$AR$148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ChartData!$N$120:$AR$120</c:f>
              <c:numCache>
                <c:formatCode>###0_);\(###0\);"-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45.6716687303851</c:v>
                </c:pt>
                <c:pt idx="6">
                  <c:v>112.08097797759305</c:v>
                </c:pt>
                <c:pt idx="7">
                  <c:v>114.34586746038462</c:v>
                </c:pt>
                <c:pt idx="8">
                  <c:v>116.65721822899397</c:v>
                </c:pt>
                <c:pt idx="9">
                  <c:v>119.01601768394559</c:v>
                </c:pt>
                <c:pt idx="10">
                  <c:v>121.4232758825148</c:v>
                </c:pt>
                <c:pt idx="11">
                  <c:v>124.99539274704031</c:v>
                </c:pt>
                <c:pt idx="12">
                  <c:v>189.82355299110722</c:v>
                </c:pt>
                <c:pt idx="13">
                  <c:v>195.99125968768533</c:v>
                </c:pt>
                <c:pt idx="14">
                  <c:v>221.89595957320614</c:v>
                </c:pt>
                <c:pt idx="15">
                  <c:v>341.21213967564211</c:v>
                </c:pt>
                <c:pt idx="16">
                  <c:v>352.98379251226072</c:v>
                </c:pt>
                <c:pt idx="17">
                  <c:v>365.13754481098226</c:v>
                </c:pt>
                <c:pt idx="18">
                  <c:v>399.19037836983256</c:v>
                </c:pt>
                <c:pt idx="19">
                  <c:v>455.70396360398701</c:v>
                </c:pt>
                <c:pt idx="20">
                  <c:v>438.58101447671964</c:v>
                </c:pt>
                <c:pt idx="21">
                  <c:v>453.58316661655556</c:v>
                </c:pt>
                <c:pt idx="22">
                  <c:v>469.1294045422153</c:v>
                </c:pt>
                <c:pt idx="23">
                  <c:v>485.24711988118895</c:v>
                </c:pt>
                <c:pt idx="24">
                  <c:v>501.96783578508109</c:v>
                </c:pt>
                <c:pt idx="25">
                  <c:v>519.32882902197468</c:v>
                </c:pt>
                <c:pt idx="26">
                  <c:v>534.48009544731769</c:v>
                </c:pt>
                <c:pt idx="27">
                  <c:v>546.47224773200162</c:v>
                </c:pt>
                <c:pt idx="28">
                  <c:v>558.90166717832722</c:v>
                </c:pt>
                <c:pt idx="29">
                  <c:v>571.85597924718354</c:v>
                </c:pt>
                <c:pt idx="30">
                  <c:v>585.48404615241066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6-43FF-A168-0BE23E153E5F}"/>
            </c:ext>
          </c:extLst>
        </c:ser>
        <c:ser>
          <c:idx val="1"/>
          <c:order val="1"/>
          <c:tx>
            <c:strRef>
              <c:f>ChartData!$F$129</c:f>
              <c:strCache>
                <c:ptCount val="1"/>
                <c:pt idx="0">
                  <c:v> Two fields (LNG)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[1]ChartData!$N$148:$AR$148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ChartData!$N$121:$AR$121</c:f>
              <c:numCache>
                <c:formatCode>###0_);\(###0\);"-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0.76576893750000019</c:v>
                </c:pt>
                <c:pt idx="3">
                  <c:v>1.0720765125000002</c:v>
                </c:pt>
                <c:pt idx="4">
                  <c:v>1.1256803381250005</c:v>
                </c:pt>
                <c:pt idx="5">
                  <c:v>46.410396452279635</c:v>
                </c:pt>
                <c:pt idx="6">
                  <c:v>112.85664208558231</c:v>
                </c:pt>
                <c:pt idx="7">
                  <c:v>140.91637473417737</c:v>
                </c:pt>
                <c:pt idx="8">
                  <c:v>181.31382786711012</c:v>
                </c:pt>
                <c:pt idx="9">
                  <c:v>184.99141460519581</c:v>
                </c:pt>
                <c:pt idx="10">
                  <c:v>188.74511858708036</c:v>
                </c:pt>
                <c:pt idx="11">
                  <c:v>193.69195704283203</c:v>
                </c:pt>
                <c:pt idx="12">
                  <c:v>259.92374754680634</c:v>
                </c:pt>
                <c:pt idx="13">
                  <c:v>267.52464205718962</c:v>
                </c:pt>
                <c:pt idx="14">
                  <c:v>300.64117413857633</c:v>
                </c:pt>
                <c:pt idx="15">
                  <c:v>449.60908491371686</c:v>
                </c:pt>
                <c:pt idx="16">
                  <c:v>468.64831604152755</c:v>
                </c:pt>
                <c:pt idx="17">
                  <c:v>488.33284711518098</c:v>
                </c:pt>
                <c:pt idx="18">
                  <c:v>546.13852532665078</c:v>
                </c:pt>
                <c:pt idx="19">
                  <c:v>703.48685596721077</c:v>
                </c:pt>
                <c:pt idx="20">
                  <c:v>691.34088983785614</c:v>
                </c:pt>
                <c:pt idx="21">
                  <c:v>711.42063089309545</c:v>
                </c:pt>
                <c:pt idx="22">
                  <c:v>713.7612244118875</c:v>
                </c:pt>
                <c:pt idx="23">
                  <c:v>735.17620739579968</c:v>
                </c:pt>
                <c:pt idx="24">
                  <c:v>757.32885620787658</c:v>
                </c:pt>
                <c:pt idx="25">
                  <c:v>780.26415268581604</c:v>
                </c:pt>
                <c:pt idx="26">
                  <c:v>801.14145234205102</c:v>
                </c:pt>
                <c:pt idx="27">
                  <c:v>819.02308466687498</c:v>
                </c:pt>
                <c:pt idx="28">
                  <c:v>837.52064148901923</c:v>
                </c:pt>
                <c:pt idx="29">
                  <c:v>856.7423926093179</c:v>
                </c:pt>
                <c:pt idx="30">
                  <c:v>876.8668210151211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6-43FF-A168-0BE23E153E5F}"/>
            </c:ext>
          </c:extLst>
        </c:ser>
        <c:ser>
          <c:idx val="2"/>
          <c:order val="2"/>
          <c:tx>
            <c:strRef>
              <c:f>ChartData!$F$130</c:f>
              <c:strCache>
                <c:ptCount val="1"/>
                <c:pt idx="0">
                  <c:v> Megafield (LNG) 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[1]ChartData!$N$148:$AR$148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ChartData!$N$122:$AR$122</c:f>
              <c:numCache>
                <c:formatCode>###0_);\(###0\);"-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0.73872772189453151</c:v>
                </c:pt>
                <c:pt idx="6">
                  <c:v>153.54766353685719</c:v>
                </c:pt>
                <c:pt idx="7">
                  <c:v>379.25251447004155</c:v>
                </c:pt>
                <c:pt idx="8">
                  <c:v>386.86199817884398</c:v>
                </c:pt>
                <c:pt idx="9">
                  <c:v>394.6248932327926</c:v>
                </c:pt>
                <c:pt idx="10">
                  <c:v>402.54432894233884</c:v>
                </c:pt>
                <c:pt idx="11">
                  <c:v>410.62350025832046</c:v>
                </c:pt>
                <c:pt idx="12">
                  <c:v>492.97063922726807</c:v>
                </c:pt>
                <c:pt idx="13">
                  <c:v>645.83286618953889</c:v>
                </c:pt>
                <c:pt idx="14">
                  <c:v>667.19162146570864</c:v>
                </c:pt>
                <c:pt idx="15">
                  <c:v>962.07957415443434</c:v>
                </c:pt>
                <c:pt idx="16">
                  <c:v>1166.3029141804159</c:v>
                </c:pt>
                <c:pt idx="17">
                  <c:v>1207.2820125355206</c:v>
                </c:pt>
                <c:pt idx="18">
                  <c:v>1302.6551412383924</c:v>
                </c:pt>
                <c:pt idx="19">
                  <c:v>1509.3022147010759</c:v>
                </c:pt>
                <c:pt idx="20">
                  <c:v>1561.5866013706843</c:v>
                </c:pt>
                <c:pt idx="21">
                  <c:v>1503.395683631843</c:v>
                </c:pt>
                <c:pt idx="22">
                  <c:v>1555.5477455495759</c:v>
                </c:pt>
                <c:pt idx="23">
                  <c:v>1609.592671022268</c:v>
                </c:pt>
                <c:pt idx="24">
                  <c:v>1665.6248737548453</c:v>
                </c:pt>
                <c:pt idx="25">
                  <c:v>1723.7530072128457</c:v>
                </c:pt>
                <c:pt idx="26">
                  <c:v>1775.5139787124983</c:v>
                </c:pt>
                <c:pt idx="27">
                  <c:v>1814.8818052891365</c:v>
                </c:pt>
                <c:pt idx="28">
                  <c:v>1855.5375970954747</c:v>
                </c:pt>
                <c:pt idx="29">
                  <c:v>1897.6742209533154</c:v>
                </c:pt>
                <c:pt idx="30">
                  <c:v>1941.5893096147779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6-43FF-A168-0BE23E153E5F}"/>
            </c:ext>
          </c:extLst>
        </c:ser>
        <c:ser>
          <c:idx val="3"/>
          <c:order val="3"/>
          <c:tx>
            <c:strRef>
              <c:f>ChartData!$F$131</c:f>
              <c:strCache>
                <c:ptCount val="1"/>
                <c:pt idx="0">
                  <c:v> 3% of budget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ChartData!$N$124:$AR$124</c:f>
              <c:numCache>
                <c:formatCode>###0_);\(###0\);"-  ";" "@" "</c:formatCode>
                <c:ptCount val="31"/>
                <c:pt idx="0">
                  <c:v>624.3599999999999</c:v>
                </c:pt>
                <c:pt idx="1">
                  <c:v>660.65699999999993</c:v>
                </c:pt>
                <c:pt idx="2">
                  <c:v>688.101</c:v>
                </c:pt>
                <c:pt idx="3">
                  <c:v>751.68</c:v>
                </c:pt>
                <c:pt idx="4">
                  <c:v>797.16</c:v>
                </c:pt>
                <c:pt idx="5">
                  <c:v>797.16</c:v>
                </c:pt>
                <c:pt idx="6">
                  <c:v>829.04639999999995</c:v>
                </c:pt>
                <c:pt idx="7">
                  <c:v>862.20825599999989</c:v>
                </c:pt>
                <c:pt idx="8">
                  <c:v>896.69658623999987</c:v>
                </c:pt>
                <c:pt idx="9">
                  <c:v>932.5644496896</c:v>
                </c:pt>
                <c:pt idx="10">
                  <c:v>969.86702767718396</c:v>
                </c:pt>
                <c:pt idx="11">
                  <c:v>1008.6617087842714</c:v>
                </c:pt>
                <c:pt idx="12">
                  <c:v>1049.0081771356424</c:v>
                </c:pt>
                <c:pt idx="13">
                  <c:v>1090.9685042210681</c:v>
                </c:pt>
                <c:pt idx="14">
                  <c:v>1134.6072443899106</c:v>
                </c:pt>
                <c:pt idx="15">
                  <c:v>1179.9915341655073</c:v>
                </c:pt>
                <c:pt idx="16">
                  <c:v>1227.1911955321275</c:v>
                </c:pt>
                <c:pt idx="17">
                  <c:v>1276.2788433534126</c:v>
                </c:pt>
                <c:pt idx="18">
                  <c:v>1327.3299970875491</c:v>
                </c:pt>
                <c:pt idx="19">
                  <c:v>1380.4231969710513</c:v>
                </c:pt>
                <c:pt idx="20">
                  <c:v>1435.6401248498933</c:v>
                </c:pt>
                <c:pt idx="21">
                  <c:v>1493.0657298438894</c:v>
                </c:pt>
                <c:pt idx="22">
                  <c:v>1552.788359037645</c:v>
                </c:pt>
                <c:pt idx="23">
                  <c:v>1614.8998933991509</c:v>
                </c:pt>
                <c:pt idx="24">
                  <c:v>1679.4958891351171</c:v>
                </c:pt>
                <c:pt idx="25">
                  <c:v>1746.6757247005219</c:v>
                </c:pt>
                <c:pt idx="26">
                  <c:v>1816.5427536885425</c:v>
                </c:pt>
                <c:pt idx="27">
                  <c:v>1889.2044638360846</c:v>
                </c:pt>
                <c:pt idx="28">
                  <c:v>1964.7726423895281</c:v>
                </c:pt>
                <c:pt idx="29">
                  <c:v>2043.3635480851092</c:v>
                </c:pt>
                <c:pt idx="30">
                  <c:v>2125.0980900085133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6-43FF-A168-0BE23E153E5F}"/>
            </c:ext>
          </c:extLst>
        </c:ser>
        <c:ser>
          <c:idx val="4"/>
          <c:order val="4"/>
          <c:tx>
            <c:strRef>
              <c:f>ChartData!$F$132</c:f>
              <c:strCache>
                <c:ptCount val="1"/>
                <c:pt idx="0">
                  <c:v> Pipeline field (3 tcf) 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ChartData!$N$123:$AR$123</c:f>
              <c:numCache>
                <c:formatCode>#,##0_);\(#,##0\);"-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0.73872772189453151</c:v>
                </c:pt>
                <c:pt idx="6">
                  <c:v>161.84100064871004</c:v>
                </c:pt>
                <c:pt idx="7">
                  <c:v>334.73038892220018</c:v>
                </c:pt>
                <c:pt idx="8">
                  <c:v>370.99938175504838</c:v>
                </c:pt>
                <c:pt idx="9">
                  <c:v>548.38530668747194</c:v>
                </c:pt>
                <c:pt idx="10">
                  <c:v>639.54408108167343</c:v>
                </c:pt>
                <c:pt idx="11">
                  <c:v>657.03215768430675</c:v>
                </c:pt>
                <c:pt idx="12">
                  <c:v>634.2365501446194</c:v>
                </c:pt>
                <c:pt idx="13">
                  <c:v>564.373299771147</c:v>
                </c:pt>
                <c:pt idx="14">
                  <c:v>576.53356996227819</c:v>
                </c:pt>
                <c:pt idx="15">
                  <c:v>506.3140319350253</c:v>
                </c:pt>
                <c:pt idx="16">
                  <c:v>443.41808590779465</c:v>
                </c:pt>
                <c:pt idx="17">
                  <c:v>387.33692937329414</c:v>
                </c:pt>
                <c:pt idx="18">
                  <c:v>337.51807215148955</c:v>
                </c:pt>
                <c:pt idx="19">
                  <c:v>293.39973098596198</c:v>
                </c:pt>
                <c:pt idx="20">
                  <c:v>254.43341115134018</c:v>
                </c:pt>
                <c:pt idx="21">
                  <c:v>220.09831337036744</c:v>
                </c:pt>
                <c:pt idx="22">
                  <c:v>189.91020243055476</c:v>
                </c:pt>
                <c:pt idx="23">
                  <c:v>163.42671497380562</c:v>
                </c:pt>
                <c:pt idx="24">
                  <c:v>138.61084659057826</c:v>
                </c:pt>
                <c:pt idx="25">
                  <c:v>115.70037906389037</c:v>
                </c:pt>
                <c:pt idx="26">
                  <c:v>95.647569616340419</c:v>
                </c:pt>
                <c:pt idx="27">
                  <c:v>78.099547572859223</c:v>
                </c:pt>
                <c:pt idx="28">
                  <c:v>62.743042005830816</c:v>
                </c:pt>
                <c:pt idx="29">
                  <c:v>52.703842324723908</c:v>
                </c:pt>
                <c:pt idx="30">
                  <c:v>47.9095515507667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6-43FF-A168-0BE23E153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83112"/>
        <c:axId val="621881472"/>
      </c:lineChart>
      <c:catAx>
        <c:axId val="62188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1472"/>
        <c:crosses val="autoZero"/>
        <c:auto val="1"/>
        <c:lblAlgn val="ctr"/>
        <c:lblOffset val="100"/>
        <c:tickLblSkip val="5"/>
        <c:noMultiLvlLbl val="0"/>
      </c:catAx>
      <c:valAx>
        <c:axId val="6218814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ChartData!$F$133</c:f>
              <c:strCache>
                <c:ptCount val="1"/>
                <c:pt idx="0">
                  <c:v> $ mln nominal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##0_);\(#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564290862605906"/>
          <c:y val="0.87088789888106088"/>
          <c:w val="0.81435703774475887"/>
          <c:h val="5.53282418153499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ChartData!$E$270</c:f>
          <c:strCache>
            <c:ptCount val="1"/>
            <c:pt idx="0">
              <c:v> Round One: Chances of Exploration Success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3E-4DC0-B2E8-5C5866460C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3E-4DC0-B2E8-5C5866460C7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ChartData!$E$271:$E$272</c:f>
              <c:strCache>
                <c:ptCount val="2"/>
                <c:pt idx="0">
                  <c:v> Chance of failure </c:v>
                </c:pt>
                <c:pt idx="1">
                  <c:v> Chance of success </c:v>
                </c:pt>
              </c:strCache>
            </c:strRef>
          </c:cat>
          <c:val>
            <c:numRef>
              <c:f>ChartData!$F$271:$F$272</c:f>
              <c:numCache>
                <c:formatCode>0.00%_);\-0.00%_);"-  ";" "@" "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8-4AFE-84CA-BA61276B6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ChartData!$F$70</c:f>
          <c:strCache>
            <c:ptCount val="1"/>
            <c:pt idx="0">
              <c:v> Lebanese revenues: LNG vs pipeline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ChartData!$F$66</c:f>
              <c:strCache>
                <c:ptCount val="1"/>
                <c:pt idx="0">
                  <c:v> LNG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ChartData!$N$68:$BB$68</c:f>
              <c:numCache>
                <c:formatCode>###0_);\(###0\);"-  ";" "@" "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ChartData!$N$66:$AW$66</c:f>
              <c:numCache>
                <c:formatCode>#,##0_);\(#,##0\);"-  ";" "@" "</c:formatCode>
                <c:ptCount val="36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38.569725692002734</c:v>
                </c:pt>
                <c:pt idx="6">
                  <c:v>94.488450508228709</c:v>
                </c:pt>
                <c:pt idx="7">
                  <c:v>96.401489441632975</c:v>
                </c:pt>
                <c:pt idx="8">
                  <c:v>98.353952649867281</c:v>
                </c:pt>
                <c:pt idx="9">
                  <c:v>100.34668679323639</c:v>
                </c:pt>
                <c:pt idx="10">
                  <c:v>102.38055837399145</c:v>
                </c:pt>
                <c:pt idx="11">
                  <c:v>104.45645427860609</c:v>
                </c:pt>
                <c:pt idx="12">
                  <c:v>106.57528233816981</c:v>
                </c:pt>
                <c:pt idx="13">
                  <c:v>108.7379719076244</c:v>
                </c:pt>
                <c:pt idx="14">
                  <c:v>110.94547446460261</c:v>
                </c:pt>
                <c:pt idx="15">
                  <c:v>113.19876422866167</c:v>
                </c:pt>
                <c:pt idx="16">
                  <c:v>115.49883880174028</c:v>
                </c:pt>
                <c:pt idx="17">
                  <c:v>117.84671983070575</c:v>
                </c:pt>
                <c:pt idx="18">
                  <c:v>120.24345369289702</c:v>
                </c:pt>
                <c:pt idx="19">
                  <c:v>145.75840827862581</c:v>
                </c:pt>
                <c:pt idx="20">
                  <c:v>165.48828525833704</c:v>
                </c:pt>
                <c:pt idx="21">
                  <c:v>169.96749056616</c:v>
                </c:pt>
                <c:pt idx="22">
                  <c:v>174.59463168367535</c:v>
                </c:pt>
                <c:pt idx="23">
                  <c:v>179.37779828238459</c:v>
                </c:pt>
                <c:pt idx="24">
                  <c:v>184.32634008931041</c:v>
                </c:pt>
                <c:pt idx="25">
                  <c:v>240.41271189911669</c:v>
                </c:pt>
                <c:pt idx="26">
                  <c:v>250.728759071817</c:v>
                </c:pt>
                <c:pt idx="27">
                  <c:v>257.54429568004434</c:v>
                </c:pt>
                <c:pt idx="28">
                  <c:v>264.62468017755396</c:v>
                </c:pt>
                <c:pt idx="29">
                  <c:v>272.00531629847632</c:v>
                </c:pt>
                <c:pt idx="30">
                  <c:v>348.37295088545568</c:v>
                </c:pt>
                <c:pt idx="31">
                  <c:v>390.56236547201769</c:v>
                </c:pt>
                <c:pt idx="32">
                  <c:v>407.19315965994252</c:v>
                </c:pt>
                <c:pt idx="33">
                  <c:v>430.6677784571043</c:v>
                </c:pt>
                <c:pt idx="34">
                  <c:v>467.44603002231787</c:v>
                </c:pt>
                <c:pt idx="35">
                  <c:v>23.441300340964801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F-474E-9D37-EACB231AE520}"/>
            </c:ext>
          </c:extLst>
        </c:ser>
        <c:ser>
          <c:idx val="1"/>
          <c:order val="1"/>
          <c:tx>
            <c:strRef>
              <c:f>ChartData!$F$67</c:f>
              <c:strCache>
                <c:ptCount val="1"/>
                <c:pt idx="0">
                  <c:v> Pipeline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ChartData!$N$68:$BB$68</c:f>
              <c:numCache>
                <c:formatCode>###0_);\(###0\);"-  ";" "@" "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ChartData!$N$67:$AW$67</c:f>
              <c:numCache>
                <c:formatCode>#,##0_);\(#,##0\);"-  ";" "@" "</c:formatCode>
                <c:ptCount val="36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133.68766344541763</c:v>
                </c:pt>
                <c:pt idx="6">
                  <c:v>276.40150646163477</c:v>
                </c:pt>
                <c:pt idx="7">
                  <c:v>281.95280651410707</c:v>
                </c:pt>
                <c:pt idx="8">
                  <c:v>287.61629606379086</c:v>
                </c:pt>
                <c:pt idx="9">
                  <c:v>440.57056961315891</c:v>
                </c:pt>
                <c:pt idx="10">
                  <c:v>417.35702351011332</c:v>
                </c:pt>
                <c:pt idx="11">
                  <c:v>423.83732437574486</c:v>
                </c:pt>
                <c:pt idx="12">
                  <c:v>423.39166216596374</c:v>
                </c:pt>
                <c:pt idx="13">
                  <c:v>371.00293666692374</c:v>
                </c:pt>
                <c:pt idx="14">
                  <c:v>324.0169765903828</c:v>
                </c:pt>
                <c:pt idx="15">
                  <c:v>296.6924861272733</c:v>
                </c:pt>
                <c:pt idx="16">
                  <c:v>294.41589757026657</c:v>
                </c:pt>
                <c:pt idx="17">
                  <c:v>256.13430867365406</c:v>
                </c:pt>
                <c:pt idx="18">
                  <c:v>222.29159075890044</c:v>
                </c:pt>
                <c:pt idx="19">
                  <c:v>192.43971957418898</c:v>
                </c:pt>
                <c:pt idx="20">
                  <c:v>166.16183839996089</c:v>
                </c:pt>
                <c:pt idx="21">
                  <c:v>143.0761715221694</c:v>
                </c:pt>
                <c:pt idx="22">
                  <c:v>122.83817612255496</c:v>
                </c:pt>
                <c:pt idx="23">
                  <c:v>103.6187734653861</c:v>
                </c:pt>
                <c:pt idx="24">
                  <c:v>85.700095309287164</c:v>
                </c:pt>
                <c:pt idx="25">
                  <c:v>70.020505589045896</c:v>
                </c:pt>
                <c:pt idx="26">
                  <c:v>56.300268168786872</c:v>
                </c:pt>
                <c:pt idx="27">
                  <c:v>48.694222650029367</c:v>
                </c:pt>
                <c:pt idx="28">
                  <c:v>44.542384457889241</c:v>
                </c:pt>
                <c:pt idx="29">
                  <c:v>38.764699282322482</c:v>
                </c:pt>
                <c:pt idx="30">
                  <c:v>2.71799383447701</c:v>
                </c:pt>
                <c:pt idx="31">
                  <c:v>2.8142929756160067</c:v>
                </c:pt>
                <c:pt idx="32">
                  <c:v>2.7580076837961287</c:v>
                </c:pt>
                <c:pt idx="33">
                  <c:v>2.8959080679859355</c:v>
                </c:pt>
                <c:pt idx="34">
                  <c:v>3.0407034713852323</c:v>
                </c:pt>
                <c:pt idx="35">
                  <c:v>133.18778895052378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F-474E-9D37-EACB231AE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100720"/>
        <c:axId val="746102032"/>
      </c:lineChart>
      <c:catAx>
        <c:axId val="746100720"/>
        <c:scaling>
          <c:orientation val="minMax"/>
        </c:scaling>
        <c:delete val="0"/>
        <c:axPos val="b"/>
        <c:numFmt formatCode="###0_);\(#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02032"/>
        <c:crosses val="autoZero"/>
        <c:auto val="1"/>
        <c:lblAlgn val="ctr"/>
        <c:lblOffset val="100"/>
        <c:tickLblSkip val="5"/>
        <c:noMultiLvlLbl val="0"/>
      </c:catAx>
      <c:valAx>
        <c:axId val="7461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ChartData!$F$71</c:f>
              <c:strCache>
                <c:ptCount val="1"/>
                <c:pt idx="0">
                  <c:v> $ mln (2020 real)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10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ChartData!$E$157</c:f>
          <c:strCache>
            <c:ptCount val="1"/>
            <c:pt idx="0">
              <c:v> Revenue Mix: Block 9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578499562554683"/>
          <c:y val="0.16869341036512447"/>
          <c:w val="0.51120800524934373"/>
          <c:h val="0.72597586544285497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ChartData!$K$155:$M$155</c:f>
              <c:numCache>
                <c:formatCode>#,##0_);\(#,##0\);"-  ";" "@" "</c:formatCode>
                <c:ptCount val="3"/>
                <c:pt idx="0">
                  <c:v>637.29693337516449</c:v>
                </c:pt>
                <c:pt idx="1">
                  <c:v>2079.6755454546173</c:v>
                </c:pt>
                <c:pt idx="2">
                  <c:v>680.92741788536659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9-4BDA-850D-3A356C4E0FDC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ChartData!$K$156:$M$156</c:f>
              <c:numCache>
                <c:formatCode>#,##0_);\(#,##0\);"-  ";" "@" "</c:formatCode>
                <c:ptCount val="3"/>
                <c:pt idx="0">
                  <c:v>847.88228126260321</c:v>
                </c:pt>
                <c:pt idx="1">
                  <c:v>4484.7607434229694</c:v>
                </c:pt>
                <c:pt idx="2">
                  <c:v>1287.6168004740766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9-4BDA-850D-3A356C4E0FDC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ChartData!$K$157:$M$157</c:f>
              <c:numCache>
                <c:formatCode>#,##0_);\(#,##0\);"-  ";" "@" "</c:formatCode>
                <c:ptCount val="3"/>
                <c:pt idx="0">
                  <c:v>1056.9281490247788</c:v>
                </c:pt>
                <c:pt idx="1">
                  <c:v>6973.2469742319408</c:v>
                </c:pt>
                <c:pt idx="2">
                  <c:v>1898.3581153615387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59-4BDA-850D-3A356C4E0FDC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ChartData!$K$158:$M$158</c:f>
              <c:numCache>
                <c:formatCode>#,##0_);\(#,##0\);"-  ";" "@" "</c:formatCode>
                <c:ptCount val="3"/>
                <c:pt idx="0">
                  <c:v>1263.6777083678526</c:v>
                </c:pt>
                <c:pt idx="1">
                  <c:v>9471.6800593418411</c:v>
                </c:pt>
                <c:pt idx="2">
                  <c:v>2505.1243749860573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59-4BDA-850D-3A356C4E0FDC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ChartData!$K$159:$M$159</c:f>
              <c:numCache>
                <c:formatCode>#,##0_);\(#,##0\);"-  ";" "@" "</c:formatCode>
                <c:ptCount val="3"/>
                <c:pt idx="0">
                  <c:v>1470.4272677109263</c:v>
                </c:pt>
                <c:pt idx="1">
                  <c:v>12010.07811821313</c:v>
                </c:pt>
                <c:pt idx="2">
                  <c:v>3114.7519365084054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59-4BDA-850D-3A356C4E0FDC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ChartData!$K$160:$M$160</c:f>
              <c:numCache>
                <c:formatCode>#,##0_);\(#,##0\);"-  ";" "@" "</c:formatCode>
                <c:ptCount val="3"/>
                <c:pt idx="0">
                  <c:v>1677.1768270539997</c:v>
                </c:pt>
                <c:pt idx="1">
                  <c:v>14584.354917364293</c:v>
                </c:pt>
                <c:pt idx="2">
                  <c:v>3727.1091899069556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59-4BDA-850D-3A356C4E0FDC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ChartData!$K$161:$M$161</c:f>
              <c:numCache>
                <c:formatCode>#,##0_);\(#,##0\);"-  ";" "@" "</c:formatCode>
                <c:ptCount val="3"/>
                <c:pt idx="0">
                  <c:v>1883.9263863970737</c:v>
                </c:pt>
                <c:pt idx="1">
                  <c:v>17246.413543225488</c:v>
                </c:pt>
                <c:pt idx="2">
                  <c:v>4342.9614340146627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59-4BDA-850D-3A356C4E0FDC}"/>
            </c:ext>
          </c:extLst>
        </c:ser>
        <c:ser>
          <c:idx val="7"/>
          <c:order val="7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46A-44D0-95CC-BFD1A0F02E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46A-44D0-95CC-BFD1A0F02E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46A-44D0-95CC-BFD1A0F02EDA}"/>
              </c:ext>
            </c:extLst>
          </c:dPt>
          <c:cat>
            <c:strRef>
              <c:f>ChartData!$E$154:$E$156</c:f>
              <c:strCache>
                <c:ptCount val="3"/>
                <c:pt idx="0">
                  <c:v> Royalties &amp; Fees </c:v>
                </c:pt>
                <c:pt idx="1">
                  <c:v> Petroleum Split </c:v>
                </c:pt>
                <c:pt idx="2">
                  <c:v> Profit-based taxes </c:v>
                </c:pt>
              </c:strCache>
            </c:strRef>
          </c:cat>
          <c:val>
            <c:numRef>
              <c:f>ChartData!$K$162:$M$162</c:f>
              <c:numCache>
                <c:formatCode>#,##0_);\(#,##0\);"-  ";" "@" "</c:formatCode>
                <c:ptCount val="3"/>
                <c:pt idx="0">
                  <c:v>2090.6759457401467</c:v>
                </c:pt>
                <c:pt idx="1">
                  <c:v>19856.279032921855</c:v>
                </c:pt>
                <c:pt idx="2">
                  <c:v>4956.9869183566025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59-4BDA-850D-3A356C4E0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ChartData!$F$230</c:f>
          <c:strCache>
            <c:ptCount val="1"/>
            <c:pt idx="0">
              <c:v> Daniel Johnston AETR Comparison (2008, NPV0)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ChartData!$H$231</c:f>
              <c:strCache>
                <c:ptCount val="1"/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23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63-44B6-85C9-CB3B31839259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63-44B6-85C9-CB3B31839259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63-44B6-85C9-CB3B31839259}"/>
              </c:ext>
            </c:extLst>
          </c:dPt>
          <c:dPt>
            <c:idx val="37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63-44B6-85C9-CB3B31839259}"/>
              </c:ext>
            </c:extLst>
          </c:dPt>
          <c:dLbls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C63-44B6-85C9-CB3B3183925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ChartData!$E$183:$E$228</c:f>
              <c:strCache>
                <c:ptCount val="46"/>
                <c:pt idx="0">
                  <c:v> Iran Buybacks </c:v>
                </c:pt>
                <c:pt idx="1">
                  <c:v> Libya EPSA IV 2 </c:v>
                </c:pt>
                <c:pt idx="2">
                  <c:v> Venezuela Heavy Oil </c:v>
                </c:pt>
                <c:pt idx="3">
                  <c:v> Libya EPSA IV 1 </c:v>
                </c:pt>
                <c:pt idx="4">
                  <c:v> Nigeria Shelf </c:v>
                </c:pt>
                <c:pt idx="5">
                  <c:v> Oman </c:v>
                </c:pt>
                <c:pt idx="6">
                  <c:v> Yemen </c:v>
                </c:pt>
                <c:pt idx="7">
                  <c:v> Algeria </c:v>
                </c:pt>
                <c:pt idx="8">
                  <c:v> Tunisia </c:v>
                </c:pt>
                <c:pt idx="9">
                  <c:v> Trinidad &amp; Tobago </c:v>
                </c:pt>
                <c:pt idx="10">
                  <c:v> Nigeria Deepwater </c:v>
                </c:pt>
                <c:pt idx="11">
                  <c:v> China Offshore </c:v>
                </c:pt>
                <c:pt idx="12">
                  <c:v> Bolivia </c:v>
                </c:pt>
                <c:pt idx="13">
                  <c:v> Norway </c:v>
                </c:pt>
                <c:pt idx="14">
                  <c:v> Egypt </c:v>
                </c:pt>
                <c:pt idx="15">
                  <c:v> Gabon </c:v>
                </c:pt>
                <c:pt idx="16">
                  <c:v> Malaysia </c:v>
                </c:pt>
                <c:pt idx="17">
                  <c:v> Russia </c:v>
                </c:pt>
                <c:pt idx="18">
                  <c:v> Indonesia </c:v>
                </c:pt>
                <c:pt idx="19">
                  <c:v> STP/Nigeria JDZ </c:v>
                </c:pt>
                <c:pt idx="20">
                  <c:v> Angola Shelf </c:v>
                </c:pt>
                <c:pt idx="21">
                  <c:v> Denmark </c:v>
                </c:pt>
                <c:pt idx="22">
                  <c:v> Mozambique </c:v>
                </c:pt>
                <c:pt idx="23">
                  <c:v> Ecuador </c:v>
                </c:pt>
                <c:pt idx="24">
                  <c:v> Alaska (US) </c:v>
                </c:pt>
                <c:pt idx="25">
                  <c:v> Colombia </c:v>
                </c:pt>
                <c:pt idx="26">
                  <c:v> Thailand </c:v>
                </c:pt>
                <c:pt idx="27">
                  <c:v> Mauritania </c:v>
                </c:pt>
                <c:pt idx="28">
                  <c:v> US OCS Shelf </c:v>
                </c:pt>
                <c:pt idx="29">
                  <c:v> India </c:v>
                </c:pt>
                <c:pt idx="30">
                  <c:v> Philippines </c:v>
                </c:pt>
                <c:pt idx="31">
                  <c:v> Lebanon Round 1    </c:v>
                </c:pt>
                <c:pt idx="32">
                  <c:v> Canada Arctic </c:v>
                </c:pt>
                <c:pt idx="33">
                  <c:v> Australia </c:v>
                </c:pt>
                <c:pt idx="34">
                  <c:v> Argentina </c:v>
                </c:pt>
                <c:pt idx="35">
                  <c:v> UK </c:v>
                </c:pt>
                <c:pt idx="36">
                  <c:v> US OCS Deepwater </c:v>
                </c:pt>
                <c:pt idx="37">
                  <c:v> Guyana </c:v>
                </c:pt>
                <c:pt idx="38">
                  <c:v> South Africa </c:v>
                </c:pt>
                <c:pt idx="39">
                  <c:v> Netherlands </c:v>
                </c:pt>
                <c:pt idx="40">
                  <c:v> France </c:v>
                </c:pt>
                <c:pt idx="41">
                  <c:v> Papua New Guinea </c:v>
                </c:pt>
                <c:pt idx="42">
                  <c:v> New Zealand </c:v>
                </c:pt>
                <c:pt idx="43">
                  <c:v> Morocco </c:v>
                </c:pt>
                <c:pt idx="44">
                  <c:v> Peru </c:v>
                </c:pt>
                <c:pt idx="45">
                  <c:v> Ireland </c:v>
                </c:pt>
              </c:strCache>
            </c:strRef>
          </c:cat>
          <c:val>
            <c:numRef>
              <c:f>ChartData!$F$183:$F$228</c:f>
              <c:numCache>
                <c:formatCode>0%_);\-0%_);"-  ";" "@" "</c:formatCode>
                <c:ptCount val="46"/>
                <c:pt idx="0">
                  <c:v>0.94732394366197104</c:v>
                </c:pt>
                <c:pt idx="1">
                  <c:v>0.94056338028168995</c:v>
                </c:pt>
                <c:pt idx="2">
                  <c:v>0.91521126760563309</c:v>
                </c:pt>
                <c:pt idx="3">
                  <c:v>0.88816901408450599</c:v>
                </c:pt>
                <c:pt idx="4">
                  <c:v>0.879718309859154</c:v>
                </c:pt>
                <c:pt idx="5">
                  <c:v>0.879718309859154</c:v>
                </c:pt>
                <c:pt idx="6">
                  <c:v>0.879718309859154</c:v>
                </c:pt>
                <c:pt idx="7">
                  <c:v>0.87295774647887303</c:v>
                </c:pt>
                <c:pt idx="8">
                  <c:v>0.8509859154929571</c:v>
                </c:pt>
                <c:pt idx="9">
                  <c:v>0.83408450704225301</c:v>
                </c:pt>
                <c:pt idx="10">
                  <c:v>0.82056338028168996</c:v>
                </c:pt>
                <c:pt idx="11">
                  <c:v>0.81718309859154903</c:v>
                </c:pt>
                <c:pt idx="12">
                  <c:v>0.80197183098591496</c:v>
                </c:pt>
                <c:pt idx="13">
                  <c:v>0.7766197183098591</c:v>
                </c:pt>
                <c:pt idx="14">
                  <c:v>0.74619718309859095</c:v>
                </c:pt>
                <c:pt idx="15">
                  <c:v>0.72422535211267602</c:v>
                </c:pt>
                <c:pt idx="16">
                  <c:v>0.71915492957746396</c:v>
                </c:pt>
                <c:pt idx="17">
                  <c:v>0.71915492957746396</c:v>
                </c:pt>
                <c:pt idx="18">
                  <c:v>0.71408450704225301</c:v>
                </c:pt>
                <c:pt idx="19">
                  <c:v>0.70563380281690102</c:v>
                </c:pt>
                <c:pt idx="20">
                  <c:v>0.69549295774647801</c:v>
                </c:pt>
                <c:pt idx="21">
                  <c:v>0.6938028169014081</c:v>
                </c:pt>
                <c:pt idx="22">
                  <c:v>0.685352112676056</c:v>
                </c:pt>
                <c:pt idx="23">
                  <c:v>0.685352112676056</c:v>
                </c:pt>
                <c:pt idx="24">
                  <c:v>0.67183098591549295</c:v>
                </c:pt>
                <c:pt idx="25">
                  <c:v>0.629577464788732</c:v>
                </c:pt>
                <c:pt idx="26">
                  <c:v>0.61774647887323897</c:v>
                </c:pt>
                <c:pt idx="27">
                  <c:v>0.60253521126760501</c:v>
                </c:pt>
                <c:pt idx="28">
                  <c:v>0.57211267605633798</c:v>
                </c:pt>
                <c:pt idx="29">
                  <c:v>0.57042253521126707</c:v>
                </c:pt>
                <c:pt idx="30">
                  <c:v>0.56197183098591497</c:v>
                </c:pt>
                <c:pt idx="31">
                  <c:v>0.55814573493993924</c:v>
                </c:pt>
                <c:pt idx="32">
                  <c:v>0.54676056338028101</c:v>
                </c:pt>
                <c:pt idx="33">
                  <c:v>0.53830985915492902</c:v>
                </c:pt>
                <c:pt idx="34">
                  <c:v>0.528169014084507</c:v>
                </c:pt>
                <c:pt idx="35">
                  <c:v>0.52309859154929494</c:v>
                </c:pt>
                <c:pt idx="36">
                  <c:v>0.51633802816901397</c:v>
                </c:pt>
                <c:pt idx="37">
                  <c:v>0.54723639476412556</c:v>
                </c:pt>
                <c:pt idx="38">
                  <c:v>0.50788732394366098</c:v>
                </c:pt>
                <c:pt idx="39">
                  <c:v>0.50619718309859107</c:v>
                </c:pt>
                <c:pt idx="40">
                  <c:v>0.48929577464788698</c:v>
                </c:pt>
                <c:pt idx="41">
                  <c:v>0.47746478873239395</c:v>
                </c:pt>
                <c:pt idx="42">
                  <c:v>0.47070422535211198</c:v>
                </c:pt>
                <c:pt idx="43">
                  <c:v>0.45042253521126702</c:v>
                </c:pt>
                <c:pt idx="44">
                  <c:v>0.42169014084506995</c:v>
                </c:pt>
                <c:pt idx="45">
                  <c:v>0.278028169014084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63-44B6-85C9-CB3B31839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51"/>
        <c:axId val="512807376"/>
        <c:axId val="512803440"/>
      </c:barChart>
      <c:catAx>
        <c:axId val="5128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3440"/>
        <c:crosses val="autoZero"/>
        <c:auto val="1"/>
        <c:lblAlgn val="ctr"/>
        <c:lblOffset val="100"/>
        <c:noMultiLvlLbl val="0"/>
      </c:catAx>
      <c:valAx>
        <c:axId val="51280344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ChartData!$F$231</c:f>
              <c:strCache>
                <c:ptCount val="1"/>
                <c:pt idx="0">
                  <c:v> AETR Undiscounted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_);\-0%_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ChartData!$E$262</c:f>
          <c:strCache>
            <c:ptCount val="1"/>
            <c:pt idx="0">
              <c:v> Rystad government takes (2018)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9B-494D-AE24-59059928ABC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D9B-494D-AE24-59059928ABC5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9B-494D-AE24-59059928ABC5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9B-494D-AE24-59059928ABC5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9B-494D-AE24-59059928ABC5}"/>
              </c:ext>
            </c:extLst>
          </c:dPt>
          <c:dPt>
            <c:idx val="37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bg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D9B-494D-AE24-59059928ABC5}"/>
              </c:ext>
            </c:extLst>
          </c:dPt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D9B-494D-AE24-59059928ABC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ChartData!$E$234:$E$260</c:f>
              <c:strCache>
                <c:ptCount val="27"/>
                <c:pt idx="0">
                  <c:v> Trinidad and Tobago </c:v>
                </c:pt>
                <c:pt idx="1">
                  <c:v> Indonesia </c:v>
                </c:pt>
                <c:pt idx="2">
                  <c:v> Nigeria </c:v>
                </c:pt>
                <c:pt idx="3">
                  <c:v> Equatorial Guinea </c:v>
                </c:pt>
                <c:pt idx="4">
                  <c:v> Norway </c:v>
                </c:pt>
                <c:pt idx="5">
                  <c:v> Azerbaijan </c:v>
                </c:pt>
                <c:pt idx="6">
                  <c:v> Mexico </c:v>
                </c:pt>
                <c:pt idx="7">
                  <c:v> Kazakhstan </c:v>
                </c:pt>
                <c:pt idx="8">
                  <c:v> UAE </c:v>
                </c:pt>
                <c:pt idx="9">
                  <c:v> Denmark </c:v>
                </c:pt>
                <c:pt idx="10">
                  <c:v> Stabroek - OpenOil (renegotiated) </c:v>
                </c:pt>
                <c:pt idx="11">
                  <c:v> Malaysia </c:v>
                </c:pt>
                <c:pt idx="12">
                  <c:v> Brazil </c:v>
                </c:pt>
                <c:pt idx="13">
                  <c:v> Lebanon Round 1    </c:v>
                </c:pt>
                <c:pt idx="14">
                  <c:v> Angola </c:v>
                </c:pt>
                <c:pt idx="15">
                  <c:v> Egypt </c:v>
                </c:pt>
                <c:pt idx="16">
                  <c:v> Thailand </c:v>
                </c:pt>
                <c:pt idx="17">
                  <c:v> Mauritania </c:v>
                </c:pt>
                <c:pt idx="18">
                  <c:v> Mozambique </c:v>
                </c:pt>
                <c:pt idx="19">
                  <c:v> Guyana - Rystad </c:v>
                </c:pt>
                <c:pt idx="20">
                  <c:v> Australia </c:v>
                </c:pt>
                <c:pt idx="21">
                  <c:v> Canada </c:v>
                </c:pt>
                <c:pt idx="22">
                  <c:v> Israel </c:v>
                </c:pt>
                <c:pt idx="23">
                  <c:v> Guyana - OpenOil </c:v>
                </c:pt>
                <c:pt idx="24">
                  <c:v> United States </c:v>
                </c:pt>
                <c:pt idx="25">
                  <c:v> Falkland Islands </c:v>
                </c:pt>
                <c:pt idx="26">
                  <c:v> United Kingdom </c:v>
                </c:pt>
              </c:strCache>
            </c:strRef>
          </c:cat>
          <c:val>
            <c:numRef>
              <c:f>ChartData!$F$234:$F$260</c:f>
              <c:numCache>
                <c:formatCode>0%_);\-0%_);"-  ";" "@" "</c:formatCode>
                <c:ptCount val="27"/>
                <c:pt idx="0">
                  <c:v>0.88290713324360703</c:v>
                </c:pt>
                <c:pt idx="1">
                  <c:v>0.86406460296096899</c:v>
                </c:pt>
                <c:pt idx="2">
                  <c:v>0.84522207267833105</c:v>
                </c:pt>
                <c:pt idx="3">
                  <c:v>0.84253028263795404</c:v>
                </c:pt>
                <c:pt idx="4">
                  <c:v>0.82368775235531599</c:v>
                </c:pt>
                <c:pt idx="5">
                  <c:v>0.81965006729475098</c:v>
                </c:pt>
                <c:pt idx="6">
                  <c:v>0.81695827725437398</c:v>
                </c:pt>
                <c:pt idx="7">
                  <c:v>0.81292059219380897</c:v>
                </c:pt>
                <c:pt idx="8">
                  <c:v>0.78600269179004001</c:v>
                </c:pt>
                <c:pt idx="9">
                  <c:v>0.781965006729475</c:v>
                </c:pt>
                <c:pt idx="10">
                  <c:v>0.76978745322955056</c:v>
                </c:pt>
                <c:pt idx="11">
                  <c:v>0.77658142664872098</c:v>
                </c:pt>
                <c:pt idx="12">
                  <c:v>0.77388963660834398</c:v>
                </c:pt>
                <c:pt idx="13">
                  <c:v>0.75425518628829036</c:v>
                </c:pt>
                <c:pt idx="14">
                  <c:v>0.75235531628532903</c:v>
                </c:pt>
                <c:pt idx="15">
                  <c:v>0.75100942126514103</c:v>
                </c:pt>
                <c:pt idx="16">
                  <c:v>0.69851951547779201</c:v>
                </c:pt>
                <c:pt idx="17">
                  <c:v>0.67429340511440095</c:v>
                </c:pt>
                <c:pt idx="18">
                  <c:v>0.64333781965006698</c:v>
                </c:pt>
                <c:pt idx="19">
                  <c:v>0.59350000000000003</c:v>
                </c:pt>
                <c:pt idx="20">
                  <c:v>0.58681022880215306</c:v>
                </c:pt>
                <c:pt idx="21">
                  <c:v>0.58008075370121104</c:v>
                </c:pt>
                <c:pt idx="22">
                  <c:v>0.57873485868102303</c:v>
                </c:pt>
                <c:pt idx="23">
                  <c:v>0.56859999999999999</c:v>
                </c:pt>
                <c:pt idx="24">
                  <c:v>0.52489905787348501</c:v>
                </c:pt>
                <c:pt idx="25">
                  <c:v>0.47375504710632499</c:v>
                </c:pt>
                <c:pt idx="26">
                  <c:v>0.30820995962314901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9B-494D-AE24-59059928A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51"/>
        <c:axId val="512807376"/>
        <c:axId val="512803440"/>
      </c:barChart>
      <c:catAx>
        <c:axId val="5128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3440"/>
        <c:crosses val="autoZero"/>
        <c:auto val="1"/>
        <c:lblAlgn val="ctr"/>
        <c:lblOffset val="100"/>
        <c:noMultiLvlLbl val="0"/>
      </c:catAx>
      <c:valAx>
        <c:axId val="51280344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ChartData!$E$263</c:f>
              <c:strCache>
                <c:ptCount val="1"/>
                <c:pt idx="0">
                  <c:v> AETR at 10% discount rate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_);\-0%_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ChartData!$F$134</c:f>
          <c:strCache>
            <c:ptCount val="1"/>
            <c:pt idx="0">
              <c:v> Petroleum Sector Contribution to Budget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16451117185481"/>
          <c:y val="9.2050524934383204E-2"/>
          <c:w val="0.87817904886241549"/>
          <c:h val="0.72796397983146843"/>
        </c:manualLayout>
      </c:layout>
      <c:lineChart>
        <c:grouping val="standard"/>
        <c:varyColors val="0"/>
        <c:ser>
          <c:idx val="0"/>
          <c:order val="0"/>
          <c:tx>
            <c:strRef>
              <c:f>ChartData!$F$128</c:f>
              <c:strCache>
                <c:ptCount val="1"/>
                <c:pt idx="0">
                  <c:v> Single Field (LNG)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[1]ChartData!$N$148:$AR$148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ChartData!$N$120:$AR$120</c:f>
              <c:numCache>
                <c:formatCode>###0_);\(###0\);"-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45.6716687303851</c:v>
                </c:pt>
                <c:pt idx="6">
                  <c:v>112.08097797759305</c:v>
                </c:pt>
                <c:pt idx="7">
                  <c:v>114.34586746038462</c:v>
                </c:pt>
                <c:pt idx="8">
                  <c:v>116.65721822899397</c:v>
                </c:pt>
                <c:pt idx="9">
                  <c:v>119.01601768394559</c:v>
                </c:pt>
                <c:pt idx="10">
                  <c:v>121.4232758825148</c:v>
                </c:pt>
                <c:pt idx="11">
                  <c:v>124.99539274704031</c:v>
                </c:pt>
                <c:pt idx="12">
                  <c:v>189.82355299110722</c:v>
                </c:pt>
                <c:pt idx="13">
                  <c:v>195.99125968768533</c:v>
                </c:pt>
                <c:pt idx="14">
                  <c:v>221.89595957320614</c:v>
                </c:pt>
                <c:pt idx="15">
                  <c:v>341.21213967564211</c:v>
                </c:pt>
                <c:pt idx="16">
                  <c:v>352.98379251226072</c:v>
                </c:pt>
                <c:pt idx="17">
                  <c:v>365.13754481098226</c:v>
                </c:pt>
                <c:pt idx="18">
                  <c:v>399.19037836983256</c:v>
                </c:pt>
                <c:pt idx="19">
                  <c:v>455.70396360398701</c:v>
                </c:pt>
                <c:pt idx="20">
                  <c:v>438.58101447671964</c:v>
                </c:pt>
                <c:pt idx="21">
                  <c:v>453.58316661655556</c:v>
                </c:pt>
                <c:pt idx="22">
                  <c:v>469.1294045422153</c:v>
                </c:pt>
                <c:pt idx="23">
                  <c:v>485.24711988118895</c:v>
                </c:pt>
                <c:pt idx="24">
                  <c:v>501.96783578508109</c:v>
                </c:pt>
                <c:pt idx="25">
                  <c:v>519.32882902197468</c:v>
                </c:pt>
                <c:pt idx="26">
                  <c:v>534.48009544731769</c:v>
                </c:pt>
                <c:pt idx="27">
                  <c:v>546.47224773200162</c:v>
                </c:pt>
                <c:pt idx="28">
                  <c:v>558.90166717832722</c:v>
                </c:pt>
                <c:pt idx="29">
                  <c:v>571.85597924718354</c:v>
                </c:pt>
                <c:pt idx="30">
                  <c:v>585.48404615241066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4-4CB7-8E4C-B9CD2E15C513}"/>
            </c:ext>
          </c:extLst>
        </c:ser>
        <c:ser>
          <c:idx val="1"/>
          <c:order val="1"/>
          <c:tx>
            <c:strRef>
              <c:f>ChartData!$F$129</c:f>
              <c:strCache>
                <c:ptCount val="1"/>
                <c:pt idx="0">
                  <c:v> Two fields (LNG)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[1]ChartData!$N$148:$AR$148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ChartData!$N$121:$AR$121</c:f>
              <c:numCache>
                <c:formatCode>###0_);\(###0\);"-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0.76576893750000019</c:v>
                </c:pt>
                <c:pt idx="3">
                  <c:v>1.0720765125000002</c:v>
                </c:pt>
                <c:pt idx="4">
                  <c:v>1.1256803381250005</c:v>
                </c:pt>
                <c:pt idx="5">
                  <c:v>46.410396452279635</c:v>
                </c:pt>
                <c:pt idx="6">
                  <c:v>112.85664208558231</c:v>
                </c:pt>
                <c:pt idx="7">
                  <c:v>140.91637473417737</c:v>
                </c:pt>
                <c:pt idx="8">
                  <c:v>181.31382786711012</c:v>
                </c:pt>
                <c:pt idx="9">
                  <c:v>184.99141460519581</c:v>
                </c:pt>
                <c:pt idx="10">
                  <c:v>188.74511858708036</c:v>
                </c:pt>
                <c:pt idx="11">
                  <c:v>193.69195704283203</c:v>
                </c:pt>
                <c:pt idx="12">
                  <c:v>259.92374754680634</c:v>
                </c:pt>
                <c:pt idx="13">
                  <c:v>267.52464205718962</c:v>
                </c:pt>
                <c:pt idx="14">
                  <c:v>300.64117413857633</c:v>
                </c:pt>
                <c:pt idx="15">
                  <c:v>449.60908491371686</c:v>
                </c:pt>
                <c:pt idx="16">
                  <c:v>468.64831604152755</c:v>
                </c:pt>
                <c:pt idx="17">
                  <c:v>488.33284711518098</c:v>
                </c:pt>
                <c:pt idx="18">
                  <c:v>546.13852532665078</c:v>
                </c:pt>
                <c:pt idx="19">
                  <c:v>703.48685596721077</c:v>
                </c:pt>
                <c:pt idx="20">
                  <c:v>691.34088983785614</c:v>
                </c:pt>
                <c:pt idx="21">
                  <c:v>711.42063089309545</c:v>
                </c:pt>
                <c:pt idx="22">
                  <c:v>713.7612244118875</c:v>
                </c:pt>
                <c:pt idx="23">
                  <c:v>735.17620739579968</c:v>
                </c:pt>
                <c:pt idx="24">
                  <c:v>757.32885620787658</c:v>
                </c:pt>
                <c:pt idx="25">
                  <c:v>780.26415268581604</c:v>
                </c:pt>
                <c:pt idx="26">
                  <c:v>801.14145234205102</c:v>
                </c:pt>
                <c:pt idx="27">
                  <c:v>819.02308466687498</c:v>
                </c:pt>
                <c:pt idx="28">
                  <c:v>837.52064148901923</c:v>
                </c:pt>
                <c:pt idx="29">
                  <c:v>856.7423926093179</c:v>
                </c:pt>
                <c:pt idx="30">
                  <c:v>876.8668210151211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4-4CB7-8E4C-B9CD2E15C513}"/>
            </c:ext>
          </c:extLst>
        </c:ser>
        <c:ser>
          <c:idx val="2"/>
          <c:order val="2"/>
          <c:tx>
            <c:strRef>
              <c:f>ChartData!$F$130</c:f>
              <c:strCache>
                <c:ptCount val="1"/>
                <c:pt idx="0">
                  <c:v> Megafield (LNG) 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[1]ChartData!$N$148:$AR$148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ChartData!$N$122:$AR$122</c:f>
              <c:numCache>
                <c:formatCode>###0_);\(###0\);"-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0.73872772189453151</c:v>
                </c:pt>
                <c:pt idx="6">
                  <c:v>153.54766353685719</c:v>
                </c:pt>
                <c:pt idx="7">
                  <c:v>379.25251447004155</c:v>
                </c:pt>
                <c:pt idx="8">
                  <c:v>386.86199817884398</c:v>
                </c:pt>
                <c:pt idx="9">
                  <c:v>394.6248932327926</c:v>
                </c:pt>
                <c:pt idx="10">
                  <c:v>402.54432894233884</c:v>
                </c:pt>
                <c:pt idx="11">
                  <c:v>410.62350025832046</c:v>
                </c:pt>
                <c:pt idx="12">
                  <c:v>492.97063922726807</c:v>
                </c:pt>
                <c:pt idx="13">
                  <c:v>645.83286618953889</c:v>
                </c:pt>
                <c:pt idx="14">
                  <c:v>667.19162146570864</c:v>
                </c:pt>
                <c:pt idx="15">
                  <c:v>962.07957415443434</c:v>
                </c:pt>
                <c:pt idx="16">
                  <c:v>1166.3029141804159</c:v>
                </c:pt>
                <c:pt idx="17">
                  <c:v>1207.2820125355206</c:v>
                </c:pt>
                <c:pt idx="18">
                  <c:v>1302.6551412383924</c:v>
                </c:pt>
                <c:pt idx="19">
                  <c:v>1509.3022147010759</c:v>
                </c:pt>
                <c:pt idx="20">
                  <c:v>1561.5866013706843</c:v>
                </c:pt>
                <c:pt idx="21">
                  <c:v>1503.395683631843</c:v>
                </c:pt>
                <c:pt idx="22">
                  <c:v>1555.5477455495759</c:v>
                </c:pt>
                <c:pt idx="23">
                  <c:v>1609.592671022268</c:v>
                </c:pt>
                <c:pt idx="24">
                  <c:v>1665.6248737548453</c:v>
                </c:pt>
                <c:pt idx="25">
                  <c:v>1723.7530072128457</c:v>
                </c:pt>
                <c:pt idx="26">
                  <c:v>1775.5139787124983</c:v>
                </c:pt>
                <c:pt idx="27">
                  <c:v>1814.8818052891365</c:v>
                </c:pt>
                <c:pt idx="28">
                  <c:v>1855.5375970954747</c:v>
                </c:pt>
                <c:pt idx="29">
                  <c:v>1897.6742209533154</c:v>
                </c:pt>
                <c:pt idx="30">
                  <c:v>1941.5893096147779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54-4CB7-8E4C-B9CD2E15C513}"/>
            </c:ext>
          </c:extLst>
        </c:ser>
        <c:ser>
          <c:idx val="3"/>
          <c:order val="3"/>
          <c:tx>
            <c:strRef>
              <c:f>ChartData!$F$131</c:f>
              <c:strCache>
                <c:ptCount val="1"/>
                <c:pt idx="0">
                  <c:v> 3% of budget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ChartData!$N$124:$AR$124</c:f>
              <c:numCache>
                <c:formatCode>###0_);\(###0\);"-  ";" "@" "</c:formatCode>
                <c:ptCount val="31"/>
                <c:pt idx="0">
                  <c:v>624.3599999999999</c:v>
                </c:pt>
                <c:pt idx="1">
                  <c:v>660.65699999999993</c:v>
                </c:pt>
                <c:pt idx="2">
                  <c:v>688.101</c:v>
                </c:pt>
                <c:pt idx="3">
                  <c:v>751.68</c:v>
                </c:pt>
                <c:pt idx="4">
                  <c:v>797.16</c:v>
                </c:pt>
                <c:pt idx="5">
                  <c:v>797.16</c:v>
                </c:pt>
                <c:pt idx="6">
                  <c:v>829.04639999999995</c:v>
                </c:pt>
                <c:pt idx="7">
                  <c:v>862.20825599999989</c:v>
                </c:pt>
                <c:pt idx="8">
                  <c:v>896.69658623999987</c:v>
                </c:pt>
                <c:pt idx="9">
                  <c:v>932.5644496896</c:v>
                </c:pt>
                <c:pt idx="10">
                  <c:v>969.86702767718396</c:v>
                </c:pt>
                <c:pt idx="11">
                  <c:v>1008.6617087842714</c:v>
                </c:pt>
                <c:pt idx="12">
                  <c:v>1049.0081771356424</c:v>
                </c:pt>
                <c:pt idx="13">
                  <c:v>1090.9685042210681</c:v>
                </c:pt>
                <c:pt idx="14">
                  <c:v>1134.6072443899106</c:v>
                </c:pt>
                <c:pt idx="15">
                  <c:v>1179.9915341655073</c:v>
                </c:pt>
                <c:pt idx="16">
                  <c:v>1227.1911955321275</c:v>
                </c:pt>
                <c:pt idx="17">
                  <c:v>1276.2788433534126</c:v>
                </c:pt>
                <c:pt idx="18">
                  <c:v>1327.3299970875491</c:v>
                </c:pt>
                <c:pt idx="19">
                  <c:v>1380.4231969710513</c:v>
                </c:pt>
                <c:pt idx="20">
                  <c:v>1435.6401248498933</c:v>
                </c:pt>
                <c:pt idx="21">
                  <c:v>1493.0657298438894</c:v>
                </c:pt>
                <c:pt idx="22">
                  <c:v>1552.788359037645</c:v>
                </c:pt>
                <c:pt idx="23">
                  <c:v>1614.8998933991509</c:v>
                </c:pt>
                <c:pt idx="24">
                  <c:v>1679.4958891351171</c:v>
                </c:pt>
                <c:pt idx="25">
                  <c:v>1746.6757247005219</c:v>
                </c:pt>
                <c:pt idx="26">
                  <c:v>1816.5427536885425</c:v>
                </c:pt>
                <c:pt idx="27">
                  <c:v>1889.2044638360846</c:v>
                </c:pt>
                <c:pt idx="28">
                  <c:v>1964.7726423895281</c:v>
                </c:pt>
                <c:pt idx="29">
                  <c:v>2043.3635480851092</c:v>
                </c:pt>
                <c:pt idx="30">
                  <c:v>2125.0980900085133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54-4CB7-8E4C-B9CD2E15C513}"/>
            </c:ext>
          </c:extLst>
        </c:ser>
        <c:ser>
          <c:idx val="4"/>
          <c:order val="4"/>
          <c:tx>
            <c:strRef>
              <c:f>ChartData!$F$132</c:f>
              <c:strCache>
                <c:ptCount val="1"/>
                <c:pt idx="0">
                  <c:v> Pipeline field (3 tcf) 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ChartData!$N$123:$AR$123</c:f>
              <c:numCache>
                <c:formatCode>#,##0_);\(#,##0\);"-  ";" "@" "</c:formatCode>
                <c:ptCount val="31"/>
                <c:pt idx="0">
                  <c:v>0.34728750000000003</c:v>
                </c:pt>
                <c:pt idx="1">
                  <c:v>0.36465187500000007</c:v>
                </c:pt>
                <c:pt idx="2">
                  <c:v>0.3828844687500001</c:v>
                </c:pt>
                <c:pt idx="3">
                  <c:v>0.67004782031250021</c:v>
                </c:pt>
                <c:pt idx="4">
                  <c:v>0.70355021132812523</c:v>
                </c:pt>
                <c:pt idx="5">
                  <c:v>0.73872772189453151</c:v>
                </c:pt>
                <c:pt idx="6">
                  <c:v>161.84100064871004</c:v>
                </c:pt>
                <c:pt idx="7">
                  <c:v>334.73038892220018</c:v>
                </c:pt>
                <c:pt idx="8">
                  <c:v>370.99938175504838</c:v>
                </c:pt>
                <c:pt idx="9">
                  <c:v>548.38530668747194</c:v>
                </c:pt>
                <c:pt idx="10">
                  <c:v>639.54408108167343</c:v>
                </c:pt>
                <c:pt idx="11">
                  <c:v>657.03215768430675</c:v>
                </c:pt>
                <c:pt idx="12">
                  <c:v>634.2365501446194</c:v>
                </c:pt>
                <c:pt idx="13">
                  <c:v>564.373299771147</c:v>
                </c:pt>
                <c:pt idx="14">
                  <c:v>576.53356996227819</c:v>
                </c:pt>
                <c:pt idx="15">
                  <c:v>506.3140319350253</c:v>
                </c:pt>
                <c:pt idx="16">
                  <c:v>443.41808590779465</c:v>
                </c:pt>
                <c:pt idx="17">
                  <c:v>387.33692937329414</c:v>
                </c:pt>
                <c:pt idx="18">
                  <c:v>337.51807215148955</c:v>
                </c:pt>
                <c:pt idx="19">
                  <c:v>293.39973098596198</c:v>
                </c:pt>
                <c:pt idx="20">
                  <c:v>254.43341115134018</c:v>
                </c:pt>
                <c:pt idx="21">
                  <c:v>220.09831337036744</c:v>
                </c:pt>
                <c:pt idx="22">
                  <c:v>189.91020243055476</c:v>
                </c:pt>
                <c:pt idx="23">
                  <c:v>163.42671497380562</c:v>
                </c:pt>
                <c:pt idx="24">
                  <c:v>138.61084659057826</c:v>
                </c:pt>
                <c:pt idx="25">
                  <c:v>115.70037906389037</c:v>
                </c:pt>
                <c:pt idx="26">
                  <c:v>95.647569616340419</c:v>
                </c:pt>
                <c:pt idx="27">
                  <c:v>78.099547572859223</c:v>
                </c:pt>
                <c:pt idx="28">
                  <c:v>62.743042005830816</c:v>
                </c:pt>
                <c:pt idx="29">
                  <c:v>52.703842324723908</c:v>
                </c:pt>
                <c:pt idx="30">
                  <c:v>47.9095515507667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5-45D5-9E29-19330F2B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83112"/>
        <c:axId val="621881472"/>
      </c:lineChart>
      <c:catAx>
        <c:axId val="62188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1472"/>
        <c:crosses val="autoZero"/>
        <c:auto val="1"/>
        <c:lblAlgn val="ctr"/>
        <c:lblOffset val="100"/>
        <c:tickLblSkip val="5"/>
        <c:noMultiLvlLbl val="0"/>
      </c:catAx>
      <c:valAx>
        <c:axId val="6218814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ChartData!$F$133</c:f>
              <c:strCache>
                <c:ptCount val="1"/>
                <c:pt idx="0">
                  <c:v> $ mln nominal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##0_);\(#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564290862605906"/>
          <c:y val="0.87088789888106088"/>
          <c:w val="0.81435703774475887"/>
          <c:h val="5.9840827653758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ChartData!$F$295</c:f>
          <c:strCache>
            <c:ptCount val="1"/>
            <c:pt idx="0">
              <c:v> Block 4 vs Block 9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ChartData!$F$298</c:f>
              <c:strCache>
                <c:ptCount val="1"/>
                <c:pt idx="0">
                  <c:v> Block 4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ChartData!$N$293:$AW$293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f>ChartData!$N$291:$AW$291</c:f>
              <c:numCache>
                <c:formatCode>#,##0_);\(#,##0\);"-  ";" "@" "</c:formatCode>
                <c:ptCount val="36"/>
                <c:pt idx="0">
                  <c:v>0.32725676775900675</c:v>
                </c:pt>
                <c:pt idx="1">
                  <c:v>0.33688196681074228</c:v>
                </c:pt>
                <c:pt idx="2">
                  <c:v>0.34679025995223473</c:v>
                </c:pt>
                <c:pt idx="3">
                  <c:v>0.59498328913373599</c:v>
                </c:pt>
                <c:pt idx="4">
                  <c:v>0.61248279763766944</c:v>
                </c:pt>
                <c:pt idx="5">
                  <c:v>42.888376997568187</c:v>
                </c:pt>
                <c:pt idx="6">
                  <c:v>103.27532102690844</c:v>
                </c:pt>
                <c:pt idx="7">
                  <c:v>103.29441046887635</c:v>
                </c:pt>
                <c:pt idx="8">
                  <c:v>103.31406136501975</c:v>
                </c:pt>
                <c:pt idx="9">
                  <c:v>103.33429022869683</c:v>
                </c:pt>
                <c:pt idx="10">
                  <c:v>103.35511405895259</c:v>
                </c:pt>
                <c:pt idx="11">
                  <c:v>103.37655035480417</c:v>
                </c:pt>
                <c:pt idx="12">
                  <c:v>144.7029675299429</c:v>
                </c:pt>
                <c:pt idx="13">
                  <c:v>155.34466449290971</c:v>
                </c:pt>
                <c:pt idx="14">
                  <c:v>161.77491093396989</c:v>
                </c:pt>
                <c:pt idx="15">
                  <c:v>189.8870796965914</c:v>
                </c:pt>
                <c:pt idx="16">
                  <c:v>278.83079372372862</c:v>
                </c:pt>
                <c:pt idx="17">
                  <c:v>288.93469363570148</c:v>
                </c:pt>
                <c:pt idx="18">
                  <c:v>335.29153526368435</c:v>
                </c:pt>
                <c:pt idx="19">
                  <c:v>359.14155153495068</c:v>
                </c:pt>
                <c:pt idx="20">
                  <c:v>343.7073519842865</c:v>
                </c:pt>
                <c:pt idx="21">
                  <c:v>353.420883530536</c:v>
                </c:pt>
                <c:pt idx="22">
                  <c:v>363.06810917243018</c:v>
                </c:pt>
                <c:pt idx="23">
                  <c:v>372.65225508724808</c:v>
                </c:pt>
                <c:pt idx="24">
                  <c:v>376.91064473345449</c:v>
                </c:pt>
                <c:pt idx="25">
                  <c:v>377.67783626550607</c:v>
                </c:pt>
                <c:pt idx="26">
                  <c:v>378.5141817783221</c:v>
                </c:pt>
                <c:pt idx="27">
                  <c:v>379.4401855194921</c:v>
                </c:pt>
                <c:pt idx="28">
                  <c:v>380.48665743962454</c:v>
                </c:pt>
                <c:pt idx="29">
                  <c:v>381.70299138594243</c:v>
                </c:pt>
                <c:pt idx="30">
                  <c:v>383.17582079508657</c:v>
                </c:pt>
                <c:pt idx="31">
                  <c:v>385.07885261774516</c:v>
                </c:pt>
                <c:pt idx="32">
                  <c:v>387.8476121559533</c:v>
                </c:pt>
                <c:pt idx="33">
                  <c:v>393.23008550925908</c:v>
                </c:pt>
                <c:pt idx="34">
                  <c:v>403.64289287988822</c:v>
                </c:pt>
                <c:pt idx="35">
                  <c:v>9.3353978922113789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B-4FF9-B672-32EBAAF604FB}"/>
            </c:ext>
          </c:extLst>
        </c:ser>
        <c:ser>
          <c:idx val="1"/>
          <c:order val="1"/>
          <c:tx>
            <c:strRef>
              <c:f>ChartData!$F$299</c:f>
              <c:strCache>
                <c:ptCount val="1"/>
                <c:pt idx="0">
                  <c:v> Block 9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ChartData!$N$293:$AW$293</c:f>
              <c:numCache>
                <c:formatCode>###0_);\(###0\);"-  ";" "@" "</c:formatCode>
                <c:ptCount val="3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</c:numCache>
            </c:numRef>
          </c:cat>
          <c:val>
            <c:numRef>
              <c:f>ChartData!$N$292:$AW$292</c:f>
              <c:numCache>
                <c:formatCode>#,##0_);\(#,##0\);"-  ";" "@" "</c:formatCode>
                <c:ptCount val="36"/>
                <c:pt idx="0">
                  <c:v>0.32725676775900675</c:v>
                </c:pt>
                <c:pt idx="1">
                  <c:v>0.33688196681074228</c:v>
                </c:pt>
                <c:pt idx="2">
                  <c:v>0.34679025995223473</c:v>
                </c:pt>
                <c:pt idx="3">
                  <c:v>0.59498328913373599</c:v>
                </c:pt>
                <c:pt idx="4">
                  <c:v>0.61248279763766944</c:v>
                </c:pt>
                <c:pt idx="5">
                  <c:v>38.980329497568185</c:v>
                </c:pt>
                <c:pt idx="6">
                  <c:v>93.784348526908431</c:v>
                </c:pt>
                <c:pt idx="7">
                  <c:v>93.803437968876352</c:v>
                </c:pt>
                <c:pt idx="8">
                  <c:v>93.82308886501977</c:v>
                </c:pt>
                <c:pt idx="9">
                  <c:v>93.843317728696817</c:v>
                </c:pt>
                <c:pt idx="10">
                  <c:v>93.864141558952582</c:v>
                </c:pt>
                <c:pt idx="11">
                  <c:v>94.730886351586065</c:v>
                </c:pt>
                <c:pt idx="12">
                  <c:v>141.04169597114884</c:v>
                </c:pt>
                <c:pt idx="13">
                  <c:v>142.76901264407374</c:v>
                </c:pt>
                <c:pt idx="14">
                  <c:v>158.46978708941663</c:v>
                </c:pt>
                <c:pt idx="15">
                  <c:v>238.90287844598043</c:v>
                </c:pt>
                <c:pt idx="16">
                  <c:v>242.29893288076434</c:v>
                </c:pt>
                <c:pt idx="17">
                  <c:v>245.7271002992498</c:v>
                </c:pt>
                <c:pt idx="18">
                  <c:v>263.3761579367216</c:v>
                </c:pt>
                <c:pt idx="19">
                  <c:v>294.76711254248443</c:v>
                </c:pt>
                <c:pt idx="20">
                  <c:v>278.12874572023793</c:v>
                </c:pt>
                <c:pt idx="21">
                  <c:v>282.00240125285774</c:v>
                </c:pt>
                <c:pt idx="22">
                  <c:v>285.94885434102963</c:v>
                </c:pt>
                <c:pt idx="23">
                  <c:v>289.97362686521689</c:v>
                </c:pt>
                <c:pt idx="24">
                  <c:v>294.08390227150772</c:v>
                </c:pt>
                <c:pt idx="25">
                  <c:v>298.28926397482485</c:v>
                </c:pt>
                <c:pt idx="26">
                  <c:v>300.97231946438205</c:v>
                </c:pt>
                <c:pt idx="27">
                  <c:v>301.69141960825664</c:v>
                </c:pt>
                <c:pt idx="28">
                  <c:v>302.50327475636647</c:v>
                </c:pt>
                <c:pt idx="29">
                  <c:v>303.44582740433532</c:v>
                </c:pt>
                <c:pt idx="30">
                  <c:v>304.58562114393868</c:v>
                </c:pt>
                <c:pt idx="31">
                  <c:v>306.05607431453404</c:v>
                </c:pt>
                <c:pt idx="32">
                  <c:v>308.19168822188561</c:v>
                </c:pt>
                <c:pt idx="33">
                  <c:v>312.33496566117611</c:v>
                </c:pt>
                <c:pt idx="34">
                  <c:v>320.34193662963173</c:v>
                </c:pt>
                <c:pt idx="35">
                  <c:v>7.217282404062578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B-4FF9-B672-32EBAAF60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792088"/>
        <c:axId val="875789464"/>
      </c:lineChart>
      <c:catAx>
        <c:axId val="875792088"/>
        <c:scaling>
          <c:orientation val="minMax"/>
        </c:scaling>
        <c:delete val="0"/>
        <c:axPos val="b"/>
        <c:numFmt formatCode="###0_);\(#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89464"/>
        <c:crosses val="autoZero"/>
        <c:auto val="1"/>
        <c:lblAlgn val="ctr"/>
        <c:lblOffset val="100"/>
        <c:tickLblSkip val="5"/>
        <c:noMultiLvlLbl val="0"/>
      </c:catAx>
      <c:valAx>
        <c:axId val="8757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ChartData!$F$296</c:f>
              <c:strCache>
                <c:ptCount val="1"/>
                <c:pt idx="0">
                  <c:v> $ mln real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9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ChartData!$F$100</c:f>
          <c:strCache>
            <c:ptCount val="1"/>
            <c:pt idx="0">
              <c:v> Maximum gas potential in Lebanon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ChartData!$F$101</c:f>
              <c:strCache>
                <c:ptCount val="1"/>
                <c:pt idx="0">
                  <c:v> Gas demand (100% feedstock)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ChartData!$N$68:$AH$68</c:f>
              <c:numCache>
                <c:formatCode>###0_);\(###0\);"-  ";" "@" "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ChartData!$N$96:$AH$96</c:f>
              <c:numCache>
                <c:formatCode>#,##0_);\(#,##0\);"-  ";" "@" "</c:formatCode>
                <c:ptCount val="21"/>
                <c:pt idx="0">
                  <c:v>252</c:v>
                </c:pt>
                <c:pt idx="1">
                  <c:v>264.60000000000002</c:v>
                </c:pt>
                <c:pt idx="2">
                  <c:v>277.83000000000004</c:v>
                </c:pt>
                <c:pt idx="3">
                  <c:v>291.72150000000005</c:v>
                </c:pt>
                <c:pt idx="4">
                  <c:v>306.30757500000004</c:v>
                </c:pt>
                <c:pt idx="5">
                  <c:v>321.62295375000008</c:v>
                </c:pt>
                <c:pt idx="6">
                  <c:v>337.70410143750007</c:v>
                </c:pt>
                <c:pt idx="7">
                  <c:v>354.58930650937509</c:v>
                </c:pt>
                <c:pt idx="8">
                  <c:v>372.31877183484386</c:v>
                </c:pt>
                <c:pt idx="9">
                  <c:v>390.93471042658609</c:v>
                </c:pt>
                <c:pt idx="10">
                  <c:v>410.4814459479154</c:v>
                </c:pt>
                <c:pt idx="11">
                  <c:v>431.00551824531118</c:v>
                </c:pt>
                <c:pt idx="12">
                  <c:v>452.55579415757677</c:v>
                </c:pt>
                <c:pt idx="13">
                  <c:v>475.1835838654556</c:v>
                </c:pt>
                <c:pt idx="14">
                  <c:v>498.94276305872842</c:v>
                </c:pt>
                <c:pt idx="15">
                  <c:v>523.88990121166489</c:v>
                </c:pt>
                <c:pt idx="16">
                  <c:v>550.08439627224811</c:v>
                </c:pt>
                <c:pt idx="17">
                  <c:v>577.58861608586051</c:v>
                </c:pt>
                <c:pt idx="18">
                  <c:v>606.46804689015357</c:v>
                </c:pt>
                <c:pt idx="19">
                  <c:v>636.79144923466129</c:v>
                </c:pt>
                <c:pt idx="20">
                  <c:v>668.63102169639433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7-4ECC-B878-92EFB2A005B1}"/>
            </c:ext>
          </c:extLst>
        </c:ser>
        <c:ser>
          <c:idx val="1"/>
          <c:order val="1"/>
          <c:tx>
            <c:strRef>
              <c:f>ChartData!$F$102</c:f>
              <c:strCache>
                <c:ptCount val="1"/>
                <c:pt idx="0">
                  <c:v> Megafield Production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ChartData!$N$68:$AH$68</c:f>
              <c:numCache>
                <c:formatCode>###0_);\(###0\);"-  ";" "@" "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ChartData!$N$97:$AH$97</c:f>
              <c:numCache>
                <c:formatCode>#,##0_);\(#,##0\);"-  ";" "@" "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43.05</c:v>
                </c:pt>
                <c:pt idx="7">
                  <c:v>104.55000000000001</c:v>
                </c:pt>
                <c:pt idx="8">
                  <c:v>104.55000000000001</c:v>
                </c:pt>
                <c:pt idx="9">
                  <c:v>104.55000000000001</c:v>
                </c:pt>
                <c:pt idx="10">
                  <c:v>104.55000000000001</c:v>
                </c:pt>
                <c:pt idx="11">
                  <c:v>104.55000000000001</c:v>
                </c:pt>
                <c:pt idx="12">
                  <c:v>104.55000000000001</c:v>
                </c:pt>
                <c:pt idx="13">
                  <c:v>104.55000000000001</c:v>
                </c:pt>
                <c:pt idx="14">
                  <c:v>104.55000000000001</c:v>
                </c:pt>
                <c:pt idx="15">
                  <c:v>104.55000000000001</c:v>
                </c:pt>
                <c:pt idx="16">
                  <c:v>104.55000000000001</c:v>
                </c:pt>
                <c:pt idx="17">
                  <c:v>104.55000000000001</c:v>
                </c:pt>
                <c:pt idx="18">
                  <c:v>104.55000000000001</c:v>
                </c:pt>
                <c:pt idx="19">
                  <c:v>104.55000000000001</c:v>
                </c:pt>
                <c:pt idx="20">
                  <c:v>104.55000000000001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7-4ECC-B878-92EFB2A00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550016"/>
        <c:axId val="825550344"/>
      </c:lineChart>
      <c:catAx>
        <c:axId val="825550016"/>
        <c:scaling>
          <c:orientation val="minMax"/>
        </c:scaling>
        <c:delete val="0"/>
        <c:axPos val="b"/>
        <c:numFmt formatCode="###0_);\(#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50344"/>
        <c:crosses val="autoZero"/>
        <c:auto val="1"/>
        <c:lblAlgn val="ctr"/>
        <c:lblOffset val="100"/>
        <c:tickLblSkip val="5"/>
        <c:noMultiLvlLbl val="0"/>
      </c:catAx>
      <c:valAx>
        <c:axId val="82555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ChartData!$F$103</c:f>
              <c:strCache>
                <c:ptCount val="1"/>
                <c:pt idx="0">
                  <c:v> Tbtu / pa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5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118782</xdr:colOff>
      <xdr:row>16</xdr:row>
      <xdr:rowOff>119903</xdr:rowOff>
    </xdr:from>
    <xdr:to>
      <xdr:col>7</xdr:col>
      <xdr:colOff>437031</xdr:colOff>
      <xdr:row>34</xdr:row>
      <xdr:rowOff>95251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814107" y="3129803"/>
          <a:ext cx="8757399" cy="28899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rgbClr val="FF0000"/>
              </a:solidFill>
            </a:rPr>
            <a:t>READ ME</a:t>
          </a:r>
        </a:p>
        <a:p>
          <a:endParaRPr lang="en-GB" sz="1100" b="1">
            <a:solidFill>
              <a:sysClr val="windowText" lastClr="000000"/>
            </a:solidFill>
          </a:endParaRPr>
        </a:p>
        <a:p>
          <a:r>
            <a:rPr lang="en-GB" sz="1100" b="0">
              <a:solidFill>
                <a:sysClr val="windowText" lastClr="000000"/>
              </a:solidFill>
            </a:rPr>
            <a:t>This</a:t>
          </a:r>
          <a:r>
            <a:rPr lang="en-GB" sz="1100" b="0" baseline="0">
              <a:solidFill>
                <a:sysClr val="windowText" lastClr="000000"/>
              </a:solidFill>
            </a:rPr>
            <a:t> Excel workbook calculates the contractor and government resulting from the application of the Lebanese Model EPA to a given oil and/or gas project.  It is accompanied by a user guide that outlines the model structure, instruction for model operation, and any assumptions made.</a:t>
          </a:r>
        </a:p>
        <a:p>
          <a:endParaRPr lang="en-GB" sz="1100" b="0" baseline="0">
            <a:solidFill>
              <a:sysClr val="windowText" lastClr="000000"/>
            </a:solidFill>
          </a:endParaRPr>
        </a:p>
        <a:p>
          <a:r>
            <a:rPr lang="en-GB" sz="1100" b="0" baseline="0">
              <a:solidFill>
                <a:sysClr val="windowText" lastClr="000000"/>
              </a:solidFill>
            </a:rPr>
            <a:t>It is intended as a starting point to aid in understanding of and negotiations related to the Lebanese model EPA.</a:t>
          </a:r>
        </a:p>
        <a:p>
          <a:endParaRPr lang="en-GB" sz="1100" b="0" baseline="0">
            <a:solidFill>
              <a:sysClr val="windowText" lastClr="000000"/>
            </a:solidFill>
          </a:endParaRPr>
        </a:p>
        <a:p>
          <a:r>
            <a:rPr lang="en-GB" sz="1100" b="0" baseline="0">
              <a:solidFill>
                <a:sysClr val="windowText" lastClr="000000"/>
              </a:solidFill>
            </a:rPr>
            <a:t>The model broadly requires assumptions for the following categories:</a:t>
          </a:r>
        </a:p>
        <a:p>
          <a:r>
            <a:rPr lang="en-GB" sz="1100" b="0" baseline="0">
              <a:solidFill>
                <a:sysClr val="windowText" lastClr="000000"/>
              </a:solidFill>
            </a:rPr>
            <a:t>1) Oil and gas prices and production and costs separated into exploration, development, sustaining capital, operating costs, and decommissioning.</a:t>
          </a:r>
        </a:p>
        <a:p>
          <a:r>
            <a:rPr lang="en-GB" sz="1100" b="0" baseline="0">
              <a:solidFill>
                <a:sysClr val="windowText" lastClr="000000"/>
              </a:solidFill>
            </a:rPr>
            <a:t>2) Inflation and interest rates.</a:t>
          </a:r>
        </a:p>
        <a:p>
          <a:r>
            <a:rPr lang="en-GB" sz="1100" b="0" baseline="0">
              <a:solidFill>
                <a:sysClr val="windowText" lastClr="000000"/>
              </a:solidFill>
            </a:rPr>
            <a:t>3) Contractor financing terms.</a:t>
          </a:r>
        </a:p>
        <a:p>
          <a:r>
            <a:rPr lang="en-GB" sz="1100" b="0" baseline="0">
              <a:solidFill>
                <a:sysClr val="windowText" lastClr="000000"/>
              </a:solidFill>
            </a:rPr>
            <a:t>4) The Lebanese fiscal regime, with main assumptions related to ambiguous wording and negotiable terms.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47625</xdr:rowOff>
    </xdr:from>
    <xdr:to>
      <xdr:col>1</xdr:col>
      <xdr:colOff>1019175</xdr:colOff>
      <xdr:row>7</xdr:row>
      <xdr:rowOff>120967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6250"/>
          <a:ext cx="981075" cy="8829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11905</xdr:colOff>
      <xdr:row>0</xdr:row>
      <xdr:rowOff>154781</xdr:rowOff>
    </xdr:from>
    <xdr:to>
      <xdr:col>5</xdr:col>
      <xdr:colOff>444066</xdr:colOff>
      <xdr:row>7</xdr:row>
      <xdr:rowOff>95250</xdr:rowOff>
    </xdr:to>
    <xdr:pic>
      <xdr:nvPicPr>
        <xdr:cNvPr id="2" name="image00.gif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8" y="154781"/>
          <a:ext cx="1646598" cy="13573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3465A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48</xdr:row>
      <xdr:rowOff>25401</xdr:rowOff>
    </xdr:from>
    <xdr:to>
      <xdr:col>13</xdr:col>
      <xdr:colOff>676837</xdr:colOff>
      <xdr:row>66</xdr:row>
      <xdr:rowOff>88155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67</xdr:row>
      <xdr:rowOff>0</xdr:rowOff>
    </xdr:from>
    <xdr:to>
      <xdr:col>13</xdr:col>
      <xdr:colOff>676837</xdr:colOff>
      <xdr:row>85</xdr:row>
      <xdr:rowOff>62754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54430</xdr:colOff>
      <xdr:row>20</xdr:row>
      <xdr:rowOff>66675</xdr:rowOff>
    </xdr:from>
    <xdr:to>
      <xdr:col>22</xdr:col>
      <xdr:colOff>71756</xdr:colOff>
      <xdr:row>37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468086</xdr:colOff>
      <xdr:row>2</xdr:row>
      <xdr:rowOff>119743</xdr:rowOff>
    </xdr:from>
    <xdr:to>
      <xdr:col>22</xdr:col>
      <xdr:colOff>97974</xdr:colOff>
      <xdr:row>19</xdr:row>
      <xdr:rowOff>108856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587829</xdr:colOff>
      <xdr:row>2</xdr:row>
      <xdr:rowOff>97973</xdr:rowOff>
    </xdr:from>
    <xdr:to>
      <xdr:col>17</xdr:col>
      <xdr:colOff>402774</xdr:colOff>
      <xdr:row>19</xdr:row>
      <xdr:rowOff>97971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65315</xdr:colOff>
      <xdr:row>2</xdr:row>
      <xdr:rowOff>87087</xdr:rowOff>
    </xdr:from>
    <xdr:to>
      <xdr:col>15</xdr:col>
      <xdr:colOff>517072</xdr:colOff>
      <xdr:row>19</xdr:row>
      <xdr:rowOff>87085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21771</xdr:colOff>
      <xdr:row>56</xdr:row>
      <xdr:rowOff>119743</xdr:rowOff>
    </xdr:from>
    <xdr:to>
      <xdr:col>7</xdr:col>
      <xdr:colOff>10885</xdr:colOff>
      <xdr:row>76</xdr:row>
      <xdr:rowOff>119743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25400</xdr:colOff>
      <xdr:row>2</xdr:row>
      <xdr:rowOff>76200</xdr:rowOff>
    </xdr:from>
    <xdr:to>
      <xdr:col>10</xdr:col>
      <xdr:colOff>12700</xdr:colOff>
      <xdr:row>37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0.03181</cdr:x>
      <cdr:y>0.91719</cdr:y>
    </cdr:from>
    <cdr:to>
      <cdr:x>0.9731</cdr:x>
      <cdr:y>0.99375</cdr:y>
    </cdr:to>
    <cdr:sp macro="" textlink="ChartData!$F$6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F523043-20DA-445F-82EE-8AF19F5008D4}"/>
            </a:ext>
          </a:extLst>
        </cdr:cNvPr>
        <cdr:cNvSpPr txBox="1"/>
      </cdr:nvSpPr>
      <cdr:spPr>
        <a:xfrm xmlns:a="http://schemas.openxmlformats.org/drawingml/2006/main">
          <a:off x="176212" y="2795588"/>
          <a:ext cx="5214938" cy="233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470DA1E2-EF0C-437B-9128-13D8B1ACB8CC}" type="TxLink">
            <a:rPr lang="en-US" sz="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/>
            <a:t>TF: Training Fund; SOC's portion of profit petroleum is not calculated</a:t>
          </a:fld>
          <a:endParaRPr lang="en-US" sz="100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0.46667</cdr:x>
      <cdr:y>0.46351</cdr:y>
    </cdr:from>
    <cdr:to>
      <cdr:x>0.66667</cdr:x>
      <cdr:y>0.74753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282C349-68C7-4A9D-A7CA-1403A2799256}"/>
            </a:ext>
          </a:extLst>
        </cdr:cNvPr>
        <cdr:cNvSpPr txBox="1"/>
      </cdr:nvSpPr>
      <cdr:spPr>
        <a:xfrm xmlns:a="http://schemas.openxmlformats.org/drawingml/2006/main">
          <a:off x="2133600" y="14922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E" sz="1100"/>
            <a:t>Low </a:t>
          </a:r>
        </a:p>
        <a:p xmlns:a="http://schemas.openxmlformats.org/drawingml/2006/main">
          <a:r>
            <a:rPr lang="en-IE" sz="1100"/>
            <a:t>Profitability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0.19875</cdr:x>
      <cdr:y>0.07849</cdr:y>
    </cdr:from>
    <cdr:to>
      <cdr:x>0.60131</cdr:x>
      <cdr:y>0.15979</cdr:y>
    </cdr:to>
    <cdr:sp macro="" textlink="ChartData!$F$7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EAD9BFD-590F-4A43-9742-1C7292CD758A}"/>
            </a:ext>
          </a:extLst>
        </cdr:cNvPr>
        <cdr:cNvSpPr txBox="1"/>
      </cdr:nvSpPr>
      <cdr:spPr>
        <a:xfrm xmlns:a="http://schemas.openxmlformats.org/drawingml/2006/main">
          <a:off x="907596" y="266691"/>
          <a:ext cx="18383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BD1C94AE-FEF8-4A6F-9B75-AF25E4750016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( Block 9, from stored values)</a:t>
          </a:fld>
          <a:endParaRPr lang="en-IE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0.35</cdr:x>
      <cdr:y>0.08565</cdr:y>
    </cdr:from>
    <cdr:to>
      <cdr:x>0.88611</cdr:x>
      <cdr:y>0.17824</cdr:y>
    </cdr:to>
    <cdr:sp macro="" textlink="ChartData!$F$29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7E0BF7-7918-4B7D-A571-F4E77F374366}"/>
            </a:ext>
          </a:extLst>
        </cdr:cNvPr>
        <cdr:cNvSpPr txBox="1"/>
      </cdr:nvSpPr>
      <cdr:spPr>
        <a:xfrm xmlns:a="http://schemas.openxmlformats.org/drawingml/2006/main">
          <a:off x="1600200" y="234950"/>
          <a:ext cx="2451100" cy="25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6883DAA1-CF53-4421-A80C-8EC770B5F2AB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(from stored values, 3 tcf field $6 mmBTU, LNG)</a:t>
          </a:fld>
          <a:endParaRPr lang="en-IE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0.40262</cdr:x>
      <cdr:y>0.30184</cdr:y>
    </cdr:from>
    <cdr:to>
      <cdr:x>0.50742</cdr:x>
      <cdr:y>0.44908</cdr:y>
    </cdr:to>
    <cdr:sp macro="" textlink="ChartData!$I$16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6B772FF-58D2-4E63-AC15-92CDAE8F832A}"/>
            </a:ext>
          </a:extLst>
        </cdr:cNvPr>
        <cdr:cNvSpPr txBox="1"/>
      </cdr:nvSpPr>
      <cdr:spPr>
        <a:xfrm xmlns:a="http://schemas.openxmlformats.org/drawingml/2006/main">
          <a:off x="3512820" y="187452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17694C74-8D1F-459F-8160-C706252769CD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IE" sz="1100"/>
        </a:p>
      </cdr:txBody>
    </cdr:sp>
  </cdr:relSizeAnchor>
  <cdr:relSizeAnchor xmlns:cdr="http://schemas.openxmlformats.org/drawingml/2006/chartDrawing">
    <cdr:from>
      <cdr:x>0.61665</cdr:x>
      <cdr:y>0.37539</cdr:y>
    </cdr:from>
    <cdr:to>
      <cdr:x>0.73668</cdr:x>
      <cdr:y>0.56046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658448E0-A279-4400-B577-38A3DC0014C3}"/>
            </a:ext>
          </a:extLst>
        </cdr:cNvPr>
        <cdr:cNvGrpSpPr/>
      </cdr:nvGrpSpPr>
      <cdr:grpSpPr>
        <a:xfrm xmlns:a="http://schemas.openxmlformats.org/drawingml/2006/main">
          <a:off x="4448266" y="2345587"/>
          <a:ext cx="865849" cy="1156391"/>
          <a:chOff x="4640487" y="2684297"/>
          <a:chExt cx="1325853" cy="1683786"/>
        </a:xfrm>
      </cdr:grpSpPr>
      <cdr:sp macro="" textlink="ChartData!$F$124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831C0C41-A557-42A7-B13D-8C6428D4815B}"/>
              </a:ext>
            </a:extLst>
          </cdr:cNvPr>
          <cdr:cNvSpPr txBox="1"/>
        </cdr:nvSpPr>
        <cdr:spPr>
          <a:xfrm xmlns:a="http://schemas.openxmlformats.org/drawingml/2006/main">
            <a:off x="4640487" y="2684297"/>
            <a:ext cx="717265" cy="41484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fld id="{82258F16-8A63-4D2D-A231-BCFE02AE1A2E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-  </a:t>
            </a:fld>
            <a:endParaRPr lang="en-IE" sz="1200"/>
          </a:p>
        </cdr:txBody>
      </cdr:sp>
      <cdr:sp macro="" textlink="ChartData!#REF!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AF3F4E6A-D311-4681-8886-C7498AA07DF5}"/>
              </a:ext>
            </a:extLst>
          </cdr:cNvPr>
          <cdr:cNvSpPr txBox="1"/>
        </cdr:nvSpPr>
        <cdr:spPr>
          <a:xfrm xmlns:a="http://schemas.openxmlformats.org/drawingml/2006/main">
            <a:off x="4662222" y="2903921"/>
            <a:ext cx="1304118" cy="146416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fld id="{760C1F54-B07D-4376-98BE-381FF4C32EFA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IE" sz="1200"/>
          </a:p>
        </cdr:txBody>
      </cdr:sp>
    </cdr:grpSp>
  </cdr:relSizeAnchor>
  <cdr:relSizeAnchor xmlns:cdr="http://schemas.openxmlformats.org/drawingml/2006/chartDrawing">
    <cdr:from>
      <cdr:x>0.36589</cdr:x>
      <cdr:y>0.39728</cdr:y>
    </cdr:from>
    <cdr:to>
      <cdr:x>0.50086</cdr:x>
      <cdr:y>0.60874</cdr:y>
    </cdr:to>
    <cdr:grpSp>
      <cdr:nvGrpSpPr>
        <cdr:cNvPr id="10" name="Group 9">
          <a:extLst xmlns:a="http://schemas.openxmlformats.org/drawingml/2006/main">
            <a:ext uri="{FF2B5EF4-FFF2-40B4-BE49-F238E27FC236}">
              <a16:creationId xmlns:a16="http://schemas.microsoft.com/office/drawing/2014/main" id="{3C4D73B7-C6D1-45EE-90F2-6216B57A7456}"/>
            </a:ext>
          </a:extLst>
        </cdr:cNvPr>
        <cdr:cNvGrpSpPr/>
      </cdr:nvGrpSpPr>
      <cdr:grpSpPr>
        <a:xfrm xmlns:a="http://schemas.openxmlformats.org/drawingml/2006/main">
          <a:off x="2639384" y="2482364"/>
          <a:ext cx="973620" cy="1321287"/>
          <a:chOff x="0" y="0"/>
          <a:chExt cx="1490888" cy="1924016"/>
        </a:xfrm>
      </cdr:grpSpPr>
      <cdr:sp macro="" textlink="ChartData!$F$140">
        <cdr:nvSpPr>
          <cdr:cNvPr id="11" name="TextBox 2">
            <a:extLst xmlns:a="http://schemas.openxmlformats.org/drawingml/2006/main">
              <a:ext uri="{FF2B5EF4-FFF2-40B4-BE49-F238E27FC236}">
                <a16:creationId xmlns:a16="http://schemas.microsoft.com/office/drawing/2014/main" id="{D011E302-314F-4D62-9143-A0D86A91197C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806547" cy="47403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fld id="{044E0CD3-B806-4D48-9B0A-ECBE4CFED573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IE" sz="1200"/>
          </a:p>
        </cdr:txBody>
      </cdr:sp>
      <cdr:sp macro="" textlink="ChartData!$F$141">
        <cdr:nvSpPr>
          <cdr:cNvPr id="12" name="TextBox 3">
            <a:extLst xmlns:a="http://schemas.openxmlformats.org/drawingml/2006/main">
              <a:ext uri="{FF2B5EF4-FFF2-40B4-BE49-F238E27FC236}">
                <a16:creationId xmlns:a16="http://schemas.microsoft.com/office/drawing/2014/main" id="{3D7D3996-CB94-48F6-8931-A591B4ADDF49}"/>
              </a:ext>
            </a:extLst>
          </cdr:cNvPr>
          <cdr:cNvSpPr txBox="1"/>
        </cdr:nvSpPr>
        <cdr:spPr>
          <a:xfrm xmlns:a="http://schemas.openxmlformats.org/drawingml/2006/main">
            <a:off x="24440" y="250958"/>
            <a:ext cx="1466448" cy="167305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fld id="{549EDE67-39DE-4B9C-A82B-176C8662E29F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IE" sz="1200"/>
          </a:p>
        </cdr:txBody>
      </cdr:sp>
    </cdr:grpSp>
  </cdr:relSizeAnchor>
  <cdr:relSizeAnchor xmlns:cdr="http://schemas.openxmlformats.org/drawingml/2006/chartDrawing">
    <cdr:from>
      <cdr:x>0.19378</cdr:x>
      <cdr:y>0.91053</cdr:y>
    </cdr:from>
    <cdr:to>
      <cdr:x>0.31813</cdr:x>
      <cdr:y>0.97632</cdr:y>
    </cdr:to>
    <cdr:sp macro="" textlink="ChartData!#REF!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B9A82A2-623E-4053-9DB9-83589987172C}"/>
            </a:ext>
          </a:extLst>
        </cdr:cNvPr>
        <cdr:cNvSpPr txBox="1"/>
      </cdr:nvSpPr>
      <cdr:spPr>
        <a:xfrm xmlns:a="http://schemas.openxmlformats.org/drawingml/2006/main">
          <a:off x="1424940" y="5273040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700C48DC-EE29-485A-B2AF-81C7C4884A0E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IE" sz="1100"/>
        </a:p>
      </cdr:txBody>
    </cdr:sp>
  </cdr:relSizeAnchor>
  <cdr:relSizeAnchor xmlns:cdr="http://schemas.openxmlformats.org/drawingml/2006/chartDrawing">
    <cdr:from>
      <cdr:x>0.31538</cdr:x>
      <cdr:y>0.12826</cdr:y>
    </cdr:from>
    <cdr:to>
      <cdr:x>0.4409</cdr:x>
      <cdr:y>0.30217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648482FD-3547-4BF8-9B5A-6230366DAF4A}"/>
            </a:ext>
          </a:extLst>
        </cdr:cNvPr>
        <cdr:cNvSpPr txBox="1"/>
      </cdr:nvSpPr>
      <cdr:spPr>
        <a:xfrm xmlns:a="http://schemas.openxmlformats.org/drawingml/2006/main">
          <a:off x="2297430" y="67437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E" sz="1100"/>
        </a:p>
      </cdr:txBody>
    </cdr:sp>
  </cdr:relSizeAnchor>
  <cdr:relSizeAnchor xmlns:cdr="http://schemas.openxmlformats.org/drawingml/2006/chartDrawing">
    <cdr:from>
      <cdr:x>0.20554</cdr:x>
      <cdr:y>0.08944</cdr:y>
    </cdr:from>
    <cdr:to>
      <cdr:x>0.41736</cdr:x>
      <cdr:y>0.15282</cdr:y>
    </cdr:to>
    <cdr:sp macro="" textlink="ChartData!#REF!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37EE6D10-DA47-490A-9E92-75403BB6853C}"/>
            </a:ext>
          </a:extLst>
        </cdr:cNvPr>
        <cdr:cNvSpPr txBox="1"/>
      </cdr:nvSpPr>
      <cdr:spPr>
        <a:xfrm xmlns:a="http://schemas.openxmlformats.org/drawingml/2006/main">
          <a:off x="1497330" y="483870"/>
          <a:ext cx="15430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7A10DF6A-4DB9-46BA-9148-A849527BDF61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IE" sz="1100"/>
        </a:p>
      </cdr:txBody>
    </cdr:sp>
  </cdr:relSizeAnchor>
  <cdr:relSizeAnchor xmlns:cdr="http://schemas.openxmlformats.org/drawingml/2006/chartDrawing">
    <cdr:from>
      <cdr:x>0.20921</cdr:x>
      <cdr:y>0.10256</cdr:y>
    </cdr:from>
    <cdr:to>
      <cdr:x>0.4341</cdr:x>
      <cdr:y>0.17308</cdr:y>
    </cdr:to>
    <cdr:sp macro="" textlink="ChartData!$F$135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7D2B64F-6C91-4049-8FAA-B3E85B7459F0}"/>
            </a:ext>
          </a:extLst>
        </cdr:cNvPr>
        <cdr:cNvSpPr txBox="1"/>
      </cdr:nvSpPr>
      <cdr:spPr>
        <a:xfrm xmlns:a="http://schemas.openxmlformats.org/drawingml/2006/main">
          <a:off x="1524000" y="406400"/>
          <a:ext cx="1638300" cy="279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E00E4ACD-AAB1-4804-A5A1-781D5FFC4B61}" type="TxLink">
            <a:rPr lang="en-US" sz="12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(from stored values, $6 mmBTU)</a:t>
          </a:fld>
          <a:endParaRPr lang="en-IE" sz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266</xdr:row>
      <xdr:rowOff>10478</xdr:rowOff>
    </xdr:from>
    <xdr:to>
      <xdr:col>8</xdr:col>
      <xdr:colOff>746760</xdr:colOff>
      <xdr:row>287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197303</xdr:colOff>
      <xdr:row>70</xdr:row>
      <xdr:rowOff>47634</xdr:rowOff>
    </xdr:from>
    <xdr:to>
      <xdr:col>15</xdr:col>
      <xdr:colOff>763360</xdr:colOff>
      <xdr:row>91</xdr:row>
      <xdr:rowOff>44913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63500</xdr:colOff>
      <xdr:row>158</xdr:row>
      <xdr:rowOff>1270</xdr:rowOff>
    </xdr:from>
    <xdr:to>
      <xdr:col>6</xdr:col>
      <xdr:colOff>238760</xdr:colOff>
      <xdr:row>177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4</xdr:col>
      <xdr:colOff>518160</xdr:colOff>
      <xdr:row>173</xdr:row>
      <xdr:rowOff>147320</xdr:rowOff>
    </xdr:from>
    <xdr:ext cx="853760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883920" y="24622760"/>
          <a:ext cx="853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E" sz="1100"/>
            <a:t>High </a:t>
          </a:r>
        </a:p>
        <a:p>
          <a:r>
            <a:rPr lang="en-IE" sz="1100"/>
            <a:t>Profitability</a:t>
          </a:r>
        </a:p>
      </xdr:txBody>
    </xdr:sp>
    <xdr:clientData/>
  </xdr:oneCellAnchor>
  <xdr:twoCellAnchor>
    <xdr:from>
      <xdr:col>10</xdr:col>
      <xdr:colOff>0</xdr:colOff>
      <xdr:row>205</xdr:row>
      <xdr:rowOff>0</xdr:rowOff>
    </xdr:from>
    <xdr:to>
      <xdr:col>21</xdr:col>
      <xdr:colOff>195580</xdr:colOff>
      <xdr:row>226</xdr:row>
      <xdr:rowOff>10160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787400</xdr:colOff>
      <xdr:row>233</xdr:row>
      <xdr:rowOff>50800</xdr:rowOff>
    </xdr:from>
    <xdr:to>
      <xdr:col>21</xdr:col>
      <xdr:colOff>266700</xdr:colOff>
      <xdr:row>253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126</xdr:row>
      <xdr:rowOff>0</xdr:rowOff>
    </xdr:from>
    <xdr:to>
      <xdr:col>19</xdr:col>
      <xdr:colOff>83820</xdr:colOff>
      <xdr:row>149</xdr:row>
      <xdr:rowOff>76201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38100</xdr:colOff>
      <xdr:row>293</xdr:row>
      <xdr:rowOff>57150</xdr:rowOff>
    </xdr:from>
    <xdr:to>
      <xdr:col>15</xdr:col>
      <xdr:colOff>609600</xdr:colOff>
      <xdr:row>308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203200</xdr:colOff>
      <xdr:row>98</xdr:row>
      <xdr:rowOff>133350</xdr:rowOff>
    </xdr:from>
    <xdr:to>
      <xdr:col>15</xdr:col>
      <xdr:colOff>774700</xdr:colOff>
      <xdr:row>115</xdr:row>
      <xdr:rowOff>69850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0.19875</cdr:x>
      <cdr:y>0.07849</cdr:y>
    </cdr:from>
    <cdr:to>
      <cdr:x>0.60131</cdr:x>
      <cdr:y>0.15979</cdr:y>
    </cdr:to>
    <cdr:sp macro="" textlink="ChartData!$F$7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EAD9BFD-590F-4A43-9742-1C7292CD758A}"/>
            </a:ext>
          </a:extLst>
        </cdr:cNvPr>
        <cdr:cNvSpPr txBox="1"/>
      </cdr:nvSpPr>
      <cdr:spPr>
        <a:xfrm xmlns:a="http://schemas.openxmlformats.org/drawingml/2006/main">
          <a:off x="907596" y="266691"/>
          <a:ext cx="18383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BD1C94AE-FEF8-4A6F-9B75-AF25E4750016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( Block 9, from stored values)</a:t>
          </a:fld>
          <a:endParaRPr lang="en-IE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0.46667</cdr:x>
      <cdr:y>0.46351</cdr:y>
    </cdr:from>
    <cdr:to>
      <cdr:x>0.66667</cdr:x>
      <cdr:y>0.74753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282C349-68C7-4A9D-A7CA-1403A2799256}"/>
            </a:ext>
          </a:extLst>
        </cdr:cNvPr>
        <cdr:cNvSpPr txBox="1"/>
      </cdr:nvSpPr>
      <cdr:spPr>
        <a:xfrm xmlns:a="http://schemas.openxmlformats.org/drawingml/2006/main">
          <a:off x="2133600" y="14922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E" sz="1100"/>
            <a:t>Low </a:t>
          </a:r>
        </a:p>
        <a:p xmlns:a="http://schemas.openxmlformats.org/drawingml/2006/main">
          <a:r>
            <a:rPr lang="en-IE" sz="1100"/>
            <a:t>Profitability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0.40262</cdr:x>
      <cdr:y>0.30184</cdr:y>
    </cdr:from>
    <cdr:to>
      <cdr:x>0.50742</cdr:x>
      <cdr:y>0.44908</cdr:y>
    </cdr:to>
    <cdr:sp macro="" textlink="ChartData!$I$16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6B772FF-58D2-4E63-AC15-92CDAE8F832A}"/>
            </a:ext>
          </a:extLst>
        </cdr:cNvPr>
        <cdr:cNvSpPr txBox="1"/>
      </cdr:nvSpPr>
      <cdr:spPr>
        <a:xfrm xmlns:a="http://schemas.openxmlformats.org/drawingml/2006/main">
          <a:off x="3512820" y="187452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17694C74-8D1F-459F-8160-C706252769CD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IE" sz="1100"/>
        </a:p>
      </cdr:txBody>
    </cdr:sp>
  </cdr:relSizeAnchor>
  <cdr:relSizeAnchor xmlns:cdr="http://schemas.openxmlformats.org/drawingml/2006/chartDrawing">
    <cdr:from>
      <cdr:x>0.61665</cdr:x>
      <cdr:y>0.37539</cdr:y>
    </cdr:from>
    <cdr:to>
      <cdr:x>0.73668</cdr:x>
      <cdr:y>0.56046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658448E0-A279-4400-B577-38A3DC0014C3}"/>
            </a:ext>
          </a:extLst>
        </cdr:cNvPr>
        <cdr:cNvGrpSpPr/>
      </cdr:nvGrpSpPr>
      <cdr:grpSpPr>
        <a:xfrm xmlns:a="http://schemas.openxmlformats.org/drawingml/2006/main">
          <a:off x="4492123" y="1454074"/>
          <a:ext cx="874385" cy="716868"/>
          <a:chOff x="4640487" y="2684297"/>
          <a:chExt cx="1325853" cy="1683786"/>
        </a:xfrm>
      </cdr:grpSpPr>
      <cdr:sp macro="" textlink="ChartData!$F$124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831C0C41-A557-42A7-B13D-8C6428D4815B}"/>
              </a:ext>
            </a:extLst>
          </cdr:cNvPr>
          <cdr:cNvSpPr txBox="1"/>
        </cdr:nvSpPr>
        <cdr:spPr>
          <a:xfrm xmlns:a="http://schemas.openxmlformats.org/drawingml/2006/main">
            <a:off x="4640487" y="2684297"/>
            <a:ext cx="717265" cy="41484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fld id="{82258F16-8A63-4D2D-A231-BCFE02AE1A2E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-  </a:t>
            </a:fld>
            <a:endParaRPr lang="en-IE" sz="1200"/>
          </a:p>
        </cdr:txBody>
      </cdr:sp>
      <cdr:sp macro="" textlink="ChartData!$F$125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AF3F4E6A-D311-4681-8886-C7498AA07DF5}"/>
              </a:ext>
            </a:extLst>
          </cdr:cNvPr>
          <cdr:cNvSpPr txBox="1"/>
        </cdr:nvSpPr>
        <cdr:spPr>
          <a:xfrm xmlns:a="http://schemas.openxmlformats.org/drawingml/2006/main">
            <a:off x="4662222" y="2903921"/>
            <a:ext cx="1304118" cy="146416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fld id="{760C1F54-B07D-4376-98BE-381FF4C32EFA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IE" sz="1200"/>
          </a:p>
        </cdr:txBody>
      </cdr:sp>
    </cdr:grpSp>
  </cdr:relSizeAnchor>
  <cdr:relSizeAnchor xmlns:cdr="http://schemas.openxmlformats.org/drawingml/2006/chartDrawing">
    <cdr:from>
      <cdr:x>0.61497</cdr:x>
      <cdr:y>0.24001</cdr:y>
    </cdr:from>
    <cdr:to>
      <cdr:x>0.74226</cdr:x>
      <cdr:y>0.43783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6A973097-60E4-41DB-A909-B3EE19E24860}"/>
            </a:ext>
          </a:extLst>
        </cdr:cNvPr>
        <cdr:cNvGrpSpPr/>
      </cdr:nvGrpSpPr>
      <cdr:grpSpPr>
        <a:xfrm xmlns:a="http://schemas.openxmlformats.org/drawingml/2006/main">
          <a:off x="4479884" y="929679"/>
          <a:ext cx="927272" cy="766256"/>
          <a:chOff x="0" y="0"/>
          <a:chExt cx="1405951" cy="1799898"/>
        </a:xfrm>
      </cdr:grpSpPr>
      <cdr:sp macro="" textlink="ChartData!$F$134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5010A2A1-5DE0-4252-90AB-69C8F24ACC45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760597" cy="44345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fld id="{789A7D7E-432D-49D5-B8C1-F5FCFE7E3F3E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Petroleum Sector Contribution to Budget</a:t>
            </a:fld>
            <a:endParaRPr lang="en-IE" sz="1200"/>
          </a:p>
        </cdr:txBody>
      </cdr:sp>
      <cdr:sp macro="" textlink="ChartData!$F$135">
        <cdr:nvSpPr>
          <cdr:cNvPr id="9" name="TextBox 3">
            <a:extLst xmlns:a="http://schemas.openxmlformats.org/drawingml/2006/main">
              <a:ext uri="{FF2B5EF4-FFF2-40B4-BE49-F238E27FC236}">
                <a16:creationId xmlns:a16="http://schemas.microsoft.com/office/drawing/2014/main" id="{0CE6505D-00B6-4477-B326-04FD6AA1B5D3}"/>
              </a:ext>
            </a:extLst>
          </cdr:cNvPr>
          <cdr:cNvSpPr txBox="1"/>
        </cdr:nvSpPr>
        <cdr:spPr>
          <a:xfrm xmlns:a="http://schemas.openxmlformats.org/drawingml/2006/main">
            <a:off x="23048" y="234769"/>
            <a:ext cx="1382903" cy="156512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fld id="{BE9039BF-050A-4656-BA56-C44348612069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(from stored values, $6 mmBTU)</a:t>
            </a:fld>
            <a:endParaRPr lang="en-IE" sz="1200"/>
          </a:p>
        </cdr:txBody>
      </cdr:sp>
    </cdr:grpSp>
  </cdr:relSizeAnchor>
  <cdr:relSizeAnchor xmlns:cdr="http://schemas.openxmlformats.org/drawingml/2006/chartDrawing">
    <cdr:from>
      <cdr:x>0.36589</cdr:x>
      <cdr:y>0.39728</cdr:y>
    </cdr:from>
    <cdr:to>
      <cdr:x>0.50086</cdr:x>
      <cdr:y>0.60874</cdr:y>
    </cdr:to>
    <cdr:grpSp>
      <cdr:nvGrpSpPr>
        <cdr:cNvPr id="10" name="Group 9">
          <a:extLst xmlns:a="http://schemas.openxmlformats.org/drawingml/2006/main">
            <a:ext uri="{FF2B5EF4-FFF2-40B4-BE49-F238E27FC236}">
              <a16:creationId xmlns:a16="http://schemas.microsoft.com/office/drawing/2014/main" id="{3C4D73B7-C6D1-45EE-90F2-6216B57A7456}"/>
            </a:ext>
          </a:extLst>
        </cdr:cNvPr>
        <cdr:cNvGrpSpPr/>
      </cdr:nvGrpSpPr>
      <cdr:grpSpPr>
        <a:xfrm xmlns:a="http://schemas.openxmlformats.org/drawingml/2006/main">
          <a:off x="2665406" y="1538864"/>
          <a:ext cx="983219" cy="819091"/>
          <a:chOff x="0" y="0"/>
          <a:chExt cx="1490888" cy="1924016"/>
        </a:xfrm>
      </cdr:grpSpPr>
      <cdr:sp macro="" textlink="ChartData!$F$143">
        <cdr:nvSpPr>
          <cdr:cNvPr id="11" name="TextBox 2">
            <a:extLst xmlns:a="http://schemas.openxmlformats.org/drawingml/2006/main">
              <a:ext uri="{FF2B5EF4-FFF2-40B4-BE49-F238E27FC236}">
                <a16:creationId xmlns:a16="http://schemas.microsoft.com/office/drawing/2014/main" id="{D011E302-314F-4D62-9143-A0D86A91197C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806547" cy="47403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fld id="{044E0CD3-B806-4D48-9B0A-ECBE4CFED573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IE" sz="1200"/>
          </a:p>
        </cdr:txBody>
      </cdr:sp>
      <cdr:sp macro="" textlink="ChartData!$F$144">
        <cdr:nvSpPr>
          <cdr:cNvPr id="12" name="TextBox 3">
            <a:extLst xmlns:a="http://schemas.openxmlformats.org/drawingml/2006/main">
              <a:ext uri="{FF2B5EF4-FFF2-40B4-BE49-F238E27FC236}">
                <a16:creationId xmlns:a16="http://schemas.microsoft.com/office/drawing/2014/main" id="{3D7D3996-CB94-48F6-8931-A591B4ADDF49}"/>
              </a:ext>
            </a:extLst>
          </cdr:cNvPr>
          <cdr:cNvSpPr txBox="1"/>
        </cdr:nvSpPr>
        <cdr:spPr>
          <a:xfrm xmlns:a="http://schemas.openxmlformats.org/drawingml/2006/main">
            <a:off x="24440" y="250958"/>
            <a:ext cx="1466448" cy="167305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fld id="{549EDE67-39DE-4B9C-A82B-176C8662E29F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IE" sz="1200"/>
          </a:p>
        </cdr:txBody>
      </cdr:sp>
    </cdr:grpSp>
  </cdr:relSizeAnchor>
  <cdr:relSizeAnchor xmlns:cdr="http://schemas.openxmlformats.org/drawingml/2006/chartDrawing">
    <cdr:from>
      <cdr:x>0.19378</cdr:x>
      <cdr:y>0.91053</cdr:y>
    </cdr:from>
    <cdr:to>
      <cdr:x>0.31813</cdr:x>
      <cdr:y>0.97632</cdr:y>
    </cdr:to>
    <cdr:sp macro="" textlink="ChartData!#REF!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B9A82A2-623E-4053-9DB9-83589987172C}"/>
            </a:ext>
          </a:extLst>
        </cdr:cNvPr>
        <cdr:cNvSpPr txBox="1"/>
      </cdr:nvSpPr>
      <cdr:spPr>
        <a:xfrm xmlns:a="http://schemas.openxmlformats.org/drawingml/2006/main">
          <a:off x="1424940" y="5273040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700C48DC-EE29-485A-B2AF-81C7C4884A0E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IE" sz="1100"/>
        </a:p>
      </cdr:txBody>
    </cdr:sp>
  </cdr:relSizeAnchor>
  <cdr:relSizeAnchor xmlns:cdr="http://schemas.openxmlformats.org/drawingml/2006/chartDrawing">
    <cdr:from>
      <cdr:x>0.31538</cdr:x>
      <cdr:y>0.12826</cdr:y>
    </cdr:from>
    <cdr:to>
      <cdr:x>0.4409</cdr:x>
      <cdr:y>0.30217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648482FD-3547-4BF8-9B5A-6230366DAF4A}"/>
            </a:ext>
          </a:extLst>
        </cdr:cNvPr>
        <cdr:cNvSpPr txBox="1"/>
      </cdr:nvSpPr>
      <cdr:spPr>
        <a:xfrm xmlns:a="http://schemas.openxmlformats.org/drawingml/2006/main">
          <a:off x="2297430" y="67437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E" sz="1100"/>
        </a:p>
      </cdr:txBody>
    </cdr:sp>
  </cdr:relSizeAnchor>
  <cdr:relSizeAnchor xmlns:cdr="http://schemas.openxmlformats.org/drawingml/2006/chartDrawing">
    <cdr:from>
      <cdr:x>0.20554</cdr:x>
      <cdr:y>0.08944</cdr:y>
    </cdr:from>
    <cdr:to>
      <cdr:x>0.41736</cdr:x>
      <cdr:y>0.15282</cdr:y>
    </cdr:to>
    <cdr:sp macro="" textlink="ChartData!#REF!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37EE6D10-DA47-490A-9E92-75403BB6853C}"/>
            </a:ext>
          </a:extLst>
        </cdr:cNvPr>
        <cdr:cNvSpPr txBox="1"/>
      </cdr:nvSpPr>
      <cdr:spPr>
        <a:xfrm xmlns:a="http://schemas.openxmlformats.org/drawingml/2006/main">
          <a:off x="1497330" y="483870"/>
          <a:ext cx="15430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7A10DF6A-4DB9-46BA-9148-A849527BDF61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</a:t>
          </a:fld>
          <a:endParaRPr lang="en-IE" sz="1100"/>
        </a:p>
      </cdr:txBody>
    </cdr:sp>
  </cdr:relSizeAnchor>
  <cdr:relSizeAnchor xmlns:cdr="http://schemas.openxmlformats.org/drawingml/2006/chartDrawing">
    <cdr:from>
      <cdr:x>0.20921</cdr:x>
      <cdr:y>0.10256</cdr:y>
    </cdr:from>
    <cdr:to>
      <cdr:x>0.4341</cdr:x>
      <cdr:y>0.17308</cdr:y>
    </cdr:to>
    <cdr:sp macro="" textlink="ChartData!$F$135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7D2B64F-6C91-4049-8FAA-B3E85B7459F0}"/>
            </a:ext>
          </a:extLst>
        </cdr:cNvPr>
        <cdr:cNvSpPr txBox="1"/>
      </cdr:nvSpPr>
      <cdr:spPr>
        <a:xfrm xmlns:a="http://schemas.openxmlformats.org/drawingml/2006/main">
          <a:off x="1524000" y="406400"/>
          <a:ext cx="1638300" cy="279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E00E4ACD-AAB1-4804-A5A1-781D5FFC4B61}" type="TxLink">
            <a:rPr lang="en-US" sz="12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(from stored values, $6 mmBTU)</a:t>
          </a:fld>
          <a:endParaRPr lang="en-IE" sz="12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0.35</cdr:x>
      <cdr:y>0.08565</cdr:y>
    </cdr:from>
    <cdr:to>
      <cdr:x>0.88611</cdr:x>
      <cdr:y>0.17824</cdr:y>
    </cdr:to>
    <cdr:sp macro="" textlink="ChartData!$F$29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7E0BF7-7918-4B7D-A571-F4E77F374366}"/>
            </a:ext>
          </a:extLst>
        </cdr:cNvPr>
        <cdr:cNvSpPr txBox="1"/>
      </cdr:nvSpPr>
      <cdr:spPr>
        <a:xfrm xmlns:a="http://schemas.openxmlformats.org/drawingml/2006/main">
          <a:off x="1600200" y="234950"/>
          <a:ext cx="2451100" cy="25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6883DAA1-CF53-4421-A80C-8EC770B5F2AB}" type="TxLink">
            <a:rPr lang="en-US" sz="10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(from stored values, 3 tcf field $6 mmBTU, LNG)</a:t>
          </a:fld>
          <a:endParaRPr lang="en-IE" sz="11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784860</xdr:colOff>
          <xdr:row>1</xdr:row>
          <xdr:rowOff>22860</xdr:rowOff>
        </xdr:from>
        <xdr:to>
          <xdr:col>4</xdr:col>
          <xdr:colOff>1943100</xdr:colOff>
          <xdr:row>2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C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IN"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Store Results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bdaca7d13ca77d7c/Desktop/OpenOil/finance/clients/logi/Lebanon_EPA_Model_1l_200413_1806_NoDT_jw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ey"/>
      <sheetName val="Dashboard"/>
      <sheetName val="ToDoList"/>
      <sheetName val="Chart3"/>
      <sheetName val="Inputs"/>
      <sheetName val="Sources"/>
      <sheetName val="Stage1"/>
      <sheetName val="Stage2"/>
      <sheetName val="Analysis"/>
      <sheetName val="Time&amp;Esc"/>
      <sheetName val="Chart1"/>
      <sheetName val="4 vs 9 Revenues"/>
      <sheetName val="Chart2"/>
      <sheetName val="Chart4"/>
      <sheetName val="ChartData"/>
      <sheetName val="Track"/>
      <sheetName val="HowTo"/>
    </sheetNames>
    <sheetDataSet>
      <sheetData sheetId="0"/>
      <sheetData sheetId="1"/>
      <sheetData sheetId="2"/>
      <sheetData sheetId="3"/>
      <sheetData sheetId="4" refreshError="1"/>
      <sheetData sheetId="5">
        <row r="73">
          <cell r="F73"/>
        </row>
      </sheetData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>
        <row r="148">
          <cell r="N148">
            <v>2020</v>
          </cell>
          <cell r="O148">
            <v>2021</v>
          </cell>
          <cell r="P148">
            <v>2022</v>
          </cell>
          <cell r="Q148">
            <v>2023</v>
          </cell>
          <cell r="R148">
            <v>2024</v>
          </cell>
          <cell r="S148">
            <v>2025</v>
          </cell>
          <cell r="T148">
            <v>2026</v>
          </cell>
          <cell r="U148">
            <v>2027</v>
          </cell>
          <cell r="V148">
            <v>2028</v>
          </cell>
          <cell r="W148">
            <v>2029</v>
          </cell>
          <cell r="X148">
            <v>2030</v>
          </cell>
          <cell r="Y148">
            <v>2031</v>
          </cell>
          <cell r="Z148">
            <v>2032</v>
          </cell>
          <cell r="AA148">
            <v>2033</v>
          </cell>
          <cell r="AB148">
            <v>2034</v>
          </cell>
          <cell r="AC148">
            <v>2035</v>
          </cell>
          <cell r="AD148">
            <v>2036</v>
          </cell>
          <cell r="AE148">
            <v>2037</v>
          </cell>
          <cell r="AF148">
            <v>2038</v>
          </cell>
          <cell r="AG148">
            <v>2039</v>
          </cell>
          <cell r="AH148">
            <v>2040</v>
          </cell>
          <cell r="AI148">
            <v>2041</v>
          </cell>
          <cell r="AJ148">
            <v>2042</v>
          </cell>
          <cell r="AK148">
            <v>2043</v>
          </cell>
          <cell r="AL148">
            <v>2044</v>
          </cell>
          <cell r="AM148">
            <v>2045</v>
          </cell>
          <cell r="AN148">
            <v>2046</v>
          </cell>
          <cell r="AO148">
            <v>2047</v>
          </cell>
          <cell r="AP148">
            <v>2048</v>
          </cell>
          <cell r="AQ148">
            <v>2049</v>
          </cell>
          <cell r="AR148">
            <v>2050</v>
          </cell>
        </row>
      </sheetData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B4BBB50-C7BB-4421-885F-7D24E4412E1A}">
  <we:reference id="9ee1221a-3a09-42e6-91e2-55553071943b" version="1.0.0.0" store="developer" storeType="Registry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listair.watson@openoil.ne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oxfordenergy.org/wpcms/wp-content/uploads/2018/10/LNG-Plant-Cost-Reduction-2014&#8211;18-NG137.pdf" TargetMode="External"/><Relationship Id="rId13" Type="http://schemas.openxmlformats.org/officeDocument/2006/relationships/hyperlink" Target="https://www.energyandwater.gov.lb/mediafiles/articles/doc-100515-2019_05_21_04_27_25.pdf" TargetMode="External"/><Relationship Id="rId3" Type="http://schemas.openxmlformats.org/officeDocument/2006/relationships/hyperlink" Target="http://www.imf.org/external/np/res/commod/External_Data.xls" TargetMode="External"/><Relationship Id="rId7" Type="http://schemas.openxmlformats.org/officeDocument/2006/relationships/hyperlink" Target="https://www.gfmag.com/topics/blogs/lebanon-signs-first-oil-and-gas-exploration-contracts" TargetMode="External"/><Relationship Id="rId12" Type="http://schemas.openxmlformats.org/officeDocument/2006/relationships/hyperlink" Target="https://data.worldbank.org/indicator/SP.POP.TOTL?locations=LB" TargetMode="External"/><Relationship Id="rId2" Type="http://schemas.openxmlformats.org/officeDocument/2006/relationships/hyperlink" Target="https://www.eia.gov/outlooks/aeo/data/browser/" TargetMode="External"/><Relationship Id="rId16" Type="http://schemas.openxmlformats.org/officeDocument/2006/relationships/hyperlink" Target="https://www.kslaw.com/attachments/000/006/754/original/Lebanon&#8217;s_First_Steps_in_the_Oil_and_Gas_Industry.pdf?1551390265" TargetMode="External"/><Relationship Id="rId1" Type="http://schemas.openxmlformats.org/officeDocument/2006/relationships/hyperlink" Target="https://www.eia.gov/dnav/pet/hist/LeafHandler.ashx?n=pet&amp;s=rbrte&amp;f=a" TargetMode="External"/><Relationship Id="rId6" Type="http://schemas.openxmlformats.org/officeDocument/2006/relationships/hyperlink" Target="http://lpa.gov.lb/epa.php" TargetMode="External"/><Relationship Id="rId11" Type="http://schemas.openxmlformats.org/officeDocument/2006/relationships/hyperlink" Target="https://www.rystadenergy.com/newsevents/news/press-releases/fiscal-terms-Guyana/" TargetMode="External"/><Relationship Id="rId5" Type="http://schemas.openxmlformats.org/officeDocument/2006/relationships/hyperlink" Target="http://www.spe.org/industry/unit-conversion-factors.php" TargetMode="External"/><Relationship Id="rId15" Type="http://schemas.openxmlformats.org/officeDocument/2006/relationships/hyperlink" Target="https://www.kslaw.com/attachments/000/006/754/original/Lebanon&#8217;s_First_Steps_in_the_Oil_and_Gas_Industry.pdf" TargetMode="External"/><Relationship Id="rId10" Type="http://schemas.openxmlformats.org/officeDocument/2006/relationships/hyperlink" Target="https://www.ipaa.org/wp-content/uploads/2017/01/InternatlPetroTaxSupp.pdf" TargetMode="External"/><Relationship Id="rId4" Type="http://schemas.openxmlformats.org/officeDocument/2006/relationships/hyperlink" Target="http://www.imf.org/external/np/res/commod/data/data0717.xls" TargetMode="External"/><Relationship Id="rId9" Type="http://schemas.openxmlformats.org/officeDocument/2006/relationships/hyperlink" Target="https://www.oxfordenergy.org/wpcms/wp-content/uploads/2018/10/LNG-Plant-Cost-Reduction-2014&#8211;18-NG137.pdf" TargetMode="External"/><Relationship Id="rId14" Type="http://schemas.openxmlformats.org/officeDocument/2006/relationships/hyperlink" Target="https://data.worldbank.org/indicator/EG.USE.ELEC.KH.PC?locations=LB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A0B2-B762-42AC-8CA6-D3302FD64E42}">
  <dimension ref="A1"/>
  <sheetViews>
    <sheetView workbookViewId="0"/>
  </sheetViews>
  <sheetFormatPr defaultRowHeight="13.8" x14ac:dyDescent="0.3"/>
  <sheetData>
    <row r="1" spans="1:1" x14ac:dyDescent="0.3">
      <c r="A1">
        <f>0</f>
        <v>0</v>
      </c>
    </row>
  </sheetData>
  <pageMargins left="0.7" right="0.7" top="0.75" bottom="0.75" header="0.3" footer="0.3"/>
  <headerFooter>
    <oddFooter>&amp;L_x000D_&amp;1#&amp;"Calibri"&amp;10&amp;K000000 Classified as Microsoft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0" tint="-0.34998626667073579"/>
  </sheetPr>
  <dimension ref="A1:O38"/>
  <sheetViews>
    <sheetView showGridLines="0" tabSelected="1" zoomScaleNormal="100" workbookViewId="0"/>
  </sheetViews>
  <sheetFormatPr defaultColWidth="0" defaultRowHeight="13.8" zeroHeight="1" x14ac:dyDescent="0.3"/>
  <cols>
    <col min="1" max="1" width="1.33203125" style="254" customWidth="1"/>
    <col min="2" max="2" width="22.88671875" style="254" customWidth="1"/>
    <col min="3" max="3" width="33.33203125" style="254" customWidth="1"/>
    <col min="4" max="4" width="21.44140625" style="254" customWidth="1"/>
    <col min="5" max="6" width="9.109375" style="254" customWidth="1"/>
    <col min="7" max="7" width="41" style="254" customWidth="1"/>
    <col min="8" max="8" width="9.109375" style="254" customWidth="1"/>
    <col min="9" max="9" width="1" style="254" customWidth="1"/>
    <col min="10" max="10" width="9.109375" style="254" hidden="1" customWidth="1"/>
    <col min="11" max="11" width="34.5546875" style="254" hidden="1" customWidth="1"/>
    <col min="12" max="12" width="10.6640625" style="254" hidden="1" customWidth="1"/>
    <col min="13" max="13" width="12.88671875" style="254" hidden="1" customWidth="1"/>
    <col min="14" max="15" width="11.109375" style="254" hidden="1" customWidth="1"/>
    <col min="16" max="16384" width="9.109375" style="254" hidden="1"/>
  </cols>
  <sheetData>
    <row r="1" spans="1:9" x14ac:dyDescent="0.3">
      <c r="A1" s="5"/>
      <c r="B1" s="5"/>
      <c r="C1" s="5"/>
      <c r="D1" s="5"/>
      <c r="E1" s="5"/>
      <c r="F1" s="5"/>
      <c r="G1" s="5"/>
      <c r="H1" s="5"/>
      <c r="I1" s="5"/>
    </row>
    <row r="2" spans="1:9" ht="21" x14ac:dyDescent="0.3">
      <c r="A2" s="894"/>
      <c r="B2" s="255" t="str">
        <f>"Project Fiscal Model of the " &amp; C10 &amp; " " &amp; C9</f>
        <v>Project Fiscal Model of the Lebanon Model EPA</v>
      </c>
      <c r="C2" s="255"/>
      <c r="D2" s="255"/>
      <c r="E2" s="255"/>
      <c r="F2" s="255"/>
      <c r="G2" s="255"/>
      <c r="H2" s="255"/>
      <c r="I2" s="894"/>
    </row>
    <row r="3" spans="1:9" x14ac:dyDescent="0.3">
      <c r="A3" s="894"/>
      <c r="B3" s="895"/>
      <c r="C3" s="895"/>
      <c r="D3" s="895"/>
      <c r="E3" s="895"/>
      <c r="F3" s="895"/>
      <c r="G3" s="895"/>
      <c r="H3" s="895"/>
      <c r="I3" s="894"/>
    </row>
    <row r="4" spans="1:9" x14ac:dyDescent="0.3">
      <c r="A4" s="894"/>
      <c r="B4" s="895"/>
      <c r="C4" s="895"/>
      <c r="D4" s="895"/>
      <c r="E4" s="895"/>
      <c r="F4" s="895"/>
      <c r="G4" s="895"/>
      <c r="H4" s="895"/>
      <c r="I4" s="894"/>
    </row>
    <row r="5" spans="1:9" x14ac:dyDescent="0.3">
      <c r="A5" s="894"/>
      <c r="B5" s="895"/>
      <c r="C5" s="895"/>
      <c r="D5" s="895"/>
      <c r="E5" s="895"/>
      <c r="F5" s="895"/>
      <c r="G5" s="895"/>
      <c r="H5" s="895"/>
      <c r="I5" s="894"/>
    </row>
    <row r="6" spans="1:9" x14ac:dyDescent="0.3">
      <c r="A6" s="894"/>
      <c r="B6" s="895"/>
      <c r="C6" s="895"/>
      <c r="D6" s="895"/>
      <c r="E6" s="895"/>
      <c r="F6" s="895"/>
      <c r="G6" s="895"/>
      <c r="H6" s="895"/>
      <c r="I6" s="894"/>
    </row>
    <row r="7" spans="1:9" x14ac:dyDescent="0.3">
      <c r="A7" s="894"/>
      <c r="B7" s="895"/>
      <c r="C7" s="895"/>
      <c r="D7" s="895"/>
      <c r="E7" s="895"/>
      <c r="F7" s="895"/>
      <c r="G7" s="895"/>
      <c r="H7" s="895"/>
      <c r="I7" s="894"/>
    </row>
    <row r="8" spans="1:9" ht="13.5" customHeight="1" x14ac:dyDescent="0.3">
      <c r="A8" s="894"/>
      <c r="B8" s="895"/>
      <c r="C8" s="895"/>
      <c r="D8" s="895"/>
      <c r="E8" s="895"/>
      <c r="F8" s="895"/>
      <c r="G8" s="895"/>
      <c r="H8" s="895"/>
      <c r="I8" s="894"/>
    </row>
    <row r="9" spans="1:9" x14ac:dyDescent="0.3">
      <c r="A9" s="894"/>
      <c r="B9" s="256" t="s">
        <v>0</v>
      </c>
      <c r="C9" s="307" t="s">
        <v>1</v>
      </c>
      <c r="D9" s="895"/>
      <c r="E9" s="895"/>
      <c r="F9" s="895"/>
      <c r="G9" s="895"/>
      <c r="H9" s="895"/>
      <c r="I9" s="894"/>
    </row>
    <row r="10" spans="1:9" x14ac:dyDescent="0.3">
      <c r="A10" s="894"/>
      <c r="B10" s="256" t="s">
        <v>2</v>
      </c>
      <c r="C10" s="307" t="s">
        <v>3</v>
      </c>
      <c r="D10" s="895"/>
      <c r="E10" s="895"/>
      <c r="F10" s="895"/>
      <c r="G10" s="895"/>
      <c r="H10" s="895"/>
      <c r="I10" s="894"/>
    </row>
    <row r="11" spans="1:9" x14ac:dyDescent="0.3">
      <c r="A11" s="894"/>
      <c r="B11" s="256" t="s">
        <v>4</v>
      </c>
      <c r="C11" s="307" t="s">
        <v>5</v>
      </c>
      <c r="D11" s="895"/>
      <c r="E11" s="895"/>
      <c r="F11" s="895"/>
      <c r="G11" s="895"/>
      <c r="H11" s="895"/>
      <c r="I11" s="894"/>
    </row>
    <row r="12" spans="1:9" x14ac:dyDescent="0.3">
      <c r="A12" s="894"/>
      <c r="B12" s="256" t="s">
        <v>6</v>
      </c>
      <c r="C12" s="307" t="s">
        <v>7</v>
      </c>
      <c r="D12" s="895"/>
      <c r="E12" s="895"/>
      <c r="F12" s="895"/>
      <c r="G12" s="895"/>
      <c r="H12" s="895"/>
      <c r="I12" s="894"/>
    </row>
    <row r="13" spans="1:9" x14ac:dyDescent="0.3">
      <c r="A13" s="894"/>
      <c r="B13" s="256" t="s">
        <v>8</v>
      </c>
      <c r="C13" s="309">
        <v>42959</v>
      </c>
      <c r="D13" s="895"/>
      <c r="E13" s="895"/>
      <c r="F13" s="895"/>
      <c r="G13" s="895"/>
      <c r="H13" s="895"/>
      <c r="I13" s="894"/>
    </row>
    <row r="14" spans="1:9" x14ac:dyDescent="0.3">
      <c r="A14" s="894"/>
      <c r="B14" s="256" t="s">
        <v>9</v>
      </c>
      <c r="C14" s="308" t="s">
        <v>10</v>
      </c>
      <c r="D14" s="895"/>
      <c r="E14" s="895"/>
      <c r="F14" s="895"/>
      <c r="G14" s="895"/>
      <c r="H14" s="895"/>
      <c r="I14" s="894"/>
    </row>
    <row r="15" spans="1:9" ht="14.4" x14ac:dyDescent="0.3">
      <c r="A15" s="894"/>
      <c r="B15" s="895"/>
      <c r="C15" s="258"/>
      <c r="D15" s="895"/>
      <c r="E15" s="895"/>
      <c r="F15" s="895"/>
      <c r="G15" s="895"/>
      <c r="H15" s="895"/>
      <c r="I15" s="894"/>
    </row>
    <row r="16" spans="1:9" x14ac:dyDescent="0.3">
      <c r="A16" s="894"/>
      <c r="B16" s="895"/>
      <c r="C16" s="895"/>
      <c r="D16" s="895"/>
      <c r="E16" s="895"/>
      <c r="F16" s="895"/>
      <c r="G16" s="895"/>
      <c r="H16" s="895"/>
      <c r="I16" s="894"/>
    </row>
    <row r="17" spans="1:9" x14ac:dyDescent="0.3">
      <c r="A17" s="894"/>
      <c r="B17" s="5"/>
      <c r="C17" s="5"/>
      <c r="D17" s="5"/>
      <c r="E17" s="5"/>
      <c r="F17" s="5"/>
      <c r="G17" s="5"/>
      <c r="H17" s="5"/>
      <c r="I17" s="894"/>
    </row>
    <row r="18" spans="1:9" x14ac:dyDescent="0.3">
      <c r="A18" s="894"/>
      <c r="B18" s="5"/>
      <c r="C18" s="5"/>
      <c r="D18" s="5"/>
      <c r="E18" s="5"/>
      <c r="F18" s="5"/>
      <c r="G18" s="5"/>
      <c r="H18" s="5"/>
      <c r="I18" s="894"/>
    </row>
    <row r="19" spans="1:9" x14ac:dyDescent="0.3">
      <c r="A19" s="894"/>
      <c r="B19" s="5"/>
      <c r="C19" s="5"/>
      <c r="D19" s="5"/>
      <c r="E19" s="5"/>
      <c r="F19" s="5"/>
      <c r="G19" s="5"/>
      <c r="H19" s="5"/>
      <c r="I19" s="894"/>
    </row>
    <row r="20" spans="1:9" x14ac:dyDescent="0.3">
      <c r="A20" s="894"/>
      <c r="B20" s="106"/>
      <c r="C20" s="5"/>
      <c r="D20" s="5"/>
      <c r="E20" s="5"/>
      <c r="F20" s="5"/>
      <c r="G20" s="5"/>
      <c r="H20" s="5"/>
      <c r="I20" s="894"/>
    </row>
    <row r="21" spans="1:9" x14ac:dyDescent="0.3">
      <c r="A21" s="894"/>
      <c r="B21" s="106"/>
      <c r="C21" s="5"/>
      <c r="D21" s="5"/>
      <c r="E21" s="5"/>
      <c r="F21" s="5"/>
      <c r="G21" s="5"/>
      <c r="H21" s="5"/>
      <c r="I21" s="894"/>
    </row>
    <row r="22" spans="1:9" x14ac:dyDescent="0.3">
      <c r="A22" s="894"/>
      <c r="B22" s="106"/>
      <c r="C22" s="5"/>
      <c r="D22" s="5"/>
      <c r="E22" s="5"/>
      <c r="F22" s="5"/>
      <c r="G22" s="5"/>
      <c r="H22" s="5"/>
      <c r="I22" s="894"/>
    </row>
    <row r="23" spans="1:9" x14ac:dyDescent="0.3">
      <c r="A23" s="894"/>
      <c r="B23" s="106"/>
      <c r="C23" s="5"/>
      <c r="D23" s="5"/>
      <c r="E23" s="5"/>
      <c r="F23" s="5"/>
      <c r="G23" s="5"/>
      <c r="H23" s="5"/>
      <c r="I23" s="894"/>
    </row>
    <row r="24" spans="1:9" x14ac:dyDescent="0.3">
      <c r="A24" s="894"/>
      <c r="B24" s="106"/>
      <c r="C24" s="5"/>
      <c r="D24" s="5"/>
      <c r="E24" s="5"/>
      <c r="F24" s="5"/>
      <c r="G24" s="5"/>
      <c r="H24" s="5"/>
      <c r="I24" s="894"/>
    </row>
    <row r="25" spans="1:9" x14ac:dyDescent="0.3">
      <c r="A25" s="894"/>
      <c r="B25" s="106"/>
      <c r="C25" s="5"/>
      <c r="D25" s="5"/>
      <c r="E25" s="5"/>
      <c r="F25" s="5"/>
      <c r="G25" s="5"/>
      <c r="H25" s="5"/>
      <c r="I25" s="894"/>
    </row>
    <row r="26" spans="1:9" x14ac:dyDescent="0.3">
      <c r="A26" s="894"/>
      <c r="B26" s="106"/>
      <c r="C26" s="5"/>
      <c r="D26" s="5"/>
      <c r="E26" s="5"/>
      <c r="F26" s="5"/>
      <c r="G26" s="5"/>
      <c r="H26" s="5"/>
      <c r="I26" s="894"/>
    </row>
    <row r="27" spans="1:9" x14ac:dyDescent="0.3">
      <c r="A27" s="894"/>
      <c r="B27" s="5"/>
      <c r="C27" s="5"/>
      <c r="D27" s="5"/>
      <c r="E27" s="5"/>
      <c r="F27" s="5"/>
      <c r="G27" s="5"/>
      <c r="H27" s="5"/>
      <c r="I27" s="894"/>
    </row>
    <row r="28" spans="1:9" x14ac:dyDescent="0.3">
      <c r="A28" s="894"/>
      <c r="B28" s="5"/>
      <c r="C28" s="5"/>
      <c r="D28" s="5"/>
      <c r="E28" s="5"/>
      <c r="F28" s="5"/>
      <c r="G28" s="5"/>
      <c r="H28" s="5"/>
      <c r="I28" s="894"/>
    </row>
    <row r="29" spans="1:9" x14ac:dyDescent="0.3">
      <c r="A29" s="894"/>
      <c r="B29" s="5"/>
      <c r="C29" s="5"/>
      <c r="D29" s="5"/>
      <c r="E29" s="5"/>
      <c r="F29" s="5"/>
      <c r="G29" s="5"/>
      <c r="H29" s="5"/>
      <c r="I29" s="894"/>
    </row>
    <row r="30" spans="1:9" x14ac:dyDescent="0.3">
      <c r="A30" s="894"/>
      <c r="B30" s="5"/>
      <c r="C30" s="5"/>
      <c r="D30" s="5"/>
      <c r="E30" s="5"/>
      <c r="F30" s="5"/>
      <c r="G30" s="5"/>
      <c r="H30" s="5"/>
      <c r="I30" s="894"/>
    </row>
    <row r="31" spans="1:9" x14ac:dyDescent="0.3">
      <c r="A31" s="894"/>
      <c r="B31" s="5"/>
      <c r="C31" s="5"/>
      <c r="D31" s="5"/>
      <c r="E31" s="5"/>
      <c r="F31" s="5"/>
      <c r="G31" s="5"/>
      <c r="H31" s="5"/>
      <c r="I31" s="894"/>
    </row>
    <row r="32" spans="1:9" x14ac:dyDescent="0.3">
      <c r="A32" s="894"/>
      <c r="B32" s="5"/>
      <c r="C32" s="5"/>
      <c r="D32" s="5"/>
      <c r="E32" s="5"/>
      <c r="F32" s="5"/>
      <c r="G32" s="5"/>
      <c r="H32" s="5"/>
      <c r="I32" s="894"/>
    </row>
    <row r="33" spans="1:9" x14ac:dyDescent="0.3">
      <c r="A33" s="894"/>
      <c r="B33" s="5"/>
      <c r="C33" s="5"/>
      <c r="D33" s="5"/>
      <c r="E33" s="5"/>
      <c r="F33" s="5"/>
      <c r="G33" s="5"/>
      <c r="H33" s="5"/>
      <c r="I33" s="894"/>
    </row>
    <row r="34" spans="1:9" x14ac:dyDescent="0.3">
      <c r="A34" s="894"/>
      <c r="B34" s="5"/>
      <c r="C34" s="5"/>
      <c r="D34" s="5"/>
      <c r="E34" s="5"/>
      <c r="F34" s="5"/>
      <c r="G34" s="5"/>
      <c r="H34" s="5"/>
      <c r="I34" s="894"/>
    </row>
    <row r="35" spans="1:9" x14ac:dyDescent="0.3">
      <c r="A35" s="894"/>
      <c r="B35" s="5"/>
      <c r="C35" s="5"/>
      <c r="D35" s="5"/>
      <c r="E35" s="5"/>
      <c r="F35" s="5"/>
      <c r="G35" s="5"/>
      <c r="H35" s="5"/>
      <c r="I35" s="894"/>
    </row>
    <row r="36" spans="1:9" ht="6.75" customHeight="1" x14ac:dyDescent="0.3">
      <c r="A36" s="894"/>
      <c r="B36" s="894"/>
      <c r="C36" s="894"/>
      <c r="D36" s="894"/>
      <c r="E36" s="894"/>
      <c r="F36" s="894"/>
      <c r="G36" s="894"/>
      <c r="H36" s="894"/>
      <c r="I36" s="894"/>
    </row>
    <row r="37" spans="1:9" ht="14.4" hidden="1" x14ac:dyDescent="0.3">
      <c r="A37" s="5"/>
      <c r="B37" s="257" t="s">
        <v>11</v>
      </c>
      <c r="C37" s="5"/>
      <c r="D37" s="5"/>
      <c r="E37" s="5"/>
      <c r="F37" s="5"/>
      <c r="G37" s="5"/>
      <c r="H37" s="5"/>
      <c r="I37" s="5"/>
    </row>
    <row r="38" spans="1:9" x14ac:dyDescent="0.3">
      <c r="A38" s="5"/>
      <c r="B38" s="5"/>
      <c r="C38" s="5"/>
      <c r="D38" s="5"/>
      <c r="E38" s="5"/>
      <c r="F38" s="5"/>
      <c r="G38" s="5"/>
      <c r="H38" s="5"/>
      <c r="I38" s="5"/>
    </row>
  </sheetData>
  <hyperlinks>
    <hyperlink ref="C14" r:id="rId1" display="alistair.watson@openoil.net" xr:uid="{00000000-0004-0000-0000-000000000000}"/>
  </hyperlinks>
  <pageMargins left="0.7" right="0.7" top="0.75" bottom="0.75" header="0.3" footer="0.3"/>
  <pageSetup paperSize="9" orientation="portrait" r:id="rId2"/>
  <headerFooter>
    <oddFooter>&amp;L_x000D_&amp;1#&amp;"Calibri"&amp;10&amp;K000000 Classified as Microsoft Confidential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A6A6A6"/>
  </sheetPr>
  <dimension ref="A2:M75"/>
  <sheetViews>
    <sheetView showGridLines="0" topLeftCell="A57" zoomScale="80" zoomScaleNormal="80" workbookViewId="0">
      <selection activeCell="E77" sqref="E77"/>
    </sheetView>
  </sheetViews>
  <sheetFormatPr defaultColWidth="14.5546875" defaultRowHeight="15.75" customHeight="1" x14ac:dyDescent="0.3"/>
  <cols>
    <col min="1" max="4" width="1.6640625" style="4" customWidth="1"/>
    <col min="5" max="8" width="14.5546875" style="1"/>
    <col min="9" max="9" width="47" style="1" customWidth="1"/>
    <col min="10" max="16384" width="14.5546875" style="1"/>
  </cols>
  <sheetData>
    <row r="2" spans="1:9" ht="15.75" customHeight="1" x14ac:dyDescent="0.3">
      <c r="A2" s="1"/>
      <c r="B2" s="1"/>
      <c r="C2" s="1"/>
      <c r="D2" s="1"/>
      <c r="E2" s="111"/>
    </row>
    <row r="3" spans="1:9" ht="15.75" customHeight="1" x14ac:dyDescent="0.3">
      <c r="A3" s="1"/>
      <c r="B3" s="1"/>
      <c r="C3" s="1"/>
      <c r="D3" s="1"/>
      <c r="E3" s="12"/>
    </row>
    <row r="4" spans="1:9" ht="15.75" customHeight="1" x14ac:dyDescent="0.3">
      <c r="A4" s="1"/>
      <c r="B4" s="1"/>
      <c r="C4" s="1"/>
      <c r="D4" s="1"/>
      <c r="E4" s="12"/>
    </row>
    <row r="9" spans="1:9" ht="15.75" customHeight="1" x14ac:dyDescent="0.3">
      <c r="A9" s="4" t="s">
        <v>12</v>
      </c>
    </row>
    <row r="10" spans="1:9" ht="15.75" customHeight="1" x14ac:dyDescent="0.3">
      <c r="B10" s="4" t="s">
        <v>13</v>
      </c>
      <c r="E10" s="111"/>
    </row>
    <row r="11" spans="1:9" ht="15.6" customHeight="1" x14ac:dyDescent="0.3">
      <c r="E11" s="5" t="s">
        <v>14</v>
      </c>
      <c r="I11" s="119" t="s">
        <v>15</v>
      </c>
    </row>
    <row r="12" spans="1:9" s="11" customFormat="1" ht="3.75" customHeight="1" x14ac:dyDescent="0.3">
      <c r="A12" s="6"/>
      <c r="B12" s="6"/>
      <c r="C12" s="6"/>
      <c r="D12" s="6"/>
      <c r="E12" s="16"/>
      <c r="I12" s="123"/>
    </row>
    <row r="13" spans="1:9" ht="15.75" customHeight="1" x14ac:dyDescent="0.3">
      <c r="E13" s="5" t="s">
        <v>16</v>
      </c>
      <c r="I13" s="120" t="s">
        <v>17</v>
      </c>
    </row>
    <row r="14" spans="1:9" s="11" customFormat="1" ht="3.75" customHeight="1" x14ac:dyDescent="0.3">
      <c r="A14" s="6"/>
      <c r="B14" s="6"/>
      <c r="C14" s="6"/>
      <c r="D14" s="6"/>
      <c r="E14" s="16"/>
      <c r="I14" s="123"/>
    </row>
    <row r="15" spans="1:9" ht="15.75" customHeight="1" x14ac:dyDescent="0.3">
      <c r="E15" s="5" t="s">
        <v>18</v>
      </c>
      <c r="I15" s="121" t="s">
        <v>19</v>
      </c>
    </row>
    <row r="16" spans="1:9" s="11" customFormat="1" ht="3.75" customHeight="1" x14ac:dyDescent="0.3">
      <c r="A16" s="6"/>
      <c r="B16" s="6"/>
      <c r="C16" s="6"/>
      <c r="D16" s="6"/>
      <c r="E16" s="16"/>
      <c r="I16" s="123"/>
    </row>
    <row r="17" spans="1:13" ht="15.75" customHeight="1" x14ac:dyDescent="0.3">
      <c r="E17" s="5" t="s">
        <v>20</v>
      </c>
      <c r="I17" s="122" t="s">
        <v>21</v>
      </c>
    </row>
    <row r="18" spans="1:13" s="11" customFormat="1" ht="3.75" customHeight="1" x14ac:dyDescent="0.3">
      <c r="A18" s="6"/>
      <c r="B18" s="6"/>
      <c r="C18" s="6"/>
      <c r="D18" s="6"/>
      <c r="E18" s="16"/>
      <c r="I18" s="123"/>
    </row>
    <row r="19" spans="1:13" ht="15.75" customHeight="1" x14ac:dyDescent="0.3">
      <c r="E19" s="5" t="s">
        <v>22</v>
      </c>
      <c r="I19" s="123" t="s">
        <v>23</v>
      </c>
    </row>
    <row r="20" spans="1:13" ht="15.75" customHeight="1" x14ac:dyDescent="0.3">
      <c r="B20" s="4" t="s">
        <v>24</v>
      </c>
      <c r="E20" s="111"/>
    </row>
    <row r="21" spans="1:13" ht="15.75" customHeight="1" x14ac:dyDescent="0.3">
      <c r="E21" s="12" t="s">
        <v>25</v>
      </c>
      <c r="I21" s="124" t="s">
        <v>26</v>
      </c>
    </row>
    <row r="22" spans="1:13" ht="15.75" customHeight="1" x14ac:dyDescent="0.3">
      <c r="E22" s="12" t="s">
        <v>27</v>
      </c>
      <c r="I22" s="125" t="s">
        <v>28</v>
      </c>
    </row>
    <row r="23" spans="1:13" ht="15.75" customHeight="1" x14ac:dyDescent="0.3">
      <c r="E23" s="12" t="s">
        <v>29</v>
      </c>
      <c r="I23" s="126" t="s">
        <v>30</v>
      </c>
    </row>
    <row r="24" spans="1:13" ht="15.75" customHeight="1" x14ac:dyDescent="0.3">
      <c r="B24" s="4" t="s">
        <v>31</v>
      </c>
      <c r="E24" s="111"/>
    </row>
    <row r="25" spans="1:13" ht="15.75" customHeight="1" x14ac:dyDescent="0.3">
      <c r="E25" s="12" t="s">
        <v>32</v>
      </c>
      <c r="I25" s="127" t="s">
        <v>33</v>
      </c>
      <c r="L25" s="11"/>
      <c r="M25" s="11"/>
    </row>
    <row r="26" spans="1:13" s="11" customFormat="1" ht="3.75" customHeight="1" x14ac:dyDescent="0.3">
      <c r="A26" s="6"/>
      <c r="B26" s="6"/>
      <c r="C26" s="6"/>
      <c r="D26" s="6"/>
      <c r="E26" s="16"/>
      <c r="I26" s="123"/>
    </row>
    <row r="27" spans="1:13" ht="15.75" customHeight="1" x14ac:dyDescent="0.3">
      <c r="E27" s="12" t="s">
        <v>34</v>
      </c>
      <c r="I27" s="26" t="s">
        <v>35</v>
      </c>
      <c r="L27" s="11"/>
      <c r="M27" s="11"/>
    </row>
    <row r="28" spans="1:13" s="11" customFormat="1" ht="3.75" customHeight="1" x14ac:dyDescent="0.3">
      <c r="A28" s="6"/>
      <c r="B28" s="6"/>
      <c r="C28" s="6"/>
      <c r="D28" s="6"/>
      <c r="E28" s="16"/>
      <c r="I28" s="123"/>
    </row>
    <row r="29" spans="1:13" ht="15.75" customHeight="1" x14ac:dyDescent="0.3">
      <c r="E29" s="12" t="s">
        <v>36</v>
      </c>
      <c r="I29" s="26" t="s">
        <v>37</v>
      </c>
      <c r="L29" s="11"/>
      <c r="M29" s="11"/>
    </row>
    <row r="30" spans="1:13" ht="15.75" customHeight="1" x14ac:dyDescent="0.3">
      <c r="B30" s="4" t="s">
        <v>38</v>
      </c>
      <c r="E30" s="12"/>
      <c r="L30" s="11"/>
      <c r="M30" s="11"/>
    </row>
    <row r="31" spans="1:13" ht="15.75" customHeight="1" x14ac:dyDescent="0.3">
      <c r="E31" s="12" t="s">
        <v>39</v>
      </c>
      <c r="I31" s="128" t="s">
        <v>40</v>
      </c>
      <c r="L31" s="11"/>
      <c r="M31" s="11"/>
    </row>
    <row r="32" spans="1:13" ht="15.75" customHeight="1" x14ac:dyDescent="0.3">
      <c r="B32" s="4" t="s">
        <v>41</v>
      </c>
      <c r="E32" s="12"/>
    </row>
    <row r="33" spans="1:9" ht="15.75" customHeight="1" x14ac:dyDescent="0.3">
      <c r="E33" s="12" t="s">
        <v>42</v>
      </c>
      <c r="I33" s="53" t="s">
        <v>43</v>
      </c>
    </row>
    <row r="34" spans="1:9" s="11" customFormat="1" ht="3.75" customHeight="1" x14ac:dyDescent="0.3">
      <c r="A34" s="6"/>
      <c r="B34" s="6"/>
      <c r="C34" s="6"/>
      <c r="D34" s="6"/>
      <c r="E34" s="16"/>
      <c r="I34" s="123"/>
    </row>
    <row r="35" spans="1:9" ht="15.75" customHeight="1" x14ac:dyDescent="0.3">
      <c r="E35" s="12" t="s">
        <v>44</v>
      </c>
      <c r="I35" s="129" t="s">
        <v>45</v>
      </c>
    </row>
    <row r="36" spans="1:9" ht="15.75" customHeight="1" x14ac:dyDescent="0.3">
      <c r="A36" s="6" t="s">
        <v>46</v>
      </c>
      <c r="B36" s="6"/>
      <c r="C36" s="6"/>
      <c r="D36" s="6"/>
    </row>
    <row r="37" spans="1:9" ht="15.75" customHeight="1" x14ac:dyDescent="0.3">
      <c r="A37" s="1"/>
      <c r="B37" s="1"/>
      <c r="C37" s="1"/>
      <c r="D37" s="1"/>
      <c r="E37" s="131" t="s">
        <v>47</v>
      </c>
      <c r="I37" s="1" t="s">
        <v>48</v>
      </c>
    </row>
    <row r="38" spans="1:9" ht="15.75" customHeight="1" x14ac:dyDescent="0.3">
      <c r="A38" s="1"/>
      <c r="B38" s="1"/>
      <c r="C38" s="1"/>
      <c r="D38" s="1"/>
      <c r="E38" s="130" t="s">
        <v>49</v>
      </c>
      <c r="I38" s="113" t="s">
        <v>50</v>
      </c>
    </row>
    <row r="39" spans="1:9" ht="15.75" customHeight="1" x14ac:dyDescent="0.3">
      <c r="A39" s="1"/>
      <c r="B39" s="1"/>
      <c r="C39" s="1"/>
      <c r="D39" s="1"/>
      <c r="E39" s="131" t="s">
        <v>51</v>
      </c>
      <c r="I39" s="113" t="s">
        <v>52</v>
      </c>
    </row>
    <row r="40" spans="1:9" ht="15.75" customHeight="1" x14ac:dyDescent="0.3">
      <c r="A40" s="6"/>
      <c r="B40" s="6"/>
      <c r="C40" s="6"/>
      <c r="D40" s="6"/>
      <c r="E40" s="113" t="s">
        <v>53</v>
      </c>
      <c r="I40" s="113" t="s">
        <v>54</v>
      </c>
    </row>
    <row r="41" spans="1:9" ht="15.75" customHeight="1" x14ac:dyDescent="0.3">
      <c r="A41" s="1"/>
      <c r="B41" s="1"/>
      <c r="C41" s="1"/>
      <c r="D41" s="1"/>
      <c r="E41" s="131" t="s">
        <v>55</v>
      </c>
      <c r="I41" s="113" t="s">
        <v>56</v>
      </c>
    </row>
    <row r="42" spans="1:9" ht="15.75" customHeight="1" x14ac:dyDescent="0.3">
      <c r="A42" s="1"/>
      <c r="B42" s="1"/>
      <c r="C42" s="1"/>
      <c r="D42" s="1"/>
      <c r="E42" s="113" t="s">
        <v>57</v>
      </c>
      <c r="I42" s="113" t="s">
        <v>58</v>
      </c>
    </row>
    <row r="43" spans="1:9" ht="15.75" customHeight="1" x14ac:dyDescent="0.3">
      <c r="A43" s="6"/>
      <c r="B43" s="6"/>
      <c r="C43" s="6"/>
      <c r="D43" s="6"/>
      <c r="E43" s="113" t="s">
        <v>59</v>
      </c>
      <c r="I43" s="113" t="s">
        <v>60</v>
      </c>
    </row>
    <row r="44" spans="1:9" ht="15.75" customHeight="1" x14ac:dyDescent="0.3">
      <c r="A44" s="1"/>
      <c r="B44" s="1"/>
      <c r="C44" s="1"/>
      <c r="D44" s="1"/>
      <c r="E44" s="131" t="s">
        <v>61</v>
      </c>
      <c r="I44" s="113" t="s">
        <v>62</v>
      </c>
    </row>
    <row r="45" spans="1:9" ht="15.75" customHeight="1" x14ac:dyDescent="0.3">
      <c r="A45" s="1"/>
      <c r="B45" s="1"/>
      <c r="C45" s="1"/>
      <c r="D45" s="1"/>
      <c r="E45" s="131" t="s">
        <v>63</v>
      </c>
      <c r="I45" s="113" t="s">
        <v>64</v>
      </c>
    </row>
    <row r="46" spans="1:9" ht="15.75" customHeight="1" x14ac:dyDescent="0.3">
      <c r="A46" s="1"/>
      <c r="B46" s="1"/>
      <c r="C46" s="1"/>
      <c r="D46" s="1"/>
      <c r="E46" s="131" t="s">
        <v>65</v>
      </c>
      <c r="I46" s="113" t="s">
        <v>66</v>
      </c>
    </row>
    <row r="47" spans="1:9" ht="15.75" customHeight="1" x14ac:dyDescent="0.3">
      <c r="A47" s="1"/>
      <c r="B47" s="1"/>
      <c r="C47" s="1"/>
      <c r="D47" s="1"/>
      <c r="E47" s="131" t="s">
        <v>67</v>
      </c>
      <c r="I47" s="113" t="s">
        <v>68</v>
      </c>
    </row>
    <row r="48" spans="1:9" s="11" customFormat="1" ht="3.75" customHeight="1" x14ac:dyDescent="0.3">
      <c r="A48" s="6"/>
      <c r="B48" s="6"/>
      <c r="C48" s="6"/>
      <c r="D48" s="6"/>
      <c r="E48" s="16"/>
      <c r="I48" s="123"/>
    </row>
    <row r="49" spans="1:9" ht="15.75" customHeight="1" x14ac:dyDescent="0.3">
      <c r="A49" s="1"/>
      <c r="B49" s="1"/>
      <c r="C49" s="1"/>
      <c r="D49" s="1"/>
      <c r="E49" s="12" t="s">
        <v>69</v>
      </c>
      <c r="I49" s="113" t="s">
        <v>70</v>
      </c>
    </row>
    <row r="50" spans="1:9" ht="15.75" customHeight="1" x14ac:dyDescent="0.3">
      <c r="E50" s="11" t="s">
        <v>71</v>
      </c>
      <c r="I50" s="137" t="s">
        <v>72</v>
      </c>
    </row>
    <row r="51" spans="1:9" ht="15.75" customHeight="1" x14ac:dyDescent="0.3">
      <c r="E51" s="137" t="s">
        <v>73</v>
      </c>
      <c r="I51" s="137" t="s">
        <v>74</v>
      </c>
    </row>
    <row r="52" spans="1:9" s="11" customFormat="1" ht="3.75" customHeight="1" x14ac:dyDescent="0.3">
      <c r="A52" s="6"/>
      <c r="B52" s="6"/>
      <c r="C52" s="6"/>
      <c r="D52" s="6"/>
      <c r="E52" s="16"/>
      <c r="I52" s="123"/>
    </row>
    <row r="53" spans="1:9" ht="15.75" customHeight="1" x14ac:dyDescent="0.3">
      <c r="E53" s="113" t="s">
        <v>75</v>
      </c>
      <c r="I53" s="137" t="s">
        <v>76</v>
      </c>
    </row>
    <row r="54" spans="1:9" ht="15.75" customHeight="1" x14ac:dyDescent="0.3">
      <c r="E54" s="1" t="s">
        <v>77</v>
      </c>
      <c r="I54" s="11" t="s">
        <v>78</v>
      </c>
    </row>
    <row r="55" spans="1:9" ht="15.75" customHeight="1" x14ac:dyDescent="0.3">
      <c r="A55" s="1"/>
      <c r="B55" s="1"/>
      <c r="C55" s="1"/>
      <c r="D55" s="1"/>
      <c r="E55" s="131" t="s">
        <v>79</v>
      </c>
      <c r="I55" s="1" t="s">
        <v>80</v>
      </c>
    </row>
    <row r="56" spans="1:9" ht="15.75" customHeight="1" x14ac:dyDescent="0.3">
      <c r="A56" s="1"/>
      <c r="B56" s="1"/>
      <c r="C56" s="1"/>
      <c r="D56" s="1"/>
      <c r="E56" s="131" t="s">
        <v>81</v>
      </c>
      <c r="I56" s="1" t="s">
        <v>82</v>
      </c>
    </row>
    <row r="57" spans="1:9" ht="15.75" customHeight="1" x14ac:dyDescent="0.3">
      <c r="E57" s="1" t="s">
        <v>83</v>
      </c>
      <c r="I57" s="11" t="s">
        <v>84</v>
      </c>
    </row>
    <row r="58" spans="1:9" ht="15.75" customHeight="1" x14ac:dyDescent="0.3">
      <c r="E58" s="1" t="s">
        <v>85</v>
      </c>
      <c r="I58" s="11" t="s">
        <v>86</v>
      </c>
    </row>
    <row r="59" spans="1:9" ht="15.75" customHeight="1" x14ac:dyDescent="0.3">
      <c r="E59" s="1" t="s">
        <v>87</v>
      </c>
      <c r="I59" s="11" t="s">
        <v>88</v>
      </c>
    </row>
    <row r="60" spans="1:9" s="11" customFormat="1" ht="3.75" customHeight="1" x14ac:dyDescent="0.3">
      <c r="A60" s="6"/>
      <c r="B60" s="6"/>
      <c r="C60" s="6"/>
      <c r="D60" s="6"/>
      <c r="E60" s="16"/>
      <c r="I60" s="123"/>
    </row>
    <row r="61" spans="1:9" ht="15.75" customHeight="1" x14ac:dyDescent="0.3">
      <c r="E61" s="113" t="s">
        <v>89</v>
      </c>
      <c r="I61" s="137" t="s">
        <v>90</v>
      </c>
    </row>
    <row r="62" spans="1:9" ht="15.75" customHeight="1" x14ac:dyDescent="0.3">
      <c r="E62" s="11" t="s">
        <v>91</v>
      </c>
      <c r="I62" s="137" t="s">
        <v>92</v>
      </c>
    </row>
    <row r="63" spans="1:9" ht="15.75" customHeight="1" x14ac:dyDescent="0.3">
      <c r="E63" s="137" t="s">
        <v>93</v>
      </c>
      <c r="I63" s="137" t="s">
        <v>94</v>
      </c>
    </row>
    <row r="64" spans="1:9" ht="15.75" customHeight="1" x14ac:dyDescent="0.3">
      <c r="E64" s="137" t="s">
        <v>95</v>
      </c>
      <c r="I64" s="137" t="s">
        <v>96</v>
      </c>
    </row>
    <row r="65" spans="1:9" ht="15.75" customHeight="1" x14ac:dyDescent="0.3">
      <c r="E65" s="137" t="s">
        <v>97</v>
      </c>
      <c r="I65" s="137" t="s">
        <v>98</v>
      </c>
    </row>
    <row r="66" spans="1:9" ht="15.75" customHeight="1" x14ac:dyDescent="0.3">
      <c r="E66" s="137" t="s">
        <v>99</v>
      </c>
      <c r="I66" s="137" t="s">
        <v>100</v>
      </c>
    </row>
    <row r="67" spans="1:9" ht="15.75" customHeight="1" x14ac:dyDescent="0.3">
      <c r="E67" s="137" t="s">
        <v>101</v>
      </c>
      <c r="I67" s="137" t="s">
        <v>102</v>
      </c>
    </row>
    <row r="68" spans="1:9" ht="15.75" customHeight="1" x14ac:dyDescent="0.3">
      <c r="E68" s="137" t="s">
        <v>103</v>
      </c>
      <c r="I68" s="137" t="s">
        <v>104</v>
      </c>
    </row>
    <row r="69" spans="1:9" s="11" customFormat="1" ht="3.75" customHeight="1" x14ac:dyDescent="0.3">
      <c r="A69" s="6"/>
      <c r="B69" s="6"/>
      <c r="C69" s="6"/>
      <c r="D69" s="6"/>
      <c r="E69" s="16"/>
      <c r="I69" s="123"/>
    </row>
    <row r="70" spans="1:9" ht="15.75" customHeight="1" x14ac:dyDescent="0.3">
      <c r="E70" s="137" t="s">
        <v>105</v>
      </c>
      <c r="I70" s="137" t="s">
        <v>106</v>
      </c>
    </row>
    <row r="71" spans="1:9" ht="15.75" customHeight="1" x14ac:dyDescent="0.3">
      <c r="E71" s="137" t="s">
        <v>107</v>
      </c>
      <c r="I71" s="137" t="s">
        <v>108</v>
      </c>
    </row>
    <row r="72" spans="1:9" ht="15.75" customHeight="1" x14ac:dyDescent="0.3">
      <c r="E72" s="137" t="s">
        <v>109</v>
      </c>
      <c r="I72" s="137" t="s">
        <v>110</v>
      </c>
    </row>
    <row r="73" spans="1:9" ht="15.75" customHeight="1" x14ac:dyDescent="0.3">
      <c r="E73" s="137" t="s">
        <v>111</v>
      </c>
      <c r="I73" s="137" t="s">
        <v>112</v>
      </c>
    </row>
    <row r="74" spans="1:9" ht="15.75" customHeight="1" x14ac:dyDescent="0.3">
      <c r="E74" s="137" t="s">
        <v>113</v>
      </c>
      <c r="I74" s="137" t="s">
        <v>114</v>
      </c>
    </row>
    <row r="75" spans="1:9" ht="3.75" customHeight="1" x14ac:dyDescent="0.3">
      <c r="E75" s="11"/>
      <c r="I75" s="137"/>
    </row>
  </sheetData>
  <pageMargins left="0.7" right="0.7" top="0.75" bottom="0.75" header="0.3" footer="0.3"/>
  <pageSetup orientation="portrait" r:id="rId1"/>
  <headerFooter>
    <oddFooter>&amp;L_x000D_&amp;1#&amp;"Calibri"&amp;10&amp;K000000 Classified as Microsoft Confidential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9CCFF"/>
  </sheetPr>
  <dimension ref="A1:BH94"/>
  <sheetViews>
    <sheetView showGridLines="0" topLeftCell="A35" zoomScale="60" zoomScaleNormal="60" workbookViewId="0">
      <selection activeCell="G82" sqref="G82"/>
    </sheetView>
  </sheetViews>
  <sheetFormatPr defaultColWidth="0" defaultRowHeight="13.8" x14ac:dyDescent="0.3"/>
  <cols>
    <col min="1" max="1" width="0.6640625" style="5" customWidth="1"/>
    <col min="2" max="2" width="1.109375" style="5" customWidth="1"/>
    <col min="3" max="3" width="1" style="5" customWidth="1"/>
    <col min="4" max="4" width="0.6640625" style="5" customWidth="1"/>
    <col min="5" max="5" width="33" style="5" bestFit="1" customWidth="1"/>
    <col min="6" max="6" width="15.44140625" style="5" bestFit="1" customWidth="1"/>
    <col min="7" max="7" width="13.6640625" style="5" bestFit="1" customWidth="1"/>
    <col min="8" max="8" width="0.5546875" style="16" customWidth="1"/>
    <col min="9" max="9" width="31.33203125" style="5" bestFit="1" customWidth="1"/>
    <col min="10" max="10" width="8.6640625" style="5" customWidth="1"/>
    <col min="11" max="14" width="11.6640625" style="5" customWidth="1"/>
    <col min="15" max="15" width="2" style="5" customWidth="1"/>
    <col min="16" max="16" width="32.44140625" style="5" customWidth="1"/>
    <col min="17" max="17" width="9.44140625" style="5" customWidth="1"/>
    <col min="18" max="18" width="10.33203125" style="5" customWidth="1"/>
    <col min="19" max="19" width="10.5546875" style="5" customWidth="1"/>
    <col min="20" max="21" width="10.33203125" style="5" customWidth="1"/>
    <col min="22" max="22" width="2.109375" style="5" customWidth="1"/>
    <col min="23" max="23" width="2" style="16" customWidth="1"/>
    <col min="24" max="16384" width="9.109375" style="16" hidden="1"/>
  </cols>
  <sheetData>
    <row r="1" spans="1:23" ht="25.8" x14ac:dyDescent="0.3">
      <c r="A1" s="7" t="str">
        <f ca="1" xml:space="preserve"> RIGHT(CELL("filename", $A$1), LEN(CELL("filename", $A$1)) - SEARCH("]", CELL("filename", $A$1)))</f>
        <v>Dashboard</v>
      </c>
      <c r="K1" s="23" t="str">
        <f>Outputs!I2</f>
        <v>Error chks</v>
      </c>
      <c r="L1" s="53">
        <f ca="1">Outputs!F2</f>
        <v>0</v>
      </c>
      <c r="M1" s="23" t="str">
        <f>Outputs!I3</f>
        <v>Track chgs</v>
      </c>
      <c r="N1" s="53">
        <f ca="1">Outputs!F3</f>
        <v>0</v>
      </c>
    </row>
    <row r="2" spans="1:23" s="214" customFormat="1" ht="21" x14ac:dyDescent="0.3">
      <c r="A2" s="82"/>
      <c r="B2" s="449" t="s">
        <v>115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 t="s">
        <v>116</v>
      </c>
      <c r="Q2" s="82"/>
      <c r="R2" s="82"/>
      <c r="S2" s="82"/>
      <c r="T2" s="82"/>
      <c r="U2" s="82"/>
      <c r="V2" s="82"/>
      <c r="W2" s="82"/>
    </row>
    <row r="3" spans="1:23" s="448" customFormat="1" x14ac:dyDescent="0.3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</row>
    <row r="4" spans="1:23" s="448" customFormat="1" x14ac:dyDescent="0.3">
      <c r="A4" s="295"/>
      <c r="B4" s="295"/>
      <c r="C4" s="295"/>
      <c r="D4" s="295"/>
      <c r="E4" s="295"/>
      <c r="F4" s="295"/>
      <c r="G4" s="295"/>
      <c r="H4" s="295"/>
      <c r="I4" s="295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</row>
    <row r="5" spans="1:23" s="448" customFormat="1" x14ac:dyDescent="0.3">
      <c r="A5" s="295"/>
      <c r="B5" s="295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</row>
    <row r="6" spans="1:23" s="448" customFormat="1" x14ac:dyDescent="0.3">
      <c r="A6" s="295"/>
      <c r="B6" s="295"/>
      <c r="C6" s="295"/>
      <c r="D6" s="295"/>
      <c r="E6" s="295"/>
      <c r="F6" s="295"/>
      <c r="G6" s="295"/>
      <c r="H6" s="295"/>
      <c r="I6" s="295"/>
      <c r="J6" s="295"/>
      <c r="K6" s="295"/>
      <c r="L6" s="295"/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</row>
    <row r="7" spans="1:23" s="448" customFormat="1" x14ac:dyDescent="0.3">
      <c r="A7" s="295"/>
      <c r="B7" s="295"/>
      <c r="C7" s="295"/>
      <c r="D7" s="295"/>
      <c r="E7" s="295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</row>
    <row r="8" spans="1:23" s="448" customFormat="1" x14ac:dyDescent="0.3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</row>
    <row r="9" spans="1:23" s="448" customFormat="1" x14ac:dyDescent="0.3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</row>
    <row r="10" spans="1:23" s="448" customFormat="1" x14ac:dyDescent="0.3">
      <c r="A10" s="295"/>
      <c r="B10" s="295"/>
      <c r="C10" s="295"/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295"/>
      <c r="W10" s="295"/>
    </row>
    <row r="11" spans="1:23" s="448" customFormat="1" x14ac:dyDescent="0.3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</row>
    <row r="12" spans="1:23" s="448" customFormat="1" x14ac:dyDescent="0.3">
      <c r="A12" s="295"/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295"/>
      <c r="T12" s="295"/>
      <c r="U12" s="295"/>
      <c r="V12" s="295"/>
      <c r="W12" s="295"/>
    </row>
    <row r="13" spans="1:23" s="448" customFormat="1" x14ac:dyDescent="0.3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</row>
    <row r="14" spans="1:23" s="448" customFormat="1" x14ac:dyDescent="0.3">
      <c r="A14" s="295"/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295"/>
      <c r="W14" s="295"/>
    </row>
    <row r="15" spans="1:23" s="448" customFormat="1" x14ac:dyDescent="0.3">
      <c r="A15" s="295"/>
      <c r="B15" s="295"/>
      <c r="C15" s="295"/>
      <c r="D15" s="295"/>
      <c r="E15" s="295"/>
      <c r="F15" s="295"/>
      <c r="G15" s="295"/>
      <c r="H15" s="295"/>
      <c r="I15" s="295"/>
      <c r="J15" s="295"/>
      <c r="K15" s="295"/>
      <c r="L15" s="295"/>
      <c r="M15" s="295"/>
      <c r="N15" s="295"/>
      <c r="O15" s="295"/>
      <c r="P15" s="295"/>
      <c r="Q15" s="295"/>
      <c r="R15" s="295"/>
      <c r="S15" s="295"/>
      <c r="T15" s="295"/>
      <c r="U15" s="295"/>
      <c r="V15" s="295"/>
      <c r="W15" s="295"/>
    </row>
    <row r="16" spans="1:23" s="448" customFormat="1" x14ac:dyDescent="0.3">
      <c r="A16" s="29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</row>
    <row r="17" spans="1:23" s="448" customFormat="1" x14ac:dyDescent="0.3">
      <c r="A17" s="295"/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</row>
    <row r="18" spans="1:23" s="448" customFormat="1" x14ac:dyDescent="0.3">
      <c r="A18" s="295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</row>
    <row r="19" spans="1:23" s="448" customFormat="1" x14ac:dyDescent="0.3">
      <c r="A19" s="295"/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</row>
    <row r="20" spans="1:23" s="448" customFormat="1" x14ac:dyDescent="0.3">
      <c r="A20" s="295"/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295"/>
      <c r="W20" s="295"/>
    </row>
    <row r="21" spans="1:23" s="448" customFormat="1" x14ac:dyDescent="0.3">
      <c r="A21" s="295"/>
      <c r="B21" s="295"/>
      <c r="C21" s="295"/>
      <c r="D21" s="295"/>
      <c r="E21" s="295"/>
      <c r="F21" s="295"/>
      <c r="G21" s="295"/>
      <c r="H21" s="295"/>
      <c r="I21" s="295"/>
      <c r="J21" s="295"/>
      <c r="K21" s="295"/>
      <c r="L21" s="295"/>
      <c r="M21" s="295"/>
      <c r="N21" s="295"/>
      <c r="O21" s="295"/>
      <c r="P21" s="295"/>
      <c r="Q21" s="295"/>
      <c r="R21" s="295"/>
      <c r="S21" s="295"/>
      <c r="T21" s="295"/>
      <c r="U21" s="295"/>
      <c r="V21" s="295"/>
      <c r="W21" s="295"/>
    </row>
    <row r="22" spans="1:23" s="448" customFormat="1" x14ac:dyDescent="0.3">
      <c r="A22" s="295"/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</row>
    <row r="23" spans="1:23" s="448" customFormat="1" x14ac:dyDescent="0.3">
      <c r="A23" s="295"/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</row>
    <row r="24" spans="1:23" s="448" customFormat="1" x14ac:dyDescent="0.3">
      <c r="A24" s="295"/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</row>
    <row r="25" spans="1:23" s="448" customFormat="1" x14ac:dyDescent="0.3">
      <c r="A25" s="295"/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</row>
    <row r="26" spans="1:23" s="448" customFormat="1" x14ac:dyDescent="0.3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</row>
    <row r="27" spans="1:23" s="448" customFormat="1" x14ac:dyDescent="0.3">
      <c r="A27" s="295"/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</row>
    <row r="28" spans="1:23" s="448" customFormat="1" x14ac:dyDescent="0.3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</row>
    <row r="29" spans="1:23" s="448" customFormat="1" x14ac:dyDescent="0.3">
      <c r="A29" s="295"/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</row>
    <row r="30" spans="1:23" s="448" customFormat="1" x14ac:dyDescent="0.3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</row>
    <row r="31" spans="1:23" s="448" customFormat="1" x14ac:dyDescent="0.3">
      <c r="A31" s="295"/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  <c r="V31" s="295"/>
      <c r="W31" s="295"/>
    </row>
    <row r="32" spans="1:23" s="448" customFormat="1" x14ac:dyDescent="0.3">
      <c r="A32" s="295"/>
      <c r="B32" s="295"/>
      <c r="C32" s="295"/>
      <c r="D32" s="295"/>
      <c r="E32" s="295"/>
      <c r="F32" s="295"/>
      <c r="G32" s="295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295"/>
      <c r="T32" s="295"/>
      <c r="U32" s="295"/>
      <c r="V32" s="295"/>
      <c r="W32" s="295"/>
    </row>
    <row r="33" spans="1:23" s="448" customFormat="1" x14ac:dyDescent="0.3">
      <c r="A33" s="295"/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95"/>
      <c r="W33" s="295"/>
    </row>
    <row r="34" spans="1:23" s="448" customFormat="1" x14ac:dyDescent="0.3">
      <c r="A34" s="295"/>
      <c r="B34" s="295"/>
      <c r="C34" s="295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</row>
    <row r="35" spans="1:23" s="448" customFormat="1" x14ac:dyDescent="0.3">
      <c r="A35" s="295"/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295"/>
      <c r="W35" s="295"/>
    </row>
    <row r="36" spans="1:23" s="448" customFormat="1" x14ac:dyDescent="0.3">
      <c r="A36" s="295"/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295"/>
      <c r="T36" s="295"/>
      <c r="U36" s="295"/>
      <c r="V36" s="295"/>
      <c r="W36" s="295"/>
    </row>
    <row r="37" spans="1:23" s="448" customFormat="1" x14ac:dyDescent="0.3">
      <c r="A37" s="295"/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  <c r="V37" s="295"/>
      <c r="W37" s="295"/>
    </row>
    <row r="38" spans="1:23" s="448" customFormat="1" x14ac:dyDescent="0.3">
      <c r="A38" s="295"/>
      <c r="B38" s="295"/>
      <c r="C38" s="295"/>
      <c r="D38" s="295"/>
      <c r="E38" s="295"/>
      <c r="F38" s="295"/>
      <c r="G38" s="295"/>
      <c r="H38" s="295"/>
      <c r="I38" s="295"/>
      <c r="J38" s="295"/>
      <c r="K38" s="295"/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</row>
    <row r="39" spans="1:23" s="450" customFormat="1" ht="21" x14ac:dyDescent="0.3">
      <c r="A39" s="449"/>
      <c r="B39" s="449" t="s">
        <v>117</v>
      </c>
      <c r="C39" s="449"/>
      <c r="D39" s="449"/>
      <c r="E39" s="449"/>
      <c r="F39" s="449"/>
      <c r="G39" s="449"/>
      <c r="H39" s="449"/>
      <c r="I39" s="449"/>
      <c r="J39" s="449"/>
      <c r="K39" s="449"/>
      <c r="L39" s="449"/>
      <c r="M39" s="449"/>
      <c r="N39" s="449"/>
      <c r="O39" s="449"/>
      <c r="P39" s="449" t="s">
        <v>116</v>
      </c>
      <c r="Q39" s="449"/>
      <c r="R39" s="449"/>
      <c r="S39" s="449"/>
      <c r="T39" s="449"/>
      <c r="U39" s="449"/>
      <c r="V39" s="449"/>
      <c r="W39" s="449"/>
    </row>
    <row r="40" spans="1:23" ht="5.0999999999999996" customHeight="1" x14ac:dyDescent="0.3">
      <c r="A40" s="16"/>
      <c r="B40" s="16"/>
      <c r="C40" s="16"/>
      <c r="D40" s="16"/>
      <c r="E40" s="16"/>
      <c r="F40" s="16"/>
      <c r="G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</row>
    <row r="41" spans="1:23" s="215" customFormat="1" x14ac:dyDescent="0.3">
      <c r="B41" s="5"/>
      <c r="C41" s="4" t="s">
        <v>118</v>
      </c>
      <c r="D41" s="5"/>
      <c r="E41" s="5"/>
      <c r="F41" s="5"/>
      <c r="G41" s="5"/>
      <c r="I41"/>
      <c r="J41" s="5"/>
      <c r="K41" s="216" t="s">
        <v>119</v>
      </c>
      <c r="L41" s="217"/>
      <c r="M41" s="218" t="str">
        <f xml:space="preserve"> DISC_LAB</f>
        <v xml:space="preserve"> NPV 10.00</v>
      </c>
      <c r="N41" s="217"/>
      <c r="P41" s="6" t="s">
        <v>120</v>
      </c>
      <c r="Q41" s="6"/>
      <c r="R41" s="6" t="s">
        <v>121</v>
      </c>
      <c r="S41" s="6" t="s">
        <v>122</v>
      </c>
      <c r="T41" s="6" t="s">
        <v>123</v>
      </c>
      <c r="U41" s="6" t="s">
        <v>124</v>
      </c>
    </row>
    <row r="42" spans="1:23" x14ac:dyDescent="0.3">
      <c r="A42" s="54"/>
      <c r="E42" s="16" t="s">
        <v>125</v>
      </c>
      <c r="F42" s="420" t="s">
        <v>126</v>
      </c>
      <c r="G42" s="16"/>
      <c r="H42" s="151"/>
      <c r="K42" s="219" t="s">
        <v>127</v>
      </c>
      <c r="L42" s="219" t="s">
        <v>128</v>
      </c>
      <c r="M42" s="219" t="s">
        <v>127</v>
      </c>
      <c r="N42" s="219" t="s">
        <v>128</v>
      </c>
      <c r="P42" s="5" t="str">
        <f>Analysis!E77</f>
        <v>Total Oil production</v>
      </c>
      <c r="R42" s="5" t="str">
        <f>Analysis!G77</f>
        <v>MM bbl</v>
      </c>
      <c r="S42" s="5">
        <f xml:space="preserve"> Analysis!F$77</f>
        <v>20.999999999999996</v>
      </c>
    </row>
    <row r="43" spans="1:23" x14ac:dyDescent="0.3">
      <c r="I43" s="5" t="s">
        <v>129</v>
      </c>
      <c r="J43" s="5" t="s">
        <v>82</v>
      </c>
      <c r="K43" s="220">
        <f xml:space="preserve"> Analysis!F$467</f>
        <v>0.16357606507544675</v>
      </c>
      <c r="L43" s="220">
        <f xml:space="preserve"> Analysis!F$473</f>
        <v>0.17699802058120628</v>
      </c>
      <c r="P43" s="5" t="str">
        <f>Analysis!E78</f>
        <v>Total Gas production</v>
      </c>
      <c r="R43" s="5" t="str">
        <f>Analysis!G78</f>
        <v>tcf</v>
      </c>
      <c r="S43" s="5">
        <f>Analysis!F78</f>
        <v>2.9999999999999996</v>
      </c>
    </row>
    <row r="44" spans="1:23" x14ac:dyDescent="0.3">
      <c r="A44" s="16"/>
      <c r="C44" s="4" t="s">
        <v>130</v>
      </c>
      <c r="H44" s="157"/>
      <c r="I44" s="5" t="s">
        <v>131</v>
      </c>
      <c r="J44" s="5" t="s">
        <v>82</v>
      </c>
      <c r="K44" s="220">
        <f ca="1" xml:space="preserve"> Analysis!$F$468</f>
        <v>0.11834695764089331</v>
      </c>
      <c r="L44" s="220">
        <f ca="1" xml:space="preserve"> Analysis!F$474</f>
        <v>0.12973455279591772</v>
      </c>
      <c r="P44" s="16"/>
      <c r="Q44" s="16"/>
      <c r="R44" s="16"/>
      <c r="S44" s="16"/>
    </row>
    <row r="45" spans="1:23" x14ac:dyDescent="0.3">
      <c r="A45" s="16"/>
      <c r="E45" s="16" t="s">
        <v>132</v>
      </c>
      <c r="F45" s="310">
        <v>3</v>
      </c>
      <c r="G45" s="16" t="s">
        <v>133</v>
      </c>
      <c r="H45" s="157"/>
      <c r="I45" s="5" t="s">
        <v>134</v>
      </c>
      <c r="J45" s="5" t="s">
        <v>74</v>
      </c>
      <c r="K45" s="5">
        <f xml:space="preserve"> Analysis!F$211</f>
        <v>22443.58780730822</v>
      </c>
      <c r="L45" s="5">
        <f xml:space="preserve"> Analysis!F$217</f>
        <v>22660.957164364219</v>
      </c>
      <c r="M45" s="5">
        <f xml:space="preserve"> Analysis!F$326</f>
        <v>1431.5546492531491</v>
      </c>
      <c r="N45" s="5">
        <f xml:space="preserve"> Analysis!F$333</f>
        <v>2794.5236436751557</v>
      </c>
    </row>
    <row r="46" spans="1:23" x14ac:dyDescent="0.3">
      <c r="I46" s="5" t="s">
        <v>135</v>
      </c>
      <c r="J46" s="5" t="s">
        <v>74</v>
      </c>
      <c r="K46" s="5">
        <f ca="1" xml:space="preserve"> Analysis!F$188</f>
        <v>12266.015492998407</v>
      </c>
      <c r="L46" s="5">
        <f ca="1" xml:space="preserve"> Analysis!F$194</f>
        <v>12264.920669154657</v>
      </c>
      <c r="M46" s="5">
        <f ca="1" xml:space="preserve"> Analysis!F$298</f>
        <v>1121.9830881816004</v>
      </c>
      <c r="N46" s="5">
        <f ca="1" xml:space="preserve"> Analysis!F$305</f>
        <v>1986.3368403352076</v>
      </c>
      <c r="P46" s="5" t="str">
        <f>Analysis!E102</f>
        <v>Oil price realized</v>
      </c>
      <c r="R46" s="5" t="str">
        <f>Analysis!G102</f>
        <v>$/bbl</v>
      </c>
      <c r="S46" s="5">
        <f>Analysis!F102</f>
        <v>81.225344399719006</v>
      </c>
      <c r="T46" s="5">
        <f>Analysis!F103</f>
        <v>50.000000000000028</v>
      </c>
    </row>
    <row r="47" spans="1:23" x14ac:dyDescent="0.3">
      <c r="A47" s="16"/>
      <c r="C47" s="4" t="s">
        <v>136</v>
      </c>
      <c r="H47" s="157"/>
      <c r="I47" s="5" t="s">
        <v>137</v>
      </c>
      <c r="J47" s="5" t="s">
        <v>74</v>
      </c>
      <c r="K47" s="5">
        <f ca="1" xml:space="preserve"> Analysis!F$200</f>
        <v>10177.572314309808</v>
      </c>
      <c r="L47" s="5">
        <f ca="1" xml:space="preserve"> Analysis!F$206</f>
        <v>10396.036495209557</v>
      </c>
      <c r="M47" s="5">
        <f ca="1" xml:space="preserve"> Analysis!F$312</f>
        <v>309.57156107154907</v>
      </c>
      <c r="N47" s="5">
        <f ca="1" xml:space="preserve"> Analysis!F$319</f>
        <v>808.18680333994803</v>
      </c>
      <c r="P47" s="5" t="str">
        <f>Analysis!E108</f>
        <v>Gas price realized</v>
      </c>
      <c r="R47" s="5" t="str">
        <f>Analysis!G108</f>
        <v>$/MMBtu</v>
      </c>
      <c r="S47" s="5">
        <f>Analysis!F108</f>
        <v>9990.717361165438</v>
      </c>
      <c r="T47" s="5">
        <f>Analysis!F109</f>
        <v>6149.9999999999973</v>
      </c>
    </row>
    <row r="48" spans="1:23" x14ac:dyDescent="0.3">
      <c r="A48" s="16"/>
      <c r="E48" s="304" t="s">
        <v>138</v>
      </c>
      <c r="F48" s="379">
        <v>50</v>
      </c>
      <c r="G48" s="304" t="str">
        <f xml:space="preserve"> "$/bbl " &amp; InpC!$F$80</f>
        <v>$/bbl 2017</v>
      </c>
      <c r="H48" s="157"/>
      <c r="I48" s="5" t="s">
        <v>139</v>
      </c>
      <c r="J48" s="5" t="s">
        <v>82</v>
      </c>
      <c r="K48" s="220">
        <f ca="1" xml:space="preserve"> K46 / K45</f>
        <v>0.54652650005469583</v>
      </c>
      <c r="L48" s="220">
        <f ca="1" xml:space="preserve"> L46 / L45</f>
        <v>0.54123577306090209</v>
      </c>
      <c r="M48" s="220">
        <f ca="1" xml:space="preserve"> M46 / M45</f>
        <v>0.78375148917084358</v>
      </c>
      <c r="N48" s="220">
        <f ca="1" xml:space="preserve"> N46 / N45</f>
        <v>0.7107962191806404</v>
      </c>
    </row>
    <row r="49" spans="1:22" x14ac:dyDescent="0.3">
      <c r="A49" s="157"/>
      <c r="B49" s="36"/>
      <c r="C49" s="36"/>
      <c r="D49" s="36"/>
      <c r="E49" s="305" t="s">
        <v>140</v>
      </c>
      <c r="F49" s="379">
        <v>6</v>
      </c>
      <c r="G49" s="305" t="str">
        <f xml:space="preserve"> "$/MMBtu " &amp; InpC!$F$80</f>
        <v>$/MMBtu 2017</v>
      </c>
      <c r="P49" s="5" t="str">
        <f>Analysis!E85</f>
        <v>Total Oil revenue</v>
      </c>
      <c r="R49" s="5" t="str">
        <f>Analysis!G85</f>
        <v>$ mn</v>
      </c>
      <c r="S49" s="5">
        <f xml:space="preserve"> Analysis!F$85</f>
        <v>1705.7322323940989</v>
      </c>
      <c r="T49" s="5">
        <f xml:space="preserve"> Analysis!F$94</f>
        <v>1050.0000000000005</v>
      </c>
      <c r="U49" s="221"/>
    </row>
    <row r="50" spans="1:22" x14ac:dyDescent="0.3">
      <c r="A50" s="16"/>
      <c r="P50" s="5" t="str">
        <f>Analysis!E86</f>
        <v>Total Gas revenue</v>
      </c>
      <c r="R50" s="5" t="str">
        <f>Analysis!G86</f>
        <v>$ mn</v>
      </c>
      <c r="S50" s="5">
        <f xml:space="preserve"> Analysis!F$86</f>
        <v>29972.152083496308</v>
      </c>
      <c r="T50" s="5">
        <f xml:space="preserve"> Analysis!F$95</f>
        <v>18449.999999999989</v>
      </c>
      <c r="U50" s="221"/>
    </row>
    <row r="51" spans="1:22" ht="14.4" thickBot="1" x14ac:dyDescent="0.35">
      <c r="A51" s="16"/>
      <c r="C51" s="4" t="s">
        <v>141</v>
      </c>
      <c r="H51" s="156"/>
      <c r="P51" s="179" t="str">
        <f>Analysis!E87</f>
        <v>Total Project revenues</v>
      </c>
      <c r="Q51" s="179"/>
      <c r="R51" s="179" t="str">
        <f>Analysis!G87</f>
        <v>$ mn</v>
      </c>
      <c r="S51" s="179">
        <f xml:space="preserve"> Analysis!F$87</f>
        <v>31677.884315890406</v>
      </c>
      <c r="T51" s="179">
        <f xml:space="preserve"> Analysis!F$96</f>
        <v>19500</v>
      </c>
      <c r="U51" s="222"/>
    </row>
    <row r="52" spans="1:22" s="157" customFormat="1" x14ac:dyDescent="0.3">
      <c r="B52" s="36"/>
      <c r="C52" s="36"/>
      <c r="D52" s="36"/>
      <c r="E52" s="305" t="s">
        <v>142</v>
      </c>
      <c r="F52" s="378">
        <v>1</v>
      </c>
      <c r="G52" s="305" t="s">
        <v>82</v>
      </c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467"/>
      <c r="V52" s="36"/>
    </row>
    <row r="53" spans="1:22" s="157" customFormat="1" x14ac:dyDescent="0.3">
      <c r="B53" s="36"/>
      <c r="C53" s="36"/>
      <c r="D53" s="36"/>
      <c r="E53" s="305" t="s">
        <v>143</v>
      </c>
      <c r="F53" s="378">
        <v>1</v>
      </c>
      <c r="G53" s="305" t="s">
        <v>82</v>
      </c>
      <c r="I53" s="36"/>
      <c r="J53" s="36"/>
      <c r="K53" s="36"/>
      <c r="L53" s="36"/>
      <c r="M53" s="36"/>
      <c r="N53" s="36"/>
      <c r="O53" s="36"/>
      <c r="P53" s="36" t="str">
        <f>Analysis!E120</f>
        <v>Total Exploration costs</v>
      </c>
      <c r="Q53" s="36"/>
      <c r="R53" s="36" t="str">
        <f>Analysis!G120</f>
        <v>$ mn</v>
      </c>
      <c r="S53" s="36">
        <f xml:space="preserve"> Analysis!F$120</f>
        <v>217.36935705600001</v>
      </c>
      <c r="T53" s="36">
        <f xml:space="preserve"> Analysis!F$138</f>
        <v>200</v>
      </c>
      <c r="U53" s="466">
        <f xml:space="preserve"> Analysis!F$148</f>
        <v>6.504065040650403E-2</v>
      </c>
      <c r="V53" s="36"/>
    </row>
    <row r="54" spans="1:22" s="157" customFormat="1" x14ac:dyDescent="0.3">
      <c r="B54" s="36"/>
      <c r="C54" s="36"/>
      <c r="D54" s="36"/>
      <c r="E54" s="305" t="s">
        <v>144</v>
      </c>
      <c r="F54" s="378">
        <v>1</v>
      </c>
      <c r="G54" s="305" t="s">
        <v>82</v>
      </c>
      <c r="I54" s="36"/>
      <c r="J54" s="36"/>
      <c r="K54" s="36"/>
      <c r="L54" s="36"/>
      <c r="M54" s="36"/>
      <c r="N54" s="36"/>
      <c r="O54" s="36"/>
      <c r="P54" s="36" t="str">
        <f>Analysis!E121</f>
        <v>Total Development costs</v>
      </c>
      <c r="Q54" s="36"/>
      <c r="R54" s="36" t="str">
        <f>Analysis!G121</f>
        <v>$ mn</v>
      </c>
      <c r="S54" s="36">
        <f xml:space="preserve"> Analysis!F$121</f>
        <v>3508.9120448103236</v>
      </c>
      <c r="T54" s="36">
        <f xml:space="preserve"> Analysis!F$139</f>
        <v>3024</v>
      </c>
      <c r="U54" s="466">
        <f xml:space="preserve"> Analysis!F$149</f>
        <v>0.983414634146341</v>
      </c>
      <c r="V54" s="36"/>
    </row>
    <row r="55" spans="1:22" s="157" customFormat="1" x14ac:dyDescent="0.3">
      <c r="B55" s="36"/>
      <c r="C55" s="36"/>
      <c r="D55" s="36"/>
      <c r="E55" s="305" t="s">
        <v>145</v>
      </c>
      <c r="F55" s="378">
        <v>1</v>
      </c>
      <c r="G55" s="305" t="s">
        <v>82</v>
      </c>
      <c r="P55" s="36" t="str">
        <f>Analysis!E122</f>
        <v>Total Sustaining capital costs</v>
      </c>
      <c r="Q55" s="36"/>
      <c r="R55" s="36" t="str">
        <f>Analysis!G122</f>
        <v>$ mn</v>
      </c>
      <c r="S55" s="36">
        <f xml:space="preserve"> Analysis!F$122</f>
        <v>0</v>
      </c>
      <c r="T55" s="36">
        <f xml:space="preserve"> Analysis!F$140</f>
        <v>0</v>
      </c>
      <c r="U55" s="466">
        <f xml:space="preserve"> Analysis!F$150</f>
        <v>0</v>
      </c>
      <c r="V55" s="36"/>
    </row>
    <row r="56" spans="1:22" s="157" customFormat="1" x14ac:dyDescent="0.3">
      <c r="B56" s="36"/>
      <c r="C56" s="36"/>
      <c r="D56" s="36"/>
      <c r="E56" s="305" t="s">
        <v>146</v>
      </c>
      <c r="F56" s="378">
        <v>1</v>
      </c>
      <c r="G56" s="305" t="s">
        <v>82</v>
      </c>
      <c r="I56" s="36"/>
      <c r="J56" s="36"/>
      <c r="K56" s="36"/>
      <c r="L56" s="36"/>
      <c r="M56" s="36"/>
      <c r="N56" s="36"/>
      <c r="O56" s="36"/>
      <c r="P56" s="36" t="str">
        <f>Analysis!E123</f>
        <v>Total Operating costs</v>
      </c>
      <c r="Q56" s="36"/>
      <c r="R56" s="36" t="str">
        <f>Analysis!G123</f>
        <v>$ mn</v>
      </c>
      <c r="S56" s="36">
        <f xml:space="preserve"> Analysis!F$123</f>
        <v>4584.2589081539181</v>
      </c>
      <c r="T56" s="36">
        <f xml:space="preserve"> Analysis!F$141</f>
        <v>2835.0000000000009</v>
      </c>
      <c r="U56" s="466">
        <f xml:space="preserve"> Analysis!F$151</f>
        <v>0.92195121951219505</v>
      </c>
    </row>
    <row r="57" spans="1:22" x14ac:dyDescent="0.3">
      <c r="A57" s="16"/>
      <c r="C57" s="20"/>
      <c r="D57" s="20"/>
      <c r="E57" s="20"/>
      <c r="F57" s="20"/>
      <c r="G57" s="20"/>
      <c r="H57" s="151"/>
      <c r="I57"/>
      <c r="P57" s="5" t="str">
        <f>Analysis!E124</f>
        <v>Total Decommissioning costs</v>
      </c>
      <c r="R57" s="5" t="str">
        <f>Analysis!G124</f>
        <v>$ mn</v>
      </c>
      <c r="S57" s="5">
        <f xml:space="preserve"> Analysis!F$124</f>
        <v>981.92822687813498</v>
      </c>
      <c r="T57" s="5">
        <f xml:space="preserve"> Analysis!F$142</f>
        <v>453.59999999999997</v>
      </c>
      <c r="U57" s="280">
        <f xml:space="preserve"> Analysis!F$152</f>
        <v>0.14751219512195116</v>
      </c>
    </row>
    <row r="58" spans="1:22" x14ac:dyDescent="0.3">
      <c r="H58" s="151"/>
      <c r="I58"/>
      <c r="P58" s="5" t="str">
        <f>Analysis!E125</f>
        <v>Total Net Decommissioning Fund payments - NEG</v>
      </c>
      <c r="R58" s="5" t="str">
        <f>Analysis!G125</f>
        <v>$ mn</v>
      </c>
      <c r="S58" s="5">
        <f xml:space="preserve"> Analysis!F$125</f>
        <v>-58.172028316186356</v>
      </c>
      <c r="T58" s="5">
        <f xml:space="preserve"> Analysis!F$143</f>
        <v>56.331089237388767</v>
      </c>
      <c r="U58" s="280">
        <f xml:space="preserve"> Analysis!F$153</f>
        <v>1.8319053410532925E-2</v>
      </c>
    </row>
    <row r="59" spans="1:22" ht="14.4" thickBot="1" x14ac:dyDescent="0.35">
      <c r="H59" s="151"/>
      <c r="I59"/>
      <c r="P59" s="179" t="str">
        <f>Analysis!E126</f>
        <v>Total Project costs inc. DF</v>
      </c>
      <c r="Q59" s="179"/>
      <c r="R59" s="179" t="str">
        <f>Analysis!G126</f>
        <v>$ mn</v>
      </c>
      <c r="S59" s="179">
        <f xml:space="preserve"> Analysis!F$126</f>
        <v>9234.2965085821943</v>
      </c>
      <c r="T59" s="179">
        <f xml:space="preserve"> Analysis!F$144</f>
        <v>6568.9310892373887</v>
      </c>
      <c r="U59" s="297">
        <f>SUM(U53:U58)</f>
        <v>2.1362377525975242</v>
      </c>
    </row>
    <row r="60" spans="1:22" x14ac:dyDescent="0.3">
      <c r="H60" s="151"/>
      <c r="I60"/>
      <c r="U60" s="221"/>
    </row>
    <row r="61" spans="1:22" ht="14.4" thickBot="1" x14ac:dyDescent="0.35">
      <c r="H61" s="151"/>
      <c r="I61"/>
      <c r="P61" s="209" t="str">
        <f>Analysis!E$163</f>
        <v>Total Project cash flow inc. DF</v>
      </c>
      <c r="Q61" s="209"/>
      <c r="R61" s="209" t="str">
        <f>Analysis!G$163</f>
        <v>$ mn</v>
      </c>
      <c r="S61" s="209">
        <f xml:space="preserve"> Analysis!F$163</f>
        <v>22443.58780730822</v>
      </c>
      <c r="T61" s="209">
        <f xml:space="preserve"> Analysis!F$172</f>
        <v>12931.068910762613</v>
      </c>
      <c r="U61" s="222"/>
    </row>
    <row r="62" spans="1:22" x14ac:dyDescent="0.3">
      <c r="H62" s="151"/>
      <c r="I62"/>
      <c r="U62" s="221"/>
    </row>
    <row r="63" spans="1:22" x14ac:dyDescent="0.3">
      <c r="H63" s="151"/>
      <c r="I63"/>
      <c r="P63" s="5" t="str">
        <f>Analysis!E485</f>
        <v>Total Training Fund</v>
      </c>
      <c r="R63" s="5" t="str">
        <f>Analysis!G485</f>
        <v>$ mn</v>
      </c>
      <c r="S63" s="5">
        <f>Analysis!F485</f>
        <v>54.741378981544315</v>
      </c>
      <c r="T63" s="5">
        <f>Analysis!F502</f>
        <v>33.434711204088359</v>
      </c>
      <c r="U63" s="221"/>
    </row>
    <row r="64" spans="1:22" x14ac:dyDescent="0.3">
      <c r="A64" s="16"/>
      <c r="H64" s="151"/>
      <c r="I64"/>
      <c r="P64" s="5" t="str">
        <f>Analysis!E486</f>
        <v>Total Oil royalty</v>
      </c>
      <c r="R64" s="5" t="str">
        <f>Analysis!G486</f>
        <v>$ mn</v>
      </c>
      <c r="S64" s="5">
        <f>Analysis!F486</f>
        <v>85.286611619704942</v>
      </c>
      <c r="T64" s="5">
        <f>Analysis!F503</f>
        <v>52.500000000000043</v>
      </c>
      <c r="U64" s="221"/>
    </row>
    <row r="65" spans="1:22" x14ac:dyDescent="0.3">
      <c r="A65" s="16"/>
      <c r="H65" s="151"/>
      <c r="I65"/>
      <c r="P65" s="5" t="str">
        <f>Analysis!E487</f>
        <v>Total Gas royalty</v>
      </c>
      <c r="R65" s="5" t="str">
        <f>Analysis!G487</f>
        <v>$ mn</v>
      </c>
      <c r="S65" s="5">
        <f>Analysis!F487</f>
        <v>1198.8860833398521</v>
      </c>
      <c r="T65" s="5">
        <f>Analysis!F504</f>
        <v>737.99999999999977</v>
      </c>
      <c r="U65" s="221"/>
    </row>
    <row r="66" spans="1:22" x14ac:dyDescent="0.3">
      <c r="A66" s="16"/>
      <c r="H66" s="151"/>
      <c r="I66"/>
      <c r="P66" s="5" t="str">
        <f>Analysis!E488</f>
        <v>Total Profit petroleum - govt (from contractor share of project)</v>
      </c>
      <c r="R66" s="5" t="str">
        <f>Analysis!G488</f>
        <v>$ mn</v>
      </c>
      <c r="S66" s="5">
        <f ca="1">Analysis!F488</f>
        <v>7831.5639363198634</v>
      </c>
      <c r="T66" s="5">
        <f ca="1">Analysis!F505</f>
        <v>4572.1604206334914</v>
      </c>
      <c r="U66" s="221"/>
    </row>
    <row r="67" spans="1:22" x14ac:dyDescent="0.3">
      <c r="A67" s="16"/>
      <c r="H67" s="151"/>
      <c r="I67"/>
      <c r="P67" s="5" t="str">
        <f>Analysis!E489</f>
        <v>Total CIT Payable</v>
      </c>
      <c r="R67" s="5" t="str">
        <f>Analysis!G489</f>
        <v>$ mn</v>
      </c>
      <c r="S67" s="5">
        <f ca="1">Analysis!F489</f>
        <v>1964.6961144807967</v>
      </c>
      <c r="T67" s="5">
        <f ca="1">Analysis!F506</f>
        <v>1075.5688137014304</v>
      </c>
      <c r="U67" s="221"/>
    </row>
    <row r="68" spans="1:22" x14ac:dyDescent="0.3">
      <c r="A68" s="16"/>
      <c r="H68" s="151"/>
      <c r="I68"/>
      <c r="P68" s="5" t="str">
        <f xml:space="preserve"> Analysis!E$490</f>
        <v>Total Dividend Witholding Tax - Contractor</v>
      </c>
      <c r="R68" s="5" t="str">
        <f>Analysis!G490</f>
        <v>$ mn</v>
      </c>
      <c r="S68" s="5">
        <f ca="1">Analysis!F490</f>
        <v>1130.8413682566456</v>
      </c>
      <c r="T68" s="5">
        <f ca="1">Analysis!F507</f>
        <v>676.31045551771467</v>
      </c>
      <c r="U68" s="221"/>
    </row>
    <row r="69" spans="1:22" s="157" customFormat="1" ht="14.4" thickBot="1" x14ac:dyDescent="0.35">
      <c r="B69" s="36"/>
      <c r="I69" s="36"/>
      <c r="J69" s="36"/>
      <c r="K69" s="36"/>
      <c r="L69" s="36"/>
      <c r="M69" s="36"/>
      <c r="N69" s="36"/>
      <c r="O69" s="36"/>
      <c r="P69" s="180" t="str">
        <f>Analysis!E491</f>
        <v>Total Govt. revenue  - pre EMV test</v>
      </c>
      <c r="Q69" s="180"/>
      <c r="R69" s="180" t="str">
        <f>Analysis!G491</f>
        <v>$ mn</v>
      </c>
      <c r="S69" s="180">
        <f ca="1">Analysis!F491</f>
        <v>12266.015492998407</v>
      </c>
      <c r="T69" s="180">
        <f ca="1">Analysis!F508</f>
        <v>7147.9744010567256</v>
      </c>
      <c r="U69" s="408"/>
      <c r="V69" s="36"/>
    </row>
    <row r="70" spans="1:22" x14ac:dyDescent="0.3">
      <c r="A70" s="16"/>
      <c r="C70" s="16"/>
      <c r="D70" s="16"/>
      <c r="E70" s="54"/>
      <c r="F70" s="16"/>
      <c r="G70" s="16"/>
      <c r="H70" s="151"/>
      <c r="I70"/>
      <c r="U70" s="221"/>
    </row>
    <row r="71" spans="1:22" x14ac:dyDescent="0.3">
      <c r="A71" s="16"/>
      <c r="H71" s="151"/>
      <c r="I71"/>
      <c r="P71" s="5" t="str">
        <f>Analysis!E200</f>
        <v>Total Cash flow - Contractor + Lender</v>
      </c>
      <c r="R71" s="5" t="str">
        <f>Analysis!G200</f>
        <v>$ mn</v>
      </c>
      <c r="S71" s="5">
        <f ca="1">Analysis!F200</f>
        <v>10177.572314309808</v>
      </c>
      <c r="T71" s="5">
        <f ca="1">Analysis!F254</f>
        <v>5783.0945097058884</v>
      </c>
      <c r="U71" s="221"/>
    </row>
    <row r="72" spans="1:22" x14ac:dyDescent="0.3">
      <c r="A72" s="16"/>
      <c r="B72" s="16"/>
      <c r="C72" s="16"/>
      <c r="D72" s="16"/>
      <c r="E72" s="16"/>
      <c r="F72" s="16"/>
      <c r="G72" s="16"/>
      <c r="I72" s="16"/>
      <c r="J72" s="16"/>
      <c r="K72" s="16"/>
      <c r="L72" s="16"/>
      <c r="M72" s="16"/>
      <c r="N72" s="16"/>
      <c r="O72" s="16"/>
      <c r="P72" s="16"/>
      <c r="Q72" s="16"/>
      <c r="V72" s="16"/>
    </row>
    <row r="73" spans="1:22" x14ac:dyDescent="0.3">
      <c r="A73" s="16"/>
      <c r="H73" s="157"/>
      <c r="I73"/>
      <c r="P73" s="5" t="s">
        <v>147</v>
      </c>
      <c r="R73" s="5" t="s">
        <v>148</v>
      </c>
      <c r="S73" s="132">
        <f xml:space="preserve"> IF( ABS( S51 - S59 - S61) &gt; CHK_TOL, 1, 0)</f>
        <v>0</v>
      </c>
      <c r="T73" s="132">
        <f xml:space="preserve"> IF( ABS( T51 - T59 - T61) &gt; CHK_TOL, 1, 0)</f>
        <v>0</v>
      </c>
    </row>
    <row r="74" spans="1:22" x14ac:dyDescent="0.3">
      <c r="A74" s="16"/>
      <c r="H74" s="157"/>
      <c r="P74" s="5" t="s">
        <v>149</v>
      </c>
      <c r="R74" s="5" t="s">
        <v>148</v>
      </c>
      <c r="S74" s="132">
        <f ca="1" xml:space="preserve"> IF( ABS( S61 - S69 - S71) &gt; CHK_TOL, 1, 0)</f>
        <v>0</v>
      </c>
      <c r="T74" s="132">
        <f ca="1" xml:space="preserve"> IF( ABS( T61 - T69 - T71) &gt; CHK_TOL, 1, 0)</f>
        <v>0</v>
      </c>
    </row>
    <row r="75" spans="1:22" x14ac:dyDescent="0.3">
      <c r="H75" s="157"/>
      <c r="P75" s="16"/>
      <c r="Q75" s="16"/>
      <c r="R75" s="16"/>
      <c r="S75" s="16"/>
      <c r="T75" s="16"/>
      <c r="U75" s="16"/>
    </row>
    <row r="76" spans="1:22" x14ac:dyDescent="0.3">
      <c r="P76" s="5" t="str">
        <f>P73</f>
        <v>Check - project cash flow, pre-tax</v>
      </c>
      <c r="Q76" s="14">
        <f xml:space="preserve"> IF(SUM(S73:T73) &lt;&gt; 0, 1, 0)</f>
        <v>0</v>
      </c>
      <c r="R76" s="16" t="str">
        <f>R73</f>
        <v>check</v>
      </c>
      <c r="S76" s="16"/>
      <c r="T76" s="16"/>
    </row>
    <row r="77" spans="1:22" x14ac:dyDescent="0.3">
      <c r="P77" s="5" t="str">
        <f>P74</f>
        <v>Check - project cash flow, post-tax</v>
      </c>
      <c r="Q77" s="14">
        <f ca="1" xml:space="preserve"> IF(SUM(S74:T74) &lt;&gt; 0, 1, 0)</f>
        <v>0</v>
      </c>
      <c r="R77" s="16" t="str">
        <f>R74</f>
        <v>check</v>
      </c>
      <c r="S77" s="16"/>
      <c r="T77" s="16"/>
    </row>
    <row r="78" spans="1:22" x14ac:dyDescent="0.3">
      <c r="H78" s="157"/>
    </row>
    <row r="79" spans="1:22" x14ac:dyDescent="0.3">
      <c r="H79" s="157"/>
    </row>
    <row r="80" spans="1:22" x14ac:dyDescent="0.3">
      <c r="H80" s="157"/>
    </row>
    <row r="83" spans="1:60" x14ac:dyDescent="0.3">
      <c r="O83" s="16"/>
      <c r="V83" s="16"/>
    </row>
    <row r="86" spans="1:60" s="137" customFormat="1" ht="12.75" customHeight="1" x14ac:dyDescent="0.3">
      <c r="A86" s="29"/>
      <c r="B86" s="29"/>
      <c r="C86" s="29"/>
      <c r="D86" s="29"/>
      <c r="E86" s="30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s="137" customFormat="1" ht="12.75" customHeight="1" x14ac:dyDescent="0.3">
      <c r="A87" s="5"/>
      <c r="B87" s="4"/>
      <c r="C87" s="4"/>
      <c r="D87" s="5"/>
      <c r="E87" s="113"/>
      <c r="F87" s="113"/>
      <c r="G87" s="113"/>
      <c r="H87" s="113"/>
      <c r="I87" s="116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</row>
    <row r="88" spans="1:60" ht="12.75" customHeight="1" x14ac:dyDescent="0.3">
      <c r="A88" s="45"/>
      <c r="B88" s="45"/>
      <c r="C88" s="45"/>
      <c r="D88" s="21"/>
      <c r="E88" s="142"/>
      <c r="F88" s="21"/>
      <c r="G88" s="118" t="s">
        <v>150</v>
      </c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</row>
    <row r="89" spans="1:60" s="137" customFormat="1" ht="12.75" customHeight="1" x14ac:dyDescent="0.3">
      <c r="A89" s="6"/>
      <c r="B89" s="4"/>
      <c r="C89" s="4"/>
      <c r="D89" s="5"/>
      <c r="E89" s="137" t="str">
        <f t="shared" ref="E89:G90" si="0">P76</f>
        <v>Check - project cash flow, pre-tax</v>
      </c>
      <c r="F89" s="14">
        <f t="shared" si="0"/>
        <v>0</v>
      </c>
      <c r="G89" s="137" t="str">
        <f t="shared" si="0"/>
        <v>check</v>
      </c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</row>
    <row r="90" spans="1:60" s="137" customFormat="1" ht="12.75" customHeight="1" x14ac:dyDescent="0.3">
      <c r="A90" s="16"/>
      <c r="B90" s="4"/>
      <c r="C90" s="4"/>
      <c r="D90" s="5"/>
      <c r="E90" s="5" t="str">
        <f t="shared" si="0"/>
        <v>Check - project cash flow, post-tax</v>
      </c>
      <c r="F90" s="14">
        <f t="shared" ca="1" si="0"/>
        <v>0</v>
      </c>
      <c r="G90" s="5" t="str">
        <f t="shared" si="0"/>
        <v>check</v>
      </c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</row>
    <row r="91" spans="1:60" s="21" customFormat="1" ht="12.75" customHeight="1" x14ac:dyDescent="0.3">
      <c r="A91" s="45"/>
      <c r="F91" s="21" t="s">
        <v>150</v>
      </c>
    </row>
    <row r="92" spans="1:60" s="137" customFormat="1" ht="12.75" customHeight="1" x14ac:dyDescent="0.3">
      <c r="A92" s="6"/>
      <c r="B92" s="4"/>
      <c r="C92" s="4"/>
      <c r="D92" s="5"/>
      <c r="E92" s="5" t="str">
        <f ca="1" xml:space="preserve"> A$1 &amp; " checks"</f>
        <v>Dashboard checks</v>
      </c>
      <c r="F92" s="14">
        <f xml:space="preserve"> SUM(G88:G91)</f>
        <v>0</v>
      </c>
      <c r="G92" s="113" t="s">
        <v>148</v>
      </c>
      <c r="I92" s="113"/>
      <c r="J92" s="113"/>
      <c r="K92" s="113"/>
      <c r="L92" s="113"/>
      <c r="M92" s="113"/>
      <c r="N92" s="113"/>
      <c r="O92" s="113"/>
      <c r="P92" s="5"/>
      <c r="Q92" s="5"/>
      <c r="R92" s="5"/>
      <c r="S92" s="5"/>
      <c r="T92" s="5"/>
      <c r="U92" s="5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</row>
    <row r="93" spans="1:60" x14ac:dyDescent="0.3">
      <c r="A93" s="16"/>
    </row>
    <row r="94" spans="1:60" x14ac:dyDescent="0.3">
      <c r="A94" s="4"/>
    </row>
  </sheetData>
  <conditionalFormatting sqref="F89:F90">
    <cfRule type="cellIs" dxfId="125" priority="5" stopIfTrue="1" operator="notEqual">
      <formula>0</formula>
    </cfRule>
    <cfRule type="cellIs" dxfId="124" priority="6" stopIfTrue="1" operator="equal">
      <formula>""</formula>
    </cfRule>
  </conditionalFormatting>
  <conditionalFormatting sqref="L1">
    <cfRule type="cellIs" dxfId="123" priority="3" stopIfTrue="1" operator="notEqual">
      <formula>0</formula>
    </cfRule>
    <cfRule type="cellIs" dxfId="122" priority="4" stopIfTrue="1" operator="equal">
      <formula>""</formula>
    </cfRule>
  </conditionalFormatting>
  <conditionalFormatting sqref="N1">
    <cfRule type="cellIs" dxfId="121" priority="1" stopIfTrue="1" operator="notEqual">
      <formula>0</formula>
    </cfRule>
    <cfRule type="cellIs" dxfId="120" priority="2" stopIfTrue="1" operator="equal">
      <formula>""</formula>
    </cfRule>
  </conditionalFormatting>
  <conditionalFormatting sqref="Q76:Q77 F92">
    <cfRule type="cellIs" dxfId="119" priority="11" stopIfTrue="1" operator="notEqual">
      <formula>0</formula>
    </cfRule>
    <cfRule type="cellIs" dxfId="118" priority="12" stopIfTrue="1" operator="equal">
      <formula>""</formula>
    </cfRule>
  </conditionalFormatting>
  <conditionalFormatting sqref="S73:T74">
    <cfRule type="cellIs" dxfId="117" priority="13" stopIfTrue="1" operator="notEqual">
      <formula>0</formula>
    </cfRule>
    <cfRule type="cellIs" dxfId="116" priority="14" stopIfTrue="1" operator="equal">
      <formula>""</formula>
    </cfRule>
  </conditionalFormatting>
  <dataValidations count="1">
    <dataValidation type="list" allowBlank="1" showInputMessage="1" showErrorMessage="1" sqref="F42" xr:uid="{FAF604F7-4203-490C-B646-D2FB416A6662}">
      <formula1>"Conventional,LNG"</formula1>
    </dataValidation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A344-FF6D-4FF2-8D91-7D60D2BB3DCE}">
  <sheetPr>
    <tabColor rgb="FFFFFF99"/>
  </sheetPr>
  <dimension ref="A1:BJ251"/>
  <sheetViews>
    <sheetView showGridLines="0" zoomScale="80" zoomScaleNormal="80" workbookViewId="0">
      <pane xSplit="4" ySplit="9" topLeftCell="E29" activePane="bottomRight" state="frozen"/>
      <selection pane="topRight" activeCell="E127" sqref="E127"/>
      <selection pane="bottomLeft" activeCell="E127" sqref="E127"/>
      <selection pane="bottomRight" activeCell="E53" sqref="E53"/>
    </sheetView>
  </sheetViews>
  <sheetFormatPr defaultColWidth="0" defaultRowHeight="13.2" x14ac:dyDescent="0.3"/>
  <cols>
    <col min="1" max="2" width="1.33203125" style="319" customWidth="1"/>
    <col min="3" max="3" width="1.33203125" style="320" customWidth="1"/>
    <col min="4" max="4" width="1.33203125" style="321" customWidth="1"/>
    <col min="5" max="5" width="40.6640625" style="322" customWidth="1"/>
    <col min="6" max="6" width="12.6640625" style="322" customWidth="1"/>
    <col min="7" max="7" width="11.6640625" style="322" customWidth="1"/>
    <col min="8" max="8" width="22.6640625" style="322" customWidth="1"/>
    <col min="9" max="9" width="4.6640625" style="323" customWidth="1"/>
    <col min="10" max="10" width="0.44140625" style="324" customWidth="1"/>
    <col min="11" max="15" width="12.6640625" style="322" customWidth="1"/>
    <col min="16" max="16" width="0.44140625" style="324" customWidth="1"/>
    <col min="17" max="20" width="12.6640625" style="322" customWidth="1"/>
    <col min="21" max="21" width="0.44140625" style="324" customWidth="1"/>
    <col min="22" max="23" width="12.6640625" style="322" hidden="1" customWidth="1"/>
    <col min="24" max="35" width="9.109375" style="322" hidden="1" customWidth="1"/>
    <col min="36" max="37" width="0" style="322" hidden="1" customWidth="1"/>
    <col min="38" max="16384" width="9.109375" style="322" hidden="1"/>
  </cols>
  <sheetData>
    <row r="1" spans="1:21" ht="24.6" x14ac:dyDescent="0.3">
      <c r="A1" s="318" t="str">
        <f ca="1" xml:space="preserve"> RIGHT(CELL("filename", A1), LEN(CELL("filename", A1)) - SEARCH("]", CELL("filename", A1))) &amp; " - " &amp; $F$3</f>
        <v>InpC - Block 9</v>
      </c>
      <c r="J1" s="457"/>
      <c r="K1" s="325"/>
      <c r="L1" s="325"/>
      <c r="M1" s="325"/>
      <c r="N1" s="325"/>
      <c r="O1" s="325"/>
      <c r="P1" s="457"/>
      <c r="Q1" s="325"/>
      <c r="R1" s="325"/>
      <c r="S1" s="325"/>
      <c r="T1" s="325"/>
      <c r="U1" s="464"/>
    </row>
    <row r="2" spans="1:21" s="329" customFormat="1" ht="39.75" customHeight="1" x14ac:dyDescent="0.3">
      <c r="A2" s="326"/>
      <c r="B2" s="326"/>
      <c r="C2" s="327"/>
      <c r="D2" s="328"/>
      <c r="I2" s="330"/>
      <c r="J2" s="457"/>
      <c r="K2" s="331" t="str">
        <f t="shared" ref="K2:T2" si="0" xml:space="preserve"> IF(K4 = $F4, "q", "")</f>
        <v/>
      </c>
      <c r="L2" s="331"/>
      <c r="M2" s="331"/>
      <c r="N2" s="331" t="str">
        <f t="shared" si="0"/>
        <v/>
      </c>
      <c r="O2" s="331" t="str">
        <f t="shared" si="0"/>
        <v/>
      </c>
      <c r="P2" s="457"/>
      <c r="Q2" s="331" t="str">
        <f t="shared" si="0"/>
        <v/>
      </c>
      <c r="R2" s="331" t="str">
        <f t="shared" si="0"/>
        <v/>
      </c>
      <c r="S2" s="331" t="str">
        <f t="shared" si="0"/>
        <v/>
      </c>
      <c r="T2" s="331" t="str">
        <f t="shared" si="0"/>
        <v/>
      </c>
      <c r="U2" s="464"/>
    </row>
    <row r="3" spans="1:21" s="385" customFormat="1" ht="30.75" customHeight="1" x14ac:dyDescent="0.3">
      <c r="A3" s="381"/>
      <c r="B3" s="381"/>
      <c r="C3" s="382"/>
      <c r="D3" s="383"/>
      <c r="E3" s="387" t="s">
        <v>151</v>
      </c>
      <c r="F3" s="388" t="str">
        <f>INDEX(J3:U3,MATCH(F4,J4:U4))</f>
        <v>Block 9</v>
      </c>
      <c r="G3" s="384"/>
      <c r="I3" s="386"/>
      <c r="J3" s="457"/>
      <c r="K3" s="469" t="s">
        <v>152</v>
      </c>
      <c r="L3" s="469" t="s">
        <v>153</v>
      </c>
      <c r="M3" s="469" t="s">
        <v>154</v>
      </c>
      <c r="N3" s="469" t="s">
        <v>155</v>
      </c>
      <c r="O3" s="469" t="s">
        <v>156</v>
      </c>
      <c r="P3" s="457"/>
      <c r="Q3" s="469" t="s">
        <v>157</v>
      </c>
      <c r="R3" s="469" t="s">
        <v>158</v>
      </c>
      <c r="S3" s="469" t="s">
        <v>159</v>
      </c>
      <c r="T3" s="469" t="s">
        <v>160</v>
      </c>
      <c r="U3" s="464"/>
    </row>
    <row r="4" spans="1:21" ht="13.2" customHeight="1" x14ac:dyDescent="0.3">
      <c r="E4" s="322" t="s">
        <v>161</v>
      </c>
      <c r="F4" s="332">
        <v>2</v>
      </c>
      <c r="I4" s="333">
        <f xml:space="preserve"> MATCH(F4, $J$4:$U$4)</f>
        <v>3</v>
      </c>
      <c r="J4" s="457"/>
      <c r="K4" s="349">
        <v>1</v>
      </c>
      <c r="L4" s="349">
        <v>2</v>
      </c>
      <c r="M4" s="349">
        <v>3</v>
      </c>
      <c r="N4" s="349">
        <v>4</v>
      </c>
      <c r="O4" s="349">
        <v>5</v>
      </c>
      <c r="P4" s="457"/>
      <c r="Q4" s="358">
        <v>6</v>
      </c>
      <c r="R4" s="358">
        <v>7</v>
      </c>
      <c r="S4" s="358">
        <v>8</v>
      </c>
      <c r="T4" s="358">
        <v>9</v>
      </c>
      <c r="U4" s="464"/>
    </row>
    <row r="5" spans="1:21" x14ac:dyDescent="0.3">
      <c r="E5" s="322" t="s">
        <v>162</v>
      </c>
      <c r="F5" s="334">
        <v>7</v>
      </c>
      <c r="I5" s="333">
        <f xml:space="preserve"> MATCH(F5, $J$4:$U$4)</f>
        <v>9</v>
      </c>
      <c r="J5" s="457"/>
      <c r="P5" s="457"/>
      <c r="U5" s="464"/>
    </row>
    <row r="6" spans="1:21" ht="13.8" x14ac:dyDescent="0.3">
      <c r="E6" s="322" t="s">
        <v>163</v>
      </c>
      <c r="F6" s="335">
        <f>INDEX(J6:U6,MATCH(F4,J4:U4,0))</f>
        <v>2</v>
      </c>
      <c r="I6" s="333">
        <f xml:space="preserve"> MATCH(F6, $J$4:$U$4)</f>
        <v>3</v>
      </c>
      <c r="J6" s="457"/>
      <c r="K6" s="349">
        <v>1</v>
      </c>
      <c r="L6" s="349">
        <v>2</v>
      </c>
      <c r="M6" s="349">
        <v>3</v>
      </c>
      <c r="N6" s="349">
        <v>4</v>
      </c>
      <c r="O6" s="349">
        <v>5</v>
      </c>
      <c r="P6" s="457"/>
      <c r="Q6" s="349">
        <v>1</v>
      </c>
      <c r="R6" s="349">
        <v>2</v>
      </c>
      <c r="S6" s="349">
        <v>3</v>
      </c>
      <c r="T6" s="349">
        <v>4</v>
      </c>
      <c r="U6" s="464"/>
    </row>
    <row r="7" spans="1:21" x14ac:dyDescent="0.3">
      <c r="E7" s="322" t="s">
        <v>164</v>
      </c>
      <c r="F7" s="336">
        <f xml:space="preserve"> COUNTIF(I10:I86, "tu")</f>
        <v>0</v>
      </c>
      <c r="J7" s="457"/>
      <c r="K7" s="337" t="str">
        <f xml:space="preserve"> IF(K6 = $F$6, "Base case", "")</f>
        <v/>
      </c>
      <c r="L7" s="337"/>
      <c r="M7" s="337"/>
      <c r="N7" s="337" t="str">
        <f xml:space="preserve"> IF(N6 = $F$6, "Base case", "")</f>
        <v/>
      </c>
      <c r="O7" s="337" t="str">
        <f xml:space="preserve"> IF(O6 = $F$6, "Base case", "")</f>
        <v/>
      </c>
      <c r="P7" s="457"/>
      <c r="U7" s="464"/>
    </row>
    <row r="8" spans="1:21" x14ac:dyDescent="0.3">
      <c r="F8" s="338"/>
      <c r="J8" s="457"/>
      <c r="K8" s="339"/>
      <c r="L8" s="339"/>
      <c r="M8" s="339"/>
      <c r="N8" s="339"/>
      <c r="O8" s="339"/>
      <c r="P8" s="457"/>
      <c r="U8" s="464"/>
    </row>
    <row r="9" spans="1:21" s="348" customFormat="1" x14ac:dyDescent="0.3">
      <c r="A9" s="340"/>
      <c r="B9" s="340"/>
      <c r="C9" s="341"/>
      <c r="D9" s="342"/>
      <c r="E9" s="343"/>
      <c r="F9" s="344" t="s">
        <v>165</v>
      </c>
      <c r="G9" s="345" t="s">
        <v>121</v>
      </c>
      <c r="H9" s="346" t="s">
        <v>166</v>
      </c>
      <c r="I9" s="347"/>
      <c r="J9" s="457"/>
      <c r="P9" s="457"/>
      <c r="U9" s="464"/>
    </row>
    <row r="10" spans="1:21" s="470" customFormat="1" ht="12.75" customHeight="1" x14ac:dyDescent="0.3">
      <c r="A10" s="470" t="s">
        <v>167</v>
      </c>
      <c r="J10" s="457"/>
      <c r="P10" s="457"/>
      <c r="U10" s="464"/>
    </row>
    <row r="11" spans="1:21" x14ac:dyDescent="0.3">
      <c r="J11" s="457"/>
      <c r="P11" s="457"/>
      <c r="U11" s="464"/>
    </row>
    <row r="12" spans="1:21" x14ac:dyDescent="0.3">
      <c r="A12" s="319" t="s">
        <v>168</v>
      </c>
      <c r="J12" s="457"/>
      <c r="P12" s="457"/>
      <c r="U12" s="464"/>
    </row>
    <row r="13" spans="1:21" s="362" customFormat="1" x14ac:dyDescent="0.3">
      <c r="A13" s="359"/>
      <c r="B13" s="359"/>
      <c r="C13" s="360"/>
      <c r="D13" s="361"/>
      <c r="E13" s="532" t="s">
        <v>169</v>
      </c>
      <c r="F13" s="372">
        <f t="shared" ref="F13:F30" si="1" xml:space="preserve"> IF( INDEX(J13:U13, $I$4) = "", INDEX(J13:T13, $I$6), INDEX(J13:U13, $I$4))</f>
        <v>0.65</v>
      </c>
      <c r="G13" s="532" t="s">
        <v>82</v>
      </c>
      <c r="I13" s="533" t="str" cm="1">
        <f t="array" ref="I13" xml:space="preserve"> IF( INDEX(J13:U13, I$5) = "", IF( INDEX(J13:U13, I$6) = F13, "vw", "tu"), IF(INDEX(J13:U13, I$5) = F13, "vw", "tu"))</f>
        <v>vw</v>
      </c>
      <c r="J13" s="457"/>
      <c r="K13" s="534">
        <v>0.6</v>
      </c>
      <c r="L13" s="534">
        <v>0.65</v>
      </c>
      <c r="M13" s="534">
        <v>0.6</v>
      </c>
      <c r="N13" s="534">
        <v>0.65</v>
      </c>
      <c r="O13" s="534">
        <v>0.65</v>
      </c>
      <c r="P13" s="457"/>
      <c r="Q13" s="349"/>
      <c r="R13" s="349"/>
      <c r="S13" s="349"/>
      <c r="T13" s="349"/>
      <c r="U13" s="464"/>
    </row>
    <row r="14" spans="1:21" s="362" customFormat="1" x14ac:dyDescent="0.3">
      <c r="A14" s="359"/>
      <c r="B14" s="359"/>
      <c r="C14" s="360"/>
      <c r="D14" s="361"/>
      <c r="E14" s="535" t="s">
        <v>170</v>
      </c>
      <c r="F14" s="372">
        <f t="shared" si="1"/>
        <v>0.3</v>
      </c>
      <c r="G14" s="535" t="s">
        <v>82</v>
      </c>
      <c r="I14" s="533" t="str" cm="1">
        <f t="array" ref="I14" xml:space="preserve"> IF( INDEX(J14:U14, I$5) = "", IF( INDEX(J14:U14, I$6) = F14, "vw", "tu"), IF(INDEX(J14:U14, I$5) = F14, "vw", "tu"))</f>
        <v>vw</v>
      </c>
      <c r="J14" s="457"/>
      <c r="K14" s="534">
        <v>0.3</v>
      </c>
      <c r="L14" s="534">
        <v>0.3</v>
      </c>
      <c r="M14" s="534">
        <v>0.3</v>
      </c>
      <c r="N14" s="534">
        <v>0.3</v>
      </c>
      <c r="O14" s="534">
        <v>0.3</v>
      </c>
      <c r="P14" s="457"/>
      <c r="Q14" s="364"/>
      <c r="R14" s="364"/>
      <c r="S14" s="364"/>
      <c r="T14" s="364"/>
      <c r="U14" s="464"/>
    </row>
    <row r="15" spans="1:21" s="357" customFormat="1" x14ac:dyDescent="0.3">
      <c r="A15" s="354"/>
      <c r="B15" s="354"/>
      <c r="C15" s="355"/>
      <c r="D15" s="356"/>
      <c r="E15" s="535" t="s">
        <v>171</v>
      </c>
      <c r="F15" s="372">
        <f t="shared" si="1"/>
        <v>0.4</v>
      </c>
      <c r="G15" s="535" t="s">
        <v>82</v>
      </c>
      <c r="I15" s="533" t="str" cm="1">
        <f t="array" ref="I15" xml:space="preserve"> IF( INDEX(J15:U15, I$5) = "", IF( INDEX(J15:U15, I$6) = F15, "vw", "tu"), IF(INDEX(J15:U15, I$5) = F15, "vw", "tu"))</f>
        <v>vw</v>
      </c>
      <c r="J15" s="457"/>
      <c r="K15" s="534">
        <v>0.55000000000000004</v>
      </c>
      <c r="L15" s="536">
        <v>0.4</v>
      </c>
      <c r="M15" s="536">
        <v>0.4</v>
      </c>
      <c r="N15" s="536">
        <v>0.4</v>
      </c>
      <c r="O15" s="536">
        <v>0.55000000000000004</v>
      </c>
      <c r="P15" s="457"/>
      <c r="Q15" s="364"/>
      <c r="R15" s="364"/>
      <c r="S15" s="364"/>
      <c r="T15" s="364"/>
      <c r="U15" s="464"/>
    </row>
    <row r="16" spans="1:21" s="357" customFormat="1" x14ac:dyDescent="0.3">
      <c r="A16" s="354"/>
      <c r="B16" s="354"/>
      <c r="C16" s="355"/>
      <c r="D16" s="356"/>
      <c r="E16" s="537" t="s">
        <v>172</v>
      </c>
      <c r="F16" s="373">
        <f t="shared" si="1"/>
        <v>1</v>
      </c>
      <c r="G16" s="537" t="s">
        <v>173</v>
      </c>
      <c r="I16" s="533" t="str" cm="1">
        <f t="array" ref="I16" xml:space="preserve"> IF( INDEX(J16:U16, I$5) = "", IF( INDEX(J16:U16, I$6) = F16, "vw", "tu"), IF(INDEX(J16:U16, I$5) = F16, "vw", "tu"))</f>
        <v>vw</v>
      </c>
      <c r="J16" s="457"/>
      <c r="K16" s="538">
        <v>1</v>
      </c>
      <c r="L16" s="538">
        <v>1</v>
      </c>
      <c r="M16" s="538">
        <v>1</v>
      </c>
      <c r="N16" s="538">
        <v>1</v>
      </c>
      <c r="O16" s="538">
        <v>1</v>
      </c>
      <c r="P16" s="457"/>
      <c r="Q16" s="364"/>
      <c r="R16" s="364"/>
      <c r="S16" s="364"/>
      <c r="T16" s="364"/>
      <c r="U16" s="464"/>
    </row>
    <row r="17" spans="1:60" s="357" customFormat="1" x14ac:dyDescent="0.3">
      <c r="A17" s="354"/>
      <c r="B17" s="354"/>
      <c r="C17" s="355"/>
      <c r="D17" s="356"/>
      <c r="E17" s="537" t="s">
        <v>174</v>
      </c>
      <c r="F17" s="373">
        <f t="shared" si="1"/>
        <v>3</v>
      </c>
      <c r="G17" s="537" t="s">
        <v>173</v>
      </c>
      <c r="I17" s="533" t="str" cm="1">
        <f t="array" ref="I17" xml:space="preserve"> IF( INDEX(J17:U17, I$5) = "", IF( INDEX(J17:U17, I$6) = F17, "vw", "tu"), IF(INDEX(J17:U17, I$5) = F17, "vw", "tu"))</f>
        <v>vw</v>
      </c>
      <c r="J17" s="457"/>
      <c r="K17" s="538">
        <v>2.5</v>
      </c>
      <c r="L17" s="538">
        <v>3</v>
      </c>
      <c r="M17" s="538">
        <v>1.5</v>
      </c>
      <c r="N17" s="538">
        <v>2</v>
      </c>
      <c r="O17" s="538">
        <v>2</v>
      </c>
      <c r="P17" s="457"/>
      <c r="Q17" s="364"/>
      <c r="R17" s="364"/>
      <c r="S17" s="364"/>
      <c r="T17" s="364"/>
      <c r="U17" s="464"/>
    </row>
    <row r="18" spans="1:60" x14ac:dyDescent="0.3">
      <c r="E18" s="353"/>
      <c r="F18" s="374"/>
      <c r="G18" s="353"/>
      <c r="J18" s="457"/>
      <c r="K18" s="353"/>
      <c r="L18" s="353"/>
      <c r="M18" s="353"/>
      <c r="N18" s="353"/>
      <c r="O18" s="353"/>
      <c r="P18" s="457"/>
      <c r="Q18" s="349"/>
      <c r="R18" s="349"/>
      <c r="S18" s="349"/>
      <c r="T18" s="349"/>
      <c r="U18" s="464"/>
    </row>
    <row r="19" spans="1:60" x14ac:dyDescent="0.3">
      <c r="A19" s="319" t="s">
        <v>175</v>
      </c>
      <c r="E19" s="353"/>
      <c r="F19" s="353"/>
      <c r="G19" s="353"/>
      <c r="J19" s="457"/>
      <c r="K19" s="353"/>
      <c r="L19" s="353"/>
      <c r="M19" s="353"/>
      <c r="N19" s="353"/>
      <c r="O19" s="353"/>
      <c r="P19" s="457"/>
      <c r="U19" s="464"/>
    </row>
    <row r="20" spans="1:60" s="357" customFormat="1" x14ac:dyDescent="0.3">
      <c r="A20" s="354"/>
      <c r="B20" s="354"/>
      <c r="C20" s="355"/>
      <c r="D20" s="356"/>
      <c r="E20" s="537" t="s">
        <v>176</v>
      </c>
      <c r="F20" s="375">
        <f t="shared" si="1"/>
        <v>2018</v>
      </c>
      <c r="G20" s="537" t="s">
        <v>177</v>
      </c>
      <c r="I20" s="533" t="str" cm="1">
        <f t="array" ref="I20" xml:space="preserve"> IF( INDEX(J20:U20, I$5) = "", IF( INDEX(J20:U20, I$6) = F20, "vw", "tu"), IF(INDEX(J20:U20, I$5) = F20, "vw", "tu"))</f>
        <v>vw</v>
      </c>
      <c r="J20" s="457"/>
      <c r="K20" s="539">
        <v>2018</v>
      </c>
      <c r="L20" s="539">
        <v>2018</v>
      </c>
      <c r="M20" s="539">
        <v>2020</v>
      </c>
      <c r="N20" s="539">
        <v>2020</v>
      </c>
      <c r="O20" s="539">
        <v>2020</v>
      </c>
      <c r="P20" s="457"/>
      <c r="Q20" s="364"/>
      <c r="R20" s="364"/>
      <c r="S20" s="364"/>
      <c r="T20" s="364"/>
      <c r="U20" s="464"/>
    </row>
    <row r="21" spans="1:60" s="357" customFormat="1" x14ac:dyDescent="0.3">
      <c r="A21" s="354"/>
      <c r="B21" s="354"/>
      <c r="C21" s="355"/>
      <c r="D21" s="356"/>
      <c r="E21" s="537" t="s">
        <v>178</v>
      </c>
      <c r="F21" s="375">
        <f t="shared" si="1"/>
        <v>2020</v>
      </c>
      <c r="G21" s="537" t="s">
        <v>177</v>
      </c>
      <c r="I21" s="533" t="str" cm="1">
        <f t="array" ref="I21" xml:space="preserve"> IF( INDEX(J21:U21, I$5) = "", IF( INDEX(J21:U21, I$6) = F21, "vw", "tu"), IF(INDEX(J21:U21, I$5) = F21, "vw", "tu"))</f>
        <v>vw</v>
      </c>
      <c r="J21" s="457"/>
      <c r="K21" s="539">
        <v>2020</v>
      </c>
      <c r="L21" s="539">
        <v>2020</v>
      </c>
      <c r="M21" s="539">
        <v>2022</v>
      </c>
      <c r="N21" s="539">
        <v>2022</v>
      </c>
      <c r="O21" s="539">
        <v>2021</v>
      </c>
      <c r="P21" s="457"/>
      <c r="Q21" s="364"/>
      <c r="R21" s="364"/>
      <c r="S21" s="364"/>
      <c r="T21" s="364"/>
      <c r="U21" s="464"/>
    </row>
    <row r="22" spans="1:60" s="357" customFormat="1" x14ac:dyDescent="0.3">
      <c r="A22" s="354"/>
      <c r="B22" s="354"/>
      <c r="C22" s="355"/>
      <c r="D22" s="356"/>
      <c r="E22" s="537" t="s">
        <v>179</v>
      </c>
      <c r="F22" s="375">
        <f t="shared" si="1"/>
        <v>200</v>
      </c>
      <c r="G22" s="537" t="s">
        <v>180</v>
      </c>
      <c r="I22" s="533" t="str" cm="1">
        <f t="array" ref="I22" xml:space="preserve"> IF( INDEX(J22:U22, I$5) = "", IF( INDEX(J22:U22, I$6) = F22, "vw", "tu"), IF(INDEX(J22:U22, I$5) = F22, "vw", "tu"))</f>
        <v>vw</v>
      </c>
      <c r="J22" s="457"/>
      <c r="K22" s="539">
        <v>200</v>
      </c>
      <c r="L22" s="539">
        <v>200</v>
      </c>
      <c r="M22" s="539">
        <v>300</v>
      </c>
      <c r="N22" s="539">
        <v>300</v>
      </c>
      <c r="O22" s="539">
        <v>300</v>
      </c>
      <c r="P22" s="457"/>
      <c r="Q22" s="364"/>
      <c r="R22" s="364"/>
      <c r="S22" s="364"/>
      <c r="T22" s="364"/>
      <c r="U22" s="464"/>
    </row>
    <row r="23" spans="1:60" s="357" customFormat="1" x14ac:dyDescent="0.3">
      <c r="A23" s="354"/>
      <c r="B23" s="354"/>
      <c r="C23" s="355"/>
      <c r="D23" s="356"/>
      <c r="E23" s="537" t="s">
        <v>181</v>
      </c>
      <c r="F23" s="372">
        <f t="shared" si="1"/>
        <v>0.2</v>
      </c>
      <c r="G23" s="537" t="s">
        <v>82</v>
      </c>
      <c r="I23" s="533" t="str" cm="1">
        <f t="array" ref="I23" xml:space="preserve"> IF( INDEX(J23:U23, I$5) = "", IF( INDEX(J23:U23, I$6) = F23, "vw", "tu"), IF(INDEX(J23:U23, I$5) = F23, "vw", "tu"))</f>
        <v>vw</v>
      </c>
      <c r="J23" s="457"/>
      <c r="K23" s="534">
        <v>0.2</v>
      </c>
      <c r="L23" s="534">
        <v>0.2</v>
      </c>
      <c r="M23" s="534">
        <v>0.2</v>
      </c>
      <c r="N23" s="534">
        <v>0.2</v>
      </c>
      <c r="O23" s="534">
        <v>0.2</v>
      </c>
      <c r="P23" s="457"/>
      <c r="Q23" s="364"/>
      <c r="R23" s="364"/>
      <c r="S23" s="364"/>
      <c r="T23" s="364"/>
      <c r="U23" s="464"/>
    </row>
    <row r="24" spans="1:60" s="357" customFormat="1" x14ac:dyDescent="0.3">
      <c r="A24" s="354"/>
      <c r="B24" s="354"/>
      <c r="C24" s="355"/>
      <c r="D24" s="356"/>
      <c r="E24" s="537" t="s">
        <v>182</v>
      </c>
      <c r="F24" s="375">
        <f t="shared" si="1"/>
        <v>1</v>
      </c>
      <c r="G24" s="537" t="s">
        <v>183</v>
      </c>
      <c r="I24" s="533" t="str" cm="1">
        <f t="array" ref="I24" xml:space="preserve"> IF( INDEX(J24:U24, I$5) = "", IF( INDEX(J24:U24, I$6) = F24, "vw", "tu"), IF(INDEX(J24:U24, I$5) = F24, "vw", "tu"))</f>
        <v>vw</v>
      </c>
      <c r="J24" s="457"/>
      <c r="K24" s="540">
        <v>1</v>
      </c>
      <c r="L24" s="540">
        <v>1</v>
      </c>
      <c r="M24" s="540">
        <v>2</v>
      </c>
      <c r="N24" s="540">
        <v>2</v>
      </c>
      <c r="O24" s="540">
        <v>2</v>
      </c>
      <c r="P24" s="457"/>
      <c r="Q24" s="364"/>
      <c r="R24" s="364"/>
      <c r="S24" s="364"/>
      <c r="T24" s="364"/>
      <c r="U24" s="464"/>
    </row>
    <row r="25" spans="1:60" s="357" customFormat="1" x14ac:dyDescent="0.3">
      <c r="A25" s="354"/>
      <c r="B25" s="354"/>
      <c r="C25" s="355"/>
      <c r="D25" s="356"/>
      <c r="E25" s="537" t="s">
        <v>184</v>
      </c>
      <c r="F25" s="375">
        <f t="shared" si="1"/>
        <v>4000</v>
      </c>
      <c r="G25" s="537" t="s">
        <v>180</v>
      </c>
      <c r="H25" s="482" t="str">
        <f xml:space="preserve"> Sources!I$48</f>
        <v>XXXVI</v>
      </c>
      <c r="I25" s="533" t="str" cm="1">
        <f t="array" ref="I25" xml:space="preserve"> IF( INDEX(J25:U25, I$5) = "", IF( INDEX(J25:U25, I$6) = F25, "vw", "tu"), IF(INDEX(J25:U25, I$5) = F25, "vw", "tu"))</f>
        <v>vw</v>
      </c>
      <c r="J25" s="457"/>
      <c r="K25" s="540">
        <v>4000</v>
      </c>
      <c r="L25" s="540">
        <v>4000</v>
      </c>
      <c r="M25" s="540">
        <v>5000</v>
      </c>
      <c r="N25" s="540">
        <v>4000</v>
      </c>
      <c r="O25" s="540">
        <v>5000</v>
      </c>
      <c r="P25" s="457"/>
      <c r="Q25" s="364"/>
      <c r="R25" s="364"/>
      <c r="S25" s="364"/>
      <c r="T25" s="364"/>
      <c r="U25" s="464"/>
    </row>
    <row r="26" spans="1:60" s="357" customFormat="1" x14ac:dyDescent="0.3">
      <c r="A26" s="354"/>
      <c r="B26" s="354"/>
      <c r="C26" s="355"/>
      <c r="D26" s="356"/>
      <c r="E26" s="537" t="s">
        <v>185</v>
      </c>
      <c r="F26" s="373">
        <f t="shared" si="1"/>
        <v>0</v>
      </c>
      <c r="G26" s="537" t="s">
        <v>186</v>
      </c>
      <c r="I26" s="533" t="str" cm="1">
        <f t="array" ref="I26" xml:space="preserve"> IF( INDEX(J26:U26, I$5) = "", IF( INDEX(J26:U26, I$6) = F26, "vw", "tu"), IF(INDEX(J26:U26, I$5) = F26, "vw", "tu"))</f>
        <v>vw</v>
      </c>
      <c r="J26" s="457"/>
      <c r="K26" s="539"/>
      <c r="L26" s="539"/>
      <c r="M26" s="539"/>
      <c r="N26" s="539"/>
      <c r="O26" s="539"/>
      <c r="P26" s="457"/>
      <c r="Q26" s="364"/>
      <c r="R26" s="364"/>
      <c r="S26" s="364"/>
      <c r="T26" s="364"/>
      <c r="U26" s="464"/>
    </row>
    <row r="27" spans="1:60" s="353" customFormat="1" x14ac:dyDescent="0.3">
      <c r="A27" s="350"/>
      <c r="B27" s="350"/>
      <c r="C27" s="351"/>
      <c r="D27" s="352"/>
      <c r="E27" s="537" t="s">
        <v>187</v>
      </c>
      <c r="F27" s="373">
        <f t="shared" si="1"/>
        <v>3</v>
      </c>
      <c r="G27" s="537" t="s">
        <v>133</v>
      </c>
      <c r="I27" s="541" t="str" cm="1">
        <f t="array" ref="I27" xml:space="preserve"> IF( INDEX(J27:U27, I$5) = "", IF( INDEX(J27:U27, I$6) = F27, "vw", "tu"), IF(INDEX(J27:U27, I$5) = F27, "vw", "tu"))</f>
        <v>vw</v>
      </c>
      <c r="J27" s="457"/>
      <c r="K27" s="542">
        <v>3</v>
      </c>
      <c r="L27" s="542">
        <v>3</v>
      </c>
      <c r="M27" s="542">
        <v>1.5</v>
      </c>
      <c r="N27" s="542">
        <v>6</v>
      </c>
      <c r="O27" s="542">
        <v>3</v>
      </c>
      <c r="P27" s="457"/>
      <c r="Q27" s="442"/>
      <c r="R27" s="442"/>
      <c r="S27" s="442"/>
      <c r="T27" s="442"/>
      <c r="U27" s="464"/>
    </row>
    <row r="28" spans="1:60" s="357" customFormat="1" x14ac:dyDescent="0.3">
      <c r="A28" s="354"/>
      <c r="B28" s="354"/>
      <c r="C28" s="355"/>
      <c r="D28" s="356"/>
      <c r="E28" s="537" t="s">
        <v>188</v>
      </c>
      <c r="F28" s="376">
        <f t="shared" si="1"/>
        <v>15</v>
      </c>
      <c r="G28" s="537" t="s">
        <v>189</v>
      </c>
      <c r="I28" s="533" t="str" cm="1">
        <f t="array" ref="I28" xml:space="preserve"> IF( INDEX(J28:U28, I$5) = "", IF( INDEX(J28:U28, I$6) = F28, "vw", "tu"), IF(INDEX(J28:U28, I$5) = F28, "vw", "tu"))</f>
        <v>vw</v>
      </c>
      <c r="J28" s="457"/>
      <c r="K28" s="539">
        <v>15</v>
      </c>
      <c r="L28" s="539">
        <v>15</v>
      </c>
      <c r="M28" s="539">
        <v>15</v>
      </c>
      <c r="N28" s="539">
        <v>15</v>
      </c>
      <c r="O28" s="539">
        <v>15</v>
      </c>
      <c r="P28" s="457"/>
      <c r="Q28" s="364"/>
      <c r="R28" s="364"/>
      <c r="S28" s="364"/>
      <c r="T28" s="364"/>
      <c r="U28" s="464"/>
    </row>
    <row r="29" spans="1:60" s="357" customFormat="1" x14ac:dyDescent="0.3">
      <c r="A29" s="354"/>
      <c r="B29" s="354"/>
      <c r="C29" s="355"/>
      <c r="D29" s="356"/>
      <c r="E29" s="537" t="s">
        <v>190</v>
      </c>
      <c r="F29" s="373">
        <f t="shared" si="1"/>
        <v>0.5</v>
      </c>
      <c r="G29" s="537" t="s">
        <v>191</v>
      </c>
      <c r="I29" s="533" t="str" cm="1">
        <f t="array" ref="I29" xml:space="preserve"> IF( INDEX(J29:U29, I$5) = "", IF( INDEX(J29:U29, I$6) = F29, "vw", "tu"), IF(INDEX(J29:U29, I$5) = F29, "vw", "tu"))</f>
        <v>vw</v>
      </c>
      <c r="J29" s="457"/>
      <c r="K29" s="542">
        <v>0.5</v>
      </c>
      <c r="L29" s="542">
        <v>0.5</v>
      </c>
      <c r="M29" s="542">
        <v>0.5</v>
      </c>
      <c r="N29" s="542">
        <v>0.5</v>
      </c>
      <c r="O29" s="542">
        <v>0.5</v>
      </c>
      <c r="P29" s="457"/>
      <c r="Q29" s="364"/>
      <c r="R29" s="364"/>
      <c r="S29" s="364"/>
      <c r="T29" s="364"/>
      <c r="U29" s="464"/>
    </row>
    <row r="30" spans="1:60" s="357" customFormat="1" x14ac:dyDescent="0.3">
      <c r="A30" s="354"/>
      <c r="B30" s="354"/>
      <c r="C30" s="355"/>
      <c r="D30" s="356"/>
      <c r="E30" s="537" t="s">
        <v>192</v>
      </c>
      <c r="F30" s="377">
        <f t="shared" si="1"/>
        <v>50</v>
      </c>
      <c r="G30" s="537" t="s">
        <v>186</v>
      </c>
      <c r="I30" s="533" t="str" cm="1">
        <f t="array" ref="I30" xml:space="preserve"> IF( INDEX(J30:U30, I$5) = "", IF( INDEX(J30:U30, I$6) = F30, "vw", "tu"), IF(INDEX(J30:U30, I$5) = F30, "vw", "tu"))</f>
        <v>vw</v>
      </c>
      <c r="J30" s="457"/>
      <c r="K30" s="539">
        <v>50</v>
      </c>
      <c r="L30" s="539">
        <v>50</v>
      </c>
      <c r="M30" s="539">
        <v>50</v>
      </c>
      <c r="N30" s="539">
        <v>50</v>
      </c>
      <c r="O30" s="539">
        <v>50</v>
      </c>
      <c r="P30" s="457"/>
      <c r="Q30" s="364"/>
      <c r="R30" s="364"/>
      <c r="S30" s="364"/>
      <c r="T30" s="364"/>
      <c r="U30" s="464"/>
    </row>
    <row r="31" spans="1:60" x14ac:dyDescent="0.3">
      <c r="F31" s="363"/>
      <c r="J31" s="457"/>
      <c r="P31" s="457"/>
      <c r="U31" s="464"/>
    </row>
    <row r="32" spans="1:60" s="137" customFormat="1" ht="12.75" customHeight="1" x14ac:dyDescent="0.3">
      <c r="A32" s="472"/>
      <c r="B32" s="472" t="s">
        <v>193</v>
      </c>
      <c r="C32" s="473"/>
      <c r="D32" s="289"/>
      <c r="E32" s="289"/>
      <c r="F32" s="289"/>
      <c r="G32" s="289"/>
      <c r="H32" s="475"/>
      <c r="I32" s="289"/>
      <c r="J32" s="457"/>
      <c r="K32" s="289"/>
      <c r="L32" s="289"/>
      <c r="M32" s="289"/>
      <c r="N32" s="289"/>
      <c r="O32" s="289"/>
      <c r="P32" s="457"/>
      <c r="Q32" s="289"/>
      <c r="R32" s="289"/>
      <c r="S32" s="289"/>
      <c r="T32" s="289"/>
      <c r="U32" s="464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</row>
    <row r="33" spans="1:62" s="137" customFormat="1" ht="12.75" customHeight="1" x14ac:dyDescent="0.3">
      <c r="A33" s="472"/>
      <c r="B33" s="472"/>
      <c r="C33" s="473" t="s">
        <v>194</v>
      </c>
      <c r="D33" s="289"/>
      <c r="E33" s="289"/>
      <c r="F33" s="289"/>
      <c r="G33" s="289"/>
      <c r="H33" s="475"/>
      <c r="I33" s="289"/>
      <c r="J33" s="457"/>
      <c r="K33" s="289"/>
      <c r="L33" s="289"/>
      <c r="M33" s="289"/>
      <c r="N33" s="289"/>
      <c r="O33" s="289"/>
      <c r="P33" s="457"/>
      <c r="Q33" s="289"/>
      <c r="R33" s="289"/>
      <c r="S33" s="289"/>
      <c r="T33" s="289"/>
      <c r="U33" s="464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</row>
    <row r="34" spans="1:62" s="137" customFormat="1" ht="12.75" customHeight="1" x14ac:dyDescent="0.3">
      <c r="A34" s="472"/>
      <c r="B34" s="472"/>
      <c r="C34" s="473"/>
      <c r="D34" s="289"/>
      <c r="E34" s="516" t="str">
        <f t="shared" ref="E34:G34" si="2" xml:space="preserve"> E$27</f>
        <v>Producible Gas Reserves - pre-set</v>
      </c>
      <c r="F34" s="516">
        <f t="shared" si="2"/>
        <v>3</v>
      </c>
      <c r="G34" s="516" t="str">
        <f t="shared" si="2"/>
        <v>tcf</v>
      </c>
      <c r="H34" s="516"/>
      <c r="I34" s="516"/>
      <c r="J34" s="457"/>
      <c r="K34" s="516"/>
      <c r="L34" s="516"/>
      <c r="M34" s="516"/>
      <c r="N34" s="516"/>
      <c r="O34" s="516"/>
      <c r="P34" s="457"/>
      <c r="Q34" s="516"/>
      <c r="R34" s="516"/>
      <c r="S34" s="516"/>
      <c r="T34" s="516"/>
      <c r="U34" s="464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</row>
    <row r="35" spans="1:62" s="137" customFormat="1" ht="12.75" customHeight="1" x14ac:dyDescent="0.3">
      <c r="A35" s="472"/>
      <c r="B35" s="472"/>
      <c r="C35" s="473"/>
      <c r="D35" s="289"/>
      <c r="E35" s="543" t="str">
        <f xml:space="preserve"> Dashboard!E$45</f>
        <v>Gas Produced Life of Project</v>
      </c>
      <c r="F35" s="543">
        <f xml:space="preserve"> Dashboard!F$45</f>
        <v>3</v>
      </c>
      <c r="G35" s="543" t="str">
        <f xml:space="preserve"> Dashboard!G$45</f>
        <v>tcf</v>
      </c>
      <c r="H35" s="543"/>
      <c r="I35" s="543"/>
      <c r="J35" s="457"/>
      <c r="K35" s="543"/>
      <c r="L35" s="543"/>
      <c r="M35" s="543"/>
      <c r="N35" s="543"/>
      <c r="O35" s="543"/>
      <c r="P35" s="457"/>
      <c r="Q35" s="543"/>
      <c r="R35" s="543"/>
      <c r="S35" s="543"/>
      <c r="T35" s="543"/>
      <c r="U35" s="464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</row>
    <row r="36" spans="1:62" s="137" customFormat="1" ht="12.75" customHeight="1" x14ac:dyDescent="0.3">
      <c r="A36" s="472"/>
      <c r="B36" s="472"/>
      <c r="C36" s="473"/>
      <c r="D36" s="289"/>
      <c r="E36" s="289" t="s">
        <v>195</v>
      </c>
      <c r="F36" s="289">
        <f>IF(F35&gt;0,F35,F34)</f>
        <v>3</v>
      </c>
      <c r="G36" s="289" t="s">
        <v>133</v>
      </c>
      <c r="H36" s="475"/>
      <c r="I36" s="289"/>
      <c r="J36" s="457"/>
      <c r="K36" s="289"/>
      <c r="L36" s="289"/>
      <c r="M36" s="289"/>
      <c r="N36" s="289"/>
      <c r="O36" s="289"/>
      <c r="P36" s="457"/>
      <c r="Q36" s="289"/>
      <c r="R36" s="289"/>
      <c r="S36" s="289"/>
      <c r="T36" s="289"/>
      <c r="U36" s="464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</row>
    <row r="37" spans="1:62" s="137" customFormat="1" ht="12.75" customHeight="1" x14ac:dyDescent="0.3">
      <c r="A37" s="4"/>
      <c r="B37" s="4"/>
      <c r="C37" s="162"/>
      <c r="D37" s="113"/>
      <c r="E37" s="113"/>
      <c r="F37" s="113"/>
      <c r="G37" s="113"/>
      <c r="H37" s="475"/>
      <c r="I37" s="113"/>
      <c r="J37" s="457"/>
      <c r="K37" s="113"/>
      <c r="L37" s="113"/>
      <c r="M37" s="113"/>
      <c r="N37" s="113"/>
      <c r="O37" s="113"/>
      <c r="P37" s="457"/>
      <c r="Q37" s="113"/>
      <c r="R37" s="113"/>
      <c r="S37" s="113"/>
      <c r="T37" s="113"/>
      <c r="U37" s="464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</row>
    <row r="38" spans="1:62" s="470" customFormat="1" ht="12.75" customHeight="1" x14ac:dyDescent="0.3">
      <c r="A38" s="470" t="s">
        <v>196</v>
      </c>
      <c r="J38" s="457"/>
      <c r="P38" s="457"/>
      <c r="U38" s="464"/>
    </row>
    <row r="39" spans="1:62" s="52" customFormat="1" ht="12.75" customHeight="1" x14ac:dyDescent="0.3">
      <c r="H39" s="471"/>
      <c r="J39" s="457"/>
      <c r="P39" s="457"/>
      <c r="U39" s="464"/>
    </row>
    <row r="40" spans="1:62" s="471" customFormat="1" ht="12.75" customHeight="1" x14ac:dyDescent="0.3">
      <c r="A40" s="471" t="s">
        <v>197</v>
      </c>
      <c r="J40" s="457"/>
      <c r="P40" s="457"/>
      <c r="U40" s="464"/>
    </row>
    <row r="41" spans="1:62" s="471" customFormat="1" ht="12.75" customHeight="1" x14ac:dyDescent="0.3">
      <c r="J41" s="457"/>
      <c r="P41" s="457"/>
      <c r="U41" s="464"/>
    </row>
    <row r="42" spans="1:62" s="137" customFormat="1" ht="12.75" customHeight="1" x14ac:dyDescent="0.3">
      <c r="A42" s="472"/>
      <c r="B42" s="472" t="s">
        <v>198</v>
      </c>
      <c r="C42" s="473"/>
      <c r="D42" s="289"/>
      <c r="E42" s="289"/>
      <c r="F42" s="474"/>
      <c r="G42" s="289"/>
      <c r="H42" s="475"/>
      <c r="I42" s="289"/>
      <c r="J42" s="457"/>
      <c r="K42" s="476"/>
      <c r="L42" s="476"/>
      <c r="M42" s="476"/>
      <c r="N42" s="476"/>
      <c r="O42" s="476"/>
      <c r="P42" s="457"/>
      <c r="Q42" s="476"/>
      <c r="R42" s="477"/>
      <c r="S42" s="477"/>
      <c r="T42" s="477"/>
      <c r="U42" s="464"/>
      <c r="V42" s="22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</row>
    <row r="43" spans="1:62" s="138" customFormat="1" ht="12.75" customHeight="1" x14ac:dyDescent="0.3">
      <c r="A43" s="478"/>
      <c r="B43" s="478"/>
      <c r="C43" s="479"/>
      <c r="D43" s="480"/>
      <c r="E43" s="480" t="s">
        <v>199</v>
      </c>
      <c r="F43" s="481">
        <v>0.3</v>
      </c>
      <c r="G43" s="480" t="s">
        <v>200</v>
      </c>
      <c r="H43" s="482" t="str">
        <f xml:space="preserve"> Sources!I$15</f>
        <v>X</v>
      </c>
      <c r="I43" s="483"/>
      <c r="J43" s="457"/>
      <c r="K43" s="484"/>
      <c r="L43" s="484"/>
      <c r="M43" s="484"/>
      <c r="N43" s="484"/>
      <c r="O43" s="484"/>
      <c r="P43" s="457"/>
      <c r="Q43" s="484"/>
      <c r="R43" s="484"/>
      <c r="S43" s="484"/>
      <c r="T43" s="484"/>
      <c r="U43" s="464"/>
      <c r="V43" s="224"/>
      <c r="W43" s="141"/>
      <c r="X43" s="141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  <c r="AX43" s="159"/>
      <c r="AY43" s="159"/>
      <c r="AZ43" s="159"/>
      <c r="BA43" s="159"/>
      <c r="BB43" s="159"/>
      <c r="BC43" s="159"/>
      <c r="BD43" s="159"/>
      <c r="BE43" s="159"/>
      <c r="BF43" s="159"/>
      <c r="BG43" s="159"/>
      <c r="BH43" s="159"/>
      <c r="BI43" s="159"/>
      <c r="BJ43" s="159"/>
    </row>
    <row r="44" spans="1:62" s="138" customFormat="1" ht="12.75" customHeight="1" x14ac:dyDescent="0.3">
      <c r="A44" s="478"/>
      <c r="B44" s="478"/>
      <c r="C44" s="479"/>
      <c r="D44" s="480"/>
      <c r="E44" s="480" t="s">
        <v>201</v>
      </c>
      <c r="F44" s="481">
        <v>0.5</v>
      </c>
      <c r="G44" s="480" t="s">
        <v>200</v>
      </c>
      <c r="H44" s="482" t="str">
        <f xml:space="preserve"> Sources!I$15</f>
        <v>X</v>
      </c>
      <c r="I44" s="483"/>
      <c r="J44" s="457"/>
      <c r="K44" s="484"/>
      <c r="L44" s="484"/>
      <c r="M44" s="484"/>
      <c r="N44" s="484"/>
      <c r="O44" s="484"/>
      <c r="P44" s="457"/>
      <c r="Q44" s="484"/>
      <c r="R44" s="484"/>
      <c r="S44" s="484"/>
      <c r="T44" s="484"/>
      <c r="U44" s="464"/>
      <c r="V44" s="224"/>
      <c r="W44" s="141"/>
      <c r="X44" s="141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  <c r="BB44" s="159"/>
      <c r="BC44" s="159"/>
      <c r="BD44" s="159"/>
      <c r="BE44" s="159"/>
      <c r="BF44" s="159"/>
      <c r="BG44" s="159"/>
      <c r="BH44" s="159"/>
      <c r="BI44" s="159"/>
      <c r="BJ44" s="159"/>
    </row>
    <row r="45" spans="1:62" s="138" customFormat="1" ht="12.75" customHeight="1" x14ac:dyDescent="0.3">
      <c r="A45" s="485"/>
      <c r="B45" s="485"/>
      <c r="C45" s="486"/>
      <c r="D45" s="487"/>
      <c r="E45" s="487"/>
      <c r="F45" s="488"/>
      <c r="G45" s="487"/>
      <c r="H45" s="482"/>
      <c r="I45" s="489"/>
      <c r="J45" s="457"/>
      <c r="K45" s="484"/>
      <c r="L45" s="484"/>
      <c r="M45" s="484"/>
      <c r="N45" s="484"/>
      <c r="O45" s="484"/>
      <c r="P45" s="457"/>
      <c r="Q45" s="484"/>
      <c r="R45" s="484"/>
      <c r="S45" s="484"/>
      <c r="T45" s="484"/>
      <c r="U45" s="464"/>
      <c r="V45" s="224"/>
      <c r="W45" s="141"/>
      <c r="X45" s="141"/>
    </row>
    <row r="46" spans="1:62" s="137" customFormat="1" ht="12.75" customHeight="1" x14ac:dyDescent="0.3">
      <c r="A46" s="490"/>
      <c r="B46" s="490" t="s">
        <v>202</v>
      </c>
      <c r="C46" s="491"/>
      <c r="D46" s="492"/>
      <c r="E46" s="492"/>
      <c r="F46" s="493"/>
      <c r="G46" s="492"/>
      <c r="H46" s="494"/>
      <c r="I46" s="495"/>
      <c r="J46" s="457"/>
      <c r="K46" s="484"/>
      <c r="L46" s="484"/>
      <c r="M46" s="484"/>
      <c r="N46" s="484"/>
      <c r="O46" s="484"/>
      <c r="P46" s="457"/>
      <c r="Q46" s="484"/>
      <c r="R46" s="484"/>
      <c r="S46" s="484"/>
      <c r="T46" s="484"/>
      <c r="U46" s="464"/>
      <c r="V46" s="224"/>
      <c r="W46" s="141"/>
      <c r="X46" s="141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</row>
    <row r="47" spans="1:62" s="137" customFormat="1" ht="12.75" customHeight="1" x14ac:dyDescent="0.3">
      <c r="A47" s="490"/>
      <c r="B47" s="490"/>
      <c r="C47" s="491" t="s">
        <v>203</v>
      </c>
      <c r="D47" s="492"/>
      <c r="E47" s="492"/>
      <c r="F47" s="493"/>
      <c r="G47" s="492"/>
      <c r="H47" s="494"/>
      <c r="I47" s="495"/>
      <c r="J47" s="457"/>
      <c r="K47" s="484"/>
      <c r="L47" s="484"/>
      <c r="M47" s="484"/>
      <c r="N47" s="484"/>
      <c r="O47" s="484"/>
      <c r="P47" s="457"/>
      <c r="Q47" s="484"/>
      <c r="R47" s="484"/>
      <c r="S47" s="484"/>
      <c r="T47" s="484"/>
      <c r="U47" s="464"/>
      <c r="V47" s="224"/>
      <c r="W47" s="141"/>
      <c r="X47" s="141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</row>
    <row r="48" spans="1:62" s="188" customFormat="1" ht="12.75" customHeight="1" x14ac:dyDescent="0.3">
      <c r="A48" s="496"/>
      <c r="B48" s="496"/>
      <c r="C48" s="497"/>
      <c r="D48" s="498"/>
      <c r="E48" s="498" t="s">
        <v>204</v>
      </c>
      <c r="F48" s="499">
        <v>15</v>
      </c>
      <c r="G48" s="498" t="s">
        <v>205</v>
      </c>
      <c r="H48" s="500" t="str">
        <f xml:space="preserve"> Sources!I$17</f>
        <v>XI</v>
      </c>
      <c r="I48" s="501"/>
      <c r="J48" s="457"/>
      <c r="K48" s="502"/>
      <c r="L48" s="502"/>
      <c r="M48" s="502"/>
      <c r="N48" s="502"/>
      <c r="O48" s="502"/>
      <c r="P48" s="457"/>
      <c r="Q48" s="502"/>
      <c r="R48" s="502"/>
      <c r="S48" s="502"/>
      <c r="T48" s="502"/>
      <c r="U48" s="464"/>
      <c r="V48" s="276"/>
      <c r="W48" s="54"/>
      <c r="X48" s="54"/>
    </row>
    <row r="49" spans="1:62" s="188" customFormat="1" ht="12.75" customHeight="1" x14ac:dyDescent="0.3">
      <c r="A49" s="496"/>
      <c r="B49" s="496"/>
      <c r="C49" s="497"/>
      <c r="D49" s="498"/>
      <c r="E49" s="498" t="s">
        <v>206</v>
      </c>
      <c r="F49" s="499">
        <v>25</v>
      </c>
      <c r="G49" s="498" t="s">
        <v>205</v>
      </c>
      <c r="H49" s="500" t="str">
        <f xml:space="preserve"> Sources!I$17</f>
        <v>XI</v>
      </c>
      <c r="I49" s="501"/>
      <c r="J49" s="457"/>
      <c r="K49" s="502"/>
      <c r="L49" s="502"/>
      <c r="M49" s="502"/>
      <c r="N49" s="502"/>
      <c r="O49" s="502"/>
      <c r="P49" s="457"/>
      <c r="Q49" s="502"/>
      <c r="R49" s="502"/>
      <c r="S49" s="502"/>
      <c r="T49" s="502"/>
      <c r="U49" s="464"/>
      <c r="V49" s="276"/>
      <c r="W49" s="54"/>
      <c r="X49" s="54"/>
    </row>
    <row r="50" spans="1:62" s="188" customFormat="1" ht="12.75" customHeight="1" x14ac:dyDescent="0.3">
      <c r="A50" s="496"/>
      <c r="B50" s="496"/>
      <c r="C50" s="497"/>
      <c r="D50" s="498"/>
      <c r="E50" s="498" t="s">
        <v>207</v>
      </c>
      <c r="F50" s="499">
        <v>50</v>
      </c>
      <c r="G50" s="498" t="s">
        <v>205</v>
      </c>
      <c r="H50" s="500" t="str">
        <f xml:space="preserve"> Sources!I$17</f>
        <v>XI</v>
      </c>
      <c r="I50" s="501"/>
      <c r="J50" s="457"/>
      <c r="K50" s="502"/>
      <c r="L50" s="502"/>
      <c r="M50" s="502"/>
      <c r="N50" s="502"/>
      <c r="O50" s="502"/>
      <c r="P50" s="457"/>
      <c r="Q50" s="502"/>
      <c r="R50" s="502"/>
      <c r="S50" s="502"/>
      <c r="T50" s="502"/>
      <c r="U50" s="464"/>
      <c r="V50" s="276"/>
      <c r="W50" s="54"/>
      <c r="X50" s="54"/>
    </row>
    <row r="51" spans="1:62" s="188" customFormat="1" ht="12.75" customHeight="1" x14ac:dyDescent="0.3">
      <c r="A51" s="496"/>
      <c r="B51" s="496"/>
      <c r="C51" s="497"/>
      <c r="D51" s="498"/>
      <c r="E51" s="498" t="s">
        <v>208</v>
      </c>
      <c r="F51" s="499">
        <v>75</v>
      </c>
      <c r="G51" s="498" t="s">
        <v>205</v>
      </c>
      <c r="H51" s="500" t="str">
        <f xml:space="preserve"> Sources!I$17</f>
        <v>XI</v>
      </c>
      <c r="I51" s="501"/>
      <c r="J51" s="457"/>
      <c r="K51" s="502"/>
      <c r="L51" s="502"/>
      <c r="M51" s="502"/>
      <c r="N51" s="502"/>
      <c r="O51" s="502"/>
      <c r="P51" s="457"/>
      <c r="Q51" s="502"/>
      <c r="R51" s="502"/>
      <c r="S51" s="502"/>
      <c r="T51" s="502"/>
      <c r="U51" s="464"/>
      <c r="V51" s="276"/>
      <c r="W51" s="54"/>
      <c r="X51" s="54"/>
    </row>
    <row r="52" spans="1:62" s="188" customFormat="1" ht="12.75" customHeight="1" x14ac:dyDescent="0.3">
      <c r="A52" s="496"/>
      <c r="B52" s="496"/>
      <c r="C52" s="497"/>
      <c r="D52" s="498"/>
      <c r="E52" s="498" t="s">
        <v>209</v>
      </c>
      <c r="F52" s="499">
        <v>100</v>
      </c>
      <c r="G52" s="498" t="s">
        <v>205</v>
      </c>
      <c r="H52" s="500" t="str">
        <f xml:space="preserve"> Sources!I$17</f>
        <v>XI</v>
      </c>
      <c r="I52" s="501"/>
      <c r="J52" s="457"/>
      <c r="K52" s="502"/>
      <c r="L52" s="502"/>
      <c r="M52" s="502"/>
      <c r="N52" s="502"/>
      <c r="O52" s="502"/>
      <c r="P52" s="457"/>
      <c r="Q52" s="502"/>
      <c r="R52" s="502"/>
      <c r="S52" s="502"/>
      <c r="T52" s="502"/>
      <c r="U52" s="464"/>
      <c r="V52" s="276"/>
      <c r="W52" s="54"/>
      <c r="X52" s="54"/>
    </row>
    <row r="53" spans="1:62" s="188" customFormat="1" ht="12.75" customHeight="1" x14ac:dyDescent="0.3">
      <c r="A53" s="496"/>
      <c r="B53" s="496"/>
      <c r="C53" s="497" t="s">
        <v>210</v>
      </c>
      <c r="D53" s="498"/>
      <c r="E53" s="498"/>
      <c r="F53" s="503"/>
      <c r="G53" s="498"/>
      <c r="H53" s="498"/>
      <c r="I53" s="498"/>
      <c r="J53" s="457"/>
      <c r="K53" s="498"/>
      <c r="L53" s="498"/>
      <c r="M53" s="498"/>
      <c r="N53" s="498"/>
      <c r="O53" s="498"/>
      <c r="P53" s="457"/>
      <c r="Q53" s="498"/>
      <c r="R53" s="498"/>
      <c r="S53" s="498"/>
      <c r="T53" s="498"/>
      <c r="U53" s="464"/>
      <c r="V53" s="208"/>
      <c r="W53" s="208"/>
      <c r="X53" s="208"/>
      <c r="Y53" s="208"/>
      <c r="Z53" s="208"/>
      <c r="AA53" s="208"/>
      <c r="AB53" s="208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/>
      <c r="AM53" s="208"/>
      <c r="AN53" s="208"/>
      <c r="AO53" s="208"/>
      <c r="AP53" s="208"/>
      <c r="AQ53" s="208"/>
      <c r="AR53" s="208"/>
      <c r="AS53" s="208"/>
      <c r="AT53" s="208"/>
      <c r="AU53" s="208"/>
      <c r="AV53" s="208"/>
      <c r="AW53" s="208"/>
      <c r="AX53" s="208"/>
      <c r="AY53" s="208"/>
      <c r="AZ53" s="208"/>
      <c r="BA53" s="208"/>
      <c r="BB53" s="208"/>
      <c r="BC53" s="208"/>
      <c r="BD53" s="208"/>
      <c r="BE53" s="208"/>
      <c r="BF53" s="208"/>
      <c r="BG53" s="208"/>
      <c r="BH53" s="208"/>
      <c r="BI53" s="208"/>
      <c r="BJ53" s="208"/>
    </row>
    <row r="54" spans="1:62" s="188" customFormat="1" ht="12.75" customHeight="1" x14ac:dyDescent="0.3">
      <c r="A54" s="496"/>
      <c r="B54" s="496"/>
      <c r="C54" s="497"/>
      <c r="D54" s="498"/>
      <c r="E54" s="498" t="s">
        <v>211</v>
      </c>
      <c r="F54" s="504">
        <v>0.05</v>
      </c>
      <c r="G54" s="498" t="s">
        <v>82</v>
      </c>
      <c r="H54" s="500" t="str">
        <f xml:space="preserve"> Sources!I$17</f>
        <v>XI</v>
      </c>
      <c r="I54" s="501"/>
      <c r="J54" s="457"/>
      <c r="K54" s="505"/>
      <c r="L54" s="505"/>
      <c r="M54" s="505"/>
      <c r="N54" s="505"/>
      <c r="O54" s="505"/>
      <c r="P54" s="457"/>
      <c r="Q54" s="505"/>
      <c r="R54" s="505"/>
      <c r="S54" s="505"/>
      <c r="T54" s="505"/>
      <c r="U54" s="464"/>
      <c r="V54" s="225"/>
      <c r="W54" s="54"/>
      <c r="X54" s="54"/>
    </row>
    <row r="55" spans="1:62" s="188" customFormat="1" ht="12.75" customHeight="1" x14ac:dyDescent="0.3">
      <c r="A55" s="496"/>
      <c r="B55" s="496"/>
      <c r="C55" s="497"/>
      <c r="D55" s="498"/>
      <c r="E55" s="498" t="s">
        <v>212</v>
      </c>
      <c r="F55" s="504">
        <v>0.06</v>
      </c>
      <c r="G55" s="498" t="s">
        <v>82</v>
      </c>
      <c r="H55" s="500" t="str">
        <f xml:space="preserve"> Sources!I$17</f>
        <v>XI</v>
      </c>
      <c r="I55" s="501"/>
      <c r="J55" s="457"/>
      <c r="K55" s="505"/>
      <c r="L55" s="505"/>
      <c r="M55" s="505"/>
      <c r="N55" s="505"/>
      <c r="O55" s="505"/>
      <c r="P55" s="457"/>
      <c r="Q55" s="505"/>
      <c r="R55" s="505"/>
      <c r="S55" s="505"/>
      <c r="T55" s="505"/>
      <c r="U55" s="464"/>
      <c r="V55" s="225"/>
      <c r="W55" s="54"/>
      <c r="X55" s="54"/>
    </row>
    <row r="56" spans="1:62" s="188" customFormat="1" ht="12.75" customHeight="1" x14ac:dyDescent="0.3">
      <c r="A56" s="496"/>
      <c r="B56" s="496"/>
      <c r="C56" s="497"/>
      <c r="D56" s="498"/>
      <c r="E56" s="498" t="s">
        <v>213</v>
      </c>
      <c r="F56" s="504">
        <v>7.0000000000000007E-2</v>
      </c>
      <c r="G56" s="498" t="s">
        <v>82</v>
      </c>
      <c r="H56" s="500" t="str">
        <f xml:space="preserve"> Sources!I$17</f>
        <v>XI</v>
      </c>
      <c r="I56" s="501"/>
      <c r="J56" s="457"/>
      <c r="K56" s="505"/>
      <c r="L56" s="505"/>
      <c r="M56" s="505"/>
      <c r="N56" s="505"/>
      <c r="O56" s="505"/>
      <c r="P56" s="457"/>
      <c r="Q56" s="505"/>
      <c r="R56" s="505"/>
      <c r="S56" s="505"/>
      <c r="T56" s="505"/>
      <c r="U56" s="464"/>
      <c r="V56" s="225"/>
      <c r="W56" s="54"/>
      <c r="X56" s="54"/>
    </row>
    <row r="57" spans="1:62" s="188" customFormat="1" ht="12.75" customHeight="1" x14ac:dyDescent="0.3">
      <c r="A57" s="496"/>
      <c r="B57" s="496"/>
      <c r="C57" s="497"/>
      <c r="D57" s="498"/>
      <c r="E57" s="498" t="s">
        <v>214</v>
      </c>
      <c r="F57" s="504">
        <v>0.08</v>
      </c>
      <c r="G57" s="498" t="s">
        <v>82</v>
      </c>
      <c r="H57" s="500" t="str">
        <f xml:space="preserve"> Sources!I$17</f>
        <v>XI</v>
      </c>
      <c r="I57" s="501"/>
      <c r="J57" s="457"/>
      <c r="K57" s="505"/>
      <c r="L57" s="505"/>
      <c r="M57" s="505"/>
      <c r="N57" s="505"/>
      <c r="O57" s="505"/>
      <c r="P57" s="457"/>
      <c r="Q57" s="505"/>
      <c r="R57" s="505"/>
      <c r="S57" s="505"/>
      <c r="T57" s="505"/>
      <c r="U57" s="464"/>
      <c r="V57" s="225"/>
      <c r="W57" s="54"/>
      <c r="X57" s="54"/>
    </row>
    <row r="58" spans="1:62" s="188" customFormat="1" ht="12.75" customHeight="1" x14ac:dyDescent="0.3">
      <c r="A58" s="496"/>
      <c r="B58" s="496"/>
      <c r="C58" s="497"/>
      <c r="D58" s="498"/>
      <c r="E58" s="498" t="s">
        <v>215</v>
      </c>
      <c r="F58" s="504">
        <v>0.1</v>
      </c>
      <c r="G58" s="498" t="s">
        <v>82</v>
      </c>
      <c r="H58" s="500" t="str">
        <f xml:space="preserve"> Sources!I$17</f>
        <v>XI</v>
      </c>
      <c r="I58" s="501"/>
      <c r="J58" s="457"/>
      <c r="K58" s="505"/>
      <c r="L58" s="505"/>
      <c r="M58" s="505"/>
      <c r="N58" s="505"/>
      <c r="O58" s="505"/>
      <c r="P58" s="457"/>
      <c r="Q58" s="505"/>
      <c r="R58" s="505"/>
      <c r="S58" s="505"/>
      <c r="T58" s="505"/>
      <c r="U58" s="464"/>
      <c r="V58" s="225"/>
      <c r="W58" s="54"/>
      <c r="X58" s="54"/>
    </row>
    <row r="59" spans="1:62" s="188" customFormat="1" ht="12.75" customHeight="1" x14ac:dyDescent="0.3">
      <c r="A59" s="496"/>
      <c r="B59" s="496"/>
      <c r="C59" s="497"/>
      <c r="D59" s="498"/>
      <c r="E59" s="498" t="s">
        <v>216</v>
      </c>
      <c r="F59" s="504">
        <v>0.12</v>
      </c>
      <c r="G59" s="498" t="s">
        <v>82</v>
      </c>
      <c r="H59" s="500" t="str">
        <f xml:space="preserve"> Sources!I$17</f>
        <v>XI</v>
      </c>
      <c r="I59" s="501"/>
      <c r="J59" s="457"/>
      <c r="K59" s="505"/>
      <c r="L59" s="505"/>
      <c r="M59" s="505"/>
      <c r="N59" s="505"/>
      <c r="O59" s="505"/>
      <c r="P59" s="457"/>
      <c r="Q59" s="505"/>
      <c r="R59" s="505"/>
      <c r="S59" s="505"/>
      <c r="T59" s="505"/>
      <c r="U59" s="464"/>
      <c r="V59" s="225"/>
      <c r="W59" s="54"/>
      <c r="X59" s="54"/>
    </row>
    <row r="60" spans="1:62" s="188" customFormat="1" ht="12.75" customHeight="1" x14ac:dyDescent="0.3">
      <c r="A60" s="496"/>
      <c r="B60" s="496"/>
      <c r="C60" s="497"/>
      <c r="D60" s="498"/>
      <c r="E60" s="498"/>
      <c r="F60" s="506"/>
      <c r="G60" s="498"/>
      <c r="H60" s="500"/>
      <c r="I60" s="501"/>
      <c r="J60" s="457"/>
      <c r="K60" s="505"/>
      <c r="L60" s="505"/>
      <c r="M60" s="505"/>
      <c r="N60" s="505"/>
      <c r="O60" s="505"/>
      <c r="P60" s="457"/>
      <c r="Q60" s="505"/>
      <c r="R60" s="505"/>
      <c r="S60" s="505"/>
      <c r="T60" s="505"/>
      <c r="U60" s="464"/>
      <c r="V60" s="225"/>
      <c r="W60" s="54"/>
      <c r="X60" s="54"/>
    </row>
    <row r="61" spans="1:62" s="498" customFormat="1" ht="12.75" customHeight="1" x14ac:dyDescent="0.3">
      <c r="A61" s="496"/>
      <c r="B61" s="496" t="s">
        <v>217</v>
      </c>
      <c r="C61" s="497"/>
      <c r="F61" s="503"/>
      <c r="H61" s="507"/>
      <c r="I61" s="501"/>
      <c r="J61" s="457"/>
      <c r="K61" s="505"/>
      <c r="L61" s="505"/>
      <c r="M61" s="505"/>
      <c r="N61" s="505"/>
      <c r="O61" s="505"/>
      <c r="P61" s="457"/>
      <c r="Q61" s="505"/>
      <c r="R61" s="505"/>
      <c r="S61" s="505"/>
      <c r="T61" s="505"/>
      <c r="U61" s="464"/>
      <c r="V61" s="505"/>
      <c r="W61" s="503"/>
      <c r="X61" s="503"/>
    </row>
    <row r="62" spans="1:62" s="498" customFormat="1" ht="12.75" customHeight="1" x14ac:dyDescent="0.3">
      <c r="A62" s="496"/>
      <c r="B62" s="496"/>
      <c r="C62" s="497"/>
      <c r="E62" s="498" t="s">
        <v>218</v>
      </c>
      <c r="F62" s="544">
        <v>0.04</v>
      </c>
      <c r="G62" s="498" t="s">
        <v>82</v>
      </c>
      <c r="H62" s="500" t="str">
        <f xml:space="preserve"> Sources!I$17</f>
        <v>XI</v>
      </c>
      <c r="I62" s="501"/>
      <c r="J62" s="457"/>
      <c r="K62" s="505"/>
      <c r="L62" s="505"/>
      <c r="M62" s="505"/>
      <c r="N62" s="505"/>
      <c r="O62" s="505"/>
      <c r="P62" s="457"/>
      <c r="Q62" s="505"/>
      <c r="R62" s="505"/>
      <c r="S62" s="505"/>
      <c r="T62" s="505"/>
      <c r="U62" s="464"/>
      <c r="V62" s="505"/>
      <c r="W62" s="503"/>
      <c r="X62" s="503"/>
    </row>
    <row r="63" spans="1:62" s="498" customFormat="1" ht="12.75" customHeight="1" x14ac:dyDescent="0.3">
      <c r="A63" s="496"/>
      <c r="B63" s="496"/>
      <c r="C63" s="497"/>
      <c r="F63" s="545"/>
      <c r="H63" s="500"/>
      <c r="I63" s="501"/>
      <c r="J63" s="457"/>
      <c r="K63" s="505"/>
      <c r="L63" s="505"/>
      <c r="M63" s="505"/>
      <c r="N63" s="505"/>
      <c r="O63" s="505"/>
      <c r="P63" s="457"/>
      <c r="Q63" s="505"/>
      <c r="R63" s="505"/>
      <c r="S63" s="505"/>
      <c r="T63" s="505"/>
      <c r="U63" s="464"/>
      <c r="V63" s="505"/>
      <c r="W63" s="503"/>
      <c r="X63" s="503"/>
    </row>
    <row r="64" spans="1:62" s="492" customFormat="1" ht="12.75" customHeight="1" x14ac:dyDescent="0.3">
      <c r="A64" s="472"/>
      <c r="B64" s="472" t="s">
        <v>93</v>
      </c>
      <c r="C64" s="473"/>
      <c r="D64" s="289"/>
      <c r="E64" s="289"/>
      <c r="G64" s="289"/>
      <c r="H64" s="507"/>
      <c r="I64" s="289"/>
      <c r="J64" s="457"/>
      <c r="N64" s="519"/>
      <c r="O64" s="519"/>
      <c r="P64" s="457"/>
      <c r="Q64" s="484"/>
      <c r="R64" s="484"/>
      <c r="S64" s="484"/>
      <c r="T64" s="484"/>
      <c r="U64" s="464"/>
      <c r="V64" s="484"/>
      <c r="W64" s="493"/>
      <c r="X64" s="493"/>
    </row>
    <row r="65" spans="1:62" s="498" customFormat="1" ht="12.75" customHeight="1" x14ac:dyDescent="0.3">
      <c r="A65" s="509"/>
      <c r="B65" s="509"/>
      <c r="C65" s="510"/>
      <c r="D65" s="511"/>
      <c r="E65" s="511" t="s">
        <v>219</v>
      </c>
      <c r="F65" s="504">
        <v>0.2</v>
      </c>
      <c r="G65" s="511" t="s">
        <v>82</v>
      </c>
      <c r="H65" s="500" t="str">
        <f xml:space="preserve"> Sources!I$40</f>
        <v>XXIX</v>
      </c>
      <c r="I65" s="511"/>
      <c r="J65" s="457"/>
      <c r="K65" s="505"/>
      <c r="L65" s="505"/>
      <c r="M65" s="505"/>
      <c r="N65" s="505"/>
      <c r="O65" s="505"/>
      <c r="P65" s="457"/>
      <c r="Q65" s="505"/>
      <c r="R65" s="505"/>
      <c r="S65" s="505"/>
      <c r="T65" s="505"/>
      <c r="U65" s="464"/>
      <c r="V65" s="505"/>
      <c r="W65" s="503"/>
      <c r="X65" s="503"/>
      <c r="Y65" s="511"/>
      <c r="Z65" s="511"/>
      <c r="AA65" s="511"/>
      <c r="AB65" s="511"/>
      <c r="AC65" s="511"/>
      <c r="AD65" s="511"/>
      <c r="AE65" s="511"/>
      <c r="AF65" s="511"/>
      <c r="AG65" s="511"/>
      <c r="AH65" s="511"/>
      <c r="AI65" s="511"/>
      <c r="AJ65" s="511"/>
      <c r="AK65" s="511"/>
      <c r="AL65" s="511"/>
      <c r="AM65" s="511"/>
      <c r="AN65" s="511"/>
      <c r="AO65" s="511"/>
      <c r="AP65" s="511"/>
      <c r="AQ65" s="511"/>
      <c r="AR65" s="511"/>
      <c r="AS65" s="511"/>
      <c r="AT65" s="511"/>
      <c r="AU65" s="511"/>
      <c r="AV65" s="511"/>
      <c r="AW65" s="511"/>
      <c r="AX65" s="511"/>
      <c r="AY65" s="511"/>
      <c r="AZ65" s="511"/>
      <c r="BA65" s="511"/>
      <c r="BB65" s="511"/>
      <c r="BC65" s="511"/>
      <c r="BD65" s="511"/>
      <c r="BE65" s="511"/>
      <c r="BF65" s="511"/>
      <c r="BG65" s="511"/>
      <c r="BH65" s="511"/>
      <c r="BI65" s="511"/>
      <c r="BJ65" s="511"/>
    </row>
    <row r="66" spans="1:62" s="498" customFormat="1" ht="12.75" customHeight="1" x14ac:dyDescent="0.3">
      <c r="A66" s="509"/>
      <c r="B66" s="509"/>
      <c r="C66" s="510"/>
      <c r="D66" s="511"/>
      <c r="E66" s="511" t="s">
        <v>220</v>
      </c>
      <c r="F66" s="349">
        <v>5</v>
      </c>
      <c r="G66" s="511" t="s">
        <v>221</v>
      </c>
      <c r="H66" s="507"/>
      <c r="I66" s="511"/>
      <c r="J66" s="457"/>
      <c r="K66" s="515"/>
      <c r="L66" s="515"/>
      <c r="M66" s="515"/>
      <c r="N66" s="515"/>
      <c r="O66" s="515"/>
      <c r="P66" s="457"/>
      <c r="Q66" s="515"/>
      <c r="R66" s="505"/>
      <c r="S66" s="505"/>
      <c r="T66" s="505"/>
      <c r="U66" s="464"/>
      <c r="V66" s="505"/>
      <c r="W66" s="503"/>
      <c r="X66" s="503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11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11"/>
      <c r="BD66" s="511"/>
      <c r="BE66" s="511"/>
      <c r="BF66" s="511"/>
      <c r="BG66" s="511"/>
      <c r="BH66" s="511"/>
      <c r="BI66" s="511"/>
      <c r="BJ66" s="511"/>
    </row>
    <row r="67" spans="1:62" s="492" customFormat="1" ht="12.75" customHeight="1" x14ac:dyDescent="0.3">
      <c r="A67" s="472"/>
      <c r="B67" s="472"/>
      <c r="C67" s="516"/>
      <c r="D67" s="289"/>
      <c r="E67" s="289" t="s">
        <v>222</v>
      </c>
      <c r="F67" s="349">
        <v>5</v>
      </c>
      <c r="G67" s="289" t="s">
        <v>221</v>
      </c>
      <c r="H67" s="520"/>
      <c r="I67" s="289"/>
      <c r="J67" s="457"/>
      <c r="K67" s="515"/>
      <c r="L67" s="515"/>
      <c r="M67" s="515"/>
      <c r="N67" s="515"/>
      <c r="O67" s="515"/>
      <c r="P67" s="457"/>
      <c r="Q67" s="515"/>
      <c r="R67" s="515"/>
      <c r="S67" s="515"/>
      <c r="T67" s="515"/>
      <c r="U67" s="464"/>
      <c r="V67" s="515"/>
      <c r="W67" s="493"/>
      <c r="X67" s="493"/>
      <c r="Y67" s="289"/>
      <c r="Z67" s="289"/>
      <c r="AA67" s="289"/>
      <c r="AB67" s="289"/>
      <c r="AC67" s="289"/>
      <c r="AD67" s="289"/>
      <c r="AE67" s="289"/>
      <c r="AF67" s="289"/>
      <c r="AG67" s="289"/>
      <c r="AH67" s="289"/>
      <c r="AI67" s="289"/>
      <c r="AJ67" s="289"/>
      <c r="AK67" s="289"/>
      <c r="AL67" s="289"/>
      <c r="AM67" s="289"/>
      <c r="AN67" s="289"/>
      <c r="AO67" s="289"/>
      <c r="AP67" s="289"/>
      <c r="AQ67" s="289"/>
      <c r="AR67" s="289"/>
      <c r="AS67" s="289"/>
      <c r="AT67" s="289"/>
      <c r="AU67" s="289"/>
      <c r="AV67" s="289"/>
      <c r="AW67" s="289"/>
      <c r="AX67" s="289"/>
      <c r="AY67" s="289"/>
      <c r="AZ67" s="289"/>
      <c r="BA67" s="289"/>
      <c r="BB67" s="289"/>
      <c r="BC67" s="289"/>
      <c r="BD67" s="289"/>
      <c r="BE67" s="289"/>
      <c r="BF67" s="289"/>
      <c r="BG67" s="289"/>
      <c r="BH67" s="289"/>
      <c r="BI67" s="289"/>
      <c r="BJ67" s="289"/>
    </row>
    <row r="68" spans="1:62" s="492" customFormat="1" ht="12.75" customHeight="1" x14ac:dyDescent="0.3">
      <c r="A68" s="472"/>
      <c r="B68" s="472"/>
      <c r="C68" s="516"/>
      <c r="D68" s="289"/>
      <c r="E68" s="289"/>
      <c r="F68" s="343"/>
      <c r="G68" s="289"/>
      <c r="H68" s="520"/>
      <c r="I68" s="289"/>
      <c r="J68" s="457"/>
      <c r="K68" s="515"/>
      <c r="L68" s="515"/>
      <c r="M68" s="515"/>
      <c r="N68" s="515"/>
      <c r="O68" s="515"/>
      <c r="P68" s="457"/>
      <c r="Q68" s="515"/>
      <c r="R68" s="515"/>
      <c r="S68" s="515"/>
      <c r="T68" s="515"/>
      <c r="U68" s="464"/>
      <c r="V68" s="515"/>
      <c r="W68" s="493"/>
      <c r="X68" s="493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89"/>
      <c r="AW68" s="289"/>
      <c r="AX68" s="289"/>
      <c r="AY68" s="289"/>
      <c r="AZ68" s="289"/>
      <c r="BA68" s="289"/>
      <c r="BB68" s="289"/>
      <c r="BC68" s="289"/>
      <c r="BD68" s="289"/>
      <c r="BE68" s="289"/>
      <c r="BF68" s="289"/>
      <c r="BG68" s="289"/>
      <c r="BH68" s="289"/>
      <c r="BI68" s="289"/>
      <c r="BJ68" s="289"/>
    </row>
    <row r="69" spans="1:62" s="492" customFormat="1" ht="12.75" customHeight="1" x14ac:dyDescent="0.3">
      <c r="A69" s="490"/>
      <c r="B69" s="490" t="s">
        <v>223</v>
      </c>
      <c r="C69" s="491"/>
      <c r="F69" s="493"/>
      <c r="H69" s="494" t="s">
        <v>224</v>
      </c>
      <c r="J69" s="457"/>
      <c r="K69" s="505"/>
      <c r="L69" s="505"/>
      <c r="M69" s="505"/>
      <c r="N69" s="505"/>
      <c r="O69" s="505"/>
      <c r="P69" s="457"/>
      <c r="Q69" s="505"/>
      <c r="R69" s="505"/>
      <c r="S69" s="505"/>
      <c r="T69" s="505"/>
      <c r="U69" s="464"/>
      <c r="V69" s="505"/>
      <c r="W69" s="493"/>
      <c r="X69" s="493"/>
    </row>
    <row r="70" spans="1:62" s="498" customFormat="1" ht="12.75" customHeight="1" x14ac:dyDescent="0.3">
      <c r="A70" s="509"/>
      <c r="B70" s="509"/>
      <c r="C70" s="521"/>
      <c r="D70" s="511"/>
      <c r="E70" s="511" t="s">
        <v>225</v>
      </c>
      <c r="F70" s="504">
        <v>0.1</v>
      </c>
      <c r="G70" s="511" t="s">
        <v>82</v>
      </c>
      <c r="H70" s="500" t="str">
        <f xml:space="preserve"> Sources!I$38</f>
        <v>XXVIII</v>
      </c>
      <c r="I70" s="511"/>
      <c r="J70" s="457"/>
      <c r="K70" s="522"/>
      <c r="L70" s="522"/>
      <c r="M70" s="522"/>
      <c r="N70" s="522"/>
      <c r="O70" s="522"/>
      <c r="P70" s="457"/>
      <c r="Q70" s="522"/>
      <c r="R70" s="505"/>
      <c r="S70" s="505"/>
      <c r="T70" s="505"/>
      <c r="U70" s="464"/>
      <c r="V70" s="505"/>
      <c r="W70" s="503"/>
      <c r="X70" s="503"/>
      <c r="Y70" s="511"/>
      <c r="Z70" s="511"/>
      <c r="AA70" s="511"/>
      <c r="AB70" s="511"/>
      <c r="AC70" s="511"/>
      <c r="AD70" s="511"/>
      <c r="AE70" s="511"/>
      <c r="AF70" s="511"/>
      <c r="AG70" s="511"/>
      <c r="AH70" s="511"/>
      <c r="AI70" s="511"/>
      <c r="AJ70" s="511"/>
      <c r="AK70" s="511"/>
      <c r="AL70" s="511"/>
      <c r="AM70" s="511"/>
      <c r="AN70" s="511"/>
      <c r="AO70" s="511"/>
      <c r="AP70" s="511"/>
      <c r="AQ70" s="511"/>
      <c r="AR70" s="511"/>
      <c r="AS70" s="511"/>
      <c r="AT70" s="511"/>
      <c r="AU70" s="511"/>
      <c r="AV70" s="511"/>
      <c r="AW70" s="511"/>
      <c r="AX70" s="511"/>
      <c r="AY70" s="511"/>
      <c r="AZ70" s="511"/>
      <c r="BA70" s="511"/>
      <c r="BB70" s="511"/>
      <c r="BC70" s="511"/>
      <c r="BD70" s="511"/>
      <c r="BE70" s="511"/>
      <c r="BF70" s="511"/>
      <c r="BG70" s="511"/>
      <c r="BH70" s="511"/>
      <c r="BI70" s="511"/>
      <c r="BJ70" s="511"/>
    </row>
    <row r="71" spans="1:62" s="498" customFormat="1" ht="12.75" customHeight="1" x14ac:dyDescent="0.3">
      <c r="A71" s="509"/>
      <c r="B71" s="509"/>
      <c r="C71" s="521"/>
      <c r="D71" s="511"/>
      <c r="E71" s="511" t="s">
        <v>226</v>
      </c>
      <c r="F71" s="504">
        <v>0.1</v>
      </c>
      <c r="G71" s="511" t="s">
        <v>82</v>
      </c>
      <c r="H71" s="500" t="str">
        <f xml:space="preserve"> Sources!I$38</f>
        <v>XXVIII</v>
      </c>
      <c r="I71" s="511"/>
      <c r="J71" s="457"/>
      <c r="K71" s="522"/>
      <c r="L71" s="522"/>
      <c r="M71" s="522"/>
      <c r="N71" s="522"/>
      <c r="O71" s="505"/>
      <c r="P71" s="457"/>
      <c r="Q71" s="505"/>
      <c r="R71" s="505"/>
      <c r="S71" s="505"/>
      <c r="T71" s="505"/>
      <c r="U71" s="464"/>
      <c r="V71" s="505"/>
      <c r="W71" s="503"/>
      <c r="X71" s="503"/>
      <c r="Y71" s="511"/>
      <c r="Z71" s="511"/>
      <c r="AA71" s="511"/>
      <c r="AB71" s="511"/>
      <c r="AC71" s="511"/>
      <c r="AD71" s="511"/>
      <c r="AE71" s="511"/>
      <c r="AF71" s="511"/>
      <c r="AG71" s="511"/>
      <c r="AH71" s="511"/>
      <c r="AI71" s="511"/>
      <c r="AJ71" s="511"/>
      <c r="AK71" s="511"/>
      <c r="AL71" s="511"/>
      <c r="AM71" s="511"/>
      <c r="AN71" s="511"/>
      <c r="AO71" s="511"/>
      <c r="AP71" s="511"/>
      <c r="AQ71" s="511"/>
      <c r="AR71" s="511"/>
      <c r="AS71" s="511"/>
      <c r="AT71" s="511"/>
      <c r="AU71" s="511"/>
      <c r="AV71" s="511"/>
      <c r="AW71" s="511"/>
      <c r="AX71" s="511"/>
      <c r="AY71" s="511"/>
      <c r="AZ71" s="511"/>
      <c r="BA71" s="511"/>
      <c r="BB71" s="511"/>
      <c r="BC71" s="511"/>
      <c r="BD71" s="511"/>
      <c r="BE71" s="511"/>
      <c r="BF71" s="511"/>
      <c r="BG71" s="511"/>
      <c r="BH71" s="511"/>
      <c r="BI71" s="511"/>
      <c r="BJ71" s="511"/>
    </row>
    <row r="72" spans="1:62" s="471" customFormat="1" ht="12.75" customHeight="1" x14ac:dyDescent="0.3">
      <c r="J72" s="457"/>
      <c r="P72" s="457"/>
      <c r="U72" s="464"/>
    </row>
    <row r="73" spans="1:62" s="492" customFormat="1" ht="12.75" customHeight="1" x14ac:dyDescent="0.3">
      <c r="A73" s="490"/>
      <c r="B73" s="490" t="s">
        <v>227</v>
      </c>
      <c r="C73" s="491"/>
      <c r="F73" s="508"/>
      <c r="H73" s="494"/>
      <c r="I73" s="495"/>
      <c r="J73" s="457"/>
      <c r="K73" s="484"/>
      <c r="L73" s="484"/>
      <c r="M73" s="484"/>
      <c r="N73" s="484"/>
      <c r="O73" s="484"/>
      <c r="P73" s="457"/>
      <c r="Q73" s="484"/>
      <c r="R73" s="484"/>
      <c r="S73" s="484"/>
      <c r="T73" s="484"/>
      <c r="U73" s="464"/>
      <c r="V73" s="484"/>
      <c r="W73" s="546"/>
      <c r="X73" s="546"/>
      <c r="Y73" s="487"/>
      <c r="Z73" s="487"/>
      <c r="AA73" s="487"/>
      <c r="AB73" s="487"/>
      <c r="AC73" s="487"/>
      <c r="AD73" s="487"/>
      <c r="AE73" s="487"/>
      <c r="AF73" s="487"/>
      <c r="AG73" s="487"/>
      <c r="AH73" s="487"/>
      <c r="AI73" s="487"/>
      <c r="AJ73" s="487"/>
      <c r="AK73" s="487"/>
      <c r="AL73" s="487"/>
      <c r="AM73" s="487"/>
      <c r="AN73" s="487"/>
      <c r="AO73" s="487"/>
      <c r="AP73" s="487"/>
      <c r="AQ73" s="487"/>
      <c r="AR73" s="487"/>
      <c r="AS73" s="487"/>
      <c r="AT73" s="487"/>
      <c r="AU73" s="487"/>
      <c r="AV73" s="487"/>
      <c r="AW73" s="487"/>
      <c r="AX73" s="487"/>
      <c r="AY73" s="487"/>
      <c r="AZ73" s="487"/>
      <c r="BA73" s="487"/>
      <c r="BB73" s="487"/>
      <c r="BC73" s="487"/>
      <c r="BD73" s="487"/>
      <c r="BE73" s="487"/>
      <c r="BF73" s="487"/>
      <c r="BG73" s="487"/>
      <c r="BH73" s="487"/>
      <c r="BI73" s="487"/>
      <c r="BJ73" s="487"/>
    </row>
    <row r="74" spans="1:62" s="498" customFormat="1" ht="12.75" customHeight="1" x14ac:dyDescent="0.3">
      <c r="A74" s="509"/>
      <c r="B74" s="509"/>
      <c r="C74" s="510"/>
      <c r="D74" s="511"/>
      <c r="E74" s="511" t="s">
        <v>228</v>
      </c>
      <c r="F74" s="512">
        <v>0.5</v>
      </c>
      <c r="G74" s="511" t="s">
        <v>229</v>
      </c>
      <c r="H74" s="500" t="str">
        <f xml:space="preserve"> Sources!I$19</f>
        <v>XII</v>
      </c>
      <c r="I74" s="513"/>
      <c r="J74" s="457"/>
      <c r="K74" s="505"/>
      <c r="L74" s="505"/>
      <c r="M74" s="505"/>
      <c r="N74" s="505"/>
      <c r="O74" s="505"/>
      <c r="P74" s="457"/>
      <c r="Q74" s="505"/>
      <c r="R74" s="505"/>
      <c r="S74" s="505"/>
      <c r="T74" s="505"/>
      <c r="U74" s="464"/>
      <c r="V74" s="505"/>
      <c r="W74" s="503"/>
      <c r="X74" s="503"/>
      <c r="Y74" s="511"/>
      <c r="Z74" s="511"/>
      <c r="AA74" s="511"/>
      <c r="AB74" s="511"/>
      <c r="AC74" s="511"/>
      <c r="AD74" s="511"/>
      <c r="AE74" s="511"/>
      <c r="AF74" s="511"/>
      <c r="AG74" s="511"/>
      <c r="AH74" s="511"/>
      <c r="AI74" s="511"/>
      <c r="AJ74" s="511"/>
      <c r="AK74" s="511"/>
      <c r="AL74" s="511"/>
      <c r="AM74" s="511"/>
      <c r="AN74" s="511"/>
      <c r="AO74" s="511"/>
      <c r="AP74" s="511"/>
      <c r="AQ74" s="511"/>
      <c r="AR74" s="511"/>
      <c r="AS74" s="511"/>
      <c r="AT74" s="511"/>
      <c r="AU74" s="511"/>
      <c r="AV74" s="511"/>
      <c r="AW74" s="511"/>
      <c r="AX74" s="511"/>
      <c r="AY74" s="511"/>
      <c r="AZ74" s="511"/>
      <c r="BA74" s="511"/>
      <c r="BB74" s="511"/>
      <c r="BC74" s="511"/>
      <c r="BD74" s="511"/>
      <c r="BE74" s="511"/>
      <c r="BF74" s="511"/>
      <c r="BG74" s="511"/>
      <c r="BH74" s="511"/>
      <c r="BI74" s="511"/>
      <c r="BJ74" s="511"/>
    </row>
    <row r="75" spans="1:62" s="492" customFormat="1" ht="12.75" customHeight="1" x14ac:dyDescent="0.3">
      <c r="A75" s="472"/>
      <c r="B75" s="472"/>
      <c r="C75" s="473"/>
      <c r="D75" s="289"/>
      <c r="E75" s="289" t="s">
        <v>230</v>
      </c>
      <c r="F75" s="349">
        <v>10</v>
      </c>
      <c r="G75" s="289" t="s">
        <v>231</v>
      </c>
      <c r="H75" s="500" t="str">
        <f xml:space="preserve"> Sources!I$19</f>
        <v>XII</v>
      </c>
      <c r="I75" s="289"/>
      <c r="J75" s="457"/>
      <c r="K75" s="515"/>
      <c r="L75" s="515"/>
      <c r="M75" s="515"/>
      <c r="N75" s="515"/>
      <c r="O75" s="515"/>
      <c r="P75" s="457"/>
      <c r="Q75" s="515"/>
      <c r="R75" s="515"/>
      <c r="S75" s="515"/>
      <c r="T75" s="515"/>
      <c r="U75" s="464"/>
      <c r="V75" s="515"/>
      <c r="W75" s="546"/>
      <c r="X75" s="546"/>
      <c r="Y75" s="480"/>
      <c r="Z75" s="480"/>
      <c r="AA75" s="480"/>
      <c r="AB75" s="480"/>
      <c r="AC75" s="480"/>
      <c r="AD75" s="480"/>
      <c r="AE75" s="480"/>
      <c r="AF75" s="480"/>
      <c r="AG75" s="480"/>
      <c r="AH75" s="480"/>
      <c r="AI75" s="480"/>
      <c r="AJ75" s="480"/>
      <c r="AK75" s="480"/>
      <c r="AL75" s="480"/>
      <c r="AM75" s="480"/>
      <c r="AN75" s="480"/>
      <c r="AO75" s="480"/>
      <c r="AP75" s="480"/>
      <c r="AQ75" s="480"/>
      <c r="AR75" s="480"/>
      <c r="AS75" s="480"/>
      <c r="AT75" s="480"/>
      <c r="AU75" s="480"/>
      <c r="AV75" s="480"/>
      <c r="AW75" s="480"/>
      <c r="AX75" s="480"/>
      <c r="AY75" s="480"/>
      <c r="AZ75" s="480"/>
      <c r="BA75" s="480"/>
      <c r="BB75" s="480"/>
      <c r="BC75" s="480"/>
      <c r="BD75" s="480"/>
      <c r="BE75" s="480"/>
      <c r="BF75" s="480"/>
      <c r="BG75" s="480"/>
      <c r="BH75" s="480"/>
      <c r="BI75" s="480"/>
      <c r="BJ75" s="480"/>
    </row>
    <row r="76" spans="1:62" s="492" customFormat="1" ht="12.75" customHeight="1" x14ac:dyDescent="0.3">
      <c r="A76" s="472"/>
      <c r="B76" s="472"/>
      <c r="C76" s="516"/>
      <c r="D76" s="289"/>
      <c r="E76" s="289" t="s">
        <v>232</v>
      </c>
      <c r="F76" s="517" t="s">
        <v>233</v>
      </c>
      <c r="G76" s="289" t="s">
        <v>234</v>
      </c>
      <c r="H76" s="500" t="str">
        <f xml:space="preserve"> Sources!I$19</f>
        <v>XII</v>
      </c>
      <c r="I76" s="289"/>
      <c r="J76" s="457"/>
      <c r="K76" s="515"/>
      <c r="L76" s="515"/>
      <c r="M76" s="515"/>
      <c r="N76" s="515"/>
      <c r="O76" s="515"/>
      <c r="P76" s="457"/>
      <c r="Q76" s="515"/>
      <c r="R76" s="515"/>
      <c r="S76" s="515"/>
      <c r="T76" s="515"/>
      <c r="U76" s="464"/>
      <c r="V76" s="515"/>
      <c r="W76" s="546"/>
      <c r="X76" s="546"/>
      <c r="Y76" s="480"/>
      <c r="Z76" s="480"/>
      <c r="AA76" s="480"/>
      <c r="AB76" s="480"/>
      <c r="AC76" s="480"/>
      <c r="AD76" s="480"/>
      <c r="AE76" s="480"/>
      <c r="AF76" s="480"/>
      <c r="AG76" s="480"/>
      <c r="AH76" s="480"/>
      <c r="AI76" s="480"/>
      <c r="AJ76" s="480"/>
      <c r="AK76" s="480"/>
      <c r="AL76" s="480"/>
      <c r="AM76" s="480"/>
      <c r="AN76" s="480"/>
      <c r="AO76" s="480"/>
      <c r="AP76" s="480"/>
      <c r="AQ76" s="480"/>
      <c r="AR76" s="480"/>
      <c r="AS76" s="480"/>
      <c r="AT76" s="480"/>
      <c r="AU76" s="480"/>
      <c r="AV76" s="480"/>
      <c r="AW76" s="480"/>
      <c r="AX76" s="480"/>
      <c r="AY76" s="480"/>
      <c r="AZ76" s="480"/>
      <c r="BA76" s="480"/>
      <c r="BB76" s="480"/>
      <c r="BC76" s="480"/>
      <c r="BD76" s="480"/>
      <c r="BE76" s="480"/>
      <c r="BF76" s="480"/>
      <c r="BG76" s="480"/>
      <c r="BH76" s="480"/>
      <c r="BI76" s="480"/>
      <c r="BJ76" s="480"/>
    </row>
    <row r="77" spans="1:62" s="492" customFormat="1" ht="12.75" customHeight="1" x14ac:dyDescent="0.3">
      <c r="A77" s="472"/>
      <c r="B77" s="472"/>
      <c r="C77" s="473"/>
      <c r="D77" s="289"/>
      <c r="E77" s="289" t="s">
        <v>227</v>
      </c>
      <c r="F77" s="504">
        <v>0.15</v>
      </c>
      <c r="G77" s="289" t="s">
        <v>235</v>
      </c>
      <c r="H77" s="500" t="str">
        <f xml:space="preserve"> Sources!I$20</f>
        <v>XIII</v>
      </c>
      <c r="I77" s="289"/>
      <c r="J77" s="457"/>
      <c r="K77" s="503"/>
      <c r="L77" s="503"/>
      <c r="M77" s="503"/>
      <c r="N77" s="503"/>
      <c r="O77" s="503"/>
      <c r="P77" s="457"/>
      <c r="Q77" s="503"/>
      <c r="S77" s="503"/>
      <c r="T77" s="289"/>
      <c r="U77" s="464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  <c r="BI77" s="289"/>
      <c r="BJ77" s="289"/>
    </row>
    <row r="78" spans="1:62" s="492" customFormat="1" ht="12.75" customHeight="1" x14ac:dyDescent="0.3">
      <c r="A78" s="490"/>
      <c r="B78" s="490"/>
      <c r="C78" s="493"/>
      <c r="F78" s="518"/>
      <c r="H78" s="514"/>
      <c r="J78" s="457"/>
      <c r="K78" s="515"/>
      <c r="L78" s="515"/>
      <c r="M78" s="515"/>
      <c r="N78" s="515"/>
      <c r="O78" s="515"/>
      <c r="P78" s="457"/>
      <c r="Q78" s="515"/>
      <c r="R78" s="515"/>
      <c r="S78" s="515"/>
      <c r="T78" s="515"/>
      <c r="U78" s="464"/>
      <c r="V78" s="515"/>
      <c r="W78" s="546"/>
      <c r="X78" s="546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  <c r="AQ78" s="487"/>
      <c r="AR78" s="487"/>
      <c r="AS78" s="487"/>
      <c r="AT78" s="487"/>
      <c r="AU78" s="487"/>
      <c r="AV78" s="487"/>
      <c r="AW78" s="487"/>
      <c r="AX78" s="487"/>
      <c r="AY78" s="487"/>
      <c r="AZ78" s="487"/>
      <c r="BA78" s="487"/>
      <c r="BB78" s="487"/>
      <c r="BC78" s="487"/>
      <c r="BD78" s="487"/>
      <c r="BE78" s="487"/>
      <c r="BF78" s="487"/>
      <c r="BG78" s="487"/>
      <c r="BH78" s="487"/>
      <c r="BI78" s="487"/>
      <c r="BJ78" s="487"/>
    </row>
    <row r="79" spans="1:62" s="492" customFormat="1" ht="12.75" customHeight="1" x14ac:dyDescent="0.3">
      <c r="A79" s="490"/>
      <c r="B79" s="490" t="s">
        <v>236</v>
      </c>
      <c r="C79" s="493"/>
      <c r="F79" s="518"/>
      <c r="H79" s="514"/>
      <c r="J79" s="457"/>
      <c r="K79" s="515"/>
      <c r="L79" s="515"/>
      <c r="M79" s="515"/>
      <c r="N79" s="515"/>
      <c r="O79" s="515"/>
      <c r="P79" s="457"/>
      <c r="Q79" s="515"/>
      <c r="R79" s="515"/>
      <c r="S79" s="515"/>
      <c r="T79" s="515"/>
      <c r="U79" s="464"/>
      <c r="V79" s="515"/>
      <c r="W79" s="546"/>
      <c r="X79" s="546"/>
      <c r="Y79" s="487"/>
      <c r="Z79" s="487"/>
      <c r="AA79" s="487"/>
      <c r="AB79" s="487"/>
      <c r="AC79" s="487"/>
      <c r="AD79" s="487"/>
      <c r="AE79" s="487"/>
      <c r="AF79" s="487"/>
      <c r="AG79" s="487"/>
      <c r="AH79" s="487"/>
      <c r="AI79" s="487"/>
      <c r="AJ79" s="487"/>
      <c r="AK79" s="487"/>
      <c r="AL79" s="487"/>
      <c r="AM79" s="487"/>
      <c r="AN79" s="487"/>
      <c r="AO79" s="487"/>
      <c r="AP79" s="487"/>
      <c r="AQ79" s="487"/>
      <c r="AR79" s="487"/>
      <c r="AS79" s="487"/>
      <c r="AT79" s="487"/>
      <c r="AU79" s="487"/>
      <c r="AV79" s="487"/>
      <c r="AW79" s="487"/>
      <c r="AX79" s="487"/>
      <c r="AY79" s="487"/>
      <c r="AZ79" s="487"/>
      <c r="BA79" s="487"/>
      <c r="BB79" s="487"/>
      <c r="BC79" s="487"/>
      <c r="BD79" s="487"/>
      <c r="BE79" s="487"/>
      <c r="BF79" s="487"/>
      <c r="BG79" s="487"/>
      <c r="BH79" s="487"/>
      <c r="BI79" s="487"/>
      <c r="BJ79" s="487"/>
    </row>
    <row r="80" spans="1:62" s="551" customFormat="1" ht="12.75" customHeight="1" x14ac:dyDescent="0.3">
      <c r="A80" s="547"/>
      <c r="B80" s="547"/>
      <c r="C80" s="548"/>
      <c r="D80" s="537"/>
      <c r="E80" s="537" t="s">
        <v>237</v>
      </c>
      <c r="F80" s="549">
        <v>2017</v>
      </c>
      <c r="G80" s="537" t="s">
        <v>238</v>
      </c>
      <c r="H80" s="550" t="s">
        <v>239</v>
      </c>
      <c r="I80" s="537"/>
      <c r="J80" s="457"/>
      <c r="K80" s="537"/>
      <c r="L80" s="537"/>
      <c r="M80" s="537"/>
      <c r="N80" s="537"/>
      <c r="O80" s="537"/>
      <c r="P80" s="457"/>
      <c r="Q80" s="537"/>
      <c r="R80" s="537"/>
      <c r="S80" s="537"/>
      <c r="T80" s="537"/>
      <c r="U80" s="464"/>
      <c r="V80" s="537"/>
      <c r="W80" s="537"/>
      <c r="X80" s="537"/>
      <c r="Y80" s="537"/>
      <c r="Z80" s="537"/>
      <c r="AA80" s="537"/>
      <c r="AB80" s="537"/>
      <c r="AC80" s="537"/>
      <c r="AD80" s="537"/>
      <c r="AE80" s="537"/>
      <c r="AF80" s="537"/>
      <c r="AG80" s="537"/>
      <c r="AH80" s="537"/>
      <c r="AI80" s="537"/>
      <c r="AJ80" s="537"/>
      <c r="AK80" s="537"/>
      <c r="AL80" s="537"/>
      <c r="AM80" s="537"/>
      <c r="AN80" s="537"/>
      <c r="AO80" s="537"/>
      <c r="AP80" s="537"/>
      <c r="AQ80" s="537"/>
      <c r="AR80" s="537"/>
      <c r="AS80" s="537"/>
      <c r="AT80" s="537"/>
      <c r="AU80" s="537"/>
      <c r="AV80" s="537"/>
      <c r="AW80" s="537"/>
      <c r="AX80" s="537"/>
      <c r="AY80" s="537"/>
      <c r="AZ80" s="537"/>
      <c r="BA80" s="537"/>
      <c r="BB80" s="537"/>
      <c r="BC80" s="537"/>
      <c r="BD80" s="537"/>
      <c r="BE80" s="537"/>
      <c r="BF80" s="537"/>
      <c r="BG80" s="537"/>
      <c r="BH80" s="537"/>
      <c r="BI80" s="537"/>
      <c r="BJ80" s="537"/>
    </row>
    <row r="81" spans="1:62" s="551" customFormat="1" ht="12.75" customHeight="1" x14ac:dyDescent="0.3">
      <c r="A81" s="547"/>
      <c r="B81" s="547"/>
      <c r="C81" s="548"/>
      <c r="D81" s="537"/>
      <c r="E81" s="537" t="s">
        <v>240</v>
      </c>
      <c r="F81" s="549">
        <v>2020</v>
      </c>
      <c r="G81" s="537" t="s">
        <v>238</v>
      </c>
      <c r="H81" s="550"/>
      <c r="I81" s="537"/>
      <c r="J81" s="457"/>
      <c r="K81" s="537"/>
      <c r="L81" s="537"/>
      <c r="M81" s="537"/>
      <c r="N81" s="537"/>
      <c r="O81" s="537"/>
      <c r="P81" s="457"/>
      <c r="Q81" s="537"/>
      <c r="R81" s="537"/>
      <c r="S81" s="537"/>
      <c r="T81" s="537"/>
      <c r="U81" s="464"/>
      <c r="V81" s="537"/>
      <c r="W81" s="537"/>
      <c r="X81" s="537"/>
      <c r="Y81" s="537"/>
      <c r="Z81" s="537"/>
      <c r="AA81" s="537"/>
      <c r="AB81" s="537"/>
      <c r="AC81" s="537"/>
      <c r="AD81" s="537"/>
      <c r="AE81" s="537"/>
      <c r="AF81" s="537"/>
      <c r="AG81" s="537"/>
      <c r="AH81" s="537"/>
      <c r="AI81" s="537"/>
      <c r="AJ81" s="537"/>
      <c r="AK81" s="537"/>
      <c r="AL81" s="537"/>
      <c r="AM81" s="537"/>
      <c r="AN81" s="537"/>
      <c r="AO81" s="537"/>
      <c r="AP81" s="537"/>
      <c r="AQ81" s="537"/>
      <c r="AR81" s="537"/>
      <c r="AS81" s="537"/>
      <c r="AT81" s="537"/>
      <c r="AU81" s="537"/>
      <c r="AV81" s="537"/>
      <c r="AW81" s="537"/>
      <c r="AX81" s="537"/>
      <c r="AY81" s="537"/>
      <c r="AZ81" s="537"/>
      <c r="BA81" s="537"/>
      <c r="BB81" s="537"/>
      <c r="BC81" s="537"/>
      <c r="BD81" s="537"/>
      <c r="BE81" s="537"/>
      <c r="BF81" s="537"/>
      <c r="BG81" s="537"/>
      <c r="BH81" s="537"/>
      <c r="BI81" s="537"/>
      <c r="BJ81" s="537"/>
    </row>
    <row r="82" spans="1:62" s="493" customFormat="1" ht="12.75" customHeight="1" x14ac:dyDescent="0.3">
      <c r="B82" s="490"/>
      <c r="C82" s="491"/>
      <c r="E82" s="343"/>
      <c r="F82" s="546"/>
      <c r="H82" s="494"/>
      <c r="J82" s="457"/>
      <c r="P82" s="457"/>
      <c r="R82" s="552"/>
      <c r="S82" s="552"/>
      <c r="T82" s="552"/>
      <c r="U82" s="464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</row>
    <row r="83" spans="1:62" s="493" customFormat="1" ht="12.75" customHeight="1" x14ac:dyDescent="0.3">
      <c r="B83" s="490"/>
      <c r="C83" s="491"/>
      <c r="E83" s="343" t="s">
        <v>241</v>
      </c>
      <c r="F83" s="349">
        <v>5</v>
      </c>
      <c r="G83" s="493" t="s">
        <v>221</v>
      </c>
      <c r="H83" s="494"/>
      <c r="J83" s="457"/>
      <c r="P83" s="457"/>
      <c r="R83" s="552"/>
      <c r="S83" s="552"/>
      <c r="T83" s="552"/>
      <c r="U83" s="464"/>
      <c r="V83" s="552"/>
      <c r="W83" s="552"/>
      <c r="X83" s="552"/>
      <c r="Y83" s="552"/>
      <c r="Z83" s="552"/>
      <c r="AA83" s="552"/>
      <c r="AB83" s="552"/>
      <c r="AC83" s="552"/>
      <c r="AD83" s="552"/>
      <c r="AE83" s="552"/>
      <c r="AF83" s="552"/>
      <c r="AG83" s="552"/>
      <c r="AH83" s="552"/>
      <c r="AI83" s="552"/>
      <c r="AJ83" s="552"/>
      <c r="AK83" s="552"/>
      <c r="AL83" s="552"/>
      <c r="AM83" s="552"/>
      <c r="AN83" s="552"/>
      <c r="AO83" s="552"/>
      <c r="AP83" s="552"/>
      <c r="AQ83" s="552"/>
      <c r="AR83" s="552"/>
      <c r="AS83" s="552"/>
      <c r="AT83" s="552"/>
      <c r="AU83" s="552"/>
      <c r="AV83" s="552"/>
      <c r="AW83" s="552"/>
      <c r="AX83" s="552"/>
      <c r="AY83" s="552"/>
      <c r="AZ83" s="552"/>
      <c r="BA83" s="552"/>
      <c r="BB83" s="552"/>
      <c r="BC83" s="552"/>
      <c r="BD83" s="552"/>
      <c r="BE83" s="552"/>
      <c r="BF83" s="552"/>
      <c r="BG83" s="552"/>
      <c r="BH83" s="552"/>
      <c r="BI83" s="552"/>
      <c r="BJ83" s="552"/>
    </row>
    <row r="84" spans="1:62" s="493" customFormat="1" ht="12.75" customHeight="1" x14ac:dyDescent="0.3">
      <c r="B84" s="490"/>
      <c r="C84" s="491"/>
      <c r="E84" s="343" t="s">
        <v>242</v>
      </c>
      <c r="F84" s="349">
        <v>30</v>
      </c>
      <c r="G84" s="493" t="s">
        <v>221</v>
      </c>
      <c r="H84" s="525" t="str">
        <f xml:space="preserve"> Sources!I$24</f>
        <v>XVI</v>
      </c>
      <c r="J84" s="457"/>
      <c r="P84" s="457"/>
      <c r="R84" s="552"/>
      <c r="S84" s="552"/>
      <c r="T84" s="552"/>
      <c r="U84" s="464"/>
      <c r="V84" s="552"/>
      <c r="W84" s="552"/>
      <c r="X84" s="552"/>
      <c r="Y84" s="552"/>
      <c r="Z84" s="552"/>
      <c r="AA84" s="552"/>
      <c r="AB84" s="552"/>
      <c r="AC84" s="552"/>
      <c r="AD84" s="552"/>
      <c r="AE84" s="552"/>
      <c r="AF84" s="552"/>
      <c r="AG84" s="552"/>
      <c r="AH84" s="552"/>
      <c r="AI84" s="552"/>
      <c r="AJ84" s="552"/>
      <c r="AK84" s="552"/>
      <c r="AL84" s="552"/>
      <c r="AM84" s="552"/>
      <c r="AN84" s="552"/>
      <c r="AO84" s="552"/>
      <c r="AP84" s="552"/>
      <c r="AQ84" s="552"/>
      <c r="AR84" s="552"/>
      <c r="AS84" s="552"/>
      <c r="AT84" s="552"/>
      <c r="AU84" s="552"/>
      <c r="AV84" s="552"/>
      <c r="AW84" s="552"/>
      <c r="AX84" s="552"/>
      <c r="AY84" s="552"/>
      <c r="AZ84" s="552"/>
      <c r="BA84" s="552"/>
      <c r="BB84" s="552"/>
      <c r="BC84" s="552"/>
      <c r="BD84" s="552"/>
      <c r="BE84" s="552"/>
      <c r="BF84" s="552"/>
      <c r="BG84" s="552"/>
      <c r="BH84" s="552"/>
      <c r="BI84" s="552"/>
      <c r="BJ84" s="552"/>
    </row>
    <row r="85" spans="1:62" s="493" customFormat="1" ht="12.75" customHeight="1" x14ac:dyDescent="0.3">
      <c r="B85" s="490"/>
      <c r="C85" s="491"/>
      <c r="E85" s="343" t="s">
        <v>243</v>
      </c>
      <c r="F85" s="493">
        <f xml:space="preserve"> F83 + F84</f>
        <v>35</v>
      </c>
      <c r="G85" s="493" t="s">
        <v>221</v>
      </c>
      <c r="H85" s="494"/>
      <c r="J85" s="457"/>
      <c r="P85" s="457"/>
      <c r="R85" s="552"/>
      <c r="S85" s="552"/>
      <c r="T85" s="552"/>
      <c r="U85" s="464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</row>
    <row r="86" spans="1:62" s="493" customFormat="1" ht="12.75" customHeight="1" x14ac:dyDescent="0.3">
      <c r="A86" s="516"/>
      <c r="B86" s="472"/>
      <c r="C86" s="473"/>
      <c r="D86" s="516"/>
      <c r="E86" s="553"/>
      <c r="F86" s="516"/>
      <c r="G86" s="516"/>
      <c r="H86" s="494"/>
      <c r="I86" s="516"/>
      <c r="J86" s="457"/>
      <c r="K86" s="516"/>
      <c r="L86" s="516"/>
      <c r="M86" s="516"/>
      <c r="N86" s="516"/>
      <c r="O86" s="516"/>
      <c r="P86" s="457"/>
      <c r="Q86" s="516"/>
      <c r="R86" s="554"/>
      <c r="S86" s="554"/>
      <c r="T86" s="554"/>
      <c r="U86" s="46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  <c r="AF86" s="554"/>
      <c r="AG86" s="554"/>
      <c r="AH86" s="554"/>
      <c r="AI86" s="554"/>
      <c r="AJ86" s="554"/>
      <c r="AK86" s="554"/>
      <c r="AL86" s="554"/>
      <c r="AM86" s="554"/>
      <c r="AN86" s="554"/>
      <c r="AO86" s="554"/>
      <c r="AP86" s="554"/>
      <c r="AQ86" s="554"/>
      <c r="AR86" s="554"/>
      <c r="AS86" s="554"/>
      <c r="AT86" s="554"/>
      <c r="AU86" s="554"/>
      <c r="AV86" s="554"/>
      <c r="AW86" s="554"/>
      <c r="AX86" s="554"/>
      <c r="AY86" s="554"/>
      <c r="AZ86" s="554"/>
      <c r="BA86" s="554"/>
      <c r="BB86" s="554"/>
      <c r="BC86" s="554"/>
      <c r="BD86" s="554"/>
      <c r="BE86" s="554"/>
      <c r="BF86" s="554"/>
      <c r="BG86" s="554"/>
      <c r="BH86" s="554"/>
      <c r="BI86" s="554"/>
      <c r="BJ86" s="554"/>
    </row>
    <row r="87" spans="1:62" s="492" customFormat="1" ht="12.75" customHeight="1" x14ac:dyDescent="0.3">
      <c r="A87" s="471" t="s">
        <v>244</v>
      </c>
      <c r="B87" s="471"/>
      <c r="C87" s="530"/>
      <c r="D87" s="531"/>
      <c r="E87" s="471"/>
      <c r="F87" s="471"/>
      <c r="G87" s="471"/>
      <c r="H87" s="471"/>
      <c r="I87" s="471"/>
      <c r="J87" s="457"/>
      <c r="K87" s="471"/>
      <c r="L87" s="471"/>
      <c r="M87" s="471"/>
      <c r="N87" s="471"/>
      <c r="O87" s="471"/>
      <c r="P87" s="457"/>
      <c r="Q87" s="471"/>
      <c r="R87" s="471"/>
      <c r="S87" s="471"/>
      <c r="T87" s="471"/>
      <c r="U87" s="464"/>
      <c r="V87" s="471"/>
      <c r="W87" s="471"/>
      <c r="X87" s="471"/>
      <c r="Y87" s="471"/>
      <c r="Z87" s="471"/>
      <c r="AA87" s="471"/>
      <c r="AB87" s="471"/>
      <c r="AC87" s="471"/>
      <c r="AD87" s="471"/>
      <c r="AE87" s="471"/>
      <c r="AF87" s="471"/>
      <c r="AG87" s="471"/>
      <c r="AH87" s="471"/>
      <c r="AI87" s="471"/>
      <c r="AJ87" s="471"/>
      <c r="AK87" s="471"/>
      <c r="AL87" s="471"/>
      <c r="AM87" s="471"/>
      <c r="AN87" s="471"/>
      <c r="AO87" s="471"/>
      <c r="AP87" s="471"/>
      <c r="AQ87" s="471"/>
      <c r="AR87" s="471"/>
      <c r="AS87" s="471"/>
      <c r="AT87" s="471"/>
      <c r="AU87" s="471"/>
      <c r="AV87" s="471"/>
      <c r="AW87" s="471"/>
      <c r="AX87" s="471"/>
      <c r="AY87" s="471"/>
      <c r="AZ87" s="471"/>
      <c r="BA87" s="471"/>
      <c r="BB87" s="471"/>
      <c r="BC87" s="471"/>
      <c r="BD87" s="471"/>
      <c r="BE87" s="471"/>
      <c r="BF87" s="471"/>
      <c r="BG87" s="471"/>
      <c r="BH87" s="471"/>
      <c r="BI87" s="471"/>
      <c r="BJ87" s="471"/>
    </row>
    <row r="88" spans="1:62" s="492" customFormat="1" ht="12.75" customHeight="1" x14ac:dyDescent="0.3">
      <c r="A88" s="472"/>
      <c r="B88" s="472"/>
      <c r="C88" s="473"/>
      <c r="D88" s="289"/>
      <c r="E88" s="289"/>
      <c r="F88" s="289"/>
      <c r="G88" s="289"/>
      <c r="H88" s="475"/>
      <c r="I88" s="289"/>
      <c r="J88" s="457"/>
      <c r="K88" s="289"/>
      <c r="L88" s="289"/>
      <c r="M88" s="289"/>
      <c r="N88" s="289"/>
      <c r="O88" s="289"/>
      <c r="P88" s="457"/>
      <c r="Q88" s="289"/>
      <c r="R88" s="289"/>
      <c r="S88" s="289"/>
      <c r="T88" s="289"/>
      <c r="U88" s="464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</row>
    <row r="89" spans="1:62" s="492" customFormat="1" ht="12.75" customHeight="1" x14ac:dyDescent="0.3">
      <c r="A89" s="472"/>
      <c r="B89" s="472" t="s">
        <v>245</v>
      </c>
      <c r="C89" s="473"/>
      <c r="D89" s="289"/>
      <c r="E89" s="289"/>
      <c r="F89" s="289"/>
      <c r="G89" s="289"/>
      <c r="H89" s="475"/>
      <c r="I89" s="289"/>
      <c r="J89" s="457"/>
      <c r="K89" s="289"/>
      <c r="L89" s="289"/>
      <c r="M89" s="289"/>
      <c r="N89" s="289"/>
      <c r="O89" s="289"/>
      <c r="P89" s="457"/>
      <c r="Q89" s="289"/>
      <c r="R89" s="511"/>
      <c r="S89" s="511"/>
      <c r="T89" s="511"/>
      <c r="U89" s="464"/>
      <c r="V89" s="511"/>
      <c r="W89" s="511"/>
      <c r="X89" s="511"/>
      <c r="Y89" s="511"/>
      <c r="Z89" s="511"/>
      <c r="AA89" s="511"/>
      <c r="AB89" s="511"/>
      <c r="AC89" s="511"/>
      <c r="AD89" s="511"/>
      <c r="AE89" s="511"/>
      <c r="AF89" s="511"/>
      <c r="AG89" s="511"/>
      <c r="AH89" s="511"/>
      <c r="AI89" s="511"/>
      <c r="AJ89" s="511"/>
      <c r="AK89" s="511"/>
      <c r="AL89" s="511"/>
      <c r="AM89" s="511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</row>
    <row r="90" spans="1:62" s="492" customFormat="1" ht="12.75" customHeight="1" x14ac:dyDescent="0.3">
      <c r="A90" s="472"/>
      <c r="B90" s="472"/>
      <c r="C90" s="473"/>
      <c r="D90" s="289"/>
      <c r="E90" s="289" t="s">
        <v>246</v>
      </c>
      <c r="F90" s="380">
        <v>900</v>
      </c>
      <c r="G90" s="289" t="s">
        <v>247</v>
      </c>
      <c r="H90" s="525" t="str">
        <f xml:space="preserve"> Sources!I$49</f>
        <v>XXXVII</v>
      </c>
      <c r="I90" s="289"/>
      <c r="J90" s="457"/>
      <c r="K90" s="289"/>
      <c r="L90" s="289"/>
      <c r="M90" s="289"/>
      <c r="N90" s="289"/>
      <c r="O90" s="289"/>
      <c r="P90" s="457"/>
      <c r="Q90" s="289"/>
      <c r="R90" s="511"/>
      <c r="S90" s="511"/>
      <c r="T90" s="511"/>
      <c r="U90" s="464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11"/>
      <c r="AL90" s="511"/>
      <c r="AM90" s="511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</row>
    <row r="91" spans="1:62" s="492" customFormat="1" ht="12.75" customHeight="1" x14ac:dyDescent="0.3">
      <c r="A91" s="472"/>
      <c r="B91" s="472"/>
      <c r="C91" s="473"/>
      <c r="D91" s="289"/>
      <c r="E91" s="289" t="s">
        <v>248</v>
      </c>
      <c r="F91" s="885">
        <v>0.6</v>
      </c>
      <c r="G91" s="289" t="s">
        <v>82</v>
      </c>
      <c r="H91" s="525" t="str">
        <f xml:space="preserve"> Sources!I$50</f>
        <v>XXXVIII</v>
      </c>
      <c r="I91" s="289"/>
      <c r="J91" s="457"/>
      <c r="K91" s="289"/>
      <c r="L91" s="289"/>
      <c r="M91" s="289"/>
      <c r="N91" s="289"/>
      <c r="O91" s="289"/>
      <c r="P91" s="457"/>
      <c r="Q91" s="289"/>
      <c r="R91" s="511"/>
      <c r="S91" s="511"/>
      <c r="T91" s="511"/>
      <c r="U91" s="464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11"/>
      <c r="AL91" s="511"/>
      <c r="AM91" s="511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</row>
    <row r="92" spans="1:62" s="492" customFormat="1" ht="12.75" customHeight="1" x14ac:dyDescent="0.3">
      <c r="A92" s="472"/>
      <c r="B92" s="472"/>
      <c r="C92" s="473"/>
      <c r="D92" s="289"/>
      <c r="E92" s="289" t="s">
        <v>249</v>
      </c>
      <c r="F92" s="289">
        <f xml:space="preserve"> F90 * F91</f>
        <v>540</v>
      </c>
      <c r="G92" s="289" t="s">
        <v>247</v>
      </c>
      <c r="H92" s="475"/>
      <c r="I92" s="289"/>
      <c r="J92" s="457"/>
      <c r="K92" s="289"/>
      <c r="L92" s="289"/>
      <c r="M92" s="289"/>
      <c r="N92" s="289"/>
      <c r="O92" s="289"/>
      <c r="P92" s="457"/>
      <c r="Q92" s="289"/>
      <c r="R92" s="511"/>
      <c r="S92" s="511"/>
      <c r="T92" s="511"/>
      <c r="U92" s="464"/>
      <c r="V92" s="511"/>
      <c r="W92" s="511"/>
      <c r="X92" s="511"/>
      <c r="Y92" s="511"/>
      <c r="Z92" s="511"/>
      <c r="AA92" s="511"/>
      <c r="AB92" s="511"/>
      <c r="AC92" s="511"/>
      <c r="AD92" s="511"/>
      <c r="AE92" s="511"/>
      <c r="AF92" s="511"/>
      <c r="AG92" s="511"/>
      <c r="AH92" s="511"/>
      <c r="AI92" s="511"/>
      <c r="AJ92" s="511"/>
      <c r="AK92" s="511"/>
      <c r="AL92" s="511"/>
      <c r="AM92" s="511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</row>
    <row r="93" spans="1:62" s="492" customFormat="1" ht="12.75" customHeight="1" x14ac:dyDescent="0.3">
      <c r="A93" s="472"/>
      <c r="B93" s="472"/>
      <c r="C93" s="473"/>
      <c r="D93" s="289"/>
      <c r="E93" s="289"/>
      <c r="F93" s="289"/>
      <c r="G93" s="289"/>
      <c r="H93" s="475"/>
      <c r="I93" s="289"/>
      <c r="J93" s="457"/>
      <c r="K93" s="289"/>
      <c r="L93" s="289"/>
      <c r="M93" s="289"/>
      <c r="N93" s="289"/>
      <c r="O93" s="289"/>
      <c r="P93" s="457"/>
      <c r="Q93" s="289"/>
      <c r="R93" s="511"/>
      <c r="S93" s="511"/>
      <c r="T93" s="511"/>
      <c r="U93" s="464"/>
      <c r="V93" s="511"/>
      <c r="W93" s="511"/>
      <c r="X93" s="511"/>
      <c r="Y93" s="511"/>
      <c r="Z93" s="511"/>
      <c r="AA93" s="511"/>
      <c r="AB93" s="511"/>
      <c r="AC93" s="511"/>
      <c r="AD93" s="511"/>
      <c r="AE93" s="511"/>
      <c r="AF93" s="511"/>
      <c r="AG93" s="511"/>
      <c r="AH93" s="511"/>
      <c r="AI93" s="511"/>
      <c r="AJ93" s="511"/>
      <c r="AK93" s="511"/>
      <c r="AL93" s="511"/>
      <c r="AM93" s="511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</row>
    <row r="94" spans="1:62" s="492" customFormat="1" ht="12.75" customHeight="1" x14ac:dyDescent="0.3">
      <c r="A94" s="472"/>
      <c r="B94" s="472" t="s">
        <v>250</v>
      </c>
      <c r="C94" s="473"/>
      <c r="D94" s="289"/>
      <c r="E94" s="289"/>
      <c r="F94" s="289"/>
      <c r="G94" s="289"/>
      <c r="H94" s="475"/>
      <c r="I94" s="289"/>
      <c r="J94" s="457"/>
      <c r="K94" s="289"/>
      <c r="L94" s="289"/>
      <c r="M94" s="289"/>
      <c r="N94" s="289"/>
      <c r="O94" s="289"/>
      <c r="P94" s="457"/>
      <c r="Q94" s="289"/>
      <c r="R94" s="511"/>
      <c r="S94" s="511"/>
      <c r="T94" s="511"/>
      <c r="U94" s="464"/>
      <c r="V94" s="511"/>
      <c r="W94" s="511"/>
      <c r="X94" s="511"/>
      <c r="Y94" s="511"/>
      <c r="Z94" s="511"/>
      <c r="AA94" s="511"/>
      <c r="AB94" s="511"/>
      <c r="AC94" s="511"/>
      <c r="AD94" s="511"/>
      <c r="AE94" s="511"/>
      <c r="AF94" s="511"/>
      <c r="AG94" s="511"/>
      <c r="AH94" s="511"/>
      <c r="AI94" s="511"/>
      <c r="AJ94" s="511"/>
      <c r="AK94" s="511"/>
      <c r="AL94" s="511"/>
      <c r="AM94" s="511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</row>
    <row r="95" spans="1:62" s="492" customFormat="1" ht="12.75" customHeight="1" x14ac:dyDescent="0.3">
      <c r="A95" s="472"/>
      <c r="B95" s="472"/>
      <c r="C95" s="473"/>
      <c r="D95" s="289"/>
      <c r="E95" s="289" t="s">
        <v>251</v>
      </c>
      <c r="F95" s="380">
        <v>100</v>
      </c>
      <c r="G95" s="289" t="s">
        <v>252</v>
      </c>
      <c r="H95" s="525" t="str">
        <f xml:space="preserve"> Sources!I$51</f>
        <v>XXXIX</v>
      </c>
      <c r="I95" s="289"/>
      <c r="J95" s="457"/>
      <c r="K95" s="289"/>
      <c r="L95" s="289"/>
      <c r="M95" s="289"/>
      <c r="N95" s="289"/>
      <c r="O95" s="289"/>
      <c r="P95" s="457"/>
      <c r="Q95" s="289"/>
      <c r="R95" s="511"/>
      <c r="S95" s="511"/>
      <c r="T95" s="511"/>
      <c r="U95" s="464"/>
      <c r="V95" s="511"/>
      <c r="W95" s="511"/>
      <c r="X95" s="511"/>
      <c r="Y95" s="511"/>
      <c r="Z95" s="511"/>
      <c r="AA95" s="511"/>
      <c r="AB95" s="511"/>
      <c r="AC95" s="511"/>
      <c r="AD95" s="511"/>
      <c r="AE95" s="511"/>
      <c r="AF95" s="511"/>
      <c r="AG95" s="511"/>
      <c r="AH95" s="511"/>
      <c r="AI95" s="511"/>
      <c r="AJ95" s="511"/>
      <c r="AK95" s="511"/>
      <c r="AL95" s="511"/>
      <c r="AM95" s="511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</row>
    <row r="96" spans="1:62" s="492" customFormat="1" ht="12.75" customHeight="1" x14ac:dyDescent="0.3">
      <c r="A96" s="472"/>
      <c r="B96" s="472"/>
      <c r="C96" s="473"/>
      <c r="D96" s="289"/>
      <c r="E96" s="289" t="s">
        <v>253</v>
      </c>
      <c r="F96" s="564">
        <v>2.5</v>
      </c>
      <c r="G96" s="289" t="s">
        <v>254</v>
      </c>
      <c r="H96" s="525" t="str">
        <f xml:space="preserve"> Sources!I$51</f>
        <v>XXXIX</v>
      </c>
      <c r="I96" s="289"/>
      <c r="J96" s="457"/>
      <c r="K96" s="289"/>
      <c r="L96" s="289"/>
      <c r="M96" s="289"/>
      <c r="N96" s="289"/>
      <c r="O96" s="289"/>
      <c r="P96" s="457"/>
      <c r="Q96" s="289"/>
      <c r="R96" s="511"/>
      <c r="S96" s="511"/>
      <c r="T96" s="511"/>
      <c r="U96" s="464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11"/>
      <c r="AL96" s="511"/>
      <c r="AM96" s="511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</row>
    <row r="97" spans="1:62" s="492" customFormat="1" ht="12.75" customHeight="1" x14ac:dyDescent="0.3">
      <c r="A97" s="472"/>
      <c r="B97" s="472"/>
      <c r="C97" s="473"/>
      <c r="D97" s="289"/>
      <c r="E97" s="289"/>
      <c r="F97" s="289"/>
      <c r="G97" s="289"/>
      <c r="H97" s="475"/>
      <c r="I97" s="289"/>
      <c r="J97" s="457"/>
      <c r="K97" s="289"/>
      <c r="L97" s="289"/>
      <c r="M97" s="289"/>
      <c r="N97" s="289"/>
      <c r="O97" s="289"/>
      <c r="P97" s="457"/>
      <c r="Q97" s="289"/>
      <c r="R97" s="511"/>
      <c r="S97" s="511"/>
      <c r="T97" s="511"/>
      <c r="U97" s="464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11"/>
      <c r="AL97" s="511"/>
      <c r="AM97" s="511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</row>
    <row r="98" spans="1:62" s="492" customFormat="1" ht="12.75" customHeight="1" x14ac:dyDescent="0.3">
      <c r="A98" s="472"/>
      <c r="B98" s="472" t="s">
        <v>255</v>
      </c>
      <c r="C98" s="526"/>
      <c r="D98" s="289"/>
      <c r="E98" s="289"/>
      <c r="F98" s="289"/>
      <c r="G98" s="289"/>
      <c r="H98" s="475"/>
      <c r="I98" s="289"/>
      <c r="J98" s="457"/>
      <c r="K98" s="289"/>
      <c r="L98" s="289"/>
      <c r="M98" s="289"/>
      <c r="N98" s="289"/>
      <c r="O98" s="289"/>
      <c r="P98" s="457"/>
      <c r="Q98" s="289"/>
      <c r="R98" s="289"/>
      <c r="S98" s="289"/>
      <c r="T98" s="289"/>
      <c r="U98" s="464"/>
      <c r="V98" s="289"/>
      <c r="W98" s="289"/>
      <c r="X98" s="289"/>
      <c r="Y98" s="289"/>
      <c r="Z98" s="289"/>
      <c r="AA98" s="289"/>
      <c r="AB98" s="289"/>
      <c r="AC98" s="289"/>
      <c r="AD98" s="289"/>
      <c r="AE98" s="289"/>
      <c r="AF98" s="289"/>
      <c r="AG98" s="289"/>
      <c r="AH98" s="289"/>
      <c r="AI98" s="289"/>
      <c r="AJ98" s="289"/>
      <c r="AK98" s="289"/>
      <c r="AL98" s="289"/>
      <c r="AM98" s="289"/>
      <c r="AN98" s="289"/>
      <c r="AO98" s="289"/>
      <c r="AP98" s="289"/>
      <c r="AQ98" s="289"/>
      <c r="AR98" s="289"/>
      <c r="AS98" s="289"/>
      <c r="AT98" s="289"/>
      <c r="AU98" s="289"/>
      <c r="AV98" s="289"/>
      <c r="AW98" s="289"/>
      <c r="AX98" s="289"/>
      <c r="AY98" s="289"/>
      <c r="AZ98" s="289"/>
      <c r="BA98" s="289"/>
      <c r="BB98" s="289"/>
      <c r="BC98" s="289"/>
      <c r="BD98" s="289"/>
      <c r="BE98" s="289"/>
      <c r="BF98" s="289"/>
      <c r="BG98" s="289"/>
      <c r="BH98" s="289"/>
      <c r="BI98" s="289"/>
      <c r="BJ98" s="289"/>
    </row>
    <row r="99" spans="1:62" s="492" customFormat="1" ht="12.75" customHeight="1" x14ac:dyDescent="0.3">
      <c r="A99" s="472"/>
      <c r="B99" s="472"/>
      <c r="C99" s="526"/>
      <c r="D99" s="289"/>
      <c r="E99" s="289" t="s">
        <v>256</v>
      </c>
      <c r="F99" s="886">
        <v>2</v>
      </c>
      <c r="G99" s="537" t="s">
        <v>257</v>
      </c>
      <c r="H99" s="525" t="str">
        <f xml:space="preserve"> Sources!I$45</f>
        <v>XXXIII</v>
      </c>
      <c r="I99" s="289"/>
      <c r="J99" s="457"/>
      <c r="K99" s="289"/>
      <c r="L99" s="289"/>
      <c r="M99" s="289"/>
      <c r="N99" s="289"/>
      <c r="O99" s="289"/>
      <c r="P99" s="457"/>
      <c r="Q99" s="289"/>
      <c r="R99" s="289"/>
      <c r="S99" s="289"/>
      <c r="T99" s="289"/>
      <c r="U99" s="464"/>
      <c r="V99" s="289"/>
      <c r="W99" s="289"/>
      <c r="X99" s="289"/>
      <c r="Y99" s="289"/>
      <c r="Z99" s="289"/>
      <c r="AA99" s="289"/>
      <c r="AB99" s="289"/>
      <c r="AC99" s="289"/>
      <c r="AD99" s="289"/>
      <c r="AE99" s="289"/>
      <c r="AF99" s="289"/>
      <c r="AG99" s="289"/>
      <c r="AH99" s="289"/>
      <c r="AI99" s="289"/>
      <c r="AJ99" s="289"/>
      <c r="AK99" s="289"/>
      <c r="AL99" s="289"/>
      <c r="AM99" s="289"/>
      <c r="AN99" s="289"/>
      <c r="AO99" s="289"/>
      <c r="AP99" s="289"/>
      <c r="AQ99" s="289"/>
      <c r="AR99" s="289"/>
      <c r="AS99" s="289"/>
      <c r="AT99" s="289"/>
      <c r="AU99" s="289"/>
      <c r="AV99" s="289"/>
      <c r="AW99" s="289"/>
      <c r="AX99" s="289"/>
      <c r="AY99" s="289"/>
      <c r="AZ99" s="289"/>
      <c r="BA99" s="289"/>
      <c r="BB99" s="289"/>
      <c r="BC99" s="289"/>
      <c r="BD99" s="289"/>
      <c r="BE99" s="289"/>
      <c r="BF99" s="289"/>
      <c r="BG99" s="289"/>
      <c r="BH99" s="289"/>
      <c r="BI99" s="289"/>
      <c r="BJ99" s="289"/>
    </row>
    <row r="100" spans="1:62" s="508" customFormat="1" ht="12.75" customHeight="1" x14ac:dyDescent="0.3">
      <c r="A100" s="528"/>
      <c r="B100" s="528"/>
      <c r="C100" s="529"/>
      <c r="D100" s="474"/>
      <c r="E100" s="537" t="s">
        <v>258</v>
      </c>
      <c r="F100" s="542">
        <v>3</v>
      </c>
      <c r="G100" s="537" t="s">
        <v>257</v>
      </c>
      <c r="H100" s="525" t="str">
        <f xml:space="preserve"> Sources!I$46</f>
        <v>XXXIV</v>
      </c>
      <c r="I100" s="474"/>
      <c r="J100" s="457"/>
      <c r="K100" s="474"/>
      <c r="L100" s="474"/>
      <c r="M100" s="474"/>
      <c r="N100" s="474"/>
      <c r="O100" s="474"/>
      <c r="P100" s="457"/>
      <c r="Q100" s="474"/>
      <c r="R100" s="474"/>
      <c r="S100" s="474"/>
      <c r="T100" s="474"/>
      <c r="U100" s="464"/>
      <c r="V100" s="474"/>
      <c r="W100" s="474"/>
      <c r="X100" s="474"/>
      <c r="Y100" s="474"/>
      <c r="Z100" s="474"/>
      <c r="AA100" s="474"/>
      <c r="AB100" s="474"/>
      <c r="AC100" s="474"/>
      <c r="AD100" s="474"/>
      <c r="AE100" s="474"/>
      <c r="AF100" s="474"/>
      <c r="AG100" s="474"/>
      <c r="AH100" s="474"/>
      <c r="AI100" s="474"/>
      <c r="AJ100" s="474"/>
      <c r="AK100" s="474"/>
      <c r="AL100" s="474"/>
      <c r="AM100" s="474"/>
      <c r="AN100" s="474"/>
      <c r="AO100" s="474"/>
      <c r="AP100" s="474"/>
      <c r="AQ100" s="474"/>
      <c r="AR100" s="474"/>
      <c r="AS100" s="474"/>
      <c r="AT100" s="474"/>
      <c r="AU100" s="474"/>
      <c r="AV100" s="474"/>
      <c r="AW100" s="474"/>
      <c r="AX100" s="474"/>
      <c r="AY100" s="474"/>
      <c r="AZ100" s="474"/>
      <c r="BA100" s="474"/>
      <c r="BB100" s="474"/>
      <c r="BC100" s="474"/>
      <c r="BD100" s="474"/>
      <c r="BE100" s="474"/>
      <c r="BF100" s="474"/>
      <c r="BG100" s="474"/>
      <c r="BH100" s="474"/>
      <c r="BI100" s="474"/>
      <c r="BJ100" s="474"/>
    </row>
    <row r="101" spans="1:62" s="508" customFormat="1" ht="12.75" customHeight="1" x14ac:dyDescent="0.3">
      <c r="A101" s="528"/>
      <c r="B101" s="528"/>
      <c r="C101" s="529"/>
      <c r="D101" s="474"/>
      <c r="E101" s="537" t="s">
        <v>259</v>
      </c>
      <c r="F101" s="542">
        <v>0.9</v>
      </c>
      <c r="G101" s="537" t="s">
        <v>260</v>
      </c>
      <c r="H101" s="525" t="str">
        <f xml:space="preserve"> Sources!I$47</f>
        <v>XXXV</v>
      </c>
      <c r="I101" s="474"/>
      <c r="J101" s="457"/>
      <c r="K101" s="474"/>
      <c r="L101" s="474"/>
      <c r="M101" s="474"/>
      <c r="N101" s="474"/>
      <c r="O101" s="474"/>
      <c r="P101" s="457"/>
      <c r="Q101" s="474"/>
      <c r="R101" s="474"/>
      <c r="S101" s="474"/>
      <c r="T101" s="474"/>
      <c r="U101" s="464"/>
      <c r="V101" s="474"/>
      <c r="W101" s="474"/>
      <c r="X101" s="474"/>
      <c r="Y101" s="474"/>
      <c r="Z101" s="474"/>
      <c r="AA101" s="474"/>
      <c r="AB101" s="474"/>
      <c r="AC101" s="474"/>
      <c r="AD101" s="474"/>
      <c r="AE101" s="474"/>
      <c r="AF101" s="474"/>
      <c r="AG101" s="474"/>
      <c r="AH101" s="474"/>
      <c r="AI101" s="474"/>
      <c r="AJ101" s="474"/>
      <c r="AK101" s="474"/>
      <c r="AL101" s="474"/>
      <c r="AM101" s="474"/>
      <c r="AN101" s="474"/>
      <c r="AO101" s="474"/>
      <c r="AP101" s="474"/>
      <c r="AQ101" s="474"/>
      <c r="AR101" s="474"/>
      <c r="AS101" s="474"/>
      <c r="AT101" s="474"/>
      <c r="AU101" s="474"/>
      <c r="AV101" s="474"/>
      <c r="AW101" s="474"/>
      <c r="AX101" s="474"/>
      <c r="AY101" s="474"/>
      <c r="AZ101" s="474"/>
      <c r="BA101" s="474"/>
      <c r="BB101" s="474"/>
      <c r="BC101" s="474"/>
      <c r="BD101" s="474"/>
      <c r="BE101" s="474"/>
      <c r="BF101" s="474"/>
      <c r="BG101" s="474"/>
      <c r="BH101" s="474"/>
      <c r="BI101" s="474"/>
      <c r="BJ101" s="474"/>
    </row>
    <row r="102" spans="1:62" s="492" customFormat="1" ht="12.75" customHeight="1" x14ac:dyDescent="0.3">
      <c r="A102" s="472"/>
      <c r="B102" s="472"/>
      <c r="C102" s="526"/>
      <c r="D102" s="289"/>
      <c r="E102" s="289" t="s">
        <v>261</v>
      </c>
      <c r="F102" s="380">
        <v>400</v>
      </c>
      <c r="G102" s="289" t="s">
        <v>262</v>
      </c>
      <c r="H102" s="475"/>
      <c r="I102" s="289"/>
      <c r="J102" s="457"/>
      <c r="K102" s="289"/>
      <c r="L102" s="289"/>
      <c r="M102" s="289"/>
      <c r="N102" s="289"/>
      <c r="O102" s="289"/>
      <c r="P102" s="457"/>
      <c r="Q102" s="289"/>
      <c r="R102" s="289"/>
      <c r="S102" s="289"/>
      <c r="T102" s="289"/>
      <c r="U102" s="464"/>
      <c r="V102" s="289"/>
      <c r="W102" s="289"/>
      <c r="X102" s="289"/>
      <c r="Y102" s="289"/>
      <c r="Z102" s="289"/>
      <c r="AA102" s="289"/>
      <c r="AB102" s="289"/>
      <c r="AC102" s="289"/>
      <c r="AD102" s="289"/>
      <c r="AE102" s="289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9"/>
      <c r="AP102" s="289"/>
      <c r="AQ102" s="289"/>
      <c r="AR102" s="289"/>
      <c r="AS102" s="289"/>
      <c r="AT102" s="289"/>
      <c r="AU102" s="289"/>
      <c r="AV102" s="289"/>
      <c r="AW102" s="289"/>
      <c r="AX102" s="289"/>
      <c r="AY102" s="289"/>
      <c r="AZ102" s="289"/>
      <c r="BA102" s="289"/>
      <c r="BB102" s="289"/>
      <c r="BC102" s="289"/>
      <c r="BD102" s="289"/>
      <c r="BE102" s="289"/>
      <c r="BF102" s="289"/>
      <c r="BG102" s="289"/>
      <c r="BH102" s="289"/>
      <c r="BI102" s="289"/>
      <c r="BJ102" s="289"/>
    </row>
    <row r="103" spans="1:62" s="492" customFormat="1" ht="12.75" customHeight="1" x14ac:dyDescent="0.3">
      <c r="A103" s="472"/>
      <c r="B103" s="472"/>
      <c r="C103" s="526"/>
      <c r="D103" s="289"/>
      <c r="E103" s="289" t="s">
        <v>263</v>
      </c>
      <c r="F103" s="289">
        <f xml:space="preserve"> F100 * F102</f>
        <v>1200</v>
      </c>
      <c r="G103" s="289" t="s">
        <v>264</v>
      </c>
      <c r="H103" s="475"/>
      <c r="I103" s="289"/>
      <c r="J103" s="457"/>
      <c r="K103" s="289"/>
      <c r="L103" s="289"/>
      <c r="M103" s="289"/>
      <c r="N103" s="289"/>
      <c r="O103" s="289"/>
      <c r="P103" s="457"/>
      <c r="Q103" s="289"/>
      <c r="R103" s="289"/>
      <c r="S103" s="289"/>
      <c r="T103" s="289"/>
      <c r="U103" s="464"/>
      <c r="V103" s="289"/>
      <c r="W103" s="289"/>
      <c r="X103" s="289"/>
      <c r="Y103" s="289"/>
      <c r="Z103" s="289"/>
      <c r="AA103" s="289"/>
      <c r="AB103" s="289"/>
      <c r="AC103" s="289"/>
      <c r="AD103" s="289"/>
      <c r="AE103" s="289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9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  <c r="AZ103" s="289"/>
      <c r="BA103" s="289"/>
      <c r="BB103" s="289"/>
      <c r="BC103" s="289"/>
      <c r="BD103" s="289"/>
      <c r="BE103" s="289"/>
      <c r="BF103" s="289"/>
      <c r="BG103" s="289"/>
      <c r="BH103" s="289"/>
      <c r="BI103" s="289"/>
      <c r="BJ103" s="289"/>
    </row>
    <row r="104" spans="1:62" s="492" customFormat="1" ht="12.75" customHeight="1" x14ac:dyDescent="0.3">
      <c r="A104" s="472"/>
      <c r="B104" s="472"/>
      <c r="C104" s="526"/>
      <c r="D104" s="289"/>
      <c r="E104" s="289" t="s">
        <v>265</v>
      </c>
      <c r="F104" s="380">
        <v>3</v>
      </c>
      <c r="G104" s="289" t="s">
        <v>221</v>
      </c>
      <c r="H104" s="475"/>
      <c r="I104" s="289"/>
      <c r="J104" s="457"/>
      <c r="K104" s="289"/>
      <c r="L104" s="289"/>
      <c r="M104" s="289"/>
      <c r="N104" s="289"/>
      <c r="O104" s="289"/>
      <c r="P104" s="457"/>
      <c r="Q104" s="289"/>
      <c r="R104" s="289"/>
      <c r="S104" s="289"/>
      <c r="T104" s="289"/>
      <c r="U104" s="464"/>
      <c r="V104" s="289"/>
      <c r="W104" s="289"/>
      <c r="X104" s="289"/>
      <c r="Y104" s="289"/>
      <c r="Z104" s="289"/>
      <c r="AA104" s="289"/>
      <c r="AB104" s="289"/>
      <c r="AC104" s="289"/>
      <c r="AD104" s="289"/>
      <c r="AE104" s="289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9"/>
      <c r="AP104" s="289"/>
      <c r="AQ104" s="289"/>
      <c r="AR104" s="289"/>
      <c r="AS104" s="289"/>
      <c r="AT104" s="289"/>
      <c r="AU104" s="289"/>
      <c r="AV104" s="289"/>
      <c r="AW104" s="289"/>
      <c r="AX104" s="289"/>
      <c r="AY104" s="289"/>
      <c r="AZ104" s="289"/>
      <c r="BA104" s="289"/>
      <c r="BB104" s="289"/>
      <c r="BC104" s="289"/>
      <c r="BD104" s="289"/>
      <c r="BE104" s="289"/>
      <c r="BF104" s="289"/>
      <c r="BG104" s="289"/>
      <c r="BH104" s="289"/>
      <c r="BI104" s="289"/>
      <c r="BJ104" s="289"/>
    </row>
    <row r="105" spans="1:62" s="492" customFormat="1" ht="12.75" customHeight="1" x14ac:dyDescent="0.3">
      <c r="A105" s="472"/>
      <c r="B105" s="472"/>
      <c r="C105" s="526"/>
      <c r="D105" s="289"/>
      <c r="E105" s="289" t="s">
        <v>266</v>
      </c>
      <c r="F105" s="885">
        <v>2.5000000000000001E-2</v>
      </c>
      <c r="G105" s="289" t="s">
        <v>267</v>
      </c>
      <c r="H105" s="475"/>
      <c r="I105" s="289"/>
      <c r="J105" s="457"/>
      <c r="K105" s="289"/>
      <c r="L105" s="289"/>
      <c r="M105" s="289"/>
      <c r="N105" s="289"/>
      <c r="O105" s="289"/>
      <c r="P105" s="457"/>
      <c r="Q105" s="289"/>
      <c r="R105" s="289"/>
      <c r="S105" s="289"/>
      <c r="T105" s="289"/>
      <c r="U105" s="464"/>
      <c r="V105" s="289"/>
      <c r="W105" s="289"/>
      <c r="X105" s="289"/>
      <c r="Y105" s="289"/>
      <c r="Z105" s="289"/>
      <c r="AA105" s="289"/>
      <c r="AB105" s="289"/>
      <c r="AC105" s="289"/>
      <c r="AD105" s="289"/>
      <c r="AE105" s="289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9"/>
      <c r="AP105" s="289"/>
      <c r="AQ105" s="289"/>
      <c r="AR105" s="289"/>
      <c r="AS105" s="289"/>
      <c r="AT105" s="289"/>
      <c r="AU105" s="289"/>
      <c r="AV105" s="289"/>
      <c r="AW105" s="289"/>
      <c r="AX105" s="289"/>
      <c r="AY105" s="289"/>
      <c r="AZ105" s="289"/>
      <c r="BA105" s="289"/>
      <c r="BB105" s="289"/>
      <c r="BC105" s="289"/>
      <c r="BD105" s="289"/>
      <c r="BE105" s="289"/>
      <c r="BF105" s="289"/>
      <c r="BG105" s="289"/>
      <c r="BH105" s="289"/>
      <c r="BI105" s="289"/>
      <c r="BJ105" s="289"/>
    </row>
    <row r="106" spans="1:62" s="492" customFormat="1" ht="12.75" customHeight="1" x14ac:dyDescent="0.3">
      <c r="A106" s="472"/>
      <c r="B106" s="472"/>
      <c r="C106" s="526"/>
      <c r="D106" s="289"/>
      <c r="E106" s="289"/>
      <c r="F106" s="289"/>
      <c r="G106" s="289"/>
      <c r="H106" s="475"/>
      <c r="I106" s="289"/>
      <c r="J106" s="457"/>
      <c r="K106" s="289"/>
      <c r="L106" s="289"/>
      <c r="M106" s="289"/>
      <c r="N106" s="289"/>
      <c r="O106" s="289"/>
      <c r="P106" s="457"/>
      <c r="Q106" s="289"/>
      <c r="R106" s="289"/>
      <c r="S106" s="289"/>
      <c r="T106" s="289"/>
      <c r="U106" s="464"/>
      <c r="V106" s="289"/>
      <c r="W106" s="289"/>
      <c r="X106" s="289"/>
      <c r="Y106" s="289"/>
      <c r="Z106" s="289"/>
      <c r="AA106" s="289"/>
      <c r="AB106" s="289"/>
      <c r="AC106" s="289"/>
      <c r="AD106" s="289"/>
      <c r="AE106" s="289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9"/>
      <c r="AP106" s="289"/>
      <c r="AQ106" s="289"/>
      <c r="AR106" s="289"/>
      <c r="AS106" s="289"/>
      <c r="AT106" s="289"/>
      <c r="AU106" s="289"/>
      <c r="AV106" s="289"/>
      <c r="AW106" s="289"/>
      <c r="AX106" s="289"/>
      <c r="AY106" s="289"/>
      <c r="AZ106" s="289"/>
      <c r="BA106" s="289"/>
      <c r="BB106" s="289"/>
      <c r="BC106" s="289"/>
      <c r="BD106" s="289"/>
      <c r="BE106" s="289"/>
      <c r="BF106" s="289"/>
      <c r="BG106" s="289"/>
      <c r="BH106" s="289"/>
      <c r="BI106" s="289"/>
      <c r="BJ106" s="289"/>
    </row>
    <row r="107" spans="1:62" s="492" customFormat="1" ht="12.75" customHeight="1" x14ac:dyDescent="0.3">
      <c r="A107" s="471" t="s">
        <v>268</v>
      </c>
      <c r="B107" s="471"/>
      <c r="C107" s="530"/>
      <c r="D107" s="531"/>
      <c r="E107" s="471"/>
      <c r="F107" s="471"/>
      <c r="G107" s="471"/>
      <c r="H107" s="471"/>
      <c r="I107" s="471"/>
      <c r="J107" s="457"/>
      <c r="K107" s="471"/>
      <c r="L107" s="471"/>
      <c r="M107" s="471"/>
      <c r="N107" s="471"/>
      <c r="O107" s="471"/>
      <c r="P107" s="457"/>
      <c r="Q107" s="471"/>
      <c r="R107" s="471"/>
      <c r="S107" s="471"/>
      <c r="T107" s="471"/>
      <c r="U107" s="464"/>
      <c r="V107" s="471"/>
      <c r="W107" s="471"/>
      <c r="X107" s="471"/>
      <c r="Y107" s="471"/>
      <c r="Z107" s="471"/>
      <c r="AA107" s="471"/>
      <c r="AB107" s="471"/>
      <c r="AC107" s="471"/>
      <c r="AD107" s="471"/>
      <c r="AE107" s="471"/>
      <c r="AF107" s="471"/>
      <c r="AG107" s="471"/>
      <c r="AH107" s="471"/>
      <c r="AI107" s="471"/>
      <c r="AJ107" s="471"/>
      <c r="AK107" s="471"/>
      <c r="AL107" s="471"/>
      <c r="AM107" s="471"/>
      <c r="AN107" s="471"/>
      <c r="AO107" s="471"/>
      <c r="AP107" s="471"/>
      <c r="AQ107" s="471"/>
      <c r="AR107" s="471"/>
      <c r="AS107" s="471"/>
      <c r="AT107" s="471"/>
      <c r="AU107" s="471"/>
      <c r="AV107" s="471"/>
      <c r="AW107" s="471"/>
      <c r="AX107" s="471"/>
      <c r="AY107" s="471"/>
      <c r="AZ107" s="471"/>
      <c r="BA107" s="471"/>
      <c r="BB107" s="471"/>
      <c r="BC107" s="471"/>
      <c r="BD107" s="471"/>
      <c r="BE107" s="471"/>
      <c r="BF107" s="471"/>
      <c r="BG107" s="471"/>
      <c r="BH107" s="471"/>
      <c r="BI107" s="471"/>
      <c r="BJ107" s="471"/>
    </row>
    <row r="108" spans="1:62" s="492" customFormat="1" ht="12.75" customHeight="1" x14ac:dyDescent="0.3">
      <c r="A108" s="472"/>
      <c r="B108" s="472"/>
      <c r="C108" s="473"/>
      <c r="D108" s="289"/>
      <c r="E108" s="289"/>
      <c r="F108" s="289"/>
      <c r="G108" s="289"/>
      <c r="H108" s="475"/>
      <c r="I108" s="289"/>
      <c r="J108" s="457"/>
      <c r="K108" s="289"/>
      <c r="L108" s="289"/>
      <c r="M108" s="289"/>
      <c r="N108" s="289"/>
      <c r="O108" s="289"/>
      <c r="P108" s="457"/>
      <c r="Q108" s="289"/>
      <c r="R108" s="289"/>
      <c r="S108" s="289"/>
      <c r="T108" s="289"/>
      <c r="U108" s="464"/>
      <c r="V108" s="289"/>
      <c r="W108" s="289"/>
      <c r="X108" s="289"/>
      <c r="Y108" s="289"/>
      <c r="Z108" s="289"/>
      <c r="AA108" s="289"/>
      <c r="AB108" s="289"/>
      <c r="AC108" s="289"/>
      <c r="AD108" s="289"/>
      <c r="AE108" s="289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9"/>
      <c r="AP108" s="289"/>
      <c r="AQ108" s="289"/>
      <c r="AR108" s="289"/>
      <c r="AS108" s="289"/>
      <c r="AT108" s="289"/>
      <c r="AU108" s="289"/>
      <c r="AV108" s="289"/>
      <c r="AW108" s="289"/>
      <c r="AX108" s="289"/>
      <c r="AY108" s="289"/>
      <c r="AZ108" s="289"/>
      <c r="BA108" s="289"/>
      <c r="BB108" s="289"/>
      <c r="BC108" s="289"/>
      <c r="BD108" s="289"/>
      <c r="BE108" s="289"/>
      <c r="BF108" s="289"/>
      <c r="BG108" s="289"/>
      <c r="BH108" s="289"/>
      <c r="BI108" s="289"/>
      <c r="BJ108" s="289"/>
    </row>
    <row r="109" spans="1:62" s="492" customFormat="1" ht="12.75" customHeight="1" x14ac:dyDescent="0.3">
      <c r="A109" s="472"/>
      <c r="B109" s="472" t="s">
        <v>269</v>
      </c>
      <c r="C109" s="473"/>
      <c r="D109" s="289"/>
      <c r="E109" s="289"/>
      <c r="F109" s="289"/>
      <c r="G109" s="289"/>
      <c r="H109" s="475"/>
      <c r="I109" s="289"/>
      <c r="J109" s="457"/>
      <c r="K109" s="289"/>
      <c r="L109" s="289"/>
      <c r="M109" s="289"/>
      <c r="N109" s="289"/>
      <c r="O109" s="289"/>
      <c r="P109" s="457"/>
      <c r="Q109" s="289"/>
      <c r="R109" s="511"/>
      <c r="S109" s="511"/>
      <c r="T109" s="511"/>
      <c r="U109" s="464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11"/>
      <c r="AL109" s="511"/>
      <c r="AM109" s="511"/>
      <c r="AN109" s="289"/>
      <c r="AO109" s="289"/>
      <c r="AP109" s="289"/>
      <c r="AQ109" s="289"/>
      <c r="AR109" s="289"/>
      <c r="AS109" s="289"/>
      <c r="AT109" s="289"/>
      <c r="AU109" s="289"/>
      <c r="AV109" s="289"/>
      <c r="AW109" s="289"/>
      <c r="AX109" s="289"/>
      <c r="AY109" s="289"/>
      <c r="AZ109" s="289"/>
      <c r="BA109" s="289"/>
      <c r="BB109" s="289"/>
      <c r="BC109" s="289"/>
      <c r="BD109" s="289"/>
      <c r="BE109" s="289"/>
      <c r="BF109" s="289"/>
      <c r="BG109" s="289"/>
      <c r="BH109" s="289"/>
      <c r="BI109" s="289"/>
      <c r="BJ109" s="289"/>
    </row>
    <row r="110" spans="1:62" s="492" customFormat="1" ht="12.75" customHeight="1" x14ac:dyDescent="0.3">
      <c r="A110" s="472"/>
      <c r="B110" s="472"/>
      <c r="C110" s="473"/>
      <c r="D110" s="289"/>
      <c r="E110" s="289" t="s">
        <v>270</v>
      </c>
      <c r="F110" s="481">
        <v>0</v>
      </c>
      <c r="G110" s="289" t="s">
        <v>271</v>
      </c>
      <c r="H110" s="525" t="str">
        <f xml:space="preserve"> Sources!I$52</f>
        <v>XL</v>
      </c>
      <c r="I110" s="289"/>
      <c r="J110" s="457"/>
      <c r="K110" s="546"/>
      <c r="L110" s="546"/>
      <c r="M110" s="546"/>
      <c r="N110" s="546"/>
      <c r="O110" s="546"/>
      <c r="P110" s="457"/>
      <c r="Q110" s="546"/>
      <c r="T110" s="289"/>
      <c r="U110" s="464"/>
      <c r="V110" s="289"/>
      <c r="W110" s="289"/>
      <c r="X110" s="289"/>
      <c r="Y110" s="289"/>
      <c r="Z110" s="289"/>
      <c r="AA110" s="289"/>
      <c r="AB110" s="289"/>
      <c r="AC110" s="289"/>
      <c r="AD110" s="289"/>
      <c r="AE110" s="289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9"/>
      <c r="AP110" s="289"/>
      <c r="AQ110" s="289"/>
      <c r="AR110" s="289"/>
      <c r="AS110" s="289"/>
      <c r="AT110" s="289"/>
      <c r="AU110" s="289"/>
      <c r="AV110" s="289"/>
      <c r="AW110" s="289"/>
      <c r="AX110" s="289"/>
      <c r="AY110" s="289"/>
      <c r="AZ110" s="289"/>
      <c r="BA110" s="289"/>
      <c r="BB110" s="289"/>
      <c r="BC110" s="289"/>
      <c r="BD110" s="289"/>
      <c r="BE110" s="289"/>
      <c r="BF110" s="289"/>
      <c r="BG110" s="289"/>
      <c r="BH110" s="289"/>
      <c r="BI110" s="289"/>
      <c r="BJ110" s="289"/>
    </row>
    <row r="111" spans="1:62" s="492" customFormat="1" ht="12.75" customHeight="1" x14ac:dyDescent="0.3">
      <c r="A111" s="472"/>
      <c r="B111" s="472"/>
      <c r="C111" s="473"/>
      <c r="D111" s="289"/>
      <c r="E111" s="289" t="s">
        <v>272</v>
      </c>
      <c r="F111" s="481">
        <v>0</v>
      </c>
      <c r="G111" s="289" t="s">
        <v>273</v>
      </c>
      <c r="H111" s="525" t="str">
        <f xml:space="preserve"> Sources!I$53</f>
        <v>XLI</v>
      </c>
      <c r="I111" s="289"/>
      <c r="J111" s="457"/>
      <c r="K111" s="546"/>
      <c r="L111" s="546"/>
      <c r="M111" s="546"/>
      <c r="N111" s="546"/>
      <c r="O111" s="546"/>
      <c r="P111" s="457"/>
      <c r="Q111" s="546"/>
      <c r="T111" s="289"/>
      <c r="U111" s="464"/>
      <c r="V111" s="289"/>
      <c r="W111" s="289"/>
      <c r="X111" s="289"/>
      <c r="Y111" s="289"/>
      <c r="Z111" s="289"/>
      <c r="AA111" s="289"/>
      <c r="AB111" s="289"/>
      <c r="AC111" s="289"/>
      <c r="AD111" s="289"/>
      <c r="AE111" s="289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9"/>
      <c r="AP111" s="289"/>
      <c r="AQ111" s="289"/>
      <c r="AR111" s="289"/>
      <c r="AS111" s="289"/>
      <c r="AT111" s="289"/>
      <c r="AU111" s="289"/>
      <c r="AV111" s="289"/>
      <c r="AW111" s="289"/>
      <c r="AX111" s="289"/>
      <c r="AY111" s="289"/>
      <c r="AZ111" s="289"/>
      <c r="BA111" s="289"/>
      <c r="BB111" s="289"/>
      <c r="BC111" s="289"/>
      <c r="BD111" s="289"/>
      <c r="BE111" s="289"/>
      <c r="BF111" s="289"/>
      <c r="BG111" s="289"/>
      <c r="BH111" s="289"/>
      <c r="BI111" s="289"/>
      <c r="BJ111" s="289"/>
    </row>
    <row r="112" spans="1:62" s="492" customFormat="1" ht="12.75" customHeight="1" x14ac:dyDescent="0.3">
      <c r="A112" s="472"/>
      <c r="B112" s="472"/>
      <c r="C112" s="473"/>
      <c r="D112" s="289"/>
      <c r="E112" s="289"/>
      <c r="F112" s="488"/>
      <c r="G112" s="289"/>
      <c r="H112" s="475"/>
      <c r="I112" s="289"/>
      <c r="J112" s="457"/>
      <c r="K112" s="546"/>
      <c r="L112" s="546"/>
      <c r="M112" s="546"/>
      <c r="N112" s="546"/>
      <c r="O112" s="546"/>
      <c r="P112" s="457"/>
      <c r="Q112" s="546"/>
      <c r="T112" s="289"/>
      <c r="U112" s="464"/>
      <c r="V112" s="289"/>
      <c r="W112" s="289"/>
      <c r="X112" s="289"/>
      <c r="Y112" s="289"/>
      <c r="Z112" s="289"/>
      <c r="AA112" s="289"/>
      <c r="AB112" s="289"/>
      <c r="AC112" s="289"/>
      <c r="AD112" s="289"/>
      <c r="AE112" s="289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9"/>
      <c r="AP112" s="289"/>
      <c r="AQ112" s="289"/>
      <c r="AR112" s="289"/>
      <c r="AS112" s="289"/>
      <c r="AT112" s="289"/>
      <c r="AU112" s="289"/>
      <c r="AV112" s="289"/>
      <c r="AW112" s="289"/>
      <c r="AX112" s="289"/>
      <c r="AY112" s="289"/>
      <c r="AZ112" s="289"/>
      <c r="BA112" s="289"/>
      <c r="BB112" s="289"/>
      <c r="BC112" s="289"/>
      <c r="BD112" s="289"/>
      <c r="BE112" s="289"/>
      <c r="BF112" s="289"/>
      <c r="BG112" s="289"/>
      <c r="BH112" s="289"/>
      <c r="BI112" s="289"/>
      <c r="BJ112" s="289"/>
    </row>
    <row r="113" spans="1:62" s="492" customFormat="1" ht="12.75" customHeight="1" x14ac:dyDescent="0.3">
      <c r="A113" s="472"/>
      <c r="B113" s="472" t="s">
        <v>274</v>
      </c>
      <c r="C113" s="473"/>
      <c r="D113" s="289"/>
      <c r="E113" s="289"/>
      <c r="F113" s="488"/>
      <c r="G113" s="289"/>
      <c r="H113" s="475"/>
      <c r="I113" s="289"/>
      <c r="J113" s="457"/>
      <c r="K113" s="546"/>
      <c r="L113" s="546"/>
      <c r="M113" s="546"/>
      <c r="N113" s="546"/>
      <c r="O113" s="546"/>
      <c r="P113" s="457"/>
      <c r="Q113" s="546"/>
      <c r="T113" s="289"/>
      <c r="U113" s="464"/>
      <c r="V113" s="289"/>
      <c r="W113" s="289"/>
      <c r="X113" s="289"/>
      <c r="Y113" s="289"/>
      <c r="Z113" s="289"/>
      <c r="AA113" s="289"/>
      <c r="AB113" s="289"/>
      <c r="AC113" s="289"/>
      <c r="AD113" s="289"/>
      <c r="AE113" s="289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9"/>
      <c r="AP113" s="289"/>
      <c r="AQ113" s="289"/>
      <c r="AR113" s="289"/>
      <c r="AS113" s="289"/>
      <c r="AT113" s="289"/>
      <c r="AU113" s="289"/>
      <c r="AV113" s="289"/>
      <c r="AW113" s="289"/>
      <c r="AX113" s="289"/>
      <c r="AY113" s="289"/>
      <c r="AZ113" s="289"/>
      <c r="BA113" s="289"/>
      <c r="BB113" s="289"/>
      <c r="BC113" s="289"/>
      <c r="BD113" s="289"/>
      <c r="BE113" s="289"/>
      <c r="BF113" s="289"/>
      <c r="BG113" s="289"/>
      <c r="BH113" s="289"/>
      <c r="BI113" s="289"/>
      <c r="BJ113" s="289"/>
    </row>
    <row r="114" spans="1:62" s="393" customFormat="1" x14ac:dyDescent="0.3">
      <c r="A114" s="389"/>
      <c r="B114" s="389"/>
      <c r="C114" s="390"/>
      <c r="D114" s="391"/>
      <c r="E114" s="570" t="s">
        <v>275</v>
      </c>
      <c r="F114" s="571" t="s">
        <v>233</v>
      </c>
      <c r="G114" s="570" t="s">
        <v>276</v>
      </c>
      <c r="H114" s="475" t="s">
        <v>277</v>
      </c>
      <c r="I114" s="392"/>
      <c r="J114" s="457"/>
      <c r="P114" s="457"/>
      <c r="U114" s="464"/>
    </row>
    <row r="115" spans="1:62" s="393" customFormat="1" ht="13.8" x14ac:dyDescent="0.3">
      <c r="A115" s="389"/>
      <c r="B115" s="389"/>
      <c r="C115" s="390"/>
      <c r="D115" s="391"/>
      <c r="E115" s="5" t="s">
        <v>278</v>
      </c>
      <c r="F115" s="317">
        <v>1</v>
      </c>
      <c r="G115" s="5" t="s">
        <v>279</v>
      </c>
      <c r="H115" s="516" t="s">
        <v>280</v>
      </c>
      <c r="I115" s="392"/>
      <c r="J115" s="457"/>
      <c r="P115" s="457"/>
      <c r="U115" s="464"/>
    </row>
    <row r="116" spans="1:62" x14ac:dyDescent="0.3">
      <c r="J116" s="457"/>
      <c r="P116" s="457"/>
      <c r="U116" s="464"/>
    </row>
    <row r="117" spans="1:62" s="492" customFormat="1" ht="12.75" customHeight="1" x14ac:dyDescent="0.3">
      <c r="A117" s="490"/>
      <c r="B117" s="472" t="s">
        <v>281</v>
      </c>
      <c r="C117" s="491"/>
      <c r="F117" s="488"/>
      <c r="H117" s="475"/>
      <c r="J117" s="457"/>
      <c r="K117" s="546"/>
      <c r="L117" s="546"/>
      <c r="M117" s="546"/>
      <c r="N117" s="546"/>
      <c r="O117" s="546"/>
      <c r="P117" s="457"/>
      <c r="Q117" s="546"/>
      <c r="U117" s="464"/>
    </row>
    <row r="118" spans="1:62" s="427" customFormat="1" x14ac:dyDescent="0.3">
      <c r="A118" s="423"/>
      <c r="B118" s="423"/>
      <c r="C118" s="424"/>
      <c r="D118" s="425"/>
      <c r="E118" s="572" t="s">
        <v>282</v>
      </c>
      <c r="F118" s="542">
        <v>7</v>
      </c>
      <c r="G118" s="572" t="s">
        <v>173</v>
      </c>
      <c r="H118" s="525" t="str">
        <f xml:space="preserve"> Sources!I$54</f>
        <v>XLII</v>
      </c>
      <c r="I118" s="426"/>
      <c r="J118" s="457"/>
      <c r="P118" s="457"/>
      <c r="U118" s="464"/>
    </row>
    <row r="119" spans="1:62" s="427" customFormat="1" x14ac:dyDescent="0.3">
      <c r="A119" s="423"/>
      <c r="B119" s="423"/>
      <c r="C119" s="424"/>
      <c r="D119" s="425"/>
      <c r="E119" s="572"/>
      <c r="F119" s="573"/>
      <c r="G119" s="572"/>
      <c r="H119" s="572"/>
      <c r="I119" s="426"/>
      <c r="J119" s="457"/>
      <c r="P119" s="457"/>
      <c r="U119" s="464"/>
    </row>
    <row r="120" spans="1:62" s="492" customFormat="1" ht="12.75" customHeight="1" x14ac:dyDescent="0.3">
      <c r="A120" s="490"/>
      <c r="B120" s="472" t="s">
        <v>283</v>
      </c>
      <c r="C120" s="491"/>
      <c r="F120" s="488"/>
      <c r="H120" s="475"/>
      <c r="J120" s="457"/>
      <c r="K120" s="546"/>
      <c r="L120" s="546"/>
      <c r="M120" s="546"/>
      <c r="N120" s="546"/>
      <c r="O120" s="546"/>
      <c r="P120" s="457"/>
      <c r="Q120" s="546"/>
      <c r="U120" s="464"/>
    </row>
    <row r="121" spans="1:62" s="492" customFormat="1" ht="12.75" customHeight="1" x14ac:dyDescent="0.3">
      <c r="A121" s="472"/>
      <c r="B121" s="472"/>
      <c r="C121" s="473"/>
      <c r="D121" s="289"/>
      <c r="E121" s="516" t="s">
        <v>284</v>
      </c>
      <c r="F121" s="504">
        <v>1.6999999999999999E-3</v>
      </c>
      <c r="G121" s="516" t="s">
        <v>82</v>
      </c>
      <c r="H121" s="525" t="str">
        <f xml:space="preserve"> Sources!I$55</f>
        <v>XLIII</v>
      </c>
      <c r="I121" s="516"/>
      <c r="J121" s="457"/>
      <c r="K121" s="289"/>
      <c r="L121" s="289"/>
      <c r="M121" s="289"/>
      <c r="N121" s="289"/>
      <c r="O121" s="289"/>
      <c r="P121" s="457"/>
      <c r="Q121" s="289"/>
      <c r="R121" s="289"/>
      <c r="S121" s="289"/>
      <c r="T121" s="289"/>
      <c r="U121" s="464"/>
      <c r="V121" s="289"/>
      <c r="W121" s="289"/>
      <c r="X121" s="289"/>
      <c r="Y121" s="289"/>
      <c r="Z121" s="289"/>
      <c r="AA121" s="289"/>
      <c r="AB121" s="289"/>
      <c r="AC121" s="289"/>
      <c r="AD121" s="289"/>
      <c r="AE121" s="289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9"/>
      <c r="AP121" s="289"/>
      <c r="AQ121" s="289"/>
      <c r="AR121" s="289"/>
      <c r="AS121" s="289"/>
      <c r="AT121" s="289"/>
      <c r="AU121" s="289"/>
      <c r="AV121" s="289"/>
      <c r="AW121" s="289"/>
      <c r="AX121" s="289"/>
      <c r="AY121" s="289"/>
      <c r="AZ121" s="289"/>
      <c r="BA121" s="289"/>
      <c r="BB121" s="289"/>
      <c r="BC121" s="289"/>
      <c r="BD121" s="289"/>
      <c r="BE121" s="289"/>
      <c r="BF121" s="289"/>
      <c r="BG121" s="289"/>
      <c r="BH121" s="289"/>
      <c r="BI121" s="289"/>
      <c r="BJ121" s="289"/>
    </row>
    <row r="122" spans="1:62" s="492" customFormat="1" ht="12.75" customHeight="1" x14ac:dyDescent="0.3">
      <c r="A122" s="472"/>
      <c r="B122" s="472"/>
      <c r="C122" s="473"/>
      <c r="D122" s="289"/>
      <c r="E122" s="516" t="s">
        <v>285</v>
      </c>
      <c r="F122" s="504">
        <v>7.3000000000000001E-3</v>
      </c>
      <c r="G122" s="516" t="s">
        <v>267</v>
      </c>
      <c r="H122" s="525" t="str">
        <f xml:space="preserve"> Sources!I$56</f>
        <v>XLIV</v>
      </c>
      <c r="I122" s="289"/>
      <c r="J122" s="457"/>
      <c r="K122" s="289"/>
      <c r="L122" s="289"/>
      <c r="M122" s="289"/>
      <c r="N122" s="289"/>
      <c r="O122" s="289"/>
      <c r="P122" s="457"/>
      <c r="Q122" s="289"/>
      <c r="R122" s="289"/>
      <c r="S122" s="289"/>
      <c r="T122" s="289"/>
      <c r="U122" s="464"/>
      <c r="V122" s="289"/>
      <c r="W122" s="289"/>
      <c r="X122" s="289"/>
      <c r="Y122" s="289"/>
      <c r="Z122" s="289"/>
      <c r="AA122" s="289"/>
      <c r="AB122" s="289"/>
      <c r="AC122" s="289"/>
      <c r="AD122" s="289"/>
      <c r="AE122" s="289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9"/>
      <c r="AP122" s="289"/>
      <c r="AQ122" s="289"/>
      <c r="AR122" s="289"/>
      <c r="AS122" s="289"/>
      <c r="AT122" s="289"/>
      <c r="AU122" s="289"/>
      <c r="AV122" s="289"/>
      <c r="AW122" s="289"/>
      <c r="AX122" s="289"/>
      <c r="AY122" s="289"/>
      <c r="AZ122" s="289"/>
      <c r="BA122" s="289"/>
      <c r="BB122" s="289"/>
      <c r="BC122" s="289"/>
      <c r="BD122" s="289"/>
      <c r="BE122" s="289"/>
      <c r="BF122" s="289"/>
      <c r="BG122" s="289"/>
      <c r="BH122" s="289"/>
      <c r="BI122" s="289"/>
      <c r="BJ122" s="289"/>
    </row>
    <row r="123" spans="1:62" s="492" customFormat="1" ht="12.75" customHeight="1" x14ac:dyDescent="0.3">
      <c r="A123" s="490"/>
      <c r="B123" s="490"/>
      <c r="C123" s="491"/>
      <c r="E123" s="493"/>
      <c r="F123" s="503"/>
      <c r="G123" s="493"/>
      <c r="H123" s="514"/>
      <c r="J123" s="457"/>
      <c r="P123" s="457"/>
      <c r="U123" s="464"/>
    </row>
    <row r="124" spans="1:62" s="492" customFormat="1" ht="12.75" customHeight="1" x14ac:dyDescent="0.3">
      <c r="A124" s="490"/>
      <c r="B124" s="490"/>
      <c r="C124" s="495"/>
      <c r="E124" s="493" t="s">
        <v>286</v>
      </c>
      <c r="F124" s="512" t="s">
        <v>233</v>
      </c>
      <c r="G124" s="493" t="s">
        <v>287</v>
      </c>
      <c r="H124" s="475" t="s">
        <v>277</v>
      </c>
      <c r="J124" s="457"/>
      <c r="P124" s="457"/>
      <c r="U124" s="464"/>
    </row>
    <row r="125" spans="1:62" s="492" customFormat="1" ht="12.75" customHeight="1" x14ac:dyDescent="0.3">
      <c r="A125" s="490"/>
      <c r="B125" s="490"/>
      <c r="C125" s="495"/>
      <c r="E125" s="493" t="s">
        <v>288</v>
      </c>
      <c r="F125" s="504">
        <v>0.02</v>
      </c>
      <c r="G125" s="516" t="s">
        <v>267</v>
      </c>
      <c r="H125" s="525" t="str">
        <f xml:space="preserve"> Sources!I$57</f>
        <v>XLV</v>
      </c>
      <c r="J125" s="457"/>
      <c r="P125" s="457"/>
      <c r="U125" s="464"/>
    </row>
    <row r="126" spans="1:62" s="492" customFormat="1" ht="12.75" customHeight="1" x14ac:dyDescent="0.3">
      <c r="A126" s="472"/>
      <c r="B126" s="472"/>
      <c r="C126" s="526"/>
      <c r="D126" s="289"/>
      <c r="E126" s="516" t="s">
        <v>289</v>
      </c>
      <c r="F126" s="503">
        <f xml:space="preserve"> IF( F124 = "yes", F125, 0)</f>
        <v>0.02</v>
      </c>
      <c r="G126" s="516" t="s">
        <v>267</v>
      </c>
      <c r="H126" s="475" t="s">
        <v>290</v>
      </c>
      <c r="I126" s="289"/>
      <c r="J126" s="457"/>
      <c r="K126" s="289"/>
      <c r="L126" s="289"/>
      <c r="M126" s="289"/>
      <c r="N126" s="289"/>
      <c r="O126" s="289"/>
      <c r="P126" s="457"/>
      <c r="Q126" s="289"/>
      <c r="R126" s="289"/>
      <c r="S126" s="289"/>
      <c r="T126" s="289"/>
      <c r="U126" s="464"/>
      <c r="V126" s="289"/>
      <c r="W126" s="289"/>
      <c r="X126" s="289"/>
      <c r="Y126" s="289"/>
      <c r="Z126" s="289"/>
      <c r="AA126" s="289"/>
      <c r="AB126" s="289"/>
      <c r="AC126" s="289"/>
      <c r="AD126" s="289"/>
      <c r="AE126" s="289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9"/>
      <c r="AP126" s="289"/>
      <c r="AQ126" s="289"/>
      <c r="AR126" s="289"/>
      <c r="AS126" s="289"/>
      <c r="AT126" s="289"/>
      <c r="AU126" s="289"/>
      <c r="AV126" s="289"/>
      <c r="AW126" s="289"/>
      <c r="AX126" s="289"/>
      <c r="AY126" s="289"/>
      <c r="AZ126" s="289"/>
      <c r="BA126" s="289"/>
      <c r="BB126" s="289"/>
      <c r="BC126" s="289"/>
      <c r="BD126" s="289"/>
      <c r="BE126" s="289"/>
      <c r="BF126" s="289"/>
      <c r="BG126" s="289"/>
      <c r="BH126" s="289"/>
      <c r="BI126" s="289"/>
      <c r="BJ126" s="289"/>
    </row>
    <row r="127" spans="1:62" s="492" customFormat="1" ht="12.75" customHeight="1" x14ac:dyDescent="0.3">
      <c r="A127" s="490"/>
      <c r="B127" s="490"/>
      <c r="C127" s="495"/>
      <c r="E127" s="493"/>
      <c r="F127" s="503"/>
      <c r="G127" s="493"/>
      <c r="H127" s="475"/>
      <c r="J127" s="457"/>
      <c r="P127" s="457"/>
      <c r="U127" s="464"/>
    </row>
    <row r="128" spans="1:62" s="492" customFormat="1" ht="12.75" customHeight="1" x14ac:dyDescent="0.3">
      <c r="A128" s="490"/>
      <c r="B128" s="472" t="s">
        <v>291</v>
      </c>
      <c r="C128" s="495"/>
      <c r="E128" s="493"/>
      <c r="F128" s="503"/>
      <c r="G128" s="493"/>
      <c r="H128" s="475"/>
      <c r="J128" s="457"/>
      <c r="P128" s="457"/>
      <c r="U128" s="464"/>
    </row>
    <row r="129" spans="1:62" s="551" customFormat="1" ht="12.75" customHeight="1" x14ac:dyDescent="0.3">
      <c r="A129" s="547"/>
      <c r="B129" s="547"/>
      <c r="C129" s="548"/>
      <c r="D129" s="537"/>
      <c r="E129" s="537" t="s">
        <v>292</v>
      </c>
      <c r="F129" s="534">
        <v>7.8431372549019579E-2</v>
      </c>
      <c r="G129" s="537" t="s">
        <v>267</v>
      </c>
      <c r="H129" s="525" t="str">
        <f xml:space="preserve"> Sources!I$58</f>
        <v>XLVI</v>
      </c>
      <c r="I129" s="537"/>
      <c r="J129" s="457"/>
      <c r="K129" s="537"/>
      <c r="L129" s="537"/>
      <c r="M129" s="537"/>
      <c r="N129" s="537"/>
      <c r="O129" s="537"/>
      <c r="P129" s="457"/>
      <c r="Q129" s="537"/>
      <c r="R129" s="537"/>
      <c r="S129" s="537"/>
      <c r="T129" s="537"/>
      <c r="U129" s="464"/>
      <c r="V129" s="537"/>
      <c r="W129" s="537"/>
      <c r="X129" s="537"/>
      <c r="Y129" s="537"/>
      <c r="Z129" s="537"/>
      <c r="AA129" s="537"/>
      <c r="AB129" s="537"/>
      <c r="AC129" s="537"/>
      <c r="AD129" s="537"/>
      <c r="AE129" s="537"/>
      <c r="AF129" s="537"/>
      <c r="AG129" s="537"/>
      <c r="AH129" s="537"/>
      <c r="AI129" s="537"/>
      <c r="AJ129" s="537"/>
      <c r="AK129" s="537"/>
      <c r="AL129" s="537"/>
      <c r="AM129" s="537"/>
      <c r="AN129" s="537"/>
      <c r="AO129" s="537"/>
      <c r="AP129" s="537"/>
      <c r="AQ129" s="537"/>
      <c r="AR129" s="537"/>
      <c r="AS129" s="537"/>
      <c r="AT129" s="537"/>
      <c r="AU129" s="537"/>
      <c r="AV129" s="537"/>
      <c r="AW129" s="537"/>
      <c r="AX129" s="537"/>
      <c r="AY129" s="537"/>
      <c r="AZ129" s="537"/>
      <c r="BA129" s="537"/>
      <c r="BB129" s="537"/>
      <c r="BC129" s="537"/>
      <c r="BD129" s="537"/>
      <c r="BE129" s="537"/>
      <c r="BF129" s="537"/>
      <c r="BG129" s="537"/>
      <c r="BH129" s="537"/>
      <c r="BI129" s="537"/>
      <c r="BJ129" s="537"/>
    </row>
    <row r="130" spans="1:62" s="551" customFormat="1" ht="12.75" customHeight="1" x14ac:dyDescent="0.3">
      <c r="A130" s="555"/>
      <c r="B130" s="555"/>
      <c r="C130" s="556"/>
      <c r="E130" s="551" t="str">
        <f>E129 &amp; " (rounded)"</f>
        <v>Discount rate - real terms (rounded)</v>
      </c>
      <c r="F130" s="532">
        <f>ROUND(F129,4)</f>
        <v>7.8399999999999997E-2</v>
      </c>
      <c r="G130" s="537" t="s">
        <v>267</v>
      </c>
      <c r="H130" s="550"/>
      <c r="J130" s="457"/>
      <c r="P130" s="457"/>
      <c r="U130" s="464"/>
    </row>
    <row r="131" spans="1:62" s="551" customFormat="1" ht="12.75" customHeight="1" x14ac:dyDescent="0.3">
      <c r="A131" s="547"/>
      <c r="B131" s="547"/>
      <c r="C131" s="548"/>
      <c r="D131" s="537"/>
      <c r="E131" s="537" t="s">
        <v>293</v>
      </c>
      <c r="F131" s="532">
        <f xml:space="preserve"> (1 + F129) * (1 + F126) - 1</f>
        <v>9.9999999999999867E-2</v>
      </c>
      <c r="G131" s="537" t="s">
        <v>267</v>
      </c>
      <c r="H131" s="475" t="s">
        <v>290</v>
      </c>
      <c r="I131" s="537"/>
      <c r="J131" s="457"/>
      <c r="K131" s="537"/>
      <c r="L131" s="537"/>
      <c r="M131" s="537"/>
      <c r="N131" s="537"/>
      <c r="O131" s="537"/>
      <c r="P131" s="457"/>
      <c r="Q131" s="537"/>
      <c r="R131" s="537"/>
      <c r="S131" s="537"/>
      <c r="T131" s="537"/>
      <c r="U131" s="464"/>
      <c r="V131" s="537"/>
      <c r="W131" s="537"/>
      <c r="X131" s="537"/>
      <c r="Y131" s="537"/>
      <c r="Z131" s="537"/>
      <c r="AA131" s="537"/>
      <c r="AB131" s="537"/>
      <c r="AC131" s="537"/>
      <c r="AD131" s="537"/>
      <c r="AE131" s="537"/>
      <c r="AF131" s="537"/>
      <c r="AG131" s="537"/>
      <c r="AH131" s="537"/>
      <c r="AI131" s="537"/>
      <c r="AJ131" s="537"/>
      <c r="AK131" s="537"/>
      <c r="AL131" s="537"/>
      <c r="AM131" s="537"/>
      <c r="AN131" s="537"/>
      <c r="AO131" s="537"/>
      <c r="AP131" s="537"/>
      <c r="AQ131" s="537"/>
      <c r="AR131" s="537"/>
      <c r="AS131" s="537"/>
      <c r="AT131" s="537"/>
      <c r="AU131" s="537"/>
      <c r="AV131" s="537"/>
      <c r="AW131" s="537"/>
      <c r="AX131" s="537"/>
      <c r="AY131" s="537"/>
      <c r="AZ131" s="537"/>
      <c r="BA131" s="537"/>
      <c r="BB131" s="537"/>
      <c r="BC131" s="537"/>
      <c r="BD131" s="537"/>
      <c r="BE131" s="537"/>
      <c r="BF131" s="537"/>
      <c r="BG131" s="537"/>
      <c r="BH131" s="537"/>
      <c r="BI131" s="537"/>
      <c r="BJ131" s="537"/>
    </row>
    <row r="132" spans="1:62" s="492" customFormat="1" ht="12.75" customHeight="1" x14ac:dyDescent="0.3">
      <c r="A132" s="472"/>
      <c r="B132" s="472"/>
      <c r="C132" s="526"/>
      <c r="D132" s="289"/>
      <c r="E132" s="289"/>
      <c r="F132" s="289"/>
      <c r="G132" s="289"/>
      <c r="H132" s="475"/>
      <c r="I132" s="289"/>
      <c r="J132" s="457"/>
      <c r="K132" s="289"/>
      <c r="L132" s="289"/>
      <c r="M132" s="289"/>
      <c r="N132" s="289"/>
      <c r="O132" s="289"/>
      <c r="P132" s="457"/>
      <c r="Q132" s="289"/>
      <c r="R132" s="289"/>
      <c r="S132" s="289"/>
      <c r="T132" s="289"/>
      <c r="U132" s="464"/>
      <c r="V132" s="289"/>
      <c r="W132" s="289"/>
      <c r="X132" s="289"/>
      <c r="Y132" s="289"/>
      <c r="Z132" s="289"/>
      <c r="AA132" s="289"/>
      <c r="AB132" s="289"/>
      <c r="AC132" s="289"/>
      <c r="AD132" s="289"/>
      <c r="AE132" s="289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9"/>
      <c r="AP132" s="289"/>
      <c r="AQ132" s="289"/>
      <c r="AR132" s="289"/>
      <c r="AS132" s="289"/>
      <c r="AT132" s="289"/>
      <c r="AU132" s="289"/>
      <c r="AV132" s="289"/>
      <c r="AW132" s="289"/>
      <c r="AX132" s="289"/>
      <c r="AY132" s="289"/>
      <c r="AZ132" s="289"/>
      <c r="BA132" s="289"/>
      <c r="BB132" s="289"/>
      <c r="BC132" s="289"/>
      <c r="BD132" s="289"/>
      <c r="BE132" s="289"/>
      <c r="BF132" s="289"/>
      <c r="BG132" s="289"/>
      <c r="BH132" s="289"/>
      <c r="BI132" s="289"/>
      <c r="BJ132" s="289"/>
    </row>
    <row r="133" spans="1:62" s="492" customFormat="1" ht="12.75" customHeight="1" x14ac:dyDescent="0.3">
      <c r="A133" s="472"/>
      <c r="B133" s="472" t="s">
        <v>294</v>
      </c>
      <c r="C133" s="526"/>
      <c r="D133" s="289"/>
      <c r="E133" s="289"/>
      <c r="F133" s="289"/>
      <c r="G133" s="289"/>
      <c r="H133" s="475"/>
      <c r="I133" s="289"/>
      <c r="J133" s="457"/>
      <c r="K133" s="289"/>
      <c r="L133" s="289"/>
      <c r="M133" s="289"/>
      <c r="N133" s="289"/>
      <c r="O133" s="289"/>
      <c r="P133" s="457"/>
      <c r="Q133" s="289"/>
      <c r="R133" s="289"/>
      <c r="S133" s="289"/>
      <c r="T133" s="289"/>
      <c r="U133" s="464"/>
      <c r="V133" s="289"/>
      <c r="W133" s="289"/>
      <c r="X133" s="289"/>
      <c r="Y133" s="289"/>
      <c r="Z133" s="289"/>
      <c r="AA133" s="289"/>
      <c r="AB133" s="289"/>
      <c r="AC133" s="289"/>
      <c r="AD133" s="289"/>
      <c r="AE133" s="289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9"/>
      <c r="AP133" s="289"/>
      <c r="AQ133" s="289"/>
      <c r="AR133" s="289"/>
      <c r="AS133" s="289"/>
      <c r="AT133" s="289"/>
      <c r="AU133" s="289"/>
      <c r="AV133" s="289"/>
      <c r="AW133" s="289"/>
      <c r="AX133" s="289"/>
      <c r="AY133" s="289"/>
      <c r="AZ133" s="289"/>
      <c r="BA133" s="289"/>
      <c r="BB133" s="289"/>
      <c r="BC133" s="289"/>
      <c r="BD133" s="289"/>
      <c r="BE133" s="289"/>
      <c r="BF133" s="289"/>
      <c r="BG133" s="289"/>
      <c r="BH133" s="289"/>
      <c r="BI133" s="289"/>
      <c r="BJ133" s="289"/>
    </row>
    <row r="134" spans="1:62" s="458" customFormat="1" ht="13.8" x14ac:dyDescent="0.3">
      <c r="A134" s="451"/>
      <c r="B134" s="451"/>
      <c r="C134" s="452"/>
      <c r="D134" s="453"/>
      <c r="E134" s="454" t="s">
        <v>295</v>
      </c>
      <c r="F134" s="455">
        <v>0.35</v>
      </c>
      <c r="G134" s="454" t="s">
        <v>296</v>
      </c>
      <c r="H134" s="525" t="str">
        <f xml:space="preserve"> Sources!I$59</f>
        <v>XLVII</v>
      </c>
      <c r="I134" s="456"/>
      <c r="J134" s="457"/>
      <c r="P134" s="457"/>
      <c r="U134" s="464"/>
    </row>
    <row r="135" spans="1:62" s="458" customFormat="1" ht="13.8" x14ac:dyDescent="0.3">
      <c r="A135" s="451"/>
      <c r="B135" s="451"/>
      <c r="C135" s="452"/>
      <c r="D135" s="453"/>
      <c r="E135" s="454" t="s">
        <v>297</v>
      </c>
      <c r="F135" s="455">
        <v>0.04</v>
      </c>
      <c r="G135" s="454"/>
      <c r="H135" s="525" t="str">
        <f xml:space="preserve"> Sources!I$60</f>
        <v>XLVIII</v>
      </c>
      <c r="I135" s="456"/>
      <c r="J135" s="457"/>
      <c r="P135" s="457"/>
      <c r="U135" s="464"/>
    </row>
    <row r="136" spans="1:62" s="465" customFormat="1" ht="13.8" x14ac:dyDescent="0.3">
      <c r="A136" s="460"/>
      <c r="B136" s="460"/>
      <c r="C136" s="461"/>
      <c r="D136" s="462"/>
      <c r="E136" s="468" t="s">
        <v>298</v>
      </c>
      <c r="F136" s="378">
        <v>0.03</v>
      </c>
      <c r="G136" s="468" t="s">
        <v>82</v>
      </c>
      <c r="H136" s="578" t="s">
        <v>299</v>
      </c>
      <c r="I136" s="463"/>
      <c r="J136" s="457"/>
      <c r="P136" s="457"/>
      <c r="U136" s="464"/>
    </row>
    <row r="137" spans="1:62" s="560" customFormat="1" ht="13.8" x14ac:dyDescent="0.3">
      <c r="A137" s="460"/>
      <c r="B137" s="460"/>
      <c r="C137" s="461"/>
      <c r="D137" s="462"/>
      <c r="E137" s="557"/>
      <c r="F137" s="558"/>
      <c r="G137" s="557"/>
      <c r="H137" s="884"/>
      <c r="I137" s="559"/>
      <c r="J137" s="457"/>
      <c r="P137" s="457"/>
      <c r="U137" s="464"/>
    </row>
    <row r="138" spans="1:62" s="137" customFormat="1" ht="12.75" customHeight="1" x14ac:dyDescent="0.3">
      <c r="A138" s="472" t="s">
        <v>300</v>
      </c>
      <c r="B138" s="472"/>
      <c r="C138" s="473"/>
      <c r="D138" s="289"/>
      <c r="E138" s="289"/>
      <c r="F138" s="289"/>
      <c r="G138" s="289"/>
      <c r="H138" s="475"/>
      <c r="I138" s="289"/>
      <c r="J138" s="457"/>
      <c r="K138" s="289"/>
      <c r="L138" s="289"/>
      <c r="M138" s="289"/>
      <c r="N138" s="289"/>
      <c r="O138" s="289"/>
      <c r="P138" s="457"/>
      <c r="Q138" s="289"/>
      <c r="R138" s="511"/>
      <c r="S138" s="511"/>
      <c r="T138" s="511"/>
      <c r="U138" s="464"/>
      <c r="V138" s="206"/>
      <c r="W138" s="206"/>
      <c r="X138" s="206"/>
      <c r="Y138" s="206"/>
      <c r="Z138" s="206"/>
      <c r="AA138" s="206"/>
      <c r="AB138" s="206"/>
      <c r="AC138" s="206"/>
      <c r="AD138" s="206"/>
      <c r="AE138" s="206"/>
      <c r="AF138" s="206"/>
      <c r="AG138" s="206"/>
      <c r="AH138" s="206"/>
      <c r="AI138" s="206"/>
      <c r="AJ138" s="206"/>
      <c r="AK138" s="206"/>
      <c r="AL138" s="206"/>
      <c r="AM138" s="206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</row>
    <row r="139" spans="1:62" s="289" customFormat="1" x14ac:dyDescent="0.25">
      <c r="A139" s="290"/>
      <c r="B139" s="290"/>
      <c r="C139" s="291"/>
      <c r="D139" s="292"/>
      <c r="E139" s="289" t="s">
        <v>301</v>
      </c>
      <c r="F139" s="481">
        <v>2.8000000000000001E-2</v>
      </c>
      <c r="G139" s="289" t="s">
        <v>302</v>
      </c>
      <c r="H139" s="289" t="s">
        <v>303</v>
      </c>
      <c r="J139" s="457"/>
      <c r="P139" s="457"/>
      <c r="U139" s="464"/>
    </row>
    <row r="140" spans="1:62" s="289" customFormat="1" x14ac:dyDescent="0.25">
      <c r="A140" s="290"/>
      <c r="B140" s="290"/>
      <c r="C140" s="291"/>
      <c r="D140" s="292"/>
      <c r="E140" s="289" t="s">
        <v>304</v>
      </c>
      <c r="F140" s="380">
        <v>1360</v>
      </c>
      <c r="G140" s="289" t="s">
        <v>302</v>
      </c>
      <c r="H140" s="289" t="s">
        <v>303</v>
      </c>
      <c r="J140" s="457"/>
      <c r="P140" s="457"/>
      <c r="U140" s="464"/>
    </row>
    <row r="141" spans="1:62" s="289" customFormat="1" x14ac:dyDescent="0.25">
      <c r="A141" s="290"/>
      <c r="B141" s="290"/>
      <c r="C141" s="291"/>
      <c r="D141" s="292"/>
      <c r="E141" s="289" t="s">
        <v>305</v>
      </c>
      <c r="F141" s="380">
        <v>28</v>
      </c>
      <c r="G141" s="289" t="s">
        <v>306</v>
      </c>
      <c r="H141" s="289" t="s">
        <v>303</v>
      </c>
      <c r="J141" s="457"/>
      <c r="P141" s="457"/>
      <c r="U141" s="464"/>
    </row>
    <row r="142" spans="1:62" s="289" customFormat="1" x14ac:dyDescent="0.25">
      <c r="A142" s="290"/>
      <c r="B142" s="290"/>
      <c r="C142" s="291"/>
      <c r="D142" s="292"/>
      <c r="E142" s="289" t="s">
        <v>307</v>
      </c>
      <c r="F142" s="380">
        <v>150</v>
      </c>
      <c r="G142" s="289" t="s">
        <v>302</v>
      </c>
      <c r="H142" s="289" t="s">
        <v>303</v>
      </c>
      <c r="J142" s="457"/>
      <c r="P142" s="457"/>
      <c r="U142" s="464"/>
    </row>
    <row r="143" spans="1:62" s="137" customFormat="1" ht="12.75" customHeight="1" x14ac:dyDescent="0.3">
      <c r="A143" s="343"/>
      <c r="B143" s="471"/>
      <c r="C143" s="561"/>
      <c r="D143" s="562"/>
      <c r="E143" s="343" t="s">
        <v>308</v>
      </c>
      <c r="F143" s="481">
        <v>1.0249999999999999</v>
      </c>
      <c r="G143" s="343" t="s">
        <v>309</v>
      </c>
      <c r="H143" s="289" t="s">
        <v>303</v>
      </c>
      <c r="I143" s="343"/>
      <c r="J143" s="457"/>
      <c r="K143" s="343"/>
      <c r="L143" s="343"/>
      <c r="M143" s="343"/>
      <c r="N143" s="343"/>
      <c r="O143" s="343"/>
      <c r="P143" s="457"/>
      <c r="Q143" s="343"/>
      <c r="R143" s="343"/>
      <c r="S143" s="343"/>
      <c r="T143" s="343"/>
      <c r="U143" s="464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</row>
    <row r="144" spans="1:62" s="137" customFormat="1" ht="12.9" customHeight="1" x14ac:dyDescent="0.3">
      <c r="A144" s="472"/>
      <c r="B144" s="472"/>
      <c r="C144" s="526"/>
      <c r="D144" s="289"/>
      <c r="E144" s="289" t="s">
        <v>310</v>
      </c>
      <c r="F144" s="564">
        <v>5.6585299999999998</v>
      </c>
      <c r="G144" s="289" t="s">
        <v>309</v>
      </c>
      <c r="H144" s="289" t="s">
        <v>303</v>
      </c>
      <c r="I144" s="289"/>
      <c r="J144" s="457"/>
      <c r="K144" s="289"/>
      <c r="L144" s="289"/>
      <c r="M144" s="289"/>
      <c r="N144" s="289"/>
      <c r="O144" s="289"/>
      <c r="P144" s="457"/>
      <c r="Q144" s="289"/>
      <c r="R144" s="289"/>
      <c r="S144" s="289"/>
      <c r="T144" s="289"/>
      <c r="U144" s="464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</row>
    <row r="145" spans="1:62" s="137" customFormat="1" ht="12.9" customHeight="1" x14ac:dyDescent="0.3">
      <c r="A145" s="472"/>
      <c r="B145" s="472"/>
      <c r="C145" s="526"/>
      <c r="D145" s="289"/>
      <c r="E145" s="289" t="s">
        <v>311</v>
      </c>
      <c r="F145" s="380">
        <v>350</v>
      </c>
      <c r="G145" s="289" t="s">
        <v>312</v>
      </c>
      <c r="H145" s="289" t="s">
        <v>303</v>
      </c>
      <c r="I145" s="289"/>
      <c r="J145" s="457"/>
      <c r="K145" s="289"/>
      <c r="L145" s="289"/>
      <c r="M145" s="289"/>
      <c r="N145" s="289"/>
      <c r="O145" s="289"/>
      <c r="P145" s="457"/>
      <c r="Q145" s="289"/>
      <c r="R145" s="289"/>
      <c r="S145" s="289"/>
      <c r="T145" s="289"/>
      <c r="U145" s="464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</row>
    <row r="146" spans="1:62" s="137" customFormat="1" ht="12.9" customHeight="1" x14ac:dyDescent="0.3">
      <c r="A146" s="472"/>
      <c r="B146" s="472"/>
      <c r="C146" s="526"/>
      <c r="D146" s="289"/>
      <c r="E146" s="289" t="s">
        <v>313</v>
      </c>
      <c r="F146" s="481">
        <v>158.98699999999999</v>
      </c>
      <c r="G146" s="289" t="s">
        <v>314</v>
      </c>
      <c r="H146" s="289" t="s">
        <v>303</v>
      </c>
      <c r="I146" s="289"/>
      <c r="J146" s="457"/>
      <c r="K146" s="289"/>
      <c r="L146" s="289"/>
      <c r="M146" s="289"/>
      <c r="N146" s="289"/>
      <c r="O146" s="289"/>
      <c r="P146" s="457"/>
      <c r="Q146" s="289"/>
      <c r="R146" s="289"/>
      <c r="S146" s="289"/>
      <c r="T146" s="289"/>
      <c r="U146" s="464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</row>
    <row r="147" spans="1:62" s="137" customFormat="1" ht="12.9" customHeight="1" x14ac:dyDescent="0.3">
      <c r="A147" s="490"/>
      <c r="B147" s="490"/>
      <c r="C147" s="495"/>
      <c r="D147" s="492"/>
      <c r="E147" s="492" t="s">
        <v>315</v>
      </c>
      <c r="F147" s="564">
        <v>35.314700000000002</v>
      </c>
      <c r="G147" s="289" t="s">
        <v>309</v>
      </c>
      <c r="H147" s="289" t="s">
        <v>303</v>
      </c>
      <c r="I147" s="492"/>
      <c r="J147" s="457"/>
      <c r="K147" s="492"/>
      <c r="L147" s="492"/>
      <c r="M147" s="492"/>
      <c r="N147" s="492"/>
      <c r="O147" s="492"/>
      <c r="P147" s="457"/>
      <c r="Q147" s="492"/>
      <c r="R147" s="492"/>
      <c r="S147" s="492"/>
      <c r="T147" s="492"/>
      <c r="U147" s="464"/>
    </row>
    <row r="148" spans="1:62" s="137" customFormat="1" ht="12.9" customHeight="1" x14ac:dyDescent="0.3">
      <c r="A148" s="472"/>
      <c r="B148" s="472"/>
      <c r="C148" s="526"/>
      <c r="D148" s="289"/>
      <c r="E148" s="289"/>
      <c r="F148" s="480"/>
      <c r="G148" s="289"/>
      <c r="H148" s="475"/>
      <c r="I148" s="289"/>
      <c r="J148" s="457"/>
      <c r="K148" s="289"/>
      <c r="L148" s="289"/>
      <c r="M148" s="289"/>
      <c r="N148" s="289"/>
      <c r="O148" s="289"/>
      <c r="P148" s="457"/>
      <c r="Q148" s="289"/>
      <c r="R148" s="289"/>
      <c r="S148" s="289"/>
      <c r="T148" s="289"/>
      <c r="U148" s="464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</row>
    <row r="149" spans="1:62" s="137" customFormat="1" ht="12.9" customHeight="1" x14ac:dyDescent="0.3">
      <c r="A149" s="472" t="s">
        <v>316</v>
      </c>
      <c r="B149" s="472"/>
      <c r="C149" s="526"/>
      <c r="D149" s="289"/>
      <c r="E149" s="289"/>
      <c r="F149" s="480"/>
      <c r="G149" s="289"/>
      <c r="H149" s="475"/>
      <c r="I149" s="289"/>
      <c r="J149" s="457"/>
      <c r="K149" s="289"/>
      <c r="L149" s="289"/>
      <c r="M149" s="289"/>
      <c r="N149" s="289"/>
      <c r="O149" s="289"/>
      <c r="P149" s="457"/>
      <c r="Q149" s="289"/>
      <c r="R149" s="289"/>
      <c r="S149" s="289"/>
      <c r="T149" s="289"/>
      <c r="U149" s="464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</row>
    <row r="150" spans="1:62" s="157" customFormat="1" ht="12.9" customHeight="1" x14ac:dyDescent="0.3">
      <c r="A150" s="528"/>
      <c r="B150" s="528"/>
      <c r="C150" s="529"/>
      <c r="D150" s="474"/>
      <c r="E150" s="537" t="s">
        <v>317</v>
      </c>
      <c r="F150" s="542">
        <v>8</v>
      </c>
      <c r="G150" s="537" t="s">
        <v>318</v>
      </c>
      <c r="H150" s="565"/>
      <c r="I150" s="474"/>
      <c r="J150" s="457"/>
      <c r="K150" s="474"/>
      <c r="L150" s="474"/>
      <c r="M150" s="474"/>
      <c r="N150" s="474"/>
      <c r="O150" s="474"/>
      <c r="P150" s="457"/>
      <c r="Q150" s="474"/>
      <c r="R150" s="474"/>
      <c r="S150" s="474"/>
      <c r="T150" s="474"/>
      <c r="U150" s="464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</row>
    <row r="151" spans="1:62" s="157" customFormat="1" ht="12.9" customHeight="1" x14ac:dyDescent="0.3">
      <c r="A151" s="528"/>
      <c r="B151" s="528"/>
      <c r="C151" s="529"/>
      <c r="D151" s="474"/>
      <c r="E151" s="537" t="s">
        <v>319</v>
      </c>
      <c r="F151" s="442">
        <v>2000</v>
      </c>
      <c r="G151" s="537" t="s">
        <v>320</v>
      </c>
      <c r="H151" s="525" t="str">
        <f xml:space="preserve"> Sources!I$65</f>
        <v>LIII</v>
      </c>
      <c r="I151" s="474"/>
      <c r="J151" s="457"/>
      <c r="K151" s="474"/>
      <c r="L151" s="474"/>
      <c r="M151" s="474"/>
      <c r="N151" s="474"/>
      <c r="O151" s="474"/>
      <c r="P151" s="457"/>
      <c r="Q151" s="474"/>
      <c r="R151" s="474"/>
      <c r="S151" s="474"/>
      <c r="T151" s="474"/>
      <c r="U151" s="464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</row>
    <row r="152" spans="1:62" s="157" customFormat="1" ht="12.9" customHeight="1" x14ac:dyDescent="0.3">
      <c r="A152" s="528"/>
      <c r="B152" s="528"/>
      <c r="C152" s="529"/>
      <c r="D152" s="474"/>
      <c r="E152" s="537" t="s">
        <v>321</v>
      </c>
      <c r="F152" s="442">
        <v>1500</v>
      </c>
      <c r="G152" s="537" t="s">
        <v>320</v>
      </c>
      <c r="H152" s="525" t="str">
        <f xml:space="preserve"> Sources!I$65</f>
        <v>LIII</v>
      </c>
      <c r="I152" s="474"/>
      <c r="J152" s="457"/>
      <c r="K152" s="474"/>
      <c r="L152" s="474"/>
      <c r="M152" s="474"/>
      <c r="N152" s="474"/>
      <c r="O152" s="474"/>
      <c r="P152" s="457"/>
      <c r="Q152" s="474"/>
      <c r="R152" s="474"/>
      <c r="S152" s="474"/>
      <c r="T152" s="474"/>
      <c r="U152" s="464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</row>
    <row r="153" spans="1:62" s="393" customFormat="1" x14ac:dyDescent="0.3">
      <c r="A153" s="389"/>
      <c r="B153" s="389"/>
      <c r="C153" s="390"/>
      <c r="D153" s="391"/>
      <c r="E153" s="574" t="s">
        <v>322</v>
      </c>
      <c r="F153" s="575">
        <v>3000</v>
      </c>
      <c r="G153" s="576" t="s">
        <v>323</v>
      </c>
      <c r="H153" s="525" t="str">
        <f xml:space="preserve"> Sources!I$62</f>
        <v>L</v>
      </c>
      <c r="I153" s="392"/>
      <c r="J153" s="457"/>
      <c r="P153" s="457"/>
      <c r="U153" s="464"/>
    </row>
    <row r="154" spans="1:62" x14ac:dyDescent="0.3">
      <c r="E154" s="574" t="s">
        <v>324</v>
      </c>
      <c r="F154" s="577">
        <v>7000000</v>
      </c>
      <c r="G154" s="576" t="s">
        <v>325</v>
      </c>
      <c r="H154" s="525" t="str">
        <f xml:space="preserve"> Sources!I$64</f>
        <v>LII</v>
      </c>
      <c r="J154" s="457"/>
      <c r="P154" s="457"/>
      <c r="U154" s="464"/>
    </row>
    <row r="155" spans="1:62" s="458" customFormat="1" x14ac:dyDescent="0.3">
      <c r="A155" s="451"/>
      <c r="B155" s="451"/>
      <c r="C155" s="452"/>
      <c r="D155" s="453"/>
      <c r="E155" s="578" t="s">
        <v>326</v>
      </c>
      <c r="F155" s="534">
        <v>0.5</v>
      </c>
      <c r="G155" s="579" t="s">
        <v>82</v>
      </c>
      <c r="H155" s="525" t="str">
        <f xml:space="preserve"> Sources!I$66</f>
        <v>LIV</v>
      </c>
      <c r="I155" s="456"/>
      <c r="J155" s="457"/>
      <c r="P155" s="457"/>
      <c r="U155" s="464"/>
    </row>
    <row r="156" spans="1:62" s="458" customFormat="1" x14ac:dyDescent="0.3">
      <c r="A156" s="451"/>
      <c r="B156" s="451"/>
      <c r="C156" s="452"/>
      <c r="D156" s="453"/>
      <c r="E156" s="580" t="s">
        <v>327</v>
      </c>
      <c r="F156" s="888">
        <v>0.05</v>
      </c>
      <c r="G156" s="580" t="s">
        <v>267</v>
      </c>
      <c r="H156" s="525" t="str">
        <f xml:space="preserve"> Sources!I$63</f>
        <v>LI</v>
      </c>
      <c r="I156" s="456"/>
      <c r="J156" s="457"/>
      <c r="P156" s="457"/>
      <c r="U156" s="464"/>
    </row>
    <row r="158" spans="1:62" s="551" customFormat="1" ht="12.9" customHeight="1" x14ac:dyDescent="0.3">
      <c r="A158" s="547"/>
      <c r="B158" s="547"/>
      <c r="C158" s="548"/>
      <c r="D158" s="537"/>
      <c r="E158" s="537" t="s">
        <v>328</v>
      </c>
      <c r="F158" s="566">
        <v>24</v>
      </c>
      <c r="G158" s="537" t="s">
        <v>329</v>
      </c>
      <c r="H158" s="550" t="s">
        <v>330</v>
      </c>
      <c r="I158" s="537"/>
      <c r="J158" s="457"/>
      <c r="K158" s="537"/>
      <c r="L158" s="537"/>
      <c r="M158" s="537"/>
      <c r="N158" s="537"/>
      <c r="O158" s="537"/>
      <c r="P158" s="457"/>
      <c r="Q158" s="537"/>
      <c r="R158" s="537"/>
      <c r="S158" s="537"/>
      <c r="T158" s="537"/>
      <c r="U158" s="464"/>
      <c r="V158" s="537"/>
      <c r="W158" s="537"/>
      <c r="X158" s="537"/>
      <c r="Y158" s="537"/>
      <c r="Z158" s="537"/>
      <c r="AA158" s="537"/>
      <c r="AB158" s="537"/>
      <c r="AC158" s="537"/>
      <c r="AD158" s="537"/>
      <c r="AE158" s="537"/>
      <c r="AF158" s="537"/>
      <c r="AG158" s="537"/>
      <c r="AH158" s="537"/>
      <c r="AI158" s="537"/>
      <c r="AJ158" s="537"/>
      <c r="AK158" s="537"/>
      <c r="AL158" s="537"/>
      <c r="AM158" s="537"/>
      <c r="AN158" s="537"/>
      <c r="AO158" s="537"/>
      <c r="AP158" s="537"/>
      <c r="AQ158" s="537"/>
      <c r="AR158" s="537"/>
      <c r="AS158" s="537"/>
      <c r="AT158" s="537"/>
      <c r="AU158" s="537"/>
      <c r="AV158" s="537"/>
      <c r="AW158" s="537"/>
      <c r="AX158" s="537"/>
      <c r="AY158" s="537"/>
      <c r="AZ158" s="537"/>
      <c r="BA158" s="537"/>
      <c r="BB158" s="537"/>
      <c r="BC158" s="537"/>
      <c r="BD158" s="537"/>
      <c r="BE158" s="537"/>
      <c r="BF158" s="537"/>
      <c r="BG158" s="537"/>
      <c r="BH158" s="537"/>
      <c r="BI158" s="537"/>
      <c r="BJ158" s="537"/>
    </row>
    <row r="159" spans="1:62" s="551" customFormat="1" ht="12.9" customHeight="1" x14ac:dyDescent="0.3">
      <c r="A159" s="547"/>
      <c r="B159" s="547"/>
      <c r="C159" s="548"/>
      <c r="D159" s="537"/>
      <c r="E159" s="537" t="s">
        <v>331</v>
      </c>
      <c r="F159" s="566">
        <v>365</v>
      </c>
      <c r="G159" s="537" t="s">
        <v>332</v>
      </c>
      <c r="H159" s="550" t="s">
        <v>330</v>
      </c>
      <c r="I159" s="537"/>
      <c r="J159" s="457"/>
      <c r="K159" s="537"/>
      <c r="L159" s="537"/>
      <c r="M159" s="537"/>
      <c r="N159" s="537"/>
      <c r="O159" s="537"/>
      <c r="P159" s="457"/>
      <c r="Q159" s="537"/>
      <c r="R159" s="537"/>
      <c r="S159" s="537"/>
      <c r="T159" s="537"/>
      <c r="U159" s="464"/>
      <c r="V159" s="537"/>
      <c r="W159" s="537"/>
      <c r="X159" s="537"/>
      <c r="Y159" s="537"/>
      <c r="Z159" s="537"/>
      <c r="AA159" s="537"/>
      <c r="AB159" s="537"/>
      <c r="AC159" s="537"/>
      <c r="AD159" s="537"/>
      <c r="AE159" s="537"/>
      <c r="AF159" s="537"/>
      <c r="AG159" s="537"/>
      <c r="AH159" s="537"/>
      <c r="AI159" s="537"/>
      <c r="AJ159" s="537"/>
      <c r="AK159" s="537"/>
      <c r="AL159" s="537"/>
      <c r="AM159" s="537"/>
      <c r="AN159" s="537"/>
      <c r="AO159" s="537"/>
      <c r="AP159" s="537"/>
      <c r="AQ159" s="537"/>
      <c r="AR159" s="537"/>
      <c r="AS159" s="537"/>
      <c r="AT159" s="537"/>
      <c r="AU159" s="537"/>
      <c r="AV159" s="537"/>
      <c r="AW159" s="537"/>
      <c r="AX159" s="537"/>
      <c r="AY159" s="537"/>
      <c r="AZ159" s="537"/>
      <c r="BA159" s="537"/>
      <c r="BB159" s="537"/>
      <c r="BC159" s="537"/>
      <c r="BD159" s="537"/>
      <c r="BE159" s="537"/>
      <c r="BF159" s="537"/>
      <c r="BG159" s="537"/>
      <c r="BH159" s="537"/>
      <c r="BI159" s="537"/>
      <c r="BJ159" s="537"/>
    </row>
    <row r="160" spans="1:62" s="893" customFormat="1" x14ac:dyDescent="0.3">
      <c r="A160" s="889"/>
      <c r="B160" s="889"/>
      <c r="C160" s="890"/>
      <c r="D160" s="891"/>
      <c r="E160" s="551" t="s">
        <v>333</v>
      </c>
      <c r="F160" s="566">
        <v>350</v>
      </c>
      <c r="G160" s="551" t="s">
        <v>312</v>
      </c>
      <c r="H160" s="550" t="s">
        <v>330</v>
      </c>
      <c r="I160" s="892"/>
    </row>
    <row r="161" spans="1:62" s="493" customFormat="1" ht="12.75" customHeight="1" x14ac:dyDescent="0.3">
      <c r="A161" s="516"/>
      <c r="B161" s="472"/>
      <c r="C161" s="473"/>
      <c r="D161" s="516"/>
      <c r="E161" s="553" t="s">
        <v>334</v>
      </c>
      <c r="F161" s="567">
        <v>1E-4</v>
      </c>
      <c r="G161" s="516" t="s">
        <v>335</v>
      </c>
      <c r="H161" s="550" t="s">
        <v>330</v>
      </c>
      <c r="I161" s="516"/>
      <c r="J161" s="457"/>
      <c r="K161" s="516"/>
      <c r="L161" s="516"/>
      <c r="M161" s="516"/>
      <c r="N161" s="516"/>
      <c r="O161" s="516"/>
      <c r="P161" s="457"/>
      <c r="Q161" s="516"/>
      <c r="R161" s="554"/>
      <c r="S161" s="554"/>
      <c r="T161" s="554"/>
      <c r="U161" s="46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  <c r="AF161" s="554"/>
      <c r="AG161" s="554"/>
      <c r="AH161" s="554"/>
      <c r="AI161" s="554"/>
      <c r="AJ161" s="554"/>
      <c r="AK161" s="554"/>
      <c r="AL161" s="554"/>
      <c r="AM161" s="554"/>
      <c r="AN161" s="554"/>
      <c r="AO161" s="554"/>
      <c r="AP161" s="554"/>
      <c r="AQ161" s="554"/>
      <c r="AR161" s="554"/>
      <c r="AS161" s="554"/>
      <c r="AT161" s="554"/>
      <c r="AU161" s="554"/>
      <c r="AV161" s="554"/>
      <c r="AW161" s="554"/>
      <c r="AX161" s="554"/>
      <c r="AY161" s="554"/>
      <c r="AZ161" s="554"/>
      <c r="BA161" s="554"/>
      <c r="BB161" s="554"/>
      <c r="BC161" s="554"/>
      <c r="BD161" s="554"/>
      <c r="BE161" s="554"/>
      <c r="BF161" s="554"/>
      <c r="BG161" s="554"/>
      <c r="BH161" s="554"/>
      <c r="BI161" s="554"/>
      <c r="BJ161" s="554"/>
    </row>
    <row r="162" spans="1:62" s="493" customFormat="1" ht="12.75" customHeight="1" x14ac:dyDescent="0.3">
      <c r="A162" s="516"/>
      <c r="B162" s="472"/>
      <c r="C162" s="473"/>
      <c r="D162" s="516"/>
      <c r="E162" s="553" t="s">
        <v>336</v>
      </c>
      <c r="F162" s="567">
        <v>1E-4</v>
      </c>
      <c r="G162" s="516" t="s">
        <v>335</v>
      </c>
      <c r="H162" s="550" t="s">
        <v>330</v>
      </c>
      <c r="I162" s="516"/>
      <c r="J162" s="457"/>
      <c r="K162" s="516"/>
      <c r="L162" s="516"/>
      <c r="M162" s="516"/>
      <c r="N162" s="516"/>
      <c r="O162" s="516"/>
      <c r="P162" s="457"/>
      <c r="Q162" s="516"/>
      <c r="R162" s="554"/>
      <c r="S162" s="554"/>
      <c r="T162" s="554"/>
      <c r="U162" s="46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  <c r="AF162" s="554"/>
      <c r="AG162" s="554"/>
      <c r="AH162" s="554"/>
      <c r="AI162" s="554"/>
      <c r="AJ162" s="554"/>
      <c r="AK162" s="554"/>
      <c r="AL162" s="554"/>
      <c r="AM162" s="554"/>
      <c r="AN162" s="554"/>
      <c r="AO162" s="554"/>
      <c r="AP162" s="554"/>
      <c r="AQ162" s="554"/>
      <c r="AR162" s="554"/>
      <c r="AS162" s="554"/>
      <c r="AT162" s="554"/>
      <c r="AU162" s="554"/>
      <c r="AV162" s="554"/>
      <c r="AW162" s="554"/>
      <c r="AX162" s="554"/>
      <c r="AY162" s="554"/>
      <c r="AZ162" s="554"/>
      <c r="BA162" s="554"/>
      <c r="BB162" s="554"/>
      <c r="BC162" s="554"/>
      <c r="BD162" s="554"/>
      <c r="BE162" s="554"/>
      <c r="BF162" s="554"/>
      <c r="BG162" s="554"/>
      <c r="BH162" s="554"/>
      <c r="BI162" s="554"/>
      <c r="BJ162" s="554"/>
    </row>
    <row r="163" spans="1:62" s="508" customFormat="1" ht="12.9" customHeight="1" x14ac:dyDescent="0.3">
      <c r="A163" s="528"/>
      <c r="B163" s="528"/>
      <c r="C163" s="529"/>
      <c r="D163" s="474"/>
      <c r="E163" s="537" t="s">
        <v>337</v>
      </c>
      <c r="F163" s="566">
        <v>1000</v>
      </c>
      <c r="G163" s="537" t="s">
        <v>309</v>
      </c>
      <c r="H163" s="550" t="s">
        <v>330</v>
      </c>
      <c r="I163" s="474"/>
      <c r="J163" s="457"/>
      <c r="K163" s="474"/>
      <c r="L163" s="474"/>
      <c r="M163" s="474"/>
      <c r="N163" s="474"/>
      <c r="O163" s="474"/>
      <c r="P163" s="457"/>
      <c r="Q163" s="474"/>
      <c r="R163" s="474"/>
      <c r="S163" s="474"/>
      <c r="T163" s="474"/>
      <c r="U163" s="464"/>
      <c r="V163" s="474"/>
      <c r="W163" s="474"/>
      <c r="X163" s="474"/>
      <c r="Y163" s="474"/>
      <c r="Z163" s="474"/>
      <c r="AA163" s="474"/>
      <c r="AB163" s="474"/>
      <c r="AC163" s="474"/>
      <c r="AD163" s="474"/>
      <c r="AE163" s="474"/>
      <c r="AF163" s="474"/>
      <c r="AG163" s="474"/>
      <c r="AH163" s="474"/>
      <c r="AI163" s="474"/>
      <c r="AJ163" s="474"/>
      <c r="AK163" s="474"/>
      <c r="AL163" s="474"/>
      <c r="AM163" s="474"/>
      <c r="AN163" s="474"/>
      <c r="AO163" s="474"/>
      <c r="AP163" s="474"/>
      <c r="AQ163" s="474"/>
      <c r="AR163" s="474"/>
      <c r="AS163" s="474"/>
      <c r="AT163" s="474"/>
      <c r="AU163" s="474"/>
      <c r="AV163" s="474"/>
      <c r="AW163" s="474"/>
      <c r="AX163" s="474"/>
      <c r="AY163" s="474"/>
      <c r="AZ163" s="474"/>
      <c r="BA163" s="474"/>
      <c r="BB163" s="474"/>
      <c r="BC163" s="474"/>
      <c r="BD163" s="474"/>
      <c r="BE163" s="474"/>
      <c r="BF163" s="474"/>
      <c r="BG163" s="474"/>
      <c r="BH163" s="474"/>
      <c r="BI163" s="474"/>
      <c r="BJ163" s="474"/>
    </row>
    <row r="164" spans="1:62" x14ac:dyDescent="0.3">
      <c r="I164" s="569"/>
      <c r="J164" s="457"/>
      <c r="P164" s="457"/>
      <c r="U164" s="464"/>
    </row>
    <row r="165" spans="1:62" s="492" customFormat="1" ht="12.9" customHeight="1" x14ac:dyDescent="0.3">
      <c r="A165" s="471" t="s">
        <v>338</v>
      </c>
      <c r="B165" s="471"/>
      <c r="C165" s="530"/>
      <c r="D165" s="531"/>
      <c r="E165" s="471"/>
      <c r="F165" s="471"/>
      <c r="G165" s="471"/>
      <c r="H165" s="471"/>
      <c r="I165" s="471"/>
      <c r="J165" s="457"/>
      <c r="K165" s="471"/>
      <c r="L165" s="471"/>
      <c r="M165" s="471"/>
      <c r="N165" s="471"/>
      <c r="O165" s="471"/>
      <c r="P165" s="457"/>
      <c r="Q165" s="471"/>
      <c r="R165" s="471"/>
      <c r="S165" s="471"/>
      <c r="T165" s="471"/>
      <c r="U165" s="560"/>
      <c r="V165" s="471"/>
      <c r="W165" s="471"/>
      <c r="X165" s="471"/>
      <c r="Y165" s="471"/>
      <c r="Z165" s="471"/>
      <c r="AA165" s="471"/>
      <c r="AB165" s="471"/>
      <c r="AC165" s="471"/>
      <c r="AD165" s="471"/>
      <c r="AE165" s="471"/>
      <c r="AF165" s="471"/>
      <c r="AG165" s="471"/>
      <c r="AH165" s="471"/>
      <c r="AI165" s="471"/>
      <c r="AJ165" s="471"/>
      <c r="AK165" s="471"/>
      <c r="AL165" s="471"/>
      <c r="AM165" s="471"/>
      <c r="AN165" s="471"/>
      <c r="AO165" s="471"/>
      <c r="AP165" s="471"/>
      <c r="AQ165" s="471"/>
      <c r="AR165" s="471"/>
      <c r="AS165" s="471"/>
      <c r="AT165" s="471"/>
      <c r="AU165" s="471"/>
      <c r="AV165" s="471"/>
      <c r="AW165" s="471"/>
      <c r="AX165" s="471"/>
      <c r="AY165" s="471"/>
      <c r="AZ165" s="471"/>
      <c r="BA165" s="471"/>
      <c r="BB165" s="471"/>
      <c r="BC165" s="471"/>
      <c r="BD165" s="471"/>
      <c r="BE165" s="471"/>
      <c r="BF165" s="471"/>
      <c r="BG165" s="471"/>
      <c r="BH165" s="471"/>
    </row>
    <row r="166" spans="1:62" s="492" customFormat="1" ht="12.75" customHeight="1" x14ac:dyDescent="0.3">
      <c r="A166" s="472"/>
      <c r="B166" s="472"/>
      <c r="C166" s="473"/>
      <c r="D166" s="289"/>
      <c r="E166" s="289"/>
      <c r="F166" s="289"/>
      <c r="G166" s="289"/>
      <c r="H166" s="475"/>
      <c r="I166" s="289"/>
      <c r="J166" s="457"/>
      <c r="K166" s="289"/>
      <c r="L166" s="289"/>
      <c r="M166" s="289"/>
      <c r="N166" s="289"/>
      <c r="O166" s="289"/>
      <c r="P166" s="457"/>
      <c r="Q166" s="289"/>
      <c r="R166" s="289"/>
      <c r="S166" s="289"/>
      <c r="T166" s="289"/>
      <c r="U166" s="464"/>
      <c r="V166" s="289"/>
      <c r="W166" s="289"/>
      <c r="X166" s="289"/>
      <c r="Y166" s="289"/>
      <c r="Z166" s="289"/>
      <c r="AA166" s="289"/>
      <c r="AB166" s="289"/>
      <c r="AC166" s="289"/>
      <c r="AD166" s="289"/>
      <c r="AE166" s="289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9"/>
      <c r="AP166" s="289"/>
      <c r="AQ166" s="289"/>
      <c r="AR166" s="289"/>
      <c r="AS166" s="289"/>
      <c r="AT166" s="289"/>
      <c r="AU166" s="289"/>
      <c r="AV166" s="289"/>
      <c r="AW166" s="289"/>
      <c r="AX166" s="289"/>
      <c r="AY166" s="289"/>
      <c r="AZ166" s="289"/>
      <c r="BA166" s="289"/>
      <c r="BB166" s="289"/>
      <c r="BC166" s="289"/>
      <c r="BD166" s="289"/>
      <c r="BE166" s="289"/>
      <c r="BF166" s="289"/>
      <c r="BG166" s="289"/>
      <c r="BH166" s="289"/>
    </row>
    <row r="167" spans="1:62" s="492" customFormat="1" ht="12.75" customHeight="1" x14ac:dyDescent="0.3">
      <c r="A167" s="472"/>
      <c r="B167" s="472" t="s">
        <v>339</v>
      </c>
      <c r="C167" s="473"/>
      <c r="D167" s="289"/>
      <c r="E167" s="289"/>
      <c r="F167" s="289"/>
      <c r="G167" s="289"/>
      <c r="H167" s="475"/>
      <c r="I167" s="289"/>
      <c r="J167" s="457"/>
      <c r="K167" s="289"/>
      <c r="L167" s="289"/>
      <c r="M167" s="289"/>
      <c r="N167" s="289"/>
      <c r="O167" s="289"/>
      <c r="P167" s="457"/>
      <c r="Q167" s="289"/>
      <c r="R167" s="289"/>
      <c r="S167" s="289"/>
      <c r="T167" s="289"/>
      <c r="U167" s="464"/>
      <c r="V167" s="289"/>
      <c r="W167" s="289"/>
      <c r="X167" s="289"/>
      <c r="Y167" s="289"/>
      <c r="Z167" s="289"/>
      <c r="AA167" s="289"/>
      <c r="AB167" s="289"/>
      <c r="AC167" s="289"/>
      <c r="AD167" s="289"/>
      <c r="AE167" s="289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9"/>
      <c r="AP167" s="289"/>
      <c r="AQ167" s="289"/>
      <c r="AR167" s="289"/>
      <c r="AS167" s="289"/>
      <c r="AT167" s="289"/>
      <c r="AU167" s="289"/>
      <c r="AV167" s="289"/>
      <c r="AW167" s="289"/>
      <c r="AX167" s="289"/>
      <c r="AY167" s="289"/>
      <c r="AZ167" s="289"/>
      <c r="BA167" s="289"/>
      <c r="BB167" s="289"/>
      <c r="BC167" s="289"/>
      <c r="BD167" s="289"/>
      <c r="BE167" s="289"/>
      <c r="BF167" s="289"/>
      <c r="BG167" s="289"/>
      <c r="BH167" s="289"/>
    </row>
    <row r="168" spans="1:62" s="551" customFormat="1" ht="12.75" customHeight="1" x14ac:dyDescent="0.3">
      <c r="A168" s="547"/>
      <c r="B168" s="547"/>
      <c r="C168" s="548"/>
      <c r="D168" s="537"/>
      <c r="E168" s="537" t="s">
        <v>340</v>
      </c>
      <c r="F168" s="534">
        <v>0.94732394366197104</v>
      </c>
      <c r="G168" s="537" t="s">
        <v>82</v>
      </c>
      <c r="H168" s="525" t="str">
        <f xml:space="preserve"> Sources!I$32</f>
        <v>XXIV</v>
      </c>
      <c r="I168" s="537"/>
      <c r="J168" s="457"/>
      <c r="K168" s="537"/>
      <c r="L168" s="537"/>
      <c r="M168" s="537"/>
      <c r="N168" s="537"/>
      <c r="O168" s="537"/>
      <c r="P168" s="457"/>
      <c r="Q168" s="537"/>
      <c r="R168" s="537"/>
      <c r="S168" s="537"/>
      <c r="T168" s="537"/>
      <c r="U168" s="464"/>
      <c r="V168" s="537"/>
      <c r="W168" s="537"/>
      <c r="X168" s="537"/>
      <c r="Y168" s="537"/>
      <c r="Z168" s="537"/>
      <c r="AA168" s="537"/>
      <c r="AB168" s="537"/>
      <c r="AC168" s="537"/>
      <c r="AD168" s="537"/>
      <c r="AE168" s="537"/>
      <c r="AF168" s="537"/>
      <c r="AG168" s="537"/>
      <c r="AH168" s="537"/>
      <c r="AI168" s="537"/>
      <c r="AJ168" s="537"/>
      <c r="AK168" s="537"/>
      <c r="AL168" s="537"/>
      <c r="AM168" s="537"/>
      <c r="AN168" s="537"/>
      <c r="AO168" s="537"/>
      <c r="AP168" s="537"/>
      <c r="AQ168" s="537"/>
      <c r="AR168" s="537"/>
      <c r="AS168" s="537"/>
      <c r="AT168" s="537"/>
      <c r="AU168" s="537"/>
      <c r="AV168" s="537"/>
      <c r="AW168" s="537"/>
      <c r="AX168" s="537"/>
      <c r="AY168" s="537"/>
      <c r="AZ168" s="537"/>
      <c r="BA168" s="537"/>
      <c r="BB168" s="537"/>
      <c r="BC168" s="537"/>
      <c r="BD168" s="537"/>
      <c r="BE168" s="537"/>
      <c r="BF168" s="537"/>
      <c r="BG168" s="537"/>
      <c r="BH168" s="537"/>
    </row>
    <row r="169" spans="1:62" s="551" customFormat="1" ht="12.75" customHeight="1" x14ac:dyDescent="0.3">
      <c r="A169" s="547"/>
      <c r="B169" s="547"/>
      <c r="C169" s="548"/>
      <c r="D169" s="537"/>
      <c r="E169" s="537" t="s">
        <v>341</v>
      </c>
      <c r="F169" s="534">
        <v>0.94056338028168995</v>
      </c>
      <c r="G169" s="537" t="s">
        <v>82</v>
      </c>
      <c r="H169" s="525" t="str">
        <f xml:space="preserve"> Sources!I$32</f>
        <v>XXIV</v>
      </c>
      <c r="I169" s="537"/>
      <c r="J169" s="457"/>
      <c r="K169" s="537"/>
      <c r="L169" s="537"/>
      <c r="M169" s="537"/>
      <c r="N169" s="537"/>
      <c r="O169" s="537"/>
      <c r="P169" s="457"/>
      <c r="Q169" s="537"/>
      <c r="R169" s="537"/>
      <c r="S169" s="537"/>
      <c r="T169" s="537"/>
      <c r="U169" s="464"/>
      <c r="V169" s="537"/>
      <c r="W169" s="537"/>
      <c r="X169" s="537"/>
      <c r="Y169" s="537"/>
      <c r="Z169" s="537"/>
      <c r="AA169" s="537"/>
      <c r="AB169" s="537"/>
      <c r="AC169" s="537"/>
      <c r="AD169" s="537"/>
      <c r="AE169" s="537"/>
      <c r="AF169" s="537"/>
      <c r="AG169" s="537"/>
      <c r="AH169" s="537"/>
      <c r="AI169" s="537"/>
      <c r="AJ169" s="537"/>
      <c r="AK169" s="537"/>
      <c r="AL169" s="537"/>
      <c r="AM169" s="537"/>
      <c r="AN169" s="537"/>
      <c r="AO169" s="537"/>
      <c r="AP169" s="537"/>
      <c r="AQ169" s="537"/>
      <c r="AR169" s="537"/>
      <c r="AS169" s="537"/>
      <c r="AT169" s="537"/>
      <c r="AU169" s="537"/>
      <c r="AV169" s="537"/>
      <c r="AW169" s="537"/>
      <c r="AX169" s="537"/>
      <c r="AY169" s="537"/>
      <c r="AZ169" s="537"/>
      <c r="BA169" s="537"/>
      <c r="BB169" s="537"/>
      <c r="BC169" s="537"/>
      <c r="BD169" s="537"/>
      <c r="BE169" s="537"/>
      <c r="BF169" s="537"/>
      <c r="BG169" s="537"/>
      <c r="BH169" s="537"/>
    </row>
    <row r="170" spans="1:62" s="551" customFormat="1" ht="12.75" customHeight="1" x14ac:dyDescent="0.3">
      <c r="A170" s="547"/>
      <c r="B170" s="547"/>
      <c r="C170" s="548"/>
      <c r="D170" s="537"/>
      <c r="E170" s="537" t="s">
        <v>342</v>
      </c>
      <c r="F170" s="534">
        <v>0.91521126760563309</v>
      </c>
      <c r="G170" s="537" t="s">
        <v>82</v>
      </c>
      <c r="H170" s="525" t="str">
        <f xml:space="preserve"> Sources!I$32</f>
        <v>XXIV</v>
      </c>
      <c r="I170" s="537"/>
      <c r="J170" s="457"/>
      <c r="K170" s="537"/>
      <c r="L170" s="537"/>
      <c r="M170" s="537"/>
      <c r="N170" s="537"/>
      <c r="O170" s="537"/>
      <c r="P170" s="457"/>
      <c r="Q170" s="537"/>
      <c r="R170" s="537"/>
      <c r="S170" s="537"/>
      <c r="T170" s="537"/>
      <c r="U170" s="464"/>
      <c r="V170" s="537"/>
      <c r="W170" s="537"/>
      <c r="X170" s="537"/>
      <c r="Y170" s="537"/>
      <c r="Z170" s="537"/>
      <c r="AA170" s="537"/>
      <c r="AB170" s="537"/>
      <c r="AC170" s="537"/>
      <c r="AD170" s="537"/>
      <c r="AE170" s="537"/>
      <c r="AF170" s="537"/>
      <c r="AG170" s="537"/>
      <c r="AH170" s="537"/>
      <c r="AI170" s="537"/>
      <c r="AJ170" s="537"/>
      <c r="AK170" s="537"/>
      <c r="AL170" s="537"/>
      <c r="AM170" s="537"/>
      <c r="AN170" s="537"/>
      <c r="AO170" s="537"/>
      <c r="AP170" s="537"/>
      <c r="AQ170" s="537"/>
      <c r="AR170" s="537"/>
      <c r="AS170" s="537"/>
      <c r="AT170" s="537"/>
      <c r="AU170" s="537"/>
      <c r="AV170" s="537"/>
      <c r="AW170" s="537"/>
      <c r="AX170" s="537"/>
      <c r="AY170" s="537"/>
      <c r="AZ170" s="537"/>
      <c r="BA170" s="537"/>
      <c r="BB170" s="537"/>
      <c r="BC170" s="537"/>
      <c r="BD170" s="537"/>
      <c r="BE170" s="537"/>
      <c r="BF170" s="537"/>
      <c r="BG170" s="537"/>
      <c r="BH170" s="537"/>
    </row>
    <row r="171" spans="1:62" s="551" customFormat="1" ht="12.75" customHeight="1" x14ac:dyDescent="0.3">
      <c r="A171" s="547"/>
      <c r="B171" s="547"/>
      <c r="C171" s="548"/>
      <c r="D171" s="537"/>
      <c r="E171" s="537" t="s">
        <v>343</v>
      </c>
      <c r="F171" s="534">
        <v>0.88816901408450599</v>
      </c>
      <c r="G171" s="537" t="s">
        <v>82</v>
      </c>
      <c r="H171" s="525" t="str">
        <f xml:space="preserve"> Sources!I$32</f>
        <v>XXIV</v>
      </c>
      <c r="I171" s="537"/>
      <c r="J171" s="457"/>
      <c r="K171" s="537"/>
      <c r="L171" s="537"/>
      <c r="M171" s="537"/>
      <c r="N171" s="537"/>
      <c r="O171" s="537"/>
      <c r="P171" s="457"/>
      <c r="Q171" s="537"/>
      <c r="R171" s="537"/>
      <c r="S171" s="537"/>
      <c r="T171" s="537"/>
      <c r="U171" s="464"/>
      <c r="V171" s="537"/>
      <c r="W171" s="537"/>
      <c r="X171" s="537"/>
      <c r="Y171" s="537"/>
      <c r="Z171" s="537"/>
      <c r="AA171" s="537"/>
      <c r="AB171" s="537"/>
      <c r="AC171" s="537"/>
      <c r="AD171" s="537"/>
      <c r="AE171" s="537"/>
      <c r="AF171" s="537"/>
      <c r="AG171" s="537"/>
      <c r="AH171" s="537"/>
      <c r="AI171" s="537"/>
      <c r="AJ171" s="537"/>
      <c r="AK171" s="537"/>
      <c r="AL171" s="537"/>
      <c r="AM171" s="537"/>
      <c r="AN171" s="537"/>
      <c r="AO171" s="537"/>
      <c r="AP171" s="537"/>
      <c r="AQ171" s="537"/>
      <c r="AR171" s="537"/>
      <c r="AS171" s="537"/>
      <c r="AT171" s="537"/>
      <c r="AU171" s="537"/>
      <c r="AV171" s="537"/>
      <c r="AW171" s="537"/>
      <c r="AX171" s="537"/>
      <c r="AY171" s="537"/>
      <c r="AZ171" s="537"/>
      <c r="BA171" s="537"/>
      <c r="BB171" s="537"/>
      <c r="BC171" s="537"/>
      <c r="BD171" s="537"/>
      <c r="BE171" s="537"/>
      <c r="BF171" s="537"/>
      <c r="BG171" s="537"/>
      <c r="BH171" s="537"/>
    </row>
    <row r="172" spans="1:62" s="551" customFormat="1" ht="12.75" customHeight="1" x14ac:dyDescent="0.3">
      <c r="A172" s="547"/>
      <c r="B172" s="547"/>
      <c r="C172" s="548"/>
      <c r="D172" s="537"/>
      <c r="E172" s="537" t="s">
        <v>344</v>
      </c>
      <c r="F172" s="534">
        <v>0.879718309859154</v>
      </c>
      <c r="G172" s="537" t="s">
        <v>82</v>
      </c>
      <c r="H172" s="525" t="str">
        <f xml:space="preserve"> Sources!I$32</f>
        <v>XXIV</v>
      </c>
      <c r="I172" s="537"/>
      <c r="J172" s="457"/>
      <c r="K172" s="537"/>
      <c r="L172" s="537"/>
      <c r="M172" s="537"/>
      <c r="N172" s="537"/>
      <c r="O172" s="537"/>
      <c r="P172" s="457"/>
      <c r="Q172" s="537"/>
      <c r="R172" s="537"/>
      <c r="S172" s="537"/>
      <c r="T172" s="537"/>
      <c r="U172" s="464"/>
      <c r="V172" s="537"/>
      <c r="W172" s="537"/>
      <c r="X172" s="537"/>
      <c r="Y172" s="537"/>
      <c r="Z172" s="537"/>
      <c r="AA172" s="537"/>
      <c r="AB172" s="537"/>
      <c r="AC172" s="537"/>
      <c r="AD172" s="537"/>
      <c r="AE172" s="537"/>
      <c r="AF172" s="537"/>
      <c r="AG172" s="537"/>
      <c r="AH172" s="537"/>
      <c r="AI172" s="537"/>
      <c r="AJ172" s="537"/>
      <c r="AK172" s="537"/>
      <c r="AL172" s="537"/>
      <c r="AM172" s="537"/>
      <c r="AN172" s="537"/>
      <c r="AO172" s="537"/>
      <c r="AP172" s="537"/>
      <c r="AQ172" s="537"/>
      <c r="AR172" s="537"/>
      <c r="AS172" s="537"/>
      <c r="AT172" s="537"/>
      <c r="AU172" s="537"/>
      <c r="AV172" s="537"/>
      <c r="AW172" s="537"/>
      <c r="AX172" s="537"/>
      <c r="AY172" s="537"/>
      <c r="AZ172" s="537"/>
      <c r="BA172" s="537"/>
      <c r="BB172" s="537"/>
      <c r="BC172" s="537"/>
      <c r="BD172" s="537"/>
      <c r="BE172" s="537"/>
      <c r="BF172" s="537"/>
      <c r="BG172" s="537"/>
      <c r="BH172" s="537"/>
    </row>
    <row r="173" spans="1:62" s="551" customFormat="1" ht="12.75" customHeight="1" x14ac:dyDescent="0.3">
      <c r="A173" s="547"/>
      <c r="B173" s="547"/>
      <c r="C173" s="548"/>
      <c r="D173" s="537"/>
      <c r="E173" s="537" t="s">
        <v>345</v>
      </c>
      <c r="F173" s="534">
        <v>0.879718309859154</v>
      </c>
      <c r="G173" s="537" t="s">
        <v>82</v>
      </c>
      <c r="H173" s="525" t="str">
        <f xml:space="preserve"> Sources!I$32</f>
        <v>XXIV</v>
      </c>
      <c r="I173" s="537"/>
      <c r="J173" s="457"/>
      <c r="K173" s="537"/>
      <c r="L173" s="537"/>
      <c r="M173" s="537"/>
      <c r="N173" s="537"/>
      <c r="O173" s="537"/>
      <c r="P173" s="457"/>
      <c r="Q173" s="537"/>
      <c r="R173" s="537"/>
      <c r="S173" s="537"/>
      <c r="T173" s="537"/>
      <c r="U173" s="464"/>
      <c r="V173" s="537"/>
      <c r="W173" s="537"/>
      <c r="X173" s="537"/>
      <c r="Y173" s="537"/>
      <c r="Z173" s="537"/>
      <c r="AA173" s="537"/>
      <c r="AB173" s="537"/>
      <c r="AC173" s="537"/>
      <c r="AD173" s="537"/>
      <c r="AE173" s="537"/>
      <c r="AF173" s="537"/>
      <c r="AG173" s="537"/>
      <c r="AH173" s="537"/>
      <c r="AI173" s="537"/>
      <c r="AJ173" s="537"/>
      <c r="AK173" s="537"/>
      <c r="AL173" s="537"/>
      <c r="AM173" s="537"/>
      <c r="AN173" s="537"/>
      <c r="AO173" s="537"/>
      <c r="AP173" s="537"/>
      <c r="AQ173" s="537"/>
      <c r="AR173" s="537"/>
      <c r="AS173" s="537"/>
      <c r="AT173" s="537"/>
      <c r="AU173" s="537"/>
      <c r="AV173" s="537"/>
      <c r="AW173" s="537"/>
      <c r="AX173" s="537"/>
      <c r="AY173" s="537"/>
      <c r="AZ173" s="537"/>
      <c r="BA173" s="537"/>
      <c r="BB173" s="537"/>
      <c r="BC173" s="537"/>
      <c r="BD173" s="537"/>
      <c r="BE173" s="537"/>
      <c r="BF173" s="537"/>
      <c r="BG173" s="537"/>
      <c r="BH173" s="537"/>
    </row>
    <row r="174" spans="1:62" s="551" customFormat="1" ht="12.75" customHeight="1" x14ac:dyDescent="0.3">
      <c r="A174" s="547"/>
      <c r="B174" s="547"/>
      <c r="C174" s="548"/>
      <c r="D174" s="537"/>
      <c r="E174" s="537" t="s">
        <v>346</v>
      </c>
      <c r="F174" s="534">
        <v>0.879718309859154</v>
      </c>
      <c r="G174" s="537" t="s">
        <v>82</v>
      </c>
      <c r="H174" s="525" t="str">
        <f xml:space="preserve"> Sources!I$32</f>
        <v>XXIV</v>
      </c>
      <c r="I174" s="537"/>
      <c r="J174" s="457"/>
      <c r="K174" s="537"/>
      <c r="L174" s="537"/>
      <c r="M174" s="537"/>
      <c r="N174" s="537"/>
      <c r="O174" s="537"/>
      <c r="P174" s="457"/>
      <c r="Q174" s="537"/>
      <c r="R174" s="537"/>
      <c r="S174" s="537"/>
      <c r="T174" s="537"/>
      <c r="U174" s="464"/>
      <c r="V174" s="537"/>
      <c r="W174" s="537"/>
      <c r="X174" s="537"/>
      <c r="Y174" s="537"/>
      <c r="Z174" s="537"/>
      <c r="AA174" s="537"/>
      <c r="AB174" s="537"/>
      <c r="AC174" s="537"/>
      <c r="AD174" s="537"/>
      <c r="AE174" s="537"/>
      <c r="AF174" s="537"/>
      <c r="AG174" s="537"/>
      <c r="AH174" s="537"/>
      <c r="AI174" s="537"/>
      <c r="AJ174" s="537"/>
      <c r="AK174" s="537"/>
      <c r="AL174" s="537"/>
      <c r="AM174" s="537"/>
      <c r="AN174" s="537"/>
      <c r="AO174" s="537"/>
      <c r="AP174" s="537"/>
      <c r="AQ174" s="537"/>
      <c r="AR174" s="537"/>
      <c r="AS174" s="537"/>
      <c r="AT174" s="537"/>
      <c r="AU174" s="537"/>
      <c r="AV174" s="537"/>
      <c r="AW174" s="537"/>
      <c r="AX174" s="537"/>
      <c r="AY174" s="537"/>
      <c r="AZ174" s="537"/>
      <c r="BA174" s="537"/>
      <c r="BB174" s="537"/>
      <c r="BC174" s="537"/>
      <c r="BD174" s="537"/>
      <c r="BE174" s="537"/>
      <c r="BF174" s="537"/>
      <c r="BG174" s="537"/>
      <c r="BH174" s="537"/>
    </row>
    <row r="175" spans="1:62" s="551" customFormat="1" ht="12.75" customHeight="1" x14ac:dyDescent="0.3">
      <c r="A175" s="547"/>
      <c r="B175" s="547"/>
      <c r="C175" s="548"/>
      <c r="D175" s="537"/>
      <c r="E175" s="537" t="s">
        <v>347</v>
      </c>
      <c r="F175" s="534">
        <v>0.87295774647887303</v>
      </c>
      <c r="G175" s="537" t="s">
        <v>82</v>
      </c>
      <c r="H175" s="525" t="str">
        <f xml:space="preserve"> Sources!I$32</f>
        <v>XXIV</v>
      </c>
      <c r="I175" s="537"/>
      <c r="J175" s="457"/>
      <c r="K175" s="537"/>
      <c r="L175" s="537"/>
      <c r="M175" s="537"/>
      <c r="N175" s="537"/>
      <c r="O175" s="537"/>
      <c r="P175" s="457"/>
      <c r="Q175" s="537"/>
      <c r="R175" s="537"/>
      <c r="S175" s="537"/>
      <c r="T175" s="537"/>
      <c r="U175" s="464"/>
      <c r="V175" s="537"/>
      <c r="W175" s="537"/>
      <c r="X175" s="537"/>
      <c r="Y175" s="537"/>
      <c r="Z175" s="537"/>
      <c r="AA175" s="537"/>
      <c r="AB175" s="537"/>
      <c r="AC175" s="537"/>
      <c r="AD175" s="537"/>
      <c r="AE175" s="537"/>
      <c r="AF175" s="537"/>
      <c r="AG175" s="537"/>
      <c r="AH175" s="537"/>
      <c r="AI175" s="537"/>
      <c r="AJ175" s="537"/>
      <c r="AK175" s="537"/>
      <c r="AL175" s="537"/>
      <c r="AM175" s="537"/>
      <c r="AN175" s="537"/>
      <c r="AO175" s="537"/>
      <c r="AP175" s="537"/>
      <c r="AQ175" s="537"/>
      <c r="AR175" s="537"/>
      <c r="AS175" s="537"/>
      <c r="AT175" s="537"/>
      <c r="AU175" s="537"/>
      <c r="AV175" s="537"/>
      <c r="AW175" s="537"/>
      <c r="AX175" s="537"/>
      <c r="AY175" s="537"/>
      <c r="AZ175" s="537"/>
      <c r="BA175" s="537"/>
      <c r="BB175" s="537"/>
      <c r="BC175" s="537"/>
      <c r="BD175" s="537"/>
      <c r="BE175" s="537"/>
      <c r="BF175" s="537"/>
      <c r="BG175" s="537"/>
      <c r="BH175" s="537"/>
    </row>
    <row r="176" spans="1:62" s="551" customFormat="1" ht="12.75" customHeight="1" x14ac:dyDescent="0.3">
      <c r="A176" s="547"/>
      <c r="B176" s="547"/>
      <c r="C176" s="548"/>
      <c r="D176" s="537"/>
      <c r="E176" s="537" t="s">
        <v>348</v>
      </c>
      <c r="F176" s="534">
        <v>0.8509859154929571</v>
      </c>
      <c r="G176" s="537" t="s">
        <v>82</v>
      </c>
      <c r="H176" s="525" t="str">
        <f xml:space="preserve"> Sources!I$32</f>
        <v>XXIV</v>
      </c>
      <c r="I176" s="537"/>
      <c r="J176" s="457"/>
      <c r="K176" s="537"/>
      <c r="L176" s="537"/>
      <c r="M176" s="537"/>
      <c r="N176" s="537"/>
      <c r="O176" s="537"/>
      <c r="P176" s="457"/>
      <c r="Q176" s="537"/>
      <c r="R176" s="537"/>
      <c r="S176" s="537"/>
      <c r="T176" s="537"/>
      <c r="U176" s="464"/>
      <c r="V176" s="537"/>
      <c r="W176" s="537"/>
      <c r="X176" s="537"/>
      <c r="Y176" s="537"/>
      <c r="Z176" s="537"/>
      <c r="AA176" s="537"/>
      <c r="AB176" s="537"/>
      <c r="AC176" s="537"/>
      <c r="AD176" s="537"/>
      <c r="AE176" s="537"/>
      <c r="AF176" s="537"/>
      <c r="AG176" s="537"/>
      <c r="AH176" s="537"/>
      <c r="AI176" s="537"/>
      <c r="AJ176" s="537"/>
      <c r="AK176" s="537"/>
      <c r="AL176" s="537"/>
      <c r="AM176" s="537"/>
      <c r="AN176" s="537"/>
      <c r="AO176" s="537"/>
      <c r="AP176" s="537"/>
      <c r="AQ176" s="537"/>
      <c r="AR176" s="537"/>
      <c r="AS176" s="537"/>
      <c r="AT176" s="537"/>
      <c r="AU176" s="537"/>
      <c r="AV176" s="537"/>
      <c r="AW176" s="537"/>
      <c r="AX176" s="537"/>
      <c r="AY176" s="537"/>
      <c r="AZ176" s="537"/>
      <c r="BA176" s="537"/>
      <c r="BB176" s="537"/>
      <c r="BC176" s="537"/>
      <c r="BD176" s="537"/>
      <c r="BE176" s="537"/>
      <c r="BF176" s="537"/>
      <c r="BG176" s="537"/>
      <c r="BH176" s="537"/>
    </row>
    <row r="177" spans="1:60" s="551" customFormat="1" ht="12.75" customHeight="1" x14ac:dyDescent="0.3">
      <c r="A177" s="547"/>
      <c r="B177" s="547"/>
      <c r="C177" s="548"/>
      <c r="D177" s="537"/>
      <c r="E177" s="537" t="s">
        <v>349</v>
      </c>
      <c r="F177" s="534">
        <v>0.83408450704225301</v>
      </c>
      <c r="G177" s="537" t="s">
        <v>82</v>
      </c>
      <c r="H177" s="525" t="str">
        <f xml:space="preserve"> Sources!I$32</f>
        <v>XXIV</v>
      </c>
      <c r="I177" s="537"/>
      <c r="J177" s="457"/>
      <c r="K177" s="537"/>
      <c r="L177" s="537"/>
      <c r="M177" s="537"/>
      <c r="N177" s="537"/>
      <c r="O177" s="537"/>
      <c r="P177" s="457"/>
      <c r="Q177" s="537"/>
      <c r="R177" s="537"/>
      <c r="S177" s="537"/>
      <c r="T177" s="537"/>
      <c r="U177" s="464"/>
      <c r="V177" s="537"/>
      <c r="W177" s="537"/>
      <c r="X177" s="537"/>
      <c r="Y177" s="537"/>
      <c r="Z177" s="537"/>
      <c r="AA177" s="537"/>
      <c r="AB177" s="537"/>
      <c r="AC177" s="537"/>
      <c r="AD177" s="537"/>
      <c r="AE177" s="537"/>
      <c r="AF177" s="537"/>
      <c r="AG177" s="537"/>
      <c r="AH177" s="537"/>
      <c r="AI177" s="537"/>
      <c r="AJ177" s="537"/>
      <c r="AK177" s="537"/>
      <c r="AL177" s="537"/>
      <c r="AM177" s="537"/>
      <c r="AN177" s="537"/>
      <c r="AO177" s="537"/>
      <c r="AP177" s="537"/>
      <c r="AQ177" s="537"/>
      <c r="AR177" s="537"/>
      <c r="AS177" s="537"/>
      <c r="AT177" s="537"/>
      <c r="AU177" s="537"/>
      <c r="AV177" s="537"/>
      <c r="AW177" s="537"/>
      <c r="AX177" s="537"/>
      <c r="AY177" s="537"/>
      <c r="AZ177" s="537"/>
      <c r="BA177" s="537"/>
      <c r="BB177" s="537"/>
      <c r="BC177" s="537"/>
      <c r="BD177" s="537"/>
      <c r="BE177" s="537"/>
      <c r="BF177" s="537"/>
      <c r="BG177" s="537"/>
      <c r="BH177" s="537"/>
    </row>
    <row r="178" spans="1:60" s="551" customFormat="1" ht="12.75" customHeight="1" x14ac:dyDescent="0.3">
      <c r="A178" s="547"/>
      <c r="B178" s="547"/>
      <c r="C178" s="548"/>
      <c r="D178" s="537"/>
      <c r="E178" s="537" t="s">
        <v>350</v>
      </c>
      <c r="F178" s="534">
        <v>0.82056338028168996</v>
      </c>
      <c r="G178" s="537" t="s">
        <v>82</v>
      </c>
      <c r="H178" s="525" t="str">
        <f xml:space="preserve"> Sources!I$32</f>
        <v>XXIV</v>
      </c>
      <c r="I178" s="537"/>
      <c r="J178" s="457"/>
      <c r="K178" s="537"/>
      <c r="L178" s="537"/>
      <c r="M178" s="537"/>
      <c r="N178" s="537"/>
      <c r="O178" s="537"/>
      <c r="P178" s="457"/>
      <c r="Q178" s="537"/>
      <c r="R178" s="537"/>
      <c r="S178" s="537"/>
      <c r="T178" s="537"/>
      <c r="U178" s="464"/>
      <c r="V178" s="537"/>
      <c r="W178" s="537"/>
      <c r="X178" s="537"/>
      <c r="Y178" s="537"/>
      <c r="Z178" s="537"/>
      <c r="AA178" s="537"/>
      <c r="AB178" s="537"/>
      <c r="AC178" s="537"/>
      <c r="AD178" s="537"/>
      <c r="AE178" s="537"/>
      <c r="AF178" s="537"/>
      <c r="AG178" s="537"/>
      <c r="AH178" s="537"/>
      <c r="AI178" s="537"/>
      <c r="AJ178" s="537"/>
      <c r="AK178" s="537"/>
      <c r="AL178" s="537"/>
      <c r="AM178" s="537"/>
      <c r="AN178" s="537"/>
      <c r="AO178" s="537"/>
      <c r="AP178" s="537"/>
      <c r="AQ178" s="537"/>
      <c r="AR178" s="537"/>
      <c r="AS178" s="537"/>
      <c r="AT178" s="537"/>
      <c r="AU178" s="537"/>
      <c r="AV178" s="537"/>
      <c r="AW178" s="537"/>
      <c r="AX178" s="537"/>
      <c r="AY178" s="537"/>
      <c r="AZ178" s="537"/>
      <c r="BA178" s="537"/>
      <c r="BB178" s="537"/>
      <c r="BC178" s="537"/>
      <c r="BD178" s="537"/>
      <c r="BE178" s="537"/>
      <c r="BF178" s="537"/>
      <c r="BG178" s="537"/>
      <c r="BH178" s="537"/>
    </row>
    <row r="179" spans="1:60" s="551" customFormat="1" ht="12.75" customHeight="1" x14ac:dyDescent="0.3">
      <c r="A179" s="547"/>
      <c r="B179" s="547"/>
      <c r="C179" s="548"/>
      <c r="D179" s="537"/>
      <c r="E179" s="537" t="s">
        <v>351</v>
      </c>
      <c r="F179" s="534">
        <v>0.81718309859154903</v>
      </c>
      <c r="G179" s="537" t="s">
        <v>82</v>
      </c>
      <c r="H179" s="525" t="str">
        <f xml:space="preserve"> Sources!I$32</f>
        <v>XXIV</v>
      </c>
      <c r="I179" s="537"/>
      <c r="J179" s="457"/>
      <c r="K179" s="537"/>
      <c r="L179" s="537"/>
      <c r="M179" s="537"/>
      <c r="N179" s="537"/>
      <c r="O179" s="537"/>
      <c r="P179" s="457"/>
      <c r="Q179" s="537"/>
      <c r="R179" s="537"/>
      <c r="S179" s="537"/>
      <c r="T179" s="537"/>
      <c r="U179" s="464"/>
      <c r="V179" s="537"/>
      <c r="W179" s="537"/>
      <c r="X179" s="537"/>
      <c r="Y179" s="537"/>
      <c r="Z179" s="537"/>
      <c r="AA179" s="537"/>
      <c r="AB179" s="537"/>
      <c r="AC179" s="537"/>
      <c r="AD179" s="537"/>
      <c r="AE179" s="537"/>
      <c r="AF179" s="537"/>
      <c r="AG179" s="537"/>
      <c r="AH179" s="537"/>
      <c r="AI179" s="537"/>
      <c r="AJ179" s="537"/>
      <c r="AK179" s="537"/>
      <c r="AL179" s="537"/>
      <c r="AM179" s="537"/>
      <c r="AN179" s="537"/>
      <c r="AO179" s="537"/>
      <c r="AP179" s="537"/>
      <c r="AQ179" s="537"/>
      <c r="AR179" s="537"/>
      <c r="AS179" s="537"/>
      <c r="AT179" s="537"/>
      <c r="AU179" s="537"/>
      <c r="AV179" s="537"/>
      <c r="AW179" s="537"/>
      <c r="AX179" s="537"/>
      <c r="AY179" s="537"/>
      <c r="AZ179" s="537"/>
      <c r="BA179" s="537"/>
      <c r="BB179" s="537"/>
      <c r="BC179" s="537"/>
      <c r="BD179" s="537"/>
      <c r="BE179" s="537"/>
      <c r="BF179" s="537"/>
      <c r="BG179" s="537"/>
      <c r="BH179" s="537"/>
    </row>
    <row r="180" spans="1:60" s="551" customFormat="1" ht="12.75" customHeight="1" x14ac:dyDescent="0.3">
      <c r="A180" s="547"/>
      <c r="B180" s="547"/>
      <c r="C180" s="548"/>
      <c r="D180" s="537"/>
      <c r="E180" s="537" t="s">
        <v>352</v>
      </c>
      <c r="F180" s="534">
        <v>0.80197183098591496</v>
      </c>
      <c r="G180" s="537" t="s">
        <v>82</v>
      </c>
      <c r="H180" s="525" t="str">
        <f xml:space="preserve"> Sources!I$32</f>
        <v>XXIV</v>
      </c>
      <c r="I180" s="537"/>
      <c r="J180" s="457"/>
      <c r="K180" s="537"/>
      <c r="L180" s="537"/>
      <c r="M180" s="537"/>
      <c r="N180" s="537"/>
      <c r="O180" s="537"/>
      <c r="P180" s="457"/>
      <c r="Q180" s="537"/>
      <c r="R180" s="537"/>
      <c r="S180" s="537"/>
      <c r="T180" s="537"/>
      <c r="U180" s="464"/>
      <c r="V180" s="537"/>
      <c r="W180" s="537"/>
      <c r="X180" s="537"/>
      <c r="Y180" s="537"/>
      <c r="Z180" s="537"/>
      <c r="AA180" s="537"/>
      <c r="AB180" s="537"/>
      <c r="AC180" s="537"/>
      <c r="AD180" s="537"/>
      <c r="AE180" s="537"/>
      <c r="AF180" s="537"/>
      <c r="AG180" s="537"/>
      <c r="AH180" s="537"/>
      <c r="AI180" s="537"/>
      <c r="AJ180" s="537"/>
      <c r="AK180" s="537"/>
      <c r="AL180" s="537"/>
      <c r="AM180" s="537"/>
      <c r="AN180" s="537"/>
      <c r="AO180" s="537"/>
      <c r="AP180" s="537"/>
      <c r="AQ180" s="537"/>
      <c r="AR180" s="537"/>
      <c r="AS180" s="537"/>
      <c r="AT180" s="537"/>
      <c r="AU180" s="537"/>
      <c r="AV180" s="537"/>
      <c r="AW180" s="537"/>
      <c r="AX180" s="537"/>
      <c r="AY180" s="537"/>
      <c r="AZ180" s="537"/>
      <c r="BA180" s="537"/>
      <c r="BB180" s="537"/>
      <c r="BC180" s="537"/>
      <c r="BD180" s="537"/>
      <c r="BE180" s="537"/>
      <c r="BF180" s="537"/>
      <c r="BG180" s="537"/>
      <c r="BH180" s="537"/>
    </row>
    <row r="181" spans="1:60" s="551" customFormat="1" ht="12.75" customHeight="1" x14ac:dyDescent="0.3">
      <c r="A181" s="547"/>
      <c r="B181" s="547"/>
      <c r="C181" s="548"/>
      <c r="D181" s="537"/>
      <c r="E181" s="537" t="s">
        <v>353</v>
      </c>
      <c r="F181" s="534">
        <v>0.7766197183098591</v>
      </c>
      <c r="G181" s="537" t="s">
        <v>82</v>
      </c>
      <c r="H181" s="525" t="str">
        <f xml:space="preserve"> Sources!I$32</f>
        <v>XXIV</v>
      </c>
      <c r="I181" s="537"/>
      <c r="J181" s="457"/>
      <c r="K181" s="537"/>
      <c r="L181" s="537"/>
      <c r="M181" s="537"/>
      <c r="N181" s="537"/>
      <c r="O181" s="537"/>
      <c r="P181" s="457"/>
      <c r="Q181" s="537"/>
      <c r="R181" s="537"/>
      <c r="S181" s="537"/>
      <c r="T181" s="537"/>
      <c r="U181" s="464"/>
      <c r="V181" s="537"/>
      <c r="W181" s="537"/>
      <c r="X181" s="537"/>
      <c r="Y181" s="537"/>
      <c r="Z181" s="537"/>
      <c r="AA181" s="537"/>
      <c r="AB181" s="537"/>
      <c r="AC181" s="537"/>
      <c r="AD181" s="537"/>
      <c r="AE181" s="537"/>
      <c r="AF181" s="537"/>
      <c r="AG181" s="537"/>
      <c r="AH181" s="537"/>
      <c r="AI181" s="537"/>
      <c r="AJ181" s="537"/>
      <c r="AK181" s="537"/>
      <c r="AL181" s="537"/>
      <c r="AM181" s="537"/>
      <c r="AN181" s="537"/>
      <c r="AO181" s="537"/>
      <c r="AP181" s="537"/>
      <c r="AQ181" s="537"/>
      <c r="AR181" s="537"/>
      <c r="AS181" s="537"/>
      <c r="AT181" s="537"/>
      <c r="AU181" s="537"/>
      <c r="AV181" s="537"/>
      <c r="AW181" s="537"/>
      <c r="AX181" s="537"/>
      <c r="AY181" s="537"/>
      <c r="AZ181" s="537"/>
      <c r="BA181" s="537"/>
      <c r="BB181" s="537"/>
      <c r="BC181" s="537"/>
      <c r="BD181" s="537"/>
      <c r="BE181" s="537"/>
      <c r="BF181" s="537"/>
      <c r="BG181" s="537"/>
      <c r="BH181" s="537"/>
    </row>
    <row r="182" spans="1:60" s="551" customFormat="1" ht="12.75" customHeight="1" x14ac:dyDescent="0.3">
      <c r="A182" s="547"/>
      <c r="B182" s="547"/>
      <c r="C182" s="548"/>
      <c r="D182" s="537"/>
      <c r="E182" s="537" t="s">
        <v>354</v>
      </c>
      <c r="F182" s="534">
        <v>0.74619718309859095</v>
      </c>
      <c r="G182" s="537" t="s">
        <v>82</v>
      </c>
      <c r="H182" s="525" t="str">
        <f xml:space="preserve"> Sources!I$32</f>
        <v>XXIV</v>
      </c>
      <c r="I182" s="537"/>
      <c r="J182" s="457"/>
      <c r="K182" s="537"/>
      <c r="L182" s="537"/>
      <c r="M182" s="537"/>
      <c r="N182" s="537"/>
      <c r="O182" s="537"/>
      <c r="P182" s="457"/>
      <c r="Q182" s="537"/>
      <c r="R182" s="537"/>
      <c r="S182" s="537"/>
      <c r="T182" s="537"/>
      <c r="U182" s="464"/>
      <c r="V182" s="537"/>
      <c r="W182" s="537"/>
      <c r="X182" s="537"/>
      <c r="Y182" s="537"/>
      <c r="Z182" s="537"/>
      <c r="AA182" s="537"/>
      <c r="AB182" s="537"/>
      <c r="AC182" s="537"/>
      <c r="AD182" s="537"/>
      <c r="AE182" s="537"/>
      <c r="AF182" s="537"/>
      <c r="AG182" s="537"/>
      <c r="AH182" s="537"/>
      <c r="AI182" s="537"/>
      <c r="AJ182" s="537"/>
      <c r="AK182" s="537"/>
      <c r="AL182" s="537"/>
      <c r="AM182" s="537"/>
      <c r="AN182" s="537"/>
      <c r="AO182" s="537"/>
      <c r="AP182" s="537"/>
      <c r="AQ182" s="537"/>
      <c r="AR182" s="537"/>
      <c r="AS182" s="537"/>
      <c r="AT182" s="537"/>
      <c r="AU182" s="537"/>
      <c r="AV182" s="537"/>
      <c r="AW182" s="537"/>
      <c r="AX182" s="537"/>
      <c r="AY182" s="537"/>
      <c r="AZ182" s="537"/>
      <c r="BA182" s="537"/>
      <c r="BB182" s="537"/>
      <c r="BC182" s="537"/>
      <c r="BD182" s="537"/>
      <c r="BE182" s="537"/>
      <c r="BF182" s="537"/>
      <c r="BG182" s="537"/>
      <c r="BH182" s="537"/>
    </row>
    <row r="183" spans="1:60" s="551" customFormat="1" ht="12.75" customHeight="1" x14ac:dyDescent="0.3">
      <c r="A183" s="547"/>
      <c r="B183" s="547"/>
      <c r="C183" s="548"/>
      <c r="D183" s="537"/>
      <c r="E183" s="537" t="s">
        <v>355</v>
      </c>
      <c r="F183" s="534">
        <v>0.72422535211267602</v>
      </c>
      <c r="G183" s="537" t="s">
        <v>82</v>
      </c>
      <c r="H183" s="525" t="str">
        <f xml:space="preserve"> Sources!I$32</f>
        <v>XXIV</v>
      </c>
      <c r="I183" s="537"/>
      <c r="J183" s="457"/>
      <c r="K183" s="537"/>
      <c r="L183" s="537"/>
      <c r="M183" s="537"/>
      <c r="N183" s="537"/>
      <c r="O183" s="537"/>
      <c r="P183" s="457"/>
      <c r="Q183" s="537"/>
      <c r="R183" s="537"/>
      <c r="S183" s="537"/>
      <c r="T183" s="537"/>
      <c r="U183" s="464"/>
      <c r="V183" s="537"/>
      <c r="W183" s="537"/>
      <c r="X183" s="537"/>
      <c r="Y183" s="537"/>
      <c r="Z183" s="537"/>
      <c r="AA183" s="537"/>
      <c r="AB183" s="537"/>
      <c r="AC183" s="537"/>
      <c r="AD183" s="537"/>
      <c r="AE183" s="537"/>
      <c r="AF183" s="537"/>
      <c r="AG183" s="537"/>
      <c r="AH183" s="537"/>
      <c r="AI183" s="537"/>
      <c r="AJ183" s="537"/>
      <c r="AK183" s="537"/>
      <c r="AL183" s="537"/>
      <c r="AM183" s="537"/>
      <c r="AN183" s="537"/>
      <c r="AO183" s="537"/>
      <c r="AP183" s="537"/>
      <c r="AQ183" s="537"/>
      <c r="AR183" s="537"/>
      <c r="AS183" s="537"/>
      <c r="AT183" s="537"/>
      <c r="AU183" s="537"/>
      <c r="AV183" s="537"/>
      <c r="AW183" s="537"/>
      <c r="AX183" s="537"/>
      <c r="AY183" s="537"/>
      <c r="AZ183" s="537"/>
      <c r="BA183" s="537"/>
      <c r="BB183" s="537"/>
      <c r="BC183" s="537"/>
      <c r="BD183" s="537"/>
      <c r="BE183" s="537"/>
      <c r="BF183" s="537"/>
      <c r="BG183" s="537"/>
      <c r="BH183" s="537"/>
    </row>
    <row r="184" spans="1:60" s="551" customFormat="1" ht="12.75" customHeight="1" x14ac:dyDescent="0.3">
      <c r="A184" s="547"/>
      <c r="B184" s="547"/>
      <c r="C184" s="548"/>
      <c r="D184" s="537"/>
      <c r="E184" s="537" t="s">
        <v>356</v>
      </c>
      <c r="F184" s="534">
        <v>0.71915492957746396</v>
      </c>
      <c r="G184" s="537" t="s">
        <v>82</v>
      </c>
      <c r="H184" s="525" t="str">
        <f xml:space="preserve"> Sources!I$32</f>
        <v>XXIV</v>
      </c>
      <c r="I184" s="537"/>
      <c r="J184" s="457"/>
      <c r="K184" s="537"/>
      <c r="L184" s="537"/>
      <c r="M184" s="537"/>
      <c r="N184" s="537"/>
      <c r="O184" s="537"/>
      <c r="P184" s="457"/>
      <c r="Q184" s="537"/>
      <c r="R184" s="537"/>
      <c r="S184" s="537"/>
      <c r="T184" s="537"/>
      <c r="U184" s="464"/>
      <c r="V184" s="537"/>
      <c r="W184" s="537"/>
      <c r="X184" s="537"/>
      <c r="Y184" s="537"/>
      <c r="Z184" s="537"/>
      <c r="AA184" s="537"/>
      <c r="AB184" s="537"/>
      <c r="AC184" s="537"/>
      <c r="AD184" s="537"/>
      <c r="AE184" s="537"/>
      <c r="AF184" s="537"/>
      <c r="AG184" s="537"/>
      <c r="AH184" s="537"/>
      <c r="AI184" s="537"/>
      <c r="AJ184" s="537"/>
      <c r="AK184" s="537"/>
      <c r="AL184" s="537"/>
      <c r="AM184" s="537"/>
      <c r="AN184" s="537"/>
      <c r="AO184" s="537"/>
      <c r="AP184" s="537"/>
      <c r="AQ184" s="537"/>
      <c r="AR184" s="537"/>
      <c r="AS184" s="537"/>
      <c r="AT184" s="537"/>
      <c r="AU184" s="537"/>
      <c r="AV184" s="537"/>
      <c r="AW184" s="537"/>
      <c r="AX184" s="537"/>
      <c r="AY184" s="537"/>
      <c r="AZ184" s="537"/>
      <c r="BA184" s="537"/>
      <c r="BB184" s="537"/>
      <c r="BC184" s="537"/>
      <c r="BD184" s="537"/>
      <c r="BE184" s="537"/>
      <c r="BF184" s="537"/>
      <c r="BG184" s="537"/>
      <c r="BH184" s="537"/>
    </row>
    <row r="185" spans="1:60" s="551" customFormat="1" ht="12.75" customHeight="1" x14ac:dyDescent="0.3">
      <c r="A185" s="547"/>
      <c r="B185" s="547"/>
      <c r="C185" s="548"/>
      <c r="D185" s="537"/>
      <c r="E185" s="537" t="s">
        <v>357</v>
      </c>
      <c r="F185" s="534">
        <v>0.71915492957746396</v>
      </c>
      <c r="G185" s="537" t="s">
        <v>82</v>
      </c>
      <c r="H185" s="525" t="str">
        <f xml:space="preserve"> Sources!I$32</f>
        <v>XXIV</v>
      </c>
      <c r="I185" s="537"/>
      <c r="J185" s="457"/>
      <c r="K185" s="537"/>
      <c r="L185" s="537"/>
      <c r="M185" s="537"/>
      <c r="N185" s="537"/>
      <c r="O185" s="537"/>
      <c r="P185" s="457"/>
      <c r="Q185" s="537"/>
      <c r="R185" s="537"/>
      <c r="S185" s="537"/>
      <c r="T185" s="537"/>
      <c r="U185" s="464"/>
      <c r="V185" s="537"/>
      <c r="W185" s="537"/>
      <c r="X185" s="537"/>
      <c r="Y185" s="537"/>
      <c r="Z185" s="537"/>
      <c r="AA185" s="537"/>
      <c r="AB185" s="537"/>
      <c r="AC185" s="537"/>
      <c r="AD185" s="537"/>
      <c r="AE185" s="537"/>
      <c r="AF185" s="537"/>
      <c r="AG185" s="537"/>
      <c r="AH185" s="537"/>
      <c r="AI185" s="537"/>
      <c r="AJ185" s="537"/>
      <c r="AK185" s="537"/>
      <c r="AL185" s="537"/>
      <c r="AM185" s="537"/>
      <c r="AN185" s="537"/>
      <c r="AO185" s="537"/>
      <c r="AP185" s="537"/>
      <c r="AQ185" s="537"/>
      <c r="AR185" s="537"/>
      <c r="AS185" s="537"/>
      <c r="AT185" s="537"/>
      <c r="AU185" s="537"/>
      <c r="AV185" s="537"/>
      <c r="AW185" s="537"/>
      <c r="AX185" s="537"/>
      <c r="AY185" s="537"/>
      <c r="AZ185" s="537"/>
      <c r="BA185" s="537"/>
      <c r="BB185" s="537"/>
      <c r="BC185" s="537"/>
      <c r="BD185" s="537"/>
      <c r="BE185" s="537"/>
      <c r="BF185" s="537"/>
      <c r="BG185" s="537"/>
      <c r="BH185" s="537"/>
    </row>
    <row r="186" spans="1:60" s="551" customFormat="1" ht="12.75" customHeight="1" x14ac:dyDescent="0.3">
      <c r="A186" s="547"/>
      <c r="B186" s="547"/>
      <c r="C186" s="548"/>
      <c r="D186" s="537"/>
      <c r="E186" s="537" t="s">
        <v>358</v>
      </c>
      <c r="F186" s="534">
        <v>0.71408450704225301</v>
      </c>
      <c r="G186" s="537" t="s">
        <v>82</v>
      </c>
      <c r="H186" s="525" t="str">
        <f xml:space="preserve"> Sources!I$32</f>
        <v>XXIV</v>
      </c>
      <c r="I186" s="537"/>
      <c r="J186" s="457"/>
      <c r="K186" s="537"/>
      <c r="L186" s="537"/>
      <c r="M186" s="537"/>
      <c r="N186" s="537"/>
      <c r="O186" s="537"/>
      <c r="P186" s="457"/>
      <c r="Q186" s="537"/>
      <c r="R186" s="537"/>
      <c r="S186" s="537"/>
      <c r="T186" s="537"/>
      <c r="U186" s="464"/>
      <c r="V186" s="537"/>
      <c r="W186" s="537"/>
      <c r="X186" s="537"/>
      <c r="Y186" s="537"/>
      <c r="Z186" s="537"/>
      <c r="AA186" s="537"/>
      <c r="AB186" s="537"/>
      <c r="AC186" s="537"/>
      <c r="AD186" s="537"/>
      <c r="AE186" s="537"/>
      <c r="AF186" s="537"/>
      <c r="AG186" s="537"/>
      <c r="AH186" s="537"/>
      <c r="AI186" s="537"/>
      <c r="AJ186" s="537"/>
      <c r="AK186" s="537"/>
      <c r="AL186" s="537"/>
      <c r="AM186" s="537"/>
      <c r="AN186" s="537"/>
      <c r="AO186" s="537"/>
      <c r="AP186" s="537"/>
      <c r="AQ186" s="537"/>
      <c r="AR186" s="537"/>
      <c r="AS186" s="537"/>
      <c r="AT186" s="537"/>
      <c r="AU186" s="537"/>
      <c r="AV186" s="537"/>
      <c r="AW186" s="537"/>
      <c r="AX186" s="537"/>
      <c r="AY186" s="537"/>
      <c r="AZ186" s="537"/>
      <c r="BA186" s="537"/>
      <c r="BB186" s="537"/>
      <c r="BC186" s="537"/>
      <c r="BD186" s="537"/>
      <c r="BE186" s="537"/>
      <c r="BF186" s="537"/>
      <c r="BG186" s="537"/>
      <c r="BH186" s="537"/>
    </row>
    <row r="187" spans="1:60" s="551" customFormat="1" ht="12.75" customHeight="1" x14ac:dyDescent="0.3">
      <c r="A187" s="547"/>
      <c r="B187" s="547"/>
      <c r="C187" s="548"/>
      <c r="D187" s="537"/>
      <c r="E187" s="537" t="s">
        <v>359</v>
      </c>
      <c r="F187" s="534">
        <v>0.70563380281690102</v>
      </c>
      <c r="G187" s="537" t="s">
        <v>82</v>
      </c>
      <c r="H187" s="525" t="str">
        <f xml:space="preserve"> Sources!I$32</f>
        <v>XXIV</v>
      </c>
      <c r="I187" s="537"/>
      <c r="J187" s="457"/>
      <c r="K187" s="537"/>
      <c r="L187" s="537"/>
      <c r="M187" s="537"/>
      <c r="N187" s="537"/>
      <c r="O187" s="537"/>
      <c r="P187" s="457"/>
      <c r="Q187" s="537"/>
      <c r="R187" s="537"/>
      <c r="S187" s="537"/>
      <c r="T187" s="537"/>
      <c r="U187" s="464"/>
      <c r="V187" s="537"/>
      <c r="W187" s="537"/>
      <c r="X187" s="537"/>
      <c r="Y187" s="537"/>
      <c r="Z187" s="537"/>
      <c r="AA187" s="537"/>
      <c r="AB187" s="537"/>
      <c r="AC187" s="537"/>
      <c r="AD187" s="537"/>
      <c r="AE187" s="537"/>
      <c r="AF187" s="537"/>
      <c r="AG187" s="537"/>
      <c r="AH187" s="537"/>
      <c r="AI187" s="537"/>
      <c r="AJ187" s="537"/>
      <c r="AK187" s="537"/>
      <c r="AL187" s="537"/>
      <c r="AM187" s="537"/>
      <c r="AN187" s="537"/>
      <c r="AO187" s="537"/>
      <c r="AP187" s="537"/>
      <c r="AQ187" s="537"/>
      <c r="AR187" s="537"/>
      <c r="AS187" s="537"/>
      <c r="AT187" s="537"/>
      <c r="AU187" s="537"/>
      <c r="AV187" s="537"/>
      <c r="AW187" s="537"/>
      <c r="AX187" s="537"/>
      <c r="AY187" s="537"/>
      <c r="AZ187" s="537"/>
      <c r="BA187" s="537"/>
      <c r="BB187" s="537"/>
      <c r="BC187" s="537"/>
      <c r="BD187" s="537"/>
      <c r="BE187" s="537"/>
      <c r="BF187" s="537"/>
      <c r="BG187" s="537"/>
      <c r="BH187" s="537"/>
    </row>
    <row r="188" spans="1:60" s="551" customFormat="1" ht="12.75" customHeight="1" x14ac:dyDescent="0.3">
      <c r="A188" s="547"/>
      <c r="B188" s="547"/>
      <c r="C188" s="548"/>
      <c r="D188" s="537"/>
      <c r="E188" s="537" t="s">
        <v>360</v>
      </c>
      <c r="F188" s="534">
        <v>0.69549295774647801</v>
      </c>
      <c r="G188" s="537" t="s">
        <v>82</v>
      </c>
      <c r="H188" s="525" t="str">
        <f xml:space="preserve"> Sources!I$32</f>
        <v>XXIV</v>
      </c>
      <c r="I188" s="537"/>
      <c r="J188" s="457"/>
      <c r="K188" s="537"/>
      <c r="L188" s="537"/>
      <c r="M188" s="537"/>
      <c r="N188" s="537"/>
      <c r="O188" s="537"/>
      <c r="P188" s="457"/>
      <c r="Q188" s="537"/>
      <c r="R188" s="537"/>
      <c r="S188" s="537"/>
      <c r="T188" s="537"/>
      <c r="U188" s="464"/>
      <c r="V188" s="537"/>
      <c r="W188" s="537"/>
      <c r="X188" s="537"/>
      <c r="Y188" s="537"/>
      <c r="Z188" s="537"/>
      <c r="AA188" s="537"/>
      <c r="AB188" s="537"/>
      <c r="AC188" s="537"/>
      <c r="AD188" s="537"/>
      <c r="AE188" s="537"/>
      <c r="AF188" s="537"/>
      <c r="AG188" s="537"/>
      <c r="AH188" s="537"/>
      <c r="AI188" s="537"/>
      <c r="AJ188" s="537"/>
      <c r="AK188" s="537"/>
      <c r="AL188" s="537"/>
      <c r="AM188" s="537"/>
      <c r="AN188" s="537"/>
      <c r="AO188" s="537"/>
      <c r="AP188" s="537"/>
      <c r="AQ188" s="537"/>
      <c r="AR188" s="537"/>
      <c r="AS188" s="537"/>
      <c r="AT188" s="537"/>
      <c r="AU188" s="537"/>
      <c r="AV188" s="537"/>
      <c r="AW188" s="537"/>
      <c r="AX188" s="537"/>
      <c r="AY188" s="537"/>
      <c r="AZ188" s="537"/>
      <c r="BA188" s="537"/>
      <c r="BB188" s="537"/>
      <c r="BC188" s="537"/>
      <c r="BD188" s="537"/>
      <c r="BE188" s="537"/>
      <c r="BF188" s="537"/>
      <c r="BG188" s="537"/>
      <c r="BH188" s="537"/>
    </row>
    <row r="189" spans="1:60" s="551" customFormat="1" ht="12.75" customHeight="1" x14ac:dyDescent="0.3">
      <c r="A189" s="547"/>
      <c r="B189" s="547"/>
      <c r="C189" s="548"/>
      <c r="D189" s="537"/>
      <c r="E189" s="537" t="s">
        <v>361</v>
      </c>
      <c r="F189" s="534">
        <v>0.6938028169014081</v>
      </c>
      <c r="G189" s="537" t="s">
        <v>82</v>
      </c>
      <c r="H189" s="525" t="str">
        <f xml:space="preserve"> Sources!I$32</f>
        <v>XXIV</v>
      </c>
      <c r="I189" s="537"/>
      <c r="J189" s="457"/>
      <c r="K189" s="537"/>
      <c r="L189" s="537"/>
      <c r="M189" s="537"/>
      <c r="N189" s="537"/>
      <c r="O189" s="537"/>
      <c r="P189" s="457"/>
      <c r="Q189" s="537"/>
      <c r="R189" s="537"/>
      <c r="S189" s="537"/>
      <c r="T189" s="537"/>
      <c r="U189" s="464"/>
      <c r="V189" s="537"/>
      <c r="W189" s="537"/>
      <c r="X189" s="537"/>
      <c r="Y189" s="537"/>
      <c r="Z189" s="537"/>
      <c r="AA189" s="537"/>
      <c r="AB189" s="537"/>
      <c r="AC189" s="537"/>
      <c r="AD189" s="537"/>
      <c r="AE189" s="537"/>
      <c r="AF189" s="537"/>
      <c r="AG189" s="537"/>
      <c r="AH189" s="537"/>
      <c r="AI189" s="537"/>
      <c r="AJ189" s="537"/>
      <c r="AK189" s="537"/>
      <c r="AL189" s="537"/>
      <c r="AM189" s="537"/>
      <c r="AN189" s="537"/>
      <c r="AO189" s="537"/>
      <c r="AP189" s="537"/>
      <c r="AQ189" s="537"/>
      <c r="AR189" s="537"/>
      <c r="AS189" s="537"/>
      <c r="AT189" s="537"/>
      <c r="AU189" s="537"/>
      <c r="AV189" s="537"/>
      <c r="AW189" s="537"/>
      <c r="AX189" s="537"/>
      <c r="AY189" s="537"/>
      <c r="AZ189" s="537"/>
      <c r="BA189" s="537"/>
      <c r="BB189" s="537"/>
      <c r="BC189" s="537"/>
      <c r="BD189" s="537"/>
      <c r="BE189" s="537"/>
      <c r="BF189" s="537"/>
      <c r="BG189" s="537"/>
      <c r="BH189" s="537"/>
    </row>
    <row r="190" spans="1:60" s="551" customFormat="1" ht="12.75" customHeight="1" x14ac:dyDescent="0.3">
      <c r="A190" s="547"/>
      <c r="B190" s="547"/>
      <c r="C190" s="548"/>
      <c r="D190" s="537"/>
      <c r="E190" s="537" t="s">
        <v>362</v>
      </c>
      <c r="F190" s="534">
        <v>0.685352112676056</v>
      </c>
      <c r="G190" s="537" t="s">
        <v>82</v>
      </c>
      <c r="H190" s="525" t="str">
        <f xml:space="preserve"> Sources!I$32</f>
        <v>XXIV</v>
      </c>
      <c r="I190" s="537"/>
      <c r="J190" s="457"/>
      <c r="K190" s="537"/>
      <c r="L190" s="537"/>
      <c r="M190" s="537"/>
      <c r="N190" s="537"/>
      <c r="O190" s="537"/>
      <c r="P190" s="457"/>
      <c r="Q190" s="537"/>
      <c r="R190" s="537"/>
      <c r="S190" s="537"/>
      <c r="T190" s="537"/>
      <c r="U190" s="464"/>
      <c r="V190" s="537"/>
      <c r="W190" s="537"/>
      <c r="X190" s="537"/>
      <c r="Y190" s="537"/>
      <c r="Z190" s="537"/>
      <c r="AA190" s="537"/>
      <c r="AB190" s="537"/>
      <c r="AC190" s="537"/>
      <c r="AD190" s="537"/>
      <c r="AE190" s="537"/>
      <c r="AF190" s="537"/>
      <c r="AG190" s="537"/>
      <c r="AH190" s="537"/>
      <c r="AI190" s="537"/>
      <c r="AJ190" s="537"/>
      <c r="AK190" s="537"/>
      <c r="AL190" s="537"/>
      <c r="AM190" s="537"/>
      <c r="AN190" s="537"/>
      <c r="AO190" s="537"/>
      <c r="AP190" s="537"/>
      <c r="AQ190" s="537"/>
      <c r="AR190" s="537"/>
      <c r="AS190" s="537"/>
      <c r="AT190" s="537"/>
      <c r="AU190" s="537"/>
      <c r="AV190" s="537"/>
      <c r="AW190" s="537"/>
      <c r="AX190" s="537"/>
      <c r="AY190" s="537"/>
      <c r="AZ190" s="537"/>
      <c r="BA190" s="537"/>
      <c r="BB190" s="537"/>
      <c r="BC190" s="537"/>
      <c r="BD190" s="537"/>
      <c r="BE190" s="537"/>
      <c r="BF190" s="537"/>
      <c r="BG190" s="537"/>
      <c r="BH190" s="537"/>
    </row>
    <row r="191" spans="1:60" s="551" customFormat="1" ht="12.75" customHeight="1" x14ac:dyDescent="0.3">
      <c r="A191" s="547"/>
      <c r="B191" s="547"/>
      <c r="C191" s="548"/>
      <c r="D191" s="537"/>
      <c r="E191" s="537" t="s">
        <v>363</v>
      </c>
      <c r="F191" s="534">
        <v>0.685352112676056</v>
      </c>
      <c r="G191" s="537" t="s">
        <v>82</v>
      </c>
      <c r="H191" s="525" t="str">
        <f xml:space="preserve"> Sources!I$32</f>
        <v>XXIV</v>
      </c>
      <c r="I191" s="537"/>
      <c r="J191" s="457"/>
      <c r="K191" s="537"/>
      <c r="L191" s="537"/>
      <c r="M191" s="537"/>
      <c r="N191" s="537"/>
      <c r="O191" s="537"/>
      <c r="P191" s="457"/>
      <c r="Q191" s="537"/>
      <c r="R191" s="537"/>
      <c r="S191" s="537"/>
      <c r="T191" s="537"/>
      <c r="U191" s="464"/>
      <c r="V191" s="537"/>
      <c r="W191" s="537"/>
      <c r="X191" s="537"/>
      <c r="Y191" s="537"/>
      <c r="Z191" s="537"/>
      <c r="AA191" s="537"/>
      <c r="AB191" s="537"/>
      <c r="AC191" s="537"/>
      <c r="AD191" s="537"/>
      <c r="AE191" s="537"/>
      <c r="AF191" s="537"/>
      <c r="AG191" s="537"/>
      <c r="AH191" s="537"/>
      <c r="AI191" s="537"/>
      <c r="AJ191" s="537"/>
      <c r="AK191" s="537"/>
      <c r="AL191" s="537"/>
      <c r="AM191" s="537"/>
      <c r="AN191" s="537"/>
      <c r="AO191" s="537"/>
      <c r="AP191" s="537"/>
      <c r="AQ191" s="537"/>
      <c r="AR191" s="537"/>
      <c r="AS191" s="537"/>
      <c r="AT191" s="537"/>
      <c r="AU191" s="537"/>
      <c r="AV191" s="537"/>
      <c r="AW191" s="537"/>
      <c r="AX191" s="537"/>
      <c r="AY191" s="537"/>
      <c r="AZ191" s="537"/>
      <c r="BA191" s="537"/>
      <c r="BB191" s="537"/>
      <c r="BC191" s="537"/>
      <c r="BD191" s="537"/>
      <c r="BE191" s="537"/>
      <c r="BF191" s="537"/>
      <c r="BG191" s="537"/>
      <c r="BH191" s="537"/>
    </row>
    <row r="192" spans="1:60" s="551" customFormat="1" ht="12.75" customHeight="1" x14ac:dyDescent="0.3">
      <c r="A192" s="547"/>
      <c r="B192" s="547"/>
      <c r="C192" s="548"/>
      <c r="D192" s="537"/>
      <c r="E192" s="537" t="s">
        <v>364</v>
      </c>
      <c r="F192" s="534">
        <v>0.67183098591549295</v>
      </c>
      <c r="G192" s="537" t="s">
        <v>82</v>
      </c>
      <c r="H192" s="525" t="str">
        <f xml:space="preserve"> Sources!I$32</f>
        <v>XXIV</v>
      </c>
      <c r="I192" s="537"/>
      <c r="J192" s="457"/>
      <c r="K192" s="537"/>
      <c r="L192" s="537"/>
      <c r="M192" s="537"/>
      <c r="N192" s="537"/>
      <c r="O192" s="537"/>
      <c r="P192" s="457"/>
      <c r="Q192" s="537"/>
      <c r="R192" s="537"/>
      <c r="S192" s="537"/>
      <c r="T192" s="537"/>
      <c r="U192" s="464"/>
      <c r="V192" s="537"/>
      <c r="W192" s="537"/>
      <c r="X192" s="537"/>
      <c r="Y192" s="537"/>
      <c r="Z192" s="537"/>
      <c r="AA192" s="537"/>
      <c r="AB192" s="537"/>
      <c r="AC192" s="537"/>
      <c r="AD192" s="537"/>
      <c r="AE192" s="537"/>
      <c r="AF192" s="537"/>
      <c r="AG192" s="537"/>
      <c r="AH192" s="537"/>
      <c r="AI192" s="537"/>
      <c r="AJ192" s="537"/>
      <c r="AK192" s="537"/>
      <c r="AL192" s="537"/>
      <c r="AM192" s="537"/>
      <c r="AN192" s="537"/>
      <c r="AO192" s="537"/>
      <c r="AP192" s="537"/>
      <c r="AQ192" s="537"/>
      <c r="AR192" s="537"/>
      <c r="AS192" s="537"/>
      <c r="AT192" s="537"/>
      <c r="AU192" s="537"/>
      <c r="AV192" s="537"/>
      <c r="AW192" s="537"/>
      <c r="AX192" s="537"/>
      <c r="AY192" s="537"/>
      <c r="AZ192" s="537"/>
      <c r="BA192" s="537"/>
      <c r="BB192" s="537"/>
      <c r="BC192" s="537"/>
      <c r="BD192" s="537"/>
      <c r="BE192" s="537"/>
      <c r="BF192" s="537"/>
      <c r="BG192" s="537"/>
      <c r="BH192" s="537"/>
    </row>
    <row r="193" spans="1:60" s="551" customFormat="1" ht="12.75" customHeight="1" x14ac:dyDescent="0.3">
      <c r="A193" s="547"/>
      <c r="B193" s="547"/>
      <c r="C193" s="548"/>
      <c r="D193" s="537"/>
      <c r="E193" s="537" t="s">
        <v>365</v>
      </c>
      <c r="F193" s="534">
        <v>0.629577464788732</v>
      </c>
      <c r="G193" s="537" t="s">
        <v>82</v>
      </c>
      <c r="H193" s="525" t="str">
        <f xml:space="preserve"> Sources!I$32</f>
        <v>XXIV</v>
      </c>
      <c r="I193" s="537"/>
      <c r="J193" s="457"/>
      <c r="K193" s="537"/>
      <c r="L193" s="537"/>
      <c r="M193" s="537"/>
      <c r="N193" s="537"/>
      <c r="O193" s="537"/>
      <c r="P193" s="457"/>
      <c r="Q193" s="537"/>
      <c r="R193" s="537"/>
      <c r="S193" s="537"/>
      <c r="T193" s="537"/>
      <c r="U193" s="464"/>
      <c r="V193" s="537"/>
      <c r="W193" s="537"/>
      <c r="X193" s="537"/>
      <c r="Y193" s="537"/>
      <c r="Z193" s="537"/>
      <c r="AA193" s="537"/>
      <c r="AB193" s="537"/>
      <c r="AC193" s="537"/>
      <c r="AD193" s="537"/>
      <c r="AE193" s="537"/>
      <c r="AF193" s="537"/>
      <c r="AG193" s="537"/>
      <c r="AH193" s="537"/>
      <c r="AI193" s="537"/>
      <c r="AJ193" s="537"/>
      <c r="AK193" s="537"/>
      <c r="AL193" s="537"/>
      <c r="AM193" s="537"/>
      <c r="AN193" s="537"/>
      <c r="AO193" s="537"/>
      <c r="AP193" s="537"/>
      <c r="AQ193" s="537"/>
      <c r="AR193" s="537"/>
      <c r="AS193" s="537"/>
      <c r="AT193" s="537"/>
      <c r="AU193" s="537"/>
      <c r="AV193" s="537"/>
      <c r="AW193" s="537"/>
      <c r="AX193" s="537"/>
      <c r="AY193" s="537"/>
      <c r="AZ193" s="537"/>
      <c r="BA193" s="537"/>
      <c r="BB193" s="537"/>
      <c r="BC193" s="537"/>
      <c r="BD193" s="537"/>
      <c r="BE193" s="537"/>
      <c r="BF193" s="537"/>
      <c r="BG193" s="537"/>
      <c r="BH193" s="537"/>
    </row>
    <row r="194" spans="1:60" s="551" customFormat="1" ht="12.75" customHeight="1" x14ac:dyDescent="0.3">
      <c r="A194" s="547"/>
      <c r="B194" s="547"/>
      <c r="C194" s="548"/>
      <c r="D194" s="537"/>
      <c r="E194" s="537" t="s">
        <v>366</v>
      </c>
      <c r="F194" s="534">
        <v>0.61774647887323897</v>
      </c>
      <c r="G194" s="537" t="s">
        <v>82</v>
      </c>
      <c r="H194" s="525" t="str">
        <f xml:space="preserve"> Sources!I$32</f>
        <v>XXIV</v>
      </c>
      <c r="I194" s="537"/>
      <c r="J194" s="457"/>
      <c r="K194" s="537"/>
      <c r="L194" s="537"/>
      <c r="M194" s="537"/>
      <c r="N194" s="537"/>
      <c r="O194" s="537"/>
      <c r="P194" s="457"/>
      <c r="Q194" s="537"/>
      <c r="R194" s="537"/>
      <c r="S194" s="537"/>
      <c r="T194" s="537"/>
      <c r="U194" s="464"/>
      <c r="V194" s="537"/>
      <c r="W194" s="537"/>
      <c r="X194" s="537"/>
      <c r="Y194" s="537"/>
      <c r="Z194" s="537"/>
      <c r="AA194" s="537"/>
      <c r="AB194" s="537"/>
      <c r="AC194" s="537"/>
      <c r="AD194" s="537"/>
      <c r="AE194" s="537"/>
      <c r="AF194" s="537"/>
      <c r="AG194" s="537"/>
      <c r="AH194" s="537"/>
      <c r="AI194" s="537"/>
      <c r="AJ194" s="537"/>
      <c r="AK194" s="537"/>
      <c r="AL194" s="537"/>
      <c r="AM194" s="537"/>
      <c r="AN194" s="537"/>
      <c r="AO194" s="537"/>
      <c r="AP194" s="537"/>
      <c r="AQ194" s="537"/>
      <c r="AR194" s="537"/>
      <c r="AS194" s="537"/>
      <c r="AT194" s="537"/>
      <c r="AU194" s="537"/>
      <c r="AV194" s="537"/>
      <c r="AW194" s="537"/>
      <c r="AX194" s="537"/>
      <c r="AY194" s="537"/>
      <c r="AZ194" s="537"/>
      <c r="BA194" s="537"/>
      <c r="BB194" s="537"/>
      <c r="BC194" s="537"/>
      <c r="BD194" s="537"/>
      <c r="BE194" s="537"/>
      <c r="BF194" s="537"/>
      <c r="BG194" s="537"/>
      <c r="BH194" s="537"/>
    </row>
    <row r="195" spans="1:60" s="551" customFormat="1" ht="12.75" customHeight="1" x14ac:dyDescent="0.3">
      <c r="A195" s="547"/>
      <c r="B195" s="547"/>
      <c r="C195" s="548"/>
      <c r="D195" s="537"/>
      <c r="E195" s="537" t="s">
        <v>367</v>
      </c>
      <c r="F195" s="534">
        <v>0.60253521126760501</v>
      </c>
      <c r="G195" s="537" t="s">
        <v>82</v>
      </c>
      <c r="H195" s="525" t="str">
        <f xml:space="preserve"> Sources!I$32</f>
        <v>XXIV</v>
      </c>
      <c r="I195" s="537"/>
      <c r="J195" s="457"/>
      <c r="K195" s="537"/>
      <c r="L195" s="537"/>
      <c r="M195" s="537"/>
      <c r="N195" s="537"/>
      <c r="O195" s="537"/>
      <c r="P195" s="457"/>
      <c r="Q195" s="537"/>
      <c r="R195" s="537"/>
      <c r="S195" s="537"/>
      <c r="T195" s="537"/>
      <c r="U195" s="464"/>
      <c r="V195" s="537"/>
      <c r="W195" s="537"/>
      <c r="X195" s="537"/>
      <c r="Y195" s="537"/>
      <c r="Z195" s="537"/>
      <c r="AA195" s="537"/>
      <c r="AB195" s="537"/>
      <c r="AC195" s="537"/>
      <c r="AD195" s="537"/>
      <c r="AE195" s="537"/>
      <c r="AF195" s="537"/>
      <c r="AG195" s="537"/>
      <c r="AH195" s="537"/>
      <c r="AI195" s="537"/>
      <c r="AJ195" s="537"/>
      <c r="AK195" s="537"/>
      <c r="AL195" s="537"/>
      <c r="AM195" s="537"/>
      <c r="AN195" s="537"/>
      <c r="AO195" s="537"/>
      <c r="AP195" s="537"/>
      <c r="AQ195" s="537"/>
      <c r="AR195" s="537"/>
      <c r="AS195" s="537"/>
      <c r="AT195" s="537"/>
      <c r="AU195" s="537"/>
      <c r="AV195" s="537"/>
      <c r="AW195" s="537"/>
      <c r="AX195" s="537"/>
      <c r="AY195" s="537"/>
      <c r="AZ195" s="537"/>
      <c r="BA195" s="537"/>
      <c r="BB195" s="537"/>
      <c r="BC195" s="537"/>
      <c r="BD195" s="537"/>
      <c r="BE195" s="537"/>
      <c r="BF195" s="537"/>
      <c r="BG195" s="537"/>
      <c r="BH195" s="537"/>
    </row>
    <row r="196" spans="1:60" s="551" customFormat="1" ht="12.75" customHeight="1" x14ac:dyDescent="0.3">
      <c r="A196" s="547"/>
      <c r="B196" s="547"/>
      <c r="C196" s="548"/>
      <c r="D196" s="537"/>
      <c r="E196" s="537" t="s">
        <v>368</v>
      </c>
      <c r="F196" s="534">
        <v>0.57211267605633798</v>
      </c>
      <c r="G196" s="537" t="s">
        <v>82</v>
      </c>
      <c r="H196" s="525" t="str">
        <f xml:space="preserve"> Sources!I$32</f>
        <v>XXIV</v>
      </c>
      <c r="I196" s="537"/>
      <c r="J196" s="457"/>
      <c r="K196" s="537"/>
      <c r="L196" s="537"/>
      <c r="M196" s="537"/>
      <c r="N196" s="537"/>
      <c r="O196" s="537"/>
      <c r="P196" s="457"/>
      <c r="Q196" s="537"/>
      <c r="R196" s="537"/>
      <c r="S196" s="537"/>
      <c r="T196" s="537"/>
      <c r="U196" s="464"/>
      <c r="V196" s="537"/>
      <c r="W196" s="537"/>
      <c r="X196" s="537"/>
      <c r="Y196" s="537"/>
      <c r="Z196" s="537"/>
      <c r="AA196" s="537"/>
      <c r="AB196" s="537"/>
      <c r="AC196" s="537"/>
      <c r="AD196" s="537"/>
      <c r="AE196" s="537"/>
      <c r="AF196" s="537"/>
      <c r="AG196" s="537"/>
      <c r="AH196" s="537"/>
      <c r="AI196" s="537"/>
      <c r="AJ196" s="537"/>
      <c r="AK196" s="537"/>
      <c r="AL196" s="537"/>
      <c r="AM196" s="537"/>
      <c r="AN196" s="537"/>
      <c r="AO196" s="537"/>
      <c r="AP196" s="537"/>
      <c r="AQ196" s="537"/>
      <c r="AR196" s="537"/>
      <c r="AS196" s="537"/>
      <c r="AT196" s="537"/>
      <c r="AU196" s="537"/>
      <c r="AV196" s="537"/>
      <c r="AW196" s="537"/>
      <c r="AX196" s="537"/>
      <c r="AY196" s="537"/>
      <c r="AZ196" s="537"/>
      <c r="BA196" s="537"/>
      <c r="BB196" s="537"/>
      <c r="BC196" s="537"/>
      <c r="BD196" s="537"/>
      <c r="BE196" s="537"/>
      <c r="BF196" s="537"/>
      <c r="BG196" s="537"/>
      <c r="BH196" s="537"/>
    </row>
    <row r="197" spans="1:60" s="551" customFormat="1" ht="12.75" customHeight="1" x14ac:dyDescent="0.3">
      <c r="A197" s="547"/>
      <c r="B197" s="547"/>
      <c r="C197" s="548"/>
      <c r="D197" s="537"/>
      <c r="E197" s="537" t="s">
        <v>369</v>
      </c>
      <c r="F197" s="534">
        <v>0.57042253521126707</v>
      </c>
      <c r="G197" s="537" t="s">
        <v>82</v>
      </c>
      <c r="H197" s="525" t="str">
        <f xml:space="preserve"> Sources!I$32</f>
        <v>XXIV</v>
      </c>
      <c r="I197" s="537"/>
      <c r="J197" s="457"/>
      <c r="K197" s="537"/>
      <c r="L197" s="537"/>
      <c r="M197" s="537"/>
      <c r="N197" s="537"/>
      <c r="O197" s="537"/>
      <c r="P197" s="457"/>
      <c r="Q197" s="537"/>
      <c r="R197" s="537"/>
      <c r="S197" s="537"/>
      <c r="T197" s="537"/>
      <c r="U197" s="464"/>
      <c r="V197" s="537"/>
      <c r="W197" s="537"/>
      <c r="X197" s="537"/>
      <c r="Y197" s="537"/>
      <c r="Z197" s="537"/>
      <c r="AA197" s="537"/>
      <c r="AB197" s="537"/>
      <c r="AC197" s="537"/>
      <c r="AD197" s="537"/>
      <c r="AE197" s="537"/>
      <c r="AF197" s="537"/>
      <c r="AG197" s="537"/>
      <c r="AH197" s="537"/>
      <c r="AI197" s="537"/>
      <c r="AJ197" s="537"/>
      <c r="AK197" s="537"/>
      <c r="AL197" s="537"/>
      <c r="AM197" s="537"/>
      <c r="AN197" s="537"/>
      <c r="AO197" s="537"/>
      <c r="AP197" s="537"/>
      <c r="AQ197" s="537"/>
      <c r="AR197" s="537"/>
      <c r="AS197" s="537"/>
      <c r="AT197" s="537"/>
      <c r="AU197" s="537"/>
      <c r="AV197" s="537"/>
      <c r="AW197" s="537"/>
      <c r="AX197" s="537"/>
      <c r="AY197" s="537"/>
      <c r="AZ197" s="537"/>
      <c r="BA197" s="537"/>
      <c r="BB197" s="537"/>
      <c r="BC197" s="537"/>
      <c r="BD197" s="537"/>
      <c r="BE197" s="537"/>
      <c r="BF197" s="537"/>
      <c r="BG197" s="537"/>
      <c r="BH197" s="537"/>
    </row>
    <row r="198" spans="1:60" s="551" customFormat="1" ht="12.75" customHeight="1" x14ac:dyDescent="0.3">
      <c r="A198" s="547"/>
      <c r="B198" s="547"/>
      <c r="C198" s="548"/>
      <c r="D198" s="537"/>
      <c r="E198" s="537" t="s">
        <v>370</v>
      </c>
      <c r="F198" s="534">
        <v>0.56197183098591497</v>
      </c>
      <c r="G198" s="537" t="s">
        <v>82</v>
      </c>
      <c r="H198" s="525" t="str">
        <f xml:space="preserve"> Sources!I$32</f>
        <v>XXIV</v>
      </c>
      <c r="I198" s="537"/>
      <c r="J198" s="457"/>
      <c r="K198" s="537"/>
      <c r="L198" s="537"/>
      <c r="M198" s="537"/>
      <c r="N198" s="537"/>
      <c r="O198" s="537"/>
      <c r="P198" s="457"/>
      <c r="Q198" s="537"/>
      <c r="R198" s="537"/>
      <c r="S198" s="537"/>
      <c r="T198" s="537"/>
      <c r="U198" s="464"/>
      <c r="V198" s="537"/>
      <c r="W198" s="537"/>
      <c r="X198" s="537"/>
      <c r="Y198" s="537"/>
      <c r="Z198" s="537"/>
      <c r="AA198" s="537"/>
      <c r="AB198" s="537"/>
      <c r="AC198" s="537"/>
      <c r="AD198" s="537"/>
      <c r="AE198" s="537"/>
      <c r="AF198" s="537"/>
      <c r="AG198" s="537"/>
      <c r="AH198" s="537"/>
      <c r="AI198" s="537"/>
      <c r="AJ198" s="537"/>
      <c r="AK198" s="537"/>
      <c r="AL198" s="537"/>
      <c r="AM198" s="537"/>
      <c r="AN198" s="537"/>
      <c r="AO198" s="537"/>
      <c r="AP198" s="537"/>
      <c r="AQ198" s="537"/>
      <c r="AR198" s="537"/>
      <c r="AS198" s="537"/>
      <c r="AT198" s="537"/>
      <c r="AU198" s="537"/>
      <c r="AV198" s="537"/>
      <c r="AW198" s="537"/>
      <c r="AX198" s="537"/>
      <c r="AY198" s="537"/>
      <c r="AZ198" s="537"/>
      <c r="BA198" s="537"/>
      <c r="BB198" s="537"/>
      <c r="BC198" s="537"/>
      <c r="BD198" s="537"/>
      <c r="BE198" s="537"/>
      <c r="BF198" s="537"/>
      <c r="BG198" s="537"/>
      <c r="BH198" s="537"/>
    </row>
    <row r="199" spans="1:60" s="551" customFormat="1" ht="12.75" customHeight="1" x14ac:dyDescent="0.3">
      <c r="A199" s="547"/>
      <c r="B199" s="547"/>
      <c r="C199" s="548"/>
      <c r="D199" s="537"/>
      <c r="E199" s="537" t="s">
        <v>371</v>
      </c>
      <c r="F199" s="534">
        <v>0.54676056338028101</v>
      </c>
      <c r="G199" s="537" t="s">
        <v>82</v>
      </c>
      <c r="H199" s="525" t="str">
        <f xml:space="preserve"> Sources!I$32</f>
        <v>XXIV</v>
      </c>
      <c r="I199" s="537"/>
      <c r="J199" s="457"/>
      <c r="K199" s="537"/>
      <c r="L199" s="537"/>
      <c r="M199" s="537"/>
      <c r="N199" s="537"/>
      <c r="O199" s="537"/>
      <c r="P199" s="457"/>
      <c r="Q199" s="537"/>
      <c r="R199" s="537"/>
      <c r="S199" s="537"/>
      <c r="T199" s="537"/>
      <c r="U199" s="464"/>
      <c r="V199" s="537"/>
      <c r="W199" s="537"/>
      <c r="X199" s="537"/>
      <c r="Y199" s="537"/>
      <c r="Z199" s="537"/>
      <c r="AA199" s="537"/>
      <c r="AB199" s="537"/>
      <c r="AC199" s="537"/>
      <c r="AD199" s="537"/>
      <c r="AE199" s="537"/>
      <c r="AF199" s="537"/>
      <c r="AG199" s="537"/>
      <c r="AH199" s="537"/>
      <c r="AI199" s="537"/>
      <c r="AJ199" s="537"/>
      <c r="AK199" s="537"/>
      <c r="AL199" s="537"/>
      <c r="AM199" s="537"/>
      <c r="AN199" s="537"/>
      <c r="AO199" s="537"/>
      <c r="AP199" s="537"/>
      <c r="AQ199" s="537"/>
      <c r="AR199" s="537"/>
      <c r="AS199" s="537"/>
      <c r="AT199" s="537"/>
      <c r="AU199" s="537"/>
      <c r="AV199" s="537"/>
      <c r="AW199" s="537"/>
      <c r="AX199" s="537"/>
      <c r="AY199" s="537"/>
      <c r="AZ199" s="537"/>
      <c r="BA199" s="537"/>
      <c r="BB199" s="537"/>
      <c r="BC199" s="537"/>
      <c r="BD199" s="537"/>
      <c r="BE199" s="537"/>
      <c r="BF199" s="537"/>
      <c r="BG199" s="537"/>
      <c r="BH199" s="537"/>
    </row>
    <row r="200" spans="1:60" s="551" customFormat="1" ht="12.75" customHeight="1" x14ac:dyDescent="0.3">
      <c r="A200" s="547"/>
      <c r="B200" s="547"/>
      <c r="C200" s="548"/>
      <c r="D200" s="537"/>
      <c r="E200" s="537" t="s">
        <v>372</v>
      </c>
      <c r="F200" s="534">
        <v>0.53830985915492902</v>
      </c>
      <c r="G200" s="537" t="s">
        <v>82</v>
      </c>
      <c r="H200" s="525" t="str">
        <f xml:space="preserve"> Sources!I$32</f>
        <v>XXIV</v>
      </c>
      <c r="I200" s="537"/>
      <c r="J200" s="457"/>
      <c r="K200" s="537"/>
      <c r="L200" s="537"/>
      <c r="M200" s="537"/>
      <c r="N200" s="537"/>
      <c r="O200" s="537"/>
      <c r="P200" s="457"/>
      <c r="Q200" s="537"/>
      <c r="R200" s="537"/>
      <c r="S200" s="537"/>
      <c r="T200" s="537"/>
      <c r="U200" s="464"/>
      <c r="V200" s="537"/>
      <c r="W200" s="537"/>
      <c r="X200" s="537"/>
      <c r="Y200" s="537"/>
      <c r="Z200" s="537"/>
      <c r="AA200" s="537"/>
      <c r="AB200" s="537"/>
      <c r="AC200" s="537"/>
      <c r="AD200" s="537"/>
      <c r="AE200" s="537"/>
      <c r="AF200" s="537"/>
      <c r="AG200" s="537"/>
      <c r="AH200" s="537"/>
      <c r="AI200" s="537"/>
      <c r="AJ200" s="537"/>
      <c r="AK200" s="537"/>
      <c r="AL200" s="537"/>
      <c r="AM200" s="537"/>
      <c r="AN200" s="537"/>
      <c r="AO200" s="537"/>
      <c r="AP200" s="537"/>
      <c r="AQ200" s="537"/>
      <c r="AR200" s="537"/>
      <c r="AS200" s="537"/>
      <c r="AT200" s="537"/>
      <c r="AU200" s="537"/>
      <c r="AV200" s="537"/>
      <c r="AW200" s="537"/>
      <c r="AX200" s="537"/>
      <c r="AY200" s="537"/>
      <c r="AZ200" s="537"/>
      <c r="BA200" s="537"/>
      <c r="BB200" s="537"/>
      <c r="BC200" s="537"/>
      <c r="BD200" s="537"/>
      <c r="BE200" s="537"/>
      <c r="BF200" s="537"/>
      <c r="BG200" s="537"/>
      <c r="BH200" s="537"/>
    </row>
    <row r="201" spans="1:60" s="551" customFormat="1" ht="12.75" customHeight="1" x14ac:dyDescent="0.3">
      <c r="A201" s="547"/>
      <c r="B201" s="547"/>
      <c r="C201" s="548"/>
      <c r="D201" s="537"/>
      <c r="E201" s="537" t="s">
        <v>373</v>
      </c>
      <c r="F201" s="534">
        <v>0.528169014084507</v>
      </c>
      <c r="G201" s="537" t="s">
        <v>82</v>
      </c>
      <c r="H201" s="525" t="str">
        <f xml:space="preserve"> Sources!I$32</f>
        <v>XXIV</v>
      </c>
      <c r="I201" s="537"/>
      <c r="J201" s="457"/>
      <c r="K201" s="537"/>
      <c r="L201" s="537"/>
      <c r="M201" s="537"/>
      <c r="N201" s="537"/>
      <c r="O201" s="537"/>
      <c r="P201" s="457"/>
      <c r="Q201" s="537"/>
      <c r="R201" s="537"/>
      <c r="S201" s="537"/>
      <c r="T201" s="537"/>
      <c r="U201" s="464"/>
      <c r="V201" s="537"/>
      <c r="W201" s="537"/>
      <c r="X201" s="537"/>
      <c r="Y201" s="537"/>
      <c r="Z201" s="537"/>
      <c r="AA201" s="537"/>
      <c r="AB201" s="537"/>
      <c r="AC201" s="537"/>
      <c r="AD201" s="537"/>
      <c r="AE201" s="537"/>
      <c r="AF201" s="537"/>
      <c r="AG201" s="537"/>
      <c r="AH201" s="537"/>
      <c r="AI201" s="537"/>
      <c r="AJ201" s="537"/>
      <c r="AK201" s="537"/>
      <c r="AL201" s="537"/>
      <c r="AM201" s="537"/>
      <c r="AN201" s="537"/>
      <c r="AO201" s="537"/>
      <c r="AP201" s="537"/>
      <c r="AQ201" s="537"/>
      <c r="AR201" s="537"/>
      <c r="AS201" s="537"/>
      <c r="AT201" s="537"/>
      <c r="AU201" s="537"/>
      <c r="AV201" s="537"/>
      <c r="AW201" s="537"/>
      <c r="AX201" s="537"/>
      <c r="AY201" s="537"/>
      <c r="AZ201" s="537"/>
      <c r="BA201" s="537"/>
      <c r="BB201" s="537"/>
      <c r="BC201" s="537"/>
      <c r="BD201" s="537"/>
      <c r="BE201" s="537"/>
      <c r="BF201" s="537"/>
      <c r="BG201" s="537"/>
      <c r="BH201" s="537"/>
    </row>
    <row r="202" spans="1:60" s="551" customFormat="1" ht="12.75" customHeight="1" x14ac:dyDescent="0.3">
      <c r="A202" s="547"/>
      <c r="B202" s="547"/>
      <c r="C202" s="548"/>
      <c r="D202" s="537"/>
      <c r="E202" s="537" t="s">
        <v>374</v>
      </c>
      <c r="F202" s="534">
        <v>0.52309859154929494</v>
      </c>
      <c r="G202" s="537" t="s">
        <v>82</v>
      </c>
      <c r="H202" s="525" t="str">
        <f xml:space="preserve"> Sources!I$32</f>
        <v>XXIV</v>
      </c>
      <c r="I202" s="537"/>
      <c r="J202" s="457"/>
      <c r="K202" s="537"/>
      <c r="L202" s="537"/>
      <c r="M202" s="537"/>
      <c r="N202" s="537"/>
      <c r="O202" s="537"/>
      <c r="P202" s="457"/>
      <c r="Q202" s="537"/>
      <c r="R202" s="537"/>
      <c r="S202" s="537"/>
      <c r="T202" s="537"/>
      <c r="U202" s="464"/>
      <c r="V202" s="537"/>
      <c r="W202" s="537"/>
      <c r="X202" s="537"/>
      <c r="Y202" s="537"/>
      <c r="Z202" s="537"/>
      <c r="AA202" s="537"/>
      <c r="AB202" s="537"/>
      <c r="AC202" s="537"/>
      <c r="AD202" s="537"/>
      <c r="AE202" s="537"/>
      <c r="AF202" s="537"/>
      <c r="AG202" s="537"/>
      <c r="AH202" s="537"/>
      <c r="AI202" s="537"/>
      <c r="AJ202" s="537"/>
      <c r="AK202" s="537"/>
      <c r="AL202" s="537"/>
      <c r="AM202" s="537"/>
      <c r="AN202" s="537"/>
      <c r="AO202" s="537"/>
      <c r="AP202" s="537"/>
      <c r="AQ202" s="537"/>
      <c r="AR202" s="537"/>
      <c r="AS202" s="537"/>
      <c r="AT202" s="537"/>
      <c r="AU202" s="537"/>
      <c r="AV202" s="537"/>
      <c r="AW202" s="537"/>
      <c r="AX202" s="537"/>
      <c r="AY202" s="537"/>
      <c r="AZ202" s="537"/>
      <c r="BA202" s="537"/>
      <c r="BB202" s="537"/>
      <c r="BC202" s="537"/>
      <c r="BD202" s="537"/>
      <c r="BE202" s="537"/>
      <c r="BF202" s="537"/>
      <c r="BG202" s="537"/>
      <c r="BH202" s="537"/>
    </row>
    <row r="203" spans="1:60" s="551" customFormat="1" ht="12.75" customHeight="1" x14ac:dyDescent="0.3">
      <c r="A203" s="547"/>
      <c r="B203" s="547"/>
      <c r="C203" s="548"/>
      <c r="D203" s="537"/>
      <c r="E203" s="537" t="s">
        <v>375</v>
      </c>
      <c r="F203" s="534">
        <v>0.51633802816901397</v>
      </c>
      <c r="G203" s="537" t="s">
        <v>82</v>
      </c>
      <c r="H203" s="525" t="str">
        <f xml:space="preserve"> Sources!I$32</f>
        <v>XXIV</v>
      </c>
      <c r="I203" s="537"/>
      <c r="J203" s="457"/>
      <c r="K203" s="537"/>
      <c r="L203" s="537"/>
      <c r="M203" s="537"/>
      <c r="N203" s="537"/>
      <c r="O203" s="537"/>
      <c r="P203" s="457"/>
      <c r="Q203" s="537"/>
      <c r="R203" s="537"/>
      <c r="S203" s="537"/>
      <c r="T203" s="537"/>
      <c r="U203" s="464"/>
      <c r="V203" s="537"/>
      <c r="W203" s="537"/>
      <c r="X203" s="537"/>
      <c r="Y203" s="537"/>
      <c r="Z203" s="537"/>
      <c r="AA203" s="537"/>
      <c r="AB203" s="537"/>
      <c r="AC203" s="537"/>
      <c r="AD203" s="537"/>
      <c r="AE203" s="537"/>
      <c r="AF203" s="537"/>
      <c r="AG203" s="537"/>
      <c r="AH203" s="537"/>
      <c r="AI203" s="537"/>
      <c r="AJ203" s="537"/>
      <c r="AK203" s="537"/>
      <c r="AL203" s="537"/>
      <c r="AM203" s="537"/>
      <c r="AN203" s="537"/>
      <c r="AO203" s="537"/>
      <c r="AP203" s="537"/>
      <c r="AQ203" s="537"/>
      <c r="AR203" s="537"/>
      <c r="AS203" s="537"/>
      <c r="AT203" s="537"/>
      <c r="AU203" s="537"/>
      <c r="AV203" s="537"/>
      <c r="AW203" s="537"/>
      <c r="AX203" s="537"/>
      <c r="AY203" s="537"/>
      <c r="AZ203" s="537"/>
      <c r="BA203" s="537"/>
      <c r="BB203" s="537"/>
      <c r="BC203" s="537"/>
      <c r="BD203" s="537"/>
      <c r="BE203" s="537"/>
      <c r="BF203" s="537"/>
      <c r="BG203" s="537"/>
      <c r="BH203" s="537"/>
    </row>
    <row r="204" spans="1:60" s="551" customFormat="1" ht="12.75" customHeight="1" x14ac:dyDescent="0.3">
      <c r="A204" s="547"/>
      <c r="B204" s="547"/>
      <c r="C204" s="548"/>
      <c r="D204" s="537"/>
      <c r="E204" s="537" t="s">
        <v>376</v>
      </c>
      <c r="F204" s="534">
        <v>0.54723639476412556</v>
      </c>
      <c r="G204" s="537" t="s">
        <v>82</v>
      </c>
      <c r="H204" s="525" t="str">
        <f xml:space="preserve"> Sources!I$32</f>
        <v>XXIV</v>
      </c>
      <c r="I204" s="537"/>
      <c r="J204" s="457"/>
      <c r="K204" s="537"/>
      <c r="L204" s="537"/>
      <c r="M204" s="537"/>
      <c r="N204" s="537"/>
      <c r="O204" s="537"/>
      <c r="P204" s="457"/>
      <c r="Q204" s="537"/>
      <c r="R204" s="537"/>
      <c r="S204" s="537"/>
      <c r="T204" s="537"/>
      <c r="U204" s="464"/>
      <c r="V204" s="537"/>
      <c r="W204" s="537"/>
      <c r="X204" s="537"/>
      <c r="Y204" s="537"/>
      <c r="Z204" s="537"/>
      <c r="AA204" s="537"/>
      <c r="AB204" s="537"/>
      <c r="AC204" s="537"/>
      <c r="AD204" s="537"/>
      <c r="AE204" s="537"/>
      <c r="AF204" s="537"/>
      <c r="AG204" s="537"/>
      <c r="AH204" s="537"/>
      <c r="AI204" s="537"/>
      <c r="AJ204" s="537"/>
      <c r="AK204" s="537"/>
      <c r="AL204" s="537"/>
      <c r="AM204" s="537"/>
      <c r="AN204" s="537"/>
      <c r="AO204" s="537"/>
      <c r="AP204" s="537"/>
      <c r="AQ204" s="537"/>
      <c r="AR204" s="537"/>
      <c r="AS204" s="537"/>
      <c r="AT204" s="537"/>
      <c r="AU204" s="537"/>
      <c r="AV204" s="537"/>
      <c r="AW204" s="537"/>
      <c r="AX204" s="537"/>
      <c r="AY204" s="537"/>
      <c r="AZ204" s="537"/>
      <c r="BA204" s="537"/>
      <c r="BB204" s="537"/>
      <c r="BC204" s="537"/>
      <c r="BD204" s="537"/>
      <c r="BE204" s="537"/>
      <c r="BF204" s="537"/>
      <c r="BG204" s="537"/>
      <c r="BH204" s="537"/>
    </row>
    <row r="205" spans="1:60" s="551" customFormat="1" ht="12.75" customHeight="1" x14ac:dyDescent="0.3">
      <c r="A205" s="547"/>
      <c r="B205" s="547"/>
      <c r="C205" s="548"/>
      <c r="D205" s="537"/>
      <c r="E205" s="537" t="s">
        <v>377</v>
      </c>
      <c r="F205" s="534">
        <v>0.50788732394366098</v>
      </c>
      <c r="G205" s="537" t="s">
        <v>82</v>
      </c>
      <c r="H205" s="525" t="str">
        <f xml:space="preserve"> Sources!I$32</f>
        <v>XXIV</v>
      </c>
      <c r="I205" s="537"/>
      <c r="J205" s="457"/>
      <c r="K205" s="537"/>
      <c r="L205" s="537"/>
      <c r="M205" s="537"/>
      <c r="N205" s="537"/>
      <c r="O205" s="537"/>
      <c r="P205" s="457"/>
      <c r="Q205" s="537"/>
      <c r="R205" s="537"/>
      <c r="S205" s="537"/>
      <c r="T205" s="537"/>
      <c r="U205" s="464"/>
      <c r="V205" s="537"/>
      <c r="W205" s="537"/>
      <c r="X205" s="537"/>
      <c r="Y205" s="537"/>
      <c r="Z205" s="537"/>
      <c r="AA205" s="537"/>
      <c r="AB205" s="537"/>
      <c r="AC205" s="537"/>
      <c r="AD205" s="537"/>
      <c r="AE205" s="537"/>
      <c r="AF205" s="537"/>
      <c r="AG205" s="537"/>
      <c r="AH205" s="537"/>
      <c r="AI205" s="537"/>
      <c r="AJ205" s="537"/>
      <c r="AK205" s="537"/>
      <c r="AL205" s="537"/>
      <c r="AM205" s="537"/>
      <c r="AN205" s="537"/>
      <c r="AO205" s="537"/>
      <c r="AP205" s="537"/>
      <c r="AQ205" s="537"/>
      <c r="AR205" s="537"/>
      <c r="AS205" s="537"/>
      <c r="AT205" s="537"/>
      <c r="AU205" s="537"/>
      <c r="AV205" s="537"/>
      <c r="AW205" s="537"/>
      <c r="AX205" s="537"/>
      <c r="AY205" s="537"/>
      <c r="AZ205" s="537"/>
      <c r="BA205" s="537"/>
      <c r="BB205" s="537"/>
      <c r="BC205" s="537"/>
      <c r="BD205" s="537"/>
      <c r="BE205" s="537"/>
      <c r="BF205" s="537"/>
      <c r="BG205" s="537"/>
      <c r="BH205" s="537"/>
    </row>
    <row r="206" spans="1:60" s="551" customFormat="1" ht="12.75" customHeight="1" x14ac:dyDescent="0.3">
      <c r="A206" s="547"/>
      <c r="B206" s="547"/>
      <c r="C206" s="548"/>
      <c r="D206" s="537"/>
      <c r="E206" s="537" t="s">
        <v>378</v>
      </c>
      <c r="F206" s="534">
        <v>0.50619718309859107</v>
      </c>
      <c r="G206" s="537" t="s">
        <v>82</v>
      </c>
      <c r="H206" s="525" t="str">
        <f xml:space="preserve"> Sources!I$32</f>
        <v>XXIV</v>
      </c>
      <c r="I206" s="537"/>
      <c r="J206" s="457"/>
      <c r="K206" s="537"/>
      <c r="L206" s="537"/>
      <c r="M206" s="537"/>
      <c r="N206" s="537"/>
      <c r="O206" s="537"/>
      <c r="P206" s="457"/>
      <c r="Q206" s="537"/>
      <c r="R206" s="537"/>
      <c r="S206" s="537"/>
      <c r="T206" s="537"/>
      <c r="U206" s="464"/>
      <c r="V206" s="537"/>
      <c r="W206" s="537"/>
      <c r="X206" s="537"/>
      <c r="Y206" s="537"/>
      <c r="Z206" s="537"/>
      <c r="AA206" s="537"/>
      <c r="AB206" s="537"/>
      <c r="AC206" s="537"/>
      <c r="AD206" s="537"/>
      <c r="AE206" s="537"/>
      <c r="AF206" s="537"/>
      <c r="AG206" s="537"/>
      <c r="AH206" s="537"/>
      <c r="AI206" s="537"/>
      <c r="AJ206" s="537"/>
      <c r="AK206" s="537"/>
      <c r="AL206" s="537"/>
      <c r="AM206" s="537"/>
      <c r="AN206" s="537"/>
      <c r="AO206" s="537"/>
      <c r="AP206" s="537"/>
      <c r="AQ206" s="537"/>
      <c r="AR206" s="537"/>
      <c r="AS206" s="537"/>
      <c r="AT206" s="537"/>
      <c r="AU206" s="537"/>
      <c r="AV206" s="537"/>
      <c r="AW206" s="537"/>
      <c r="AX206" s="537"/>
      <c r="AY206" s="537"/>
      <c r="AZ206" s="537"/>
      <c r="BA206" s="537"/>
      <c r="BB206" s="537"/>
      <c r="BC206" s="537"/>
      <c r="BD206" s="537"/>
      <c r="BE206" s="537"/>
      <c r="BF206" s="537"/>
      <c r="BG206" s="537"/>
      <c r="BH206" s="537"/>
    </row>
    <row r="207" spans="1:60" s="551" customFormat="1" ht="12.75" customHeight="1" x14ac:dyDescent="0.3">
      <c r="A207" s="547"/>
      <c r="B207" s="547"/>
      <c r="C207" s="548"/>
      <c r="D207" s="537"/>
      <c r="E207" s="537" t="s">
        <v>379</v>
      </c>
      <c r="F207" s="534">
        <v>0.48929577464788698</v>
      </c>
      <c r="G207" s="537" t="s">
        <v>82</v>
      </c>
      <c r="H207" s="525" t="str">
        <f xml:space="preserve"> Sources!I$32</f>
        <v>XXIV</v>
      </c>
      <c r="I207" s="537"/>
      <c r="J207" s="457"/>
      <c r="K207" s="537"/>
      <c r="L207" s="537"/>
      <c r="M207" s="537"/>
      <c r="N207" s="537"/>
      <c r="O207" s="537"/>
      <c r="P207" s="457"/>
      <c r="Q207" s="537"/>
      <c r="R207" s="537"/>
      <c r="S207" s="537"/>
      <c r="T207" s="537"/>
      <c r="U207" s="464"/>
      <c r="V207" s="537"/>
      <c r="W207" s="537"/>
      <c r="X207" s="537"/>
      <c r="Y207" s="537"/>
      <c r="Z207" s="537"/>
      <c r="AA207" s="537"/>
      <c r="AB207" s="537"/>
      <c r="AC207" s="537"/>
      <c r="AD207" s="537"/>
      <c r="AE207" s="537"/>
      <c r="AF207" s="537"/>
      <c r="AG207" s="537"/>
      <c r="AH207" s="537"/>
      <c r="AI207" s="537"/>
      <c r="AJ207" s="537"/>
      <c r="AK207" s="537"/>
      <c r="AL207" s="537"/>
      <c r="AM207" s="537"/>
      <c r="AN207" s="537"/>
      <c r="AO207" s="537"/>
      <c r="AP207" s="537"/>
      <c r="AQ207" s="537"/>
      <c r="AR207" s="537"/>
      <c r="AS207" s="537"/>
      <c r="AT207" s="537"/>
      <c r="AU207" s="537"/>
      <c r="AV207" s="537"/>
      <c r="AW207" s="537"/>
      <c r="AX207" s="537"/>
      <c r="AY207" s="537"/>
      <c r="AZ207" s="537"/>
      <c r="BA207" s="537"/>
      <c r="BB207" s="537"/>
      <c r="BC207" s="537"/>
      <c r="BD207" s="537"/>
      <c r="BE207" s="537"/>
      <c r="BF207" s="537"/>
      <c r="BG207" s="537"/>
      <c r="BH207" s="537"/>
    </row>
    <row r="208" spans="1:60" s="551" customFormat="1" ht="12.75" customHeight="1" x14ac:dyDescent="0.3">
      <c r="A208" s="547"/>
      <c r="B208" s="547"/>
      <c r="C208" s="548"/>
      <c r="D208" s="537"/>
      <c r="E208" s="537" t="s">
        <v>380</v>
      </c>
      <c r="F208" s="534">
        <v>0.47746478873239395</v>
      </c>
      <c r="G208" s="537" t="s">
        <v>82</v>
      </c>
      <c r="H208" s="525" t="str">
        <f xml:space="preserve"> Sources!I$32</f>
        <v>XXIV</v>
      </c>
      <c r="I208" s="537"/>
      <c r="J208" s="457"/>
      <c r="K208" s="537"/>
      <c r="L208" s="537"/>
      <c r="M208" s="537"/>
      <c r="N208" s="537"/>
      <c r="O208" s="537"/>
      <c r="P208" s="457"/>
      <c r="Q208" s="537"/>
      <c r="R208" s="537"/>
      <c r="S208" s="537"/>
      <c r="T208" s="537"/>
      <c r="U208" s="464"/>
      <c r="V208" s="537"/>
      <c r="W208" s="537"/>
      <c r="X208" s="537"/>
      <c r="Y208" s="537"/>
      <c r="Z208" s="537"/>
      <c r="AA208" s="537"/>
      <c r="AB208" s="537"/>
      <c r="AC208" s="537"/>
      <c r="AD208" s="537"/>
      <c r="AE208" s="537"/>
      <c r="AF208" s="537"/>
      <c r="AG208" s="537"/>
      <c r="AH208" s="537"/>
      <c r="AI208" s="537"/>
      <c r="AJ208" s="537"/>
      <c r="AK208" s="537"/>
      <c r="AL208" s="537"/>
      <c r="AM208" s="537"/>
      <c r="AN208" s="537"/>
      <c r="AO208" s="537"/>
      <c r="AP208" s="537"/>
      <c r="AQ208" s="537"/>
      <c r="AR208" s="537"/>
      <c r="AS208" s="537"/>
      <c r="AT208" s="537"/>
      <c r="AU208" s="537"/>
      <c r="AV208" s="537"/>
      <c r="AW208" s="537"/>
      <c r="AX208" s="537"/>
      <c r="AY208" s="537"/>
      <c r="AZ208" s="537"/>
      <c r="BA208" s="537"/>
      <c r="BB208" s="537"/>
      <c r="BC208" s="537"/>
      <c r="BD208" s="537"/>
      <c r="BE208" s="537"/>
      <c r="BF208" s="537"/>
      <c r="BG208" s="537"/>
      <c r="BH208" s="537"/>
    </row>
    <row r="209" spans="1:60" s="551" customFormat="1" ht="12.75" customHeight="1" x14ac:dyDescent="0.3">
      <c r="A209" s="547"/>
      <c r="B209" s="547"/>
      <c r="C209" s="548"/>
      <c r="D209" s="537"/>
      <c r="E209" s="537" t="s">
        <v>381</v>
      </c>
      <c r="F209" s="534">
        <v>0.47070422535211198</v>
      </c>
      <c r="G209" s="537" t="s">
        <v>82</v>
      </c>
      <c r="H209" s="525" t="str">
        <f xml:space="preserve"> Sources!I$32</f>
        <v>XXIV</v>
      </c>
      <c r="I209" s="537"/>
      <c r="J209" s="457"/>
      <c r="K209" s="537"/>
      <c r="L209" s="537"/>
      <c r="M209" s="537"/>
      <c r="N209" s="537"/>
      <c r="O209" s="537"/>
      <c r="P209" s="457"/>
      <c r="Q209" s="537"/>
      <c r="R209" s="537"/>
      <c r="S209" s="537"/>
      <c r="T209" s="537"/>
      <c r="U209" s="464"/>
      <c r="V209" s="537"/>
      <c r="W209" s="537"/>
      <c r="X209" s="537"/>
      <c r="Y209" s="537"/>
      <c r="Z209" s="537"/>
      <c r="AA209" s="537"/>
      <c r="AB209" s="537"/>
      <c r="AC209" s="537"/>
      <c r="AD209" s="537"/>
      <c r="AE209" s="537"/>
      <c r="AF209" s="537"/>
      <c r="AG209" s="537"/>
      <c r="AH209" s="537"/>
      <c r="AI209" s="537"/>
      <c r="AJ209" s="537"/>
      <c r="AK209" s="537"/>
      <c r="AL209" s="537"/>
      <c r="AM209" s="537"/>
      <c r="AN209" s="537"/>
      <c r="AO209" s="537"/>
      <c r="AP209" s="537"/>
      <c r="AQ209" s="537"/>
      <c r="AR209" s="537"/>
      <c r="AS209" s="537"/>
      <c r="AT209" s="537"/>
      <c r="AU209" s="537"/>
      <c r="AV209" s="537"/>
      <c r="AW209" s="537"/>
      <c r="AX209" s="537"/>
      <c r="AY209" s="537"/>
      <c r="AZ209" s="537"/>
      <c r="BA209" s="537"/>
      <c r="BB209" s="537"/>
      <c r="BC209" s="537"/>
      <c r="BD209" s="537"/>
      <c r="BE209" s="537"/>
      <c r="BF209" s="537"/>
      <c r="BG209" s="537"/>
      <c r="BH209" s="537"/>
    </row>
    <row r="210" spans="1:60" s="551" customFormat="1" ht="12.75" customHeight="1" x14ac:dyDescent="0.3">
      <c r="A210" s="547"/>
      <c r="B210" s="547"/>
      <c r="C210" s="548"/>
      <c r="D210" s="537"/>
      <c r="E210" s="537" t="s">
        <v>382</v>
      </c>
      <c r="F210" s="534">
        <v>0.45042253521126702</v>
      </c>
      <c r="G210" s="537" t="s">
        <v>82</v>
      </c>
      <c r="H210" s="525" t="str">
        <f xml:space="preserve"> Sources!I$32</f>
        <v>XXIV</v>
      </c>
      <c r="I210" s="537"/>
      <c r="J210" s="457"/>
      <c r="K210" s="537"/>
      <c r="L210" s="537"/>
      <c r="M210" s="537"/>
      <c r="N210" s="537"/>
      <c r="O210" s="537"/>
      <c r="P210" s="457"/>
      <c r="Q210" s="537"/>
      <c r="R210" s="537"/>
      <c r="S210" s="537"/>
      <c r="T210" s="537"/>
      <c r="U210" s="464"/>
      <c r="V210" s="537"/>
      <c r="W210" s="537"/>
      <c r="X210" s="537"/>
      <c r="Y210" s="537"/>
      <c r="Z210" s="537"/>
      <c r="AA210" s="537"/>
      <c r="AB210" s="537"/>
      <c r="AC210" s="537"/>
      <c r="AD210" s="537"/>
      <c r="AE210" s="537"/>
      <c r="AF210" s="537"/>
      <c r="AG210" s="537"/>
      <c r="AH210" s="537"/>
      <c r="AI210" s="537"/>
      <c r="AJ210" s="537"/>
      <c r="AK210" s="537"/>
      <c r="AL210" s="537"/>
      <c r="AM210" s="537"/>
      <c r="AN210" s="537"/>
      <c r="AO210" s="537"/>
      <c r="AP210" s="537"/>
      <c r="AQ210" s="537"/>
      <c r="AR210" s="537"/>
      <c r="AS210" s="537"/>
      <c r="AT210" s="537"/>
      <c r="AU210" s="537"/>
      <c r="AV210" s="537"/>
      <c r="AW210" s="537"/>
      <c r="AX210" s="537"/>
      <c r="AY210" s="537"/>
      <c r="AZ210" s="537"/>
      <c r="BA210" s="537"/>
      <c r="BB210" s="537"/>
      <c r="BC210" s="537"/>
      <c r="BD210" s="537"/>
      <c r="BE210" s="537"/>
      <c r="BF210" s="537"/>
      <c r="BG210" s="537"/>
      <c r="BH210" s="537"/>
    </row>
    <row r="211" spans="1:60" s="551" customFormat="1" ht="12.75" customHeight="1" x14ac:dyDescent="0.3">
      <c r="A211" s="547"/>
      <c r="B211" s="547"/>
      <c r="C211" s="548"/>
      <c r="D211" s="537"/>
      <c r="E211" s="537" t="s">
        <v>383</v>
      </c>
      <c r="F211" s="534">
        <v>0.42169014084506995</v>
      </c>
      <c r="G211" s="537" t="s">
        <v>82</v>
      </c>
      <c r="H211" s="525" t="str">
        <f xml:space="preserve"> Sources!I$32</f>
        <v>XXIV</v>
      </c>
      <c r="I211" s="537"/>
      <c r="J211" s="457"/>
      <c r="K211" s="537"/>
      <c r="L211" s="537"/>
      <c r="M211" s="537"/>
      <c r="N211" s="537"/>
      <c r="O211" s="537"/>
      <c r="P211" s="457"/>
      <c r="Q211" s="537"/>
      <c r="R211" s="537"/>
      <c r="S211" s="537"/>
      <c r="T211" s="537"/>
      <c r="U211" s="464"/>
      <c r="V211" s="537"/>
      <c r="W211" s="537"/>
      <c r="X211" s="537"/>
      <c r="Y211" s="537"/>
      <c r="Z211" s="537"/>
      <c r="AA211" s="537"/>
      <c r="AB211" s="537"/>
      <c r="AC211" s="537"/>
      <c r="AD211" s="537"/>
      <c r="AE211" s="537"/>
      <c r="AF211" s="537"/>
      <c r="AG211" s="537"/>
      <c r="AH211" s="537"/>
      <c r="AI211" s="537"/>
      <c r="AJ211" s="537"/>
      <c r="AK211" s="537"/>
      <c r="AL211" s="537"/>
      <c r="AM211" s="537"/>
      <c r="AN211" s="537"/>
      <c r="AO211" s="537"/>
      <c r="AP211" s="537"/>
      <c r="AQ211" s="537"/>
      <c r="AR211" s="537"/>
      <c r="AS211" s="537"/>
      <c r="AT211" s="537"/>
      <c r="AU211" s="537"/>
      <c r="AV211" s="537"/>
      <c r="AW211" s="537"/>
      <c r="AX211" s="537"/>
      <c r="AY211" s="537"/>
      <c r="AZ211" s="537"/>
      <c r="BA211" s="537"/>
      <c r="BB211" s="537"/>
      <c r="BC211" s="537"/>
      <c r="BD211" s="537"/>
      <c r="BE211" s="537"/>
      <c r="BF211" s="537"/>
      <c r="BG211" s="537"/>
      <c r="BH211" s="537"/>
    </row>
    <row r="212" spans="1:60" s="551" customFormat="1" ht="12.75" customHeight="1" x14ac:dyDescent="0.3">
      <c r="A212" s="547"/>
      <c r="B212" s="547"/>
      <c r="C212" s="548"/>
      <c r="D212" s="537"/>
      <c r="E212" s="537" t="s">
        <v>384</v>
      </c>
      <c r="F212" s="534">
        <v>0.278028169014084</v>
      </c>
      <c r="G212" s="537" t="s">
        <v>82</v>
      </c>
      <c r="H212" s="525" t="str">
        <f xml:space="preserve"> Sources!I$32</f>
        <v>XXIV</v>
      </c>
      <c r="I212" s="537"/>
      <c r="J212" s="457"/>
      <c r="K212" s="537"/>
      <c r="L212" s="537"/>
      <c r="M212" s="537"/>
      <c r="N212" s="537"/>
      <c r="O212" s="537"/>
      <c r="P212" s="457"/>
      <c r="Q212" s="537"/>
      <c r="R212" s="537"/>
      <c r="S212" s="537"/>
      <c r="T212" s="537"/>
      <c r="U212" s="464"/>
      <c r="V212" s="537"/>
      <c r="W212" s="537"/>
      <c r="X212" s="537"/>
      <c r="Y212" s="537"/>
      <c r="Z212" s="537"/>
      <c r="AA212" s="537"/>
      <c r="AB212" s="537"/>
      <c r="AC212" s="537"/>
      <c r="AD212" s="537"/>
      <c r="AE212" s="537"/>
      <c r="AF212" s="537"/>
      <c r="AG212" s="537"/>
      <c r="AH212" s="537"/>
      <c r="AI212" s="537"/>
      <c r="AJ212" s="537"/>
      <c r="AK212" s="537"/>
      <c r="AL212" s="537"/>
      <c r="AM212" s="537"/>
      <c r="AN212" s="537"/>
      <c r="AO212" s="537"/>
      <c r="AP212" s="537"/>
      <c r="AQ212" s="537"/>
      <c r="AR212" s="537"/>
      <c r="AS212" s="537"/>
      <c r="AT212" s="537"/>
      <c r="AU212" s="537"/>
      <c r="AV212" s="537"/>
      <c r="AW212" s="537"/>
      <c r="AX212" s="537"/>
      <c r="AY212" s="537"/>
      <c r="AZ212" s="537"/>
      <c r="BA212" s="537"/>
      <c r="BB212" s="537"/>
      <c r="BC212" s="537"/>
      <c r="BD212" s="537"/>
      <c r="BE212" s="537"/>
      <c r="BF212" s="537"/>
      <c r="BG212" s="537"/>
      <c r="BH212" s="537"/>
    </row>
    <row r="213" spans="1:60" s="551" customFormat="1" ht="12.75" customHeight="1" x14ac:dyDescent="0.3">
      <c r="A213" s="555"/>
      <c r="B213" s="555"/>
      <c r="C213" s="556"/>
      <c r="F213" s="532"/>
      <c r="H213" s="550"/>
      <c r="J213" s="457"/>
      <c r="P213" s="457"/>
      <c r="U213" s="464"/>
    </row>
    <row r="214" spans="1:60" s="551" customFormat="1" ht="12.75" customHeight="1" x14ac:dyDescent="0.3">
      <c r="A214" s="547"/>
      <c r="B214" s="547" t="s">
        <v>385</v>
      </c>
      <c r="C214" s="548"/>
      <c r="D214" s="537"/>
      <c r="E214" s="537"/>
      <c r="F214" s="537"/>
      <c r="G214" s="537"/>
      <c r="H214" s="550"/>
      <c r="I214" s="537"/>
      <c r="J214" s="457"/>
      <c r="K214" s="537"/>
      <c r="L214" s="537"/>
      <c r="M214" s="537"/>
      <c r="N214" s="537"/>
      <c r="O214" s="537"/>
      <c r="P214" s="457"/>
      <c r="Q214" s="537"/>
      <c r="R214" s="537"/>
      <c r="S214" s="537"/>
      <c r="T214" s="537"/>
      <c r="U214" s="464"/>
      <c r="V214" s="537"/>
      <c r="W214" s="537"/>
      <c r="X214" s="537"/>
      <c r="Y214" s="537"/>
      <c r="Z214" s="537"/>
      <c r="AA214" s="537"/>
      <c r="AB214" s="537"/>
      <c r="AC214" s="537"/>
      <c r="AD214" s="537"/>
      <c r="AE214" s="537"/>
      <c r="AF214" s="537"/>
      <c r="AG214" s="537"/>
      <c r="AH214" s="537"/>
      <c r="AI214" s="537"/>
      <c r="AJ214" s="537"/>
      <c r="AK214" s="537"/>
      <c r="AL214" s="537"/>
      <c r="AM214" s="537"/>
      <c r="AN214" s="537"/>
      <c r="AO214" s="537"/>
      <c r="AP214" s="537"/>
      <c r="AQ214" s="537"/>
      <c r="AR214" s="537"/>
      <c r="AS214" s="537"/>
      <c r="AT214" s="537"/>
      <c r="AU214" s="537"/>
      <c r="AV214" s="537"/>
      <c r="AW214" s="537"/>
      <c r="AX214" s="537"/>
      <c r="AY214" s="537"/>
      <c r="AZ214" s="537"/>
      <c r="BA214" s="537"/>
      <c r="BB214" s="537"/>
      <c r="BC214" s="537"/>
      <c r="BD214" s="537"/>
      <c r="BE214" s="537"/>
      <c r="BF214" s="537"/>
      <c r="BG214" s="537"/>
      <c r="BH214" s="537"/>
    </row>
    <row r="215" spans="1:60" s="551" customFormat="1" ht="12.75" customHeight="1" x14ac:dyDescent="0.3">
      <c r="A215" s="555"/>
      <c r="B215" s="555"/>
      <c r="C215" s="556"/>
      <c r="E215" s="551" t="s">
        <v>386</v>
      </c>
      <c r="F215" s="534">
        <v>0.88290713324360703</v>
      </c>
      <c r="G215" s="551" t="s">
        <v>82</v>
      </c>
      <c r="H215" s="525" t="str">
        <f xml:space="preserve"> Sources!I$33</f>
        <v>XXV</v>
      </c>
      <c r="J215" s="457"/>
      <c r="P215" s="457"/>
      <c r="U215" s="464"/>
    </row>
    <row r="216" spans="1:60" s="551" customFormat="1" ht="12.75" customHeight="1" x14ac:dyDescent="0.3">
      <c r="A216" s="555"/>
      <c r="B216" s="555"/>
      <c r="C216" s="556"/>
      <c r="E216" s="551" t="s">
        <v>358</v>
      </c>
      <c r="F216" s="534">
        <v>0.86406460296096899</v>
      </c>
      <c r="G216" s="551" t="s">
        <v>82</v>
      </c>
      <c r="H216" s="525" t="str">
        <f xml:space="preserve"> Sources!I$33</f>
        <v>XXV</v>
      </c>
      <c r="J216" s="457"/>
      <c r="P216" s="457"/>
      <c r="U216" s="464"/>
    </row>
    <row r="217" spans="1:60" s="551" customFormat="1" ht="12.75" customHeight="1" x14ac:dyDescent="0.3">
      <c r="A217" s="555"/>
      <c r="B217" s="555"/>
      <c r="C217" s="556"/>
      <c r="E217" s="551" t="s">
        <v>387</v>
      </c>
      <c r="F217" s="534">
        <v>0.84522207267833105</v>
      </c>
      <c r="G217" s="551" t="s">
        <v>82</v>
      </c>
      <c r="H217" s="525" t="str">
        <f xml:space="preserve"> Sources!I$33</f>
        <v>XXV</v>
      </c>
      <c r="J217" s="457"/>
      <c r="P217" s="457"/>
      <c r="U217" s="464"/>
    </row>
    <row r="218" spans="1:60" s="551" customFormat="1" ht="12.75" customHeight="1" x14ac:dyDescent="0.3">
      <c r="A218" s="555"/>
      <c r="B218" s="555"/>
      <c r="C218" s="556"/>
      <c r="E218" s="551" t="s">
        <v>388</v>
      </c>
      <c r="F218" s="534">
        <v>0.84253028263795404</v>
      </c>
      <c r="G218" s="551" t="s">
        <v>82</v>
      </c>
      <c r="H218" s="525" t="str">
        <f xml:space="preserve"> Sources!I$33</f>
        <v>XXV</v>
      </c>
      <c r="J218" s="457"/>
      <c r="P218" s="457"/>
      <c r="U218" s="464"/>
    </row>
    <row r="219" spans="1:60" s="551" customFormat="1" ht="12.75" customHeight="1" x14ac:dyDescent="0.3">
      <c r="A219" s="555"/>
      <c r="B219" s="555"/>
      <c r="C219" s="556"/>
      <c r="E219" s="551" t="s">
        <v>353</v>
      </c>
      <c r="F219" s="534">
        <v>0.82368775235531599</v>
      </c>
      <c r="G219" s="551" t="s">
        <v>82</v>
      </c>
      <c r="H219" s="525" t="str">
        <f xml:space="preserve"> Sources!I$33</f>
        <v>XXV</v>
      </c>
      <c r="J219" s="457"/>
      <c r="P219" s="457"/>
      <c r="U219" s="464"/>
    </row>
    <row r="220" spans="1:60" s="551" customFormat="1" ht="12.75" customHeight="1" x14ac:dyDescent="0.3">
      <c r="A220" s="555"/>
      <c r="B220" s="555"/>
      <c r="C220" s="556"/>
      <c r="E220" s="551" t="s">
        <v>389</v>
      </c>
      <c r="F220" s="534">
        <v>0.81965006729475098</v>
      </c>
      <c r="G220" s="551" t="s">
        <v>82</v>
      </c>
      <c r="H220" s="525" t="str">
        <f xml:space="preserve"> Sources!I$33</f>
        <v>XXV</v>
      </c>
      <c r="J220" s="457"/>
      <c r="P220" s="457"/>
      <c r="U220" s="464"/>
    </row>
    <row r="221" spans="1:60" s="551" customFormat="1" ht="12.75" customHeight="1" x14ac:dyDescent="0.3">
      <c r="A221" s="555"/>
      <c r="B221" s="555"/>
      <c r="C221" s="556"/>
      <c r="E221" s="551" t="s">
        <v>390</v>
      </c>
      <c r="F221" s="534">
        <v>0.81695827725437398</v>
      </c>
      <c r="G221" s="551" t="s">
        <v>82</v>
      </c>
      <c r="H221" s="525" t="str">
        <f xml:space="preserve"> Sources!I$33</f>
        <v>XXV</v>
      </c>
      <c r="J221" s="457"/>
      <c r="P221" s="457"/>
      <c r="U221" s="464"/>
    </row>
    <row r="222" spans="1:60" s="551" customFormat="1" ht="12.75" customHeight="1" x14ac:dyDescent="0.3">
      <c r="A222" s="555"/>
      <c r="B222" s="555"/>
      <c r="C222" s="556"/>
      <c r="E222" s="551" t="s">
        <v>391</v>
      </c>
      <c r="F222" s="534">
        <v>0.81292059219380897</v>
      </c>
      <c r="G222" s="551" t="s">
        <v>82</v>
      </c>
      <c r="H222" s="525" t="str">
        <f xml:space="preserve"> Sources!I$33</f>
        <v>XXV</v>
      </c>
      <c r="J222" s="457"/>
      <c r="P222" s="457"/>
      <c r="U222" s="464"/>
    </row>
    <row r="223" spans="1:60" s="551" customFormat="1" ht="12.75" customHeight="1" x14ac:dyDescent="0.3">
      <c r="A223" s="555"/>
      <c r="B223" s="555"/>
      <c r="C223" s="556"/>
      <c r="E223" s="551" t="s">
        <v>392</v>
      </c>
      <c r="F223" s="534">
        <v>0.78600269179004001</v>
      </c>
      <c r="G223" s="551" t="s">
        <v>82</v>
      </c>
      <c r="H223" s="525" t="str">
        <f xml:space="preserve"> Sources!I$33</f>
        <v>XXV</v>
      </c>
      <c r="J223" s="457"/>
      <c r="P223" s="457"/>
      <c r="U223" s="464"/>
    </row>
    <row r="224" spans="1:60" s="551" customFormat="1" ht="12.75" customHeight="1" x14ac:dyDescent="0.3">
      <c r="A224" s="555"/>
      <c r="B224" s="555"/>
      <c r="C224" s="556"/>
      <c r="E224" s="551" t="s">
        <v>361</v>
      </c>
      <c r="F224" s="534">
        <v>0.781965006729475</v>
      </c>
      <c r="G224" s="551" t="s">
        <v>82</v>
      </c>
      <c r="H224" s="525" t="str">
        <f xml:space="preserve"> Sources!I$33</f>
        <v>XXV</v>
      </c>
      <c r="J224" s="457"/>
      <c r="P224" s="457"/>
      <c r="U224" s="464"/>
    </row>
    <row r="225" spans="1:21" s="551" customFormat="1" ht="12.75" customHeight="1" x14ac:dyDescent="0.3">
      <c r="A225" s="555"/>
      <c r="B225" s="555"/>
      <c r="C225" s="556"/>
      <c r="E225" s="551" t="s">
        <v>393</v>
      </c>
      <c r="F225" s="534">
        <v>0.76978745322955056</v>
      </c>
      <c r="G225" s="551" t="s">
        <v>82</v>
      </c>
      <c r="H225" s="525" t="str">
        <f xml:space="preserve"> Sources!I$33</f>
        <v>XXV</v>
      </c>
      <c r="J225" s="457"/>
      <c r="P225" s="457"/>
      <c r="U225" s="464"/>
    </row>
    <row r="226" spans="1:21" s="551" customFormat="1" ht="12.75" customHeight="1" x14ac:dyDescent="0.3">
      <c r="A226" s="555"/>
      <c r="B226" s="555"/>
      <c r="C226" s="556"/>
      <c r="E226" s="551" t="s">
        <v>356</v>
      </c>
      <c r="F226" s="534">
        <v>0.77658142664872098</v>
      </c>
      <c r="G226" s="551" t="s">
        <v>82</v>
      </c>
      <c r="H226" s="525" t="str">
        <f xml:space="preserve"> Sources!I$33</f>
        <v>XXV</v>
      </c>
      <c r="J226" s="457"/>
      <c r="P226" s="457"/>
      <c r="U226" s="464"/>
    </row>
    <row r="227" spans="1:21" s="551" customFormat="1" ht="12.75" customHeight="1" x14ac:dyDescent="0.3">
      <c r="A227" s="555"/>
      <c r="B227" s="555"/>
      <c r="C227" s="556"/>
      <c r="E227" s="551" t="s">
        <v>394</v>
      </c>
      <c r="F227" s="534">
        <v>0.77388963660834398</v>
      </c>
      <c r="G227" s="551" t="s">
        <v>82</v>
      </c>
      <c r="H227" s="525" t="str">
        <f xml:space="preserve"> Sources!I$33</f>
        <v>XXV</v>
      </c>
      <c r="J227" s="457"/>
      <c r="P227" s="457"/>
      <c r="U227" s="464"/>
    </row>
    <row r="228" spans="1:21" s="551" customFormat="1" ht="12.75" customHeight="1" x14ac:dyDescent="0.3">
      <c r="A228" s="555"/>
      <c r="B228" s="555"/>
      <c r="C228" s="556"/>
      <c r="E228" s="551" t="s">
        <v>395</v>
      </c>
      <c r="F228" s="534">
        <v>0.75235531628532903</v>
      </c>
      <c r="G228" s="551" t="s">
        <v>82</v>
      </c>
      <c r="H228" s="525" t="str">
        <f xml:space="preserve"> Sources!I$33</f>
        <v>XXV</v>
      </c>
      <c r="J228" s="457"/>
      <c r="P228" s="457"/>
      <c r="U228" s="464"/>
    </row>
    <row r="229" spans="1:21" s="551" customFormat="1" ht="12.75" customHeight="1" x14ac:dyDescent="0.3">
      <c r="A229" s="555"/>
      <c r="B229" s="555"/>
      <c r="C229" s="556"/>
      <c r="E229" s="551" t="s">
        <v>354</v>
      </c>
      <c r="F229" s="534">
        <v>0.75100942126514103</v>
      </c>
      <c r="G229" s="551" t="s">
        <v>82</v>
      </c>
      <c r="H229" s="525" t="str">
        <f xml:space="preserve"> Sources!I$33</f>
        <v>XXV</v>
      </c>
      <c r="J229" s="457"/>
      <c r="P229" s="457"/>
      <c r="U229" s="464"/>
    </row>
    <row r="230" spans="1:21" s="551" customFormat="1" ht="12.75" customHeight="1" x14ac:dyDescent="0.3">
      <c r="A230" s="555"/>
      <c r="B230" s="555"/>
      <c r="C230" s="556"/>
      <c r="E230" s="551" t="s">
        <v>366</v>
      </c>
      <c r="F230" s="534">
        <v>0.69851951547779201</v>
      </c>
      <c r="G230" s="551" t="s">
        <v>82</v>
      </c>
      <c r="H230" s="525" t="str">
        <f xml:space="preserve"> Sources!I$33</f>
        <v>XXV</v>
      </c>
      <c r="J230" s="457"/>
      <c r="P230" s="457"/>
      <c r="U230" s="464"/>
    </row>
    <row r="231" spans="1:21" s="551" customFormat="1" ht="12.75" customHeight="1" x14ac:dyDescent="0.3">
      <c r="A231" s="555"/>
      <c r="B231" s="555"/>
      <c r="C231" s="556"/>
      <c r="E231" s="551" t="s">
        <v>367</v>
      </c>
      <c r="F231" s="534">
        <v>0.67429340511440095</v>
      </c>
      <c r="G231" s="551" t="s">
        <v>82</v>
      </c>
      <c r="H231" s="525" t="str">
        <f xml:space="preserve"> Sources!I$33</f>
        <v>XXV</v>
      </c>
      <c r="J231" s="457"/>
      <c r="P231" s="457"/>
      <c r="U231" s="464"/>
    </row>
    <row r="232" spans="1:21" s="551" customFormat="1" ht="12.75" customHeight="1" x14ac:dyDescent="0.3">
      <c r="A232" s="555"/>
      <c r="B232" s="555"/>
      <c r="C232" s="556"/>
      <c r="E232" s="551" t="s">
        <v>362</v>
      </c>
      <c r="F232" s="534">
        <v>0.64333781965006698</v>
      </c>
      <c r="G232" s="551" t="s">
        <v>82</v>
      </c>
      <c r="H232" s="525" t="str">
        <f xml:space="preserve"> Sources!I$33</f>
        <v>XXV</v>
      </c>
      <c r="J232" s="457"/>
      <c r="P232" s="457"/>
      <c r="U232" s="464"/>
    </row>
    <row r="233" spans="1:21" s="551" customFormat="1" ht="12.75" customHeight="1" x14ac:dyDescent="0.3">
      <c r="A233" s="555"/>
      <c r="B233" s="555"/>
      <c r="C233" s="556"/>
      <c r="E233" s="551" t="s">
        <v>396</v>
      </c>
      <c r="F233" s="534">
        <v>0.59350000000000003</v>
      </c>
      <c r="G233" s="551" t="s">
        <v>82</v>
      </c>
      <c r="H233" s="525" t="str">
        <f xml:space="preserve"> Sources!I$33</f>
        <v>XXV</v>
      </c>
      <c r="J233" s="457"/>
      <c r="P233" s="457"/>
      <c r="U233" s="464"/>
    </row>
    <row r="234" spans="1:21" s="551" customFormat="1" ht="12.75" customHeight="1" x14ac:dyDescent="0.3">
      <c r="A234" s="555"/>
      <c r="B234" s="555"/>
      <c r="C234" s="556"/>
      <c r="E234" s="551" t="s">
        <v>372</v>
      </c>
      <c r="F234" s="534">
        <v>0.58681022880215306</v>
      </c>
      <c r="G234" s="551" t="s">
        <v>82</v>
      </c>
      <c r="H234" s="525" t="str">
        <f xml:space="preserve"> Sources!I$33</f>
        <v>XXV</v>
      </c>
      <c r="J234" s="457"/>
      <c r="P234" s="457"/>
      <c r="U234" s="464"/>
    </row>
    <row r="235" spans="1:21" s="551" customFormat="1" ht="12.75" customHeight="1" x14ac:dyDescent="0.3">
      <c r="A235" s="555"/>
      <c r="B235" s="555"/>
      <c r="C235" s="556"/>
      <c r="E235" s="551" t="s">
        <v>397</v>
      </c>
      <c r="F235" s="534">
        <v>0.58008075370121104</v>
      </c>
      <c r="G235" s="551" t="s">
        <v>82</v>
      </c>
      <c r="H235" s="525" t="str">
        <f xml:space="preserve"> Sources!I$33</f>
        <v>XXV</v>
      </c>
      <c r="J235" s="457"/>
      <c r="P235" s="457"/>
      <c r="U235" s="464"/>
    </row>
    <row r="236" spans="1:21" s="551" customFormat="1" ht="12.75" customHeight="1" x14ac:dyDescent="0.3">
      <c r="A236" s="555"/>
      <c r="B236" s="555"/>
      <c r="C236" s="556"/>
      <c r="E236" s="551" t="s">
        <v>398</v>
      </c>
      <c r="F236" s="534">
        <v>0.57873485868102303</v>
      </c>
      <c r="G236" s="551" t="s">
        <v>82</v>
      </c>
      <c r="H236" s="525" t="str">
        <f xml:space="preserve"> Sources!I$33</f>
        <v>XXV</v>
      </c>
      <c r="J236" s="457"/>
      <c r="P236" s="457"/>
      <c r="U236" s="464"/>
    </row>
    <row r="237" spans="1:21" s="551" customFormat="1" ht="12.75" customHeight="1" x14ac:dyDescent="0.3">
      <c r="A237" s="555"/>
      <c r="B237" s="555"/>
      <c r="C237" s="556"/>
      <c r="E237" s="551" t="s">
        <v>399</v>
      </c>
      <c r="F237" s="534">
        <v>0.56859999999999999</v>
      </c>
      <c r="G237" s="551" t="s">
        <v>82</v>
      </c>
      <c r="H237" s="525" t="str">
        <f xml:space="preserve"> Sources!I$33</f>
        <v>XXV</v>
      </c>
      <c r="J237" s="457"/>
      <c r="P237" s="457"/>
      <c r="U237" s="464"/>
    </row>
    <row r="238" spans="1:21" s="551" customFormat="1" ht="12.75" customHeight="1" x14ac:dyDescent="0.3">
      <c r="A238" s="555"/>
      <c r="B238" s="555"/>
      <c r="C238" s="556"/>
      <c r="E238" s="551" t="s">
        <v>400</v>
      </c>
      <c r="F238" s="534">
        <v>0.52489905787348501</v>
      </c>
      <c r="G238" s="551" t="s">
        <v>82</v>
      </c>
      <c r="H238" s="525" t="str">
        <f xml:space="preserve"> Sources!I$33</f>
        <v>XXV</v>
      </c>
      <c r="J238" s="457"/>
      <c r="P238" s="457"/>
      <c r="U238" s="464"/>
    </row>
    <row r="239" spans="1:21" s="551" customFormat="1" ht="12.75" customHeight="1" x14ac:dyDescent="0.3">
      <c r="A239" s="555"/>
      <c r="B239" s="555"/>
      <c r="C239" s="556"/>
      <c r="E239" s="551" t="s">
        <v>401</v>
      </c>
      <c r="F239" s="534">
        <v>0.47375504710632499</v>
      </c>
      <c r="G239" s="551" t="s">
        <v>82</v>
      </c>
      <c r="H239" s="525" t="str">
        <f xml:space="preserve"> Sources!I$33</f>
        <v>XXV</v>
      </c>
      <c r="J239" s="457"/>
      <c r="P239" s="457"/>
      <c r="U239" s="464"/>
    </row>
    <row r="240" spans="1:21" s="551" customFormat="1" ht="12.75" customHeight="1" x14ac:dyDescent="0.3">
      <c r="A240" s="555"/>
      <c r="B240" s="555"/>
      <c r="C240" s="556"/>
      <c r="E240" s="551" t="s">
        <v>402</v>
      </c>
      <c r="F240" s="534">
        <v>0.30820995962314901</v>
      </c>
      <c r="G240" s="551" t="s">
        <v>82</v>
      </c>
      <c r="H240" s="525" t="str">
        <f xml:space="preserve"> Sources!I$33</f>
        <v>XXV</v>
      </c>
      <c r="J240" s="457"/>
      <c r="P240" s="457"/>
      <c r="U240" s="464"/>
    </row>
    <row r="241" spans="1:21" x14ac:dyDescent="0.3">
      <c r="J241" s="457"/>
      <c r="P241" s="457"/>
      <c r="U241" s="464"/>
    </row>
    <row r="242" spans="1:21" s="508" customFormat="1" ht="12.75" customHeight="1" x14ac:dyDescent="0.3">
      <c r="A242" s="582"/>
      <c r="B242" s="582"/>
      <c r="C242" s="583"/>
      <c r="E242" s="587" t="s">
        <v>403</v>
      </c>
      <c r="F242" s="532" t="s">
        <v>404</v>
      </c>
      <c r="H242" s="565"/>
      <c r="J242" s="457"/>
      <c r="P242" s="457"/>
      <c r="U242" s="464"/>
    </row>
    <row r="243" spans="1:21" s="508" customFormat="1" ht="12.75" customHeight="1" x14ac:dyDescent="0.3">
      <c r="A243" s="582"/>
      <c r="B243" s="582"/>
      <c r="C243" s="583"/>
      <c r="E243" s="587" t="s">
        <v>405</v>
      </c>
      <c r="F243" s="532" t="s">
        <v>406</v>
      </c>
      <c r="H243" s="565"/>
      <c r="J243" s="457"/>
      <c r="P243" s="457"/>
      <c r="U243" s="464"/>
    </row>
    <row r="244" spans="1:21" x14ac:dyDescent="0.3">
      <c r="E244" s="353"/>
      <c r="F244" s="353"/>
      <c r="J244" s="457"/>
      <c r="P244" s="457"/>
      <c r="U244" s="464"/>
    </row>
    <row r="245" spans="1:21" s="393" customFormat="1" x14ac:dyDescent="0.3">
      <c r="A245" s="389"/>
      <c r="B245" s="389"/>
      <c r="C245" s="390"/>
      <c r="D245" s="391"/>
      <c r="E245" s="406" t="s">
        <v>407</v>
      </c>
      <c r="F245" s="584" t="s">
        <v>408</v>
      </c>
      <c r="G245" s="585"/>
      <c r="H245" s="537"/>
      <c r="I245" s="392"/>
      <c r="J245" s="457"/>
      <c r="P245" s="457"/>
      <c r="U245" s="464"/>
    </row>
    <row r="246" spans="1:21" x14ac:dyDescent="0.3">
      <c r="E246" s="406" t="s">
        <v>409</v>
      </c>
      <c r="F246" s="586" t="s">
        <v>410</v>
      </c>
      <c r="G246" s="585"/>
      <c r="H246" s="537"/>
      <c r="J246" s="457"/>
      <c r="P246" s="457"/>
      <c r="U246" s="464"/>
    </row>
    <row r="247" spans="1:21" x14ac:dyDescent="0.3">
      <c r="J247" s="457"/>
      <c r="P247" s="457"/>
      <c r="U247" s="464"/>
    </row>
    <row r="248" spans="1:21" x14ac:dyDescent="0.3">
      <c r="A248" s="319" t="s">
        <v>88</v>
      </c>
      <c r="J248" s="457"/>
      <c r="P248" s="457"/>
      <c r="U248" s="464"/>
    </row>
    <row r="249" spans="1:21" x14ac:dyDescent="0.3">
      <c r="J249" s="457"/>
      <c r="P249" s="457"/>
      <c r="U249" s="464"/>
    </row>
    <row r="251" spans="1:21" x14ac:dyDescent="0.3">
      <c r="J251" s="457"/>
      <c r="P251" s="457"/>
      <c r="U251" s="464"/>
    </row>
  </sheetData>
  <conditionalFormatting sqref="I13:I17">
    <cfRule type="cellIs" dxfId="115" priority="4" operator="equal">
      <formula>"tu"</formula>
    </cfRule>
  </conditionalFormatting>
  <conditionalFormatting sqref="I20:I30 I114:I116 I118:I119 I134:I137 I153:I156 I164">
    <cfRule type="cellIs" dxfId="114" priority="40" operator="equal">
      <formula>"tu"</formula>
    </cfRule>
  </conditionalFormatting>
  <conditionalFormatting sqref="Q13:T18">
    <cfRule type="cellIs" dxfId="113" priority="1" operator="equal">
      <formula>""</formula>
    </cfRule>
  </conditionalFormatting>
  <conditionalFormatting sqref="Q20:T30">
    <cfRule type="cellIs" dxfId="112" priority="2" operator="equal">
      <formula>""</formula>
    </cfRule>
  </conditionalFormatting>
  <dataValidations disablePrompts="1" count="2">
    <dataValidation type="list" allowBlank="1" showInputMessage="1" showErrorMessage="1" sqref="K65:O71 F124 N64:O64 V76:V79 K76:O79 Q76:T79 V64:V71 Q64:T71" xr:uid="{00000000-0002-0000-0400-000002000000}">
      <formula1>"yes, no"</formula1>
    </dataValidation>
    <dataValidation type="list" allowBlank="1" showInputMessage="1" showErrorMessage="1" sqref="F114" xr:uid="{73C33288-C35F-41EC-923F-EFE7E0915C09}">
      <formula1>"yes,no"</formula1>
    </dataValidation>
  </dataValidations>
  <pageMargins left="0.7" right="0.7" top="0.75" bottom="0.75" header="0.3" footer="0.3"/>
  <headerFooter>
    <oddFooter>&amp;L_x000D_&amp;1#&amp;"Calibri"&amp;10&amp;K000000 Classified as Microsoft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3BB1-8F2B-4BDB-8427-1B9A072F9A98}">
  <sheetPr codeName="Sheet7">
    <tabColor rgb="FFFFFF99"/>
    <outlinePr summaryBelow="0" summaryRight="0"/>
  </sheetPr>
  <dimension ref="A1:BH47"/>
  <sheetViews>
    <sheetView defaultGridColor="0" colorId="22" zoomScale="80" zoomScaleNormal="80" workbookViewId="0">
      <pane xSplit="9" ySplit="4" topLeftCell="J5" activePane="bottomRight" state="frozen"/>
      <selection pane="topRight" activeCell="E117" sqref="E117"/>
      <selection pane="bottomLeft" activeCell="E117" sqref="E117"/>
      <selection pane="bottomRight" activeCell="F17" sqref="F17"/>
    </sheetView>
  </sheetViews>
  <sheetFormatPr defaultColWidth="0" defaultRowHeight="12.75" customHeight="1" x14ac:dyDescent="0.3"/>
  <cols>
    <col min="1" max="2" width="1.33203125" style="4" customWidth="1"/>
    <col min="3" max="3" width="1.33203125" style="162" customWidth="1"/>
    <col min="4" max="4" width="1.33203125" style="113" customWidth="1"/>
    <col min="5" max="5" width="50.6640625" style="113" customWidth="1"/>
    <col min="6" max="6" width="12.6640625" style="113" customWidth="1"/>
    <col min="7" max="7" width="15" style="113" customWidth="1"/>
    <col min="8" max="8" width="34.88671875" style="116" customWidth="1"/>
    <col min="9" max="9" width="11.6640625" style="113" customWidth="1" collapsed="1"/>
    <col min="10" max="10" width="2.6640625" style="113" customWidth="1"/>
    <col min="11" max="60" width="11.6640625" style="113" customWidth="1"/>
    <col min="61" max="16384" width="0" style="137" hidden="1"/>
  </cols>
  <sheetData>
    <row r="1" spans="1:60" ht="26.25" customHeight="1" x14ac:dyDescent="0.3">
      <c r="A1" s="7" t="str">
        <f ca="1" xml:space="preserve"> RIGHT(CELL("filename", $A$1), LEN(CELL("filename", $A$1)) - SEARCH("]", CELL("filename", $A$1)))</f>
        <v>InpS</v>
      </c>
      <c r="B1" s="8"/>
      <c r="F1" s="10"/>
    </row>
    <row r="2" spans="1:60" s="16" customFormat="1" ht="12.75" customHeight="1" x14ac:dyDescent="0.3">
      <c r="A2" s="4"/>
      <c r="B2" s="4"/>
      <c r="C2" s="162"/>
      <c r="D2" s="5"/>
      <c r="E2" s="108" t="str">
        <f xml:space="preserve"> 'Time&amp;Esc'!E$14</f>
        <v>Calendar year</v>
      </c>
      <c r="F2" s="14">
        <f ca="1" xml:space="preserve"> Outputs!F$2</f>
        <v>0</v>
      </c>
      <c r="G2" s="25" t="str">
        <f xml:space="preserve"> Outputs!I$2</f>
        <v>Error chks</v>
      </c>
      <c r="H2" s="108"/>
      <c r="I2" s="18"/>
      <c r="J2" s="108"/>
      <c r="K2" s="108">
        <f xml:space="preserve"> 'Time&amp;Esc'!K$14</f>
        <v>2017</v>
      </c>
      <c r="L2" s="108">
        <f xml:space="preserve"> 'Time&amp;Esc'!L$14</f>
        <v>2018</v>
      </c>
      <c r="M2" s="108">
        <f xml:space="preserve"> 'Time&amp;Esc'!M$14</f>
        <v>2019</v>
      </c>
      <c r="N2" s="108">
        <f xml:space="preserve"> 'Time&amp;Esc'!N$14</f>
        <v>2020</v>
      </c>
      <c r="O2" s="108">
        <f xml:space="preserve"> 'Time&amp;Esc'!O$14</f>
        <v>2021</v>
      </c>
      <c r="P2" s="108">
        <f xml:space="preserve"> 'Time&amp;Esc'!P$14</f>
        <v>2022</v>
      </c>
      <c r="Q2" s="108">
        <f xml:space="preserve"> 'Time&amp;Esc'!Q$14</f>
        <v>2023</v>
      </c>
      <c r="R2" s="108">
        <f xml:space="preserve"> 'Time&amp;Esc'!R$14</f>
        <v>2024</v>
      </c>
      <c r="S2" s="108">
        <f xml:space="preserve"> 'Time&amp;Esc'!S$14</f>
        <v>2025</v>
      </c>
      <c r="T2" s="108">
        <f xml:space="preserve"> 'Time&amp;Esc'!T$14</f>
        <v>2026</v>
      </c>
      <c r="U2" s="108">
        <f xml:space="preserve"> 'Time&amp;Esc'!U$14</f>
        <v>2027</v>
      </c>
      <c r="V2" s="108">
        <f xml:space="preserve"> 'Time&amp;Esc'!V$14</f>
        <v>2028</v>
      </c>
      <c r="W2" s="108">
        <f xml:space="preserve"> 'Time&amp;Esc'!W$14</f>
        <v>2029</v>
      </c>
      <c r="X2" s="108">
        <f xml:space="preserve"> 'Time&amp;Esc'!X$14</f>
        <v>2030</v>
      </c>
      <c r="Y2" s="108">
        <f xml:space="preserve"> 'Time&amp;Esc'!Y$14</f>
        <v>2031</v>
      </c>
      <c r="Z2" s="108">
        <f xml:space="preserve"> 'Time&amp;Esc'!Z$14</f>
        <v>2032</v>
      </c>
      <c r="AA2" s="108">
        <f xml:space="preserve"> 'Time&amp;Esc'!AA$14</f>
        <v>2033</v>
      </c>
      <c r="AB2" s="108">
        <f xml:space="preserve"> 'Time&amp;Esc'!AB$14</f>
        <v>2034</v>
      </c>
      <c r="AC2" s="108">
        <f xml:space="preserve"> 'Time&amp;Esc'!AC$14</f>
        <v>2035</v>
      </c>
      <c r="AD2" s="108">
        <f xml:space="preserve"> 'Time&amp;Esc'!AD$14</f>
        <v>2036</v>
      </c>
      <c r="AE2" s="108">
        <f xml:space="preserve"> 'Time&amp;Esc'!AE$14</f>
        <v>2037</v>
      </c>
      <c r="AF2" s="108">
        <f xml:space="preserve"> 'Time&amp;Esc'!AF$14</f>
        <v>2038</v>
      </c>
      <c r="AG2" s="108">
        <f xml:space="preserve"> 'Time&amp;Esc'!AG$14</f>
        <v>2039</v>
      </c>
      <c r="AH2" s="108">
        <f xml:space="preserve"> 'Time&amp;Esc'!AH$14</f>
        <v>2040</v>
      </c>
      <c r="AI2" s="108">
        <f xml:space="preserve"> 'Time&amp;Esc'!AI$14</f>
        <v>2041</v>
      </c>
      <c r="AJ2" s="108">
        <f xml:space="preserve"> 'Time&amp;Esc'!AJ$14</f>
        <v>2042</v>
      </c>
      <c r="AK2" s="108">
        <f xml:space="preserve"> 'Time&amp;Esc'!AK$14</f>
        <v>2043</v>
      </c>
      <c r="AL2" s="108">
        <f xml:space="preserve"> 'Time&amp;Esc'!AL$14</f>
        <v>2044</v>
      </c>
      <c r="AM2" s="108">
        <f xml:space="preserve"> 'Time&amp;Esc'!AM$14</f>
        <v>2045</v>
      </c>
      <c r="AN2" s="108">
        <f xml:space="preserve"> 'Time&amp;Esc'!AN$14</f>
        <v>2046</v>
      </c>
      <c r="AO2" s="108">
        <f xml:space="preserve"> 'Time&amp;Esc'!AO$14</f>
        <v>2047</v>
      </c>
      <c r="AP2" s="108">
        <f xml:space="preserve"> 'Time&amp;Esc'!AP$14</f>
        <v>2048</v>
      </c>
      <c r="AQ2" s="108">
        <f xml:space="preserve"> 'Time&amp;Esc'!AQ$14</f>
        <v>2049</v>
      </c>
      <c r="AR2" s="108">
        <f xml:space="preserve"> 'Time&amp;Esc'!AR$14</f>
        <v>2050</v>
      </c>
      <c r="AS2" s="108">
        <f xml:space="preserve"> 'Time&amp;Esc'!AS$14</f>
        <v>2051</v>
      </c>
      <c r="AT2" s="108">
        <f xml:space="preserve"> 'Time&amp;Esc'!AT$14</f>
        <v>2052</v>
      </c>
      <c r="AU2" s="108">
        <f xml:space="preserve"> 'Time&amp;Esc'!AU$14</f>
        <v>2053</v>
      </c>
      <c r="AV2" s="108">
        <f xml:space="preserve"> 'Time&amp;Esc'!AV$14</f>
        <v>2054</v>
      </c>
      <c r="AW2" s="108">
        <f xml:space="preserve"> 'Time&amp;Esc'!AW$14</f>
        <v>2055</v>
      </c>
      <c r="AX2" s="108">
        <f xml:space="preserve"> 'Time&amp;Esc'!AX$14</f>
        <v>2056</v>
      </c>
      <c r="AY2" s="108">
        <f xml:space="preserve"> 'Time&amp;Esc'!AY$14</f>
        <v>2057</v>
      </c>
      <c r="AZ2" s="108">
        <f xml:space="preserve"> 'Time&amp;Esc'!AZ$14</f>
        <v>2058</v>
      </c>
      <c r="BA2" s="108">
        <f xml:space="preserve"> 'Time&amp;Esc'!BA$14</f>
        <v>2059</v>
      </c>
      <c r="BB2" s="108">
        <f xml:space="preserve"> 'Time&amp;Esc'!BB$14</f>
        <v>2060</v>
      </c>
      <c r="BC2" s="108">
        <f xml:space="preserve"> 'Time&amp;Esc'!BC$14</f>
        <v>2061</v>
      </c>
      <c r="BD2" s="108">
        <f xml:space="preserve"> 'Time&amp;Esc'!BD$14</f>
        <v>2062</v>
      </c>
      <c r="BE2" s="108">
        <f xml:space="preserve"> 'Time&amp;Esc'!BE$14</f>
        <v>2063</v>
      </c>
      <c r="BF2" s="108">
        <f xml:space="preserve"> 'Time&amp;Esc'!BF$14</f>
        <v>2064</v>
      </c>
      <c r="BG2" s="108">
        <f xml:space="preserve"> 'Time&amp;Esc'!BG$14</f>
        <v>2065</v>
      </c>
      <c r="BH2" s="108">
        <f xml:space="preserve"> 'Time&amp;Esc'!BH$14</f>
        <v>2066</v>
      </c>
    </row>
    <row r="3" spans="1:60" s="16" customFormat="1" ht="12.75" customHeight="1" x14ac:dyDescent="0.3">
      <c r="A3" s="4"/>
      <c r="B3" s="4"/>
      <c r="C3" s="162"/>
      <c r="D3" s="5"/>
      <c r="E3" s="108" t="str">
        <f>'Time&amp;Esc'!E$9</f>
        <v>Model year</v>
      </c>
      <c r="F3" s="13">
        <f ca="1" xml:space="preserve"> Outputs!F$3</f>
        <v>0</v>
      </c>
      <c r="G3" s="27" t="str">
        <f xml:space="preserve"> Outputs!I$3</f>
        <v>Track chgs</v>
      </c>
      <c r="H3" s="5"/>
      <c r="I3" s="5"/>
      <c r="J3" s="5"/>
      <c r="K3" s="108">
        <f>'Time&amp;Esc'!K$9</f>
        <v>1</v>
      </c>
      <c r="L3" s="108">
        <f>'Time&amp;Esc'!L$9</f>
        <v>2</v>
      </c>
      <c r="M3" s="108">
        <f>'Time&amp;Esc'!M$9</f>
        <v>3</v>
      </c>
      <c r="N3" s="108">
        <f>'Time&amp;Esc'!N$9</f>
        <v>4</v>
      </c>
      <c r="O3" s="108">
        <f>'Time&amp;Esc'!O$9</f>
        <v>5</v>
      </c>
      <c r="P3" s="108">
        <f>'Time&amp;Esc'!P$9</f>
        <v>6</v>
      </c>
      <c r="Q3" s="108">
        <f>'Time&amp;Esc'!Q$9</f>
        <v>7</v>
      </c>
      <c r="R3" s="108">
        <f>'Time&amp;Esc'!R$9</f>
        <v>8</v>
      </c>
      <c r="S3" s="108">
        <f>'Time&amp;Esc'!S$9</f>
        <v>9</v>
      </c>
      <c r="T3" s="108">
        <f>'Time&amp;Esc'!T$9</f>
        <v>10</v>
      </c>
      <c r="U3" s="108">
        <f>'Time&amp;Esc'!U$9</f>
        <v>11</v>
      </c>
      <c r="V3" s="108">
        <f>'Time&amp;Esc'!V$9</f>
        <v>12</v>
      </c>
      <c r="W3" s="108">
        <f>'Time&amp;Esc'!W$9</f>
        <v>13</v>
      </c>
      <c r="X3" s="108">
        <f>'Time&amp;Esc'!X$9</f>
        <v>14</v>
      </c>
      <c r="Y3" s="108">
        <f>'Time&amp;Esc'!Y$9</f>
        <v>15</v>
      </c>
      <c r="Z3" s="108">
        <f>'Time&amp;Esc'!Z$9</f>
        <v>16</v>
      </c>
      <c r="AA3" s="108">
        <f>'Time&amp;Esc'!AA$9</f>
        <v>17</v>
      </c>
      <c r="AB3" s="108">
        <f>'Time&amp;Esc'!AB$9</f>
        <v>18</v>
      </c>
      <c r="AC3" s="108">
        <f>'Time&amp;Esc'!AC$9</f>
        <v>19</v>
      </c>
      <c r="AD3" s="108">
        <f>'Time&amp;Esc'!AD$9</f>
        <v>20</v>
      </c>
      <c r="AE3" s="108">
        <f>'Time&amp;Esc'!AE$9</f>
        <v>21</v>
      </c>
      <c r="AF3" s="108">
        <f>'Time&amp;Esc'!AF$9</f>
        <v>22</v>
      </c>
      <c r="AG3" s="108">
        <f>'Time&amp;Esc'!AG$9</f>
        <v>23</v>
      </c>
      <c r="AH3" s="108">
        <f>'Time&amp;Esc'!AH$9</f>
        <v>24</v>
      </c>
      <c r="AI3" s="108">
        <f>'Time&amp;Esc'!AI$9</f>
        <v>25</v>
      </c>
      <c r="AJ3" s="108">
        <f>'Time&amp;Esc'!AJ$9</f>
        <v>26</v>
      </c>
      <c r="AK3" s="108">
        <f>'Time&amp;Esc'!AK$9</f>
        <v>27</v>
      </c>
      <c r="AL3" s="108">
        <f>'Time&amp;Esc'!AL$9</f>
        <v>28</v>
      </c>
      <c r="AM3" s="108">
        <f>'Time&amp;Esc'!AM$9</f>
        <v>29</v>
      </c>
      <c r="AN3" s="108">
        <f>'Time&amp;Esc'!AN$9</f>
        <v>30</v>
      </c>
      <c r="AO3" s="108">
        <f>'Time&amp;Esc'!AO$9</f>
        <v>31</v>
      </c>
      <c r="AP3" s="108">
        <f>'Time&amp;Esc'!AP$9</f>
        <v>32</v>
      </c>
      <c r="AQ3" s="108">
        <f>'Time&amp;Esc'!AQ$9</f>
        <v>33</v>
      </c>
      <c r="AR3" s="108">
        <f>'Time&amp;Esc'!AR$9</f>
        <v>34</v>
      </c>
      <c r="AS3" s="108">
        <f>'Time&amp;Esc'!AS$9</f>
        <v>35</v>
      </c>
      <c r="AT3" s="108">
        <f>'Time&amp;Esc'!AT$9</f>
        <v>36</v>
      </c>
      <c r="AU3" s="108">
        <f>'Time&amp;Esc'!AU$9</f>
        <v>37</v>
      </c>
      <c r="AV3" s="108">
        <f>'Time&amp;Esc'!AV$9</f>
        <v>38</v>
      </c>
      <c r="AW3" s="108">
        <f>'Time&amp;Esc'!AW$9</f>
        <v>39</v>
      </c>
      <c r="AX3" s="108">
        <f>'Time&amp;Esc'!AX$9</f>
        <v>40</v>
      </c>
      <c r="AY3" s="108">
        <f>'Time&amp;Esc'!AY$9</f>
        <v>41</v>
      </c>
      <c r="AZ3" s="108">
        <f>'Time&amp;Esc'!AZ$9</f>
        <v>42</v>
      </c>
      <c r="BA3" s="108">
        <f>'Time&amp;Esc'!BA$9</f>
        <v>43</v>
      </c>
      <c r="BB3" s="108">
        <f>'Time&amp;Esc'!BB$9</f>
        <v>44</v>
      </c>
      <c r="BC3" s="108">
        <f>'Time&amp;Esc'!BC$9</f>
        <v>45</v>
      </c>
      <c r="BD3" s="108">
        <f>'Time&amp;Esc'!BD$9</f>
        <v>46</v>
      </c>
      <c r="BE3" s="108">
        <f>'Time&amp;Esc'!BE$9</f>
        <v>47</v>
      </c>
      <c r="BF3" s="108">
        <f>'Time&amp;Esc'!BF$9</f>
        <v>48</v>
      </c>
      <c r="BG3" s="108">
        <f>'Time&amp;Esc'!BG$9</f>
        <v>49</v>
      </c>
      <c r="BH3" s="108">
        <f>'Time&amp;Esc'!BH$9</f>
        <v>50</v>
      </c>
    </row>
    <row r="4" spans="1:60" s="131" customFormat="1" ht="12.75" customHeight="1" x14ac:dyDescent="0.3">
      <c r="A4" s="52"/>
      <c r="B4" s="52"/>
      <c r="C4" s="176"/>
      <c r="E4" s="109" t="s">
        <v>120</v>
      </c>
      <c r="F4" s="110" t="s">
        <v>165</v>
      </c>
      <c r="G4" s="111" t="s">
        <v>411</v>
      </c>
      <c r="H4" s="133" t="s">
        <v>412</v>
      </c>
      <c r="I4" s="110" t="s">
        <v>122</v>
      </c>
      <c r="K4" s="134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5"/>
      <c r="AV4" s="135"/>
      <c r="AW4" s="135"/>
      <c r="AX4" s="135"/>
      <c r="AY4" s="135"/>
      <c r="AZ4" s="135"/>
      <c r="BA4" s="135"/>
      <c r="BB4" s="135"/>
      <c r="BC4" s="135"/>
      <c r="BD4" s="135"/>
      <c r="BE4" s="135"/>
      <c r="BF4" s="135"/>
      <c r="BG4" s="135"/>
      <c r="BH4" s="135"/>
    </row>
    <row r="5" spans="1:60" s="492" customFormat="1" ht="12.75" customHeight="1" x14ac:dyDescent="0.3">
      <c r="A5" s="470" t="s">
        <v>413</v>
      </c>
      <c r="B5" s="470"/>
      <c r="C5" s="523"/>
      <c r="D5" s="524"/>
      <c r="E5" s="470"/>
      <c r="F5" s="470"/>
      <c r="G5" s="470"/>
      <c r="H5" s="470"/>
      <c r="I5" s="470"/>
      <c r="J5" s="470"/>
      <c r="K5" s="470"/>
      <c r="L5" s="470"/>
      <c r="M5" s="470"/>
      <c r="N5" s="470"/>
      <c r="O5" s="470"/>
      <c r="P5" s="470"/>
      <c r="Q5" s="470"/>
      <c r="R5" s="470"/>
      <c r="S5" s="470"/>
      <c r="T5" s="470"/>
      <c r="U5" s="470"/>
      <c r="V5" s="470"/>
      <c r="W5" s="470"/>
      <c r="X5" s="470"/>
      <c r="Y5" s="470"/>
      <c r="Z5" s="470"/>
      <c r="AA5" s="470"/>
      <c r="AB5" s="470"/>
      <c r="AC5" s="470"/>
      <c r="AD5" s="470"/>
      <c r="AE5" s="470"/>
      <c r="AF5" s="470"/>
      <c r="AG5" s="470"/>
      <c r="AH5" s="470"/>
      <c r="AI5" s="470"/>
      <c r="AJ5" s="470"/>
      <c r="AK5" s="470"/>
      <c r="AL5" s="470"/>
      <c r="AM5" s="470"/>
      <c r="AN5" s="470"/>
      <c r="AO5" s="470"/>
      <c r="AP5" s="470"/>
      <c r="AQ5" s="470"/>
      <c r="AR5" s="470"/>
      <c r="AS5" s="470"/>
      <c r="AT5" s="470"/>
      <c r="AU5" s="470"/>
      <c r="AV5" s="470"/>
      <c r="AW5" s="470"/>
      <c r="AX5" s="470"/>
      <c r="AY5" s="470"/>
      <c r="AZ5" s="470"/>
      <c r="BA5" s="470"/>
      <c r="BB5" s="470"/>
      <c r="BC5" s="470"/>
      <c r="BD5" s="470"/>
      <c r="BE5" s="470"/>
      <c r="BF5" s="470"/>
      <c r="BG5" s="470"/>
      <c r="BH5" s="470"/>
    </row>
    <row r="6" spans="1:60" s="492" customFormat="1" ht="12.75" customHeight="1" x14ac:dyDescent="0.3">
      <c r="A6" s="472"/>
      <c r="B6" s="472"/>
      <c r="C6" s="473"/>
      <c r="D6" s="289"/>
      <c r="E6" s="289"/>
      <c r="F6" s="289"/>
      <c r="G6" s="289"/>
      <c r="H6" s="475"/>
      <c r="I6" s="289"/>
      <c r="J6" s="289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B6" s="289"/>
      <c r="AC6" s="289"/>
      <c r="AD6" s="289"/>
      <c r="AE6" s="289"/>
      <c r="AF6" s="289"/>
      <c r="AG6" s="289"/>
      <c r="AH6" s="289"/>
      <c r="AI6" s="289"/>
      <c r="AJ6" s="289"/>
      <c r="AK6" s="289"/>
      <c r="AL6" s="289"/>
      <c r="AM6" s="289"/>
      <c r="AN6" s="289"/>
      <c r="AO6" s="289"/>
      <c r="AP6" s="289"/>
      <c r="AQ6" s="289"/>
      <c r="AR6" s="289"/>
      <c r="AS6" s="289"/>
      <c r="AT6" s="289"/>
      <c r="AU6" s="289"/>
      <c r="AV6" s="289"/>
      <c r="AW6" s="289"/>
      <c r="AX6" s="289"/>
      <c r="AY6" s="289"/>
      <c r="AZ6" s="289"/>
      <c r="BA6" s="289"/>
      <c r="BB6" s="289"/>
      <c r="BC6" s="289"/>
      <c r="BD6" s="289"/>
      <c r="BE6" s="289"/>
      <c r="BF6" s="289"/>
      <c r="BG6" s="289"/>
      <c r="BH6" s="289"/>
    </row>
    <row r="7" spans="1:60" s="551" customFormat="1" ht="12.75" customHeight="1" x14ac:dyDescent="0.3">
      <c r="A7" s="547"/>
      <c r="B7" s="547"/>
      <c r="C7" s="548"/>
      <c r="D7" s="537"/>
      <c r="E7" s="537" t="s">
        <v>414</v>
      </c>
      <c r="F7" s="537"/>
      <c r="G7" s="537" t="s">
        <v>82</v>
      </c>
      <c r="H7" s="550"/>
      <c r="I7" s="535">
        <f xml:space="preserve"> SUM(K7:M7)</f>
        <v>1</v>
      </c>
      <c r="J7" s="537"/>
      <c r="K7" s="534">
        <v>0.2</v>
      </c>
      <c r="L7" s="534">
        <v>0.4</v>
      </c>
      <c r="M7" s="534">
        <v>0.4</v>
      </c>
      <c r="N7" s="537"/>
      <c r="O7" s="537"/>
      <c r="P7" s="537"/>
      <c r="Q7" s="537"/>
      <c r="R7" s="537"/>
      <c r="S7" s="537"/>
      <c r="T7" s="537"/>
      <c r="U7" s="537"/>
      <c r="V7" s="537"/>
      <c r="W7" s="537"/>
      <c r="X7" s="537"/>
      <c r="Y7" s="537"/>
      <c r="Z7" s="537"/>
      <c r="AA7" s="537"/>
      <c r="AB7" s="537"/>
      <c r="AC7" s="537"/>
      <c r="AD7" s="537"/>
      <c r="AE7" s="537"/>
      <c r="AF7" s="537"/>
      <c r="AG7" s="537"/>
      <c r="AH7" s="537"/>
      <c r="AI7" s="537"/>
      <c r="AJ7" s="537"/>
      <c r="AK7" s="537"/>
      <c r="AL7" s="537"/>
      <c r="AM7" s="537"/>
      <c r="AN7" s="537"/>
      <c r="AO7" s="537"/>
      <c r="AP7" s="537"/>
      <c r="AQ7" s="537"/>
      <c r="AR7" s="537"/>
      <c r="AS7" s="537"/>
      <c r="AT7" s="537"/>
      <c r="AU7" s="537"/>
      <c r="AV7" s="537"/>
      <c r="AW7" s="537"/>
      <c r="AX7" s="537"/>
      <c r="AY7" s="537"/>
      <c r="AZ7" s="537"/>
      <c r="BA7" s="537"/>
      <c r="BB7" s="537"/>
      <c r="BC7" s="537"/>
      <c r="BD7" s="537"/>
      <c r="BE7" s="537"/>
      <c r="BF7" s="537"/>
      <c r="BG7" s="537"/>
      <c r="BH7" s="537"/>
    </row>
    <row r="8" spans="1:60" s="551" customFormat="1" ht="12.75" customHeight="1" x14ac:dyDescent="0.3">
      <c r="A8" s="555"/>
      <c r="B8" s="555"/>
      <c r="C8" s="556"/>
      <c r="E8" s="551" t="s">
        <v>415</v>
      </c>
      <c r="F8" s="551">
        <f>COUNT(K7:BH7)</f>
        <v>3</v>
      </c>
      <c r="G8" s="551" t="s">
        <v>221</v>
      </c>
      <c r="H8" s="550"/>
      <c r="I8" s="532"/>
      <c r="K8" s="532"/>
      <c r="L8" s="532"/>
      <c r="M8" s="532"/>
    </row>
    <row r="9" spans="1:60" s="551" customFormat="1" ht="12.75" customHeight="1" x14ac:dyDescent="0.3">
      <c r="A9" s="555"/>
      <c r="B9" s="555"/>
      <c r="C9" s="556"/>
      <c r="H9" s="550"/>
      <c r="I9" s="532"/>
      <c r="K9" s="532"/>
      <c r="L9" s="532"/>
      <c r="M9" s="532"/>
    </row>
    <row r="10" spans="1:60" s="551" customFormat="1" ht="12.75" customHeight="1" x14ac:dyDescent="0.3">
      <c r="A10" s="547"/>
      <c r="B10" s="547"/>
      <c r="C10" s="548"/>
      <c r="D10" s="537"/>
      <c r="E10" s="537" t="s">
        <v>416</v>
      </c>
      <c r="F10" s="537"/>
      <c r="G10" s="537" t="s">
        <v>82</v>
      </c>
      <c r="H10" s="550"/>
      <c r="I10" s="535">
        <f xml:space="preserve"> SUM(K10:O10)</f>
        <v>1</v>
      </c>
      <c r="J10" s="537"/>
      <c r="K10" s="534">
        <v>0.1</v>
      </c>
      <c r="L10" s="534">
        <v>0.2</v>
      </c>
      <c r="M10" s="534">
        <v>0.25</v>
      </c>
      <c r="N10" s="534">
        <v>0.25</v>
      </c>
      <c r="O10" s="534">
        <v>0.2</v>
      </c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7"/>
      <c r="AB10" s="537"/>
      <c r="AC10" s="537"/>
      <c r="AD10" s="537"/>
      <c r="AE10" s="537"/>
      <c r="AF10" s="537"/>
      <c r="AG10" s="537"/>
      <c r="AH10" s="537"/>
      <c r="AI10" s="537"/>
      <c r="AJ10" s="537"/>
      <c r="AK10" s="537"/>
      <c r="AL10" s="537"/>
      <c r="AM10" s="537"/>
      <c r="AN10" s="537"/>
      <c r="AO10" s="537"/>
      <c r="AP10" s="537"/>
      <c r="AQ10" s="537"/>
      <c r="AR10" s="537"/>
      <c r="AS10" s="537"/>
      <c r="AT10" s="537"/>
      <c r="AU10" s="537"/>
      <c r="AV10" s="537"/>
      <c r="AW10" s="537"/>
      <c r="AX10" s="537"/>
      <c r="AY10" s="537"/>
      <c r="AZ10" s="537"/>
      <c r="BA10" s="537"/>
      <c r="BB10" s="537"/>
      <c r="BC10" s="537"/>
      <c r="BD10" s="537"/>
      <c r="BE10" s="537"/>
      <c r="BF10" s="537"/>
      <c r="BG10" s="537"/>
      <c r="BH10" s="537"/>
    </row>
    <row r="11" spans="1:60" s="551" customFormat="1" ht="12.75" customHeight="1" x14ac:dyDescent="0.3">
      <c r="A11" s="555"/>
      <c r="B11" s="555"/>
      <c r="C11" s="556"/>
      <c r="E11" s="551" t="s">
        <v>417</v>
      </c>
      <c r="F11" s="551">
        <f>COUNT(K10:BH10)</f>
        <v>5</v>
      </c>
      <c r="G11" s="551" t="s">
        <v>418</v>
      </c>
      <c r="H11" s="550"/>
      <c r="I11" s="532"/>
      <c r="K11" s="532"/>
      <c r="L11" s="532"/>
      <c r="M11" s="532"/>
      <c r="N11" s="532"/>
      <c r="O11" s="532"/>
    </row>
    <row r="12" spans="1:60" s="551" customFormat="1" ht="12.75" customHeight="1" x14ac:dyDescent="0.3">
      <c r="A12" s="547"/>
      <c r="B12" s="547"/>
      <c r="C12" s="548"/>
      <c r="D12" s="537"/>
      <c r="E12" s="537"/>
      <c r="F12" s="537"/>
      <c r="G12" s="537"/>
      <c r="H12" s="550"/>
      <c r="I12" s="535"/>
      <c r="J12" s="537"/>
      <c r="K12" s="532"/>
      <c r="L12" s="532"/>
      <c r="M12" s="532"/>
      <c r="N12" s="532"/>
      <c r="O12" s="532"/>
    </row>
    <row r="13" spans="1:60" s="551" customFormat="1" ht="12.75" customHeight="1" x14ac:dyDescent="0.3">
      <c r="A13" s="555"/>
      <c r="B13" s="555"/>
      <c r="C13" s="556"/>
      <c r="E13" s="551" t="s">
        <v>419</v>
      </c>
      <c r="G13" s="551" t="s">
        <v>82</v>
      </c>
      <c r="H13" s="550"/>
      <c r="I13" s="535">
        <f xml:space="preserve"> SUM(K13:BH13)</f>
        <v>1</v>
      </c>
      <c r="K13" s="534">
        <v>0.2</v>
      </c>
      <c r="L13" s="534">
        <v>0.3</v>
      </c>
      <c r="M13" s="534">
        <v>0.3</v>
      </c>
      <c r="N13" s="534">
        <v>0.2</v>
      </c>
      <c r="O13" s="532"/>
    </row>
    <row r="14" spans="1:60" s="551" customFormat="1" ht="12.75" customHeight="1" x14ac:dyDescent="0.3">
      <c r="A14" s="555"/>
      <c r="B14" s="555"/>
      <c r="C14" s="556"/>
      <c r="E14" s="551" t="s">
        <v>420</v>
      </c>
      <c r="F14" s="551">
        <f>COUNT(K13:BH13)</f>
        <v>4</v>
      </c>
      <c r="G14" s="551" t="s">
        <v>418</v>
      </c>
      <c r="H14" s="550"/>
      <c r="I14" s="532"/>
      <c r="K14" s="532"/>
      <c r="L14" s="532"/>
      <c r="M14" s="532"/>
      <c r="N14" s="532"/>
      <c r="O14" s="532"/>
    </row>
    <row r="15" spans="1:60" s="551" customFormat="1" ht="12.75" customHeight="1" x14ac:dyDescent="0.3">
      <c r="A15" s="547"/>
      <c r="B15" s="547"/>
      <c r="C15" s="548"/>
      <c r="D15" s="537"/>
      <c r="E15" s="537"/>
      <c r="F15" s="537"/>
      <c r="G15" s="537"/>
      <c r="H15" s="550"/>
      <c r="I15" s="537"/>
      <c r="J15" s="537"/>
      <c r="K15" s="537"/>
      <c r="L15" s="537"/>
      <c r="M15" s="537"/>
      <c r="N15" s="537"/>
      <c r="O15" s="537"/>
      <c r="P15" s="537"/>
      <c r="Q15" s="537"/>
      <c r="R15" s="537"/>
      <c r="S15" s="537"/>
      <c r="T15" s="537"/>
      <c r="U15" s="537"/>
      <c r="V15" s="537"/>
      <c r="W15" s="537"/>
      <c r="X15" s="537"/>
      <c r="Y15" s="537"/>
      <c r="Z15" s="537"/>
      <c r="AA15" s="537"/>
      <c r="AB15" s="537"/>
      <c r="AC15" s="537"/>
      <c r="AD15" s="537"/>
      <c r="AE15" s="537"/>
      <c r="AF15" s="537"/>
      <c r="AG15" s="537"/>
      <c r="AH15" s="537"/>
      <c r="AI15" s="537"/>
      <c r="AJ15" s="537"/>
      <c r="AK15" s="537"/>
      <c r="AL15" s="537"/>
      <c r="AM15" s="537"/>
      <c r="AN15" s="537"/>
      <c r="AO15" s="537"/>
      <c r="AP15" s="537"/>
      <c r="AQ15" s="537"/>
      <c r="AR15" s="537"/>
      <c r="AS15" s="537"/>
      <c r="AT15" s="537"/>
      <c r="AU15" s="537"/>
      <c r="AV15" s="537"/>
      <c r="AW15" s="537"/>
      <c r="AX15" s="537"/>
      <c r="AY15" s="537"/>
      <c r="AZ15" s="537"/>
      <c r="BA15" s="537"/>
      <c r="BB15" s="537"/>
      <c r="BC15" s="537"/>
      <c r="BD15" s="537"/>
      <c r="BE15" s="537"/>
      <c r="BF15" s="537"/>
      <c r="BG15" s="537"/>
      <c r="BH15" s="537"/>
    </row>
    <row r="16" spans="1:60" s="551" customFormat="1" ht="12.75" customHeight="1" x14ac:dyDescent="0.3">
      <c r="A16" s="547"/>
      <c r="B16" s="547"/>
      <c r="C16" s="548"/>
      <c r="D16" s="537"/>
      <c r="E16" s="537" t="s">
        <v>421</v>
      </c>
      <c r="F16" s="537"/>
      <c r="G16" s="537" t="s">
        <v>82</v>
      </c>
      <c r="H16" s="550" t="s">
        <v>422</v>
      </c>
      <c r="I16" s="535">
        <f xml:space="preserve"> SUM(K16:BH16)</f>
        <v>0.99999786864848195</v>
      </c>
      <c r="J16" s="537"/>
      <c r="K16" s="534">
        <v>4.9200000000000001E-2</v>
      </c>
      <c r="L16" s="534">
        <v>0.1</v>
      </c>
      <c r="M16" s="534">
        <v>0.1</v>
      </c>
      <c r="N16" s="534">
        <v>0.1</v>
      </c>
      <c r="O16" s="534">
        <v>0.1</v>
      </c>
      <c r="P16" s="534">
        <v>8.5000000000000006E-2</v>
      </c>
      <c r="Q16" s="534">
        <v>7.2250000000000009E-2</v>
      </c>
      <c r="R16" s="534">
        <v>6.1412500000000009E-2</v>
      </c>
      <c r="S16" s="534">
        <v>5.2200625000000007E-2</v>
      </c>
      <c r="T16" s="534">
        <v>4.4370531250000005E-2</v>
      </c>
      <c r="U16" s="534">
        <v>3.7714951562500001E-2</v>
      </c>
      <c r="V16" s="534">
        <v>3.2057708828125003E-2</v>
      </c>
      <c r="W16" s="534">
        <v>2.7249052503906253E-2</v>
      </c>
      <c r="X16" s="534">
        <v>2.3161694628320316E-2</v>
      </c>
      <c r="Y16" s="534">
        <v>1.9687440434072268E-2</v>
      </c>
      <c r="Z16" s="534">
        <v>1.6734324368961429E-2</v>
      </c>
      <c r="AA16" s="534">
        <v>1.4224175713617214E-2</v>
      </c>
      <c r="AB16" s="534">
        <v>1.2090549356574632E-2</v>
      </c>
      <c r="AC16" s="534">
        <v>1.0276966953088437E-2</v>
      </c>
      <c r="AD16" s="534">
        <v>8.7354219101251716E-3</v>
      </c>
      <c r="AE16" s="534">
        <v>7.4251086236063954E-3</v>
      </c>
      <c r="AF16" s="534">
        <v>6.3113423300654361E-3</v>
      </c>
      <c r="AG16" s="534">
        <v>5.3646409805556206E-3</v>
      </c>
      <c r="AH16" s="534">
        <v>4.5599448334722771E-3</v>
      </c>
      <c r="AI16" s="534">
        <v>3.8759531084514355E-3</v>
      </c>
      <c r="AJ16" s="534">
        <v>3.2945601421837199E-3</v>
      </c>
      <c r="AK16" s="534">
        <v>2.8003761208561617E-3</v>
      </c>
      <c r="AL16" s="532"/>
      <c r="AM16" s="532"/>
      <c r="AN16" s="532"/>
      <c r="AO16" s="532"/>
      <c r="AP16" s="532"/>
      <c r="AQ16" s="532"/>
      <c r="AR16" s="532"/>
      <c r="AS16" s="532"/>
      <c r="AT16" s="532"/>
      <c r="AU16" s="532"/>
      <c r="AV16" s="532"/>
      <c r="AW16" s="532"/>
      <c r="AX16" s="532"/>
      <c r="AY16" s="532"/>
      <c r="AZ16" s="532"/>
      <c r="BA16" s="532"/>
      <c r="BB16" s="532"/>
      <c r="BC16" s="532"/>
      <c r="BD16" s="532"/>
      <c r="BE16" s="532"/>
      <c r="BF16" s="532"/>
      <c r="BG16" s="532"/>
      <c r="BH16" s="532"/>
    </row>
    <row r="17" spans="1:60" s="532" customFormat="1" ht="12.75" customHeight="1" x14ac:dyDescent="0.3">
      <c r="A17" s="588"/>
      <c r="B17" s="588"/>
      <c r="C17" s="589"/>
      <c r="D17" s="535"/>
      <c r="E17" s="535" t="s">
        <v>423</v>
      </c>
      <c r="F17" s="535"/>
      <c r="G17" s="535" t="s">
        <v>82</v>
      </c>
      <c r="H17" s="532" t="s">
        <v>424</v>
      </c>
      <c r="I17" s="535">
        <f t="shared" ref="I17:I18" si="0" xml:space="preserve"> SUM(K17:BH17)</f>
        <v>1</v>
      </c>
      <c r="J17" s="535"/>
      <c r="K17" s="534">
        <v>1.1344064427819354E-2</v>
      </c>
      <c r="L17" s="534">
        <v>2.2688128855638708E-2</v>
      </c>
      <c r="M17" s="534">
        <v>4.5376257711277415E-2</v>
      </c>
      <c r="N17" s="534">
        <v>9.075251542255483E-2</v>
      </c>
      <c r="O17" s="534">
        <v>9.075251542255483E-2</v>
      </c>
      <c r="P17" s="534">
        <v>9.075251542255483E-2</v>
      </c>
      <c r="Q17" s="534">
        <v>8.2584789034524902E-2</v>
      </c>
      <c r="R17" s="534">
        <v>7.5152158021417656E-2</v>
      </c>
      <c r="S17" s="534">
        <v>6.8388463799490068E-2</v>
      </c>
      <c r="T17" s="534">
        <v>6.2233502057535965E-2</v>
      </c>
      <c r="U17" s="534">
        <v>5.6632486872357723E-2</v>
      </c>
      <c r="V17" s="534">
        <v>5.1535563053845525E-2</v>
      </c>
      <c r="W17" s="534">
        <v>4.6897362378999434E-2</v>
      </c>
      <c r="X17" s="534">
        <v>4.2676599764889474E-2</v>
      </c>
      <c r="Y17" s="534">
        <v>3.8835705786049432E-2</v>
      </c>
      <c r="Z17" s="534">
        <v>3.5340492265304967E-2</v>
      </c>
      <c r="AA17" s="534">
        <v>3.2159847961427526E-2</v>
      </c>
      <c r="AB17" s="534">
        <v>2.9265461644899054E-2</v>
      </c>
      <c r="AC17" s="534">
        <v>2.6631570096858136E-2</v>
      </c>
      <c r="AD17" s="534"/>
      <c r="AE17" s="534"/>
      <c r="AF17" s="534"/>
      <c r="AG17" s="534"/>
      <c r="AH17" s="534"/>
      <c r="AI17" s="534"/>
      <c r="AJ17" s="534"/>
      <c r="AK17" s="534"/>
      <c r="AL17" s="535"/>
      <c r="AM17" s="535"/>
      <c r="AN17" s="535"/>
      <c r="AO17" s="535"/>
      <c r="AP17" s="535"/>
      <c r="AQ17" s="535"/>
      <c r="AR17" s="535"/>
      <c r="AS17" s="535"/>
      <c r="AT17" s="535"/>
      <c r="AU17" s="535"/>
      <c r="AV17" s="535"/>
      <c r="AW17" s="535"/>
      <c r="AX17" s="535"/>
      <c r="AY17" s="535"/>
      <c r="AZ17" s="535"/>
      <c r="BA17" s="535"/>
      <c r="BB17" s="535"/>
      <c r="BC17" s="535"/>
      <c r="BD17" s="535"/>
      <c r="BE17" s="535"/>
      <c r="BF17" s="535"/>
      <c r="BG17" s="535"/>
      <c r="BH17" s="535"/>
    </row>
    <row r="18" spans="1:60" s="551" customFormat="1" ht="12.75" customHeight="1" x14ac:dyDescent="0.3">
      <c r="A18" s="547"/>
      <c r="B18" s="547"/>
      <c r="C18" s="548"/>
      <c r="D18" s="537"/>
      <c r="E18" s="537" t="s">
        <v>425</v>
      </c>
      <c r="F18" s="537"/>
      <c r="G18" s="537" t="s">
        <v>82</v>
      </c>
      <c r="H18" s="550" t="s">
        <v>426</v>
      </c>
      <c r="I18" s="535">
        <f t="shared" si="0"/>
        <v>1.0000000000000007</v>
      </c>
      <c r="J18" s="537"/>
      <c r="K18" s="534">
        <v>1.4E-2</v>
      </c>
      <c r="L18" s="534">
        <v>3.4000000000000002E-2</v>
      </c>
      <c r="M18" s="534">
        <v>3.4000000000000002E-2</v>
      </c>
      <c r="N18" s="534">
        <v>3.4000000000000002E-2</v>
      </c>
      <c r="O18" s="534">
        <v>3.4000000000000002E-2</v>
      </c>
      <c r="P18" s="534">
        <v>3.4000000000000002E-2</v>
      </c>
      <c r="Q18" s="534">
        <v>3.4000000000000002E-2</v>
      </c>
      <c r="R18" s="534">
        <v>3.4000000000000002E-2</v>
      </c>
      <c r="S18" s="534">
        <v>3.4000000000000002E-2</v>
      </c>
      <c r="T18" s="534">
        <v>3.4000000000000002E-2</v>
      </c>
      <c r="U18" s="534">
        <v>3.4000000000000002E-2</v>
      </c>
      <c r="V18" s="534">
        <v>3.4000000000000002E-2</v>
      </c>
      <c r="W18" s="534">
        <v>3.4000000000000002E-2</v>
      </c>
      <c r="X18" s="534">
        <v>3.4000000000000002E-2</v>
      </c>
      <c r="Y18" s="534">
        <v>3.4000000000000002E-2</v>
      </c>
      <c r="Z18" s="534">
        <v>3.4000000000000002E-2</v>
      </c>
      <c r="AA18" s="534">
        <v>3.4000000000000002E-2</v>
      </c>
      <c r="AB18" s="534">
        <v>3.4000000000000002E-2</v>
      </c>
      <c r="AC18" s="534">
        <v>3.4000000000000002E-2</v>
      </c>
      <c r="AD18" s="534">
        <v>3.4000000000000002E-2</v>
      </c>
      <c r="AE18" s="534">
        <v>3.4000000000000002E-2</v>
      </c>
      <c r="AF18" s="534">
        <v>3.4000000000000002E-2</v>
      </c>
      <c r="AG18" s="534">
        <v>3.4000000000000002E-2</v>
      </c>
      <c r="AH18" s="534">
        <v>3.4000000000000002E-2</v>
      </c>
      <c r="AI18" s="534">
        <v>3.4000000000000002E-2</v>
      </c>
      <c r="AJ18" s="534">
        <v>3.4000000000000002E-2</v>
      </c>
      <c r="AK18" s="534">
        <v>3.4000000000000002E-2</v>
      </c>
      <c r="AL18" s="581">
        <v>3.4000000000000002E-2</v>
      </c>
      <c r="AM18" s="581">
        <v>3.4000000000000002E-2</v>
      </c>
      <c r="AN18" s="581">
        <v>3.4000000000000002E-2</v>
      </c>
      <c r="AO18" s="532"/>
      <c r="AP18" s="532"/>
      <c r="AQ18" s="532"/>
      <c r="AR18" s="532"/>
      <c r="AS18" s="537"/>
      <c r="AT18" s="537"/>
      <c r="AU18" s="537"/>
      <c r="AV18" s="537"/>
      <c r="AW18" s="537"/>
      <c r="AX18" s="537"/>
      <c r="AY18" s="537"/>
      <c r="AZ18" s="537"/>
      <c r="BA18" s="537"/>
      <c r="BB18" s="537"/>
      <c r="BC18" s="537"/>
      <c r="BD18" s="537"/>
      <c r="BE18" s="537"/>
      <c r="BF18" s="537"/>
      <c r="BG18" s="537"/>
      <c r="BH18" s="537"/>
    </row>
    <row r="19" spans="1:60" s="551" customFormat="1" ht="12.75" customHeight="1" x14ac:dyDescent="0.3">
      <c r="A19" s="547"/>
      <c r="B19" s="547"/>
      <c r="C19" s="548"/>
      <c r="D19" s="537"/>
      <c r="E19" s="537" t="s">
        <v>427</v>
      </c>
      <c r="F19" s="535">
        <f>MAX(K18:AR18)</f>
        <v>3.4000000000000002E-2</v>
      </c>
      <c r="G19" s="537" t="s">
        <v>428</v>
      </c>
      <c r="H19" s="550"/>
      <c r="I19" s="535"/>
      <c r="K19" s="532"/>
      <c r="L19" s="532"/>
      <c r="M19" s="532"/>
      <c r="N19" s="532"/>
      <c r="O19" s="532"/>
      <c r="P19" s="532"/>
      <c r="Q19" s="532"/>
      <c r="R19" s="532"/>
      <c r="S19" s="532"/>
      <c r="T19" s="532"/>
      <c r="U19" s="532"/>
      <c r="V19" s="532"/>
      <c r="W19" s="532"/>
      <c r="X19" s="532"/>
      <c r="Y19" s="532"/>
      <c r="Z19" s="532"/>
      <c r="AA19" s="532"/>
      <c r="AB19" s="532"/>
      <c r="AC19" s="532"/>
      <c r="AD19" s="532"/>
      <c r="AE19" s="532"/>
      <c r="AF19" s="532"/>
      <c r="AG19" s="532"/>
      <c r="AH19" s="532"/>
      <c r="AI19" s="532"/>
      <c r="AJ19" s="532"/>
      <c r="AK19" s="532"/>
      <c r="AL19" s="532"/>
      <c r="AM19" s="532"/>
      <c r="AN19" s="532"/>
      <c r="AO19" s="532"/>
      <c r="AP19" s="532"/>
      <c r="AQ19" s="532"/>
      <c r="AR19" s="532"/>
    </row>
    <row r="20" spans="1:60" s="551" customFormat="1" ht="12.75" customHeight="1" x14ac:dyDescent="0.3">
      <c r="A20" s="547"/>
      <c r="B20" s="547"/>
      <c r="C20" s="548"/>
      <c r="D20" s="537"/>
      <c r="E20" s="537"/>
      <c r="F20" s="537"/>
      <c r="G20" s="537"/>
      <c r="H20" s="550"/>
      <c r="I20" s="537"/>
      <c r="J20" s="537"/>
      <c r="K20" s="537"/>
      <c r="L20" s="537"/>
      <c r="M20" s="537"/>
      <c r="N20" s="537"/>
      <c r="O20" s="537"/>
      <c r="P20" s="535"/>
      <c r="Q20" s="535"/>
      <c r="R20" s="535"/>
      <c r="S20" s="535"/>
      <c r="T20" s="535"/>
      <c r="U20" s="535"/>
      <c r="V20" s="535"/>
      <c r="W20" s="535"/>
      <c r="X20" s="535"/>
      <c r="Y20" s="535"/>
      <c r="Z20" s="535"/>
      <c r="AA20" s="535"/>
      <c r="AB20" s="535"/>
      <c r="AC20" s="535"/>
      <c r="AD20" s="535"/>
      <c r="AE20" s="535"/>
      <c r="AF20" s="535"/>
      <c r="AG20" s="535"/>
      <c r="AH20" s="535"/>
      <c r="AI20" s="535"/>
      <c r="AJ20" s="535"/>
      <c r="AK20" s="535"/>
      <c r="AL20" s="537"/>
      <c r="AM20" s="537"/>
      <c r="AN20" s="537"/>
      <c r="AO20" s="537"/>
      <c r="AP20" s="537"/>
      <c r="AQ20" s="537"/>
      <c r="AR20" s="537"/>
      <c r="AS20" s="537"/>
      <c r="AT20" s="537"/>
      <c r="AU20" s="537"/>
      <c r="AV20" s="537"/>
      <c r="AW20" s="537"/>
      <c r="AX20" s="537"/>
      <c r="AY20" s="537"/>
      <c r="AZ20" s="537"/>
      <c r="BA20" s="537"/>
      <c r="BB20" s="537"/>
      <c r="BC20" s="537"/>
      <c r="BD20" s="537"/>
      <c r="BE20" s="537"/>
      <c r="BF20" s="537"/>
      <c r="BG20" s="537"/>
      <c r="BH20" s="537"/>
    </row>
    <row r="21" spans="1:60" s="551" customFormat="1" ht="12.9" customHeight="1" x14ac:dyDescent="0.3">
      <c r="A21" s="590" t="s">
        <v>429</v>
      </c>
      <c r="B21" s="590"/>
      <c r="C21" s="591"/>
      <c r="D21" s="592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  <c r="X21" s="590"/>
      <c r="Y21" s="590"/>
      <c r="Z21" s="590"/>
      <c r="AA21" s="590"/>
      <c r="AB21" s="590"/>
      <c r="AC21" s="590"/>
      <c r="AD21" s="590"/>
      <c r="AE21" s="590"/>
      <c r="AF21" s="590"/>
      <c r="AG21" s="590"/>
      <c r="AH21" s="590"/>
      <c r="AI21" s="590"/>
      <c r="AJ21" s="590"/>
      <c r="AK21" s="590"/>
      <c r="AL21" s="590"/>
      <c r="AM21" s="590"/>
      <c r="AN21" s="590"/>
      <c r="AO21" s="590"/>
      <c r="AP21" s="590"/>
      <c r="AQ21" s="590"/>
      <c r="AR21" s="590"/>
      <c r="AS21" s="590"/>
      <c r="AT21" s="590"/>
      <c r="AU21" s="590"/>
      <c r="AV21" s="590"/>
      <c r="AW21" s="590"/>
      <c r="AX21" s="590"/>
      <c r="AY21" s="590"/>
      <c r="AZ21" s="590"/>
      <c r="BA21" s="590"/>
      <c r="BB21" s="590"/>
      <c r="BC21" s="590"/>
      <c r="BD21" s="590"/>
      <c r="BE21" s="590"/>
      <c r="BF21" s="590"/>
      <c r="BG21" s="590"/>
      <c r="BH21" s="590"/>
    </row>
    <row r="22" spans="1:60" s="551" customFormat="1" ht="12.9" customHeight="1" x14ac:dyDescent="0.3">
      <c r="A22" s="593"/>
      <c r="B22" s="593"/>
      <c r="C22" s="594"/>
      <c r="D22" s="595"/>
      <c r="E22" s="593"/>
      <c r="F22" s="593"/>
      <c r="G22" s="593"/>
      <c r="H22" s="593"/>
      <c r="I22" s="593"/>
      <c r="J22" s="593"/>
      <c r="K22" s="593"/>
      <c r="L22" s="593"/>
      <c r="M22" s="593"/>
      <c r="N22" s="593"/>
      <c r="O22" s="593"/>
      <c r="P22" s="593"/>
      <c r="Q22" s="593"/>
      <c r="R22" s="593"/>
      <c r="S22" s="593"/>
      <c r="T22" s="593"/>
      <c r="U22" s="593"/>
      <c r="V22" s="593"/>
      <c r="W22" s="593"/>
      <c r="X22" s="593"/>
      <c r="Y22" s="593"/>
      <c r="Z22" s="593"/>
      <c r="AA22" s="593"/>
      <c r="AB22" s="593"/>
      <c r="AC22" s="593"/>
      <c r="AD22" s="593"/>
      <c r="AE22" s="593"/>
      <c r="AF22" s="593"/>
      <c r="AG22" s="593"/>
      <c r="AH22" s="593"/>
      <c r="AI22" s="593"/>
      <c r="AJ22" s="593"/>
      <c r="AK22" s="593"/>
      <c r="AL22" s="593"/>
      <c r="AM22" s="593"/>
      <c r="AN22" s="593"/>
      <c r="AO22" s="593"/>
      <c r="AP22" s="593"/>
      <c r="AQ22" s="593"/>
      <c r="AR22" s="593"/>
      <c r="AS22" s="593"/>
      <c r="AT22" s="593"/>
      <c r="AU22" s="593"/>
      <c r="AV22" s="593"/>
      <c r="AW22" s="593"/>
      <c r="AX22" s="593"/>
      <c r="AY22" s="593"/>
      <c r="AZ22" s="593"/>
      <c r="BA22" s="593"/>
      <c r="BB22" s="593"/>
      <c r="BC22" s="593"/>
      <c r="BD22" s="593"/>
      <c r="BE22" s="593"/>
      <c r="BF22" s="593"/>
      <c r="BG22" s="593"/>
      <c r="BH22" s="593"/>
    </row>
    <row r="23" spans="1:60" s="551" customFormat="1" ht="12.75" customHeight="1" x14ac:dyDescent="0.3">
      <c r="A23" s="547"/>
      <c r="B23" s="547" t="s">
        <v>430</v>
      </c>
      <c r="C23" s="548"/>
      <c r="D23" s="537"/>
      <c r="E23" s="537"/>
      <c r="F23" s="537"/>
      <c r="G23" s="537"/>
      <c r="H23" s="550"/>
      <c r="I23" s="537"/>
      <c r="J23" s="537"/>
      <c r="K23" s="537"/>
      <c r="L23" s="537"/>
      <c r="M23" s="537"/>
      <c r="N23" s="537"/>
      <c r="O23" s="537"/>
      <c r="P23" s="537"/>
      <c r="Q23" s="537"/>
      <c r="R23" s="537"/>
      <c r="S23" s="537"/>
      <c r="T23" s="537"/>
      <c r="U23" s="537"/>
      <c r="V23" s="537"/>
      <c r="W23" s="537"/>
      <c r="X23" s="537"/>
      <c r="Y23" s="537"/>
      <c r="Z23" s="537"/>
      <c r="AA23" s="537"/>
      <c r="AB23" s="537"/>
      <c r="AC23" s="537"/>
      <c r="AD23" s="537"/>
      <c r="AE23" s="537"/>
      <c r="AF23" s="537"/>
      <c r="AG23" s="537"/>
      <c r="AH23" s="537"/>
      <c r="AI23" s="537"/>
      <c r="AJ23" s="537"/>
      <c r="AK23" s="537"/>
      <c r="AL23" s="537"/>
      <c r="AM23" s="537"/>
      <c r="AN23" s="537"/>
      <c r="AO23" s="537"/>
      <c r="AP23" s="537"/>
      <c r="AQ23" s="537"/>
      <c r="AR23" s="537"/>
      <c r="AS23" s="537"/>
      <c r="AT23" s="537"/>
      <c r="AU23" s="537"/>
      <c r="AV23" s="537"/>
      <c r="AW23" s="537"/>
      <c r="AX23" s="537"/>
      <c r="AY23" s="537"/>
      <c r="AZ23" s="537"/>
      <c r="BA23" s="537"/>
      <c r="BB23" s="537"/>
      <c r="BC23" s="537"/>
      <c r="BD23" s="537"/>
      <c r="BE23" s="537"/>
      <c r="BF23" s="537"/>
      <c r="BG23" s="537"/>
      <c r="BH23" s="537"/>
    </row>
    <row r="24" spans="1:60" s="551" customFormat="1" ht="12.9" customHeight="1" x14ac:dyDescent="0.3">
      <c r="A24" s="547"/>
      <c r="B24" s="547"/>
      <c r="C24" s="548"/>
      <c r="D24" s="537"/>
      <c r="E24" s="537" t="str">
        <f xml:space="preserve"> Dashboard!E$48</f>
        <v>Constant condensate price</v>
      </c>
      <c r="F24" s="596">
        <f xml:space="preserve"> Dashboard!F$48</f>
        <v>50</v>
      </c>
      <c r="G24" s="537" t="str">
        <f xml:space="preserve"> Dashboard!G$48</f>
        <v>$/bbl 2017</v>
      </c>
      <c r="H24" s="550"/>
      <c r="I24" s="537"/>
      <c r="J24" s="537"/>
      <c r="K24" s="537"/>
      <c r="L24" s="537"/>
      <c r="M24" s="537"/>
      <c r="N24" s="537"/>
      <c r="O24" s="537"/>
      <c r="P24" s="537"/>
      <c r="Q24" s="537"/>
      <c r="R24" s="537"/>
      <c r="S24" s="537"/>
      <c r="T24" s="537"/>
      <c r="U24" s="537"/>
      <c r="V24" s="537"/>
      <c r="W24" s="537"/>
      <c r="X24" s="537"/>
      <c r="Y24" s="537"/>
      <c r="Z24" s="537"/>
      <c r="AA24" s="537"/>
      <c r="AB24" s="537"/>
      <c r="AC24" s="537"/>
      <c r="AD24" s="537"/>
      <c r="AE24" s="537"/>
      <c r="AF24" s="537"/>
      <c r="AG24" s="537"/>
      <c r="AH24" s="537"/>
      <c r="AI24" s="537"/>
      <c r="AJ24" s="537"/>
      <c r="AK24" s="537"/>
      <c r="AL24" s="537"/>
      <c r="AM24" s="537"/>
      <c r="AN24" s="537"/>
      <c r="AO24" s="537"/>
      <c r="AP24" s="537"/>
      <c r="AQ24" s="537"/>
      <c r="AR24" s="537"/>
      <c r="AS24" s="537"/>
      <c r="AT24" s="537"/>
      <c r="AU24" s="537"/>
      <c r="AV24" s="537"/>
      <c r="AW24" s="537"/>
      <c r="AX24" s="537"/>
      <c r="AY24" s="537"/>
      <c r="AZ24" s="537"/>
      <c r="BA24" s="537"/>
      <c r="BB24" s="537"/>
      <c r="BC24" s="537"/>
      <c r="BD24" s="537"/>
      <c r="BE24" s="537"/>
      <c r="BF24" s="537"/>
      <c r="BG24" s="537"/>
      <c r="BH24" s="537"/>
    </row>
    <row r="25" spans="1:60" s="551" customFormat="1" ht="12.9" customHeight="1" thickBot="1" x14ac:dyDescent="0.35">
      <c r="A25" s="547"/>
      <c r="B25" s="547"/>
      <c r="C25" s="548"/>
      <c r="D25" s="537"/>
      <c r="E25" s="597" t="s">
        <v>431</v>
      </c>
      <c r="F25" s="597"/>
      <c r="G25" s="598" t="s">
        <v>432</v>
      </c>
      <c r="H25" s="599"/>
      <c r="I25" s="597"/>
      <c r="J25" s="597"/>
      <c r="K25" s="598">
        <f t="shared" ref="K25:AP25" si="1" xml:space="preserve"> $F$24</f>
        <v>50</v>
      </c>
      <c r="L25" s="598">
        <f t="shared" si="1"/>
        <v>50</v>
      </c>
      <c r="M25" s="598">
        <f t="shared" si="1"/>
        <v>50</v>
      </c>
      <c r="N25" s="598">
        <f t="shared" si="1"/>
        <v>50</v>
      </c>
      <c r="O25" s="598">
        <f t="shared" si="1"/>
        <v>50</v>
      </c>
      <c r="P25" s="598">
        <f t="shared" si="1"/>
        <v>50</v>
      </c>
      <c r="Q25" s="598">
        <f t="shared" si="1"/>
        <v>50</v>
      </c>
      <c r="R25" s="598">
        <f t="shared" si="1"/>
        <v>50</v>
      </c>
      <c r="S25" s="598">
        <f t="shared" si="1"/>
        <v>50</v>
      </c>
      <c r="T25" s="598">
        <f t="shared" si="1"/>
        <v>50</v>
      </c>
      <c r="U25" s="598">
        <f t="shared" si="1"/>
        <v>50</v>
      </c>
      <c r="V25" s="598">
        <f t="shared" si="1"/>
        <v>50</v>
      </c>
      <c r="W25" s="598">
        <f t="shared" si="1"/>
        <v>50</v>
      </c>
      <c r="X25" s="598">
        <f t="shared" si="1"/>
        <v>50</v>
      </c>
      <c r="Y25" s="598">
        <f t="shared" si="1"/>
        <v>50</v>
      </c>
      <c r="Z25" s="598">
        <f t="shared" si="1"/>
        <v>50</v>
      </c>
      <c r="AA25" s="598">
        <f t="shared" si="1"/>
        <v>50</v>
      </c>
      <c r="AB25" s="598">
        <f t="shared" si="1"/>
        <v>50</v>
      </c>
      <c r="AC25" s="598">
        <f t="shared" si="1"/>
        <v>50</v>
      </c>
      <c r="AD25" s="598">
        <f t="shared" si="1"/>
        <v>50</v>
      </c>
      <c r="AE25" s="598">
        <f t="shared" si="1"/>
        <v>50</v>
      </c>
      <c r="AF25" s="598">
        <f t="shared" si="1"/>
        <v>50</v>
      </c>
      <c r="AG25" s="598">
        <f t="shared" si="1"/>
        <v>50</v>
      </c>
      <c r="AH25" s="598">
        <f t="shared" si="1"/>
        <v>50</v>
      </c>
      <c r="AI25" s="598">
        <f t="shared" si="1"/>
        <v>50</v>
      </c>
      <c r="AJ25" s="598">
        <f t="shared" si="1"/>
        <v>50</v>
      </c>
      <c r="AK25" s="598">
        <f t="shared" si="1"/>
        <v>50</v>
      </c>
      <c r="AL25" s="598">
        <f t="shared" si="1"/>
        <v>50</v>
      </c>
      <c r="AM25" s="598">
        <f t="shared" si="1"/>
        <v>50</v>
      </c>
      <c r="AN25" s="598">
        <f t="shared" si="1"/>
        <v>50</v>
      </c>
      <c r="AO25" s="598">
        <f t="shared" si="1"/>
        <v>50</v>
      </c>
      <c r="AP25" s="598">
        <f t="shared" si="1"/>
        <v>50</v>
      </c>
      <c r="AQ25" s="598">
        <f t="shared" ref="AQ25:BH25" si="2" xml:space="preserve"> $F$24</f>
        <v>50</v>
      </c>
      <c r="AR25" s="598">
        <f t="shared" si="2"/>
        <v>50</v>
      </c>
      <c r="AS25" s="598">
        <f t="shared" si="2"/>
        <v>50</v>
      </c>
      <c r="AT25" s="598">
        <f t="shared" si="2"/>
        <v>50</v>
      </c>
      <c r="AU25" s="598">
        <f t="shared" si="2"/>
        <v>50</v>
      </c>
      <c r="AV25" s="598">
        <f t="shared" si="2"/>
        <v>50</v>
      </c>
      <c r="AW25" s="598">
        <f t="shared" si="2"/>
        <v>50</v>
      </c>
      <c r="AX25" s="598">
        <f t="shared" si="2"/>
        <v>50</v>
      </c>
      <c r="AY25" s="598">
        <f t="shared" si="2"/>
        <v>50</v>
      </c>
      <c r="AZ25" s="598">
        <f t="shared" si="2"/>
        <v>50</v>
      </c>
      <c r="BA25" s="598">
        <f t="shared" si="2"/>
        <v>50</v>
      </c>
      <c r="BB25" s="598">
        <f t="shared" si="2"/>
        <v>50</v>
      </c>
      <c r="BC25" s="598">
        <f t="shared" si="2"/>
        <v>50</v>
      </c>
      <c r="BD25" s="598">
        <f t="shared" si="2"/>
        <v>50</v>
      </c>
      <c r="BE25" s="598">
        <f t="shared" si="2"/>
        <v>50</v>
      </c>
      <c r="BF25" s="598">
        <f t="shared" si="2"/>
        <v>50</v>
      </c>
      <c r="BG25" s="598">
        <f t="shared" si="2"/>
        <v>50</v>
      </c>
      <c r="BH25" s="598">
        <f t="shared" si="2"/>
        <v>50</v>
      </c>
    </row>
    <row r="26" spans="1:60" s="551" customFormat="1" ht="12.9" customHeight="1" x14ac:dyDescent="0.3">
      <c r="A26" s="547"/>
      <c r="B26" s="547"/>
      <c r="C26" s="548"/>
      <c r="D26" s="537"/>
      <c r="E26" s="537"/>
      <c r="F26" s="537"/>
      <c r="G26" s="537"/>
      <c r="H26" s="550"/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7"/>
      <c r="V26" s="537"/>
      <c r="W26" s="537"/>
      <c r="X26" s="537"/>
      <c r="Y26" s="537"/>
      <c r="Z26" s="537"/>
      <c r="AA26" s="537"/>
      <c r="AB26" s="537"/>
      <c r="AC26" s="537"/>
      <c r="AD26" s="537"/>
      <c r="AE26" s="537"/>
      <c r="AF26" s="537"/>
      <c r="AG26" s="537"/>
      <c r="AH26" s="537"/>
      <c r="AI26" s="537"/>
      <c r="AJ26" s="537"/>
      <c r="AK26" s="537"/>
      <c r="AL26" s="537"/>
      <c r="AM26" s="537"/>
      <c r="AN26" s="537"/>
      <c r="AO26" s="537"/>
      <c r="AP26" s="537"/>
      <c r="AQ26" s="537"/>
      <c r="AR26" s="537"/>
      <c r="AS26" s="537"/>
      <c r="AT26" s="537"/>
      <c r="AU26" s="537"/>
      <c r="AV26" s="537"/>
      <c r="AW26" s="537"/>
      <c r="AX26" s="537"/>
      <c r="AY26" s="537"/>
      <c r="AZ26" s="537"/>
      <c r="BA26" s="537"/>
      <c r="BB26" s="537"/>
      <c r="BC26" s="537"/>
      <c r="BD26" s="537"/>
      <c r="BE26" s="537"/>
      <c r="BF26" s="537"/>
      <c r="BG26" s="537"/>
      <c r="BH26" s="537"/>
    </row>
    <row r="27" spans="1:60" s="551" customFormat="1" ht="12.75" customHeight="1" x14ac:dyDescent="0.3">
      <c r="A27" s="547"/>
      <c r="B27" s="547" t="s">
        <v>433</v>
      </c>
      <c r="C27" s="548"/>
      <c r="D27" s="537"/>
      <c r="E27" s="537"/>
      <c r="F27" s="537"/>
      <c r="G27" s="537"/>
      <c r="H27" s="550"/>
      <c r="I27" s="537"/>
      <c r="J27" s="537"/>
      <c r="K27" s="537"/>
      <c r="L27" s="537"/>
      <c r="M27" s="537"/>
      <c r="N27" s="537"/>
      <c r="O27" s="537"/>
      <c r="P27" s="537"/>
      <c r="Q27" s="537"/>
      <c r="R27" s="537"/>
      <c r="S27" s="537"/>
      <c r="T27" s="537"/>
      <c r="U27" s="537"/>
      <c r="V27" s="537"/>
      <c r="W27" s="537"/>
      <c r="X27" s="537"/>
      <c r="Y27" s="537"/>
      <c r="Z27" s="537"/>
      <c r="AA27" s="537"/>
      <c r="AB27" s="537"/>
      <c r="AC27" s="537"/>
      <c r="AD27" s="537"/>
      <c r="AE27" s="537"/>
      <c r="AF27" s="537"/>
      <c r="AG27" s="537"/>
      <c r="AH27" s="537"/>
      <c r="AI27" s="537"/>
      <c r="AJ27" s="537"/>
      <c r="AK27" s="537"/>
      <c r="AL27" s="537"/>
      <c r="AM27" s="537"/>
      <c r="AN27" s="537"/>
      <c r="AO27" s="537"/>
      <c r="AP27" s="537"/>
      <c r="AQ27" s="537"/>
      <c r="AR27" s="537"/>
      <c r="AS27" s="537"/>
      <c r="AT27" s="537"/>
      <c r="AU27" s="537"/>
      <c r="AV27" s="537"/>
      <c r="AW27" s="537"/>
      <c r="AX27" s="537"/>
      <c r="AY27" s="537"/>
      <c r="AZ27" s="537"/>
      <c r="BA27" s="537"/>
      <c r="BB27" s="537"/>
      <c r="BC27" s="537"/>
      <c r="BD27" s="537"/>
      <c r="BE27" s="537"/>
      <c r="BF27" s="537"/>
      <c r="BG27" s="537"/>
      <c r="BH27" s="537"/>
    </row>
    <row r="28" spans="1:60" s="551" customFormat="1" ht="12.9" customHeight="1" x14ac:dyDescent="0.3">
      <c r="A28" s="547"/>
      <c r="B28" s="547"/>
      <c r="C28" s="548"/>
      <c r="D28" s="537"/>
      <c r="E28" s="537" t="str">
        <f xml:space="preserve"> Dashboard!E$49</f>
        <v>Constant gas price</v>
      </c>
      <c r="F28" s="596">
        <f xml:space="preserve"> Dashboard!F$49</f>
        <v>6</v>
      </c>
      <c r="G28" s="537" t="str">
        <f xml:space="preserve"> Dashboard!G$49</f>
        <v>$/MMBtu 2017</v>
      </c>
      <c r="H28" s="550"/>
      <c r="I28" s="537"/>
      <c r="J28" s="537"/>
      <c r="K28" s="537"/>
      <c r="L28" s="537"/>
      <c r="M28" s="537"/>
      <c r="N28" s="537"/>
      <c r="O28" s="537"/>
      <c r="P28" s="537"/>
      <c r="Q28" s="537"/>
      <c r="R28" s="537"/>
      <c r="S28" s="537"/>
      <c r="T28" s="537"/>
      <c r="U28" s="537"/>
      <c r="V28" s="537"/>
      <c r="W28" s="537"/>
      <c r="X28" s="537"/>
      <c r="Y28" s="537"/>
      <c r="Z28" s="537"/>
      <c r="AA28" s="537"/>
      <c r="AB28" s="537"/>
      <c r="AC28" s="537"/>
      <c r="AD28" s="537"/>
      <c r="AE28" s="537"/>
      <c r="AF28" s="537"/>
      <c r="AG28" s="537"/>
      <c r="AH28" s="537"/>
      <c r="AI28" s="537"/>
      <c r="AJ28" s="537"/>
      <c r="AK28" s="537"/>
      <c r="AL28" s="537"/>
      <c r="AM28" s="537"/>
      <c r="AN28" s="537"/>
      <c r="AO28" s="537"/>
      <c r="AP28" s="537"/>
      <c r="AQ28" s="537"/>
      <c r="AR28" s="537"/>
      <c r="AS28" s="537"/>
      <c r="AT28" s="537"/>
      <c r="AU28" s="537"/>
      <c r="AV28" s="537"/>
      <c r="AW28" s="537"/>
      <c r="AX28" s="537"/>
      <c r="AY28" s="537"/>
      <c r="AZ28" s="537"/>
      <c r="BA28" s="537"/>
      <c r="BB28" s="537"/>
      <c r="BC28" s="537"/>
      <c r="BD28" s="537"/>
      <c r="BE28" s="537"/>
      <c r="BF28" s="537"/>
      <c r="BG28" s="537"/>
      <c r="BH28" s="537"/>
    </row>
    <row r="29" spans="1:60" s="603" customFormat="1" ht="12.75" customHeight="1" thickBot="1" x14ac:dyDescent="0.35">
      <c r="A29" s="600"/>
      <c r="B29" s="600"/>
      <c r="C29" s="601"/>
      <c r="D29" s="596"/>
      <c r="E29" s="598" t="s">
        <v>434</v>
      </c>
      <c r="F29" s="598"/>
      <c r="G29" s="598" t="s">
        <v>435</v>
      </c>
      <c r="H29" s="602"/>
      <c r="I29" s="598"/>
      <c r="J29" s="598"/>
      <c r="K29" s="598">
        <f t="shared" ref="K29:AP29" si="3" xml:space="preserve"> $F$28</f>
        <v>6</v>
      </c>
      <c r="L29" s="598">
        <f t="shared" si="3"/>
        <v>6</v>
      </c>
      <c r="M29" s="598">
        <f t="shared" si="3"/>
        <v>6</v>
      </c>
      <c r="N29" s="598">
        <f t="shared" si="3"/>
        <v>6</v>
      </c>
      <c r="O29" s="598">
        <f t="shared" si="3"/>
        <v>6</v>
      </c>
      <c r="P29" s="598">
        <f t="shared" si="3"/>
        <v>6</v>
      </c>
      <c r="Q29" s="598">
        <f t="shared" si="3"/>
        <v>6</v>
      </c>
      <c r="R29" s="598">
        <f t="shared" si="3"/>
        <v>6</v>
      </c>
      <c r="S29" s="598">
        <f t="shared" si="3"/>
        <v>6</v>
      </c>
      <c r="T29" s="598">
        <f t="shared" si="3"/>
        <v>6</v>
      </c>
      <c r="U29" s="598">
        <f t="shared" si="3"/>
        <v>6</v>
      </c>
      <c r="V29" s="598">
        <f t="shared" si="3"/>
        <v>6</v>
      </c>
      <c r="W29" s="598">
        <f t="shared" si="3"/>
        <v>6</v>
      </c>
      <c r="X29" s="598">
        <f t="shared" si="3"/>
        <v>6</v>
      </c>
      <c r="Y29" s="598">
        <f t="shared" si="3"/>
        <v>6</v>
      </c>
      <c r="Z29" s="598">
        <f t="shared" si="3"/>
        <v>6</v>
      </c>
      <c r="AA29" s="598">
        <f t="shared" si="3"/>
        <v>6</v>
      </c>
      <c r="AB29" s="598">
        <f t="shared" si="3"/>
        <v>6</v>
      </c>
      <c r="AC29" s="598">
        <f t="shared" si="3"/>
        <v>6</v>
      </c>
      <c r="AD29" s="598">
        <f t="shared" si="3"/>
        <v>6</v>
      </c>
      <c r="AE29" s="598">
        <f t="shared" si="3"/>
        <v>6</v>
      </c>
      <c r="AF29" s="598">
        <f t="shared" si="3"/>
        <v>6</v>
      </c>
      <c r="AG29" s="598">
        <f t="shared" si="3"/>
        <v>6</v>
      </c>
      <c r="AH29" s="598">
        <f t="shared" si="3"/>
        <v>6</v>
      </c>
      <c r="AI29" s="598">
        <f t="shared" si="3"/>
        <v>6</v>
      </c>
      <c r="AJ29" s="598">
        <f t="shared" si="3"/>
        <v>6</v>
      </c>
      <c r="AK29" s="598">
        <f t="shared" si="3"/>
        <v>6</v>
      </c>
      <c r="AL29" s="598">
        <f t="shared" si="3"/>
        <v>6</v>
      </c>
      <c r="AM29" s="598">
        <f t="shared" si="3"/>
        <v>6</v>
      </c>
      <c r="AN29" s="598">
        <f t="shared" si="3"/>
        <v>6</v>
      </c>
      <c r="AO29" s="598">
        <f t="shared" si="3"/>
        <v>6</v>
      </c>
      <c r="AP29" s="598">
        <f t="shared" si="3"/>
        <v>6</v>
      </c>
      <c r="AQ29" s="598">
        <f t="shared" ref="AQ29:BH29" si="4" xml:space="preserve"> $F$28</f>
        <v>6</v>
      </c>
      <c r="AR29" s="598">
        <f t="shared" si="4"/>
        <v>6</v>
      </c>
      <c r="AS29" s="598">
        <f t="shared" si="4"/>
        <v>6</v>
      </c>
      <c r="AT29" s="598">
        <f t="shared" si="4"/>
        <v>6</v>
      </c>
      <c r="AU29" s="598">
        <f t="shared" si="4"/>
        <v>6</v>
      </c>
      <c r="AV29" s="598">
        <f t="shared" si="4"/>
        <v>6</v>
      </c>
      <c r="AW29" s="598">
        <f t="shared" si="4"/>
        <v>6</v>
      </c>
      <c r="AX29" s="598">
        <f t="shared" si="4"/>
        <v>6</v>
      </c>
      <c r="AY29" s="598">
        <f t="shared" si="4"/>
        <v>6</v>
      </c>
      <c r="AZ29" s="598">
        <f t="shared" si="4"/>
        <v>6</v>
      </c>
      <c r="BA29" s="598">
        <f t="shared" si="4"/>
        <v>6</v>
      </c>
      <c r="BB29" s="598">
        <f t="shared" si="4"/>
        <v>6</v>
      </c>
      <c r="BC29" s="598">
        <f t="shared" si="4"/>
        <v>6</v>
      </c>
      <c r="BD29" s="598">
        <f t="shared" si="4"/>
        <v>6</v>
      </c>
      <c r="BE29" s="598">
        <f t="shared" si="4"/>
        <v>6</v>
      </c>
      <c r="BF29" s="598">
        <f t="shared" si="4"/>
        <v>6</v>
      </c>
      <c r="BG29" s="598">
        <f t="shared" si="4"/>
        <v>6</v>
      </c>
      <c r="BH29" s="598">
        <f t="shared" si="4"/>
        <v>6</v>
      </c>
    </row>
    <row r="30" spans="1:60" s="551" customFormat="1" ht="12.75" customHeight="1" x14ac:dyDescent="0.3">
      <c r="A30" s="547"/>
      <c r="B30" s="547"/>
      <c r="C30" s="548"/>
      <c r="D30" s="537"/>
      <c r="E30" s="537"/>
      <c r="F30" s="537"/>
      <c r="G30" s="537"/>
      <c r="H30" s="550"/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7"/>
      <c r="V30" s="537"/>
      <c r="W30" s="537"/>
      <c r="X30" s="537"/>
      <c r="Y30" s="537"/>
      <c r="Z30" s="537"/>
      <c r="AA30" s="537"/>
      <c r="AB30" s="537"/>
      <c r="AC30" s="537"/>
      <c r="AD30" s="537"/>
      <c r="AE30" s="537"/>
      <c r="AF30" s="537"/>
      <c r="AG30" s="537"/>
      <c r="AH30" s="537"/>
      <c r="AI30" s="537"/>
      <c r="AJ30" s="537"/>
      <c r="AK30" s="537"/>
      <c r="AL30" s="537"/>
      <c r="AM30" s="537"/>
      <c r="AN30" s="537"/>
      <c r="AO30" s="537"/>
      <c r="AP30" s="537"/>
      <c r="AQ30" s="537"/>
      <c r="AR30" s="537"/>
      <c r="AS30" s="537"/>
      <c r="AT30" s="537"/>
      <c r="AU30" s="537"/>
      <c r="AV30" s="537"/>
      <c r="AW30" s="537"/>
      <c r="AX30" s="537"/>
      <c r="AY30" s="537"/>
      <c r="AZ30" s="537"/>
      <c r="BA30" s="537"/>
      <c r="BB30" s="537"/>
      <c r="BC30" s="537"/>
      <c r="BD30" s="537"/>
      <c r="BE30" s="537"/>
      <c r="BF30" s="537"/>
      <c r="BG30" s="537"/>
      <c r="BH30" s="537"/>
    </row>
    <row r="31" spans="1:60" s="551" customFormat="1" ht="12.75" customHeight="1" x14ac:dyDescent="0.3">
      <c r="A31" s="547"/>
      <c r="B31" s="547" t="s">
        <v>436</v>
      </c>
      <c r="C31" s="548"/>
      <c r="D31" s="537"/>
      <c r="E31" s="537"/>
      <c r="F31" s="537"/>
      <c r="G31" s="537"/>
      <c r="H31" s="550"/>
      <c r="I31" s="537"/>
      <c r="J31" s="537"/>
      <c r="K31" s="537"/>
      <c r="L31" s="537"/>
      <c r="M31" s="537"/>
      <c r="N31" s="537"/>
      <c r="O31" s="537"/>
      <c r="P31" s="537"/>
      <c r="Q31" s="537"/>
      <c r="R31" s="537"/>
      <c r="S31" s="537"/>
      <c r="T31" s="537"/>
      <c r="U31" s="537"/>
      <c r="V31" s="537"/>
      <c r="W31" s="537"/>
      <c r="X31" s="537"/>
      <c r="Y31" s="537"/>
      <c r="Z31" s="537"/>
      <c r="AA31" s="537"/>
      <c r="AB31" s="537"/>
      <c r="AC31" s="537"/>
      <c r="AD31" s="537"/>
      <c r="AE31" s="537"/>
      <c r="AF31" s="537"/>
      <c r="AG31" s="537"/>
      <c r="AH31" s="537"/>
      <c r="AI31" s="537"/>
      <c r="AJ31" s="537"/>
      <c r="AK31" s="537"/>
      <c r="AL31" s="537"/>
      <c r="AM31" s="537"/>
      <c r="AN31" s="537"/>
      <c r="AO31" s="537"/>
      <c r="AP31" s="537"/>
      <c r="AQ31" s="537"/>
      <c r="AR31" s="537"/>
      <c r="AS31" s="537"/>
      <c r="AT31" s="537"/>
      <c r="AU31" s="537"/>
      <c r="AV31" s="537"/>
      <c r="AW31" s="537"/>
      <c r="AX31" s="537"/>
      <c r="AY31" s="537"/>
      <c r="AZ31" s="537"/>
      <c r="BA31" s="537"/>
      <c r="BB31" s="537"/>
      <c r="BC31" s="537"/>
      <c r="BD31" s="537"/>
      <c r="BE31" s="537"/>
      <c r="BF31" s="537"/>
      <c r="BG31" s="537"/>
      <c r="BH31" s="537"/>
    </row>
    <row r="32" spans="1:60" s="551" customFormat="1" ht="12.75" customHeight="1" x14ac:dyDescent="0.3">
      <c r="A32" s="547"/>
      <c r="B32" s="547"/>
      <c r="C32" s="548"/>
      <c r="D32" s="537"/>
      <c r="E32" s="537" t="s">
        <v>437</v>
      </c>
      <c r="F32" s="537"/>
      <c r="G32" s="537" t="s">
        <v>296</v>
      </c>
      <c r="H32" s="550"/>
      <c r="I32" s="537"/>
      <c r="J32" s="537"/>
      <c r="K32" s="537"/>
      <c r="L32" s="534">
        <v>0.315</v>
      </c>
      <c r="M32" s="534">
        <v>0.312</v>
      </c>
      <c r="N32" s="534">
        <v>0.34399999999999997</v>
      </c>
      <c r="O32" s="534">
        <v>0.34899999999999998</v>
      </c>
      <c r="P32" s="534">
        <v>0.34700000000000003</v>
      </c>
      <c r="Q32" s="534">
        <v>0.36</v>
      </c>
      <c r="R32" s="534">
        <v>0.36399999999999999</v>
      </c>
      <c r="S32" s="537"/>
      <c r="T32" s="537"/>
      <c r="U32" s="537"/>
      <c r="V32" s="537"/>
      <c r="W32" s="537"/>
      <c r="X32" s="537"/>
      <c r="Y32" s="537"/>
      <c r="Z32" s="537"/>
      <c r="AA32" s="537"/>
      <c r="AB32" s="537"/>
      <c r="AC32" s="537"/>
      <c r="AD32" s="537"/>
      <c r="AE32" s="537"/>
      <c r="AF32" s="537"/>
      <c r="AG32" s="537"/>
      <c r="AH32" s="537"/>
      <c r="AI32" s="537"/>
      <c r="AJ32" s="537"/>
      <c r="AK32" s="537"/>
      <c r="AL32" s="537"/>
      <c r="AM32" s="537"/>
      <c r="AN32" s="537"/>
      <c r="AO32" s="537"/>
      <c r="AP32" s="537"/>
      <c r="AQ32" s="537"/>
      <c r="AR32" s="537"/>
      <c r="AS32" s="537"/>
      <c r="AT32" s="537"/>
      <c r="AU32" s="537"/>
      <c r="AV32" s="537"/>
      <c r="AW32" s="537"/>
      <c r="AX32" s="537"/>
      <c r="AY32" s="537"/>
      <c r="AZ32" s="537"/>
      <c r="BA32" s="537"/>
      <c r="BB32" s="537"/>
      <c r="BC32" s="537"/>
      <c r="BD32" s="537"/>
      <c r="BE32" s="537"/>
      <c r="BF32" s="537"/>
      <c r="BG32" s="537"/>
      <c r="BH32" s="537"/>
    </row>
    <row r="33" spans="1:60" s="551" customFormat="1" ht="12.75" customHeight="1" x14ac:dyDescent="0.3">
      <c r="A33" s="547"/>
      <c r="B33" s="547"/>
      <c r="C33" s="548"/>
      <c r="D33" s="537"/>
      <c r="E33" s="537" t="s">
        <v>438</v>
      </c>
      <c r="F33" s="537"/>
      <c r="G33" s="537" t="s">
        <v>439</v>
      </c>
      <c r="H33" s="550"/>
      <c r="I33" s="537"/>
      <c r="J33" s="537"/>
      <c r="K33" s="537"/>
      <c r="L33" s="604">
        <v>56.4</v>
      </c>
      <c r="M33" s="604">
        <v>58.6</v>
      </c>
      <c r="N33" s="604">
        <v>60.5</v>
      </c>
      <c r="O33" s="604">
        <v>63.1</v>
      </c>
      <c r="P33" s="604">
        <v>66.099999999999994</v>
      </c>
      <c r="Q33" s="604">
        <v>69.599999999999994</v>
      </c>
      <c r="R33" s="604">
        <v>73</v>
      </c>
      <c r="S33" s="537"/>
      <c r="T33" s="537"/>
      <c r="U33" s="537"/>
      <c r="V33" s="537"/>
      <c r="W33" s="537"/>
      <c r="X33" s="537"/>
      <c r="Y33" s="537"/>
      <c r="Z33" s="537"/>
      <c r="AA33" s="537"/>
      <c r="AB33" s="537"/>
      <c r="AC33" s="537"/>
      <c r="AD33" s="537"/>
      <c r="AE33" s="537"/>
      <c r="AF33" s="537"/>
      <c r="AG33" s="537"/>
      <c r="AH33" s="537"/>
      <c r="AI33" s="537"/>
      <c r="AJ33" s="537"/>
      <c r="AK33" s="537"/>
      <c r="AL33" s="537"/>
      <c r="AM33" s="537"/>
      <c r="AN33" s="537"/>
      <c r="AO33" s="537"/>
      <c r="AP33" s="537"/>
      <c r="AQ33" s="537"/>
      <c r="AR33" s="537"/>
      <c r="AS33" s="537"/>
      <c r="AT33" s="537"/>
      <c r="AU33" s="537"/>
      <c r="AV33" s="537"/>
      <c r="AW33" s="537"/>
      <c r="AX33" s="537"/>
      <c r="AY33" s="537"/>
      <c r="AZ33" s="537"/>
      <c r="BA33" s="537"/>
      <c r="BB33" s="537"/>
      <c r="BC33" s="537"/>
      <c r="BD33" s="537"/>
      <c r="BE33" s="537"/>
      <c r="BF33" s="537"/>
      <c r="BG33" s="537"/>
      <c r="BH33" s="537"/>
    </row>
    <row r="34" spans="1:60" s="492" customFormat="1" ht="12.75" customHeight="1" x14ac:dyDescent="0.3">
      <c r="A34" s="490"/>
      <c r="B34" s="490"/>
      <c r="C34" s="495"/>
      <c r="H34" s="475"/>
      <c r="L34" s="605"/>
      <c r="M34" s="605"/>
      <c r="N34" s="605"/>
      <c r="O34" s="605"/>
      <c r="P34" s="605"/>
      <c r="Q34" s="605"/>
      <c r="R34" s="605"/>
    </row>
    <row r="35" spans="1:60" s="492" customFormat="1" ht="12.75" customHeight="1" x14ac:dyDescent="0.3">
      <c r="A35" s="470" t="s">
        <v>440</v>
      </c>
      <c r="B35" s="470"/>
      <c r="C35" s="523"/>
      <c r="D35" s="524"/>
      <c r="E35" s="470"/>
      <c r="F35" s="470"/>
      <c r="G35" s="470"/>
      <c r="H35" s="470"/>
      <c r="I35" s="470"/>
      <c r="J35" s="470"/>
      <c r="K35" s="470"/>
      <c r="L35" s="470"/>
      <c r="M35" s="470"/>
      <c r="N35" s="470"/>
      <c r="O35" s="470"/>
      <c r="P35" s="470"/>
      <c r="Q35" s="470"/>
      <c r="R35" s="470"/>
      <c r="S35" s="470"/>
      <c r="T35" s="470"/>
      <c r="U35" s="470"/>
      <c r="V35" s="470"/>
      <c r="W35" s="470"/>
      <c r="X35" s="470"/>
      <c r="Y35" s="470"/>
      <c r="Z35" s="470"/>
      <c r="AA35" s="470"/>
      <c r="AB35" s="470"/>
      <c r="AC35" s="470"/>
      <c r="AD35" s="470"/>
      <c r="AE35" s="470"/>
      <c r="AF35" s="470"/>
      <c r="AG35" s="470"/>
      <c r="AH35" s="470"/>
      <c r="AI35" s="470"/>
      <c r="AJ35" s="470"/>
      <c r="AK35" s="470"/>
      <c r="AL35" s="470"/>
      <c r="AM35" s="470"/>
      <c r="AN35" s="470"/>
      <c r="AO35" s="470"/>
      <c r="AP35" s="470"/>
      <c r="AQ35" s="470"/>
      <c r="AR35" s="470"/>
      <c r="AS35" s="470"/>
      <c r="AT35" s="470"/>
      <c r="AU35" s="470"/>
      <c r="AV35" s="470"/>
      <c r="AW35" s="470"/>
      <c r="AX35" s="470"/>
      <c r="AY35" s="470"/>
      <c r="AZ35" s="470"/>
      <c r="BA35" s="470"/>
      <c r="BB35" s="470"/>
      <c r="BC35" s="470"/>
      <c r="BD35" s="470"/>
      <c r="BE35" s="470"/>
      <c r="BF35" s="470"/>
      <c r="BG35" s="470"/>
      <c r="BH35" s="470"/>
    </row>
    <row r="36" spans="1:60" s="492" customFormat="1" ht="12.75" customHeight="1" x14ac:dyDescent="0.3">
      <c r="A36" s="472"/>
      <c r="B36" s="472"/>
      <c r="C36" s="473"/>
      <c r="D36" s="289"/>
      <c r="E36" s="289"/>
      <c r="F36" s="289"/>
      <c r="G36" s="289"/>
      <c r="H36" s="475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</row>
    <row r="37" spans="1:60" s="493" customFormat="1" ht="12.75" customHeight="1" x14ac:dyDescent="0.3">
      <c r="A37" s="566"/>
      <c r="B37" s="606"/>
      <c r="C37" s="607"/>
      <c r="D37" s="608"/>
      <c r="E37" s="566"/>
      <c r="F37" s="609" t="s">
        <v>150</v>
      </c>
      <c r="G37" s="566"/>
      <c r="H37" s="566"/>
      <c r="I37" s="566"/>
      <c r="J37" s="566"/>
      <c r="K37" s="566"/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  <c r="AF37" s="566"/>
      <c r="AG37" s="566"/>
      <c r="AH37" s="566"/>
      <c r="AI37" s="566"/>
      <c r="AJ37" s="566"/>
      <c r="AK37" s="566"/>
      <c r="AL37" s="566"/>
      <c r="AM37" s="566"/>
      <c r="AN37" s="566"/>
      <c r="AO37" s="566"/>
      <c r="AP37" s="566"/>
      <c r="AQ37" s="566"/>
      <c r="AR37" s="566"/>
      <c r="AS37" s="566"/>
      <c r="AT37" s="566"/>
      <c r="AU37" s="566"/>
      <c r="AV37" s="566"/>
      <c r="AW37" s="566"/>
      <c r="AX37" s="566"/>
      <c r="AY37" s="566"/>
      <c r="AZ37" s="566"/>
      <c r="BA37" s="566"/>
      <c r="BB37" s="566"/>
      <c r="BC37" s="566"/>
      <c r="BD37" s="566"/>
      <c r="BE37" s="566"/>
      <c r="BF37" s="566"/>
      <c r="BG37" s="566"/>
      <c r="BH37" s="566"/>
    </row>
    <row r="38" spans="1:60" s="492" customFormat="1" ht="12.75" customHeight="1" x14ac:dyDescent="0.3">
      <c r="A38" s="472"/>
      <c r="B38" s="472"/>
      <c r="C38" s="473"/>
      <c r="D38" s="610"/>
      <c r="E38" s="516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</row>
    <row r="39" spans="1:60" s="492" customFormat="1" ht="12.75" customHeight="1" x14ac:dyDescent="0.3">
      <c r="A39" s="566"/>
      <c r="B39" s="606"/>
      <c r="C39" s="607"/>
      <c r="D39" s="608"/>
      <c r="E39" s="566"/>
      <c r="F39" s="609" t="s">
        <v>150</v>
      </c>
      <c r="G39" s="566"/>
      <c r="H39" s="566"/>
      <c r="I39" s="566"/>
      <c r="J39" s="566"/>
      <c r="K39" s="566"/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  <c r="AF39" s="566"/>
      <c r="AG39" s="566"/>
      <c r="AH39" s="566"/>
      <c r="AI39" s="566"/>
      <c r="AJ39" s="566"/>
      <c r="AK39" s="566"/>
      <c r="AL39" s="566"/>
      <c r="AM39" s="566"/>
      <c r="AN39" s="566"/>
      <c r="AO39" s="566"/>
      <c r="AP39" s="566"/>
      <c r="AQ39" s="566"/>
      <c r="AR39" s="566"/>
      <c r="AS39" s="566"/>
      <c r="AT39" s="566"/>
      <c r="AU39" s="566"/>
      <c r="AV39" s="566"/>
      <c r="AW39" s="566"/>
      <c r="AX39" s="566"/>
      <c r="AY39" s="566"/>
      <c r="AZ39" s="566"/>
      <c r="BA39" s="566"/>
      <c r="BB39" s="566"/>
      <c r="BC39" s="566"/>
      <c r="BD39" s="566"/>
      <c r="BE39" s="566"/>
      <c r="BF39" s="566"/>
      <c r="BG39" s="566"/>
      <c r="BH39" s="566"/>
    </row>
    <row r="40" spans="1:60" s="492" customFormat="1" ht="12.75" customHeight="1" x14ac:dyDescent="0.3">
      <c r="A40" s="472"/>
      <c r="B40" s="472"/>
      <c r="C40" s="473"/>
      <c r="D40" s="610"/>
      <c r="E40" s="516" t="str">
        <f ca="1" xml:space="preserve"> A$1 &amp; " checks"</f>
        <v>InpS checks</v>
      </c>
      <c r="F40" s="611">
        <f xml:space="preserve"> SUM(F37:F39)</f>
        <v>0</v>
      </c>
      <c r="G40" s="289" t="s">
        <v>148</v>
      </c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289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</row>
    <row r="44" spans="1:60" ht="12.75" customHeight="1" x14ac:dyDescent="0.3">
      <c r="E44" s="143"/>
      <c r="F44" s="143"/>
      <c r="G44" s="144"/>
      <c r="H44" s="145"/>
    </row>
    <row r="46" spans="1:60" ht="12.75" customHeight="1" x14ac:dyDescent="0.3">
      <c r="H46" s="146"/>
    </row>
    <row r="47" spans="1:60" ht="12.75" customHeight="1" x14ac:dyDescent="0.3">
      <c r="H47" s="146"/>
    </row>
  </sheetData>
  <conditionalFormatting sqref="F2">
    <cfRule type="cellIs" dxfId="111" priority="1" stopIfTrue="1" operator="notEqual">
      <formula>0</formula>
    </cfRule>
    <cfRule type="cellIs" dxfId="110" priority="2" stopIfTrue="1" operator="equal">
      <formula>""</formula>
    </cfRule>
  </conditionalFormatting>
  <conditionalFormatting sqref="F3">
    <cfRule type="cellIs" dxfId="109" priority="3" stopIfTrue="1" operator="notEqual">
      <formula>0</formula>
    </cfRule>
    <cfRule type="cellIs" dxfId="108" priority="4" stopIfTrue="1" operator="equal">
      <formula>""</formula>
    </cfRule>
  </conditionalFormatting>
  <conditionalFormatting sqref="F40">
    <cfRule type="cellIs" dxfId="107" priority="5" stopIfTrue="1" operator="notEqual">
      <formula>0</formula>
    </cfRule>
    <cfRule type="cellIs" dxfId="106" priority="6" stopIfTrue="1" operator="equal">
      <formula>""</formula>
    </cfRule>
  </conditionalFormatting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0" tint="-0.34998626667073579"/>
  </sheetPr>
  <dimension ref="A1:R106"/>
  <sheetViews>
    <sheetView showGridLines="0" topLeftCell="B11" zoomScale="80" zoomScaleNormal="80" workbookViewId="0">
      <selection activeCell="I48" sqref="I48"/>
    </sheetView>
  </sheetViews>
  <sheetFormatPr defaultColWidth="0" defaultRowHeight="13.8" x14ac:dyDescent="0.3"/>
  <cols>
    <col min="1" max="2" width="1.33203125" style="4" customWidth="1"/>
    <col min="3" max="3" width="1.33203125" style="9" customWidth="1"/>
    <col min="4" max="4" width="1" customWidth="1"/>
    <col min="5" max="5" width="32.6640625" bestFit="1" customWidth="1"/>
    <col min="6" max="6" width="1" customWidth="1"/>
    <col min="7" max="7" width="8.5546875" customWidth="1"/>
    <col min="8" max="8" width="1" customWidth="1"/>
    <col min="9" max="9" width="13.5546875" style="304" customWidth="1"/>
    <col min="10" max="10" width="1" customWidth="1"/>
    <col min="11" max="11" width="39.33203125" bestFit="1" customWidth="1"/>
    <col min="12" max="12" width="1" customWidth="1"/>
    <col min="13" max="13" width="59.5546875" customWidth="1"/>
    <col min="14" max="14" width="1" customWidth="1"/>
    <col min="15" max="15" width="67.88671875" bestFit="1" customWidth="1"/>
    <col min="16" max="16" width="1" customWidth="1"/>
    <col min="17" max="17" width="27.109375" customWidth="1"/>
    <col min="18" max="18" width="1" customWidth="1"/>
    <col min="19" max="16384" width="9" hidden="1"/>
  </cols>
  <sheetData>
    <row r="1" spans="1:18" ht="25.8" x14ac:dyDescent="0.3">
      <c r="A1" s="7" t="str">
        <f ca="1" xml:space="preserve"> RIGHT(CELL("filename", $A$1), LEN(CELL("filename", $A$1)) - SEARCH("]", CELL("filename", $A$1)))</f>
        <v>Sources</v>
      </c>
      <c r="B1" s="8"/>
    </row>
    <row r="3" spans="1:18" ht="31.2" x14ac:dyDescent="0.3">
      <c r="D3" s="147"/>
      <c r="E3" s="148" t="s">
        <v>441</v>
      </c>
      <c r="F3" s="147"/>
      <c r="G3" s="148" t="s">
        <v>442</v>
      </c>
      <c r="H3" s="147"/>
      <c r="I3" s="880" t="s">
        <v>443</v>
      </c>
      <c r="J3" s="147"/>
      <c r="K3" s="148" t="s">
        <v>166</v>
      </c>
      <c r="L3" s="147"/>
      <c r="M3" s="148" t="s">
        <v>444</v>
      </c>
      <c r="N3" s="147"/>
      <c r="O3" s="148" t="s">
        <v>445</v>
      </c>
      <c r="P3" s="147"/>
      <c r="Q3" s="148" t="s">
        <v>446</v>
      </c>
      <c r="R3" s="147"/>
    </row>
    <row r="4" spans="1:18" x14ac:dyDescent="0.3">
      <c r="D4" s="149"/>
      <c r="E4" s="150"/>
      <c r="F4" s="149"/>
      <c r="G4" s="150"/>
      <c r="H4" s="149"/>
      <c r="I4" s="881"/>
      <c r="J4" s="149"/>
      <c r="K4" s="150"/>
      <c r="L4" s="149"/>
      <c r="M4" s="150"/>
      <c r="N4" s="149"/>
      <c r="O4" s="150"/>
      <c r="P4" s="149"/>
      <c r="Q4" s="150"/>
      <c r="R4" s="149"/>
    </row>
    <row r="5" spans="1:18" s="113" customFormat="1" ht="13.5" customHeight="1" x14ac:dyDescent="0.3">
      <c r="A5" s="259"/>
      <c r="B5" s="259"/>
      <c r="C5" s="259"/>
      <c r="D5" s="260"/>
      <c r="E5" s="261" t="s">
        <v>447</v>
      </c>
      <c r="F5" s="260"/>
      <c r="G5" s="113">
        <f t="shared" ref="G5:G10" si="0">MAX(G$4:G4) + 1</f>
        <v>1</v>
      </c>
      <c r="H5" s="260"/>
      <c r="I5" s="879" t="str">
        <f t="shared" ref="I5:I10" si="1">ROMAN(G5, 0)</f>
        <v>I</v>
      </c>
      <c r="J5" s="260"/>
      <c r="K5" s="262" t="s">
        <v>448</v>
      </c>
      <c r="L5" s="260"/>
      <c r="N5" s="260"/>
      <c r="O5" s="263" t="s">
        <v>449</v>
      </c>
      <c r="P5" s="260"/>
      <c r="R5" s="260"/>
    </row>
    <row r="6" spans="1:18" s="113" customFormat="1" ht="13.5" customHeight="1" x14ac:dyDescent="0.3">
      <c r="A6" s="259"/>
      <c r="B6" s="259"/>
      <c r="C6" s="259"/>
      <c r="D6" s="260"/>
      <c r="E6" s="261" t="s">
        <v>450</v>
      </c>
      <c r="F6" s="260"/>
      <c r="G6" s="113">
        <f t="shared" si="0"/>
        <v>2</v>
      </c>
      <c r="H6" s="260"/>
      <c r="I6" s="879" t="str">
        <f t="shared" si="1"/>
        <v>II</v>
      </c>
      <c r="J6" s="260"/>
      <c r="K6" s="262" t="s">
        <v>451</v>
      </c>
      <c r="L6" s="260"/>
      <c r="N6" s="260"/>
      <c r="O6" s="263" t="s">
        <v>452</v>
      </c>
      <c r="P6" s="260"/>
      <c r="R6" s="260"/>
    </row>
    <row r="7" spans="1:18" s="113" customFormat="1" ht="13.5" customHeight="1" x14ac:dyDescent="0.3">
      <c r="A7" s="259"/>
      <c r="B7" s="259"/>
      <c r="C7" s="259"/>
      <c r="D7" s="260"/>
      <c r="E7" s="261" t="s">
        <v>453</v>
      </c>
      <c r="F7" s="260"/>
      <c r="G7" s="113">
        <f t="shared" si="0"/>
        <v>3</v>
      </c>
      <c r="H7" s="260"/>
      <c r="I7" s="879" t="str">
        <f t="shared" si="1"/>
        <v>III</v>
      </c>
      <c r="J7" s="260"/>
      <c r="K7" s="262" t="s">
        <v>454</v>
      </c>
      <c r="L7" s="260"/>
      <c r="N7" s="260"/>
      <c r="O7" s="263" t="s">
        <v>455</v>
      </c>
      <c r="P7" s="260"/>
      <c r="R7" s="260"/>
    </row>
    <row r="8" spans="1:18" s="113" customFormat="1" ht="13.5" customHeight="1" x14ac:dyDescent="0.3">
      <c r="A8" s="259"/>
      <c r="B8" s="259"/>
      <c r="C8" s="259"/>
      <c r="D8" s="260"/>
      <c r="E8" s="261" t="s">
        <v>456</v>
      </c>
      <c r="F8" s="260"/>
      <c r="G8" s="113">
        <f t="shared" si="0"/>
        <v>4</v>
      </c>
      <c r="H8" s="260"/>
      <c r="I8" s="879" t="str">
        <f t="shared" si="1"/>
        <v>IV</v>
      </c>
      <c r="J8" s="260"/>
      <c r="K8" s="262" t="s">
        <v>454</v>
      </c>
      <c r="L8" s="260"/>
      <c r="N8" s="260"/>
      <c r="O8" s="263" t="s">
        <v>457</v>
      </c>
      <c r="P8" s="260"/>
      <c r="R8" s="260"/>
    </row>
    <row r="9" spans="1:18" s="113" customFormat="1" ht="13.5" customHeight="1" x14ac:dyDescent="0.3">
      <c r="A9" s="259"/>
      <c r="B9" s="259"/>
      <c r="C9" s="259"/>
      <c r="D9" s="260"/>
      <c r="E9" s="264" t="s">
        <v>458</v>
      </c>
      <c r="F9" s="260"/>
      <c r="G9" s="113">
        <f t="shared" si="0"/>
        <v>5</v>
      </c>
      <c r="H9" s="260"/>
      <c r="I9" s="879" t="str">
        <f t="shared" si="1"/>
        <v>V</v>
      </c>
      <c r="J9" s="260"/>
      <c r="K9" s="262"/>
      <c r="L9" s="260"/>
      <c r="N9" s="260"/>
      <c r="O9" s="265"/>
      <c r="P9" s="260"/>
      <c r="R9" s="260"/>
    </row>
    <row r="10" spans="1:18" s="113" customFormat="1" ht="13.5" customHeight="1" x14ac:dyDescent="0.3">
      <c r="A10" s="259"/>
      <c r="B10" s="259"/>
      <c r="C10" s="259"/>
      <c r="D10" s="260"/>
      <c r="E10" s="261" t="s">
        <v>459</v>
      </c>
      <c r="F10" s="260"/>
      <c r="G10" s="113">
        <f t="shared" si="0"/>
        <v>6</v>
      </c>
      <c r="H10" s="260"/>
      <c r="I10" s="879" t="str">
        <f t="shared" si="1"/>
        <v>VI</v>
      </c>
      <c r="J10" s="260"/>
      <c r="K10" s="262" t="s">
        <v>460</v>
      </c>
      <c r="L10" s="260"/>
      <c r="N10" s="260"/>
      <c r="O10" s="263" t="s">
        <v>461</v>
      </c>
      <c r="P10" s="260"/>
      <c r="R10" s="260"/>
    </row>
    <row r="11" spans="1:18" s="113" customFormat="1" ht="2.25" customHeight="1" x14ac:dyDescent="0.3">
      <c r="A11" s="259"/>
      <c r="B11" s="259"/>
      <c r="C11" s="259"/>
      <c r="D11" s="260"/>
      <c r="E11" s="260"/>
      <c r="F11" s="260"/>
      <c r="G11" s="260"/>
      <c r="H11" s="260"/>
      <c r="I11" s="877"/>
      <c r="J11" s="260"/>
      <c r="K11" s="260"/>
      <c r="L11" s="260"/>
      <c r="M11" s="260"/>
      <c r="N11" s="260"/>
      <c r="O11" s="260"/>
      <c r="P11" s="260"/>
      <c r="Q11" s="260"/>
      <c r="R11" s="260"/>
    </row>
    <row r="12" spans="1:18" s="113" customFormat="1" ht="13.5" customHeight="1" x14ac:dyDescent="0.3">
      <c r="A12" s="259"/>
      <c r="B12" s="259"/>
      <c r="C12" s="259"/>
      <c r="D12" s="260"/>
      <c r="E12" s="261" t="s">
        <v>462</v>
      </c>
      <c r="F12" s="260"/>
      <c r="G12" s="113">
        <f>MAX(G$4:G11) + 1</f>
        <v>7</v>
      </c>
      <c r="H12" s="260"/>
      <c r="I12" s="879" t="str">
        <f>ROMAN(G12, 0)</f>
        <v>VII</v>
      </c>
      <c r="J12" s="260"/>
      <c r="K12" s="113" t="s">
        <v>463</v>
      </c>
      <c r="L12" s="260"/>
      <c r="M12" s="113" t="s">
        <v>464</v>
      </c>
      <c r="N12" s="260"/>
      <c r="O12" s="265" t="s">
        <v>465</v>
      </c>
      <c r="P12" s="260"/>
      <c r="R12" s="260"/>
    </row>
    <row r="13" spans="1:18" s="113" customFormat="1" ht="13.5" customHeight="1" x14ac:dyDescent="0.3">
      <c r="A13" s="259"/>
      <c r="B13" s="259"/>
      <c r="C13" s="259"/>
      <c r="D13" s="260"/>
      <c r="E13" s="264" t="s">
        <v>466</v>
      </c>
      <c r="F13" s="260"/>
      <c r="G13" s="113">
        <f>MAX(G$4:G12) + 1</f>
        <v>8</v>
      </c>
      <c r="H13" s="260"/>
      <c r="I13" s="879" t="str">
        <f>ROMAN(G13, 0)</f>
        <v>VIII</v>
      </c>
      <c r="J13" s="260"/>
      <c r="L13" s="260"/>
      <c r="N13" s="260"/>
      <c r="O13" s="265"/>
      <c r="P13" s="260"/>
      <c r="R13" s="260"/>
    </row>
    <row r="14" spans="1:18" s="113" customFormat="1" ht="13.5" customHeight="1" x14ac:dyDescent="0.3">
      <c r="A14" s="259"/>
      <c r="B14" s="259"/>
      <c r="C14" s="259"/>
      <c r="D14" s="260"/>
      <c r="E14" s="261" t="s">
        <v>467</v>
      </c>
      <c r="F14" s="260"/>
      <c r="G14" s="113">
        <f>MAX(G$4:G13) + 1</f>
        <v>9</v>
      </c>
      <c r="H14" s="260"/>
      <c r="I14" s="879" t="str">
        <f>ROMAN(G14, 0)</f>
        <v>IX</v>
      </c>
      <c r="J14" s="260"/>
      <c r="K14" s="113" t="s">
        <v>468</v>
      </c>
      <c r="L14" s="260"/>
      <c r="N14" s="260"/>
      <c r="O14" s="266" t="s">
        <v>469</v>
      </c>
      <c r="P14" s="260"/>
      <c r="R14" s="260"/>
    </row>
    <row r="15" spans="1:18" s="113" customFormat="1" ht="13.5" customHeight="1" x14ac:dyDescent="0.3">
      <c r="A15" s="259"/>
      <c r="B15" s="259"/>
      <c r="C15" s="259"/>
      <c r="D15" s="260"/>
      <c r="E15" s="261" t="s">
        <v>470</v>
      </c>
      <c r="F15" s="260"/>
      <c r="G15" s="113">
        <f>MAX(G$4:G14) + 1</f>
        <v>10</v>
      </c>
      <c r="H15" s="260"/>
      <c r="I15" s="879" t="str">
        <f>ROMAN(G15, 0)</f>
        <v>X</v>
      </c>
      <c r="J15" s="260"/>
      <c r="K15" s="113" t="s">
        <v>468</v>
      </c>
      <c r="L15" s="260"/>
      <c r="N15" s="260"/>
      <c r="O15" s="266" t="s">
        <v>469</v>
      </c>
      <c r="P15" s="260"/>
      <c r="R15" s="260"/>
    </row>
    <row r="16" spans="1:18" s="113" customFormat="1" ht="2.25" customHeight="1" x14ac:dyDescent="0.3">
      <c r="A16" s="259"/>
      <c r="B16" s="259"/>
      <c r="C16" s="259"/>
      <c r="D16" s="260"/>
      <c r="E16" s="260"/>
      <c r="F16" s="260"/>
      <c r="G16" s="260"/>
      <c r="H16" s="260"/>
      <c r="I16" s="877"/>
      <c r="J16" s="260"/>
      <c r="K16" s="260"/>
      <c r="L16" s="260"/>
      <c r="M16" s="260"/>
      <c r="N16" s="260"/>
      <c r="O16" s="260"/>
      <c r="P16" s="260"/>
      <c r="Q16" s="260"/>
      <c r="R16" s="260"/>
    </row>
    <row r="17" spans="1:18" s="113" customFormat="1" ht="13.5" customHeight="1" x14ac:dyDescent="0.3">
      <c r="A17" s="259"/>
      <c r="B17" s="259"/>
      <c r="C17" s="259"/>
      <c r="D17" s="260"/>
      <c r="E17" s="261" t="s">
        <v>471</v>
      </c>
      <c r="F17" s="260"/>
      <c r="G17" s="113">
        <f>MAX(G$4:G16) + 1</f>
        <v>11</v>
      </c>
      <c r="H17" s="260"/>
      <c r="I17" s="879" t="str">
        <f>ROMAN(G17, 0)</f>
        <v>XI</v>
      </c>
      <c r="J17" s="260"/>
      <c r="K17" s="113" t="s">
        <v>472</v>
      </c>
      <c r="L17" s="260"/>
      <c r="M17" s="113" t="s">
        <v>473</v>
      </c>
      <c r="N17" s="260"/>
      <c r="O17" s="266" t="s">
        <v>469</v>
      </c>
      <c r="P17" s="260"/>
      <c r="R17" s="260"/>
    </row>
    <row r="18" spans="1:18" s="113" customFormat="1" ht="2.25" customHeight="1" x14ac:dyDescent="0.3">
      <c r="A18" s="259"/>
      <c r="B18" s="259"/>
      <c r="C18" s="259"/>
      <c r="D18" s="260"/>
      <c r="E18" s="260"/>
      <c r="F18" s="260"/>
      <c r="G18" s="260"/>
      <c r="H18" s="260"/>
      <c r="I18" s="877"/>
      <c r="J18" s="260"/>
      <c r="K18" s="260"/>
      <c r="L18" s="260"/>
      <c r="M18" s="260"/>
      <c r="N18" s="260"/>
      <c r="O18" s="266" t="s">
        <v>469</v>
      </c>
      <c r="P18" s="260"/>
      <c r="Q18" s="260"/>
      <c r="R18" s="260"/>
    </row>
    <row r="19" spans="1:18" s="113" customFormat="1" ht="13.5" customHeight="1" x14ac:dyDescent="0.3">
      <c r="A19" s="259"/>
      <c r="B19" s="259"/>
      <c r="C19" s="259"/>
      <c r="D19" s="260"/>
      <c r="E19" s="261" t="s">
        <v>474</v>
      </c>
      <c r="F19" s="260"/>
      <c r="G19" s="113">
        <f>MAX(G$4:G18) + 1</f>
        <v>12</v>
      </c>
      <c r="H19" s="260"/>
      <c r="I19" s="879" t="str">
        <f>ROMAN(G19, 0)</f>
        <v>XII</v>
      </c>
      <c r="J19" s="260"/>
      <c r="K19" s="113" t="s">
        <v>475</v>
      </c>
      <c r="L19" s="260"/>
      <c r="N19" s="260"/>
      <c r="O19" s="266" t="s">
        <v>469</v>
      </c>
      <c r="P19" s="260"/>
      <c r="R19" s="260"/>
    </row>
    <row r="20" spans="1:18" s="113" customFormat="1" ht="13.5" customHeight="1" x14ac:dyDescent="0.3">
      <c r="A20" s="259"/>
      <c r="B20" s="259"/>
      <c r="C20" s="259"/>
      <c r="D20" s="260"/>
      <c r="E20" s="261" t="s">
        <v>476</v>
      </c>
      <c r="F20" s="260"/>
      <c r="G20" s="113">
        <f>G19 + 1</f>
        <v>13</v>
      </c>
      <c r="H20" s="260"/>
      <c r="I20" s="879" t="str">
        <f>ROMAN(G20, 0)</f>
        <v>XIII</v>
      </c>
      <c r="J20" s="260"/>
      <c r="L20" s="260"/>
      <c r="M20" s="113" t="s">
        <v>477</v>
      </c>
      <c r="N20" s="260"/>
      <c r="O20" s="266"/>
      <c r="P20" s="260"/>
      <c r="R20" s="260"/>
    </row>
    <row r="21" spans="1:18" s="113" customFormat="1" ht="2.25" customHeight="1" x14ac:dyDescent="0.3">
      <c r="A21" s="259"/>
      <c r="B21" s="259"/>
      <c r="C21" s="259"/>
      <c r="D21" s="260"/>
      <c r="E21" s="260"/>
      <c r="F21" s="260"/>
      <c r="G21" s="260"/>
      <c r="H21" s="260"/>
      <c r="I21" s="877"/>
      <c r="J21" s="260"/>
      <c r="K21" s="260"/>
      <c r="L21" s="260"/>
      <c r="M21" s="260"/>
      <c r="N21" s="260"/>
      <c r="O21" s="260"/>
      <c r="P21" s="260"/>
      <c r="Q21" s="267"/>
      <c r="R21" s="260"/>
    </row>
    <row r="22" spans="1:18" s="113" customFormat="1" ht="13.5" customHeight="1" x14ac:dyDescent="0.3">
      <c r="A22" s="259"/>
      <c r="B22" s="259"/>
      <c r="C22" s="259"/>
      <c r="D22" s="260"/>
      <c r="E22" s="261" t="s">
        <v>478</v>
      </c>
      <c r="F22" s="260"/>
      <c r="G22" s="113">
        <f>MAX(G$4:G21) + 1</f>
        <v>14</v>
      </c>
      <c r="H22" s="260"/>
      <c r="I22" s="879" t="str">
        <f t="shared" ref="I22:I33" si="2">ROMAN(G22, 0)</f>
        <v>XIV</v>
      </c>
      <c r="J22" s="260"/>
      <c r="K22" s="268" t="s">
        <v>479</v>
      </c>
      <c r="L22" s="267"/>
      <c r="M22" s="268"/>
      <c r="N22" s="267"/>
      <c r="O22" s="266" t="s">
        <v>469</v>
      </c>
      <c r="P22" s="260"/>
      <c r="Q22" s="269" t="s">
        <v>469</v>
      </c>
      <c r="R22" s="260"/>
    </row>
    <row r="23" spans="1:18" s="113" customFormat="1" ht="13.5" customHeight="1" x14ac:dyDescent="0.3">
      <c r="A23" s="259"/>
      <c r="B23" s="259"/>
      <c r="C23" s="259"/>
      <c r="D23" s="260"/>
      <c r="E23" s="261" t="s">
        <v>480</v>
      </c>
      <c r="F23" s="260"/>
      <c r="G23" s="113">
        <f>MAX(G$4:G22) + 1</f>
        <v>15</v>
      </c>
      <c r="H23" s="260"/>
      <c r="I23" s="879" t="str">
        <f t="shared" si="2"/>
        <v>XV</v>
      </c>
      <c r="J23" s="260"/>
      <c r="K23" s="268" t="s">
        <v>481</v>
      </c>
      <c r="L23" s="267"/>
      <c r="M23" s="268"/>
      <c r="N23" s="267"/>
      <c r="O23" s="265" t="s">
        <v>482</v>
      </c>
      <c r="P23" s="260"/>
      <c r="Q23" s="268"/>
      <c r="R23" s="260"/>
    </row>
    <row r="24" spans="1:18" s="113" customFormat="1" ht="13.5" customHeight="1" x14ac:dyDescent="0.3">
      <c r="A24" s="259"/>
      <c r="B24" s="259"/>
      <c r="C24" s="259"/>
      <c r="D24" s="260"/>
      <c r="E24" s="261" t="s">
        <v>483</v>
      </c>
      <c r="F24" s="260"/>
      <c r="G24" s="113">
        <f>G23 + 1</f>
        <v>16</v>
      </c>
      <c r="H24" s="260"/>
      <c r="I24" s="879" t="str">
        <f t="shared" si="2"/>
        <v>XVI</v>
      </c>
      <c r="J24" s="260"/>
      <c r="K24" s="268" t="s">
        <v>484</v>
      </c>
      <c r="L24" s="267"/>
      <c r="M24" s="268" t="s">
        <v>485</v>
      </c>
      <c r="N24" s="267"/>
      <c r="O24" s="265"/>
      <c r="P24" s="260"/>
      <c r="Q24" s="268"/>
      <c r="R24" s="260"/>
    </row>
    <row r="25" spans="1:18" s="113" customFormat="1" ht="13.5" customHeight="1" x14ac:dyDescent="0.3">
      <c r="A25" s="259"/>
      <c r="B25" s="259"/>
      <c r="C25" s="259"/>
      <c r="D25" s="260"/>
      <c r="E25" s="261" t="s">
        <v>486</v>
      </c>
      <c r="F25" s="260"/>
      <c r="G25" s="113">
        <f>G24 + 1</f>
        <v>17</v>
      </c>
      <c r="H25" s="260"/>
      <c r="I25" s="879" t="str">
        <f t="shared" si="2"/>
        <v>XVII</v>
      </c>
      <c r="J25" s="260"/>
      <c r="K25" s="268" t="s">
        <v>487</v>
      </c>
      <c r="L25" s="267"/>
      <c r="M25" s="268"/>
      <c r="N25" s="267"/>
      <c r="O25" s="275" t="s">
        <v>488</v>
      </c>
      <c r="P25" s="260"/>
      <c r="Q25" s="268"/>
      <c r="R25" s="260"/>
    </row>
    <row r="26" spans="1:18" s="113" customFormat="1" ht="13.5" customHeight="1" x14ac:dyDescent="0.3">
      <c r="A26" s="259"/>
      <c r="B26" s="259"/>
      <c r="C26" s="259"/>
      <c r="D26" s="260"/>
      <c r="E26" s="261" t="s">
        <v>489</v>
      </c>
      <c r="F26" s="260"/>
      <c r="G26" s="113">
        <f t="shared" ref="G26:G33" si="3">MAX(G$4:G25) + 1</f>
        <v>18</v>
      </c>
      <c r="H26" s="260"/>
      <c r="I26" s="879" t="str">
        <f t="shared" si="2"/>
        <v>XVIII</v>
      </c>
      <c r="J26" s="260"/>
      <c r="K26" s="268" t="s">
        <v>490</v>
      </c>
      <c r="L26" s="267"/>
      <c r="M26" s="268"/>
      <c r="N26" s="267"/>
      <c r="O26" s="266"/>
      <c r="P26" s="260"/>
      <c r="Q26" s="268"/>
      <c r="R26" s="260"/>
    </row>
    <row r="27" spans="1:18" s="113" customFormat="1" ht="13.5" customHeight="1" x14ac:dyDescent="0.3">
      <c r="A27" s="259"/>
      <c r="B27" s="259"/>
      <c r="C27" s="259"/>
      <c r="D27" s="260"/>
      <c r="E27" s="261" t="s">
        <v>139</v>
      </c>
      <c r="F27" s="260"/>
      <c r="G27" s="113">
        <f t="shared" si="3"/>
        <v>19</v>
      </c>
      <c r="H27" s="260"/>
      <c r="I27" s="879" t="str">
        <f t="shared" si="2"/>
        <v>XIX</v>
      </c>
      <c r="J27" s="260"/>
      <c r="K27" s="268" t="s">
        <v>491</v>
      </c>
      <c r="L27" s="267"/>
      <c r="M27" s="268"/>
      <c r="N27" s="267"/>
      <c r="O27" s="275" t="s">
        <v>492</v>
      </c>
      <c r="P27" s="260"/>
      <c r="Q27" s="268"/>
      <c r="R27" s="260"/>
    </row>
    <row r="28" spans="1:18" s="113" customFormat="1" ht="13.5" customHeight="1" x14ac:dyDescent="0.3">
      <c r="A28" s="259"/>
      <c r="B28" s="259"/>
      <c r="C28" s="259"/>
      <c r="D28" s="260"/>
      <c r="E28" s="261" t="s">
        <v>493</v>
      </c>
      <c r="F28" s="260"/>
      <c r="G28" s="113">
        <f t="shared" si="3"/>
        <v>20</v>
      </c>
      <c r="H28" s="260"/>
      <c r="I28" s="879" t="str">
        <f t="shared" si="2"/>
        <v>XX</v>
      </c>
      <c r="J28" s="260"/>
      <c r="K28" s="268" t="s">
        <v>494</v>
      </c>
      <c r="L28" s="267"/>
      <c r="M28" s="268"/>
      <c r="N28" s="267"/>
      <c r="O28" s="266" t="s">
        <v>469</v>
      </c>
      <c r="P28" s="260"/>
      <c r="Q28" s="268"/>
      <c r="R28" s="260"/>
    </row>
    <row r="29" spans="1:18" s="113" customFormat="1" ht="13.5" customHeight="1" x14ac:dyDescent="0.3">
      <c r="A29" s="259"/>
      <c r="B29" s="259"/>
      <c r="C29" s="259"/>
      <c r="D29" s="260"/>
      <c r="E29" s="261" t="s">
        <v>495</v>
      </c>
      <c r="F29" s="260"/>
      <c r="G29" s="113">
        <f t="shared" si="3"/>
        <v>21</v>
      </c>
      <c r="H29" s="260"/>
      <c r="I29" s="879" t="str">
        <f t="shared" si="2"/>
        <v>XXI</v>
      </c>
      <c r="J29" s="260"/>
      <c r="K29" s="268" t="s">
        <v>494</v>
      </c>
      <c r="L29" s="267"/>
      <c r="M29" s="268"/>
      <c r="N29" s="267"/>
      <c r="O29" s="266" t="s">
        <v>469</v>
      </c>
      <c r="P29" s="260"/>
      <c r="Q29" s="268"/>
      <c r="R29" s="260"/>
    </row>
    <row r="30" spans="1:18" s="113" customFormat="1" ht="13.5" customHeight="1" x14ac:dyDescent="0.3">
      <c r="A30" s="259"/>
      <c r="B30" s="259"/>
      <c r="C30" s="259"/>
      <c r="D30" s="260"/>
      <c r="E30" s="261" t="s">
        <v>496</v>
      </c>
      <c r="F30" s="260"/>
      <c r="G30" s="113">
        <f t="shared" si="3"/>
        <v>22</v>
      </c>
      <c r="H30" s="260"/>
      <c r="I30" s="879" t="str">
        <f t="shared" si="2"/>
        <v>XXII</v>
      </c>
      <c r="J30" s="260"/>
      <c r="K30" s="268" t="s">
        <v>497</v>
      </c>
      <c r="L30" s="267"/>
      <c r="M30" s="268"/>
      <c r="N30" s="267"/>
      <c r="O30" s="266" t="s">
        <v>469</v>
      </c>
      <c r="P30" s="260"/>
      <c r="Q30" s="268"/>
      <c r="R30" s="260"/>
    </row>
    <row r="31" spans="1:18" s="113" customFormat="1" ht="13.5" customHeight="1" x14ac:dyDescent="0.3">
      <c r="A31" s="259"/>
      <c r="B31" s="259"/>
      <c r="C31" s="259"/>
      <c r="D31" s="260"/>
      <c r="E31" s="261" t="s">
        <v>498</v>
      </c>
      <c r="F31" s="260"/>
      <c r="G31" s="113">
        <f t="shared" si="3"/>
        <v>23</v>
      </c>
      <c r="H31" s="260"/>
      <c r="I31" s="879" t="str">
        <f t="shared" si="2"/>
        <v>XXIII</v>
      </c>
      <c r="J31" s="260"/>
      <c r="K31" s="268" t="s">
        <v>497</v>
      </c>
      <c r="L31" s="267"/>
      <c r="M31" s="270" t="s">
        <v>499</v>
      </c>
      <c r="N31" s="267"/>
      <c r="O31" s="266" t="s">
        <v>469</v>
      </c>
      <c r="P31" s="260"/>
      <c r="Q31" s="268"/>
      <c r="R31" s="260"/>
    </row>
    <row r="32" spans="1:18" s="113" customFormat="1" ht="13.5" customHeight="1" x14ac:dyDescent="0.3">
      <c r="A32" s="259"/>
      <c r="B32" s="259"/>
      <c r="C32" s="259"/>
      <c r="D32" s="260"/>
      <c r="E32" s="261" t="s">
        <v>500</v>
      </c>
      <c r="F32" s="260"/>
      <c r="G32" s="113">
        <f t="shared" si="3"/>
        <v>24</v>
      </c>
      <c r="H32" s="260"/>
      <c r="I32" s="879" t="str">
        <f t="shared" si="2"/>
        <v>XXIV</v>
      </c>
      <c r="J32" s="260"/>
      <c r="K32" s="268" t="s">
        <v>501</v>
      </c>
      <c r="L32" s="260"/>
      <c r="M32" s="270"/>
      <c r="N32" s="260"/>
      <c r="O32" s="275" t="s">
        <v>502</v>
      </c>
      <c r="P32" s="260"/>
      <c r="Q32" s="882"/>
      <c r="R32" s="260"/>
    </row>
    <row r="33" spans="1:18" s="113" customFormat="1" ht="13.5" customHeight="1" x14ac:dyDescent="0.3">
      <c r="A33" s="259"/>
      <c r="B33" s="259"/>
      <c r="C33" s="259"/>
      <c r="D33" s="260"/>
      <c r="E33" s="261" t="s">
        <v>503</v>
      </c>
      <c r="F33" s="260"/>
      <c r="G33" s="113">
        <f t="shared" si="3"/>
        <v>25</v>
      </c>
      <c r="H33" s="260"/>
      <c r="I33" s="879" t="str">
        <f t="shared" si="2"/>
        <v>XXV</v>
      </c>
      <c r="J33" s="260"/>
      <c r="K33" s="883" t="s">
        <v>504</v>
      </c>
      <c r="L33" s="260"/>
      <c r="M33" s="270"/>
      <c r="N33" s="260"/>
      <c r="O33" s="275" t="s">
        <v>505</v>
      </c>
      <c r="P33" s="260"/>
      <c r="Q33" s="882"/>
      <c r="R33" s="260"/>
    </row>
    <row r="34" spans="1:18" s="113" customFormat="1" ht="2.25" customHeight="1" x14ac:dyDescent="0.3">
      <c r="A34" s="259"/>
      <c r="B34" s="259"/>
      <c r="C34" s="259"/>
      <c r="D34" s="260"/>
      <c r="E34" s="260"/>
      <c r="F34" s="260"/>
      <c r="G34" s="260"/>
      <c r="H34" s="260"/>
      <c r="I34" s="877"/>
      <c r="J34" s="260"/>
      <c r="K34" s="268" t="s">
        <v>494</v>
      </c>
      <c r="L34" s="260"/>
      <c r="M34" s="260"/>
      <c r="N34" s="260"/>
      <c r="O34" s="260"/>
      <c r="P34" s="260"/>
      <c r="Q34" s="260"/>
      <c r="R34" s="260"/>
    </row>
    <row r="35" spans="1:18" s="113" customFormat="1" ht="13.5" customHeight="1" x14ac:dyDescent="0.3">
      <c r="A35" s="259"/>
      <c r="B35" s="259"/>
      <c r="C35" s="259"/>
      <c r="D35" s="260"/>
      <c r="E35" s="261" t="s">
        <v>506</v>
      </c>
      <c r="F35" s="260"/>
      <c r="G35" s="113">
        <f>MAX(G$4:G34) + 1</f>
        <v>26</v>
      </c>
      <c r="H35" s="260"/>
      <c r="I35" s="879" t="str">
        <f>ROMAN(G35, 0)</f>
        <v>XXVI</v>
      </c>
      <c r="J35" s="260"/>
      <c r="K35" s="113" t="s">
        <v>507</v>
      </c>
      <c r="L35" s="260"/>
      <c r="M35" s="262" t="s">
        <v>508</v>
      </c>
      <c r="N35" s="260" t="s">
        <v>509</v>
      </c>
      <c r="O35" s="266" t="s">
        <v>469</v>
      </c>
      <c r="P35" s="260"/>
      <c r="Q35" s="113" t="s">
        <v>510</v>
      </c>
      <c r="R35" s="260"/>
    </row>
    <row r="36" spans="1:18" s="113" customFormat="1" ht="13.5" customHeight="1" x14ac:dyDescent="0.3">
      <c r="A36" s="259"/>
      <c r="B36" s="259"/>
      <c r="C36" s="259"/>
      <c r="D36" s="260"/>
      <c r="E36" s="261" t="s">
        <v>511</v>
      </c>
      <c r="F36" s="260"/>
      <c r="G36" s="113">
        <f>MAX(G$4:G35) + 1</f>
        <v>27</v>
      </c>
      <c r="H36" s="260"/>
      <c r="I36" s="879" t="str">
        <f>ROMAN(G36, 0)</f>
        <v>XXVII</v>
      </c>
      <c r="J36" s="260"/>
      <c r="K36" s="113" t="s">
        <v>507</v>
      </c>
      <c r="L36" s="260"/>
      <c r="M36" s="262" t="s">
        <v>508</v>
      </c>
      <c r="N36" s="260"/>
      <c r="O36" s="266" t="s">
        <v>469</v>
      </c>
      <c r="P36" s="260"/>
      <c r="Q36" s="113" t="s">
        <v>510</v>
      </c>
      <c r="R36" s="260"/>
    </row>
    <row r="37" spans="1:18" s="113" customFormat="1" ht="2.25" customHeight="1" x14ac:dyDescent="0.3">
      <c r="A37" s="259"/>
      <c r="B37" s="259"/>
      <c r="C37" s="259"/>
      <c r="D37" s="260"/>
      <c r="E37" s="260"/>
      <c r="F37" s="260"/>
      <c r="G37" s="260"/>
      <c r="H37" s="260"/>
      <c r="I37" s="877"/>
      <c r="J37" s="260"/>
      <c r="K37" s="260"/>
      <c r="L37" s="260"/>
      <c r="M37" s="260"/>
      <c r="N37" s="260"/>
      <c r="O37" s="260"/>
      <c r="P37" s="260"/>
      <c r="Q37" s="260"/>
      <c r="R37" s="260"/>
    </row>
    <row r="38" spans="1:18" s="113" customFormat="1" ht="13.5" customHeight="1" x14ac:dyDescent="0.3">
      <c r="A38" s="259"/>
      <c r="B38" s="259"/>
      <c r="C38" s="259"/>
      <c r="D38" s="260"/>
      <c r="E38" s="261" t="s">
        <v>223</v>
      </c>
      <c r="F38" s="260"/>
      <c r="G38" s="113">
        <f>MAX(G$4:G37) + 1</f>
        <v>28</v>
      </c>
      <c r="H38" s="260"/>
      <c r="I38" s="879" t="str">
        <f>ROMAN(G38, 0)</f>
        <v>XXVIII</v>
      </c>
      <c r="J38" s="260"/>
      <c r="K38" s="268" t="s">
        <v>512</v>
      </c>
      <c r="L38" s="260"/>
      <c r="N38" s="260"/>
      <c r="O38" s="265" t="s">
        <v>482</v>
      </c>
      <c r="P38" s="260"/>
      <c r="R38" s="260"/>
    </row>
    <row r="39" spans="1:18" s="113" customFormat="1" ht="2.25" customHeight="1" x14ac:dyDescent="0.3">
      <c r="A39" s="259"/>
      <c r="B39" s="259"/>
      <c r="C39" s="259"/>
      <c r="D39" s="260"/>
      <c r="E39" s="260"/>
      <c r="F39" s="260"/>
      <c r="G39" s="260"/>
      <c r="H39" s="260"/>
      <c r="I39" s="877"/>
      <c r="J39" s="260"/>
      <c r="K39" s="260"/>
      <c r="L39" s="260"/>
      <c r="M39" s="260"/>
      <c r="N39" s="260"/>
      <c r="O39" s="260"/>
      <c r="P39" s="260"/>
      <c r="Q39" s="260"/>
      <c r="R39" s="260"/>
    </row>
    <row r="40" spans="1:18" s="113" customFormat="1" ht="13.5" customHeight="1" x14ac:dyDescent="0.3">
      <c r="A40" s="259"/>
      <c r="B40" s="259"/>
      <c r="C40" s="259"/>
      <c r="D40" s="260"/>
      <c r="E40" s="261" t="s">
        <v>513</v>
      </c>
      <c r="F40" s="260"/>
      <c r="G40" s="113">
        <f>MAX(G$4:G39) + 1</f>
        <v>29</v>
      </c>
      <c r="H40" s="260"/>
      <c r="I40" s="879" t="str">
        <f>ROMAN(G40, 0)</f>
        <v>XXIX</v>
      </c>
      <c r="J40" s="260"/>
      <c r="K40" s="268" t="s">
        <v>514</v>
      </c>
      <c r="L40" s="260"/>
      <c r="N40" s="260"/>
      <c r="O40" s="263" t="s">
        <v>515</v>
      </c>
      <c r="P40" s="260"/>
      <c r="R40" s="260"/>
    </row>
    <row r="41" spans="1:18" s="113" customFormat="1" ht="2.25" customHeight="1" x14ac:dyDescent="0.3">
      <c r="A41" s="259"/>
      <c r="B41" s="259"/>
      <c r="C41" s="259"/>
      <c r="D41" s="260"/>
      <c r="E41" s="260"/>
      <c r="F41" s="260"/>
      <c r="G41" s="260"/>
      <c r="H41" s="260"/>
      <c r="I41" s="877"/>
      <c r="J41" s="260"/>
      <c r="K41" s="260"/>
      <c r="L41" s="260"/>
      <c r="M41" s="260"/>
      <c r="N41" s="260"/>
      <c r="O41" s="260" t="s">
        <v>482</v>
      </c>
      <c r="P41" s="260"/>
      <c r="Q41" s="260"/>
      <c r="R41" s="260"/>
    </row>
    <row r="42" spans="1:18" s="113" customFormat="1" ht="13.5" customHeight="1" x14ac:dyDescent="0.3">
      <c r="A42" s="259"/>
      <c r="B42" s="259"/>
      <c r="C42" s="259"/>
      <c r="D42" s="260"/>
      <c r="E42" s="261" t="s">
        <v>516</v>
      </c>
      <c r="F42" s="260"/>
      <c r="G42" s="113">
        <f t="shared" ref="G42:G66" si="4">MAX(G$4:G41) + 1</f>
        <v>30</v>
      </c>
      <c r="H42" s="260"/>
      <c r="I42" s="879" t="str">
        <f t="shared" ref="I42:I64" si="5">ROMAN(G42, 0)</f>
        <v>XXX</v>
      </c>
      <c r="J42" s="260"/>
      <c r="K42" s="113" t="s">
        <v>517</v>
      </c>
      <c r="L42" s="260"/>
      <c r="N42" s="260"/>
      <c r="O42" s="265"/>
      <c r="P42" s="260"/>
      <c r="R42" s="260"/>
    </row>
    <row r="43" spans="1:18" s="113" customFormat="1" ht="13.5" customHeight="1" x14ac:dyDescent="0.3">
      <c r="A43" s="259"/>
      <c r="B43" s="259"/>
      <c r="C43" s="259"/>
      <c r="D43" s="260"/>
      <c r="E43" s="261" t="s">
        <v>518</v>
      </c>
      <c r="F43" s="260"/>
      <c r="G43" s="113">
        <f t="shared" si="4"/>
        <v>31</v>
      </c>
      <c r="H43" s="260"/>
      <c r="I43" s="879" t="str">
        <f t="shared" si="5"/>
        <v>XXXI</v>
      </c>
      <c r="J43" s="260"/>
      <c r="K43" s="113" t="s">
        <v>517</v>
      </c>
      <c r="L43" s="260"/>
      <c r="N43" s="260"/>
      <c r="O43" s="265"/>
      <c r="P43" s="260"/>
      <c r="R43" s="260"/>
    </row>
    <row r="44" spans="1:18" s="113" customFormat="1" ht="13.5" customHeight="1" x14ac:dyDescent="0.3">
      <c r="A44" s="259"/>
      <c r="B44" s="259"/>
      <c r="C44" s="259"/>
      <c r="D44" s="260"/>
      <c r="E44" s="261" t="s">
        <v>519</v>
      </c>
      <c r="F44" s="260"/>
      <c r="G44" s="113">
        <f t="shared" si="4"/>
        <v>32</v>
      </c>
      <c r="H44" s="260"/>
      <c r="I44" s="879" t="str">
        <f t="shared" si="5"/>
        <v>XXXII</v>
      </c>
      <c r="J44" s="260"/>
      <c r="K44" s="113" t="s">
        <v>517</v>
      </c>
      <c r="L44" s="260"/>
      <c r="N44" s="260"/>
      <c r="O44" s="265"/>
      <c r="P44" s="260"/>
      <c r="R44" s="260"/>
    </row>
    <row r="45" spans="1:18" s="113" customFormat="1" ht="13.5" customHeight="1" x14ac:dyDescent="0.3">
      <c r="A45" s="259"/>
      <c r="B45" s="259"/>
      <c r="C45" s="259"/>
      <c r="D45" s="260"/>
      <c r="E45" s="261" t="s">
        <v>520</v>
      </c>
      <c r="F45" s="260"/>
      <c r="G45" s="113">
        <f t="shared" si="4"/>
        <v>33</v>
      </c>
      <c r="H45" s="260"/>
      <c r="I45" s="879" t="str">
        <f t="shared" si="5"/>
        <v>XXXIII</v>
      </c>
      <c r="J45" s="260"/>
      <c r="L45" s="260"/>
      <c r="M45" s="113" t="s">
        <v>521</v>
      </c>
      <c r="N45" s="260"/>
      <c r="O45" s="265" t="s">
        <v>522</v>
      </c>
      <c r="P45" s="260"/>
      <c r="R45" s="260"/>
    </row>
    <row r="46" spans="1:18" s="113" customFormat="1" ht="13.5" customHeight="1" x14ac:dyDescent="0.3">
      <c r="A46" s="259"/>
      <c r="B46" s="259"/>
      <c r="C46" s="259"/>
      <c r="D46" s="260"/>
      <c r="E46" s="261" t="s">
        <v>523</v>
      </c>
      <c r="F46" s="260"/>
      <c r="G46" s="113">
        <f t="shared" si="4"/>
        <v>34</v>
      </c>
      <c r="H46" s="260"/>
      <c r="I46" s="879" t="str">
        <f t="shared" ref="I46" si="6">ROMAN(G46, 0)</f>
        <v>XXXIV</v>
      </c>
      <c r="J46" s="260"/>
      <c r="K46" s="113" t="s">
        <v>524</v>
      </c>
      <c r="L46" s="260"/>
      <c r="N46" s="260"/>
      <c r="O46" s="265"/>
      <c r="P46" s="260"/>
      <c r="R46" s="260"/>
    </row>
    <row r="47" spans="1:18" s="113" customFormat="1" ht="13.5" customHeight="1" x14ac:dyDescent="0.3">
      <c r="A47" s="259"/>
      <c r="B47" s="259"/>
      <c r="C47" s="259"/>
      <c r="D47" s="260"/>
      <c r="E47" s="261" t="s">
        <v>525</v>
      </c>
      <c r="F47" s="260"/>
      <c r="G47" s="113">
        <f t="shared" si="4"/>
        <v>35</v>
      </c>
      <c r="H47" s="260"/>
      <c r="I47" s="879" t="str">
        <f t="shared" ref="I47" si="7">ROMAN(G47, 0)</f>
        <v>XXXV</v>
      </c>
      <c r="J47" s="260"/>
      <c r="K47" s="113" t="s">
        <v>526</v>
      </c>
      <c r="L47" s="260"/>
      <c r="M47" s="113" t="s">
        <v>527</v>
      </c>
      <c r="N47" s="260"/>
      <c r="O47" s="265" t="s">
        <v>528</v>
      </c>
      <c r="P47" s="260"/>
      <c r="R47" s="260"/>
    </row>
    <row r="48" spans="1:18" s="113" customFormat="1" ht="13.5" customHeight="1" x14ac:dyDescent="0.3">
      <c r="A48" s="259"/>
      <c r="B48" s="259"/>
      <c r="C48" s="259"/>
      <c r="D48" s="260"/>
      <c r="E48" s="261" t="s">
        <v>529</v>
      </c>
      <c r="F48" s="260"/>
      <c r="G48" s="113">
        <f t="shared" si="4"/>
        <v>36</v>
      </c>
      <c r="H48" s="260"/>
      <c r="I48" s="879" t="str">
        <f t="shared" ref="I48:I49" si="8">ROMAN(G48, 0)</f>
        <v>XXXVI</v>
      </c>
      <c r="J48" s="260"/>
      <c r="K48" s="113" t="s">
        <v>530</v>
      </c>
      <c r="L48" s="260"/>
      <c r="M48" s="113" t="s">
        <v>531</v>
      </c>
      <c r="N48" s="260"/>
      <c r="O48" s="265" t="s">
        <v>532</v>
      </c>
      <c r="P48" s="260"/>
      <c r="R48" s="260"/>
    </row>
    <row r="49" spans="1:18" s="113" customFormat="1" ht="13.5" customHeight="1" x14ac:dyDescent="0.3">
      <c r="A49" s="259"/>
      <c r="B49" s="259"/>
      <c r="C49" s="259"/>
      <c r="D49" s="260"/>
      <c r="E49" s="261" t="s">
        <v>533</v>
      </c>
      <c r="F49" s="260"/>
      <c r="G49" s="113">
        <f t="shared" si="4"/>
        <v>37</v>
      </c>
      <c r="H49" s="260"/>
      <c r="I49" s="879" t="str">
        <f t="shared" si="8"/>
        <v>XXXVII</v>
      </c>
      <c r="J49" s="260"/>
      <c r="K49" s="113" t="s">
        <v>534</v>
      </c>
      <c r="L49" s="260"/>
      <c r="N49" s="260"/>
      <c r="O49" s="263" t="s">
        <v>535</v>
      </c>
      <c r="P49" s="260"/>
      <c r="R49" s="260"/>
    </row>
    <row r="50" spans="1:18" s="113" customFormat="1" ht="13.5" customHeight="1" x14ac:dyDescent="0.3">
      <c r="A50" s="259"/>
      <c r="B50" s="259"/>
      <c r="C50" s="259"/>
      <c r="D50" s="260"/>
      <c r="E50" s="261" t="s">
        <v>536</v>
      </c>
      <c r="F50" s="260"/>
      <c r="G50" s="113">
        <f t="shared" si="4"/>
        <v>38</v>
      </c>
      <c r="H50" s="260"/>
      <c r="I50" s="879" t="str">
        <f t="shared" ref="I50" si="9">ROMAN(G50, 0)</f>
        <v>XXXVIII</v>
      </c>
      <c r="J50" s="260"/>
      <c r="K50" s="113" t="s">
        <v>537</v>
      </c>
      <c r="L50" s="260"/>
      <c r="M50" s="113" t="s">
        <v>538</v>
      </c>
      <c r="N50" s="260"/>
      <c r="O50" s="263" t="s">
        <v>535</v>
      </c>
      <c r="P50" s="260"/>
      <c r="R50" s="260"/>
    </row>
    <row r="51" spans="1:18" s="113" customFormat="1" ht="13.5" customHeight="1" x14ac:dyDescent="0.3">
      <c r="A51" s="259"/>
      <c r="B51" s="259"/>
      <c r="C51" s="259"/>
      <c r="D51" s="260"/>
      <c r="E51" s="261" t="s">
        <v>250</v>
      </c>
      <c r="F51" s="260"/>
      <c r="G51" s="113">
        <f t="shared" si="4"/>
        <v>39</v>
      </c>
      <c r="H51" s="260"/>
      <c r="I51" s="879" t="str">
        <f t="shared" si="5"/>
        <v>XXXIX</v>
      </c>
      <c r="J51" s="260"/>
      <c r="K51" s="113" t="s">
        <v>539</v>
      </c>
      <c r="L51" s="260"/>
      <c r="N51" s="260"/>
      <c r="O51" s="265" t="s">
        <v>540</v>
      </c>
      <c r="P51" s="260"/>
      <c r="R51" s="260"/>
    </row>
    <row r="52" spans="1:18" s="113" customFormat="1" ht="13.5" customHeight="1" x14ac:dyDescent="0.3">
      <c r="A52" s="259"/>
      <c r="B52" s="259"/>
      <c r="C52" s="259"/>
      <c r="D52" s="260"/>
      <c r="E52" s="261" t="s">
        <v>541</v>
      </c>
      <c r="F52" s="260"/>
      <c r="G52" s="113">
        <f t="shared" si="4"/>
        <v>40</v>
      </c>
      <c r="H52" s="260"/>
      <c r="I52" s="879" t="str">
        <f t="shared" si="5"/>
        <v>XL</v>
      </c>
      <c r="J52" s="260"/>
      <c r="K52" s="113" t="s">
        <v>542</v>
      </c>
      <c r="L52" s="260"/>
      <c r="M52" s="113" t="s">
        <v>543</v>
      </c>
      <c r="N52" s="260"/>
      <c r="O52" s="265"/>
      <c r="P52" s="260"/>
      <c r="R52" s="260"/>
    </row>
    <row r="53" spans="1:18" s="113" customFormat="1" ht="13.5" customHeight="1" x14ac:dyDescent="0.3">
      <c r="A53" s="259"/>
      <c r="B53" s="259"/>
      <c r="C53" s="259"/>
      <c r="D53" s="260"/>
      <c r="E53" s="261" t="s">
        <v>544</v>
      </c>
      <c r="F53" s="260"/>
      <c r="G53" s="113">
        <f t="shared" si="4"/>
        <v>41</v>
      </c>
      <c r="H53" s="260"/>
      <c r="I53" s="879" t="str">
        <f t="shared" si="5"/>
        <v>XLI</v>
      </c>
      <c r="J53" s="260"/>
      <c r="K53" s="113" t="s">
        <v>542</v>
      </c>
      <c r="L53" s="260"/>
      <c r="M53" s="113" t="s">
        <v>543</v>
      </c>
      <c r="N53" s="260"/>
      <c r="O53" s="265"/>
      <c r="P53" s="260"/>
      <c r="R53" s="260"/>
    </row>
    <row r="54" spans="1:18" s="113" customFormat="1" ht="13.5" customHeight="1" x14ac:dyDescent="0.3">
      <c r="A54" s="259"/>
      <c r="B54" s="259"/>
      <c r="C54" s="259"/>
      <c r="D54" s="260"/>
      <c r="E54" s="261" t="s">
        <v>545</v>
      </c>
      <c r="F54" s="260"/>
      <c r="G54" s="113">
        <f t="shared" si="4"/>
        <v>42</v>
      </c>
      <c r="H54" s="260"/>
      <c r="I54" s="879" t="str">
        <f t="shared" si="5"/>
        <v>XLII</v>
      </c>
      <c r="J54" s="260"/>
      <c r="K54" s="113" t="s">
        <v>546</v>
      </c>
      <c r="L54" s="260"/>
      <c r="N54" s="260"/>
      <c r="O54" s="265"/>
      <c r="P54" s="260"/>
      <c r="R54" s="260"/>
    </row>
    <row r="55" spans="1:18" s="36" customFormat="1" ht="13.5" customHeight="1" x14ac:dyDescent="0.3">
      <c r="A55" s="874"/>
      <c r="B55" s="876"/>
      <c r="C55" s="876"/>
      <c r="D55" s="877"/>
      <c r="E55" s="878" t="s">
        <v>284</v>
      </c>
      <c r="F55" s="877"/>
      <c r="G55" s="304">
        <f t="shared" si="4"/>
        <v>43</v>
      </c>
      <c r="H55" s="877"/>
      <c r="I55" s="879" t="str">
        <f t="shared" si="5"/>
        <v>XLIII</v>
      </c>
      <c r="J55" s="875"/>
      <c r="L55" s="875"/>
      <c r="N55" s="875"/>
      <c r="O55" s="265" t="s">
        <v>547</v>
      </c>
      <c r="P55" s="875"/>
      <c r="R55" s="875"/>
    </row>
    <row r="56" spans="1:18" s="113" customFormat="1" ht="13.5" customHeight="1" x14ac:dyDescent="0.3">
      <c r="A56" s="259"/>
      <c r="B56" s="259"/>
      <c r="C56" s="259"/>
      <c r="D56" s="260"/>
      <c r="E56" s="261" t="s">
        <v>285</v>
      </c>
      <c r="F56" s="260"/>
      <c r="G56" s="113">
        <f t="shared" si="4"/>
        <v>44</v>
      </c>
      <c r="H56" s="260"/>
      <c r="I56" s="879" t="str">
        <f t="shared" si="5"/>
        <v>XLIV</v>
      </c>
      <c r="J56" s="260"/>
      <c r="L56" s="260"/>
      <c r="N56" s="260"/>
      <c r="O56" s="265" t="s">
        <v>548</v>
      </c>
      <c r="P56" s="260"/>
      <c r="R56" s="260"/>
    </row>
    <row r="57" spans="1:18" s="113" customFormat="1" ht="13.5" customHeight="1" x14ac:dyDescent="0.3">
      <c r="A57" s="259"/>
      <c r="B57" s="259"/>
      <c r="C57" s="259"/>
      <c r="D57" s="260"/>
      <c r="E57" s="261" t="s">
        <v>549</v>
      </c>
      <c r="F57" s="260"/>
      <c r="G57" s="113">
        <f t="shared" si="4"/>
        <v>45</v>
      </c>
      <c r="H57" s="260"/>
      <c r="I57" s="879" t="str">
        <f t="shared" si="5"/>
        <v>XLV</v>
      </c>
      <c r="J57" s="260"/>
      <c r="K57" s="113" t="s">
        <v>537</v>
      </c>
      <c r="L57" s="260"/>
      <c r="M57" s="113" t="s">
        <v>550</v>
      </c>
      <c r="N57" s="260"/>
      <c r="O57" s="265"/>
      <c r="P57" s="260"/>
      <c r="R57" s="260"/>
    </row>
    <row r="58" spans="1:18" s="113" customFormat="1" ht="13.5" customHeight="1" x14ac:dyDescent="0.3">
      <c r="A58" s="259"/>
      <c r="B58" s="259"/>
      <c r="C58" s="259"/>
      <c r="D58" s="260"/>
      <c r="E58" s="261" t="s">
        <v>551</v>
      </c>
      <c r="F58" s="260"/>
      <c r="G58" s="113">
        <f t="shared" si="4"/>
        <v>46</v>
      </c>
      <c r="H58" s="260"/>
      <c r="I58" s="879" t="str">
        <f t="shared" si="5"/>
        <v>XLVI</v>
      </c>
      <c r="J58" s="260"/>
      <c r="K58" s="113" t="s">
        <v>542</v>
      </c>
      <c r="L58" s="260"/>
      <c r="M58" s="113" t="s">
        <v>552</v>
      </c>
      <c r="N58" s="260"/>
      <c r="O58" s="265"/>
      <c r="P58" s="260"/>
      <c r="R58" s="260"/>
    </row>
    <row r="59" spans="1:18" s="113" customFormat="1" ht="13.5" customHeight="1" x14ac:dyDescent="0.3">
      <c r="A59" s="259"/>
      <c r="B59" s="259"/>
      <c r="C59" s="259"/>
      <c r="D59" s="260"/>
      <c r="E59" s="261" t="s">
        <v>553</v>
      </c>
      <c r="F59" s="260"/>
      <c r="G59" s="113">
        <f t="shared" si="4"/>
        <v>47</v>
      </c>
      <c r="H59" s="260"/>
      <c r="I59" s="879" t="str">
        <f t="shared" si="5"/>
        <v>XLVII</v>
      </c>
      <c r="J59" s="260"/>
      <c r="K59" s="113" t="s">
        <v>554</v>
      </c>
      <c r="L59" s="260"/>
      <c r="M59" s="113" t="s">
        <v>555</v>
      </c>
      <c r="N59" s="260"/>
      <c r="O59" s="265"/>
      <c r="P59" s="260"/>
      <c r="R59" s="260"/>
    </row>
    <row r="60" spans="1:18" s="113" customFormat="1" ht="13.5" customHeight="1" x14ac:dyDescent="0.3">
      <c r="A60" s="259"/>
      <c r="B60" s="259"/>
      <c r="C60" s="259"/>
      <c r="D60" s="260"/>
      <c r="E60" s="261" t="s">
        <v>556</v>
      </c>
      <c r="F60" s="260"/>
      <c r="G60" s="113">
        <f t="shared" si="4"/>
        <v>48</v>
      </c>
      <c r="H60" s="260"/>
      <c r="I60" s="879" t="str">
        <f t="shared" si="5"/>
        <v>XLVIII</v>
      </c>
      <c r="J60" s="260"/>
      <c r="K60" s="113" t="s">
        <v>554</v>
      </c>
      <c r="L60" s="260"/>
      <c r="M60" s="113" t="s">
        <v>557</v>
      </c>
      <c r="N60" s="260"/>
      <c r="O60" s="265"/>
      <c r="P60" s="260"/>
      <c r="R60" s="260"/>
    </row>
    <row r="61" spans="1:18" s="113" customFormat="1" ht="13.5" customHeight="1" x14ac:dyDescent="0.3">
      <c r="A61" s="259"/>
      <c r="B61" s="259"/>
      <c r="C61" s="259"/>
      <c r="D61" s="260"/>
      <c r="E61" s="261" t="s">
        <v>333</v>
      </c>
      <c r="F61" s="260"/>
      <c r="G61" s="113">
        <f t="shared" si="4"/>
        <v>49</v>
      </c>
      <c r="H61" s="260"/>
      <c r="I61" s="879" t="str">
        <f t="shared" si="5"/>
        <v>XLIX</v>
      </c>
      <c r="J61" s="260"/>
      <c r="K61" s="113" t="s">
        <v>517</v>
      </c>
      <c r="L61" s="260"/>
      <c r="N61" s="260"/>
      <c r="O61" s="265"/>
      <c r="P61" s="260"/>
      <c r="R61" s="260"/>
    </row>
    <row r="62" spans="1:18" s="113" customFormat="1" ht="13.5" customHeight="1" x14ac:dyDescent="0.3">
      <c r="A62" s="259"/>
      <c r="B62" s="259"/>
      <c r="C62" s="259"/>
      <c r="D62" s="260"/>
      <c r="E62" s="261" t="s">
        <v>558</v>
      </c>
      <c r="F62" s="260"/>
      <c r="G62" s="113">
        <f t="shared" si="4"/>
        <v>50</v>
      </c>
      <c r="H62" s="260"/>
      <c r="I62" s="879" t="str">
        <f t="shared" si="5"/>
        <v>L</v>
      </c>
      <c r="J62" s="260"/>
      <c r="K62" s="113" t="s">
        <v>559</v>
      </c>
      <c r="L62" s="260"/>
      <c r="M62" s="113" t="s">
        <v>560</v>
      </c>
      <c r="N62" s="260"/>
      <c r="O62" s="263" t="s">
        <v>561</v>
      </c>
      <c r="P62" s="260"/>
      <c r="R62" s="260"/>
    </row>
    <row r="63" spans="1:18" s="113" customFormat="1" ht="13.5" customHeight="1" x14ac:dyDescent="0.3">
      <c r="A63" s="259"/>
      <c r="B63" s="259"/>
      <c r="C63" s="259"/>
      <c r="D63" s="260"/>
      <c r="E63" s="261" t="s">
        <v>562</v>
      </c>
      <c r="F63" s="260"/>
      <c r="G63" s="113">
        <f t="shared" si="4"/>
        <v>51</v>
      </c>
      <c r="H63" s="260"/>
      <c r="I63" s="879" t="str">
        <f t="shared" ref="I63" si="10">ROMAN(G63, 0)</f>
        <v>LI</v>
      </c>
      <c r="J63" s="260"/>
      <c r="L63" s="260"/>
      <c r="M63" s="113" t="s">
        <v>563</v>
      </c>
      <c r="N63" s="260"/>
      <c r="O63" s="263"/>
      <c r="P63" s="260"/>
      <c r="R63" s="260"/>
    </row>
    <row r="64" spans="1:18" s="113" customFormat="1" ht="13.5" customHeight="1" x14ac:dyDescent="0.3">
      <c r="A64" s="259"/>
      <c r="B64" s="259"/>
      <c r="C64" s="259"/>
      <c r="D64" s="260"/>
      <c r="E64" s="261" t="s">
        <v>564</v>
      </c>
      <c r="F64" s="260"/>
      <c r="G64" s="113">
        <f t="shared" si="4"/>
        <v>52</v>
      </c>
      <c r="H64" s="260"/>
      <c r="I64" s="879" t="str">
        <f t="shared" si="5"/>
        <v>LII</v>
      </c>
      <c r="J64" s="260"/>
      <c r="K64" s="113" t="s">
        <v>559</v>
      </c>
      <c r="L64" s="260"/>
      <c r="M64" s="113" t="s">
        <v>565</v>
      </c>
      <c r="N64" s="260"/>
      <c r="O64" s="263" t="s">
        <v>566</v>
      </c>
      <c r="P64" s="260"/>
      <c r="R64" s="260"/>
    </row>
    <row r="65" spans="1:18" s="113" customFormat="1" ht="13.5" customHeight="1" x14ac:dyDescent="0.3">
      <c r="A65" s="259"/>
      <c r="B65" s="259"/>
      <c r="C65" s="259"/>
      <c r="D65" s="260"/>
      <c r="E65" s="261" t="s">
        <v>567</v>
      </c>
      <c r="F65" s="260"/>
      <c r="G65" s="113">
        <f t="shared" si="4"/>
        <v>53</v>
      </c>
      <c r="H65" s="260"/>
      <c r="I65" s="879" t="str">
        <f t="shared" ref="I65" si="11">ROMAN(G65, 0)</f>
        <v>LIII</v>
      </c>
      <c r="J65" s="260"/>
      <c r="K65" s="113" t="s">
        <v>568</v>
      </c>
      <c r="L65" s="260"/>
      <c r="N65" s="260"/>
      <c r="O65" s="263" t="s">
        <v>569</v>
      </c>
      <c r="P65" s="260"/>
      <c r="R65" s="260"/>
    </row>
    <row r="66" spans="1:18" s="113" customFormat="1" ht="13.5" customHeight="1" x14ac:dyDescent="0.3">
      <c r="A66" s="259"/>
      <c r="B66" s="259"/>
      <c r="C66" s="259"/>
      <c r="D66" s="260"/>
      <c r="E66" s="261" t="s">
        <v>570</v>
      </c>
      <c r="F66" s="260"/>
      <c r="G66" s="113">
        <f t="shared" si="4"/>
        <v>54</v>
      </c>
      <c r="H66" s="260"/>
      <c r="I66" s="879" t="str">
        <f t="shared" ref="I66" si="12">ROMAN(G66, 0)</f>
        <v>LIV</v>
      </c>
      <c r="J66" s="260"/>
      <c r="L66" s="260"/>
      <c r="M66" s="113" t="s">
        <v>571</v>
      </c>
      <c r="N66" s="260"/>
      <c r="O66" s="263"/>
      <c r="P66" s="260"/>
      <c r="R66" s="260"/>
    </row>
    <row r="67" spans="1:18" s="113" customFormat="1" ht="13.5" customHeight="1" x14ac:dyDescent="0.3">
      <c r="A67" s="259"/>
      <c r="B67" s="259"/>
      <c r="C67" s="259"/>
      <c r="D67" s="271"/>
      <c r="E67" s="272"/>
      <c r="F67" s="271"/>
      <c r="G67" s="272"/>
      <c r="H67" s="271"/>
      <c r="I67" s="272"/>
      <c r="J67" s="271"/>
      <c r="K67" s="272"/>
      <c r="L67" s="271"/>
      <c r="M67" s="272"/>
      <c r="N67" s="271"/>
      <c r="O67" s="272"/>
      <c r="P67" s="271"/>
      <c r="Q67" s="272"/>
      <c r="R67" s="271"/>
    </row>
    <row r="68" spans="1:18" s="113" customFormat="1" ht="13.5" customHeight="1" x14ac:dyDescent="0.3">
      <c r="A68" s="259"/>
      <c r="B68" s="259"/>
      <c r="C68" s="259"/>
      <c r="I68" s="304"/>
    </row>
    <row r="70" spans="1:18" x14ac:dyDescent="0.3">
      <c r="A70" s="17"/>
      <c r="B70" s="17"/>
      <c r="C70" s="152"/>
    </row>
    <row r="71" spans="1:18" x14ac:dyDescent="0.3">
      <c r="A71" s="6"/>
      <c r="B71" s="6"/>
      <c r="C71" s="136"/>
    </row>
    <row r="72" spans="1:18" x14ac:dyDescent="0.3">
      <c r="B72" s="17"/>
      <c r="C72" s="152"/>
    </row>
    <row r="73" spans="1:18" x14ac:dyDescent="0.3">
      <c r="A73" s="6"/>
      <c r="B73" s="6"/>
      <c r="C73" s="136"/>
    </row>
    <row r="74" spans="1:18" x14ac:dyDescent="0.3">
      <c r="A74" s="17"/>
      <c r="B74" s="17"/>
      <c r="C74" s="152"/>
    </row>
    <row r="75" spans="1:18" x14ac:dyDescent="0.3">
      <c r="A75" s="17"/>
      <c r="B75" s="17"/>
      <c r="C75" s="152"/>
    </row>
    <row r="76" spans="1:18" x14ac:dyDescent="0.3">
      <c r="A76" s="17"/>
      <c r="B76" s="17"/>
      <c r="C76" s="152"/>
    </row>
    <row r="77" spans="1:18" x14ac:dyDescent="0.3">
      <c r="A77" s="6"/>
      <c r="B77" s="6"/>
      <c r="C77" s="136"/>
    </row>
    <row r="78" spans="1:18" x14ac:dyDescent="0.3">
      <c r="A78" s="6"/>
      <c r="B78" s="6"/>
      <c r="C78" s="136"/>
    </row>
    <row r="79" spans="1:18" x14ac:dyDescent="0.3">
      <c r="A79" s="6"/>
      <c r="B79" s="6"/>
      <c r="C79" s="136"/>
    </row>
    <row r="106" spans="8:8" x14ac:dyDescent="0.3">
      <c r="H106" s="151"/>
    </row>
  </sheetData>
  <hyperlinks>
    <hyperlink ref="O5" r:id="rId1" display="https://www.eia.gov/dnav/pet/hist/LeafHandler.ashx?n=pet&amp;s=rbrte&amp;f=a" xr:uid="{7CDA8B5F-8A05-4DB9-B547-06F39D909E93}"/>
    <hyperlink ref="O6" r:id="rId2" location="/?id=12-AEO2017&amp;cases=ref2017~ref_no_cpp~highprice~lowprice&amp;sourcekey=0" display="https://www.eia.gov/outlooks/aeo/data/browser/ - /?id=12-AEO2017&amp;cases=ref2017~ref_no_cpp~highprice~lowprice&amp;sourcekey=0" xr:uid="{8B32CF2C-FED3-4982-BA32-7A1AB7E9D161}"/>
    <hyperlink ref="O7" r:id="rId3" display="http://www.imf.org/external/np/res/commod/External_Data.xls" xr:uid="{AF0998FA-E3B0-4D3D-B0D5-CEEDBBCFD7D5}"/>
    <hyperlink ref="O8" r:id="rId4" display="http://www.imf.org/external/np/res/commod/data/data0717.xls" xr:uid="{4839BDB4-DDD5-46B2-A50A-CB8F78855EAC}"/>
    <hyperlink ref="O10" r:id="rId5" display="http://www.spe.org/industry/unit-conversion-factors.php" xr:uid="{75F5A02F-6513-43A4-A6B6-199E0B118654}"/>
    <hyperlink ref="Q22" r:id="rId6" display="http://lpa.gov.lb/epa.php" xr:uid="{E1FD3300-A421-4AB7-99F2-F5D289AB4DAC}"/>
    <hyperlink ref="O27" r:id="rId7" xr:uid="{02EC2965-8864-4D0A-A9C5-BBF965A3ED65}"/>
    <hyperlink ref="O49" r:id="rId8" xr:uid="{615FBBA6-055D-4269-AC80-E6AC81E7DABA}"/>
    <hyperlink ref="O50" r:id="rId9" xr:uid="{930EDEB6-54D8-41AD-9A34-EBF113E80C30}"/>
    <hyperlink ref="O32" r:id="rId10" xr:uid="{938BF606-2414-4019-817D-077ECCF8061B}"/>
    <hyperlink ref="O33" r:id="rId11" xr:uid="{CAA947A5-C7C5-4AF5-A387-C5938E7D4A5A}"/>
    <hyperlink ref="O64" r:id="rId12" xr:uid="{A94A8EF4-3491-4572-A036-CCAEBA2B5BE0}"/>
    <hyperlink ref="O65" r:id="rId13" xr:uid="{17690A12-37CF-4E12-8F51-B7B032FA9F41}"/>
    <hyperlink ref="O62" r:id="rId14" xr:uid="{E588ED0B-D09F-409A-B618-BA6525E6355E}"/>
    <hyperlink ref="O25" r:id="rId15" xr:uid="{65FC3FE6-2B13-4AE8-A609-A7FB10CFF4BA}"/>
    <hyperlink ref="O40" r:id="rId16" xr:uid="{75AD5EF8-B2DE-4E61-BEAA-0921C712FCC9}"/>
  </hyperlinks>
  <pageMargins left="0.7" right="0.7" top="0.75" bottom="0.75" header="0.3" footer="0.3"/>
  <headerFooter>
    <oddFooter>&amp;L_x000D_&amp;1#&amp;"Calibri"&amp;10&amp;K000000 Classified as Microsoft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">
    <outlinePr summaryBelow="0" summaryRight="0"/>
  </sheetPr>
  <dimension ref="A1:BH351"/>
  <sheetViews>
    <sheetView defaultGridColor="0" colorId="22" zoomScale="80" zoomScaleNormal="80" workbookViewId="0">
      <pane xSplit="10" ySplit="4" topLeftCell="K63" activePane="bottomRight" state="frozen"/>
      <selection pane="topRight" activeCell="E117" sqref="E117"/>
      <selection pane="bottomLeft" activeCell="E117" sqref="E117"/>
      <selection pane="bottomRight" activeCell="F70" sqref="F70"/>
    </sheetView>
  </sheetViews>
  <sheetFormatPr defaultColWidth="0" defaultRowHeight="12.75" customHeight="1" x14ac:dyDescent="0.3"/>
  <cols>
    <col min="1" max="2" width="1.33203125" style="4" customWidth="1"/>
    <col min="3" max="3" width="1.33203125" style="162" customWidth="1"/>
    <col min="4" max="4" width="1.33203125" style="107" customWidth="1"/>
    <col min="5" max="5" width="50.6640625" style="1" customWidth="1"/>
    <col min="6" max="6" width="12.6640625" style="1" customWidth="1"/>
    <col min="7" max="7" width="15" style="1" customWidth="1"/>
    <col min="8" max="8" width="34.88671875" style="1" customWidth="1"/>
    <col min="9" max="9" width="11.6640625" style="1" customWidth="1"/>
    <col min="10" max="10" width="2.6640625" style="1" customWidth="1"/>
    <col min="11" max="60" width="11.6640625" style="1" customWidth="1"/>
    <col min="61" max="16384" width="9.109375" style="11" hidden="1"/>
  </cols>
  <sheetData>
    <row r="1" spans="1:60" ht="26.25" customHeight="1" x14ac:dyDescent="0.3">
      <c r="A1" s="7" t="str">
        <f ca="1" xml:space="preserve"> RIGHT(CELL("filename", $A$1), LEN(CELL("filename", $A$1)) - SEARCH("]", CELL("filename", $A$1)))</f>
        <v>Stage1</v>
      </c>
      <c r="B1" s="8"/>
      <c r="F1" s="10"/>
    </row>
    <row r="2" spans="1:60" ht="12.9" customHeight="1" x14ac:dyDescent="0.3">
      <c r="E2" s="31" t="str">
        <f xml:space="preserve"> 'Time&amp;Esc'!E$14</f>
        <v>Calendar year</v>
      </c>
      <c r="F2" s="14">
        <f ca="1" xml:space="preserve"> Outputs!F$2</f>
        <v>0</v>
      </c>
      <c r="G2" s="25" t="str">
        <f xml:space="preserve"> Outputs!I$2</f>
        <v>Error chks</v>
      </c>
      <c r="H2" s="31"/>
      <c r="I2" s="19"/>
      <c r="J2" s="31"/>
      <c r="K2" s="108">
        <f xml:space="preserve"> 'Time&amp;Esc'!K$14</f>
        <v>2017</v>
      </c>
      <c r="L2" s="108">
        <f xml:space="preserve"> 'Time&amp;Esc'!L$14</f>
        <v>2018</v>
      </c>
      <c r="M2" s="108">
        <f xml:space="preserve"> 'Time&amp;Esc'!M$14</f>
        <v>2019</v>
      </c>
      <c r="N2" s="108">
        <f xml:space="preserve"> 'Time&amp;Esc'!N$14</f>
        <v>2020</v>
      </c>
      <c r="O2" s="108">
        <f xml:space="preserve"> 'Time&amp;Esc'!O$14</f>
        <v>2021</v>
      </c>
      <c r="P2" s="108">
        <f xml:space="preserve"> 'Time&amp;Esc'!P$14</f>
        <v>2022</v>
      </c>
      <c r="Q2" s="108">
        <f xml:space="preserve"> 'Time&amp;Esc'!Q$14</f>
        <v>2023</v>
      </c>
      <c r="R2" s="108">
        <f xml:space="preserve"> 'Time&amp;Esc'!R$14</f>
        <v>2024</v>
      </c>
      <c r="S2" s="108">
        <f xml:space="preserve"> 'Time&amp;Esc'!S$14</f>
        <v>2025</v>
      </c>
      <c r="T2" s="108">
        <f xml:space="preserve"> 'Time&amp;Esc'!T$14</f>
        <v>2026</v>
      </c>
      <c r="U2" s="108">
        <f xml:space="preserve"> 'Time&amp;Esc'!U$14</f>
        <v>2027</v>
      </c>
      <c r="V2" s="108">
        <f xml:space="preserve"> 'Time&amp;Esc'!V$14</f>
        <v>2028</v>
      </c>
      <c r="W2" s="108">
        <f xml:space="preserve"> 'Time&amp;Esc'!W$14</f>
        <v>2029</v>
      </c>
      <c r="X2" s="108">
        <f xml:space="preserve"> 'Time&amp;Esc'!X$14</f>
        <v>2030</v>
      </c>
      <c r="Y2" s="108">
        <f xml:space="preserve"> 'Time&amp;Esc'!Y$14</f>
        <v>2031</v>
      </c>
      <c r="Z2" s="108">
        <f xml:space="preserve"> 'Time&amp;Esc'!Z$14</f>
        <v>2032</v>
      </c>
      <c r="AA2" s="108">
        <f xml:space="preserve"> 'Time&amp;Esc'!AA$14</f>
        <v>2033</v>
      </c>
      <c r="AB2" s="108">
        <f xml:space="preserve"> 'Time&amp;Esc'!AB$14</f>
        <v>2034</v>
      </c>
      <c r="AC2" s="108">
        <f xml:space="preserve"> 'Time&amp;Esc'!AC$14</f>
        <v>2035</v>
      </c>
      <c r="AD2" s="108">
        <f xml:space="preserve"> 'Time&amp;Esc'!AD$14</f>
        <v>2036</v>
      </c>
      <c r="AE2" s="108">
        <f xml:space="preserve"> 'Time&amp;Esc'!AE$14</f>
        <v>2037</v>
      </c>
      <c r="AF2" s="108">
        <f xml:space="preserve"> 'Time&amp;Esc'!AF$14</f>
        <v>2038</v>
      </c>
      <c r="AG2" s="108">
        <f xml:space="preserve"> 'Time&amp;Esc'!AG$14</f>
        <v>2039</v>
      </c>
      <c r="AH2" s="108">
        <f xml:space="preserve"> 'Time&amp;Esc'!AH$14</f>
        <v>2040</v>
      </c>
      <c r="AI2" s="108">
        <f xml:space="preserve"> 'Time&amp;Esc'!AI$14</f>
        <v>2041</v>
      </c>
      <c r="AJ2" s="108">
        <f xml:space="preserve"> 'Time&amp;Esc'!AJ$14</f>
        <v>2042</v>
      </c>
      <c r="AK2" s="108">
        <f xml:space="preserve"> 'Time&amp;Esc'!AK$14</f>
        <v>2043</v>
      </c>
      <c r="AL2" s="108">
        <f xml:space="preserve"> 'Time&amp;Esc'!AL$14</f>
        <v>2044</v>
      </c>
      <c r="AM2" s="108">
        <f xml:space="preserve"> 'Time&amp;Esc'!AM$14</f>
        <v>2045</v>
      </c>
      <c r="AN2" s="108">
        <f xml:space="preserve"> 'Time&amp;Esc'!AN$14</f>
        <v>2046</v>
      </c>
      <c r="AO2" s="108">
        <f xml:space="preserve"> 'Time&amp;Esc'!AO$14</f>
        <v>2047</v>
      </c>
      <c r="AP2" s="108">
        <f xml:space="preserve"> 'Time&amp;Esc'!AP$14</f>
        <v>2048</v>
      </c>
      <c r="AQ2" s="108">
        <f xml:space="preserve"> 'Time&amp;Esc'!AQ$14</f>
        <v>2049</v>
      </c>
      <c r="AR2" s="108">
        <f xml:space="preserve"> 'Time&amp;Esc'!AR$14</f>
        <v>2050</v>
      </c>
      <c r="AS2" s="108">
        <f xml:space="preserve"> 'Time&amp;Esc'!AS$14</f>
        <v>2051</v>
      </c>
      <c r="AT2" s="108">
        <f xml:space="preserve"> 'Time&amp;Esc'!AT$14</f>
        <v>2052</v>
      </c>
      <c r="AU2" s="108">
        <f xml:space="preserve"> 'Time&amp;Esc'!AU$14</f>
        <v>2053</v>
      </c>
      <c r="AV2" s="108">
        <f xml:space="preserve"> 'Time&amp;Esc'!AV$14</f>
        <v>2054</v>
      </c>
      <c r="AW2" s="108">
        <f xml:space="preserve"> 'Time&amp;Esc'!AW$14</f>
        <v>2055</v>
      </c>
      <c r="AX2" s="108">
        <f xml:space="preserve"> 'Time&amp;Esc'!AX$14</f>
        <v>2056</v>
      </c>
      <c r="AY2" s="108">
        <f xml:space="preserve"> 'Time&amp;Esc'!AY$14</f>
        <v>2057</v>
      </c>
      <c r="AZ2" s="108">
        <f xml:space="preserve"> 'Time&amp;Esc'!AZ$14</f>
        <v>2058</v>
      </c>
      <c r="BA2" s="108">
        <f xml:space="preserve"> 'Time&amp;Esc'!BA$14</f>
        <v>2059</v>
      </c>
      <c r="BB2" s="108">
        <f xml:space="preserve"> 'Time&amp;Esc'!BB$14</f>
        <v>2060</v>
      </c>
      <c r="BC2" s="108">
        <f xml:space="preserve"> 'Time&amp;Esc'!BC$14</f>
        <v>2061</v>
      </c>
      <c r="BD2" s="108">
        <f xml:space="preserve"> 'Time&amp;Esc'!BD$14</f>
        <v>2062</v>
      </c>
      <c r="BE2" s="108">
        <f xml:space="preserve"> 'Time&amp;Esc'!BE$14</f>
        <v>2063</v>
      </c>
      <c r="BF2" s="108">
        <f xml:space="preserve"> 'Time&amp;Esc'!BF$14</f>
        <v>2064</v>
      </c>
      <c r="BG2" s="108">
        <f xml:space="preserve"> 'Time&amp;Esc'!BG$14</f>
        <v>2065</v>
      </c>
      <c r="BH2" s="108">
        <f xml:space="preserve"> 'Time&amp;Esc'!BH$14</f>
        <v>2066</v>
      </c>
    </row>
    <row r="3" spans="1:60" s="16" customFormat="1" ht="12.9" customHeight="1" x14ac:dyDescent="0.3">
      <c r="A3" s="4"/>
      <c r="B3" s="4"/>
      <c r="C3" s="162"/>
      <c r="D3" s="106"/>
      <c r="E3" s="108" t="str">
        <f>'Time&amp;Esc'!E$9</f>
        <v>Model year</v>
      </c>
      <c r="F3" s="13">
        <f ca="1" xml:space="preserve"> Outputs!F$3</f>
        <v>0</v>
      </c>
      <c r="G3" s="27" t="str">
        <f xml:space="preserve"> Outputs!I$3</f>
        <v>Track chgs</v>
      </c>
      <c r="H3" s="5"/>
      <c r="I3" s="5"/>
      <c r="J3" s="5"/>
      <c r="K3" s="108">
        <f>'Time&amp;Esc'!K$9</f>
        <v>1</v>
      </c>
      <c r="L3" s="108">
        <f>'Time&amp;Esc'!L$9</f>
        <v>2</v>
      </c>
      <c r="M3" s="108">
        <f>'Time&amp;Esc'!M$9</f>
        <v>3</v>
      </c>
      <c r="N3" s="108">
        <f>'Time&amp;Esc'!N$9</f>
        <v>4</v>
      </c>
      <c r="O3" s="108">
        <f>'Time&amp;Esc'!O$9</f>
        <v>5</v>
      </c>
      <c r="P3" s="108">
        <f>'Time&amp;Esc'!P$9</f>
        <v>6</v>
      </c>
      <c r="Q3" s="108">
        <f>'Time&amp;Esc'!Q$9</f>
        <v>7</v>
      </c>
      <c r="R3" s="108">
        <f>'Time&amp;Esc'!R$9</f>
        <v>8</v>
      </c>
      <c r="S3" s="108">
        <f>'Time&amp;Esc'!S$9</f>
        <v>9</v>
      </c>
      <c r="T3" s="108">
        <f>'Time&amp;Esc'!T$9</f>
        <v>10</v>
      </c>
      <c r="U3" s="108">
        <f>'Time&amp;Esc'!U$9</f>
        <v>11</v>
      </c>
      <c r="V3" s="108">
        <f>'Time&amp;Esc'!V$9</f>
        <v>12</v>
      </c>
      <c r="W3" s="108">
        <f>'Time&amp;Esc'!W$9</f>
        <v>13</v>
      </c>
      <c r="X3" s="108">
        <f>'Time&amp;Esc'!X$9</f>
        <v>14</v>
      </c>
      <c r="Y3" s="108">
        <f>'Time&amp;Esc'!Y$9</f>
        <v>15</v>
      </c>
      <c r="Z3" s="108">
        <f>'Time&amp;Esc'!Z$9</f>
        <v>16</v>
      </c>
      <c r="AA3" s="108">
        <f>'Time&amp;Esc'!AA$9</f>
        <v>17</v>
      </c>
      <c r="AB3" s="108">
        <f>'Time&amp;Esc'!AB$9</f>
        <v>18</v>
      </c>
      <c r="AC3" s="108">
        <f>'Time&amp;Esc'!AC$9</f>
        <v>19</v>
      </c>
      <c r="AD3" s="108">
        <f>'Time&amp;Esc'!AD$9</f>
        <v>20</v>
      </c>
      <c r="AE3" s="108">
        <f>'Time&amp;Esc'!AE$9</f>
        <v>21</v>
      </c>
      <c r="AF3" s="108">
        <f>'Time&amp;Esc'!AF$9</f>
        <v>22</v>
      </c>
      <c r="AG3" s="108">
        <f>'Time&amp;Esc'!AG$9</f>
        <v>23</v>
      </c>
      <c r="AH3" s="108">
        <f>'Time&amp;Esc'!AH$9</f>
        <v>24</v>
      </c>
      <c r="AI3" s="108">
        <f>'Time&amp;Esc'!AI$9</f>
        <v>25</v>
      </c>
      <c r="AJ3" s="108">
        <f>'Time&amp;Esc'!AJ$9</f>
        <v>26</v>
      </c>
      <c r="AK3" s="108">
        <f>'Time&amp;Esc'!AK$9</f>
        <v>27</v>
      </c>
      <c r="AL3" s="108">
        <f>'Time&amp;Esc'!AL$9</f>
        <v>28</v>
      </c>
      <c r="AM3" s="108">
        <f>'Time&amp;Esc'!AM$9</f>
        <v>29</v>
      </c>
      <c r="AN3" s="108">
        <f>'Time&amp;Esc'!AN$9</f>
        <v>30</v>
      </c>
      <c r="AO3" s="108">
        <f>'Time&amp;Esc'!AO$9</f>
        <v>31</v>
      </c>
      <c r="AP3" s="108">
        <f>'Time&amp;Esc'!AP$9</f>
        <v>32</v>
      </c>
      <c r="AQ3" s="108">
        <f>'Time&amp;Esc'!AQ$9</f>
        <v>33</v>
      </c>
      <c r="AR3" s="108">
        <f>'Time&amp;Esc'!AR$9</f>
        <v>34</v>
      </c>
      <c r="AS3" s="108">
        <f>'Time&amp;Esc'!AS$9</f>
        <v>35</v>
      </c>
      <c r="AT3" s="108">
        <f>'Time&amp;Esc'!AT$9</f>
        <v>36</v>
      </c>
      <c r="AU3" s="108">
        <f>'Time&amp;Esc'!AU$9</f>
        <v>37</v>
      </c>
      <c r="AV3" s="108">
        <f>'Time&amp;Esc'!AV$9</f>
        <v>38</v>
      </c>
      <c r="AW3" s="108">
        <f>'Time&amp;Esc'!AW$9</f>
        <v>39</v>
      </c>
      <c r="AX3" s="108">
        <f>'Time&amp;Esc'!AX$9</f>
        <v>40</v>
      </c>
      <c r="AY3" s="108">
        <f>'Time&amp;Esc'!AY$9</f>
        <v>41</v>
      </c>
      <c r="AZ3" s="108">
        <f>'Time&amp;Esc'!AZ$9</f>
        <v>42</v>
      </c>
      <c r="BA3" s="108">
        <f>'Time&amp;Esc'!BA$9</f>
        <v>43</v>
      </c>
      <c r="BB3" s="108">
        <f>'Time&amp;Esc'!BB$9</f>
        <v>44</v>
      </c>
      <c r="BC3" s="108">
        <f>'Time&amp;Esc'!BC$9</f>
        <v>45</v>
      </c>
      <c r="BD3" s="108">
        <f>'Time&amp;Esc'!BD$9</f>
        <v>46</v>
      </c>
      <c r="BE3" s="108">
        <f>'Time&amp;Esc'!BE$9</f>
        <v>47</v>
      </c>
      <c r="BF3" s="108">
        <f>'Time&amp;Esc'!BF$9</f>
        <v>48</v>
      </c>
      <c r="BG3" s="108">
        <f>'Time&amp;Esc'!BG$9</f>
        <v>49</v>
      </c>
      <c r="BH3" s="108">
        <f>'Time&amp;Esc'!BH$9</f>
        <v>50</v>
      </c>
    </row>
    <row r="4" spans="1:60" ht="12.9" customHeight="1" x14ac:dyDescent="0.3">
      <c r="E4" s="109" t="s">
        <v>120</v>
      </c>
      <c r="F4" s="110" t="s">
        <v>165</v>
      </c>
      <c r="G4" s="111" t="s">
        <v>411</v>
      </c>
      <c r="H4" s="111" t="s">
        <v>412</v>
      </c>
      <c r="I4" s="110" t="s">
        <v>122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</row>
    <row r="5" spans="1:60" s="492" customFormat="1" ht="12.9" customHeight="1" x14ac:dyDescent="0.3">
      <c r="A5" s="470" t="s">
        <v>572</v>
      </c>
      <c r="B5" s="470"/>
      <c r="C5" s="523"/>
      <c r="D5" s="612"/>
      <c r="E5" s="470"/>
      <c r="F5" s="470"/>
      <c r="G5" s="470"/>
      <c r="H5" s="470"/>
      <c r="I5" s="470"/>
      <c r="J5" s="470"/>
      <c r="K5" s="470"/>
      <c r="L5" s="470"/>
      <c r="M5" s="470"/>
      <c r="N5" s="470"/>
      <c r="O5" s="470"/>
      <c r="P5" s="470"/>
      <c r="Q5" s="470"/>
      <c r="R5" s="470"/>
      <c r="S5" s="470"/>
      <c r="T5" s="470"/>
      <c r="U5" s="470"/>
      <c r="V5" s="470"/>
      <c r="W5" s="470"/>
      <c r="X5" s="470"/>
      <c r="Y5" s="470"/>
      <c r="Z5" s="470"/>
      <c r="AA5" s="470"/>
      <c r="AB5" s="470"/>
      <c r="AC5" s="470"/>
      <c r="AD5" s="470"/>
      <c r="AE5" s="470"/>
      <c r="AF5" s="470"/>
      <c r="AG5" s="470"/>
      <c r="AH5" s="470"/>
      <c r="AI5" s="470"/>
      <c r="AJ5" s="470"/>
      <c r="AK5" s="470"/>
      <c r="AL5" s="470"/>
      <c r="AM5" s="470"/>
      <c r="AN5" s="470"/>
      <c r="AO5" s="470"/>
      <c r="AP5" s="470"/>
      <c r="AQ5" s="470"/>
      <c r="AR5" s="470"/>
      <c r="AS5" s="470"/>
      <c r="AT5" s="470"/>
      <c r="AU5" s="470"/>
      <c r="AV5" s="470"/>
      <c r="AW5" s="470"/>
      <c r="AX5" s="470"/>
      <c r="AY5" s="470"/>
      <c r="AZ5" s="470"/>
      <c r="BA5" s="470"/>
      <c r="BB5" s="470"/>
      <c r="BC5" s="470"/>
      <c r="BD5" s="470"/>
      <c r="BE5" s="470"/>
      <c r="BF5" s="470"/>
      <c r="BG5" s="470"/>
      <c r="BH5" s="470"/>
    </row>
    <row r="6" spans="1:60" s="492" customFormat="1" ht="12.9" customHeight="1" x14ac:dyDescent="0.3">
      <c r="A6" s="471"/>
      <c r="B6" s="471"/>
      <c r="C6" s="530"/>
      <c r="D6" s="613"/>
      <c r="E6" s="471"/>
      <c r="F6" s="471"/>
      <c r="G6" s="471"/>
      <c r="H6" s="471"/>
      <c r="I6" s="471"/>
      <c r="J6" s="471"/>
      <c r="K6" s="471"/>
      <c r="L6" s="471"/>
      <c r="M6" s="471"/>
      <c r="N6" s="471"/>
      <c r="O6" s="471"/>
      <c r="P6" s="471"/>
      <c r="Q6" s="471"/>
      <c r="R6" s="471"/>
      <c r="S6" s="471"/>
      <c r="T6" s="471"/>
      <c r="U6" s="471"/>
      <c r="V6" s="471"/>
      <c r="W6" s="471"/>
      <c r="X6" s="471"/>
      <c r="Y6" s="471"/>
      <c r="Z6" s="471"/>
      <c r="AA6" s="471"/>
      <c r="AB6" s="471"/>
      <c r="AC6" s="471"/>
      <c r="AD6" s="471"/>
      <c r="AE6" s="471"/>
      <c r="AF6" s="471"/>
      <c r="AG6" s="471"/>
      <c r="AH6" s="471"/>
      <c r="AI6" s="471"/>
      <c r="AJ6" s="471"/>
      <c r="AK6" s="471"/>
      <c r="AL6" s="471"/>
      <c r="AM6" s="471"/>
      <c r="AN6" s="471"/>
      <c r="AO6" s="471"/>
      <c r="AP6" s="471"/>
      <c r="AQ6" s="471"/>
      <c r="AR6" s="471"/>
      <c r="AS6" s="471"/>
      <c r="AT6" s="471"/>
      <c r="AU6" s="471"/>
      <c r="AV6" s="471"/>
      <c r="AW6" s="471"/>
      <c r="AX6" s="471"/>
      <c r="AY6" s="471"/>
      <c r="AZ6" s="471"/>
      <c r="BA6" s="471"/>
      <c r="BB6" s="471"/>
      <c r="BC6" s="471"/>
      <c r="BD6" s="471"/>
      <c r="BE6" s="471"/>
      <c r="BF6" s="471"/>
      <c r="BG6" s="471"/>
      <c r="BH6" s="471"/>
    </row>
    <row r="7" spans="1:60" s="492" customFormat="1" ht="12.9" customHeight="1" x14ac:dyDescent="0.3">
      <c r="A7" s="472"/>
      <c r="B7" s="614" t="s">
        <v>573</v>
      </c>
      <c r="C7" s="473"/>
      <c r="D7" s="615"/>
      <c r="E7" s="543"/>
      <c r="F7" s="543"/>
      <c r="G7" s="543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89"/>
      <c r="BD7" s="289"/>
      <c r="BE7" s="289"/>
      <c r="BF7" s="289"/>
      <c r="BG7" s="289"/>
      <c r="BH7" s="289"/>
    </row>
    <row r="8" spans="1:60" s="492" customFormat="1" ht="12.9" customHeight="1" x14ac:dyDescent="0.3">
      <c r="A8" s="472"/>
      <c r="B8" s="614"/>
      <c r="C8" s="473" t="s">
        <v>574</v>
      </c>
      <c r="D8" s="615"/>
      <c r="E8" s="543"/>
      <c r="F8" s="543"/>
      <c r="G8" s="543"/>
      <c r="H8" s="289"/>
      <c r="I8" s="289"/>
      <c r="J8" s="289"/>
      <c r="K8" s="289"/>
      <c r="L8" s="289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  <c r="AP8" s="289"/>
      <c r="AQ8" s="289"/>
      <c r="AR8" s="289"/>
      <c r="AS8" s="289"/>
      <c r="AT8" s="289"/>
      <c r="AU8" s="289"/>
      <c r="AV8" s="289"/>
      <c r="AW8" s="289"/>
      <c r="AX8" s="289"/>
      <c r="AY8" s="289"/>
      <c r="AZ8" s="289"/>
      <c r="BA8" s="289"/>
      <c r="BB8" s="289"/>
      <c r="BC8" s="289"/>
      <c r="BD8" s="289"/>
      <c r="BE8" s="289"/>
      <c r="BF8" s="289"/>
      <c r="BG8" s="289"/>
      <c r="BH8" s="289"/>
    </row>
    <row r="9" spans="1:60" s="492" customFormat="1" ht="12.9" customHeight="1" x14ac:dyDescent="0.3">
      <c r="A9" s="472"/>
      <c r="B9" s="614"/>
      <c r="C9" s="473"/>
      <c r="D9" s="615"/>
      <c r="E9" s="543" t="str">
        <f xml:space="preserve"> InpC!E$36</f>
        <v>Producible Gas Reserves - final selected</v>
      </c>
      <c r="F9" s="616">
        <f xml:space="preserve"> InpC!F$36</f>
        <v>3</v>
      </c>
      <c r="G9" s="543" t="str">
        <f xml:space="preserve"> InpC!G$36</f>
        <v>tcf</v>
      </c>
      <c r="H9" s="289"/>
      <c r="I9" s="289"/>
      <c r="J9" s="289"/>
      <c r="K9" s="289"/>
      <c r="L9" s="289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  <c r="AP9" s="289"/>
      <c r="AQ9" s="289"/>
      <c r="AR9" s="289"/>
      <c r="AS9" s="289"/>
      <c r="AT9" s="289"/>
      <c r="AU9" s="289"/>
      <c r="AV9" s="289"/>
      <c r="AW9" s="289"/>
      <c r="AX9" s="289"/>
      <c r="AY9" s="289"/>
      <c r="AZ9" s="289"/>
      <c r="BA9" s="289"/>
      <c r="BB9" s="289"/>
      <c r="BC9" s="289"/>
      <c r="BD9" s="289"/>
      <c r="BE9" s="289"/>
      <c r="BF9" s="289"/>
      <c r="BG9" s="289"/>
      <c r="BH9" s="289"/>
    </row>
    <row r="10" spans="1:60" s="551" customFormat="1" ht="12.9" customHeight="1" x14ac:dyDescent="0.3">
      <c r="A10" s="547"/>
      <c r="B10" s="617"/>
      <c r="C10" s="548"/>
      <c r="D10" s="618"/>
      <c r="E10" s="563" t="str">
        <f xml:space="preserve"> InpC!E$118</f>
        <v>Condensate Ratio to Gas (mln barrels to tcf)</v>
      </c>
      <c r="F10" s="619">
        <f xml:space="preserve"> InpC!F$118</f>
        <v>7</v>
      </c>
      <c r="G10" s="563" t="str">
        <f xml:space="preserve"> InpC!G$118</f>
        <v>ratio</v>
      </c>
      <c r="H10" s="406"/>
      <c r="I10" s="537"/>
      <c r="J10" s="537"/>
      <c r="K10" s="537"/>
      <c r="L10" s="537"/>
      <c r="M10" s="537"/>
      <c r="N10" s="537"/>
      <c r="O10" s="537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7"/>
      <c r="AB10" s="537"/>
      <c r="AC10" s="537"/>
      <c r="AD10" s="537"/>
      <c r="AE10" s="537"/>
      <c r="AF10" s="537"/>
      <c r="AG10" s="537"/>
      <c r="AH10" s="537"/>
      <c r="AI10" s="537"/>
      <c r="AJ10" s="537"/>
      <c r="AK10" s="537"/>
      <c r="AL10" s="537"/>
      <c r="AM10" s="537"/>
      <c r="AN10" s="537"/>
      <c r="AO10" s="537"/>
      <c r="AP10" s="537"/>
      <c r="AQ10" s="537"/>
      <c r="AR10" s="537"/>
      <c r="AS10" s="537"/>
      <c r="AT10" s="537"/>
      <c r="AU10" s="537"/>
      <c r="AV10" s="537"/>
      <c r="AW10" s="537"/>
      <c r="AX10" s="537"/>
      <c r="AY10" s="537"/>
      <c r="AZ10" s="537"/>
      <c r="BA10" s="537"/>
      <c r="BB10" s="537"/>
      <c r="BC10" s="537"/>
      <c r="BD10" s="537"/>
      <c r="BE10" s="537"/>
      <c r="BF10" s="537"/>
      <c r="BG10" s="537"/>
      <c r="BH10" s="537"/>
    </row>
    <row r="11" spans="1:60" s="551" customFormat="1" ht="12.9" customHeight="1" x14ac:dyDescent="0.3">
      <c r="A11" s="547"/>
      <c r="B11" s="617"/>
      <c r="C11" s="548"/>
      <c r="D11" s="618"/>
      <c r="E11" s="537" t="s">
        <v>575</v>
      </c>
      <c r="F11" s="596">
        <f>F9 * F10</f>
        <v>21</v>
      </c>
      <c r="G11" s="537" t="s">
        <v>576</v>
      </c>
      <c r="H11" s="537"/>
      <c r="I11" s="537"/>
      <c r="J11" s="537"/>
      <c r="K11" s="537"/>
      <c r="L11" s="537"/>
      <c r="M11" s="537"/>
      <c r="N11" s="537"/>
      <c r="O11" s="537"/>
      <c r="P11" s="537"/>
      <c r="Q11" s="537"/>
      <c r="R11" s="537"/>
      <c r="S11" s="537"/>
      <c r="T11" s="537"/>
      <c r="U11" s="537"/>
      <c r="V11" s="537"/>
      <c r="W11" s="537"/>
      <c r="X11" s="537"/>
      <c r="Y11" s="537"/>
      <c r="Z11" s="537"/>
      <c r="AA11" s="537"/>
      <c r="AB11" s="537"/>
      <c r="AC11" s="537"/>
      <c r="AD11" s="537"/>
      <c r="AE11" s="537"/>
      <c r="AF11" s="537"/>
      <c r="AG11" s="537"/>
      <c r="AH11" s="537"/>
      <c r="AI11" s="537"/>
      <c r="AJ11" s="537"/>
      <c r="AK11" s="537"/>
      <c r="AL11" s="537"/>
      <c r="AM11" s="537"/>
      <c r="AN11" s="537"/>
      <c r="AO11" s="537"/>
      <c r="AP11" s="537"/>
      <c r="AQ11" s="537"/>
      <c r="AR11" s="537"/>
      <c r="AS11" s="537"/>
      <c r="AT11" s="537"/>
      <c r="AU11" s="537"/>
      <c r="AV11" s="537"/>
      <c r="AW11" s="537"/>
      <c r="AX11" s="537"/>
      <c r="AY11" s="537"/>
      <c r="AZ11" s="537"/>
      <c r="BA11" s="537"/>
      <c r="BB11" s="537"/>
      <c r="BC11" s="537"/>
      <c r="BD11" s="537"/>
      <c r="BE11" s="537"/>
      <c r="BF11" s="537"/>
      <c r="BG11" s="537"/>
      <c r="BH11" s="537"/>
    </row>
    <row r="12" spans="1:60" s="492" customFormat="1" ht="12.9" customHeight="1" x14ac:dyDescent="0.3">
      <c r="A12" s="472"/>
      <c r="B12" s="614"/>
      <c r="C12" s="473"/>
      <c r="D12" s="615"/>
      <c r="E12" s="543"/>
      <c r="F12" s="543"/>
      <c r="G12" s="543"/>
      <c r="H12" s="289"/>
      <c r="I12" s="289"/>
      <c r="J12" s="289"/>
      <c r="K12" s="289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  <c r="AP12" s="289"/>
      <c r="AQ12" s="289"/>
      <c r="AR12" s="289"/>
      <c r="AS12" s="289"/>
      <c r="AT12" s="289"/>
      <c r="AU12" s="289"/>
      <c r="AV12" s="289"/>
      <c r="AW12" s="289"/>
      <c r="AX12" s="289"/>
      <c r="AY12" s="289"/>
      <c r="AZ12" s="289"/>
      <c r="BA12" s="289"/>
      <c r="BB12" s="289"/>
      <c r="BC12" s="289"/>
      <c r="BD12" s="289"/>
      <c r="BE12" s="289"/>
      <c r="BF12" s="289"/>
      <c r="BG12" s="289"/>
      <c r="BH12" s="289"/>
    </row>
    <row r="13" spans="1:60" s="492" customFormat="1" ht="12.9" customHeight="1" x14ac:dyDescent="0.3">
      <c r="A13" s="472"/>
      <c r="B13" s="614"/>
      <c r="C13" s="473" t="s">
        <v>577</v>
      </c>
      <c r="D13" s="615"/>
      <c r="E13" s="543"/>
      <c r="F13" s="543"/>
      <c r="G13" s="543"/>
      <c r="H13" s="289"/>
      <c r="I13" s="289"/>
      <c r="J13" s="289"/>
      <c r="K13" s="289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  <c r="AQ13" s="289"/>
      <c r="AR13" s="289"/>
      <c r="AS13" s="289"/>
      <c r="AT13" s="289"/>
      <c r="AU13" s="289"/>
      <c r="AV13" s="289"/>
      <c r="AW13" s="289"/>
      <c r="AX13" s="289"/>
      <c r="AY13" s="289"/>
      <c r="AZ13" s="289"/>
      <c r="BA13" s="289"/>
      <c r="BB13" s="289"/>
      <c r="BC13" s="289"/>
      <c r="BD13" s="289"/>
      <c r="BE13" s="289"/>
      <c r="BF13" s="289"/>
      <c r="BG13" s="289"/>
      <c r="BH13" s="289"/>
    </row>
    <row r="14" spans="1:60" s="492" customFormat="1" ht="12.9" customHeight="1" x14ac:dyDescent="0.3">
      <c r="A14" s="472"/>
      <c r="B14" s="614"/>
      <c r="C14" s="620"/>
      <c r="D14" s="289"/>
      <c r="E14" s="621" t="str">
        <f xml:space="preserve"> InpS!E$16</f>
        <v>Conventional Production Profile</v>
      </c>
      <c r="F14" s="621">
        <f xml:space="preserve"> InpS!F$16</f>
        <v>0</v>
      </c>
      <c r="G14" s="621" t="str">
        <f xml:space="preserve"> InpS!G$16</f>
        <v>%</v>
      </c>
      <c r="H14" s="621" t="str">
        <f xml:space="preserve"> InpS!H$16</f>
        <v>Conventional 1</v>
      </c>
      <c r="I14" s="621">
        <f xml:space="preserve"> InpS!I$16</f>
        <v>0.99999786864848195</v>
      </c>
      <c r="J14" s="621">
        <f xml:space="preserve"> InpS!J$16</f>
        <v>0</v>
      </c>
      <c r="K14" s="621">
        <f xml:space="preserve"> InpS!K$16</f>
        <v>4.9200000000000001E-2</v>
      </c>
      <c r="L14" s="621">
        <f xml:space="preserve"> InpS!L$16</f>
        <v>0.1</v>
      </c>
      <c r="M14" s="621">
        <f xml:space="preserve"> InpS!M$16</f>
        <v>0.1</v>
      </c>
      <c r="N14" s="621">
        <f xml:space="preserve"> InpS!N$16</f>
        <v>0.1</v>
      </c>
      <c r="O14" s="621">
        <f xml:space="preserve"> InpS!O$16</f>
        <v>0.1</v>
      </c>
      <c r="P14" s="621">
        <f xml:space="preserve"> InpS!P$16</f>
        <v>8.5000000000000006E-2</v>
      </c>
      <c r="Q14" s="621">
        <f xml:space="preserve"> InpS!Q$16</f>
        <v>7.2250000000000009E-2</v>
      </c>
      <c r="R14" s="621">
        <f xml:space="preserve"> InpS!R$16</f>
        <v>6.1412500000000009E-2</v>
      </c>
      <c r="S14" s="621">
        <f xml:space="preserve"> InpS!S$16</f>
        <v>5.2200625000000007E-2</v>
      </c>
      <c r="T14" s="621">
        <f xml:space="preserve"> InpS!T$16</f>
        <v>4.4370531250000005E-2</v>
      </c>
      <c r="U14" s="621">
        <f xml:space="preserve"> InpS!U$16</f>
        <v>3.7714951562500001E-2</v>
      </c>
      <c r="V14" s="621">
        <f xml:space="preserve"> InpS!V$16</f>
        <v>3.2057708828125003E-2</v>
      </c>
      <c r="W14" s="621">
        <f xml:space="preserve"> InpS!W$16</f>
        <v>2.7249052503906253E-2</v>
      </c>
      <c r="X14" s="621">
        <f xml:space="preserve"> InpS!X$16</f>
        <v>2.3161694628320316E-2</v>
      </c>
      <c r="Y14" s="621">
        <f xml:space="preserve"> InpS!Y$16</f>
        <v>1.9687440434072268E-2</v>
      </c>
      <c r="Z14" s="621">
        <f xml:space="preserve"> InpS!Z$16</f>
        <v>1.6734324368961429E-2</v>
      </c>
      <c r="AA14" s="621">
        <f xml:space="preserve"> InpS!AA$16</f>
        <v>1.4224175713617214E-2</v>
      </c>
      <c r="AB14" s="621">
        <f xml:space="preserve"> InpS!AB$16</f>
        <v>1.2090549356574632E-2</v>
      </c>
      <c r="AC14" s="621">
        <f xml:space="preserve"> InpS!AC$16</f>
        <v>1.0276966953088437E-2</v>
      </c>
      <c r="AD14" s="621">
        <f xml:space="preserve"> InpS!AD$16</f>
        <v>8.7354219101251716E-3</v>
      </c>
      <c r="AE14" s="621">
        <f xml:space="preserve"> InpS!AE$16</f>
        <v>7.4251086236063954E-3</v>
      </c>
      <c r="AF14" s="621">
        <f xml:space="preserve"> InpS!AF$16</f>
        <v>6.3113423300654361E-3</v>
      </c>
      <c r="AG14" s="621">
        <f xml:space="preserve"> InpS!AG$16</f>
        <v>5.3646409805556206E-3</v>
      </c>
      <c r="AH14" s="621">
        <f xml:space="preserve"> InpS!AH$16</f>
        <v>4.5599448334722771E-3</v>
      </c>
      <c r="AI14" s="621">
        <f xml:space="preserve"> InpS!AI$16</f>
        <v>3.8759531084514355E-3</v>
      </c>
      <c r="AJ14" s="621">
        <f xml:space="preserve"> InpS!AJ$16</f>
        <v>3.2945601421837199E-3</v>
      </c>
      <c r="AK14" s="621">
        <f xml:space="preserve"> InpS!AK$16</f>
        <v>2.8003761208561617E-3</v>
      </c>
      <c r="AL14" s="621">
        <f xml:space="preserve"> InpS!AL$16</f>
        <v>0</v>
      </c>
      <c r="AM14" s="621">
        <f xml:space="preserve"> InpS!AM$16</f>
        <v>0</v>
      </c>
      <c r="AN14" s="621">
        <f xml:space="preserve"> InpS!AN$16</f>
        <v>0</v>
      </c>
      <c r="AO14" s="621">
        <f xml:space="preserve"> InpS!AO$16</f>
        <v>0</v>
      </c>
      <c r="AP14" s="621">
        <f xml:space="preserve"> InpS!AP$16</f>
        <v>0</v>
      </c>
      <c r="AQ14" s="621">
        <f xml:space="preserve"> InpS!AQ$16</f>
        <v>0</v>
      </c>
      <c r="AR14" s="621">
        <f xml:space="preserve"> InpS!AR$16</f>
        <v>0</v>
      </c>
      <c r="AS14" s="621">
        <f xml:space="preserve"> InpS!AS$16</f>
        <v>0</v>
      </c>
      <c r="AT14" s="621">
        <f xml:space="preserve"> InpS!AT$16</f>
        <v>0</v>
      </c>
      <c r="AU14" s="621">
        <f xml:space="preserve"> InpS!AU$16</f>
        <v>0</v>
      </c>
      <c r="AV14" s="621">
        <f xml:space="preserve"> InpS!AV$16</f>
        <v>0</v>
      </c>
      <c r="AW14" s="621">
        <f xml:space="preserve"> InpS!AW$16</f>
        <v>0</v>
      </c>
      <c r="AX14" s="621">
        <f xml:space="preserve"> InpS!AX$16</f>
        <v>0</v>
      </c>
      <c r="AY14" s="621">
        <f xml:space="preserve"> InpS!AY$16</f>
        <v>0</v>
      </c>
      <c r="AZ14" s="621">
        <f xml:space="preserve"> InpS!AZ$16</f>
        <v>0</v>
      </c>
      <c r="BA14" s="621">
        <f xml:space="preserve"> InpS!BA$16</f>
        <v>0</v>
      </c>
      <c r="BB14" s="621">
        <f xml:space="preserve"> InpS!BB$16</f>
        <v>0</v>
      </c>
      <c r="BC14" s="621">
        <f xml:space="preserve"> InpS!BC$16</f>
        <v>0</v>
      </c>
      <c r="BD14" s="621">
        <f xml:space="preserve"> InpS!BD$16</f>
        <v>0</v>
      </c>
      <c r="BE14" s="621">
        <f xml:space="preserve"> InpS!BE$16</f>
        <v>0</v>
      </c>
      <c r="BF14" s="621">
        <f xml:space="preserve"> InpS!BF$16</f>
        <v>0</v>
      </c>
      <c r="BG14" s="621">
        <f xml:space="preserve"> InpS!BG$16</f>
        <v>0</v>
      </c>
      <c r="BH14" s="621">
        <f xml:space="preserve"> InpS!BH$16</f>
        <v>0</v>
      </c>
    </row>
    <row r="15" spans="1:60" s="498" customFormat="1" ht="12.9" customHeight="1" x14ac:dyDescent="0.3">
      <c r="A15" s="509"/>
      <c r="B15" s="509"/>
      <c r="C15" s="510"/>
      <c r="D15" s="521"/>
      <c r="E15" s="621" t="str">
        <f xml:space="preserve"> InpS!E$18</f>
        <v>LNG Production Profile</v>
      </c>
      <c r="F15" s="621">
        <f xml:space="preserve"> InpS!F$18</f>
        <v>0</v>
      </c>
      <c r="G15" s="621" t="str">
        <f xml:space="preserve"> InpS!G$18</f>
        <v>%</v>
      </c>
      <c r="H15" s="621" t="str">
        <f xml:space="preserve"> InpS!H$18</f>
        <v>LNG Developed</v>
      </c>
      <c r="I15" s="621">
        <f xml:space="preserve"> InpS!I$18</f>
        <v>1.0000000000000007</v>
      </c>
      <c r="J15" s="621">
        <f xml:space="preserve"> InpS!J$18</f>
        <v>0</v>
      </c>
      <c r="K15" s="621">
        <f xml:space="preserve"> InpS!K$18</f>
        <v>1.4E-2</v>
      </c>
      <c r="L15" s="621">
        <f xml:space="preserve"> InpS!L$18</f>
        <v>3.4000000000000002E-2</v>
      </c>
      <c r="M15" s="621">
        <f xml:space="preserve"> InpS!M$18</f>
        <v>3.4000000000000002E-2</v>
      </c>
      <c r="N15" s="621">
        <f xml:space="preserve"> InpS!N$18</f>
        <v>3.4000000000000002E-2</v>
      </c>
      <c r="O15" s="621">
        <f xml:space="preserve"> InpS!O$18</f>
        <v>3.4000000000000002E-2</v>
      </c>
      <c r="P15" s="621">
        <f xml:space="preserve"> InpS!P$18</f>
        <v>3.4000000000000002E-2</v>
      </c>
      <c r="Q15" s="621">
        <f xml:space="preserve"> InpS!Q$18</f>
        <v>3.4000000000000002E-2</v>
      </c>
      <c r="R15" s="621">
        <f xml:space="preserve"> InpS!R$18</f>
        <v>3.4000000000000002E-2</v>
      </c>
      <c r="S15" s="621">
        <f xml:space="preserve"> InpS!S$18</f>
        <v>3.4000000000000002E-2</v>
      </c>
      <c r="T15" s="621">
        <f xml:space="preserve"> InpS!T$18</f>
        <v>3.4000000000000002E-2</v>
      </c>
      <c r="U15" s="621">
        <f xml:space="preserve"> InpS!U$18</f>
        <v>3.4000000000000002E-2</v>
      </c>
      <c r="V15" s="621">
        <f xml:space="preserve"> InpS!V$18</f>
        <v>3.4000000000000002E-2</v>
      </c>
      <c r="W15" s="621">
        <f xml:space="preserve"> InpS!W$18</f>
        <v>3.4000000000000002E-2</v>
      </c>
      <c r="X15" s="621">
        <f xml:space="preserve"> InpS!X$18</f>
        <v>3.4000000000000002E-2</v>
      </c>
      <c r="Y15" s="621">
        <f xml:space="preserve"> InpS!Y$18</f>
        <v>3.4000000000000002E-2</v>
      </c>
      <c r="Z15" s="621">
        <f xml:space="preserve"> InpS!Z$18</f>
        <v>3.4000000000000002E-2</v>
      </c>
      <c r="AA15" s="621">
        <f xml:space="preserve"> InpS!AA$18</f>
        <v>3.4000000000000002E-2</v>
      </c>
      <c r="AB15" s="621">
        <f xml:space="preserve"> InpS!AB$18</f>
        <v>3.4000000000000002E-2</v>
      </c>
      <c r="AC15" s="621">
        <f xml:space="preserve"> InpS!AC$18</f>
        <v>3.4000000000000002E-2</v>
      </c>
      <c r="AD15" s="621">
        <f xml:space="preserve"> InpS!AD$18</f>
        <v>3.4000000000000002E-2</v>
      </c>
      <c r="AE15" s="621">
        <f xml:space="preserve"> InpS!AE$18</f>
        <v>3.4000000000000002E-2</v>
      </c>
      <c r="AF15" s="621">
        <f xml:space="preserve"> InpS!AF$18</f>
        <v>3.4000000000000002E-2</v>
      </c>
      <c r="AG15" s="621">
        <f xml:space="preserve"> InpS!AG$18</f>
        <v>3.4000000000000002E-2</v>
      </c>
      <c r="AH15" s="621">
        <f xml:space="preserve"> InpS!AH$18</f>
        <v>3.4000000000000002E-2</v>
      </c>
      <c r="AI15" s="621">
        <f xml:space="preserve"> InpS!AI$18</f>
        <v>3.4000000000000002E-2</v>
      </c>
      <c r="AJ15" s="621">
        <f xml:space="preserve"> InpS!AJ$18</f>
        <v>3.4000000000000002E-2</v>
      </c>
      <c r="AK15" s="621">
        <f xml:space="preserve"> InpS!AK$18</f>
        <v>3.4000000000000002E-2</v>
      </c>
      <c r="AL15" s="621">
        <f xml:space="preserve"> InpS!AL$18</f>
        <v>3.4000000000000002E-2</v>
      </c>
      <c r="AM15" s="621">
        <f xml:space="preserve"> InpS!AM$18</f>
        <v>3.4000000000000002E-2</v>
      </c>
      <c r="AN15" s="621">
        <f xml:space="preserve"> InpS!AN$18</f>
        <v>3.4000000000000002E-2</v>
      </c>
      <c r="AO15" s="621">
        <f xml:space="preserve"> InpS!AO$18</f>
        <v>0</v>
      </c>
      <c r="AP15" s="621">
        <f xml:space="preserve"> InpS!AP$18</f>
        <v>0</v>
      </c>
      <c r="AQ15" s="621">
        <f xml:space="preserve"> InpS!AQ$18</f>
        <v>0</v>
      </c>
      <c r="AR15" s="621">
        <f xml:space="preserve"> InpS!AR$18</f>
        <v>0</v>
      </c>
      <c r="AS15" s="621">
        <f xml:space="preserve"> InpS!AS$18</f>
        <v>0</v>
      </c>
      <c r="AT15" s="621">
        <f xml:space="preserve"> InpS!AT$18</f>
        <v>0</v>
      </c>
      <c r="AU15" s="621">
        <f xml:space="preserve"> InpS!AU$18</f>
        <v>0</v>
      </c>
      <c r="AV15" s="621">
        <f xml:space="preserve"> InpS!AV$18</f>
        <v>0</v>
      </c>
      <c r="AW15" s="621">
        <f xml:space="preserve"> InpS!AW$18</f>
        <v>0</v>
      </c>
      <c r="AX15" s="621">
        <f xml:space="preserve"> InpS!AX$18</f>
        <v>0</v>
      </c>
      <c r="AY15" s="621">
        <f xml:space="preserve"> InpS!AY$18</f>
        <v>0</v>
      </c>
      <c r="AZ15" s="621">
        <f xml:space="preserve"> InpS!AZ$18</f>
        <v>0</v>
      </c>
      <c r="BA15" s="621">
        <f xml:space="preserve"> InpS!BA$18</f>
        <v>0</v>
      </c>
      <c r="BB15" s="621">
        <f xml:space="preserve"> InpS!BB$18</f>
        <v>0</v>
      </c>
      <c r="BC15" s="621">
        <f xml:space="preserve"> InpS!BC$18</f>
        <v>0</v>
      </c>
      <c r="BD15" s="621">
        <f xml:space="preserve"> InpS!BD$18</f>
        <v>0</v>
      </c>
      <c r="BE15" s="621">
        <f xml:space="preserve"> InpS!BE$18</f>
        <v>0</v>
      </c>
      <c r="BF15" s="621">
        <f xml:space="preserve"> InpS!BF$18</f>
        <v>0</v>
      </c>
      <c r="BG15" s="621">
        <f xml:space="preserve"> InpS!BG$18</f>
        <v>0</v>
      </c>
      <c r="BH15" s="621">
        <f xml:space="preserve"> InpS!BH$18</f>
        <v>0</v>
      </c>
    </row>
    <row r="16" spans="1:60" s="498" customFormat="1" ht="12.9" customHeight="1" x14ac:dyDescent="0.3">
      <c r="A16" s="509"/>
      <c r="B16" s="509"/>
      <c r="C16" s="510"/>
      <c r="D16" s="521"/>
      <c r="E16" s="622" t="str">
        <f xml:space="preserve"> Dashboard!E$42</f>
        <v>Development Scenario</v>
      </c>
      <c r="F16" s="623" t="str">
        <f xml:space="preserve"> Dashboard!F$42</f>
        <v>LNG</v>
      </c>
      <c r="G16" s="622">
        <f xml:space="preserve"> Dashboard!G$42</f>
        <v>0</v>
      </c>
      <c r="H16" s="622"/>
      <c r="I16" s="622"/>
      <c r="J16" s="622"/>
      <c r="K16" s="622"/>
      <c r="L16" s="622"/>
      <c r="M16" s="622"/>
      <c r="N16" s="622"/>
      <c r="O16" s="622"/>
      <c r="P16" s="622"/>
      <c r="Q16" s="622"/>
      <c r="R16" s="622"/>
      <c r="S16" s="622"/>
      <c r="T16" s="622"/>
      <c r="U16" s="622"/>
      <c r="V16" s="622"/>
      <c r="W16" s="622"/>
      <c r="X16" s="622"/>
      <c r="Y16" s="622"/>
      <c r="Z16" s="622"/>
      <c r="AA16" s="622"/>
      <c r="AB16" s="622"/>
      <c r="AC16" s="622"/>
      <c r="AD16" s="622"/>
      <c r="AE16" s="622"/>
      <c r="AF16" s="622"/>
      <c r="AG16" s="622"/>
      <c r="AH16" s="622"/>
      <c r="AI16" s="622"/>
      <c r="AJ16" s="622"/>
      <c r="AK16" s="622"/>
      <c r="AL16" s="622"/>
      <c r="AM16" s="622"/>
      <c r="AN16" s="622"/>
      <c r="AO16" s="622"/>
      <c r="AP16" s="622"/>
      <c r="AQ16" s="622"/>
      <c r="AR16" s="622"/>
      <c r="AS16" s="622"/>
      <c r="AT16" s="622"/>
      <c r="AU16" s="622"/>
      <c r="AV16" s="622"/>
      <c r="AW16" s="622"/>
      <c r="AX16" s="622"/>
      <c r="AY16" s="622"/>
      <c r="AZ16" s="622"/>
      <c r="BA16" s="622"/>
      <c r="BB16" s="622"/>
      <c r="BC16" s="622"/>
      <c r="BD16" s="622"/>
      <c r="BE16" s="622"/>
      <c r="BF16" s="622"/>
      <c r="BG16" s="622"/>
      <c r="BH16" s="622"/>
    </row>
    <row r="17" spans="1:60" s="503" customFormat="1" ht="12.9" customHeight="1" x14ac:dyDescent="0.3">
      <c r="A17" s="509"/>
      <c r="B17" s="509"/>
      <c r="C17" s="510"/>
      <c r="D17" s="521"/>
      <c r="E17" s="624" t="str">
        <f xml:space="preserve"> "Condensates Production Profile: " &amp; $F$16</f>
        <v>Condensates Production Profile: LNG</v>
      </c>
      <c r="F17" s="625"/>
      <c r="G17" s="624"/>
      <c r="H17" s="624"/>
      <c r="I17" s="624"/>
      <c r="J17" s="624"/>
      <c r="K17" s="521">
        <f t="shared" ref="K17:AP17" si="0">IF($F$16="Conventional", K14,K15)</f>
        <v>1.4E-2</v>
      </c>
      <c r="L17" s="521">
        <f t="shared" si="0"/>
        <v>3.4000000000000002E-2</v>
      </c>
      <c r="M17" s="521">
        <f t="shared" si="0"/>
        <v>3.4000000000000002E-2</v>
      </c>
      <c r="N17" s="521">
        <f t="shared" si="0"/>
        <v>3.4000000000000002E-2</v>
      </c>
      <c r="O17" s="521">
        <f t="shared" si="0"/>
        <v>3.4000000000000002E-2</v>
      </c>
      <c r="P17" s="521">
        <f t="shared" si="0"/>
        <v>3.4000000000000002E-2</v>
      </c>
      <c r="Q17" s="521">
        <f t="shared" si="0"/>
        <v>3.4000000000000002E-2</v>
      </c>
      <c r="R17" s="521">
        <f t="shared" si="0"/>
        <v>3.4000000000000002E-2</v>
      </c>
      <c r="S17" s="521">
        <f t="shared" si="0"/>
        <v>3.4000000000000002E-2</v>
      </c>
      <c r="T17" s="521">
        <f t="shared" si="0"/>
        <v>3.4000000000000002E-2</v>
      </c>
      <c r="U17" s="521">
        <f t="shared" si="0"/>
        <v>3.4000000000000002E-2</v>
      </c>
      <c r="V17" s="521">
        <f t="shared" si="0"/>
        <v>3.4000000000000002E-2</v>
      </c>
      <c r="W17" s="521">
        <f t="shared" si="0"/>
        <v>3.4000000000000002E-2</v>
      </c>
      <c r="X17" s="521">
        <f t="shared" si="0"/>
        <v>3.4000000000000002E-2</v>
      </c>
      <c r="Y17" s="521">
        <f t="shared" si="0"/>
        <v>3.4000000000000002E-2</v>
      </c>
      <c r="Z17" s="521">
        <f t="shared" si="0"/>
        <v>3.4000000000000002E-2</v>
      </c>
      <c r="AA17" s="521">
        <f t="shared" si="0"/>
        <v>3.4000000000000002E-2</v>
      </c>
      <c r="AB17" s="521">
        <f t="shared" si="0"/>
        <v>3.4000000000000002E-2</v>
      </c>
      <c r="AC17" s="521">
        <f t="shared" si="0"/>
        <v>3.4000000000000002E-2</v>
      </c>
      <c r="AD17" s="521">
        <f t="shared" si="0"/>
        <v>3.4000000000000002E-2</v>
      </c>
      <c r="AE17" s="521">
        <f t="shared" si="0"/>
        <v>3.4000000000000002E-2</v>
      </c>
      <c r="AF17" s="521">
        <f t="shared" si="0"/>
        <v>3.4000000000000002E-2</v>
      </c>
      <c r="AG17" s="521">
        <f t="shared" si="0"/>
        <v>3.4000000000000002E-2</v>
      </c>
      <c r="AH17" s="521">
        <f t="shared" si="0"/>
        <v>3.4000000000000002E-2</v>
      </c>
      <c r="AI17" s="521">
        <f t="shared" si="0"/>
        <v>3.4000000000000002E-2</v>
      </c>
      <c r="AJ17" s="521">
        <f t="shared" si="0"/>
        <v>3.4000000000000002E-2</v>
      </c>
      <c r="AK17" s="521">
        <f t="shared" si="0"/>
        <v>3.4000000000000002E-2</v>
      </c>
      <c r="AL17" s="521">
        <f t="shared" si="0"/>
        <v>3.4000000000000002E-2</v>
      </c>
      <c r="AM17" s="521">
        <f t="shared" si="0"/>
        <v>3.4000000000000002E-2</v>
      </c>
      <c r="AN17" s="521">
        <f t="shared" si="0"/>
        <v>3.4000000000000002E-2</v>
      </c>
      <c r="AO17" s="521">
        <f t="shared" si="0"/>
        <v>0</v>
      </c>
      <c r="AP17" s="521">
        <f t="shared" si="0"/>
        <v>0</v>
      </c>
      <c r="AQ17" s="521">
        <f t="shared" ref="AQ17:BH17" si="1">IF($F$16="Conventional", AQ14,AQ15)</f>
        <v>0</v>
      </c>
      <c r="AR17" s="521">
        <f t="shared" si="1"/>
        <v>0</v>
      </c>
      <c r="AS17" s="521">
        <f t="shared" si="1"/>
        <v>0</v>
      </c>
      <c r="AT17" s="521">
        <f t="shared" si="1"/>
        <v>0</v>
      </c>
      <c r="AU17" s="521">
        <f t="shared" si="1"/>
        <v>0</v>
      </c>
      <c r="AV17" s="521">
        <f t="shared" si="1"/>
        <v>0</v>
      </c>
      <c r="AW17" s="521">
        <f t="shared" si="1"/>
        <v>0</v>
      </c>
      <c r="AX17" s="521">
        <f t="shared" si="1"/>
        <v>0</v>
      </c>
      <c r="AY17" s="521">
        <f t="shared" si="1"/>
        <v>0</v>
      </c>
      <c r="AZ17" s="521">
        <f t="shared" si="1"/>
        <v>0</v>
      </c>
      <c r="BA17" s="521">
        <f t="shared" si="1"/>
        <v>0</v>
      </c>
      <c r="BB17" s="521">
        <f t="shared" si="1"/>
        <v>0</v>
      </c>
      <c r="BC17" s="521">
        <f t="shared" si="1"/>
        <v>0</v>
      </c>
      <c r="BD17" s="521">
        <f t="shared" si="1"/>
        <v>0</v>
      </c>
      <c r="BE17" s="521">
        <f t="shared" si="1"/>
        <v>0</v>
      </c>
      <c r="BF17" s="521">
        <f t="shared" si="1"/>
        <v>0</v>
      </c>
      <c r="BG17" s="521">
        <f t="shared" si="1"/>
        <v>0</v>
      </c>
      <c r="BH17" s="521">
        <f t="shared" si="1"/>
        <v>0</v>
      </c>
    </row>
    <row r="18" spans="1:60" s="492" customFormat="1" ht="12.9" customHeight="1" x14ac:dyDescent="0.3">
      <c r="A18" s="472"/>
      <c r="B18" s="614"/>
      <c r="C18" s="473"/>
      <c r="D18" s="615"/>
      <c r="E18" s="543"/>
      <c r="F18" s="543"/>
      <c r="G18" s="543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  <c r="AQ18" s="289"/>
      <c r="AR18" s="289"/>
      <c r="AS18" s="289"/>
      <c r="AT18" s="289"/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89"/>
    </row>
    <row r="19" spans="1:60" s="492" customFormat="1" ht="12.9" customHeight="1" x14ac:dyDescent="0.3">
      <c r="A19" s="472"/>
      <c r="B19" s="614"/>
      <c r="C19" s="620"/>
      <c r="D19" s="289"/>
      <c r="E19" s="516" t="str">
        <f t="shared" ref="E19:G19" si="2" xml:space="preserve"> E$11</f>
        <v>Condensates producible reserves</v>
      </c>
      <c r="F19" s="516">
        <f t="shared" si="2"/>
        <v>21</v>
      </c>
      <c r="G19" s="516" t="str">
        <f t="shared" si="2"/>
        <v>mln barrels</v>
      </c>
      <c r="H19" s="289"/>
      <c r="I19" s="289"/>
      <c r="J19" s="289"/>
      <c r="K19" s="289"/>
      <c r="L19" s="289"/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89"/>
      <c r="X19" s="289"/>
      <c r="Y19" s="28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  <c r="AQ19" s="289"/>
      <c r="AR19" s="289"/>
      <c r="AS19" s="289"/>
      <c r="AT19" s="289"/>
      <c r="AU19" s="289"/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89"/>
    </row>
    <row r="20" spans="1:60" s="492" customFormat="1" ht="12.9" customHeight="1" x14ac:dyDescent="0.3">
      <c r="A20" s="472"/>
      <c r="B20" s="614"/>
      <c r="C20" s="620"/>
      <c r="D20" s="289"/>
      <c r="E20" s="521" t="str">
        <f t="shared" ref="E20:AJ20" si="3" xml:space="preserve"> E$17</f>
        <v>Condensates Production Profile: LNG</v>
      </c>
      <c r="F20" s="521">
        <f t="shared" si="3"/>
        <v>0</v>
      </c>
      <c r="G20" s="521">
        <f t="shared" si="3"/>
        <v>0</v>
      </c>
      <c r="H20" s="521">
        <f t="shared" si="3"/>
        <v>0</v>
      </c>
      <c r="I20" s="521">
        <f t="shared" si="3"/>
        <v>0</v>
      </c>
      <c r="J20" s="521">
        <f t="shared" si="3"/>
        <v>0</v>
      </c>
      <c r="K20" s="521">
        <f t="shared" si="3"/>
        <v>1.4E-2</v>
      </c>
      <c r="L20" s="521">
        <f t="shared" si="3"/>
        <v>3.4000000000000002E-2</v>
      </c>
      <c r="M20" s="521">
        <f t="shared" si="3"/>
        <v>3.4000000000000002E-2</v>
      </c>
      <c r="N20" s="521">
        <f t="shared" si="3"/>
        <v>3.4000000000000002E-2</v>
      </c>
      <c r="O20" s="521">
        <f t="shared" si="3"/>
        <v>3.4000000000000002E-2</v>
      </c>
      <c r="P20" s="521">
        <f t="shared" si="3"/>
        <v>3.4000000000000002E-2</v>
      </c>
      <c r="Q20" s="521">
        <f t="shared" si="3"/>
        <v>3.4000000000000002E-2</v>
      </c>
      <c r="R20" s="521">
        <f t="shared" si="3"/>
        <v>3.4000000000000002E-2</v>
      </c>
      <c r="S20" s="521">
        <f t="shared" si="3"/>
        <v>3.4000000000000002E-2</v>
      </c>
      <c r="T20" s="521">
        <f t="shared" si="3"/>
        <v>3.4000000000000002E-2</v>
      </c>
      <c r="U20" s="521">
        <f t="shared" si="3"/>
        <v>3.4000000000000002E-2</v>
      </c>
      <c r="V20" s="521">
        <f t="shared" si="3"/>
        <v>3.4000000000000002E-2</v>
      </c>
      <c r="W20" s="521">
        <f t="shared" si="3"/>
        <v>3.4000000000000002E-2</v>
      </c>
      <c r="X20" s="521">
        <f t="shared" si="3"/>
        <v>3.4000000000000002E-2</v>
      </c>
      <c r="Y20" s="521">
        <f t="shared" si="3"/>
        <v>3.4000000000000002E-2</v>
      </c>
      <c r="Z20" s="521">
        <f t="shared" si="3"/>
        <v>3.4000000000000002E-2</v>
      </c>
      <c r="AA20" s="521">
        <f t="shared" si="3"/>
        <v>3.4000000000000002E-2</v>
      </c>
      <c r="AB20" s="521">
        <f t="shared" si="3"/>
        <v>3.4000000000000002E-2</v>
      </c>
      <c r="AC20" s="521">
        <f t="shared" si="3"/>
        <v>3.4000000000000002E-2</v>
      </c>
      <c r="AD20" s="521">
        <f t="shared" si="3"/>
        <v>3.4000000000000002E-2</v>
      </c>
      <c r="AE20" s="521">
        <f t="shared" si="3"/>
        <v>3.4000000000000002E-2</v>
      </c>
      <c r="AF20" s="521">
        <f t="shared" si="3"/>
        <v>3.4000000000000002E-2</v>
      </c>
      <c r="AG20" s="521">
        <f t="shared" si="3"/>
        <v>3.4000000000000002E-2</v>
      </c>
      <c r="AH20" s="521">
        <f t="shared" si="3"/>
        <v>3.4000000000000002E-2</v>
      </c>
      <c r="AI20" s="521">
        <f t="shared" si="3"/>
        <v>3.4000000000000002E-2</v>
      </c>
      <c r="AJ20" s="521">
        <f t="shared" si="3"/>
        <v>3.4000000000000002E-2</v>
      </c>
      <c r="AK20" s="521">
        <f t="shared" ref="AK20:BH20" si="4" xml:space="preserve"> AK$17</f>
        <v>3.4000000000000002E-2</v>
      </c>
      <c r="AL20" s="521">
        <f t="shared" si="4"/>
        <v>3.4000000000000002E-2</v>
      </c>
      <c r="AM20" s="521">
        <f t="shared" si="4"/>
        <v>3.4000000000000002E-2</v>
      </c>
      <c r="AN20" s="521">
        <f t="shared" si="4"/>
        <v>3.4000000000000002E-2</v>
      </c>
      <c r="AO20" s="521">
        <f t="shared" si="4"/>
        <v>0</v>
      </c>
      <c r="AP20" s="521">
        <f t="shared" si="4"/>
        <v>0</v>
      </c>
      <c r="AQ20" s="521">
        <f t="shared" si="4"/>
        <v>0</v>
      </c>
      <c r="AR20" s="521">
        <f t="shared" si="4"/>
        <v>0</v>
      </c>
      <c r="AS20" s="521">
        <f t="shared" si="4"/>
        <v>0</v>
      </c>
      <c r="AT20" s="521">
        <f t="shared" si="4"/>
        <v>0</v>
      </c>
      <c r="AU20" s="521">
        <f t="shared" si="4"/>
        <v>0</v>
      </c>
      <c r="AV20" s="521">
        <f t="shared" si="4"/>
        <v>0</v>
      </c>
      <c r="AW20" s="521">
        <f t="shared" si="4"/>
        <v>0</v>
      </c>
      <c r="AX20" s="521">
        <f t="shared" si="4"/>
        <v>0</v>
      </c>
      <c r="AY20" s="521">
        <f t="shared" si="4"/>
        <v>0</v>
      </c>
      <c r="AZ20" s="521">
        <f t="shared" si="4"/>
        <v>0</v>
      </c>
      <c r="BA20" s="521">
        <f t="shared" si="4"/>
        <v>0</v>
      </c>
      <c r="BB20" s="521">
        <f t="shared" si="4"/>
        <v>0</v>
      </c>
      <c r="BC20" s="521">
        <f t="shared" si="4"/>
        <v>0</v>
      </c>
      <c r="BD20" s="521">
        <f t="shared" si="4"/>
        <v>0</v>
      </c>
      <c r="BE20" s="521">
        <f t="shared" si="4"/>
        <v>0</v>
      </c>
      <c r="BF20" s="521">
        <f t="shared" si="4"/>
        <v>0</v>
      </c>
      <c r="BG20" s="521">
        <f t="shared" si="4"/>
        <v>0</v>
      </c>
      <c r="BH20" s="521">
        <f t="shared" si="4"/>
        <v>0</v>
      </c>
    </row>
    <row r="21" spans="1:60" s="492" customFormat="1" ht="12.9" customHeight="1" x14ac:dyDescent="0.3">
      <c r="A21" s="472"/>
      <c r="B21" s="614"/>
      <c r="C21" s="620"/>
      <c r="D21" s="289"/>
      <c r="E21" s="622" t="str">
        <f xml:space="preserve"> 'Time&amp;Esc'!E$9</f>
        <v>Model year</v>
      </c>
      <c r="F21" s="622">
        <f xml:space="preserve"> 'Time&amp;Esc'!F$9</f>
        <v>0</v>
      </c>
      <c r="G21" s="622" t="str">
        <f xml:space="preserve"> 'Time&amp;Esc'!G$9</f>
        <v>counter</v>
      </c>
      <c r="H21" s="622">
        <f xml:space="preserve"> 'Time&amp;Esc'!H$9</f>
        <v>0</v>
      </c>
      <c r="I21" s="622">
        <f xml:space="preserve"> 'Time&amp;Esc'!I$9</f>
        <v>0</v>
      </c>
      <c r="J21" s="622">
        <f xml:space="preserve"> 'Time&amp;Esc'!J$9</f>
        <v>0</v>
      </c>
      <c r="K21" s="622">
        <f xml:space="preserve"> 'Time&amp;Esc'!K$9</f>
        <v>1</v>
      </c>
      <c r="L21" s="622">
        <f xml:space="preserve"> 'Time&amp;Esc'!L$9</f>
        <v>2</v>
      </c>
      <c r="M21" s="622">
        <f xml:space="preserve"> 'Time&amp;Esc'!M$9</f>
        <v>3</v>
      </c>
      <c r="N21" s="622">
        <f xml:space="preserve"> 'Time&amp;Esc'!N$9</f>
        <v>4</v>
      </c>
      <c r="O21" s="622">
        <f xml:space="preserve"> 'Time&amp;Esc'!O$9</f>
        <v>5</v>
      </c>
      <c r="P21" s="622">
        <f xml:space="preserve"> 'Time&amp;Esc'!P$9</f>
        <v>6</v>
      </c>
      <c r="Q21" s="622">
        <f xml:space="preserve"> 'Time&amp;Esc'!Q$9</f>
        <v>7</v>
      </c>
      <c r="R21" s="622">
        <f xml:space="preserve"> 'Time&amp;Esc'!R$9</f>
        <v>8</v>
      </c>
      <c r="S21" s="622">
        <f xml:space="preserve"> 'Time&amp;Esc'!S$9</f>
        <v>9</v>
      </c>
      <c r="T21" s="622">
        <f xml:space="preserve"> 'Time&amp;Esc'!T$9</f>
        <v>10</v>
      </c>
      <c r="U21" s="622">
        <f xml:space="preserve"> 'Time&amp;Esc'!U$9</f>
        <v>11</v>
      </c>
      <c r="V21" s="622">
        <f xml:space="preserve"> 'Time&amp;Esc'!V$9</f>
        <v>12</v>
      </c>
      <c r="W21" s="622">
        <f xml:space="preserve"> 'Time&amp;Esc'!W$9</f>
        <v>13</v>
      </c>
      <c r="X21" s="622">
        <f xml:space="preserve"> 'Time&amp;Esc'!X$9</f>
        <v>14</v>
      </c>
      <c r="Y21" s="622">
        <f xml:space="preserve"> 'Time&amp;Esc'!Y$9</f>
        <v>15</v>
      </c>
      <c r="Z21" s="622">
        <f xml:space="preserve"> 'Time&amp;Esc'!Z$9</f>
        <v>16</v>
      </c>
      <c r="AA21" s="622">
        <f xml:space="preserve"> 'Time&amp;Esc'!AA$9</f>
        <v>17</v>
      </c>
      <c r="AB21" s="622">
        <f xml:space="preserve"> 'Time&amp;Esc'!AB$9</f>
        <v>18</v>
      </c>
      <c r="AC21" s="622">
        <f xml:space="preserve"> 'Time&amp;Esc'!AC$9</f>
        <v>19</v>
      </c>
      <c r="AD21" s="622">
        <f xml:space="preserve"> 'Time&amp;Esc'!AD$9</f>
        <v>20</v>
      </c>
      <c r="AE21" s="622">
        <f xml:space="preserve"> 'Time&amp;Esc'!AE$9</f>
        <v>21</v>
      </c>
      <c r="AF21" s="622">
        <f xml:space="preserve"> 'Time&amp;Esc'!AF$9</f>
        <v>22</v>
      </c>
      <c r="AG21" s="622">
        <f xml:space="preserve"> 'Time&amp;Esc'!AG$9</f>
        <v>23</v>
      </c>
      <c r="AH21" s="622">
        <f xml:space="preserve"> 'Time&amp;Esc'!AH$9</f>
        <v>24</v>
      </c>
      <c r="AI21" s="622">
        <f xml:space="preserve"> 'Time&amp;Esc'!AI$9</f>
        <v>25</v>
      </c>
      <c r="AJ21" s="622">
        <f xml:space="preserve"> 'Time&amp;Esc'!AJ$9</f>
        <v>26</v>
      </c>
      <c r="AK21" s="622">
        <f xml:space="preserve"> 'Time&amp;Esc'!AK$9</f>
        <v>27</v>
      </c>
      <c r="AL21" s="622">
        <f xml:space="preserve"> 'Time&amp;Esc'!AL$9</f>
        <v>28</v>
      </c>
      <c r="AM21" s="622">
        <f xml:space="preserve"> 'Time&amp;Esc'!AM$9</f>
        <v>29</v>
      </c>
      <c r="AN21" s="622">
        <f xml:space="preserve"> 'Time&amp;Esc'!AN$9</f>
        <v>30</v>
      </c>
      <c r="AO21" s="622">
        <f xml:space="preserve"> 'Time&amp;Esc'!AO$9</f>
        <v>31</v>
      </c>
      <c r="AP21" s="622">
        <f xml:space="preserve"> 'Time&amp;Esc'!AP$9</f>
        <v>32</v>
      </c>
      <c r="AQ21" s="622">
        <f xml:space="preserve"> 'Time&amp;Esc'!AQ$9</f>
        <v>33</v>
      </c>
      <c r="AR21" s="622">
        <f xml:space="preserve"> 'Time&amp;Esc'!AR$9</f>
        <v>34</v>
      </c>
      <c r="AS21" s="622">
        <f xml:space="preserve"> 'Time&amp;Esc'!AS$9</f>
        <v>35</v>
      </c>
      <c r="AT21" s="622">
        <f xml:space="preserve"> 'Time&amp;Esc'!AT$9</f>
        <v>36</v>
      </c>
      <c r="AU21" s="622">
        <f xml:space="preserve"> 'Time&amp;Esc'!AU$9</f>
        <v>37</v>
      </c>
      <c r="AV21" s="622">
        <f xml:space="preserve"> 'Time&amp;Esc'!AV$9</f>
        <v>38</v>
      </c>
      <c r="AW21" s="622">
        <f xml:space="preserve"> 'Time&amp;Esc'!AW$9</f>
        <v>39</v>
      </c>
      <c r="AX21" s="622">
        <f xml:space="preserve"> 'Time&amp;Esc'!AX$9</f>
        <v>40</v>
      </c>
      <c r="AY21" s="622">
        <f xml:space="preserve"> 'Time&amp;Esc'!AY$9</f>
        <v>41</v>
      </c>
      <c r="AZ21" s="622">
        <f xml:space="preserve"> 'Time&amp;Esc'!AZ$9</f>
        <v>42</v>
      </c>
      <c r="BA21" s="622">
        <f xml:space="preserve"> 'Time&amp;Esc'!BA$9</f>
        <v>43</v>
      </c>
      <c r="BB21" s="622">
        <f xml:space="preserve"> 'Time&amp;Esc'!BB$9</f>
        <v>44</v>
      </c>
      <c r="BC21" s="622">
        <f xml:space="preserve"> 'Time&amp;Esc'!BC$9</f>
        <v>45</v>
      </c>
      <c r="BD21" s="622">
        <f xml:space="preserve"> 'Time&amp;Esc'!BD$9</f>
        <v>46</v>
      </c>
      <c r="BE21" s="622">
        <f xml:space="preserve"> 'Time&amp;Esc'!BE$9</f>
        <v>47</v>
      </c>
      <c r="BF21" s="622">
        <f xml:space="preserve"> 'Time&amp;Esc'!BF$9</f>
        <v>48</v>
      </c>
      <c r="BG21" s="622">
        <f xml:space="preserve"> 'Time&amp;Esc'!BG$9</f>
        <v>49</v>
      </c>
      <c r="BH21" s="622">
        <f xml:space="preserve"> 'Time&amp;Esc'!BH$9</f>
        <v>50</v>
      </c>
    </row>
    <row r="22" spans="1:60" s="492" customFormat="1" ht="12.9" customHeight="1" x14ac:dyDescent="0.3">
      <c r="A22" s="472"/>
      <c r="B22" s="614"/>
      <c r="C22" s="620"/>
      <c r="D22" s="289"/>
      <c r="E22" s="621"/>
      <c r="F22" s="621"/>
      <c r="G22" s="621"/>
      <c r="H22" s="621"/>
      <c r="I22" s="621"/>
      <c r="J22" s="621"/>
      <c r="K22" s="621"/>
      <c r="L22" s="621"/>
      <c r="M22" s="621"/>
      <c r="N22" s="621"/>
      <c r="O22" s="621"/>
      <c r="P22" s="621"/>
      <c r="Q22" s="621"/>
      <c r="R22" s="621"/>
      <c r="S22" s="621"/>
      <c r="T22" s="621"/>
      <c r="U22" s="621"/>
      <c r="V22" s="621"/>
      <c r="W22" s="621"/>
      <c r="X22" s="621"/>
      <c r="Y22" s="621"/>
      <c r="Z22" s="621"/>
      <c r="AA22" s="621"/>
      <c r="AB22" s="621"/>
      <c r="AC22" s="621"/>
      <c r="AD22" s="621"/>
      <c r="AE22" s="621"/>
      <c r="AF22" s="621"/>
      <c r="AG22" s="621"/>
      <c r="AH22" s="621"/>
      <c r="AI22" s="621"/>
      <c r="AJ22" s="621"/>
      <c r="AK22" s="621"/>
      <c r="AL22" s="621"/>
      <c r="AM22" s="621"/>
      <c r="AN22" s="621"/>
      <c r="AO22" s="621"/>
      <c r="AP22" s="621"/>
      <c r="AQ22" s="621"/>
      <c r="AR22" s="621"/>
      <c r="AS22" s="621"/>
      <c r="AT22" s="621"/>
      <c r="AU22" s="621"/>
      <c r="AV22" s="621"/>
      <c r="AW22" s="621"/>
      <c r="AX22" s="621"/>
      <c r="AY22" s="621"/>
      <c r="AZ22" s="621"/>
      <c r="BA22" s="621"/>
      <c r="BB22" s="621"/>
      <c r="BC22" s="621"/>
      <c r="BD22" s="621"/>
      <c r="BE22" s="621"/>
      <c r="BF22" s="621"/>
      <c r="BG22" s="621"/>
      <c r="BH22" s="621"/>
    </row>
    <row r="23" spans="1:60" s="492" customFormat="1" ht="12.9" customHeight="1" x14ac:dyDescent="0.3">
      <c r="A23" s="472"/>
      <c r="B23" s="614"/>
      <c r="C23" s="620"/>
      <c r="D23" s="289"/>
      <c r="E23" s="622" t="str">
        <f xml:space="preserve"> 'Time&amp;Esc'!E$58</f>
        <v>Production Year</v>
      </c>
      <c r="F23" s="622">
        <f xml:space="preserve"> 'Time&amp;Esc'!F$58</f>
        <v>0</v>
      </c>
      <c r="G23" s="622" t="str">
        <f xml:space="preserve"> 'Time&amp;Esc'!G$58</f>
        <v xml:space="preserve">year # </v>
      </c>
      <c r="H23" s="622">
        <f xml:space="preserve"> 'Time&amp;Esc'!H$58</f>
        <v>0</v>
      </c>
      <c r="I23" s="622">
        <f xml:space="preserve"> 'Time&amp;Esc'!I$58</f>
        <v>0</v>
      </c>
      <c r="J23" s="622">
        <f xml:space="preserve"> 'Time&amp;Esc'!J$58</f>
        <v>0</v>
      </c>
      <c r="K23" s="622">
        <f xml:space="preserve"> 'Time&amp;Esc'!K$58</f>
        <v>0</v>
      </c>
      <c r="L23" s="622">
        <f xml:space="preserve"> 'Time&amp;Esc'!L$58</f>
        <v>0</v>
      </c>
      <c r="M23" s="622">
        <f xml:space="preserve"> 'Time&amp;Esc'!M$58</f>
        <v>0</v>
      </c>
      <c r="N23" s="622">
        <f xml:space="preserve"> 'Time&amp;Esc'!N$58</f>
        <v>0</v>
      </c>
      <c r="O23" s="622">
        <f xml:space="preserve"> 'Time&amp;Esc'!O$58</f>
        <v>0</v>
      </c>
      <c r="P23" s="622">
        <f xml:space="preserve"> 'Time&amp;Esc'!P$58</f>
        <v>0</v>
      </c>
      <c r="Q23" s="622">
        <f xml:space="preserve"> 'Time&amp;Esc'!Q$58</f>
        <v>0</v>
      </c>
      <c r="R23" s="622">
        <f xml:space="preserve"> 'Time&amp;Esc'!R$58</f>
        <v>0</v>
      </c>
      <c r="S23" s="622">
        <f xml:space="preserve"> 'Time&amp;Esc'!S$58</f>
        <v>0</v>
      </c>
      <c r="T23" s="622">
        <f xml:space="preserve"> 'Time&amp;Esc'!T$58</f>
        <v>1</v>
      </c>
      <c r="U23" s="622">
        <f xml:space="preserve"> 'Time&amp;Esc'!U$58</f>
        <v>2</v>
      </c>
      <c r="V23" s="622">
        <f xml:space="preserve"> 'Time&amp;Esc'!V$58</f>
        <v>3</v>
      </c>
      <c r="W23" s="622">
        <f xml:space="preserve"> 'Time&amp;Esc'!W$58</f>
        <v>4</v>
      </c>
      <c r="X23" s="622">
        <f xml:space="preserve"> 'Time&amp;Esc'!X$58</f>
        <v>5</v>
      </c>
      <c r="Y23" s="622">
        <f xml:space="preserve"> 'Time&amp;Esc'!Y$58</f>
        <v>6</v>
      </c>
      <c r="Z23" s="622">
        <f xml:space="preserve"> 'Time&amp;Esc'!Z$58</f>
        <v>7</v>
      </c>
      <c r="AA23" s="622">
        <f xml:space="preserve"> 'Time&amp;Esc'!AA$58</f>
        <v>8</v>
      </c>
      <c r="AB23" s="622">
        <f xml:space="preserve"> 'Time&amp;Esc'!AB$58</f>
        <v>9</v>
      </c>
      <c r="AC23" s="622">
        <f xml:space="preserve"> 'Time&amp;Esc'!AC$58</f>
        <v>10</v>
      </c>
      <c r="AD23" s="622">
        <f xml:space="preserve"> 'Time&amp;Esc'!AD$58</f>
        <v>11</v>
      </c>
      <c r="AE23" s="622">
        <f xml:space="preserve"> 'Time&amp;Esc'!AE$58</f>
        <v>12</v>
      </c>
      <c r="AF23" s="622">
        <f xml:space="preserve"> 'Time&amp;Esc'!AF$58</f>
        <v>13</v>
      </c>
      <c r="AG23" s="622">
        <f xml:space="preserve"> 'Time&amp;Esc'!AG$58</f>
        <v>14</v>
      </c>
      <c r="AH23" s="622">
        <f xml:space="preserve"> 'Time&amp;Esc'!AH$58</f>
        <v>15</v>
      </c>
      <c r="AI23" s="622">
        <f xml:space="preserve"> 'Time&amp;Esc'!AI$58</f>
        <v>16</v>
      </c>
      <c r="AJ23" s="622">
        <f xml:space="preserve"> 'Time&amp;Esc'!AJ$58</f>
        <v>17</v>
      </c>
      <c r="AK23" s="622">
        <f xml:space="preserve"> 'Time&amp;Esc'!AK$58</f>
        <v>18</v>
      </c>
      <c r="AL23" s="622">
        <f xml:space="preserve"> 'Time&amp;Esc'!AL$58</f>
        <v>19</v>
      </c>
      <c r="AM23" s="622">
        <f xml:space="preserve"> 'Time&amp;Esc'!AM$58</f>
        <v>20</v>
      </c>
      <c r="AN23" s="622">
        <f xml:space="preserve"> 'Time&amp;Esc'!AN$58</f>
        <v>21</v>
      </c>
      <c r="AO23" s="622">
        <f xml:space="preserve"> 'Time&amp;Esc'!AO$58</f>
        <v>22</v>
      </c>
      <c r="AP23" s="622">
        <f xml:space="preserve"> 'Time&amp;Esc'!AP$58</f>
        <v>23</v>
      </c>
      <c r="AQ23" s="622">
        <f xml:space="preserve"> 'Time&amp;Esc'!AQ$58</f>
        <v>24</v>
      </c>
      <c r="AR23" s="622">
        <f xml:space="preserve"> 'Time&amp;Esc'!AR$58</f>
        <v>25</v>
      </c>
      <c r="AS23" s="622">
        <f xml:space="preserve"> 'Time&amp;Esc'!AS$58</f>
        <v>26</v>
      </c>
      <c r="AT23" s="622">
        <f xml:space="preserve"> 'Time&amp;Esc'!AT$58</f>
        <v>27</v>
      </c>
      <c r="AU23" s="622">
        <f xml:space="preserve"> 'Time&amp;Esc'!AU$58</f>
        <v>28</v>
      </c>
      <c r="AV23" s="622">
        <f xml:space="preserve"> 'Time&amp;Esc'!AV$58</f>
        <v>29</v>
      </c>
      <c r="AW23" s="622">
        <f xml:space="preserve"> 'Time&amp;Esc'!AW$58</f>
        <v>30</v>
      </c>
      <c r="AX23" s="622">
        <f xml:space="preserve"> 'Time&amp;Esc'!AX$58</f>
        <v>0</v>
      </c>
      <c r="AY23" s="622">
        <f xml:space="preserve"> 'Time&amp;Esc'!AY$58</f>
        <v>0</v>
      </c>
      <c r="AZ23" s="622">
        <f xml:space="preserve"> 'Time&amp;Esc'!AZ$58</f>
        <v>0</v>
      </c>
      <c r="BA23" s="622">
        <f xml:space="preserve"> 'Time&amp;Esc'!BA$58</f>
        <v>0</v>
      </c>
      <c r="BB23" s="622">
        <f xml:space="preserve"> 'Time&amp;Esc'!BB$58</f>
        <v>0</v>
      </c>
      <c r="BC23" s="622">
        <f xml:space="preserve"> 'Time&amp;Esc'!BC$58</f>
        <v>0</v>
      </c>
      <c r="BD23" s="622">
        <f xml:space="preserve"> 'Time&amp;Esc'!BD$58</f>
        <v>0</v>
      </c>
      <c r="BE23" s="622">
        <f xml:space="preserve"> 'Time&amp;Esc'!BE$58</f>
        <v>0</v>
      </c>
      <c r="BF23" s="622">
        <f xml:space="preserve"> 'Time&amp;Esc'!BF$58</f>
        <v>0</v>
      </c>
      <c r="BG23" s="622">
        <f xml:space="preserve"> 'Time&amp;Esc'!BG$58</f>
        <v>0</v>
      </c>
      <c r="BH23" s="622">
        <f xml:space="preserve"> 'Time&amp;Esc'!BH$58</f>
        <v>0</v>
      </c>
    </row>
    <row r="24" spans="1:60" s="493" customFormat="1" ht="12.9" customHeight="1" x14ac:dyDescent="0.3">
      <c r="A24" s="472"/>
      <c r="B24" s="614"/>
      <c r="C24" s="620"/>
      <c r="D24" s="516"/>
      <c r="E24" s="624" t="s">
        <v>578</v>
      </c>
      <c r="F24" s="624"/>
      <c r="G24" s="624" t="s">
        <v>579</v>
      </c>
      <c r="H24" s="624"/>
      <c r="I24" s="521">
        <f xml:space="preserve"> SUM(K24:BH24)</f>
        <v>1.0000000000000007</v>
      </c>
      <c r="J24" s="624"/>
      <c r="K24" s="521" cm="1">
        <f t="array" ref="K24">IF(K23=0,0,INDEX($K$20:$BH$20,K23))</f>
        <v>0</v>
      </c>
      <c r="L24" s="521" cm="1">
        <f t="array" ref="L24">IF(L23=0,0,INDEX($K$20:$BH$20,L23))</f>
        <v>0</v>
      </c>
      <c r="M24" s="521" cm="1">
        <f t="array" ref="M24">IF(M23=0,0,INDEX($K$20:$BH$20,M23))</f>
        <v>0</v>
      </c>
      <c r="N24" s="521" cm="1">
        <f t="array" ref="N24">IF(N23=0,0,INDEX($K$20:$BH$20,N23))</f>
        <v>0</v>
      </c>
      <c r="O24" s="521" cm="1">
        <f t="array" ref="O24">IF(O23=0,0,INDEX($K$20:$BH$20,O23))</f>
        <v>0</v>
      </c>
      <c r="P24" s="521" cm="1">
        <f t="array" ref="P24">IF(P23=0,0,INDEX($K$20:$BH$20,P23))</f>
        <v>0</v>
      </c>
      <c r="Q24" s="521" cm="1">
        <f t="array" ref="Q24">IF(Q23=0,0,INDEX($K$20:$BH$20,Q23))</f>
        <v>0</v>
      </c>
      <c r="R24" s="521" cm="1">
        <f t="array" ref="R24">IF(R23=0,0,INDEX($K$20:$BH$20,R23))</f>
        <v>0</v>
      </c>
      <c r="S24" s="521" cm="1">
        <f t="array" ref="S24">IF(S23=0,0,INDEX($K$20:$BH$20,S23))</f>
        <v>0</v>
      </c>
      <c r="T24" s="521" cm="1">
        <f t="array" ref="T24">IF(T23=0,0,INDEX($K$20:$BH$20,T23))</f>
        <v>1.4E-2</v>
      </c>
      <c r="U24" s="521" cm="1">
        <f t="array" ref="U24">IF(U23=0,0,INDEX($K$20:$BH$20,U23))</f>
        <v>3.4000000000000002E-2</v>
      </c>
      <c r="V24" s="521" cm="1">
        <f t="array" ref="V24">IF(V23=0,0,INDEX($K$20:$BH$20,V23))</f>
        <v>3.4000000000000002E-2</v>
      </c>
      <c r="W24" s="521" cm="1">
        <f t="array" ref="W24">IF(W23=0,0,INDEX($K$20:$BH$20,W23))</f>
        <v>3.4000000000000002E-2</v>
      </c>
      <c r="X24" s="521" cm="1">
        <f t="array" ref="X24">IF(X23=0,0,INDEX($K$20:$BH$20,X23))</f>
        <v>3.4000000000000002E-2</v>
      </c>
      <c r="Y24" s="521" cm="1">
        <f t="array" ref="Y24">IF(Y23=0,0,INDEX($K$20:$BH$20,Y23))</f>
        <v>3.4000000000000002E-2</v>
      </c>
      <c r="Z24" s="521" cm="1">
        <f t="array" ref="Z24">IF(Z23=0,0,INDEX($K$20:$BH$20,Z23))</f>
        <v>3.4000000000000002E-2</v>
      </c>
      <c r="AA24" s="521" cm="1">
        <f t="array" ref="AA24">IF(AA23=0,0,INDEX($K$20:$BH$20,AA23))</f>
        <v>3.4000000000000002E-2</v>
      </c>
      <c r="AB24" s="521" cm="1">
        <f t="array" ref="AB24">IF(AB23=0,0,INDEX($K$20:$BH$20,AB23))</f>
        <v>3.4000000000000002E-2</v>
      </c>
      <c r="AC24" s="521" cm="1">
        <f t="array" ref="AC24">IF(AC23=0,0,INDEX($K$20:$BH$20,AC23))</f>
        <v>3.4000000000000002E-2</v>
      </c>
      <c r="AD24" s="521" cm="1">
        <f t="array" ref="AD24">IF(AD23=0,0,INDEX($K$20:$BH$20,AD23))</f>
        <v>3.4000000000000002E-2</v>
      </c>
      <c r="AE24" s="521" cm="1">
        <f t="array" ref="AE24">IF(AE23=0,0,INDEX($K$20:$BH$20,AE23))</f>
        <v>3.4000000000000002E-2</v>
      </c>
      <c r="AF24" s="521" cm="1">
        <f t="array" ref="AF24">IF(AF23=0,0,INDEX($K$20:$BH$20,AF23))</f>
        <v>3.4000000000000002E-2</v>
      </c>
      <c r="AG24" s="521" cm="1">
        <f t="array" ref="AG24">IF(AG23=0,0,INDEX($K$20:$BH$20,AG23))</f>
        <v>3.4000000000000002E-2</v>
      </c>
      <c r="AH24" s="521" cm="1">
        <f t="array" ref="AH24">IF(AH23=0,0,INDEX($K$20:$BH$20,AH23))</f>
        <v>3.4000000000000002E-2</v>
      </c>
      <c r="AI24" s="521" cm="1">
        <f t="array" ref="AI24">IF(AI23=0,0,INDEX($K$20:$BH$20,AI23))</f>
        <v>3.4000000000000002E-2</v>
      </c>
      <c r="AJ24" s="521" cm="1">
        <f t="array" ref="AJ24">IF(AJ23=0,0,INDEX($K$20:$BH$20,AJ23))</f>
        <v>3.4000000000000002E-2</v>
      </c>
      <c r="AK24" s="521" cm="1">
        <f t="array" ref="AK24">IF(AK23=0,0,INDEX($K$20:$BH$20,AK23))</f>
        <v>3.4000000000000002E-2</v>
      </c>
      <c r="AL24" s="521" cm="1">
        <f t="array" ref="AL24">IF(AL23=0,0,INDEX($K$20:$BH$20,AL23))</f>
        <v>3.4000000000000002E-2</v>
      </c>
      <c r="AM24" s="521" cm="1">
        <f t="array" ref="AM24">IF(AM23=0,0,INDEX($K$20:$BH$20,AM23))</f>
        <v>3.4000000000000002E-2</v>
      </c>
      <c r="AN24" s="521" cm="1">
        <f t="array" ref="AN24">IF(AN23=0,0,INDEX($K$20:$BH$20,AN23))</f>
        <v>3.4000000000000002E-2</v>
      </c>
      <c r="AO24" s="521" cm="1">
        <f t="array" ref="AO24">IF(AO23=0,0,INDEX($K$20:$BH$20,AO23))</f>
        <v>3.4000000000000002E-2</v>
      </c>
      <c r="AP24" s="521" cm="1">
        <f t="array" ref="AP24">IF(AP23=0,0,INDEX($K$20:$BH$20,AP23))</f>
        <v>3.4000000000000002E-2</v>
      </c>
      <c r="AQ24" s="521" cm="1">
        <f t="array" ref="AQ24">IF(AQ23=0,0,INDEX($K$20:$BH$20,AQ23))</f>
        <v>3.4000000000000002E-2</v>
      </c>
      <c r="AR24" s="521" cm="1">
        <f t="array" ref="AR24">IF(AR23=0,0,INDEX($K$20:$BH$20,AR23))</f>
        <v>3.4000000000000002E-2</v>
      </c>
      <c r="AS24" s="521" cm="1">
        <f t="array" ref="AS24">IF(AS23=0,0,INDEX($K$20:$BH$20,AS23))</f>
        <v>3.4000000000000002E-2</v>
      </c>
      <c r="AT24" s="521" cm="1">
        <f t="array" ref="AT24">IF(AT23=0,0,INDEX($K$20:$BH$20,AT23))</f>
        <v>3.4000000000000002E-2</v>
      </c>
      <c r="AU24" s="521" cm="1">
        <f t="array" ref="AU24">IF(AU23=0,0,INDEX($K$20:$BH$20,AU23))</f>
        <v>3.4000000000000002E-2</v>
      </c>
      <c r="AV24" s="521" cm="1">
        <f t="array" ref="AV24">IF(AV23=0,0,INDEX($K$20:$BH$20,AV23))</f>
        <v>3.4000000000000002E-2</v>
      </c>
      <c r="AW24" s="521" cm="1">
        <f t="array" ref="AW24">IF(AW23=0,0,INDEX($K$20:$BH$20,AW23))</f>
        <v>3.4000000000000002E-2</v>
      </c>
      <c r="AX24" s="521" cm="1">
        <f t="array" ref="AX24">IF(AX23=0,0,INDEX($K$20:$BH$20,AX23))</f>
        <v>0</v>
      </c>
      <c r="AY24" s="521" cm="1">
        <f t="array" ref="AY24">IF(AY23=0,0,INDEX($K$20:$BH$20,AY23))</f>
        <v>0</v>
      </c>
      <c r="AZ24" s="521" cm="1">
        <f t="array" ref="AZ24">IF(AZ23=0,0,INDEX($K$20:$BH$20,AZ23))</f>
        <v>0</v>
      </c>
      <c r="BA24" s="521" cm="1">
        <f t="array" ref="BA24">IF(BA23=0,0,INDEX($K$20:$BH$20,BA23))</f>
        <v>0</v>
      </c>
      <c r="BB24" s="521" cm="1">
        <f t="array" ref="BB24">IF(BB23=0,0,INDEX($K$20:$BH$20,BB23))</f>
        <v>0</v>
      </c>
      <c r="BC24" s="521" cm="1">
        <f t="array" ref="BC24">IF(BC23=0,0,INDEX($K$20:$BH$20,BC23))</f>
        <v>0</v>
      </c>
      <c r="BD24" s="521" cm="1">
        <f t="array" ref="BD24">IF(BD23=0,0,INDEX($K$20:$BH$20,BD23))</f>
        <v>0</v>
      </c>
      <c r="BE24" s="521" cm="1">
        <f t="array" ref="BE24">IF(BE23=0,0,INDEX($K$20:$BH$20,BE23))</f>
        <v>0</v>
      </c>
      <c r="BF24" s="521" cm="1">
        <f t="array" ref="BF24">IF(BF23=0,0,INDEX($K$20:$BH$20,BF23))</f>
        <v>0</v>
      </c>
      <c r="BG24" s="521" cm="1">
        <f t="array" ref="BG24">IF(BG23=0,0,INDEX($K$20:$BH$20,BG23))</f>
        <v>0</v>
      </c>
      <c r="BH24" s="521" cm="1">
        <f t="array" ref="BH24">IF(BH23=0,0,INDEX($K$20:$BH$20,BH23))</f>
        <v>0</v>
      </c>
    </row>
    <row r="25" spans="1:60" s="492" customFormat="1" ht="12.9" customHeight="1" x14ac:dyDescent="0.3">
      <c r="A25" s="472"/>
      <c r="B25" s="614"/>
      <c r="C25" s="620"/>
      <c r="D25" s="289"/>
      <c r="E25" s="621"/>
      <c r="F25" s="621"/>
      <c r="G25" s="621"/>
      <c r="H25" s="621"/>
      <c r="I25" s="621"/>
      <c r="J25" s="621"/>
      <c r="K25" s="621"/>
      <c r="L25" s="621"/>
      <c r="M25" s="621"/>
      <c r="N25" s="621"/>
      <c r="O25" s="621"/>
      <c r="P25" s="621"/>
      <c r="Q25" s="621"/>
      <c r="R25" s="621"/>
      <c r="S25" s="621"/>
      <c r="T25" s="621"/>
      <c r="U25" s="621"/>
      <c r="V25" s="621"/>
      <c r="W25" s="621"/>
      <c r="X25" s="621"/>
      <c r="Y25" s="621"/>
      <c r="Z25" s="621"/>
      <c r="AA25" s="621"/>
      <c r="AB25" s="621"/>
      <c r="AC25" s="621"/>
      <c r="AD25" s="621"/>
      <c r="AE25" s="621"/>
      <c r="AF25" s="621"/>
      <c r="AG25" s="621"/>
      <c r="AH25" s="621"/>
      <c r="AI25" s="621"/>
      <c r="AJ25" s="621"/>
      <c r="AK25" s="621"/>
      <c r="AL25" s="621"/>
      <c r="AM25" s="621"/>
      <c r="AN25" s="621"/>
      <c r="AO25" s="621"/>
      <c r="AP25" s="621"/>
      <c r="AQ25" s="621"/>
      <c r="AR25" s="621"/>
      <c r="AS25" s="621"/>
      <c r="AT25" s="621"/>
      <c r="AU25" s="621"/>
      <c r="AV25" s="621"/>
      <c r="AW25" s="621"/>
      <c r="AX25" s="621"/>
      <c r="AY25" s="621"/>
      <c r="AZ25" s="621"/>
      <c r="BA25" s="621"/>
      <c r="BB25" s="621"/>
      <c r="BC25" s="621"/>
      <c r="BD25" s="621"/>
      <c r="BE25" s="621"/>
      <c r="BF25" s="621"/>
      <c r="BG25" s="621"/>
      <c r="BH25" s="621"/>
    </row>
    <row r="26" spans="1:60" s="508" customFormat="1" ht="12.9" customHeight="1" thickBot="1" x14ac:dyDescent="0.35">
      <c r="A26" s="582"/>
      <c r="B26" s="582"/>
      <c r="C26" s="583"/>
      <c r="E26" s="626" t="s">
        <v>580</v>
      </c>
      <c r="F26" s="626"/>
      <c r="G26" s="626" t="s">
        <v>581</v>
      </c>
      <c r="H26" s="626"/>
      <c r="I26" s="626">
        <f xml:space="preserve"> SUM(K26:BH26)</f>
        <v>20.999999999999996</v>
      </c>
      <c r="J26" s="626"/>
      <c r="K26" s="626">
        <f t="shared" ref="K26:AP26" si="5" xml:space="preserve"> K24 * $F$19</f>
        <v>0</v>
      </c>
      <c r="L26" s="626">
        <f t="shared" si="5"/>
        <v>0</v>
      </c>
      <c r="M26" s="626">
        <f t="shared" si="5"/>
        <v>0</v>
      </c>
      <c r="N26" s="626">
        <f t="shared" si="5"/>
        <v>0</v>
      </c>
      <c r="O26" s="626">
        <f t="shared" si="5"/>
        <v>0</v>
      </c>
      <c r="P26" s="626">
        <f t="shared" si="5"/>
        <v>0</v>
      </c>
      <c r="Q26" s="626">
        <f t="shared" si="5"/>
        <v>0</v>
      </c>
      <c r="R26" s="626">
        <f t="shared" si="5"/>
        <v>0</v>
      </c>
      <c r="S26" s="626">
        <f t="shared" si="5"/>
        <v>0</v>
      </c>
      <c r="T26" s="626">
        <f t="shared" si="5"/>
        <v>0.29399999999999998</v>
      </c>
      <c r="U26" s="626">
        <f t="shared" si="5"/>
        <v>0.71400000000000008</v>
      </c>
      <c r="V26" s="626">
        <f t="shared" si="5"/>
        <v>0.71400000000000008</v>
      </c>
      <c r="W26" s="626">
        <f t="shared" si="5"/>
        <v>0.71400000000000008</v>
      </c>
      <c r="X26" s="626">
        <f t="shared" si="5"/>
        <v>0.71400000000000008</v>
      </c>
      <c r="Y26" s="626">
        <f t="shared" si="5"/>
        <v>0.71400000000000008</v>
      </c>
      <c r="Z26" s="626">
        <f t="shared" si="5"/>
        <v>0.71400000000000008</v>
      </c>
      <c r="AA26" s="626">
        <f t="shared" si="5"/>
        <v>0.71400000000000008</v>
      </c>
      <c r="AB26" s="626">
        <f t="shared" si="5"/>
        <v>0.71400000000000008</v>
      </c>
      <c r="AC26" s="626">
        <f t="shared" si="5"/>
        <v>0.71400000000000008</v>
      </c>
      <c r="AD26" s="626">
        <f t="shared" si="5"/>
        <v>0.71400000000000008</v>
      </c>
      <c r="AE26" s="626">
        <f t="shared" si="5"/>
        <v>0.71400000000000008</v>
      </c>
      <c r="AF26" s="626">
        <f t="shared" si="5"/>
        <v>0.71400000000000008</v>
      </c>
      <c r="AG26" s="626">
        <f t="shared" si="5"/>
        <v>0.71400000000000008</v>
      </c>
      <c r="AH26" s="626">
        <f t="shared" si="5"/>
        <v>0.71400000000000008</v>
      </c>
      <c r="AI26" s="626">
        <f t="shared" si="5"/>
        <v>0.71400000000000008</v>
      </c>
      <c r="AJ26" s="626">
        <f t="shared" si="5"/>
        <v>0.71400000000000008</v>
      </c>
      <c r="AK26" s="626">
        <f t="shared" si="5"/>
        <v>0.71400000000000008</v>
      </c>
      <c r="AL26" s="626">
        <f t="shared" si="5"/>
        <v>0.71400000000000008</v>
      </c>
      <c r="AM26" s="626">
        <f t="shared" si="5"/>
        <v>0.71400000000000008</v>
      </c>
      <c r="AN26" s="626">
        <f t="shared" si="5"/>
        <v>0.71400000000000008</v>
      </c>
      <c r="AO26" s="626">
        <f t="shared" si="5"/>
        <v>0.71400000000000008</v>
      </c>
      <c r="AP26" s="626">
        <f t="shared" si="5"/>
        <v>0.71400000000000008</v>
      </c>
      <c r="AQ26" s="626">
        <f t="shared" ref="AQ26:BH26" si="6" xml:space="preserve"> AQ24 * $F$19</f>
        <v>0.71400000000000008</v>
      </c>
      <c r="AR26" s="626">
        <f t="shared" si="6"/>
        <v>0.71400000000000008</v>
      </c>
      <c r="AS26" s="626">
        <f t="shared" si="6"/>
        <v>0.71400000000000008</v>
      </c>
      <c r="AT26" s="626">
        <f t="shared" si="6"/>
        <v>0.71400000000000008</v>
      </c>
      <c r="AU26" s="626">
        <f t="shared" si="6"/>
        <v>0.71400000000000008</v>
      </c>
      <c r="AV26" s="626">
        <f t="shared" si="6"/>
        <v>0.71400000000000008</v>
      </c>
      <c r="AW26" s="626">
        <f t="shared" si="6"/>
        <v>0.71400000000000008</v>
      </c>
      <c r="AX26" s="626">
        <f t="shared" si="6"/>
        <v>0</v>
      </c>
      <c r="AY26" s="626">
        <f t="shared" si="6"/>
        <v>0</v>
      </c>
      <c r="AZ26" s="626">
        <f t="shared" si="6"/>
        <v>0</v>
      </c>
      <c r="BA26" s="626">
        <f t="shared" si="6"/>
        <v>0</v>
      </c>
      <c r="BB26" s="626">
        <f t="shared" si="6"/>
        <v>0</v>
      </c>
      <c r="BC26" s="626">
        <f t="shared" si="6"/>
        <v>0</v>
      </c>
      <c r="BD26" s="626">
        <f t="shared" si="6"/>
        <v>0</v>
      </c>
      <c r="BE26" s="626">
        <f t="shared" si="6"/>
        <v>0</v>
      </c>
      <c r="BF26" s="626">
        <f t="shared" si="6"/>
        <v>0</v>
      </c>
      <c r="BG26" s="626">
        <f t="shared" si="6"/>
        <v>0</v>
      </c>
      <c r="BH26" s="626">
        <f t="shared" si="6"/>
        <v>0</v>
      </c>
    </row>
    <row r="27" spans="1:60" s="492" customFormat="1" ht="12.9" customHeight="1" x14ac:dyDescent="0.3">
      <c r="A27" s="343"/>
      <c r="B27" s="343"/>
      <c r="C27" s="561"/>
      <c r="D27" s="627"/>
      <c r="E27" s="563"/>
      <c r="F27" s="563"/>
      <c r="G27" s="563"/>
      <c r="H27" s="343"/>
      <c r="I27" s="343"/>
      <c r="J27" s="343"/>
      <c r="K27" s="343"/>
      <c r="L27" s="343"/>
      <c r="M27" s="343"/>
      <c r="N27" s="343"/>
      <c r="O27" s="343"/>
      <c r="P27" s="343"/>
      <c r="Q27" s="343"/>
      <c r="R27" s="343"/>
      <c r="S27" s="343"/>
      <c r="T27" s="343"/>
      <c r="U27" s="343"/>
      <c r="V27" s="343"/>
      <c r="W27" s="343"/>
      <c r="X27" s="343"/>
      <c r="Y27" s="343"/>
      <c r="Z27" s="343"/>
      <c r="AA27" s="343"/>
      <c r="AB27" s="343"/>
      <c r="AC27" s="343"/>
      <c r="AD27" s="343"/>
      <c r="AE27" s="343"/>
      <c r="AF27" s="343"/>
      <c r="AG27" s="343"/>
      <c r="AH27" s="343"/>
      <c r="AI27" s="343"/>
      <c r="AJ27" s="343"/>
      <c r="AK27" s="343"/>
      <c r="AL27" s="343"/>
      <c r="AM27" s="343"/>
      <c r="AN27" s="343"/>
      <c r="AO27" s="343"/>
      <c r="AP27" s="343"/>
      <c r="AQ27" s="343"/>
      <c r="AR27" s="343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343"/>
      <c r="BD27" s="343"/>
      <c r="BE27" s="343"/>
      <c r="BF27" s="343"/>
      <c r="BG27" s="343"/>
      <c r="BH27" s="343"/>
    </row>
    <row r="28" spans="1:60" s="492" customFormat="1" ht="12.9" customHeight="1" x14ac:dyDescent="0.3">
      <c r="A28" s="472"/>
      <c r="B28" s="614" t="s">
        <v>582</v>
      </c>
      <c r="C28" s="473"/>
      <c r="D28" s="615"/>
      <c r="E28" s="543"/>
      <c r="F28" s="543"/>
      <c r="G28" s="543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  <c r="AS28" s="289"/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89"/>
    </row>
    <row r="29" spans="1:60" s="492" customFormat="1" ht="12.9" customHeight="1" x14ac:dyDescent="0.3">
      <c r="A29" s="472"/>
      <c r="B29" s="614"/>
      <c r="C29" s="473" t="s">
        <v>577</v>
      </c>
      <c r="D29" s="615"/>
      <c r="E29" s="543"/>
      <c r="F29" s="543"/>
      <c r="G29" s="543"/>
      <c r="H29" s="289"/>
      <c r="I29" s="289"/>
      <c r="J29" s="289"/>
      <c r="K29" s="28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  <c r="AR29" s="289"/>
      <c r="AS29" s="289"/>
      <c r="AT29" s="289"/>
      <c r="AU29" s="289"/>
      <c r="AV29" s="289"/>
      <c r="AW29" s="289"/>
      <c r="AX29" s="289"/>
      <c r="AY29" s="289"/>
      <c r="AZ29" s="289"/>
      <c r="BA29" s="289"/>
      <c r="BB29" s="289"/>
      <c r="BC29" s="289"/>
      <c r="BD29" s="289"/>
      <c r="BE29" s="289"/>
      <c r="BF29" s="289"/>
      <c r="BG29" s="289"/>
      <c r="BH29" s="289"/>
    </row>
    <row r="30" spans="1:60" s="492" customFormat="1" ht="12.9" customHeight="1" x14ac:dyDescent="0.3">
      <c r="A30" s="472"/>
      <c r="B30" s="614"/>
      <c r="C30" s="620"/>
      <c r="D30" s="289"/>
      <c r="E30" s="621" t="str">
        <f xml:space="preserve"> InpS!E$16</f>
        <v>Conventional Production Profile</v>
      </c>
      <c r="F30" s="621">
        <f xml:space="preserve"> InpS!F$16</f>
        <v>0</v>
      </c>
      <c r="G30" s="621" t="str">
        <f xml:space="preserve"> InpS!G$16</f>
        <v>%</v>
      </c>
      <c r="H30" s="621" t="str">
        <f xml:space="preserve"> InpS!H$16</f>
        <v>Conventional 1</v>
      </c>
      <c r="I30" s="621">
        <f xml:space="preserve"> InpS!I$16</f>
        <v>0.99999786864848195</v>
      </c>
      <c r="J30" s="621">
        <f xml:space="preserve"> InpS!J$16</f>
        <v>0</v>
      </c>
      <c r="K30" s="621">
        <f xml:space="preserve"> InpS!K$16</f>
        <v>4.9200000000000001E-2</v>
      </c>
      <c r="L30" s="621">
        <f xml:space="preserve"> InpS!L$16</f>
        <v>0.1</v>
      </c>
      <c r="M30" s="621">
        <f xml:space="preserve"> InpS!M$16</f>
        <v>0.1</v>
      </c>
      <c r="N30" s="621">
        <f xml:space="preserve"> InpS!N$16</f>
        <v>0.1</v>
      </c>
      <c r="O30" s="621">
        <f xml:space="preserve"> InpS!O$16</f>
        <v>0.1</v>
      </c>
      <c r="P30" s="621">
        <f xml:space="preserve"> InpS!P$16</f>
        <v>8.5000000000000006E-2</v>
      </c>
      <c r="Q30" s="621">
        <f xml:space="preserve"> InpS!Q$16</f>
        <v>7.2250000000000009E-2</v>
      </c>
      <c r="R30" s="621">
        <f xml:space="preserve"> InpS!R$16</f>
        <v>6.1412500000000009E-2</v>
      </c>
      <c r="S30" s="621">
        <f xml:space="preserve"> InpS!S$16</f>
        <v>5.2200625000000007E-2</v>
      </c>
      <c r="T30" s="621">
        <f xml:space="preserve"> InpS!T$16</f>
        <v>4.4370531250000005E-2</v>
      </c>
      <c r="U30" s="621">
        <f xml:space="preserve"> InpS!U$16</f>
        <v>3.7714951562500001E-2</v>
      </c>
      <c r="V30" s="621">
        <f xml:space="preserve"> InpS!V$16</f>
        <v>3.2057708828125003E-2</v>
      </c>
      <c r="W30" s="621">
        <f xml:space="preserve"> InpS!W$16</f>
        <v>2.7249052503906253E-2</v>
      </c>
      <c r="X30" s="621">
        <f xml:space="preserve"> InpS!X$16</f>
        <v>2.3161694628320316E-2</v>
      </c>
      <c r="Y30" s="621">
        <f xml:space="preserve"> InpS!Y$16</f>
        <v>1.9687440434072268E-2</v>
      </c>
      <c r="Z30" s="621">
        <f xml:space="preserve"> InpS!Z$16</f>
        <v>1.6734324368961429E-2</v>
      </c>
      <c r="AA30" s="621">
        <f xml:space="preserve"> InpS!AA$16</f>
        <v>1.4224175713617214E-2</v>
      </c>
      <c r="AB30" s="621">
        <f xml:space="preserve"> InpS!AB$16</f>
        <v>1.2090549356574632E-2</v>
      </c>
      <c r="AC30" s="621">
        <f xml:space="preserve"> InpS!AC$16</f>
        <v>1.0276966953088437E-2</v>
      </c>
      <c r="AD30" s="621">
        <f xml:space="preserve"> InpS!AD$16</f>
        <v>8.7354219101251716E-3</v>
      </c>
      <c r="AE30" s="621">
        <f xml:space="preserve"> InpS!AE$16</f>
        <v>7.4251086236063954E-3</v>
      </c>
      <c r="AF30" s="621">
        <f xml:space="preserve"> InpS!AF$16</f>
        <v>6.3113423300654361E-3</v>
      </c>
      <c r="AG30" s="621">
        <f xml:space="preserve"> InpS!AG$16</f>
        <v>5.3646409805556206E-3</v>
      </c>
      <c r="AH30" s="621">
        <f xml:space="preserve"> InpS!AH$16</f>
        <v>4.5599448334722771E-3</v>
      </c>
      <c r="AI30" s="621">
        <f xml:space="preserve"> InpS!AI$16</f>
        <v>3.8759531084514355E-3</v>
      </c>
      <c r="AJ30" s="621">
        <f xml:space="preserve"> InpS!AJ$16</f>
        <v>3.2945601421837199E-3</v>
      </c>
      <c r="AK30" s="621">
        <f xml:space="preserve"> InpS!AK$16</f>
        <v>2.8003761208561617E-3</v>
      </c>
      <c r="AL30" s="621">
        <f xml:space="preserve"> InpS!AL$16</f>
        <v>0</v>
      </c>
      <c r="AM30" s="621">
        <f xml:space="preserve"> InpS!AM$16</f>
        <v>0</v>
      </c>
      <c r="AN30" s="621">
        <f xml:space="preserve"> InpS!AN$16</f>
        <v>0</v>
      </c>
      <c r="AO30" s="621">
        <f xml:space="preserve"> InpS!AO$16</f>
        <v>0</v>
      </c>
      <c r="AP30" s="621">
        <f xml:space="preserve"> InpS!AP$16</f>
        <v>0</v>
      </c>
      <c r="AQ30" s="621">
        <f xml:space="preserve"> InpS!AQ$16</f>
        <v>0</v>
      </c>
      <c r="AR30" s="621">
        <f xml:space="preserve"> InpS!AR$16</f>
        <v>0</v>
      </c>
      <c r="AS30" s="621">
        <f xml:space="preserve"> InpS!AS$16</f>
        <v>0</v>
      </c>
      <c r="AT30" s="621">
        <f xml:space="preserve"> InpS!AT$16</f>
        <v>0</v>
      </c>
      <c r="AU30" s="621">
        <f xml:space="preserve"> InpS!AU$16</f>
        <v>0</v>
      </c>
      <c r="AV30" s="621">
        <f xml:space="preserve"> InpS!AV$16</f>
        <v>0</v>
      </c>
      <c r="AW30" s="621">
        <f xml:space="preserve"> InpS!AW$16</f>
        <v>0</v>
      </c>
      <c r="AX30" s="621">
        <f xml:space="preserve"> InpS!AX$16</f>
        <v>0</v>
      </c>
      <c r="AY30" s="621">
        <f xml:space="preserve"> InpS!AY$16</f>
        <v>0</v>
      </c>
      <c r="AZ30" s="621">
        <f xml:space="preserve"> InpS!AZ$16</f>
        <v>0</v>
      </c>
      <c r="BA30" s="621">
        <f xml:space="preserve"> InpS!BA$16</f>
        <v>0</v>
      </c>
      <c r="BB30" s="621">
        <f xml:space="preserve"> InpS!BB$16</f>
        <v>0</v>
      </c>
      <c r="BC30" s="621">
        <f xml:space="preserve"> InpS!BC$16</f>
        <v>0</v>
      </c>
      <c r="BD30" s="621">
        <f xml:space="preserve"> InpS!BD$16</f>
        <v>0</v>
      </c>
      <c r="BE30" s="621">
        <f xml:space="preserve"> InpS!BE$16</f>
        <v>0</v>
      </c>
      <c r="BF30" s="621">
        <f xml:space="preserve"> InpS!BF$16</f>
        <v>0</v>
      </c>
      <c r="BG30" s="621">
        <f xml:space="preserve"> InpS!BG$16</f>
        <v>0</v>
      </c>
      <c r="BH30" s="621">
        <f xml:space="preserve"> InpS!BH$16</f>
        <v>0</v>
      </c>
    </row>
    <row r="31" spans="1:60" s="498" customFormat="1" ht="12.9" customHeight="1" x14ac:dyDescent="0.3">
      <c r="A31" s="509"/>
      <c r="B31" s="509"/>
      <c r="C31" s="510"/>
      <c r="D31" s="521"/>
      <c r="E31" s="621" t="str">
        <f xml:space="preserve"> InpS!E$18</f>
        <v>LNG Production Profile</v>
      </c>
      <c r="F31" s="621">
        <f xml:space="preserve"> InpS!F$18</f>
        <v>0</v>
      </c>
      <c r="G31" s="621" t="str">
        <f xml:space="preserve"> InpS!G$18</f>
        <v>%</v>
      </c>
      <c r="H31" s="621" t="str">
        <f xml:space="preserve"> InpS!H$18</f>
        <v>LNG Developed</v>
      </c>
      <c r="I31" s="621">
        <f xml:space="preserve"> InpS!I$18</f>
        <v>1.0000000000000007</v>
      </c>
      <c r="J31" s="621">
        <f xml:space="preserve"> InpS!J$18</f>
        <v>0</v>
      </c>
      <c r="K31" s="621">
        <f xml:space="preserve"> InpS!K$18</f>
        <v>1.4E-2</v>
      </c>
      <c r="L31" s="621">
        <f xml:space="preserve"> InpS!L$18</f>
        <v>3.4000000000000002E-2</v>
      </c>
      <c r="M31" s="621">
        <f xml:space="preserve"> InpS!M$18</f>
        <v>3.4000000000000002E-2</v>
      </c>
      <c r="N31" s="621">
        <f xml:space="preserve"> InpS!N$18</f>
        <v>3.4000000000000002E-2</v>
      </c>
      <c r="O31" s="621">
        <f xml:space="preserve"> InpS!O$18</f>
        <v>3.4000000000000002E-2</v>
      </c>
      <c r="P31" s="621">
        <f xml:space="preserve"> InpS!P$18</f>
        <v>3.4000000000000002E-2</v>
      </c>
      <c r="Q31" s="621">
        <f xml:space="preserve"> InpS!Q$18</f>
        <v>3.4000000000000002E-2</v>
      </c>
      <c r="R31" s="621">
        <f xml:space="preserve"> InpS!R$18</f>
        <v>3.4000000000000002E-2</v>
      </c>
      <c r="S31" s="621">
        <f xml:space="preserve"> InpS!S$18</f>
        <v>3.4000000000000002E-2</v>
      </c>
      <c r="T31" s="621">
        <f xml:space="preserve"> InpS!T$18</f>
        <v>3.4000000000000002E-2</v>
      </c>
      <c r="U31" s="621">
        <f xml:space="preserve"> InpS!U$18</f>
        <v>3.4000000000000002E-2</v>
      </c>
      <c r="V31" s="621">
        <f xml:space="preserve"> InpS!V$18</f>
        <v>3.4000000000000002E-2</v>
      </c>
      <c r="W31" s="621">
        <f xml:space="preserve"> InpS!W$18</f>
        <v>3.4000000000000002E-2</v>
      </c>
      <c r="X31" s="621">
        <f xml:space="preserve"> InpS!X$18</f>
        <v>3.4000000000000002E-2</v>
      </c>
      <c r="Y31" s="621">
        <f xml:space="preserve"> InpS!Y$18</f>
        <v>3.4000000000000002E-2</v>
      </c>
      <c r="Z31" s="621">
        <f xml:space="preserve"> InpS!Z$18</f>
        <v>3.4000000000000002E-2</v>
      </c>
      <c r="AA31" s="621">
        <f xml:space="preserve"> InpS!AA$18</f>
        <v>3.4000000000000002E-2</v>
      </c>
      <c r="AB31" s="621">
        <f xml:space="preserve"> InpS!AB$18</f>
        <v>3.4000000000000002E-2</v>
      </c>
      <c r="AC31" s="621">
        <f xml:space="preserve"> InpS!AC$18</f>
        <v>3.4000000000000002E-2</v>
      </c>
      <c r="AD31" s="621">
        <f xml:space="preserve"> InpS!AD$18</f>
        <v>3.4000000000000002E-2</v>
      </c>
      <c r="AE31" s="621">
        <f xml:space="preserve"> InpS!AE$18</f>
        <v>3.4000000000000002E-2</v>
      </c>
      <c r="AF31" s="621">
        <f xml:space="preserve"> InpS!AF$18</f>
        <v>3.4000000000000002E-2</v>
      </c>
      <c r="AG31" s="621">
        <f xml:space="preserve"> InpS!AG$18</f>
        <v>3.4000000000000002E-2</v>
      </c>
      <c r="AH31" s="621">
        <f xml:space="preserve"> InpS!AH$18</f>
        <v>3.4000000000000002E-2</v>
      </c>
      <c r="AI31" s="621">
        <f xml:space="preserve"> InpS!AI$18</f>
        <v>3.4000000000000002E-2</v>
      </c>
      <c r="AJ31" s="621">
        <f xml:space="preserve"> InpS!AJ$18</f>
        <v>3.4000000000000002E-2</v>
      </c>
      <c r="AK31" s="621">
        <f xml:space="preserve"> InpS!AK$18</f>
        <v>3.4000000000000002E-2</v>
      </c>
      <c r="AL31" s="621">
        <f xml:space="preserve"> InpS!AL$18</f>
        <v>3.4000000000000002E-2</v>
      </c>
      <c r="AM31" s="621">
        <f xml:space="preserve"> InpS!AM$18</f>
        <v>3.4000000000000002E-2</v>
      </c>
      <c r="AN31" s="621">
        <f xml:space="preserve"> InpS!AN$18</f>
        <v>3.4000000000000002E-2</v>
      </c>
      <c r="AO31" s="621">
        <f xml:space="preserve"> InpS!AO$18</f>
        <v>0</v>
      </c>
      <c r="AP31" s="621">
        <f xml:space="preserve"> InpS!AP$18</f>
        <v>0</v>
      </c>
      <c r="AQ31" s="621">
        <f xml:space="preserve"> InpS!AQ$18</f>
        <v>0</v>
      </c>
      <c r="AR31" s="621">
        <f xml:space="preserve"> InpS!AR$18</f>
        <v>0</v>
      </c>
      <c r="AS31" s="621">
        <f xml:space="preserve"> InpS!AS$18</f>
        <v>0</v>
      </c>
      <c r="AT31" s="621">
        <f xml:space="preserve"> InpS!AT$18</f>
        <v>0</v>
      </c>
      <c r="AU31" s="621">
        <f xml:space="preserve"> InpS!AU$18</f>
        <v>0</v>
      </c>
      <c r="AV31" s="621">
        <f xml:space="preserve"> InpS!AV$18</f>
        <v>0</v>
      </c>
      <c r="AW31" s="621">
        <f xml:space="preserve"> InpS!AW$18</f>
        <v>0</v>
      </c>
      <c r="AX31" s="621">
        <f xml:space="preserve"> InpS!AX$18</f>
        <v>0</v>
      </c>
      <c r="AY31" s="621">
        <f xml:space="preserve"> InpS!AY$18</f>
        <v>0</v>
      </c>
      <c r="AZ31" s="621">
        <f xml:space="preserve"> InpS!AZ$18</f>
        <v>0</v>
      </c>
      <c r="BA31" s="621">
        <f xml:space="preserve"> InpS!BA$18</f>
        <v>0</v>
      </c>
      <c r="BB31" s="621">
        <f xml:space="preserve"> InpS!BB$18</f>
        <v>0</v>
      </c>
      <c r="BC31" s="621">
        <f xml:space="preserve"> InpS!BC$18</f>
        <v>0</v>
      </c>
      <c r="BD31" s="621">
        <f xml:space="preserve"> InpS!BD$18</f>
        <v>0</v>
      </c>
      <c r="BE31" s="621">
        <f xml:space="preserve"> InpS!BE$18</f>
        <v>0</v>
      </c>
      <c r="BF31" s="621">
        <f xml:space="preserve"> InpS!BF$18</f>
        <v>0</v>
      </c>
      <c r="BG31" s="621">
        <f xml:space="preserve"> InpS!BG$18</f>
        <v>0</v>
      </c>
      <c r="BH31" s="621">
        <f xml:space="preserve"> InpS!BH$18</f>
        <v>0</v>
      </c>
    </row>
    <row r="32" spans="1:60" s="498" customFormat="1" ht="12.9" customHeight="1" x14ac:dyDescent="0.3">
      <c r="A32" s="509"/>
      <c r="B32" s="509"/>
      <c r="C32" s="510"/>
      <c r="D32" s="521"/>
      <c r="E32" s="622" t="str">
        <f xml:space="preserve"> Dashboard!E$42</f>
        <v>Development Scenario</v>
      </c>
      <c r="F32" s="623" t="str">
        <f xml:space="preserve"> Dashboard!F$42</f>
        <v>LNG</v>
      </c>
      <c r="G32" s="622">
        <f xml:space="preserve"> Dashboard!G$42</f>
        <v>0</v>
      </c>
      <c r="H32" s="622"/>
      <c r="I32" s="622"/>
      <c r="J32" s="622"/>
      <c r="K32" s="622"/>
      <c r="L32" s="622"/>
      <c r="M32" s="622"/>
      <c r="N32" s="622"/>
      <c r="O32" s="622"/>
      <c r="P32" s="622"/>
      <c r="Q32" s="622"/>
      <c r="R32" s="622"/>
      <c r="S32" s="622"/>
      <c r="T32" s="622"/>
      <c r="U32" s="622"/>
      <c r="V32" s="622"/>
      <c r="W32" s="622"/>
      <c r="X32" s="622"/>
      <c r="Y32" s="622"/>
      <c r="Z32" s="622"/>
      <c r="AA32" s="622"/>
      <c r="AB32" s="622"/>
      <c r="AC32" s="622"/>
      <c r="AD32" s="622"/>
      <c r="AE32" s="622"/>
      <c r="AF32" s="622"/>
      <c r="AG32" s="622"/>
      <c r="AH32" s="622"/>
      <c r="AI32" s="622"/>
      <c r="AJ32" s="622"/>
      <c r="AK32" s="622"/>
      <c r="AL32" s="622"/>
      <c r="AM32" s="622"/>
      <c r="AN32" s="622"/>
      <c r="AO32" s="622"/>
      <c r="AP32" s="622"/>
      <c r="AQ32" s="622"/>
      <c r="AR32" s="622"/>
      <c r="AS32" s="622"/>
      <c r="AT32" s="622"/>
      <c r="AU32" s="622"/>
      <c r="AV32" s="622"/>
      <c r="AW32" s="622"/>
      <c r="AX32" s="622"/>
      <c r="AY32" s="622"/>
      <c r="AZ32" s="622"/>
      <c r="BA32" s="622"/>
      <c r="BB32" s="622"/>
      <c r="BC32" s="622"/>
      <c r="BD32" s="622"/>
      <c r="BE32" s="622"/>
      <c r="BF32" s="622"/>
      <c r="BG32" s="622"/>
      <c r="BH32" s="622"/>
    </row>
    <row r="33" spans="1:60" s="503" customFormat="1" ht="12.9" customHeight="1" x14ac:dyDescent="0.3">
      <c r="A33" s="509"/>
      <c r="B33" s="509"/>
      <c r="C33" s="510"/>
      <c r="D33" s="521"/>
      <c r="E33" s="624" t="str">
        <f xml:space="preserve"> "Gas Production Profile: " &amp; $F$16</f>
        <v>Gas Production Profile: LNG</v>
      </c>
      <c r="F33" s="625"/>
      <c r="G33" s="624"/>
      <c r="H33" s="624"/>
      <c r="I33" s="624"/>
      <c r="J33" s="624"/>
      <c r="K33" s="521">
        <f t="shared" ref="K33:AP33" si="7">IF($F$32="Conventional", K30,K31)</f>
        <v>1.4E-2</v>
      </c>
      <c r="L33" s="521">
        <f t="shared" si="7"/>
        <v>3.4000000000000002E-2</v>
      </c>
      <c r="M33" s="521">
        <f t="shared" si="7"/>
        <v>3.4000000000000002E-2</v>
      </c>
      <c r="N33" s="521">
        <f t="shared" si="7"/>
        <v>3.4000000000000002E-2</v>
      </c>
      <c r="O33" s="521">
        <f t="shared" si="7"/>
        <v>3.4000000000000002E-2</v>
      </c>
      <c r="P33" s="521">
        <f t="shared" si="7"/>
        <v>3.4000000000000002E-2</v>
      </c>
      <c r="Q33" s="521">
        <f t="shared" si="7"/>
        <v>3.4000000000000002E-2</v>
      </c>
      <c r="R33" s="521">
        <f t="shared" si="7"/>
        <v>3.4000000000000002E-2</v>
      </c>
      <c r="S33" s="521">
        <f t="shared" si="7"/>
        <v>3.4000000000000002E-2</v>
      </c>
      <c r="T33" s="521">
        <f t="shared" si="7"/>
        <v>3.4000000000000002E-2</v>
      </c>
      <c r="U33" s="521">
        <f t="shared" si="7"/>
        <v>3.4000000000000002E-2</v>
      </c>
      <c r="V33" s="521">
        <f t="shared" si="7"/>
        <v>3.4000000000000002E-2</v>
      </c>
      <c r="W33" s="521">
        <f t="shared" si="7"/>
        <v>3.4000000000000002E-2</v>
      </c>
      <c r="X33" s="521">
        <f t="shared" si="7"/>
        <v>3.4000000000000002E-2</v>
      </c>
      <c r="Y33" s="521">
        <f t="shared" si="7"/>
        <v>3.4000000000000002E-2</v>
      </c>
      <c r="Z33" s="521">
        <f t="shared" si="7"/>
        <v>3.4000000000000002E-2</v>
      </c>
      <c r="AA33" s="521">
        <f t="shared" si="7"/>
        <v>3.4000000000000002E-2</v>
      </c>
      <c r="AB33" s="521">
        <f t="shared" si="7"/>
        <v>3.4000000000000002E-2</v>
      </c>
      <c r="AC33" s="521">
        <f t="shared" si="7"/>
        <v>3.4000000000000002E-2</v>
      </c>
      <c r="AD33" s="521">
        <f t="shared" si="7"/>
        <v>3.4000000000000002E-2</v>
      </c>
      <c r="AE33" s="521">
        <f t="shared" si="7"/>
        <v>3.4000000000000002E-2</v>
      </c>
      <c r="AF33" s="521">
        <f t="shared" si="7"/>
        <v>3.4000000000000002E-2</v>
      </c>
      <c r="AG33" s="521">
        <f t="shared" si="7"/>
        <v>3.4000000000000002E-2</v>
      </c>
      <c r="AH33" s="521">
        <f t="shared" si="7"/>
        <v>3.4000000000000002E-2</v>
      </c>
      <c r="AI33" s="521">
        <f t="shared" si="7"/>
        <v>3.4000000000000002E-2</v>
      </c>
      <c r="AJ33" s="521">
        <f t="shared" si="7"/>
        <v>3.4000000000000002E-2</v>
      </c>
      <c r="AK33" s="521">
        <f t="shared" si="7"/>
        <v>3.4000000000000002E-2</v>
      </c>
      <c r="AL33" s="521">
        <f t="shared" si="7"/>
        <v>3.4000000000000002E-2</v>
      </c>
      <c r="AM33" s="521">
        <f t="shared" si="7"/>
        <v>3.4000000000000002E-2</v>
      </c>
      <c r="AN33" s="521">
        <f t="shared" si="7"/>
        <v>3.4000000000000002E-2</v>
      </c>
      <c r="AO33" s="521">
        <f t="shared" si="7"/>
        <v>0</v>
      </c>
      <c r="AP33" s="521">
        <f t="shared" si="7"/>
        <v>0</v>
      </c>
      <c r="AQ33" s="521">
        <f t="shared" ref="AQ33:BH33" si="8">IF($F$32="Conventional", AQ30,AQ31)</f>
        <v>0</v>
      </c>
      <c r="AR33" s="521">
        <f t="shared" si="8"/>
        <v>0</v>
      </c>
      <c r="AS33" s="521">
        <f t="shared" si="8"/>
        <v>0</v>
      </c>
      <c r="AT33" s="521">
        <f t="shared" si="8"/>
        <v>0</v>
      </c>
      <c r="AU33" s="521">
        <f t="shared" si="8"/>
        <v>0</v>
      </c>
      <c r="AV33" s="521">
        <f t="shared" si="8"/>
        <v>0</v>
      </c>
      <c r="AW33" s="521">
        <f t="shared" si="8"/>
        <v>0</v>
      </c>
      <c r="AX33" s="521">
        <f t="shared" si="8"/>
        <v>0</v>
      </c>
      <c r="AY33" s="521">
        <f t="shared" si="8"/>
        <v>0</v>
      </c>
      <c r="AZ33" s="521">
        <f t="shared" si="8"/>
        <v>0</v>
      </c>
      <c r="BA33" s="521">
        <f t="shared" si="8"/>
        <v>0</v>
      </c>
      <c r="BB33" s="521">
        <f t="shared" si="8"/>
        <v>0</v>
      </c>
      <c r="BC33" s="521">
        <f t="shared" si="8"/>
        <v>0</v>
      </c>
      <c r="BD33" s="521">
        <f t="shared" si="8"/>
        <v>0</v>
      </c>
      <c r="BE33" s="521">
        <f t="shared" si="8"/>
        <v>0</v>
      </c>
      <c r="BF33" s="521">
        <f t="shared" si="8"/>
        <v>0</v>
      </c>
      <c r="BG33" s="521">
        <f t="shared" si="8"/>
        <v>0</v>
      </c>
      <c r="BH33" s="521">
        <f t="shared" si="8"/>
        <v>0</v>
      </c>
    </row>
    <row r="34" spans="1:60" s="492" customFormat="1" ht="12.9" customHeight="1" x14ac:dyDescent="0.3">
      <c r="A34" s="472"/>
      <c r="B34" s="614"/>
      <c r="C34" s="473"/>
      <c r="D34" s="615"/>
      <c r="E34" s="543"/>
      <c r="F34" s="543"/>
      <c r="G34" s="543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  <c r="AJ34" s="289"/>
      <c r="AK34" s="289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89"/>
      <c r="AW34" s="289"/>
      <c r="AX34" s="289"/>
      <c r="AY34" s="289"/>
      <c r="AZ34" s="289"/>
      <c r="BA34" s="289"/>
      <c r="BB34" s="289"/>
      <c r="BC34" s="289"/>
      <c r="BD34" s="289"/>
      <c r="BE34" s="289"/>
      <c r="BF34" s="289"/>
      <c r="BG34" s="289"/>
      <c r="BH34" s="289"/>
    </row>
    <row r="35" spans="1:60" s="492" customFormat="1" ht="12.9" customHeight="1" x14ac:dyDescent="0.3">
      <c r="A35" s="472"/>
      <c r="B35" s="614"/>
      <c r="C35" s="620" t="s">
        <v>583</v>
      </c>
      <c r="D35" s="289"/>
      <c r="E35" s="543"/>
      <c r="F35" s="543"/>
      <c r="G35" s="543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289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</row>
    <row r="36" spans="1:60" s="492" customFormat="1" ht="12.9" customHeight="1" x14ac:dyDescent="0.3">
      <c r="A36" s="472"/>
      <c r="B36" s="614"/>
      <c r="C36" s="620"/>
      <c r="D36" s="289"/>
      <c r="E36" s="621" t="str">
        <f xml:space="preserve"> InpS!E$16</f>
        <v>Conventional Production Profile</v>
      </c>
      <c r="F36" s="621">
        <f xml:space="preserve"> InpS!F$16</f>
        <v>0</v>
      </c>
      <c r="G36" s="621" t="str">
        <f xml:space="preserve"> InpS!G$16</f>
        <v>%</v>
      </c>
      <c r="H36" s="621" t="str">
        <f xml:space="preserve"> InpS!H$16</f>
        <v>Conventional 1</v>
      </c>
      <c r="I36" s="621">
        <f xml:space="preserve"> InpS!I$16</f>
        <v>0.99999786864848195</v>
      </c>
      <c r="J36" s="621">
        <f xml:space="preserve"> InpS!J$16</f>
        <v>0</v>
      </c>
      <c r="K36" s="621">
        <f xml:space="preserve"> InpS!K$16</f>
        <v>4.9200000000000001E-2</v>
      </c>
      <c r="L36" s="621">
        <f xml:space="preserve"> InpS!L$16</f>
        <v>0.1</v>
      </c>
      <c r="M36" s="621">
        <f xml:space="preserve"> InpS!M$16</f>
        <v>0.1</v>
      </c>
      <c r="N36" s="621">
        <f xml:space="preserve"> InpS!N$16</f>
        <v>0.1</v>
      </c>
      <c r="O36" s="621">
        <f xml:space="preserve"> InpS!O$16</f>
        <v>0.1</v>
      </c>
      <c r="P36" s="621">
        <f xml:space="preserve"> InpS!P$16</f>
        <v>8.5000000000000006E-2</v>
      </c>
      <c r="Q36" s="621">
        <f xml:space="preserve"> InpS!Q$16</f>
        <v>7.2250000000000009E-2</v>
      </c>
      <c r="R36" s="621">
        <f xml:space="preserve"> InpS!R$16</f>
        <v>6.1412500000000009E-2</v>
      </c>
      <c r="S36" s="621">
        <f xml:space="preserve"> InpS!S$16</f>
        <v>5.2200625000000007E-2</v>
      </c>
      <c r="T36" s="621">
        <f xml:space="preserve"> InpS!T$16</f>
        <v>4.4370531250000005E-2</v>
      </c>
      <c r="U36" s="621">
        <f xml:space="preserve"> InpS!U$16</f>
        <v>3.7714951562500001E-2</v>
      </c>
      <c r="V36" s="621">
        <f xml:space="preserve"> InpS!V$16</f>
        <v>3.2057708828125003E-2</v>
      </c>
      <c r="W36" s="621">
        <f xml:space="preserve"> InpS!W$16</f>
        <v>2.7249052503906253E-2</v>
      </c>
      <c r="X36" s="621">
        <f xml:space="preserve"> InpS!X$16</f>
        <v>2.3161694628320316E-2</v>
      </c>
      <c r="Y36" s="621">
        <f xml:space="preserve"> InpS!Y$16</f>
        <v>1.9687440434072268E-2</v>
      </c>
      <c r="Z36" s="621">
        <f xml:space="preserve"> InpS!Z$16</f>
        <v>1.6734324368961429E-2</v>
      </c>
      <c r="AA36" s="621">
        <f xml:space="preserve"> InpS!AA$16</f>
        <v>1.4224175713617214E-2</v>
      </c>
      <c r="AB36" s="621">
        <f xml:space="preserve"> InpS!AB$16</f>
        <v>1.2090549356574632E-2</v>
      </c>
      <c r="AC36" s="621">
        <f xml:space="preserve"> InpS!AC$16</f>
        <v>1.0276966953088437E-2</v>
      </c>
      <c r="AD36" s="621">
        <f xml:space="preserve"> InpS!AD$16</f>
        <v>8.7354219101251716E-3</v>
      </c>
      <c r="AE36" s="621">
        <f xml:space="preserve"> InpS!AE$16</f>
        <v>7.4251086236063954E-3</v>
      </c>
      <c r="AF36" s="621">
        <f xml:space="preserve"> InpS!AF$16</f>
        <v>6.3113423300654361E-3</v>
      </c>
      <c r="AG36" s="621">
        <f xml:space="preserve"> InpS!AG$16</f>
        <v>5.3646409805556206E-3</v>
      </c>
      <c r="AH36" s="621">
        <f xml:space="preserve"> InpS!AH$16</f>
        <v>4.5599448334722771E-3</v>
      </c>
      <c r="AI36" s="621">
        <f xml:space="preserve"> InpS!AI$16</f>
        <v>3.8759531084514355E-3</v>
      </c>
      <c r="AJ36" s="621">
        <f xml:space="preserve"> InpS!AJ$16</f>
        <v>3.2945601421837199E-3</v>
      </c>
      <c r="AK36" s="621">
        <f xml:space="preserve"> InpS!AK$16</f>
        <v>2.8003761208561617E-3</v>
      </c>
      <c r="AL36" s="621">
        <f xml:space="preserve"> InpS!AL$16</f>
        <v>0</v>
      </c>
      <c r="AM36" s="621">
        <f xml:space="preserve"> InpS!AM$16</f>
        <v>0</v>
      </c>
      <c r="AN36" s="621">
        <f xml:space="preserve"> InpS!AN$16</f>
        <v>0</v>
      </c>
      <c r="AO36" s="621">
        <f xml:space="preserve"> InpS!AO$16</f>
        <v>0</v>
      </c>
      <c r="AP36" s="621">
        <f xml:space="preserve"> InpS!AP$16</f>
        <v>0</v>
      </c>
      <c r="AQ36" s="621">
        <f xml:space="preserve"> InpS!AQ$16</f>
        <v>0</v>
      </c>
      <c r="AR36" s="621">
        <f xml:space="preserve"> InpS!AR$16</f>
        <v>0</v>
      </c>
      <c r="AS36" s="621">
        <f xml:space="preserve"> InpS!AS$16</f>
        <v>0</v>
      </c>
      <c r="AT36" s="621">
        <f xml:space="preserve"> InpS!AT$16</f>
        <v>0</v>
      </c>
      <c r="AU36" s="621">
        <f xml:space="preserve"> InpS!AU$16</f>
        <v>0</v>
      </c>
      <c r="AV36" s="621">
        <f xml:space="preserve"> InpS!AV$16</f>
        <v>0</v>
      </c>
      <c r="AW36" s="621">
        <f xml:space="preserve"> InpS!AW$16</f>
        <v>0</v>
      </c>
      <c r="AX36" s="621">
        <f xml:space="preserve"> InpS!AX$16</f>
        <v>0</v>
      </c>
      <c r="AY36" s="621">
        <f xml:space="preserve"> InpS!AY$16</f>
        <v>0</v>
      </c>
      <c r="AZ36" s="621">
        <f xml:space="preserve"> InpS!AZ$16</f>
        <v>0</v>
      </c>
      <c r="BA36" s="621">
        <f xml:space="preserve"> InpS!BA$16</f>
        <v>0</v>
      </c>
      <c r="BB36" s="621">
        <f xml:space="preserve"> InpS!BB$16</f>
        <v>0</v>
      </c>
      <c r="BC36" s="621">
        <f xml:space="preserve"> InpS!BC$16</f>
        <v>0</v>
      </c>
      <c r="BD36" s="621">
        <f xml:space="preserve"> InpS!BD$16</f>
        <v>0</v>
      </c>
      <c r="BE36" s="621">
        <f xml:space="preserve"> InpS!BE$16</f>
        <v>0</v>
      </c>
      <c r="BF36" s="621">
        <f xml:space="preserve"> InpS!BF$16</f>
        <v>0</v>
      </c>
      <c r="BG36" s="621">
        <f xml:space="preserve"> InpS!BG$16</f>
        <v>0</v>
      </c>
      <c r="BH36" s="621">
        <f xml:space="preserve"> InpS!BH$16</f>
        <v>0</v>
      </c>
    </row>
    <row r="37" spans="1:60" s="492" customFormat="1" ht="12.9" customHeight="1" x14ac:dyDescent="0.3">
      <c r="A37" s="472"/>
      <c r="B37" s="614"/>
      <c r="C37" s="620"/>
      <c r="D37" s="289"/>
      <c r="E37" s="622" t="str">
        <f xml:space="preserve"> 'Time&amp;Esc'!E$9</f>
        <v>Model year</v>
      </c>
      <c r="F37" s="622">
        <f xml:space="preserve"> 'Time&amp;Esc'!F$9</f>
        <v>0</v>
      </c>
      <c r="G37" s="622" t="str">
        <f xml:space="preserve"> 'Time&amp;Esc'!G$9</f>
        <v>counter</v>
      </c>
      <c r="H37" s="622">
        <f xml:space="preserve"> 'Time&amp;Esc'!H$9</f>
        <v>0</v>
      </c>
      <c r="I37" s="622">
        <f xml:space="preserve"> 'Time&amp;Esc'!I$9</f>
        <v>0</v>
      </c>
      <c r="J37" s="622">
        <f xml:space="preserve"> 'Time&amp;Esc'!J$9</f>
        <v>0</v>
      </c>
      <c r="K37" s="622">
        <f xml:space="preserve"> 'Time&amp;Esc'!K$9</f>
        <v>1</v>
      </c>
      <c r="L37" s="622">
        <f xml:space="preserve"> 'Time&amp;Esc'!L$9</f>
        <v>2</v>
      </c>
      <c r="M37" s="622">
        <f xml:space="preserve"> 'Time&amp;Esc'!M$9</f>
        <v>3</v>
      </c>
      <c r="N37" s="622">
        <f xml:space="preserve"> 'Time&amp;Esc'!N$9</f>
        <v>4</v>
      </c>
      <c r="O37" s="622">
        <f xml:space="preserve"> 'Time&amp;Esc'!O$9</f>
        <v>5</v>
      </c>
      <c r="P37" s="622">
        <f xml:space="preserve"> 'Time&amp;Esc'!P$9</f>
        <v>6</v>
      </c>
      <c r="Q37" s="622">
        <f xml:space="preserve"> 'Time&amp;Esc'!Q$9</f>
        <v>7</v>
      </c>
      <c r="R37" s="622">
        <f xml:space="preserve"> 'Time&amp;Esc'!R$9</f>
        <v>8</v>
      </c>
      <c r="S37" s="622">
        <f xml:space="preserve"> 'Time&amp;Esc'!S$9</f>
        <v>9</v>
      </c>
      <c r="T37" s="622">
        <f xml:space="preserve"> 'Time&amp;Esc'!T$9</f>
        <v>10</v>
      </c>
      <c r="U37" s="622">
        <f xml:space="preserve"> 'Time&amp;Esc'!U$9</f>
        <v>11</v>
      </c>
      <c r="V37" s="622">
        <f xml:space="preserve"> 'Time&amp;Esc'!V$9</f>
        <v>12</v>
      </c>
      <c r="W37" s="622">
        <f xml:space="preserve"> 'Time&amp;Esc'!W$9</f>
        <v>13</v>
      </c>
      <c r="X37" s="622">
        <f xml:space="preserve"> 'Time&amp;Esc'!X$9</f>
        <v>14</v>
      </c>
      <c r="Y37" s="622">
        <f xml:space="preserve"> 'Time&amp;Esc'!Y$9</f>
        <v>15</v>
      </c>
      <c r="Z37" s="622">
        <f xml:space="preserve"> 'Time&amp;Esc'!Z$9</f>
        <v>16</v>
      </c>
      <c r="AA37" s="622">
        <f xml:space="preserve"> 'Time&amp;Esc'!AA$9</f>
        <v>17</v>
      </c>
      <c r="AB37" s="622">
        <f xml:space="preserve"> 'Time&amp;Esc'!AB$9</f>
        <v>18</v>
      </c>
      <c r="AC37" s="622">
        <f xml:space="preserve"> 'Time&amp;Esc'!AC$9</f>
        <v>19</v>
      </c>
      <c r="AD37" s="622">
        <f xml:space="preserve"> 'Time&amp;Esc'!AD$9</f>
        <v>20</v>
      </c>
      <c r="AE37" s="622">
        <f xml:space="preserve"> 'Time&amp;Esc'!AE$9</f>
        <v>21</v>
      </c>
      <c r="AF37" s="622">
        <f xml:space="preserve"> 'Time&amp;Esc'!AF$9</f>
        <v>22</v>
      </c>
      <c r="AG37" s="622">
        <f xml:space="preserve"> 'Time&amp;Esc'!AG$9</f>
        <v>23</v>
      </c>
      <c r="AH37" s="622">
        <f xml:space="preserve"> 'Time&amp;Esc'!AH$9</f>
        <v>24</v>
      </c>
      <c r="AI37" s="622">
        <f xml:space="preserve"> 'Time&amp;Esc'!AI$9</f>
        <v>25</v>
      </c>
      <c r="AJ37" s="622">
        <f xml:space="preserve"> 'Time&amp;Esc'!AJ$9</f>
        <v>26</v>
      </c>
      <c r="AK37" s="622">
        <f xml:space="preserve"> 'Time&amp;Esc'!AK$9</f>
        <v>27</v>
      </c>
      <c r="AL37" s="622">
        <f xml:space="preserve"> 'Time&amp;Esc'!AL$9</f>
        <v>28</v>
      </c>
      <c r="AM37" s="622">
        <f xml:space="preserve"> 'Time&amp;Esc'!AM$9</f>
        <v>29</v>
      </c>
      <c r="AN37" s="622">
        <f xml:space="preserve"> 'Time&amp;Esc'!AN$9</f>
        <v>30</v>
      </c>
      <c r="AO37" s="622">
        <f xml:space="preserve"> 'Time&amp;Esc'!AO$9</f>
        <v>31</v>
      </c>
      <c r="AP37" s="622">
        <f xml:space="preserve"> 'Time&amp;Esc'!AP$9</f>
        <v>32</v>
      </c>
      <c r="AQ37" s="622">
        <f xml:space="preserve"> 'Time&amp;Esc'!AQ$9</f>
        <v>33</v>
      </c>
      <c r="AR37" s="622">
        <f xml:space="preserve"> 'Time&amp;Esc'!AR$9</f>
        <v>34</v>
      </c>
      <c r="AS37" s="622">
        <f xml:space="preserve"> 'Time&amp;Esc'!AS$9</f>
        <v>35</v>
      </c>
      <c r="AT37" s="622">
        <f xml:space="preserve"> 'Time&amp;Esc'!AT$9</f>
        <v>36</v>
      </c>
      <c r="AU37" s="622">
        <f xml:space="preserve"> 'Time&amp;Esc'!AU$9</f>
        <v>37</v>
      </c>
      <c r="AV37" s="622">
        <f xml:space="preserve"> 'Time&amp;Esc'!AV$9</f>
        <v>38</v>
      </c>
      <c r="AW37" s="622">
        <f xml:space="preserve"> 'Time&amp;Esc'!AW$9</f>
        <v>39</v>
      </c>
      <c r="AX37" s="622">
        <f xml:space="preserve"> 'Time&amp;Esc'!AX$9</f>
        <v>40</v>
      </c>
      <c r="AY37" s="622">
        <f xml:space="preserve"> 'Time&amp;Esc'!AY$9</f>
        <v>41</v>
      </c>
      <c r="AZ37" s="622">
        <f xml:space="preserve"> 'Time&amp;Esc'!AZ$9</f>
        <v>42</v>
      </c>
      <c r="BA37" s="622">
        <f xml:space="preserve"> 'Time&amp;Esc'!BA$9</f>
        <v>43</v>
      </c>
      <c r="BB37" s="622">
        <f xml:space="preserve"> 'Time&amp;Esc'!BB$9</f>
        <v>44</v>
      </c>
      <c r="BC37" s="622">
        <f xml:space="preserve"> 'Time&amp;Esc'!BC$9</f>
        <v>45</v>
      </c>
      <c r="BD37" s="622">
        <f xml:space="preserve"> 'Time&amp;Esc'!BD$9</f>
        <v>46</v>
      </c>
      <c r="BE37" s="622">
        <f xml:space="preserve"> 'Time&amp;Esc'!BE$9</f>
        <v>47</v>
      </c>
      <c r="BF37" s="622">
        <f xml:space="preserve"> 'Time&amp;Esc'!BF$9</f>
        <v>48</v>
      </c>
      <c r="BG37" s="622">
        <f xml:space="preserve"> 'Time&amp;Esc'!BG$9</f>
        <v>49</v>
      </c>
      <c r="BH37" s="622">
        <f xml:space="preserve"> 'Time&amp;Esc'!BH$9</f>
        <v>50</v>
      </c>
    </row>
    <row r="38" spans="1:60" s="492" customFormat="1" ht="12.9" customHeight="1" x14ac:dyDescent="0.3">
      <c r="A38" s="472"/>
      <c r="B38" s="614"/>
      <c r="C38" s="620"/>
      <c r="D38" s="289"/>
      <c r="E38" s="621"/>
      <c r="F38" s="621"/>
      <c r="G38" s="621"/>
      <c r="H38" s="621"/>
      <c r="I38" s="621"/>
      <c r="J38" s="621"/>
      <c r="K38" s="621"/>
      <c r="L38" s="621"/>
      <c r="M38" s="621"/>
      <c r="N38" s="621"/>
      <c r="O38" s="621"/>
      <c r="P38" s="621"/>
      <c r="Q38" s="621"/>
      <c r="R38" s="621"/>
      <c r="S38" s="621"/>
      <c r="T38" s="621"/>
      <c r="U38" s="621"/>
      <c r="V38" s="621"/>
      <c r="W38" s="621"/>
      <c r="X38" s="621"/>
      <c r="Y38" s="621"/>
      <c r="Z38" s="621"/>
      <c r="AA38" s="621"/>
      <c r="AB38" s="621"/>
      <c r="AC38" s="621"/>
      <c r="AD38" s="621"/>
      <c r="AE38" s="621"/>
      <c r="AF38" s="621"/>
      <c r="AG38" s="621"/>
      <c r="AH38" s="621"/>
      <c r="AI38" s="621"/>
      <c r="AJ38" s="621"/>
      <c r="AK38" s="621"/>
      <c r="AL38" s="621"/>
      <c r="AM38" s="621"/>
      <c r="AN38" s="621"/>
      <c r="AO38" s="621"/>
      <c r="AP38" s="621"/>
      <c r="AQ38" s="621"/>
      <c r="AR38" s="621"/>
      <c r="AS38" s="621"/>
      <c r="AT38" s="621"/>
      <c r="AU38" s="621"/>
      <c r="AV38" s="621"/>
      <c r="AW38" s="621"/>
      <c r="AX38" s="621"/>
      <c r="AY38" s="621"/>
      <c r="AZ38" s="621"/>
      <c r="BA38" s="621"/>
      <c r="BB38" s="621"/>
      <c r="BC38" s="621"/>
      <c r="BD38" s="621"/>
      <c r="BE38" s="621"/>
      <c r="BF38" s="621"/>
      <c r="BG38" s="621"/>
      <c r="BH38" s="621"/>
    </row>
    <row r="39" spans="1:60" s="492" customFormat="1" ht="12.9" customHeight="1" x14ac:dyDescent="0.3">
      <c r="A39" s="472"/>
      <c r="B39" s="614"/>
      <c r="C39" s="620"/>
      <c r="D39" s="289"/>
      <c r="E39" s="622" t="str">
        <f xml:space="preserve"> 'Time&amp;Esc'!E$58</f>
        <v>Production Year</v>
      </c>
      <c r="F39" s="622">
        <f xml:space="preserve"> 'Time&amp;Esc'!F$58</f>
        <v>0</v>
      </c>
      <c r="G39" s="622" t="str">
        <f xml:space="preserve"> 'Time&amp;Esc'!G$58</f>
        <v xml:space="preserve">year # </v>
      </c>
      <c r="H39" s="622">
        <f xml:space="preserve"> 'Time&amp;Esc'!H$58</f>
        <v>0</v>
      </c>
      <c r="I39" s="622">
        <f xml:space="preserve"> 'Time&amp;Esc'!I$58</f>
        <v>0</v>
      </c>
      <c r="J39" s="622">
        <f xml:space="preserve"> 'Time&amp;Esc'!J$58</f>
        <v>0</v>
      </c>
      <c r="K39" s="622">
        <f xml:space="preserve"> 'Time&amp;Esc'!K$58</f>
        <v>0</v>
      </c>
      <c r="L39" s="622">
        <f xml:space="preserve"> 'Time&amp;Esc'!L$58</f>
        <v>0</v>
      </c>
      <c r="M39" s="622">
        <f xml:space="preserve"> 'Time&amp;Esc'!M$58</f>
        <v>0</v>
      </c>
      <c r="N39" s="622">
        <f xml:space="preserve"> 'Time&amp;Esc'!N$58</f>
        <v>0</v>
      </c>
      <c r="O39" s="622">
        <f xml:space="preserve"> 'Time&amp;Esc'!O$58</f>
        <v>0</v>
      </c>
      <c r="P39" s="622">
        <f xml:space="preserve"> 'Time&amp;Esc'!P$58</f>
        <v>0</v>
      </c>
      <c r="Q39" s="622">
        <f xml:space="preserve"> 'Time&amp;Esc'!Q$58</f>
        <v>0</v>
      </c>
      <c r="R39" s="622">
        <f xml:space="preserve"> 'Time&amp;Esc'!R$58</f>
        <v>0</v>
      </c>
      <c r="S39" s="622">
        <f xml:space="preserve"> 'Time&amp;Esc'!S$58</f>
        <v>0</v>
      </c>
      <c r="T39" s="622">
        <f xml:space="preserve"> 'Time&amp;Esc'!T$58</f>
        <v>1</v>
      </c>
      <c r="U39" s="622">
        <f xml:space="preserve"> 'Time&amp;Esc'!U$58</f>
        <v>2</v>
      </c>
      <c r="V39" s="622">
        <f xml:space="preserve"> 'Time&amp;Esc'!V$58</f>
        <v>3</v>
      </c>
      <c r="W39" s="622">
        <f xml:space="preserve"> 'Time&amp;Esc'!W$58</f>
        <v>4</v>
      </c>
      <c r="X39" s="622">
        <f xml:space="preserve"> 'Time&amp;Esc'!X$58</f>
        <v>5</v>
      </c>
      <c r="Y39" s="622">
        <f xml:space="preserve"> 'Time&amp;Esc'!Y$58</f>
        <v>6</v>
      </c>
      <c r="Z39" s="622">
        <f xml:space="preserve"> 'Time&amp;Esc'!Z$58</f>
        <v>7</v>
      </c>
      <c r="AA39" s="622">
        <f xml:space="preserve"> 'Time&amp;Esc'!AA$58</f>
        <v>8</v>
      </c>
      <c r="AB39" s="622">
        <f xml:space="preserve"> 'Time&amp;Esc'!AB$58</f>
        <v>9</v>
      </c>
      <c r="AC39" s="622">
        <f xml:space="preserve"> 'Time&amp;Esc'!AC$58</f>
        <v>10</v>
      </c>
      <c r="AD39" s="622">
        <f xml:space="preserve"> 'Time&amp;Esc'!AD$58</f>
        <v>11</v>
      </c>
      <c r="AE39" s="622">
        <f xml:space="preserve"> 'Time&amp;Esc'!AE$58</f>
        <v>12</v>
      </c>
      <c r="AF39" s="622">
        <f xml:space="preserve"> 'Time&amp;Esc'!AF$58</f>
        <v>13</v>
      </c>
      <c r="AG39" s="622">
        <f xml:space="preserve"> 'Time&amp;Esc'!AG$58</f>
        <v>14</v>
      </c>
      <c r="AH39" s="622">
        <f xml:space="preserve"> 'Time&amp;Esc'!AH$58</f>
        <v>15</v>
      </c>
      <c r="AI39" s="622">
        <f xml:space="preserve"> 'Time&amp;Esc'!AI$58</f>
        <v>16</v>
      </c>
      <c r="AJ39" s="622">
        <f xml:space="preserve"> 'Time&amp;Esc'!AJ$58</f>
        <v>17</v>
      </c>
      <c r="AK39" s="622">
        <f xml:space="preserve"> 'Time&amp;Esc'!AK$58</f>
        <v>18</v>
      </c>
      <c r="AL39" s="622">
        <f xml:space="preserve"> 'Time&amp;Esc'!AL$58</f>
        <v>19</v>
      </c>
      <c r="AM39" s="622">
        <f xml:space="preserve"> 'Time&amp;Esc'!AM$58</f>
        <v>20</v>
      </c>
      <c r="AN39" s="622">
        <f xml:space="preserve"> 'Time&amp;Esc'!AN$58</f>
        <v>21</v>
      </c>
      <c r="AO39" s="622">
        <f xml:space="preserve"> 'Time&amp;Esc'!AO$58</f>
        <v>22</v>
      </c>
      <c r="AP39" s="622">
        <f xml:space="preserve"> 'Time&amp;Esc'!AP$58</f>
        <v>23</v>
      </c>
      <c r="AQ39" s="622">
        <f xml:space="preserve"> 'Time&amp;Esc'!AQ$58</f>
        <v>24</v>
      </c>
      <c r="AR39" s="622">
        <f xml:space="preserve"> 'Time&amp;Esc'!AR$58</f>
        <v>25</v>
      </c>
      <c r="AS39" s="622">
        <f xml:space="preserve"> 'Time&amp;Esc'!AS$58</f>
        <v>26</v>
      </c>
      <c r="AT39" s="622">
        <f xml:space="preserve"> 'Time&amp;Esc'!AT$58</f>
        <v>27</v>
      </c>
      <c r="AU39" s="622">
        <f xml:space="preserve"> 'Time&amp;Esc'!AU$58</f>
        <v>28</v>
      </c>
      <c r="AV39" s="622">
        <f xml:space="preserve"> 'Time&amp;Esc'!AV$58</f>
        <v>29</v>
      </c>
      <c r="AW39" s="622">
        <f xml:space="preserve"> 'Time&amp;Esc'!AW$58</f>
        <v>30</v>
      </c>
      <c r="AX39" s="622">
        <f xml:space="preserve"> 'Time&amp;Esc'!AX$58</f>
        <v>0</v>
      </c>
      <c r="AY39" s="622">
        <f xml:space="preserve"> 'Time&amp;Esc'!AY$58</f>
        <v>0</v>
      </c>
      <c r="AZ39" s="622">
        <f xml:space="preserve"> 'Time&amp;Esc'!AZ$58</f>
        <v>0</v>
      </c>
      <c r="BA39" s="622">
        <f xml:space="preserve"> 'Time&amp;Esc'!BA$58</f>
        <v>0</v>
      </c>
      <c r="BB39" s="622">
        <f xml:space="preserve"> 'Time&amp;Esc'!BB$58</f>
        <v>0</v>
      </c>
      <c r="BC39" s="622">
        <f xml:space="preserve"> 'Time&amp;Esc'!BC$58</f>
        <v>0</v>
      </c>
      <c r="BD39" s="622">
        <f xml:space="preserve"> 'Time&amp;Esc'!BD$58</f>
        <v>0</v>
      </c>
      <c r="BE39" s="622">
        <f xml:space="preserve"> 'Time&amp;Esc'!BE$58</f>
        <v>0</v>
      </c>
      <c r="BF39" s="622">
        <f xml:space="preserve"> 'Time&amp;Esc'!BF$58</f>
        <v>0</v>
      </c>
      <c r="BG39" s="622">
        <f xml:space="preserve"> 'Time&amp;Esc'!BG$58</f>
        <v>0</v>
      </c>
      <c r="BH39" s="622">
        <f xml:space="preserve"> 'Time&amp;Esc'!BH$58</f>
        <v>0</v>
      </c>
    </row>
    <row r="40" spans="1:60" s="503" customFormat="1" ht="12.9" customHeight="1" x14ac:dyDescent="0.3">
      <c r="A40" s="509"/>
      <c r="B40" s="509"/>
      <c r="C40" s="510"/>
      <c r="D40" s="521"/>
      <c r="E40" s="521" t="str">
        <f t="shared" ref="E40:AJ40" si="9" xml:space="preserve"> E$33</f>
        <v>Gas Production Profile: LNG</v>
      </c>
      <c r="F40" s="521">
        <f t="shared" si="9"/>
        <v>0</v>
      </c>
      <c r="G40" s="521">
        <f t="shared" si="9"/>
        <v>0</v>
      </c>
      <c r="H40" s="521">
        <f t="shared" si="9"/>
        <v>0</v>
      </c>
      <c r="I40" s="521">
        <f t="shared" si="9"/>
        <v>0</v>
      </c>
      <c r="J40" s="521">
        <f t="shared" si="9"/>
        <v>0</v>
      </c>
      <c r="K40" s="521">
        <f t="shared" si="9"/>
        <v>1.4E-2</v>
      </c>
      <c r="L40" s="521">
        <f t="shared" si="9"/>
        <v>3.4000000000000002E-2</v>
      </c>
      <c r="M40" s="521">
        <f t="shared" si="9"/>
        <v>3.4000000000000002E-2</v>
      </c>
      <c r="N40" s="521">
        <f t="shared" si="9"/>
        <v>3.4000000000000002E-2</v>
      </c>
      <c r="O40" s="521">
        <f t="shared" si="9"/>
        <v>3.4000000000000002E-2</v>
      </c>
      <c r="P40" s="521">
        <f t="shared" si="9"/>
        <v>3.4000000000000002E-2</v>
      </c>
      <c r="Q40" s="521">
        <f t="shared" si="9"/>
        <v>3.4000000000000002E-2</v>
      </c>
      <c r="R40" s="521">
        <f t="shared" si="9"/>
        <v>3.4000000000000002E-2</v>
      </c>
      <c r="S40" s="521">
        <f t="shared" si="9"/>
        <v>3.4000000000000002E-2</v>
      </c>
      <c r="T40" s="521">
        <f t="shared" si="9"/>
        <v>3.4000000000000002E-2</v>
      </c>
      <c r="U40" s="521">
        <f t="shared" si="9"/>
        <v>3.4000000000000002E-2</v>
      </c>
      <c r="V40" s="521">
        <f t="shared" si="9"/>
        <v>3.4000000000000002E-2</v>
      </c>
      <c r="W40" s="521">
        <f t="shared" si="9"/>
        <v>3.4000000000000002E-2</v>
      </c>
      <c r="X40" s="521">
        <f t="shared" si="9"/>
        <v>3.4000000000000002E-2</v>
      </c>
      <c r="Y40" s="521">
        <f t="shared" si="9"/>
        <v>3.4000000000000002E-2</v>
      </c>
      <c r="Z40" s="521">
        <f t="shared" si="9"/>
        <v>3.4000000000000002E-2</v>
      </c>
      <c r="AA40" s="521">
        <f t="shared" si="9"/>
        <v>3.4000000000000002E-2</v>
      </c>
      <c r="AB40" s="521">
        <f t="shared" si="9"/>
        <v>3.4000000000000002E-2</v>
      </c>
      <c r="AC40" s="521">
        <f t="shared" si="9"/>
        <v>3.4000000000000002E-2</v>
      </c>
      <c r="AD40" s="521">
        <f t="shared" si="9"/>
        <v>3.4000000000000002E-2</v>
      </c>
      <c r="AE40" s="521">
        <f t="shared" si="9"/>
        <v>3.4000000000000002E-2</v>
      </c>
      <c r="AF40" s="521">
        <f t="shared" si="9"/>
        <v>3.4000000000000002E-2</v>
      </c>
      <c r="AG40" s="521">
        <f t="shared" si="9"/>
        <v>3.4000000000000002E-2</v>
      </c>
      <c r="AH40" s="521">
        <f t="shared" si="9"/>
        <v>3.4000000000000002E-2</v>
      </c>
      <c r="AI40" s="521">
        <f t="shared" si="9"/>
        <v>3.4000000000000002E-2</v>
      </c>
      <c r="AJ40" s="521">
        <f t="shared" si="9"/>
        <v>3.4000000000000002E-2</v>
      </c>
      <c r="AK40" s="521">
        <f t="shared" ref="AK40:BH40" si="10" xml:space="preserve"> AK$33</f>
        <v>3.4000000000000002E-2</v>
      </c>
      <c r="AL40" s="521">
        <f t="shared" si="10"/>
        <v>3.4000000000000002E-2</v>
      </c>
      <c r="AM40" s="521">
        <f t="shared" si="10"/>
        <v>3.4000000000000002E-2</v>
      </c>
      <c r="AN40" s="521">
        <f t="shared" si="10"/>
        <v>3.4000000000000002E-2</v>
      </c>
      <c r="AO40" s="521">
        <f t="shared" si="10"/>
        <v>0</v>
      </c>
      <c r="AP40" s="521">
        <f t="shared" si="10"/>
        <v>0</v>
      </c>
      <c r="AQ40" s="521">
        <f t="shared" si="10"/>
        <v>0</v>
      </c>
      <c r="AR40" s="521">
        <f t="shared" si="10"/>
        <v>0</v>
      </c>
      <c r="AS40" s="521">
        <f t="shared" si="10"/>
        <v>0</v>
      </c>
      <c r="AT40" s="521">
        <f t="shared" si="10"/>
        <v>0</v>
      </c>
      <c r="AU40" s="521">
        <f t="shared" si="10"/>
        <v>0</v>
      </c>
      <c r="AV40" s="521">
        <f t="shared" si="10"/>
        <v>0</v>
      </c>
      <c r="AW40" s="521">
        <f t="shared" si="10"/>
        <v>0</v>
      </c>
      <c r="AX40" s="521">
        <f t="shared" si="10"/>
        <v>0</v>
      </c>
      <c r="AY40" s="521">
        <f t="shared" si="10"/>
        <v>0</v>
      </c>
      <c r="AZ40" s="521">
        <f t="shared" si="10"/>
        <v>0</v>
      </c>
      <c r="BA40" s="521">
        <f t="shared" si="10"/>
        <v>0</v>
      </c>
      <c r="BB40" s="521">
        <f t="shared" si="10"/>
        <v>0</v>
      </c>
      <c r="BC40" s="521">
        <f t="shared" si="10"/>
        <v>0</v>
      </c>
      <c r="BD40" s="521">
        <f t="shared" si="10"/>
        <v>0</v>
      </c>
      <c r="BE40" s="521">
        <f t="shared" si="10"/>
        <v>0</v>
      </c>
      <c r="BF40" s="521">
        <f t="shared" si="10"/>
        <v>0</v>
      </c>
      <c r="BG40" s="521">
        <f t="shared" si="10"/>
        <v>0</v>
      </c>
      <c r="BH40" s="521">
        <f t="shared" si="10"/>
        <v>0</v>
      </c>
    </row>
    <row r="41" spans="1:60" s="492" customFormat="1" ht="12.9" customHeight="1" x14ac:dyDescent="0.3">
      <c r="A41" s="472"/>
      <c r="B41" s="614"/>
      <c r="C41" s="620"/>
      <c r="D41" s="289"/>
      <c r="E41" s="543" t="str">
        <f xml:space="preserve"> InpC!E$36</f>
        <v>Producible Gas Reserves - final selected</v>
      </c>
      <c r="F41" s="616">
        <f xml:space="preserve"> InpC!F$36</f>
        <v>3</v>
      </c>
      <c r="G41" s="543" t="str">
        <f xml:space="preserve"> InpC!G$36</f>
        <v>tcf</v>
      </c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  <c r="AL41" s="289"/>
      <c r="AM41" s="289"/>
      <c r="AN41" s="289"/>
      <c r="AO41" s="289"/>
      <c r="AP41" s="289"/>
      <c r="AQ41" s="289"/>
      <c r="AR41" s="289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</row>
    <row r="42" spans="1:60" s="508" customFormat="1" ht="12.9" customHeight="1" thickBot="1" x14ac:dyDescent="0.35">
      <c r="A42" s="582"/>
      <c r="B42" s="628"/>
      <c r="C42" s="629"/>
      <c r="E42" s="626" t="str">
        <f xml:space="preserve"> C35</f>
        <v>Gas Production Volume</v>
      </c>
      <c r="F42" s="626"/>
      <c r="G42" s="626" t="s">
        <v>133</v>
      </c>
      <c r="H42" s="626"/>
      <c r="I42" s="630">
        <f xml:space="preserve"> SUM(K42:BH42)</f>
        <v>2.9999999999999996</v>
      </c>
      <c r="J42" s="626"/>
      <c r="K42" s="631" cm="1">
        <f t="array" ref="K42">IF(K39=0,0,INDEX($K$40:$BH$40,K39)*$F$41)</f>
        <v>0</v>
      </c>
      <c r="L42" s="631" cm="1">
        <f t="array" ref="L42">IF(L39=0,0,INDEX($K$40:$BH$40,L39)*$F$41)</f>
        <v>0</v>
      </c>
      <c r="M42" s="631" cm="1">
        <f t="array" ref="M42">IF(M39=0,0,INDEX($K$40:$BH$40,M39)*$F$41)</f>
        <v>0</v>
      </c>
      <c r="N42" s="631" cm="1">
        <f t="array" ref="N42">IF(N39=0,0,INDEX($K$40:$BH$40,N39)*$F$41)</f>
        <v>0</v>
      </c>
      <c r="O42" s="631" cm="1">
        <f t="array" ref="O42">IF(O39=0,0,INDEX($K$40:$BH$40,O39)*$F$41)</f>
        <v>0</v>
      </c>
      <c r="P42" s="631" cm="1">
        <f t="array" ref="P42">IF(P39=0,0,INDEX($K$40:$BH$40,P39)*$F$41)</f>
        <v>0</v>
      </c>
      <c r="Q42" s="631" cm="1">
        <f t="array" ref="Q42">IF(Q39=0,0,INDEX($K$40:$BH$40,Q39)*$F$41)</f>
        <v>0</v>
      </c>
      <c r="R42" s="631" cm="1">
        <f t="array" ref="R42">IF(R39=0,0,INDEX($K$40:$BH$40,R39)*$F$41)</f>
        <v>0</v>
      </c>
      <c r="S42" s="631" cm="1">
        <f t="array" ref="S42">IF(S39=0,0,INDEX($K$40:$BH$40,S39)*$F$41)</f>
        <v>0</v>
      </c>
      <c r="T42" s="631" cm="1">
        <f t="array" ref="T42">IF(T39=0,0,INDEX($K$40:$BH$40,T39)*$F$41)</f>
        <v>4.2000000000000003E-2</v>
      </c>
      <c r="U42" s="631" cm="1">
        <f t="array" ref="U42">IF(U39=0,0,INDEX($K$40:$BH$40,U39)*$F$41)</f>
        <v>0.10200000000000001</v>
      </c>
      <c r="V42" s="631" cm="1">
        <f t="array" ref="V42">IF(V39=0,0,INDEX($K$40:$BH$40,V39)*$F$41)</f>
        <v>0.10200000000000001</v>
      </c>
      <c r="W42" s="631" cm="1">
        <f t="array" ref="W42">IF(W39=0,0,INDEX($K$40:$BH$40,W39)*$F$41)</f>
        <v>0.10200000000000001</v>
      </c>
      <c r="X42" s="631" cm="1">
        <f t="array" ref="X42">IF(X39=0,0,INDEX($K$40:$BH$40,X39)*$F$41)</f>
        <v>0.10200000000000001</v>
      </c>
      <c r="Y42" s="631" cm="1">
        <f t="array" ref="Y42">IF(Y39=0,0,INDEX($K$40:$BH$40,Y39)*$F$41)</f>
        <v>0.10200000000000001</v>
      </c>
      <c r="Z42" s="631" cm="1">
        <f t="array" ref="Z42">IF(Z39=0,0,INDEX($K$40:$BH$40,Z39)*$F$41)</f>
        <v>0.10200000000000001</v>
      </c>
      <c r="AA42" s="631" cm="1">
        <f t="array" ref="AA42">IF(AA39=0,0,INDEX($K$40:$BH$40,AA39)*$F$41)</f>
        <v>0.10200000000000001</v>
      </c>
      <c r="AB42" s="631" cm="1">
        <f t="array" ref="AB42">IF(AB39=0,0,INDEX($K$40:$BH$40,AB39)*$F$41)</f>
        <v>0.10200000000000001</v>
      </c>
      <c r="AC42" s="631" cm="1">
        <f t="array" ref="AC42">IF(AC39=0,0,INDEX($K$40:$BH$40,AC39)*$F$41)</f>
        <v>0.10200000000000001</v>
      </c>
      <c r="AD42" s="631" cm="1">
        <f t="array" ref="AD42">IF(AD39=0,0,INDEX($K$40:$BH$40,AD39)*$F$41)</f>
        <v>0.10200000000000001</v>
      </c>
      <c r="AE42" s="631" cm="1">
        <f t="array" ref="AE42">IF(AE39=0,0,INDEX($K$40:$BH$40,AE39)*$F$41)</f>
        <v>0.10200000000000001</v>
      </c>
      <c r="AF42" s="631" cm="1">
        <f t="array" ref="AF42">IF(AF39=0,0,INDEX($K$40:$BH$40,AF39)*$F$41)</f>
        <v>0.10200000000000001</v>
      </c>
      <c r="AG42" s="631" cm="1">
        <f t="array" ref="AG42">IF(AG39=0,0,INDEX($K$40:$BH$40,AG39)*$F$41)</f>
        <v>0.10200000000000001</v>
      </c>
      <c r="AH42" s="631" cm="1">
        <f t="array" ref="AH42">IF(AH39=0,0,INDEX($K$40:$BH$40,AH39)*$F$41)</f>
        <v>0.10200000000000001</v>
      </c>
      <c r="AI42" s="631" cm="1">
        <f t="array" ref="AI42">IF(AI39=0,0,INDEX($K$40:$BH$40,AI39)*$F$41)</f>
        <v>0.10200000000000001</v>
      </c>
      <c r="AJ42" s="631" cm="1">
        <f t="array" ref="AJ42">IF(AJ39=0,0,INDEX($K$40:$BH$40,AJ39)*$F$41)</f>
        <v>0.10200000000000001</v>
      </c>
      <c r="AK42" s="631" cm="1">
        <f t="array" ref="AK42">IF(AK39=0,0,INDEX($K$40:$BH$40,AK39)*$F$41)</f>
        <v>0.10200000000000001</v>
      </c>
      <c r="AL42" s="631" cm="1">
        <f t="array" ref="AL42">IF(AL39=0,0,INDEX($K$40:$BH$40,AL39)*$F$41)</f>
        <v>0.10200000000000001</v>
      </c>
      <c r="AM42" s="631" cm="1">
        <f t="array" ref="AM42">IF(AM39=0,0,INDEX($K$40:$BH$40,AM39)*$F$41)</f>
        <v>0.10200000000000001</v>
      </c>
      <c r="AN42" s="631" cm="1">
        <f t="array" ref="AN42">IF(AN39=0,0,INDEX($K$40:$BH$40,AN39)*$F$41)</f>
        <v>0.10200000000000001</v>
      </c>
      <c r="AO42" s="631" cm="1">
        <f t="array" ref="AO42">IF(AO39=0,0,INDEX($K$40:$BH$40,AO39)*$F$41)</f>
        <v>0.10200000000000001</v>
      </c>
      <c r="AP42" s="631" cm="1">
        <f t="array" ref="AP42">IF(AP39=0,0,INDEX($K$40:$BH$40,AP39)*$F$41)</f>
        <v>0.10200000000000001</v>
      </c>
      <c r="AQ42" s="631" cm="1">
        <f t="array" ref="AQ42">IF(AQ39=0,0,INDEX($K$40:$BH$40,AQ39)*$F$41)</f>
        <v>0.10200000000000001</v>
      </c>
      <c r="AR42" s="631" cm="1">
        <f t="array" ref="AR42">IF(AR39=0,0,INDEX($K$40:$BH$40,AR39)*$F$41)</f>
        <v>0.10200000000000001</v>
      </c>
      <c r="AS42" s="631" cm="1">
        <f t="array" ref="AS42">IF(AS39=0,0,INDEX($K$40:$BH$40,AS39)*$F$41)</f>
        <v>0.10200000000000001</v>
      </c>
      <c r="AT42" s="631" cm="1">
        <f t="array" ref="AT42">IF(AT39=0,0,INDEX($K$40:$BH$40,AT39)*$F$41)</f>
        <v>0.10200000000000001</v>
      </c>
      <c r="AU42" s="631" cm="1">
        <f t="array" ref="AU42">IF(AU39=0,0,INDEX($K$40:$BH$40,AU39)*$F$41)</f>
        <v>0.10200000000000001</v>
      </c>
      <c r="AV42" s="631" cm="1">
        <f t="array" ref="AV42">IF(AV39=0,0,INDEX($K$40:$BH$40,AV39)*$F$41)</f>
        <v>0.10200000000000001</v>
      </c>
      <c r="AW42" s="631" cm="1">
        <f t="array" ref="AW42">IF(AW39=0,0,INDEX($K$40:$BH$40,AW39)*$F$41)</f>
        <v>0.10200000000000001</v>
      </c>
      <c r="AX42" s="631" cm="1">
        <f t="array" ref="AX42">IF(AX39=0,0,INDEX($K$40:$BH$40,AX39)*$F$41)</f>
        <v>0</v>
      </c>
      <c r="AY42" s="631" cm="1">
        <f t="array" ref="AY42">IF(AY39=0,0,INDEX($K$40:$BH$40,AY39)*$F$41)</f>
        <v>0</v>
      </c>
      <c r="AZ42" s="631" cm="1">
        <f t="array" ref="AZ42">IF(AZ39=0,0,INDEX($K$40:$BH$40,AZ39)*$F$41)</f>
        <v>0</v>
      </c>
      <c r="BA42" s="631" cm="1">
        <f t="array" ref="BA42">IF(BA39=0,0,INDEX($K$40:$BH$40,BA39)*$F$41)</f>
        <v>0</v>
      </c>
      <c r="BB42" s="631" cm="1">
        <f t="array" ref="BB42">IF(BB39=0,0,INDEX($K$40:$BH$40,BB39)*$F$41)</f>
        <v>0</v>
      </c>
      <c r="BC42" s="631" cm="1">
        <f t="array" ref="BC42">IF(BC39=0,0,INDEX($K$40:$BH$40,BC39)*$F$41)</f>
        <v>0</v>
      </c>
      <c r="BD42" s="631" cm="1">
        <f t="array" ref="BD42">IF(BD39=0,0,INDEX($K$40:$BH$40,BD39)*$F$41)</f>
        <v>0</v>
      </c>
      <c r="BE42" s="631" cm="1">
        <f t="array" ref="BE42">IF(BE39=0,0,INDEX($K$40:$BH$40,BE39)*$F$41)</f>
        <v>0</v>
      </c>
      <c r="BF42" s="631" cm="1">
        <f t="array" ref="BF42">IF(BF39=0,0,INDEX($K$40:$BH$40,BF39)*$F$41)</f>
        <v>0</v>
      </c>
      <c r="BG42" s="631" cm="1">
        <f t="array" ref="BG42">IF(BG39=0,0,INDEX($K$40:$BH$40,BG39)*$F$41)</f>
        <v>0</v>
      </c>
      <c r="BH42" s="631" cm="1">
        <f t="array" ref="BH42">IF(BH39=0,0,INDEX($K$40:$BH$40,BH39)*$F$41)</f>
        <v>0</v>
      </c>
    </row>
    <row r="43" spans="1:60" s="492" customFormat="1" ht="12.9" customHeight="1" x14ac:dyDescent="0.3">
      <c r="A43" s="472"/>
      <c r="B43" s="614"/>
      <c r="C43" s="620"/>
      <c r="D43" s="289"/>
      <c r="E43" s="543"/>
      <c r="F43" s="543"/>
      <c r="G43" s="543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  <c r="AA43" s="289"/>
      <c r="AB43" s="289"/>
      <c r="AC43" s="289"/>
      <c r="AD43" s="289"/>
      <c r="AE43" s="289"/>
      <c r="AF43" s="289"/>
      <c r="AG43" s="289"/>
      <c r="AH43" s="289"/>
      <c r="AI43" s="289"/>
      <c r="AJ43" s="289"/>
      <c r="AK43" s="289"/>
      <c r="AL43" s="289"/>
      <c r="AM43" s="289"/>
      <c r="AN43" s="289"/>
      <c r="AO43" s="289"/>
      <c r="AP43" s="289"/>
      <c r="AQ43" s="289"/>
      <c r="AR43" s="289"/>
      <c r="AS43" s="289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</row>
    <row r="44" spans="1:60" s="492" customFormat="1" ht="12.9" customHeight="1" x14ac:dyDescent="0.3">
      <c r="A44" s="472"/>
      <c r="B44" s="614"/>
      <c r="C44" s="620"/>
      <c r="D44" s="289"/>
      <c r="E44" s="543" t="str">
        <f xml:space="preserve"> InpC!E$163</f>
        <v>Thousands in a million</v>
      </c>
      <c r="F44" s="543">
        <f xml:space="preserve"> InpC!F$163</f>
        <v>1000</v>
      </c>
      <c r="G44" s="543" t="str">
        <f xml:space="preserve"> InpC!G$163</f>
        <v>factor</v>
      </c>
      <c r="H44" s="543" t="str">
        <f xml:space="preserve"> InpC!H$163</f>
        <v>Technical constant</v>
      </c>
      <c r="I44" s="543">
        <f xml:space="preserve"> InpC!I$163</f>
        <v>0</v>
      </c>
      <c r="J44" s="543">
        <f xml:space="preserve"> InpC!J$163</f>
        <v>0</v>
      </c>
      <c r="K44" s="543">
        <f xml:space="preserve"> InpC!K$163</f>
        <v>0</v>
      </c>
      <c r="L44" s="543">
        <f xml:space="preserve"> InpC!N$163</f>
        <v>0</v>
      </c>
      <c r="M44" s="543">
        <f xml:space="preserve"> InpC!O$163</f>
        <v>0</v>
      </c>
      <c r="N44" s="543">
        <f xml:space="preserve"> InpC!P$163</f>
        <v>0</v>
      </c>
      <c r="O44" s="543">
        <f xml:space="preserve"> InpC!Q$163</f>
        <v>0</v>
      </c>
      <c r="P44" s="543">
        <f xml:space="preserve"> InpC!R$163</f>
        <v>0</v>
      </c>
      <c r="Q44" s="543">
        <f xml:space="preserve"> InpC!S$163</f>
        <v>0</v>
      </c>
      <c r="R44" s="543">
        <f xml:space="preserve"> InpC!T$163</f>
        <v>0</v>
      </c>
      <c r="S44" s="543">
        <f xml:space="preserve"> InpC!U$163</f>
        <v>0</v>
      </c>
      <c r="T44" s="543">
        <f xml:space="preserve"> InpC!V$163</f>
        <v>0</v>
      </c>
      <c r="U44" s="543">
        <f xml:space="preserve"> InpC!W$163</f>
        <v>0</v>
      </c>
      <c r="V44" s="543">
        <f xml:space="preserve"> InpC!X$163</f>
        <v>0</v>
      </c>
      <c r="W44" s="543">
        <f xml:space="preserve"> InpC!Y$163</f>
        <v>0</v>
      </c>
      <c r="X44" s="543">
        <f xml:space="preserve"> InpC!Z$163</f>
        <v>0</v>
      </c>
      <c r="Y44" s="543">
        <f xml:space="preserve"> InpC!AA$163</f>
        <v>0</v>
      </c>
      <c r="Z44" s="543">
        <f xml:space="preserve"> InpC!AB$163</f>
        <v>0</v>
      </c>
      <c r="AA44" s="543">
        <f xml:space="preserve"> InpC!AC$163</f>
        <v>0</v>
      </c>
      <c r="AB44" s="543">
        <f xml:space="preserve"> InpC!AD$163</f>
        <v>0</v>
      </c>
      <c r="AC44" s="543">
        <f xml:space="preserve"> InpC!AE$163</f>
        <v>0</v>
      </c>
      <c r="AD44" s="543">
        <f xml:space="preserve"> InpC!AF$163</f>
        <v>0</v>
      </c>
      <c r="AE44" s="543">
        <f xml:space="preserve"> InpC!AG$163</f>
        <v>0</v>
      </c>
      <c r="AF44" s="543">
        <f xml:space="preserve"> InpC!AH$163</f>
        <v>0</v>
      </c>
      <c r="AG44" s="543">
        <f xml:space="preserve"> InpC!AI$163</f>
        <v>0</v>
      </c>
      <c r="AH44" s="543">
        <f xml:space="preserve"> InpC!AJ$163</f>
        <v>0</v>
      </c>
      <c r="AI44" s="543">
        <f xml:space="preserve"> InpC!AK$163</f>
        <v>0</v>
      </c>
      <c r="AJ44" s="543">
        <f xml:space="preserve"> InpC!AL$163</f>
        <v>0</v>
      </c>
      <c r="AK44" s="543">
        <f xml:space="preserve"> InpC!AM$163</f>
        <v>0</v>
      </c>
      <c r="AL44" s="543">
        <f xml:space="preserve"> InpC!AN$163</f>
        <v>0</v>
      </c>
      <c r="AM44" s="543">
        <f xml:space="preserve"> InpC!AO$163</f>
        <v>0</v>
      </c>
      <c r="AN44" s="543">
        <f xml:space="preserve"> InpC!AP$163</f>
        <v>0</v>
      </c>
      <c r="AO44" s="543">
        <f xml:space="preserve"> InpC!AQ$163</f>
        <v>0</v>
      </c>
      <c r="AP44" s="543">
        <f xml:space="preserve"> InpC!AR$163</f>
        <v>0</v>
      </c>
      <c r="AQ44" s="543">
        <f xml:space="preserve"> InpC!AS$163</f>
        <v>0</v>
      </c>
      <c r="AR44" s="543">
        <f xml:space="preserve"> InpC!AT$163</f>
        <v>0</v>
      </c>
      <c r="AS44" s="543">
        <f xml:space="preserve"> InpC!AU$163</f>
        <v>0</v>
      </c>
      <c r="AT44" s="543">
        <f xml:space="preserve"> InpC!AV$163</f>
        <v>0</v>
      </c>
      <c r="AU44" s="543">
        <f xml:space="preserve"> InpC!AW$163</f>
        <v>0</v>
      </c>
      <c r="AV44" s="543">
        <f xml:space="preserve"> InpC!AX$163</f>
        <v>0</v>
      </c>
      <c r="AW44" s="543">
        <f xml:space="preserve"> InpC!AY$163</f>
        <v>0</v>
      </c>
      <c r="AX44" s="543">
        <f xml:space="preserve"> InpC!AZ$163</f>
        <v>0</v>
      </c>
      <c r="AY44" s="543">
        <f xml:space="preserve"> InpC!BA$163</f>
        <v>0</v>
      </c>
      <c r="AZ44" s="543">
        <f xml:space="preserve"> InpC!BB$163</f>
        <v>0</v>
      </c>
      <c r="BA44" s="543">
        <f xml:space="preserve"> InpC!BC$163</f>
        <v>0</v>
      </c>
      <c r="BB44" s="543">
        <f xml:space="preserve"> InpC!BD$163</f>
        <v>0</v>
      </c>
      <c r="BC44" s="543">
        <f xml:space="preserve"> InpC!BE$163</f>
        <v>0</v>
      </c>
      <c r="BD44" s="543">
        <f xml:space="preserve"> InpC!BF$163</f>
        <v>0</v>
      </c>
      <c r="BE44" s="543">
        <f xml:space="preserve"> InpC!BG$163</f>
        <v>0</v>
      </c>
      <c r="BF44" s="543">
        <f xml:space="preserve"> InpC!BH$163</f>
        <v>0</v>
      </c>
      <c r="BG44" s="543">
        <f xml:space="preserve"> InpC!BI$163</f>
        <v>0</v>
      </c>
      <c r="BH44" s="543">
        <f xml:space="preserve"> InpC!BJ$163</f>
        <v>0</v>
      </c>
    </row>
    <row r="45" spans="1:60" s="546" customFormat="1" ht="12.9" customHeight="1" x14ac:dyDescent="0.3">
      <c r="A45" s="478"/>
      <c r="B45" s="478"/>
      <c r="C45" s="479"/>
      <c r="D45" s="632"/>
      <c r="E45" s="516" t="s">
        <v>584</v>
      </c>
      <c r="F45" s="516"/>
      <c r="G45" s="516" t="s">
        <v>60</v>
      </c>
      <c r="H45" s="516"/>
      <c r="I45" s="516">
        <f xml:space="preserve"> SUM(K45:BH45)</f>
        <v>3000</v>
      </c>
      <c r="J45" s="516"/>
      <c r="K45" s="516">
        <f t="shared" ref="K45:AP45" si="11" xml:space="preserve"> (K42 * $F$44)</f>
        <v>0</v>
      </c>
      <c r="L45" s="516">
        <f t="shared" si="11"/>
        <v>0</v>
      </c>
      <c r="M45" s="516">
        <f t="shared" si="11"/>
        <v>0</v>
      </c>
      <c r="N45" s="516">
        <f t="shared" si="11"/>
        <v>0</v>
      </c>
      <c r="O45" s="516">
        <f t="shared" si="11"/>
        <v>0</v>
      </c>
      <c r="P45" s="516">
        <f t="shared" si="11"/>
        <v>0</v>
      </c>
      <c r="Q45" s="516">
        <f t="shared" si="11"/>
        <v>0</v>
      </c>
      <c r="R45" s="516">
        <f t="shared" si="11"/>
        <v>0</v>
      </c>
      <c r="S45" s="516">
        <f t="shared" si="11"/>
        <v>0</v>
      </c>
      <c r="T45" s="516">
        <f t="shared" si="11"/>
        <v>42</v>
      </c>
      <c r="U45" s="516">
        <f t="shared" si="11"/>
        <v>102.00000000000001</v>
      </c>
      <c r="V45" s="516">
        <f t="shared" si="11"/>
        <v>102.00000000000001</v>
      </c>
      <c r="W45" s="516">
        <f t="shared" si="11"/>
        <v>102.00000000000001</v>
      </c>
      <c r="X45" s="516">
        <f t="shared" si="11"/>
        <v>102.00000000000001</v>
      </c>
      <c r="Y45" s="516">
        <f t="shared" si="11"/>
        <v>102.00000000000001</v>
      </c>
      <c r="Z45" s="516">
        <f t="shared" si="11"/>
        <v>102.00000000000001</v>
      </c>
      <c r="AA45" s="516">
        <f t="shared" si="11"/>
        <v>102.00000000000001</v>
      </c>
      <c r="AB45" s="516">
        <f t="shared" si="11"/>
        <v>102.00000000000001</v>
      </c>
      <c r="AC45" s="516">
        <f t="shared" si="11"/>
        <v>102.00000000000001</v>
      </c>
      <c r="AD45" s="516">
        <f t="shared" si="11"/>
        <v>102.00000000000001</v>
      </c>
      <c r="AE45" s="516">
        <f t="shared" si="11"/>
        <v>102.00000000000001</v>
      </c>
      <c r="AF45" s="516">
        <f t="shared" si="11"/>
        <v>102.00000000000001</v>
      </c>
      <c r="AG45" s="516">
        <f t="shared" si="11"/>
        <v>102.00000000000001</v>
      </c>
      <c r="AH45" s="516">
        <f t="shared" si="11"/>
        <v>102.00000000000001</v>
      </c>
      <c r="AI45" s="516">
        <f t="shared" si="11"/>
        <v>102.00000000000001</v>
      </c>
      <c r="AJ45" s="516">
        <f t="shared" si="11"/>
        <v>102.00000000000001</v>
      </c>
      <c r="AK45" s="516">
        <f t="shared" si="11"/>
        <v>102.00000000000001</v>
      </c>
      <c r="AL45" s="516">
        <f t="shared" si="11"/>
        <v>102.00000000000001</v>
      </c>
      <c r="AM45" s="516">
        <f t="shared" si="11"/>
        <v>102.00000000000001</v>
      </c>
      <c r="AN45" s="516">
        <f t="shared" si="11"/>
        <v>102.00000000000001</v>
      </c>
      <c r="AO45" s="516">
        <f t="shared" si="11"/>
        <v>102.00000000000001</v>
      </c>
      <c r="AP45" s="516">
        <f t="shared" si="11"/>
        <v>102.00000000000001</v>
      </c>
      <c r="AQ45" s="516">
        <f t="shared" ref="AQ45:BH45" si="12" xml:space="preserve"> (AQ42 * $F$44)</f>
        <v>102.00000000000001</v>
      </c>
      <c r="AR45" s="516">
        <f t="shared" si="12"/>
        <v>102.00000000000001</v>
      </c>
      <c r="AS45" s="516">
        <f t="shared" si="12"/>
        <v>102.00000000000001</v>
      </c>
      <c r="AT45" s="516">
        <f t="shared" si="12"/>
        <v>102.00000000000001</v>
      </c>
      <c r="AU45" s="516">
        <f t="shared" si="12"/>
        <v>102.00000000000001</v>
      </c>
      <c r="AV45" s="516">
        <f t="shared" si="12"/>
        <v>102.00000000000001</v>
      </c>
      <c r="AW45" s="516">
        <f t="shared" si="12"/>
        <v>102.00000000000001</v>
      </c>
      <c r="AX45" s="516">
        <f t="shared" si="12"/>
        <v>0</v>
      </c>
      <c r="AY45" s="516">
        <f t="shared" si="12"/>
        <v>0</v>
      </c>
      <c r="AZ45" s="516">
        <f t="shared" si="12"/>
        <v>0</v>
      </c>
      <c r="BA45" s="516">
        <f t="shared" si="12"/>
        <v>0</v>
      </c>
      <c r="BB45" s="516">
        <f t="shared" si="12"/>
        <v>0</v>
      </c>
      <c r="BC45" s="516">
        <f t="shared" si="12"/>
        <v>0</v>
      </c>
      <c r="BD45" s="516">
        <f t="shared" si="12"/>
        <v>0</v>
      </c>
      <c r="BE45" s="516">
        <f t="shared" si="12"/>
        <v>0</v>
      </c>
      <c r="BF45" s="516">
        <f t="shared" si="12"/>
        <v>0</v>
      </c>
      <c r="BG45" s="516">
        <f t="shared" si="12"/>
        <v>0</v>
      </c>
      <c r="BH45" s="516">
        <f t="shared" si="12"/>
        <v>0</v>
      </c>
    </row>
    <row r="46" spans="1:60" s="492" customFormat="1" ht="12.9" customHeight="1" x14ac:dyDescent="0.3">
      <c r="A46" s="472"/>
      <c r="B46" s="614"/>
      <c r="C46" s="620"/>
      <c r="D46" s="289"/>
      <c r="E46" s="543"/>
      <c r="F46" s="543"/>
      <c r="G46" s="543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</row>
    <row r="47" spans="1:60" s="492" customFormat="1" ht="12.9" customHeight="1" x14ac:dyDescent="0.3">
      <c r="A47" s="472"/>
      <c r="B47" s="614"/>
      <c r="C47" s="620" t="s">
        <v>585</v>
      </c>
      <c r="D47" s="289"/>
      <c r="E47" s="543"/>
      <c r="F47" s="543"/>
      <c r="G47" s="543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289"/>
      <c r="AI47" s="289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</row>
    <row r="48" spans="1:60" s="492" customFormat="1" ht="12.9" customHeight="1" x14ac:dyDescent="0.3">
      <c r="A48" s="472"/>
      <c r="B48" s="614"/>
      <c r="C48" s="620"/>
      <c r="D48" s="289"/>
      <c r="E48" s="616" t="str">
        <f xml:space="preserve"> InpC!E$143</f>
        <v>MMBtu for each Mscf</v>
      </c>
      <c r="F48" s="616">
        <f xml:space="preserve"> InpC!F$143</f>
        <v>1.0249999999999999</v>
      </c>
      <c r="G48" s="616" t="str">
        <f xml:space="preserve"> InpC!G$143</f>
        <v>factor</v>
      </c>
      <c r="H48" s="616" t="str">
        <f xml:space="preserve"> InpC!H$143</f>
        <v>Known scientific constant</v>
      </c>
      <c r="I48" s="616">
        <f xml:space="preserve"> InpC!I$143</f>
        <v>0</v>
      </c>
      <c r="J48" s="616">
        <f xml:space="preserve"> InpC!J$143</f>
        <v>0</v>
      </c>
      <c r="K48" s="616">
        <f xml:space="preserve"> InpC!K$143</f>
        <v>0</v>
      </c>
      <c r="L48" s="616">
        <f xml:space="preserve"> InpC!N$143</f>
        <v>0</v>
      </c>
      <c r="M48" s="616">
        <f xml:space="preserve"> InpC!O$143</f>
        <v>0</v>
      </c>
      <c r="N48" s="616">
        <f xml:space="preserve"> InpC!P$143</f>
        <v>0</v>
      </c>
      <c r="O48" s="616">
        <f xml:space="preserve"> InpC!Q$143</f>
        <v>0</v>
      </c>
      <c r="P48" s="616">
        <f xml:space="preserve"> InpC!R$143</f>
        <v>0</v>
      </c>
      <c r="Q48" s="616">
        <f xml:space="preserve"> InpC!S$143</f>
        <v>0</v>
      </c>
      <c r="R48" s="616">
        <f xml:space="preserve"> InpC!T$143</f>
        <v>0</v>
      </c>
      <c r="S48" s="616">
        <f xml:space="preserve"> InpC!U$143</f>
        <v>0</v>
      </c>
      <c r="T48" s="616">
        <f xml:space="preserve"> InpC!V$143</f>
        <v>0</v>
      </c>
      <c r="U48" s="616">
        <f xml:space="preserve"> InpC!W$143</f>
        <v>0</v>
      </c>
      <c r="V48" s="616">
        <f xml:space="preserve"> InpC!X$143</f>
        <v>0</v>
      </c>
      <c r="W48" s="616">
        <f xml:space="preserve"> InpC!Y$143</f>
        <v>0</v>
      </c>
      <c r="X48" s="616">
        <f xml:space="preserve"> InpC!Z$143</f>
        <v>0</v>
      </c>
      <c r="Y48" s="616">
        <f xml:space="preserve"> InpC!AA$143</f>
        <v>0</v>
      </c>
      <c r="Z48" s="616">
        <f xml:space="preserve"> InpC!AB$143</f>
        <v>0</v>
      </c>
      <c r="AA48" s="616">
        <f xml:space="preserve"> InpC!AC$143</f>
        <v>0</v>
      </c>
      <c r="AB48" s="616">
        <f xml:space="preserve"> InpC!AD$143</f>
        <v>0</v>
      </c>
      <c r="AC48" s="616">
        <f xml:space="preserve"> InpC!AE$143</f>
        <v>0</v>
      </c>
      <c r="AD48" s="616">
        <f xml:space="preserve"> InpC!AF$143</f>
        <v>0</v>
      </c>
      <c r="AE48" s="616">
        <f xml:space="preserve"> InpC!AG$143</f>
        <v>0</v>
      </c>
      <c r="AF48" s="616">
        <f xml:space="preserve"> InpC!AH$143</f>
        <v>0</v>
      </c>
      <c r="AG48" s="616">
        <f xml:space="preserve"> InpC!AI$143</f>
        <v>0</v>
      </c>
      <c r="AH48" s="616">
        <f xml:space="preserve"> InpC!AJ$143</f>
        <v>0</v>
      </c>
      <c r="AI48" s="616">
        <f xml:space="preserve"> InpC!AK$143</f>
        <v>0</v>
      </c>
      <c r="AJ48" s="616">
        <f xml:space="preserve"> InpC!AL$143</f>
        <v>0</v>
      </c>
      <c r="AK48" s="616">
        <f xml:space="preserve"> InpC!AM$143</f>
        <v>0</v>
      </c>
      <c r="AL48" s="616">
        <f xml:space="preserve"> InpC!AN$143</f>
        <v>0</v>
      </c>
      <c r="AM48" s="616">
        <f xml:space="preserve"> InpC!AO$143</f>
        <v>0</v>
      </c>
      <c r="AN48" s="616">
        <f xml:space="preserve"> InpC!AP$143</f>
        <v>0</v>
      </c>
      <c r="AO48" s="616">
        <f xml:space="preserve"> InpC!AQ$143</f>
        <v>0</v>
      </c>
      <c r="AP48" s="616">
        <f xml:space="preserve"> InpC!AR$143</f>
        <v>0</v>
      </c>
      <c r="AQ48" s="616">
        <f xml:space="preserve"> InpC!AS$143</f>
        <v>0</v>
      </c>
      <c r="AR48" s="616">
        <f xml:space="preserve"> InpC!AT$143</f>
        <v>0</v>
      </c>
      <c r="AS48" s="616">
        <f xml:space="preserve"> InpC!AU$143</f>
        <v>0</v>
      </c>
      <c r="AT48" s="616">
        <f xml:space="preserve"> InpC!AV$143</f>
        <v>0</v>
      </c>
      <c r="AU48" s="616">
        <f xml:space="preserve"> InpC!AW$143</f>
        <v>0</v>
      </c>
      <c r="AV48" s="616">
        <f xml:space="preserve"> InpC!AX$143</f>
        <v>0</v>
      </c>
      <c r="AW48" s="616">
        <f xml:space="preserve"> InpC!AY$143</f>
        <v>0</v>
      </c>
      <c r="AX48" s="616">
        <f xml:space="preserve"> InpC!AZ$143</f>
        <v>0</v>
      </c>
      <c r="AY48" s="616">
        <f xml:space="preserve"> InpC!BA$143</f>
        <v>0</v>
      </c>
      <c r="AZ48" s="616">
        <f xml:space="preserve"> InpC!BB$143</f>
        <v>0</v>
      </c>
      <c r="BA48" s="616">
        <f xml:space="preserve"> InpC!BC$143</f>
        <v>0</v>
      </c>
      <c r="BB48" s="616">
        <f xml:space="preserve"> InpC!BD$143</f>
        <v>0</v>
      </c>
      <c r="BC48" s="616">
        <f xml:space="preserve"> InpC!BE$143</f>
        <v>0</v>
      </c>
      <c r="BD48" s="616">
        <f xml:space="preserve"> InpC!BF$143</f>
        <v>0</v>
      </c>
      <c r="BE48" s="616">
        <f xml:space="preserve"> InpC!BG$143</f>
        <v>0</v>
      </c>
      <c r="BF48" s="616">
        <f xml:space="preserve"> InpC!BH$143</f>
        <v>0</v>
      </c>
      <c r="BG48" s="616">
        <f xml:space="preserve"> InpC!BI$143</f>
        <v>0</v>
      </c>
      <c r="BH48" s="616">
        <f xml:space="preserve"> InpC!BJ$143</f>
        <v>0</v>
      </c>
    </row>
    <row r="49" spans="1:60" s="493" customFormat="1" ht="12.9" customHeight="1" thickBot="1" x14ac:dyDescent="0.35">
      <c r="A49" s="472"/>
      <c r="B49" s="614"/>
      <c r="C49" s="620"/>
      <c r="D49" s="516"/>
      <c r="E49" s="633" t="s">
        <v>586</v>
      </c>
      <c r="F49" s="633"/>
      <c r="G49" s="633" t="s">
        <v>64</v>
      </c>
      <c r="H49" s="633"/>
      <c r="I49" s="633">
        <f xml:space="preserve"> SUM(K49:BH49)</f>
        <v>3075.0000000000014</v>
      </c>
      <c r="J49" s="633"/>
      <c r="K49" s="633">
        <f t="shared" ref="K49:AP49" si="13" xml:space="preserve"> K45 * $F$48</f>
        <v>0</v>
      </c>
      <c r="L49" s="633">
        <f t="shared" si="13"/>
        <v>0</v>
      </c>
      <c r="M49" s="633">
        <f t="shared" si="13"/>
        <v>0</v>
      </c>
      <c r="N49" s="633">
        <f t="shared" si="13"/>
        <v>0</v>
      </c>
      <c r="O49" s="633">
        <f t="shared" si="13"/>
        <v>0</v>
      </c>
      <c r="P49" s="633">
        <f t="shared" si="13"/>
        <v>0</v>
      </c>
      <c r="Q49" s="633">
        <f t="shared" si="13"/>
        <v>0</v>
      </c>
      <c r="R49" s="633">
        <f t="shared" si="13"/>
        <v>0</v>
      </c>
      <c r="S49" s="633">
        <f t="shared" si="13"/>
        <v>0</v>
      </c>
      <c r="T49" s="633">
        <f t="shared" si="13"/>
        <v>43.05</v>
      </c>
      <c r="U49" s="633">
        <f t="shared" si="13"/>
        <v>104.55000000000001</v>
      </c>
      <c r="V49" s="633">
        <f t="shared" si="13"/>
        <v>104.55000000000001</v>
      </c>
      <c r="W49" s="633">
        <f t="shared" si="13"/>
        <v>104.55000000000001</v>
      </c>
      <c r="X49" s="633">
        <f t="shared" si="13"/>
        <v>104.55000000000001</v>
      </c>
      <c r="Y49" s="633">
        <f t="shared" si="13"/>
        <v>104.55000000000001</v>
      </c>
      <c r="Z49" s="633">
        <f t="shared" si="13"/>
        <v>104.55000000000001</v>
      </c>
      <c r="AA49" s="633">
        <f t="shared" si="13"/>
        <v>104.55000000000001</v>
      </c>
      <c r="AB49" s="633">
        <f t="shared" si="13"/>
        <v>104.55000000000001</v>
      </c>
      <c r="AC49" s="633">
        <f t="shared" si="13"/>
        <v>104.55000000000001</v>
      </c>
      <c r="AD49" s="633">
        <f t="shared" si="13"/>
        <v>104.55000000000001</v>
      </c>
      <c r="AE49" s="633">
        <f t="shared" si="13"/>
        <v>104.55000000000001</v>
      </c>
      <c r="AF49" s="633">
        <f t="shared" si="13"/>
        <v>104.55000000000001</v>
      </c>
      <c r="AG49" s="633">
        <f t="shared" si="13"/>
        <v>104.55000000000001</v>
      </c>
      <c r="AH49" s="633">
        <f t="shared" si="13"/>
        <v>104.55000000000001</v>
      </c>
      <c r="AI49" s="633">
        <f t="shared" si="13"/>
        <v>104.55000000000001</v>
      </c>
      <c r="AJ49" s="633">
        <f t="shared" si="13"/>
        <v>104.55000000000001</v>
      </c>
      <c r="AK49" s="633">
        <f t="shared" si="13"/>
        <v>104.55000000000001</v>
      </c>
      <c r="AL49" s="633">
        <f t="shared" si="13"/>
        <v>104.55000000000001</v>
      </c>
      <c r="AM49" s="633">
        <f t="shared" si="13"/>
        <v>104.55000000000001</v>
      </c>
      <c r="AN49" s="633">
        <f t="shared" si="13"/>
        <v>104.55000000000001</v>
      </c>
      <c r="AO49" s="633">
        <f t="shared" si="13"/>
        <v>104.55000000000001</v>
      </c>
      <c r="AP49" s="633">
        <f t="shared" si="13"/>
        <v>104.55000000000001</v>
      </c>
      <c r="AQ49" s="633">
        <f t="shared" ref="AQ49:BH49" si="14" xml:space="preserve"> AQ45 * $F$48</f>
        <v>104.55000000000001</v>
      </c>
      <c r="AR49" s="633">
        <f t="shared" si="14"/>
        <v>104.55000000000001</v>
      </c>
      <c r="AS49" s="633">
        <f t="shared" si="14"/>
        <v>104.55000000000001</v>
      </c>
      <c r="AT49" s="633">
        <f t="shared" si="14"/>
        <v>104.55000000000001</v>
      </c>
      <c r="AU49" s="633">
        <f t="shared" si="14"/>
        <v>104.55000000000001</v>
      </c>
      <c r="AV49" s="633">
        <f t="shared" si="14"/>
        <v>104.55000000000001</v>
      </c>
      <c r="AW49" s="633">
        <f t="shared" si="14"/>
        <v>104.55000000000001</v>
      </c>
      <c r="AX49" s="633">
        <f t="shared" si="14"/>
        <v>0</v>
      </c>
      <c r="AY49" s="633">
        <f t="shared" si="14"/>
        <v>0</v>
      </c>
      <c r="AZ49" s="633">
        <f t="shared" si="14"/>
        <v>0</v>
      </c>
      <c r="BA49" s="633">
        <f t="shared" si="14"/>
        <v>0</v>
      </c>
      <c r="BB49" s="633">
        <f t="shared" si="14"/>
        <v>0</v>
      </c>
      <c r="BC49" s="633">
        <f t="shared" si="14"/>
        <v>0</v>
      </c>
      <c r="BD49" s="633">
        <f t="shared" si="14"/>
        <v>0</v>
      </c>
      <c r="BE49" s="633">
        <f t="shared" si="14"/>
        <v>0</v>
      </c>
      <c r="BF49" s="633">
        <f t="shared" si="14"/>
        <v>0</v>
      </c>
      <c r="BG49" s="633">
        <f t="shared" si="14"/>
        <v>0</v>
      </c>
      <c r="BH49" s="633">
        <f t="shared" si="14"/>
        <v>0</v>
      </c>
    </row>
    <row r="50" spans="1:60" s="492" customFormat="1" ht="12.9" customHeight="1" x14ac:dyDescent="0.3">
      <c r="A50" s="472"/>
      <c r="B50" s="614"/>
      <c r="C50" s="620"/>
      <c r="D50" s="289"/>
      <c r="E50" s="543"/>
      <c r="F50" s="543"/>
      <c r="G50" s="543"/>
      <c r="H50" s="289"/>
      <c r="I50" s="289"/>
      <c r="J50" s="289"/>
      <c r="K50" s="289"/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89"/>
      <c r="Z50" s="289"/>
      <c r="AA50" s="289"/>
      <c r="AB50" s="289"/>
      <c r="AC50" s="289"/>
      <c r="AD50" s="289"/>
      <c r="AE50" s="289"/>
      <c r="AF50" s="289"/>
      <c r="AG50" s="289"/>
      <c r="AH50" s="289"/>
      <c r="AI50" s="289"/>
      <c r="AJ50" s="289"/>
      <c r="AK50" s="289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89"/>
    </row>
    <row r="51" spans="1:60" s="492" customFormat="1" ht="12.9" customHeight="1" x14ac:dyDescent="0.3">
      <c r="A51" s="472"/>
      <c r="B51" s="614" t="s">
        <v>587</v>
      </c>
      <c r="C51" s="473"/>
      <c r="D51" s="615"/>
      <c r="E51" s="543"/>
      <c r="F51" s="543"/>
      <c r="G51" s="543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289"/>
      <c r="AI51" s="289"/>
      <c r="AJ51" s="289"/>
      <c r="AK51" s="289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89"/>
      <c r="AW51" s="289"/>
      <c r="AX51" s="289"/>
      <c r="AY51" s="289"/>
      <c r="AZ51" s="289"/>
      <c r="BA51" s="289"/>
      <c r="BB51" s="289"/>
      <c r="BC51" s="289"/>
      <c r="BD51" s="289"/>
      <c r="BE51" s="289"/>
      <c r="BF51" s="289"/>
      <c r="BG51" s="289"/>
      <c r="BH51" s="289"/>
    </row>
    <row r="52" spans="1:60" s="492" customFormat="1" ht="12.9" customHeight="1" x14ac:dyDescent="0.3">
      <c r="A52" s="472"/>
      <c r="B52" s="614"/>
      <c r="C52" s="620" t="s">
        <v>588</v>
      </c>
      <c r="D52" s="289"/>
      <c r="E52" s="543"/>
      <c r="F52" s="543"/>
      <c r="G52" s="543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289"/>
      <c r="AI52" s="289"/>
      <c r="AJ52" s="289"/>
      <c r="AK52" s="289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89"/>
      <c r="AW52" s="289"/>
      <c r="AX52" s="289"/>
      <c r="AY52" s="289"/>
      <c r="AZ52" s="289"/>
      <c r="BA52" s="289"/>
      <c r="BB52" s="289"/>
      <c r="BC52" s="289"/>
      <c r="BD52" s="289"/>
      <c r="BE52" s="289"/>
      <c r="BF52" s="289"/>
      <c r="BG52" s="289"/>
      <c r="BH52" s="289"/>
    </row>
    <row r="53" spans="1:60" s="493" customFormat="1" ht="12.9" customHeight="1" x14ac:dyDescent="0.3">
      <c r="A53" s="472"/>
      <c r="B53" s="472"/>
      <c r="C53" s="620"/>
      <c r="D53" s="516"/>
      <c r="E53" s="634" t="str">
        <f t="shared" ref="E53:AJ53" si="15" xml:space="preserve"> E$26</f>
        <v>Condensates Production pre-sensitivity</v>
      </c>
      <c r="F53" s="634">
        <f t="shared" si="15"/>
        <v>0</v>
      </c>
      <c r="G53" s="634" t="str">
        <f t="shared" si="15"/>
        <v>MM bbl</v>
      </c>
      <c r="H53" s="634">
        <f t="shared" si="15"/>
        <v>0</v>
      </c>
      <c r="I53" s="516">
        <f t="shared" si="15"/>
        <v>20.999999999999996</v>
      </c>
      <c r="J53" s="634">
        <f t="shared" si="15"/>
        <v>0</v>
      </c>
      <c r="K53" s="634">
        <f t="shared" si="15"/>
        <v>0</v>
      </c>
      <c r="L53" s="634">
        <f t="shared" si="15"/>
        <v>0</v>
      </c>
      <c r="M53" s="634">
        <f t="shared" si="15"/>
        <v>0</v>
      </c>
      <c r="N53" s="634">
        <f t="shared" si="15"/>
        <v>0</v>
      </c>
      <c r="O53" s="634">
        <f t="shared" si="15"/>
        <v>0</v>
      </c>
      <c r="P53" s="634">
        <f t="shared" si="15"/>
        <v>0</v>
      </c>
      <c r="Q53" s="634">
        <f t="shared" si="15"/>
        <v>0</v>
      </c>
      <c r="R53" s="634">
        <f t="shared" si="15"/>
        <v>0</v>
      </c>
      <c r="S53" s="634">
        <f t="shared" si="15"/>
        <v>0</v>
      </c>
      <c r="T53" s="634">
        <f t="shared" si="15"/>
        <v>0.29399999999999998</v>
      </c>
      <c r="U53" s="634">
        <f t="shared" si="15"/>
        <v>0.71400000000000008</v>
      </c>
      <c r="V53" s="634">
        <f t="shared" si="15"/>
        <v>0.71400000000000008</v>
      </c>
      <c r="W53" s="634">
        <f t="shared" si="15"/>
        <v>0.71400000000000008</v>
      </c>
      <c r="X53" s="634">
        <f t="shared" si="15"/>
        <v>0.71400000000000008</v>
      </c>
      <c r="Y53" s="634">
        <f t="shared" si="15"/>
        <v>0.71400000000000008</v>
      </c>
      <c r="Z53" s="634">
        <f t="shared" si="15"/>
        <v>0.71400000000000008</v>
      </c>
      <c r="AA53" s="634">
        <f t="shared" si="15"/>
        <v>0.71400000000000008</v>
      </c>
      <c r="AB53" s="634">
        <f t="shared" si="15"/>
        <v>0.71400000000000008</v>
      </c>
      <c r="AC53" s="634">
        <f t="shared" si="15"/>
        <v>0.71400000000000008</v>
      </c>
      <c r="AD53" s="634">
        <f t="shared" si="15"/>
        <v>0.71400000000000008</v>
      </c>
      <c r="AE53" s="634">
        <f t="shared" si="15"/>
        <v>0.71400000000000008</v>
      </c>
      <c r="AF53" s="634">
        <f t="shared" si="15"/>
        <v>0.71400000000000008</v>
      </c>
      <c r="AG53" s="634">
        <f t="shared" si="15"/>
        <v>0.71400000000000008</v>
      </c>
      <c r="AH53" s="634">
        <f t="shared" si="15"/>
        <v>0.71400000000000008</v>
      </c>
      <c r="AI53" s="634">
        <f t="shared" si="15"/>
        <v>0.71400000000000008</v>
      </c>
      <c r="AJ53" s="634">
        <f t="shared" si="15"/>
        <v>0.71400000000000008</v>
      </c>
      <c r="AK53" s="634">
        <f t="shared" ref="AK53:BH53" si="16" xml:space="preserve"> AK$26</f>
        <v>0.71400000000000008</v>
      </c>
      <c r="AL53" s="634">
        <f t="shared" si="16"/>
        <v>0.71400000000000008</v>
      </c>
      <c r="AM53" s="634">
        <f t="shared" si="16"/>
        <v>0.71400000000000008</v>
      </c>
      <c r="AN53" s="634">
        <f t="shared" si="16"/>
        <v>0.71400000000000008</v>
      </c>
      <c r="AO53" s="634">
        <f t="shared" si="16"/>
        <v>0.71400000000000008</v>
      </c>
      <c r="AP53" s="634">
        <f t="shared" si="16"/>
        <v>0.71400000000000008</v>
      </c>
      <c r="AQ53" s="634">
        <f t="shared" si="16"/>
        <v>0.71400000000000008</v>
      </c>
      <c r="AR53" s="634">
        <f t="shared" si="16"/>
        <v>0.71400000000000008</v>
      </c>
      <c r="AS53" s="634">
        <f t="shared" si="16"/>
        <v>0.71400000000000008</v>
      </c>
      <c r="AT53" s="634">
        <f t="shared" si="16"/>
        <v>0.71400000000000008</v>
      </c>
      <c r="AU53" s="634">
        <f t="shared" si="16"/>
        <v>0.71400000000000008</v>
      </c>
      <c r="AV53" s="634">
        <f t="shared" si="16"/>
        <v>0.71400000000000008</v>
      </c>
      <c r="AW53" s="634">
        <f t="shared" si="16"/>
        <v>0.71400000000000008</v>
      </c>
      <c r="AX53" s="634">
        <f t="shared" si="16"/>
        <v>0</v>
      </c>
      <c r="AY53" s="634">
        <f t="shared" si="16"/>
        <v>0</v>
      </c>
      <c r="AZ53" s="634">
        <f t="shared" si="16"/>
        <v>0</v>
      </c>
      <c r="BA53" s="634">
        <f t="shared" si="16"/>
        <v>0</v>
      </c>
      <c r="BB53" s="634">
        <f t="shared" si="16"/>
        <v>0</v>
      </c>
      <c r="BC53" s="634">
        <f t="shared" si="16"/>
        <v>0</v>
      </c>
      <c r="BD53" s="634">
        <f t="shared" si="16"/>
        <v>0</v>
      </c>
      <c r="BE53" s="634">
        <f t="shared" si="16"/>
        <v>0</v>
      </c>
      <c r="BF53" s="634">
        <f t="shared" si="16"/>
        <v>0</v>
      </c>
      <c r="BG53" s="634">
        <f t="shared" si="16"/>
        <v>0</v>
      </c>
      <c r="BH53" s="634">
        <f t="shared" si="16"/>
        <v>0</v>
      </c>
    </row>
    <row r="54" spans="1:60" s="493" customFormat="1" ht="12.9" customHeight="1" x14ac:dyDescent="0.3">
      <c r="A54" s="472"/>
      <c r="B54" s="472"/>
      <c r="C54" s="620"/>
      <c r="D54" s="516"/>
      <c r="E54" s="516" t="str">
        <f t="shared" ref="E54:AJ54" si="17" xml:space="preserve"> E$45</f>
        <v>Production Rate - gas</v>
      </c>
      <c r="F54" s="516">
        <f t="shared" si="17"/>
        <v>0</v>
      </c>
      <c r="G54" s="516" t="str">
        <f t="shared" si="17"/>
        <v>Bscf</v>
      </c>
      <c r="H54" s="516">
        <f t="shared" si="17"/>
        <v>0</v>
      </c>
      <c r="I54" s="516">
        <f t="shared" si="17"/>
        <v>3000</v>
      </c>
      <c r="J54" s="516">
        <f t="shared" si="17"/>
        <v>0</v>
      </c>
      <c r="K54" s="516">
        <f t="shared" si="17"/>
        <v>0</v>
      </c>
      <c r="L54" s="516">
        <f t="shared" si="17"/>
        <v>0</v>
      </c>
      <c r="M54" s="516">
        <f t="shared" si="17"/>
        <v>0</v>
      </c>
      <c r="N54" s="516">
        <f t="shared" si="17"/>
        <v>0</v>
      </c>
      <c r="O54" s="516">
        <f t="shared" si="17"/>
        <v>0</v>
      </c>
      <c r="P54" s="516">
        <f t="shared" si="17"/>
        <v>0</v>
      </c>
      <c r="Q54" s="516">
        <f t="shared" si="17"/>
        <v>0</v>
      </c>
      <c r="R54" s="516">
        <f t="shared" si="17"/>
        <v>0</v>
      </c>
      <c r="S54" s="516">
        <f t="shared" si="17"/>
        <v>0</v>
      </c>
      <c r="T54" s="516">
        <f t="shared" si="17"/>
        <v>42</v>
      </c>
      <c r="U54" s="516">
        <f t="shared" si="17"/>
        <v>102.00000000000001</v>
      </c>
      <c r="V54" s="516">
        <f t="shared" si="17"/>
        <v>102.00000000000001</v>
      </c>
      <c r="W54" s="516">
        <f t="shared" si="17"/>
        <v>102.00000000000001</v>
      </c>
      <c r="X54" s="516">
        <f t="shared" si="17"/>
        <v>102.00000000000001</v>
      </c>
      <c r="Y54" s="516">
        <f t="shared" si="17"/>
        <v>102.00000000000001</v>
      </c>
      <c r="Z54" s="516">
        <f t="shared" si="17"/>
        <v>102.00000000000001</v>
      </c>
      <c r="AA54" s="516">
        <f t="shared" si="17"/>
        <v>102.00000000000001</v>
      </c>
      <c r="AB54" s="516">
        <f t="shared" si="17"/>
        <v>102.00000000000001</v>
      </c>
      <c r="AC54" s="516">
        <f t="shared" si="17"/>
        <v>102.00000000000001</v>
      </c>
      <c r="AD54" s="516">
        <f t="shared" si="17"/>
        <v>102.00000000000001</v>
      </c>
      <c r="AE54" s="516">
        <f t="shared" si="17"/>
        <v>102.00000000000001</v>
      </c>
      <c r="AF54" s="516">
        <f t="shared" si="17"/>
        <v>102.00000000000001</v>
      </c>
      <c r="AG54" s="516">
        <f t="shared" si="17"/>
        <v>102.00000000000001</v>
      </c>
      <c r="AH54" s="516">
        <f t="shared" si="17"/>
        <v>102.00000000000001</v>
      </c>
      <c r="AI54" s="516">
        <f t="shared" si="17"/>
        <v>102.00000000000001</v>
      </c>
      <c r="AJ54" s="516">
        <f t="shared" si="17"/>
        <v>102.00000000000001</v>
      </c>
      <c r="AK54" s="516">
        <f t="shared" ref="AK54:BH54" si="18" xml:space="preserve"> AK$45</f>
        <v>102.00000000000001</v>
      </c>
      <c r="AL54" s="516">
        <f t="shared" si="18"/>
        <v>102.00000000000001</v>
      </c>
      <c r="AM54" s="516">
        <f t="shared" si="18"/>
        <v>102.00000000000001</v>
      </c>
      <c r="AN54" s="516">
        <f t="shared" si="18"/>
        <v>102.00000000000001</v>
      </c>
      <c r="AO54" s="516">
        <f t="shared" si="18"/>
        <v>102.00000000000001</v>
      </c>
      <c r="AP54" s="516">
        <f t="shared" si="18"/>
        <v>102.00000000000001</v>
      </c>
      <c r="AQ54" s="516">
        <f t="shared" si="18"/>
        <v>102.00000000000001</v>
      </c>
      <c r="AR54" s="516">
        <f t="shared" si="18"/>
        <v>102.00000000000001</v>
      </c>
      <c r="AS54" s="516">
        <f t="shared" si="18"/>
        <v>102.00000000000001</v>
      </c>
      <c r="AT54" s="516">
        <f t="shared" si="18"/>
        <v>102.00000000000001</v>
      </c>
      <c r="AU54" s="516">
        <f t="shared" si="18"/>
        <v>102.00000000000001</v>
      </c>
      <c r="AV54" s="516">
        <f t="shared" si="18"/>
        <v>102.00000000000001</v>
      </c>
      <c r="AW54" s="516">
        <f t="shared" si="18"/>
        <v>102.00000000000001</v>
      </c>
      <c r="AX54" s="516">
        <f t="shared" si="18"/>
        <v>0</v>
      </c>
      <c r="AY54" s="516">
        <f t="shared" si="18"/>
        <v>0</v>
      </c>
      <c r="AZ54" s="516">
        <f t="shared" si="18"/>
        <v>0</v>
      </c>
      <c r="BA54" s="516">
        <f t="shared" si="18"/>
        <v>0</v>
      </c>
      <c r="BB54" s="516">
        <f t="shared" si="18"/>
        <v>0</v>
      </c>
      <c r="BC54" s="516">
        <f t="shared" si="18"/>
        <v>0</v>
      </c>
      <c r="BD54" s="516">
        <f t="shared" si="18"/>
        <v>0</v>
      </c>
      <c r="BE54" s="516">
        <f t="shared" si="18"/>
        <v>0</v>
      </c>
      <c r="BF54" s="516">
        <f t="shared" si="18"/>
        <v>0</v>
      </c>
      <c r="BG54" s="516">
        <f t="shared" si="18"/>
        <v>0</v>
      </c>
      <c r="BH54" s="516">
        <f t="shared" si="18"/>
        <v>0</v>
      </c>
    </row>
    <row r="55" spans="1:60" s="492" customFormat="1" ht="12.9" customHeight="1" x14ac:dyDescent="0.3">
      <c r="A55" s="472"/>
      <c r="B55" s="472"/>
      <c r="C55" s="620"/>
      <c r="D55" s="615"/>
      <c r="E55" s="621" t="str">
        <f xml:space="preserve"> 'Time&amp;Esc'!E$161</f>
        <v>Production sens.</v>
      </c>
      <c r="F55" s="621">
        <f xml:space="preserve"> 'Time&amp;Esc'!F$161</f>
        <v>0</v>
      </c>
      <c r="G55" s="621" t="str">
        <f xml:space="preserve"> 'Time&amp;Esc'!G$161</f>
        <v>%</v>
      </c>
      <c r="H55" s="621">
        <f xml:space="preserve"> 'Time&amp;Esc'!H$161</f>
        <v>0</v>
      </c>
      <c r="I55" s="621">
        <f xml:space="preserve"> 'Time&amp;Esc'!I$161</f>
        <v>0</v>
      </c>
      <c r="J55" s="621">
        <f xml:space="preserve"> 'Time&amp;Esc'!J$161</f>
        <v>0</v>
      </c>
      <c r="K55" s="621">
        <f xml:space="preserve"> 'Time&amp;Esc'!K$161</f>
        <v>1</v>
      </c>
      <c r="L55" s="621">
        <f xml:space="preserve"> 'Time&amp;Esc'!L$161</f>
        <v>1</v>
      </c>
      <c r="M55" s="621">
        <f xml:space="preserve"> 'Time&amp;Esc'!M$161</f>
        <v>1</v>
      </c>
      <c r="N55" s="621">
        <f xml:space="preserve"> 'Time&amp;Esc'!N$161</f>
        <v>1</v>
      </c>
      <c r="O55" s="621">
        <f xml:space="preserve"> 'Time&amp;Esc'!O$161</f>
        <v>1</v>
      </c>
      <c r="P55" s="621">
        <f xml:space="preserve"> 'Time&amp;Esc'!P$161</f>
        <v>1</v>
      </c>
      <c r="Q55" s="621">
        <f xml:space="preserve"> 'Time&amp;Esc'!Q$161</f>
        <v>1</v>
      </c>
      <c r="R55" s="621">
        <f xml:space="preserve"> 'Time&amp;Esc'!R$161</f>
        <v>1</v>
      </c>
      <c r="S55" s="621">
        <f xml:space="preserve"> 'Time&amp;Esc'!S$161</f>
        <v>1</v>
      </c>
      <c r="T55" s="621">
        <f xml:space="preserve"> 'Time&amp;Esc'!T$161</f>
        <v>1</v>
      </c>
      <c r="U55" s="621">
        <f xml:space="preserve"> 'Time&amp;Esc'!U$161</f>
        <v>1</v>
      </c>
      <c r="V55" s="621">
        <f xml:space="preserve"> 'Time&amp;Esc'!V$161</f>
        <v>1</v>
      </c>
      <c r="W55" s="621">
        <f xml:space="preserve"> 'Time&amp;Esc'!W$161</f>
        <v>1</v>
      </c>
      <c r="X55" s="621">
        <f xml:space="preserve"> 'Time&amp;Esc'!X$161</f>
        <v>1</v>
      </c>
      <c r="Y55" s="621">
        <f xml:space="preserve"> 'Time&amp;Esc'!Y$161</f>
        <v>1</v>
      </c>
      <c r="Z55" s="621">
        <f xml:space="preserve"> 'Time&amp;Esc'!Z$161</f>
        <v>1</v>
      </c>
      <c r="AA55" s="621">
        <f xml:space="preserve"> 'Time&amp;Esc'!AA$161</f>
        <v>1</v>
      </c>
      <c r="AB55" s="621">
        <f xml:space="preserve"> 'Time&amp;Esc'!AB$161</f>
        <v>1</v>
      </c>
      <c r="AC55" s="621">
        <f xml:space="preserve"> 'Time&amp;Esc'!AC$161</f>
        <v>1</v>
      </c>
      <c r="AD55" s="621">
        <f xml:space="preserve"> 'Time&amp;Esc'!AD$161</f>
        <v>1</v>
      </c>
      <c r="AE55" s="621">
        <f xml:space="preserve"> 'Time&amp;Esc'!AE$161</f>
        <v>1</v>
      </c>
      <c r="AF55" s="621">
        <f xml:space="preserve"> 'Time&amp;Esc'!AF$161</f>
        <v>1</v>
      </c>
      <c r="AG55" s="621">
        <f xml:space="preserve"> 'Time&amp;Esc'!AG$161</f>
        <v>1</v>
      </c>
      <c r="AH55" s="621">
        <f xml:space="preserve"> 'Time&amp;Esc'!AH$161</f>
        <v>1</v>
      </c>
      <c r="AI55" s="621">
        <f xml:space="preserve"> 'Time&amp;Esc'!AI$161</f>
        <v>1</v>
      </c>
      <c r="AJ55" s="621">
        <f xml:space="preserve"> 'Time&amp;Esc'!AJ$161</f>
        <v>1</v>
      </c>
      <c r="AK55" s="621">
        <f xml:space="preserve"> 'Time&amp;Esc'!AK$161</f>
        <v>1</v>
      </c>
      <c r="AL55" s="621">
        <f xml:space="preserve"> 'Time&amp;Esc'!AL$161</f>
        <v>1</v>
      </c>
      <c r="AM55" s="621">
        <f xml:space="preserve"> 'Time&amp;Esc'!AM$161</f>
        <v>1</v>
      </c>
      <c r="AN55" s="621">
        <f xml:space="preserve"> 'Time&amp;Esc'!AN$161</f>
        <v>1</v>
      </c>
      <c r="AO55" s="621">
        <f xml:space="preserve"> 'Time&amp;Esc'!AO$161</f>
        <v>1</v>
      </c>
      <c r="AP55" s="621">
        <f xml:space="preserve"> 'Time&amp;Esc'!AP$161</f>
        <v>1</v>
      </c>
      <c r="AQ55" s="621">
        <f xml:space="preserve"> 'Time&amp;Esc'!AQ$161</f>
        <v>1</v>
      </c>
      <c r="AR55" s="621">
        <f xml:space="preserve"> 'Time&amp;Esc'!AR$161</f>
        <v>1</v>
      </c>
      <c r="AS55" s="621">
        <f xml:space="preserve"> 'Time&amp;Esc'!AS$161</f>
        <v>1</v>
      </c>
      <c r="AT55" s="621">
        <f xml:space="preserve"> 'Time&amp;Esc'!AT$161</f>
        <v>1</v>
      </c>
      <c r="AU55" s="621">
        <f xml:space="preserve"> 'Time&amp;Esc'!AU$161</f>
        <v>1</v>
      </c>
      <c r="AV55" s="621">
        <f xml:space="preserve"> 'Time&amp;Esc'!AV$161</f>
        <v>1</v>
      </c>
      <c r="AW55" s="621">
        <f xml:space="preserve"> 'Time&amp;Esc'!AW$161</f>
        <v>1</v>
      </c>
      <c r="AX55" s="621">
        <f xml:space="preserve"> 'Time&amp;Esc'!AX$161</f>
        <v>1</v>
      </c>
      <c r="AY55" s="621">
        <f xml:space="preserve"> 'Time&amp;Esc'!AY$161</f>
        <v>1</v>
      </c>
      <c r="AZ55" s="621">
        <f xml:space="preserve"> 'Time&amp;Esc'!AZ$161</f>
        <v>1</v>
      </c>
      <c r="BA55" s="621">
        <f xml:space="preserve"> 'Time&amp;Esc'!BA$161</f>
        <v>1</v>
      </c>
      <c r="BB55" s="621">
        <f xml:space="preserve"> 'Time&amp;Esc'!BB$161</f>
        <v>1</v>
      </c>
      <c r="BC55" s="621">
        <f xml:space="preserve"> 'Time&amp;Esc'!BC$161</f>
        <v>1</v>
      </c>
      <c r="BD55" s="621">
        <f xml:space="preserve"> 'Time&amp;Esc'!BD$161</f>
        <v>1</v>
      </c>
      <c r="BE55" s="621">
        <f xml:space="preserve"> 'Time&amp;Esc'!BE$161</f>
        <v>1</v>
      </c>
      <c r="BF55" s="621">
        <f xml:space="preserve"> 'Time&amp;Esc'!BF$161</f>
        <v>1</v>
      </c>
      <c r="BG55" s="621">
        <f xml:space="preserve"> 'Time&amp;Esc'!BG$161</f>
        <v>1</v>
      </c>
      <c r="BH55" s="621">
        <f xml:space="preserve"> 'Time&amp;Esc'!BH$161</f>
        <v>1</v>
      </c>
    </row>
    <row r="56" spans="1:60" s="493" customFormat="1" ht="12.9" customHeight="1" x14ac:dyDescent="0.3">
      <c r="A56" s="472"/>
      <c r="B56" s="472"/>
      <c r="C56" s="473"/>
      <c r="D56" s="516"/>
      <c r="E56" s="516" t="s">
        <v>589</v>
      </c>
      <c r="F56" s="516"/>
      <c r="G56" s="516" t="str">
        <f>G53</f>
        <v>MM bbl</v>
      </c>
      <c r="H56" s="516"/>
      <c r="I56" s="516">
        <f xml:space="preserve"> SUM(K56:BH56)</f>
        <v>20.999999999999996</v>
      </c>
      <c r="J56" s="516"/>
      <c r="K56" s="516">
        <f t="shared" ref="K56:AP56" si="19" xml:space="preserve"> K53 * K55</f>
        <v>0</v>
      </c>
      <c r="L56" s="516">
        <f t="shared" si="19"/>
        <v>0</v>
      </c>
      <c r="M56" s="516">
        <f t="shared" si="19"/>
        <v>0</v>
      </c>
      <c r="N56" s="516">
        <f t="shared" si="19"/>
        <v>0</v>
      </c>
      <c r="O56" s="516">
        <f t="shared" si="19"/>
        <v>0</v>
      </c>
      <c r="P56" s="516">
        <f t="shared" si="19"/>
        <v>0</v>
      </c>
      <c r="Q56" s="516">
        <f t="shared" si="19"/>
        <v>0</v>
      </c>
      <c r="R56" s="516">
        <f t="shared" si="19"/>
        <v>0</v>
      </c>
      <c r="S56" s="516">
        <f t="shared" si="19"/>
        <v>0</v>
      </c>
      <c r="T56" s="516">
        <f t="shared" si="19"/>
        <v>0.29399999999999998</v>
      </c>
      <c r="U56" s="516">
        <f t="shared" si="19"/>
        <v>0.71400000000000008</v>
      </c>
      <c r="V56" s="516">
        <f t="shared" si="19"/>
        <v>0.71400000000000008</v>
      </c>
      <c r="W56" s="516">
        <f t="shared" si="19"/>
        <v>0.71400000000000008</v>
      </c>
      <c r="X56" s="516">
        <f t="shared" si="19"/>
        <v>0.71400000000000008</v>
      </c>
      <c r="Y56" s="516">
        <f t="shared" si="19"/>
        <v>0.71400000000000008</v>
      </c>
      <c r="Z56" s="516">
        <f t="shared" si="19"/>
        <v>0.71400000000000008</v>
      </c>
      <c r="AA56" s="516">
        <f t="shared" si="19"/>
        <v>0.71400000000000008</v>
      </c>
      <c r="AB56" s="516">
        <f t="shared" si="19"/>
        <v>0.71400000000000008</v>
      </c>
      <c r="AC56" s="516">
        <f t="shared" si="19"/>
        <v>0.71400000000000008</v>
      </c>
      <c r="AD56" s="516">
        <f t="shared" si="19"/>
        <v>0.71400000000000008</v>
      </c>
      <c r="AE56" s="516">
        <f t="shared" si="19"/>
        <v>0.71400000000000008</v>
      </c>
      <c r="AF56" s="516">
        <f t="shared" si="19"/>
        <v>0.71400000000000008</v>
      </c>
      <c r="AG56" s="516">
        <f t="shared" si="19"/>
        <v>0.71400000000000008</v>
      </c>
      <c r="AH56" s="516">
        <f t="shared" si="19"/>
        <v>0.71400000000000008</v>
      </c>
      <c r="AI56" s="516">
        <f t="shared" si="19"/>
        <v>0.71400000000000008</v>
      </c>
      <c r="AJ56" s="516">
        <f t="shared" si="19"/>
        <v>0.71400000000000008</v>
      </c>
      <c r="AK56" s="516">
        <f t="shared" si="19"/>
        <v>0.71400000000000008</v>
      </c>
      <c r="AL56" s="516">
        <f t="shared" si="19"/>
        <v>0.71400000000000008</v>
      </c>
      <c r="AM56" s="516">
        <f t="shared" si="19"/>
        <v>0.71400000000000008</v>
      </c>
      <c r="AN56" s="516">
        <f t="shared" si="19"/>
        <v>0.71400000000000008</v>
      </c>
      <c r="AO56" s="516">
        <f t="shared" si="19"/>
        <v>0.71400000000000008</v>
      </c>
      <c r="AP56" s="516">
        <f t="shared" si="19"/>
        <v>0.71400000000000008</v>
      </c>
      <c r="AQ56" s="516">
        <f t="shared" ref="AQ56:BH56" si="20" xml:space="preserve"> AQ53 * AQ55</f>
        <v>0.71400000000000008</v>
      </c>
      <c r="AR56" s="516">
        <f t="shared" si="20"/>
        <v>0.71400000000000008</v>
      </c>
      <c r="AS56" s="516">
        <f t="shared" si="20"/>
        <v>0.71400000000000008</v>
      </c>
      <c r="AT56" s="516">
        <f t="shared" si="20"/>
        <v>0.71400000000000008</v>
      </c>
      <c r="AU56" s="516">
        <f t="shared" si="20"/>
        <v>0.71400000000000008</v>
      </c>
      <c r="AV56" s="516">
        <f t="shared" si="20"/>
        <v>0.71400000000000008</v>
      </c>
      <c r="AW56" s="516">
        <f t="shared" si="20"/>
        <v>0.71400000000000008</v>
      </c>
      <c r="AX56" s="516">
        <f t="shared" si="20"/>
        <v>0</v>
      </c>
      <c r="AY56" s="516">
        <f t="shared" si="20"/>
        <v>0</v>
      </c>
      <c r="AZ56" s="516">
        <f t="shared" si="20"/>
        <v>0</v>
      </c>
      <c r="BA56" s="516">
        <f t="shared" si="20"/>
        <v>0</v>
      </c>
      <c r="BB56" s="516">
        <f t="shared" si="20"/>
        <v>0</v>
      </c>
      <c r="BC56" s="516">
        <f t="shared" si="20"/>
        <v>0</v>
      </c>
      <c r="BD56" s="516">
        <f t="shared" si="20"/>
        <v>0</v>
      </c>
      <c r="BE56" s="516">
        <f t="shared" si="20"/>
        <v>0</v>
      </c>
      <c r="BF56" s="516">
        <f t="shared" si="20"/>
        <v>0</v>
      </c>
      <c r="BG56" s="516">
        <f t="shared" si="20"/>
        <v>0</v>
      </c>
      <c r="BH56" s="516">
        <f t="shared" si="20"/>
        <v>0</v>
      </c>
    </row>
    <row r="57" spans="1:60" s="493" customFormat="1" ht="12.9" customHeight="1" x14ac:dyDescent="0.3">
      <c r="A57" s="472"/>
      <c r="B57" s="472"/>
      <c r="C57" s="473"/>
      <c r="D57" s="516"/>
      <c r="E57" s="516" t="s">
        <v>590</v>
      </c>
      <c r="F57" s="516"/>
      <c r="G57" s="516" t="str">
        <f>G54</f>
        <v>Bscf</v>
      </c>
      <c r="H57" s="516"/>
      <c r="I57" s="516">
        <f xml:space="preserve"> SUM(K57:BH57)</f>
        <v>3000</v>
      </c>
      <c r="J57" s="516"/>
      <c r="K57" s="516">
        <f t="shared" ref="K57:AP57" si="21" xml:space="preserve"> K54 * K55</f>
        <v>0</v>
      </c>
      <c r="L57" s="516">
        <f t="shared" si="21"/>
        <v>0</v>
      </c>
      <c r="M57" s="516">
        <f t="shared" si="21"/>
        <v>0</v>
      </c>
      <c r="N57" s="516">
        <f t="shared" si="21"/>
        <v>0</v>
      </c>
      <c r="O57" s="516">
        <f t="shared" si="21"/>
        <v>0</v>
      </c>
      <c r="P57" s="516">
        <f t="shared" si="21"/>
        <v>0</v>
      </c>
      <c r="Q57" s="516">
        <f t="shared" si="21"/>
        <v>0</v>
      </c>
      <c r="R57" s="516">
        <f t="shared" si="21"/>
        <v>0</v>
      </c>
      <c r="S57" s="516">
        <f t="shared" si="21"/>
        <v>0</v>
      </c>
      <c r="T57" s="516">
        <f t="shared" si="21"/>
        <v>42</v>
      </c>
      <c r="U57" s="516">
        <f t="shared" si="21"/>
        <v>102.00000000000001</v>
      </c>
      <c r="V57" s="516">
        <f t="shared" si="21"/>
        <v>102.00000000000001</v>
      </c>
      <c r="W57" s="516">
        <f t="shared" si="21"/>
        <v>102.00000000000001</v>
      </c>
      <c r="X57" s="516">
        <f t="shared" si="21"/>
        <v>102.00000000000001</v>
      </c>
      <c r="Y57" s="516">
        <f t="shared" si="21"/>
        <v>102.00000000000001</v>
      </c>
      <c r="Z57" s="516">
        <f t="shared" si="21"/>
        <v>102.00000000000001</v>
      </c>
      <c r="AA57" s="516">
        <f t="shared" si="21"/>
        <v>102.00000000000001</v>
      </c>
      <c r="AB57" s="516">
        <f t="shared" si="21"/>
        <v>102.00000000000001</v>
      </c>
      <c r="AC57" s="516">
        <f t="shared" si="21"/>
        <v>102.00000000000001</v>
      </c>
      <c r="AD57" s="516">
        <f t="shared" si="21"/>
        <v>102.00000000000001</v>
      </c>
      <c r="AE57" s="516">
        <f t="shared" si="21"/>
        <v>102.00000000000001</v>
      </c>
      <c r="AF57" s="516">
        <f t="shared" si="21"/>
        <v>102.00000000000001</v>
      </c>
      <c r="AG57" s="516">
        <f t="shared" si="21"/>
        <v>102.00000000000001</v>
      </c>
      <c r="AH57" s="516">
        <f t="shared" si="21"/>
        <v>102.00000000000001</v>
      </c>
      <c r="AI57" s="516">
        <f t="shared" si="21"/>
        <v>102.00000000000001</v>
      </c>
      <c r="AJ57" s="516">
        <f t="shared" si="21"/>
        <v>102.00000000000001</v>
      </c>
      <c r="AK57" s="516">
        <f t="shared" si="21"/>
        <v>102.00000000000001</v>
      </c>
      <c r="AL57" s="516">
        <f t="shared" si="21"/>
        <v>102.00000000000001</v>
      </c>
      <c r="AM57" s="516">
        <f t="shared" si="21"/>
        <v>102.00000000000001</v>
      </c>
      <c r="AN57" s="516">
        <f t="shared" si="21"/>
        <v>102.00000000000001</v>
      </c>
      <c r="AO57" s="516">
        <f t="shared" si="21"/>
        <v>102.00000000000001</v>
      </c>
      <c r="AP57" s="516">
        <f t="shared" si="21"/>
        <v>102.00000000000001</v>
      </c>
      <c r="AQ57" s="516">
        <f t="shared" ref="AQ57:BH57" si="22" xml:space="preserve"> AQ54 * AQ55</f>
        <v>102.00000000000001</v>
      </c>
      <c r="AR57" s="516">
        <f t="shared" si="22"/>
        <v>102.00000000000001</v>
      </c>
      <c r="AS57" s="516">
        <f t="shared" si="22"/>
        <v>102.00000000000001</v>
      </c>
      <c r="AT57" s="516">
        <f t="shared" si="22"/>
        <v>102.00000000000001</v>
      </c>
      <c r="AU57" s="516">
        <f t="shared" si="22"/>
        <v>102.00000000000001</v>
      </c>
      <c r="AV57" s="516">
        <f t="shared" si="22"/>
        <v>102.00000000000001</v>
      </c>
      <c r="AW57" s="516">
        <f t="shared" si="22"/>
        <v>102.00000000000001</v>
      </c>
      <c r="AX57" s="516">
        <f t="shared" si="22"/>
        <v>0</v>
      </c>
      <c r="AY57" s="516">
        <f t="shared" si="22"/>
        <v>0</v>
      </c>
      <c r="AZ57" s="516">
        <f t="shared" si="22"/>
        <v>0</v>
      </c>
      <c r="BA57" s="516">
        <f t="shared" si="22"/>
        <v>0</v>
      </c>
      <c r="BB57" s="516">
        <f t="shared" si="22"/>
        <v>0</v>
      </c>
      <c r="BC57" s="516">
        <f t="shared" si="22"/>
        <v>0</v>
      </c>
      <c r="BD57" s="516">
        <f t="shared" si="22"/>
        <v>0</v>
      </c>
      <c r="BE57" s="516">
        <f t="shared" si="22"/>
        <v>0</v>
      </c>
      <c r="BF57" s="516">
        <f t="shared" si="22"/>
        <v>0</v>
      </c>
      <c r="BG57" s="516">
        <f t="shared" si="22"/>
        <v>0</v>
      </c>
      <c r="BH57" s="516">
        <f t="shared" si="22"/>
        <v>0</v>
      </c>
    </row>
    <row r="58" spans="1:60" s="493" customFormat="1" ht="12.9" customHeight="1" x14ac:dyDescent="0.3">
      <c r="A58" s="472"/>
      <c r="B58" s="472"/>
      <c r="C58" s="473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  <c r="BE58" s="516"/>
      <c r="BF58" s="516"/>
      <c r="BG58" s="516"/>
      <c r="BH58" s="516"/>
    </row>
    <row r="59" spans="1:60" s="637" customFormat="1" ht="12.9" customHeight="1" x14ac:dyDescent="0.3">
      <c r="A59" s="635"/>
      <c r="B59" s="635"/>
      <c r="C59" s="636"/>
      <c r="D59" s="616"/>
      <c r="E59" s="616" t="str">
        <f>InpC!E$143</f>
        <v>MMBtu for each Mscf</v>
      </c>
      <c r="F59" s="616">
        <f>InpC!F$143</f>
        <v>1.0249999999999999</v>
      </c>
      <c r="G59" s="616" t="str">
        <f>InpC!G$143</f>
        <v>factor</v>
      </c>
      <c r="H59" s="616"/>
      <c r="I59" s="616"/>
      <c r="J59" s="616"/>
      <c r="K59" s="616"/>
      <c r="L59" s="616"/>
      <c r="M59" s="616"/>
      <c r="N59" s="616"/>
      <c r="O59" s="616"/>
      <c r="P59" s="616"/>
      <c r="Q59" s="616"/>
      <c r="R59" s="616"/>
      <c r="S59" s="616"/>
      <c r="T59" s="616"/>
      <c r="U59" s="616"/>
      <c r="V59" s="616"/>
      <c r="W59" s="616"/>
      <c r="X59" s="616"/>
      <c r="Y59" s="616"/>
      <c r="Z59" s="616"/>
      <c r="AA59" s="616"/>
      <c r="AB59" s="616"/>
      <c r="AC59" s="616"/>
      <c r="AD59" s="616"/>
      <c r="AE59" s="616"/>
      <c r="AF59" s="616"/>
      <c r="AG59" s="616"/>
      <c r="AH59" s="616"/>
      <c r="AI59" s="616"/>
      <c r="AJ59" s="616"/>
      <c r="AK59" s="616"/>
      <c r="AL59" s="616"/>
      <c r="AM59" s="616"/>
      <c r="AN59" s="616"/>
      <c r="AO59" s="616"/>
      <c r="AP59" s="616"/>
      <c r="AQ59" s="616"/>
      <c r="AR59" s="616"/>
      <c r="AS59" s="616"/>
      <c r="AT59" s="616"/>
      <c r="AU59" s="616"/>
      <c r="AV59" s="616"/>
      <c r="AW59" s="616"/>
      <c r="AX59" s="616"/>
      <c r="AY59" s="616"/>
      <c r="AZ59" s="616"/>
      <c r="BA59" s="616"/>
      <c r="BB59" s="616"/>
      <c r="BC59" s="616"/>
      <c r="BD59" s="616"/>
      <c r="BE59" s="616"/>
      <c r="BF59" s="616"/>
      <c r="BG59" s="616"/>
      <c r="BH59" s="616"/>
    </row>
    <row r="60" spans="1:60" s="508" customFormat="1" ht="12.9" customHeight="1" x14ac:dyDescent="0.3">
      <c r="A60" s="528"/>
      <c r="B60" s="528"/>
      <c r="C60" s="529"/>
      <c r="D60" s="474"/>
      <c r="E60" s="474" t="s">
        <v>591</v>
      </c>
      <c r="F60" s="474"/>
      <c r="G60" s="474" t="s">
        <v>64</v>
      </c>
      <c r="H60" s="474"/>
      <c r="I60" s="474">
        <f xml:space="preserve"> SUM(K60:BH60)</f>
        <v>3075.0000000000014</v>
      </c>
      <c r="J60" s="474"/>
      <c r="K60" s="474">
        <f t="shared" ref="K60:AP60" si="23" xml:space="preserve"> K57 * $F59</f>
        <v>0</v>
      </c>
      <c r="L60" s="474">
        <f t="shared" si="23"/>
        <v>0</v>
      </c>
      <c r="M60" s="474">
        <f t="shared" si="23"/>
        <v>0</v>
      </c>
      <c r="N60" s="474">
        <f t="shared" si="23"/>
        <v>0</v>
      </c>
      <c r="O60" s="474">
        <f t="shared" si="23"/>
        <v>0</v>
      </c>
      <c r="P60" s="474">
        <f t="shared" si="23"/>
        <v>0</v>
      </c>
      <c r="Q60" s="474">
        <f t="shared" si="23"/>
        <v>0</v>
      </c>
      <c r="R60" s="474">
        <f t="shared" si="23"/>
        <v>0</v>
      </c>
      <c r="S60" s="474">
        <f t="shared" si="23"/>
        <v>0</v>
      </c>
      <c r="T60" s="474">
        <f t="shared" si="23"/>
        <v>43.05</v>
      </c>
      <c r="U60" s="474">
        <f t="shared" si="23"/>
        <v>104.55000000000001</v>
      </c>
      <c r="V60" s="474">
        <f t="shared" si="23"/>
        <v>104.55000000000001</v>
      </c>
      <c r="W60" s="474">
        <f t="shared" si="23"/>
        <v>104.55000000000001</v>
      </c>
      <c r="X60" s="474">
        <f t="shared" si="23"/>
        <v>104.55000000000001</v>
      </c>
      <c r="Y60" s="474">
        <f t="shared" si="23"/>
        <v>104.55000000000001</v>
      </c>
      <c r="Z60" s="474">
        <f t="shared" si="23"/>
        <v>104.55000000000001</v>
      </c>
      <c r="AA60" s="474">
        <f t="shared" si="23"/>
        <v>104.55000000000001</v>
      </c>
      <c r="AB60" s="474">
        <f t="shared" si="23"/>
        <v>104.55000000000001</v>
      </c>
      <c r="AC60" s="474">
        <f t="shared" si="23"/>
        <v>104.55000000000001</v>
      </c>
      <c r="AD60" s="474">
        <f t="shared" si="23"/>
        <v>104.55000000000001</v>
      </c>
      <c r="AE60" s="474">
        <f t="shared" si="23"/>
        <v>104.55000000000001</v>
      </c>
      <c r="AF60" s="474">
        <f t="shared" si="23"/>
        <v>104.55000000000001</v>
      </c>
      <c r="AG60" s="474">
        <f t="shared" si="23"/>
        <v>104.55000000000001</v>
      </c>
      <c r="AH60" s="474">
        <f t="shared" si="23"/>
        <v>104.55000000000001</v>
      </c>
      <c r="AI60" s="474">
        <f t="shared" si="23"/>
        <v>104.55000000000001</v>
      </c>
      <c r="AJ60" s="474">
        <f t="shared" si="23"/>
        <v>104.55000000000001</v>
      </c>
      <c r="AK60" s="474">
        <f t="shared" si="23"/>
        <v>104.55000000000001</v>
      </c>
      <c r="AL60" s="474">
        <f t="shared" si="23"/>
        <v>104.55000000000001</v>
      </c>
      <c r="AM60" s="474">
        <f t="shared" si="23"/>
        <v>104.55000000000001</v>
      </c>
      <c r="AN60" s="474">
        <f t="shared" si="23"/>
        <v>104.55000000000001</v>
      </c>
      <c r="AO60" s="474">
        <f t="shared" si="23"/>
        <v>104.55000000000001</v>
      </c>
      <c r="AP60" s="474">
        <f t="shared" si="23"/>
        <v>104.55000000000001</v>
      </c>
      <c r="AQ60" s="474">
        <f t="shared" ref="AQ60:BH60" si="24" xml:space="preserve"> AQ57 * $F59</f>
        <v>104.55000000000001</v>
      </c>
      <c r="AR60" s="474">
        <f t="shared" si="24"/>
        <v>104.55000000000001</v>
      </c>
      <c r="AS60" s="474">
        <f t="shared" si="24"/>
        <v>104.55000000000001</v>
      </c>
      <c r="AT60" s="474">
        <f t="shared" si="24"/>
        <v>104.55000000000001</v>
      </c>
      <c r="AU60" s="474">
        <f t="shared" si="24"/>
        <v>104.55000000000001</v>
      </c>
      <c r="AV60" s="474">
        <f t="shared" si="24"/>
        <v>104.55000000000001</v>
      </c>
      <c r="AW60" s="474">
        <f t="shared" si="24"/>
        <v>104.55000000000001</v>
      </c>
      <c r="AX60" s="474">
        <f t="shared" si="24"/>
        <v>0</v>
      </c>
      <c r="AY60" s="474">
        <f t="shared" si="24"/>
        <v>0</v>
      </c>
      <c r="AZ60" s="474">
        <f t="shared" si="24"/>
        <v>0</v>
      </c>
      <c r="BA60" s="474">
        <f t="shared" si="24"/>
        <v>0</v>
      </c>
      <c r="BB60" s="474">
        <f t="shared" si="24"/>
        <v>0</v>
      </c>
      <c r="BC60" s="474">
        <f t="shared" si="24"/>
        <v>0</v>
      </c>
      <c r="BD60" s="474">
        <f t="shared" si="24"/>
        <v>0</v>
      </c>
      <c r="BE60" s="474">
        <f t="shared" si="24"/>
        <v>0</v>
      </c>
      <c r="BF60" s="474">
        <f t="shared" si="24"/>
        <v>0</v>
      </c>
      <c r="BG60" s="474">
        <f t="shared" si="24"/>
        <v>0</v>
      </c>
      <c r="BH60" s="474">
        <f t="shared" si="24"/>
        <v>0</v>
      </c>
    </row>
    <row r="61" spans="1:60" s="508" customFormat="1" ht="12.9" customHeight="1" x14ac:dyDescent="0.3">
      <c r="A61" s="528"/>
      <c r="B61" s="528"/>
      <c r="C61" s="529"/>
      <c r="D61" s="474"/>
      <c r="E61" s="474" t="str">
        <f xml:space="preserve"> "Total " &amp; E60</f>
        <v>Total Gas production - Btu, before ELT</v>
      </c>
      <c r="F61" s="474">
        <f>SUM(K60:BH60)</f>
        <v>3075.0000000000014</v>
      </c>
      <c r="G61" s="474" t="s">
        <v>64</v>
      </c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  <c r="S61" s="474"/>
      <c r="T61" s="474"/>
      <c r="U61" s="474"/>
      <c r="V61" s="474"/>
      <c r="W61" s="474"/>
      <c r="X61" s="474"/>
      <c r="Y61" s="474"/>
      <c r="Z61" s="474"/>
      <c r="AA61" s="474"/>
      <c r="AB61" s="474"/>
      <c r="AC61" s="474"/>
      <c r="AD61" s="474"/>
      <c r="AE61" s="474"/>
      <c r="AF61" s="474"/>
      <c r="AG61" s="474"/>
      <c r="AH61" s="474"/>
      <c r="AI61" s="474"/>
      <c r="AJ61" s="474"/>
      <c r="AK61" s="474"/>
      <c r="AL61" s="474"/>
      <c r="AM61" s="474"/>
      <c r="AN61" s="474"/>
      <c r="AO61" s="474"/>
      <c r="AP61" s="474"/>
      <c r="AQ61" s="474"/>
      <c r="AR61" s="474"/>
      <c r="AS61" s="474"/>
      <c r="AT61" s="474"/>
      <c r="AU61" s="474"/>
      <c r="AV61" s="474"/>
      <c r="AW61" s="474"/>
      <c r="AX61" s="474"/>
      <c r="AY61" s="474"/>
      <c r="AZ61" s="474"/>
      <c r="BA61" s="474"/>
      <c r="BB61" s="474"/>
      <c r="BC61" s="474"/>
      <c r="BD61" s="474"/>
      <c r="BE61" s="474"/>
      <c r="BF61" s="474"/>
      <c r="BG61" s="474"/>
      <c r="BH61" s="474"/>
    </row>
    <row r="62" spans="1:60" s="493" customFormat="1" ht="12.9" customHeight="1" x14ac:dyDescent="0.3">
      <c r="A62" s="472"/>
      <c r="B62" s="472"/>
      <c r="C62" s="473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516"/>
    </row>
    <row r="63" spans="1:60" s="493" customFormat="1" ht="12.9" customHeight="1" x14ac:dyDescent="0.3">
      <c r="A63" s="472"/>
      <c r="B63" s="472"/>
      <c r="C63" s="473"/>
      <c r="D63" s="516"/>
      <c r="E63" s="516" t="s">
        <v>592</v>
      </c>
      <c r="F63" s="516"/>
      <c r="G63" s="516" t="s">
        <v>593</v>
      </c>
      <c r="H63" s="516"/>
      <c r="I63" s="516">
        <f xml:space="preserve"> SUM(K63:BH63)</f>
        <v>30</v>
      </c>
      <c r="J63" s="516"/>
      <c r="K63" s="516">
        <f xml:space="preserve"> ((COUNTIF( $K56:K57, "&gt;" &amp; 0) * COUNTIF(K56:$BH57, "&gt;" &amp; 0)) &gt; 0) * 1</f>
        <v>0</v>
      </c>
      <c r="L63" s="516">
        <f xml:space="preserve"> ((COUNTIF( $K56:L57, "&gt;" &amp; 0) * COUNTIF(L56:$BH57, "&gt;" &amp; 0)) &gt; 0) * 1</f>
        <v>0</v>
      </c>
      <c r="M63" s="516">
        <f xml:space="preserve"> ((COUNTIF( $K56:M57, "&gt;" &amp; 0) * COUNTIF(M56:$BH57, "&gt;" &amp; 0)) &gt; 0) * 1</f>
        <v>0</v>
      </c>
      <c r="N63" s="516">
        <f xml:space="preserve"> ((COUNTIF( $K56:N57, "&gt;" &amp; 0) * COUNTIF(N56:$BH57, "&gt;" &amp; 0)) &gt; 0) * 1</f>
        <v>0</v>
      </c>
      <c r="O63" s="516">
        <f xml:space="preserve"> ((COUNTIF( $K56:O57, "&gt;" &amp; 0) * COUNTIF(O56:$BH57, "&gt;" &amp; 0)) &gt; 0) * 1</f>
        <v>0</v>
      </c>
      <c r="P63" s="516">
        <f xml:space="preserve"> ((COUNTIF( $K56:P57, "&gt;" &amp; 0) * COUNTIF(P56:$BH57, "&gt;" &amp; 0)) &gt; 0) * 1</f>
        <v>0</v>
      </c>
      <c r="Q63" s="516">
        <f xml:space="preserve"> ((COUNTIF( $K56:Q57, "&gt;" &amp; 0) * COUNTIF(Q56:$BH57, "&gt;" &amp; 0)) &gt; 0) * 1</f>
        <v>0</v>
      </c>
      <c r="R63" s="516">
        <f xml:space="preserve"> ((COUNTIF( $K56:R57, "&gt;" &amp; 0) * COUNTIF(R56:$BH57, "&gt;" &amp; 0)) &gt; 0) * 1</f>
        <v>0</v>
      </c>
      <c r="S63" s="516">
        <f xml:space="preserve"> ((COUNTIF( $K56:S57, "&gt;" &amp; 0) * COUNTIF(S56:$BH57, "&gt;" &amp; 0)) &gt; 0) * 1</f>
        <v>0</v>
      </c>
      <c r="T63" s="516">
        <f xml:space="preserve"> ((COUNTIF( $K56:T57, "&gt;" &amp; 0) * COUNTIF(T56:$BH57, "&gt;" &amp; 0)) &gt; 0) * 1</f>
        <v>1</v>
      </c>
      <c r="U63" s="516">
        <f xml:space="preserve"> ((COUNTIF( $K56:U57, "&gt;" &amp; 0) * COUNTIF(U56:$BH57, "&gt;" &amp; 0)) &gt; 0) * 1</f>
        <v>1</v>
      </c>
      <c r="V63" s="516">
        <f xml:space="preserve"> ((COUNTIF( $K56:V57, "&gt;" &amp; 0) * COUNTIF(V56:$BH57, "&gt;" &amp; 0)) &gt; 0) * 1</f>
        <v>1</v>
      </c>
      <c r="W63" s="516">
        <f xml:space="preserve"> ((COUNTIF( $K56:W57, "&gt;" &amp; 0) * COUNTIF(W56:$BH57, "&gt;" &amp; 0)) &gt; 0) * 1</f>
        <v>1</v>
      </c>
      <c r="X63" s="516">
        <f xml:space="preserve"> ((COUNTIF( $K56:X57, "&gt;" &amp; 0) * COUNTIF(X56:$BH57, "&gt;" &amp; 0)) &gt; 0) * 1</f>
        <v>1</v>
      </c>
      <c r="Y63" s="516">
        <f xml:space="preserve"> ((COUNTIF( $K56:Y57, "&gt;" &amp; 0) * COUNTIF(Y56:$BH57, "&gt;" &amp; 0)) &gt; 0) * 1</f>
        <v>1</v>
      </c>
      <c r="Z63" s="516">
        <f xml:space="preserve"> ((COUNTIF( $K56:Z57, "&gt;" &amp; 0) * COUNTIF(Z56:$BH57, "&gt;" &amp; 0)) &gt; 0) * 1</f>
        <v>1</v>
      </c>
      <c r="AA63" s="516">
        <f xml:space="preserve"> ((COUNTIF( $K56:AA57, "&gt;" &amp; 0) * COUNTIF(AA56:$BH57, "&gt;" &amp; 0)) &gt; 0) * 1</f>
        <v>1</v>
      </c>
      <c r="AB63" s="516">
        <f xml:space="preserve"> ((COUNTIF( $K56:AB57, "&gt;" &amp; 0) * COUNTIF(AB56:$BH57, "&gt;" &amp; 0)) &gt; 0) * 1</f>
        <v>1</v>
      </c>
      <c r="AC63" s="516">
        <f xml:space="preserve"> ((COUNTIF( $K56:AC57, "&gt;" &amp; 0) * COUNTIF(AC56:$BH57, "&gt;" &amp; 0)) &gt; 0) * 1</f>
        <v>1</v>
      </c>
      <c r="AD63" s="516">
        <f xml:space="preserve"> ((COUNTIF( $K56:AD57, "&gt;" &amp; 0) * COUNTIF(AD56:$BH57, "&gt;" &amp; 0)) &gt; 0) * 1</f>
        <v>1</v>
      </c>
      <c r="AE63" s="516">
        <f xml:space="preserve"> ((COUNTIF( $K56:AE57, "&gt;" &amp; 0) * COUNTIF(AE56:$BH57, "&gt;" &amp; 0)) &gt; 0) * 1</f>
        <v>1</v>
      </c>
      <c r="AF63" s="516">
        <f xml:space="preserve"> ((COUNTIF( $K56:AF57, "&gt;" &amp; 0) * COUNTIF(AF56:$BH57, "&gt;" &amp; 0)) &gt; 0) * 1</f>
        <v>1</v>
      </c>
      <c r="AG63" s="516">
        <f xml:space="preserve"> ((COUNTIF( $K56:AG57, "&gt;" &amp; 0) * COUNTIF(AG56:$BH57, "&gt;" &amp; 0)) &gt; 0) * 1</f>
        <v>1</v>
      </c>
      <c r="AH63" s="516">
        <f xml:space="preserve"> ((COUNTIF( $K56:AH57, "&gt;" &amp; 0) * COUNTIF(AH56:$BH57, "&gt;" &amp; 0)) &gt; 0) * 1</f>
        <v>1</v>
      </c>
      <c r="AI63" s="516">
        <f xml:space="preserve"> ((COUNTIF( $K56:AI57, "&gt;" &amp; 0) * COUNTIF(AI56:$BH57, "&gt;" &amp; 0)) &gt; 0) * 1</f>
        <v>1</v>
      </c>
      <c r="AJ63" s="516">
        <f xml:space="preserve"> ((COUNTIF( $K56:AJ57, "&gt;" &amp; 0) * COUNTIF(AJ56:$BH57, "&gt;" &amp; 0)) &gt; 0) * 1</f>
        <v>1</v>
      </c>
      <c r="AK63" s="516">
        <f xml:space="preserve"> ((COUNTIF( $K56:AK57, "&gt;" &amp; 0) * COUNTIF(AK56:$BH57, "&gt;" &amp; 0)) &gt; 0) * 1</f>
        <v>1</v>
      </c>
      <c r="AL63" s="516">
        <f xml:space="preserve"> ((COUNTIF( $K56:AL57, "&gt;" &amp; 0) * COUNTIF(AL56:$BH57, "&gt;" &amp; 0)) &gt; 0) * 1</f>
        <v>1</v>
      </c>
      <c r="AM63" s="516">
        <f xml:space="preserve"> ((COUNTIF( $K56:AM57, "&gt;" &amp; 0) * COUNTIF(AM56:$BH57, "&gt;" &amp; 0)) &gt; 0) * 1</f>
        <v>1</v>
      </c>
      <c r="AN63" s="516">
        <f xml:space="preserve"> ((COUNTIF( $K56:AN57, "&gt;" &amp; 0) * COUNTIF(AN56:$BH57, "&gt;" &amp; 0)) &gt; 0) * 1</f>
        <v>1</v>
      </c>
      <c r="AO63" s="516">
        <f xml:space="preserve"> ((COUNTIF( $K56:AO57, "&gt;" &amp; 0) * COUNTIF(AO56:$BH57, "&gt;" &amp; 0)) &gt; 0) * 1</f>
        <v>1</v>
      </c>
      <c r="AP63" s="516">
        <f xml:space="preserve"> ((COUNTIF( $K56:AP57, "&gt;" &amp; 0) * COUNTIF(AP56:$BH57, "&gt;" &amp; 0)) &gt; 0) * 1</f>
        <v>1</v>
      </c>
      <c r="AQ63" s="516">
        <f xml:space="preserve"> ((COUNTIF( $K56:AQ57, "&gt;" &amp; 0) * COUNTIF(AQ56:$BH57, "&gt;" &amp; 0)) &gt; 0) * 1</f>
        <v>1</v>
      </c>
      <c r="AR63" s="516">
        <f xml:space="preserve"> ((COUNTIF( $K56:AR57, "&gt;" &amp; 0) * COUNTIF(AR56:$BH57, "&gt;" &amp; 0)) &gt; 0) * 1</f>
        <v>1</v>
      </c>
      <c r="AS63" s="516">
        <f xml:space="preserve"> ((COUNTIF( $K56:AS57, "&gt;" &amp; 0) * COUNTIF(AS56:$BH57, "&gt;" &amp; 0)) &gt; 0) * 1</f>
        <v>1</v>
      </c>
      <c r="AT63" s="516">
        <f xml:space="preserve"> ((COUNTIF( $K56:AT57, "&gt;" &amp; 0) * COUNTIF(AT56:$BH57, "&gt;" &amp; 0)) &gt; 0) * 1</f>
        <v>1</v>
      </c>
      <c r="AU63" s="516">
        <f xml:space="preserve"> ((COUNTIF( $K56:AU57, "&gt;" &amp; 0) * COUNTIF(AU56:$BH57, "&gt;" &amp; 0)) &gt; 0) * 1</f>
        <v>1</v>
      </c>
      <c r="AV63" s="516">
        <f xml:space="preserve"> ((COUNTIF( $K56:AV57, "&gt;" &amp; 0) * COUNTIF(AV56:$BH57, "&gt;" &amp; 0)) &gt; 0) * 1</f>
        <v>1</v>
      </c>
      <c r="AW63" s="516">
        <f xml:space="preserve"> ((COUNTIF( $K56:AW57, "&gt;" &amp; 0) * COUNTIF(AW56:$BH57, "&gt;" &amp; 0)) &gt; 0) * 1</f>
        <v>1</v>
      </c>
      <c r="AX63" s="516">
        <f xml:space="preserve"> ((COUNTIF( $K56:AX57, "&gt;" &amp; 0) * COUNTIF(AX56:$BH57, "&gt;" &amp; 0)) &gt; 0) * 1</f>
        <v>0</v>
      </c>
      <c r="AY63" s="516">
        <f xml:space="preserve"> ((COUNTIF( $K56:AY57, "&gt;" &amp; 0) * COUNTIF(AY56:$BH57, "&gt;" &amp; 0)) &gt; 0) * 1</f>
        <v>0</v>
      </c>
      <c r="AZ63" s="516">
        <f xml:space="preserve"> ((COUNTIF( $K56:AZ57, "&gt;" &amp; 0) * COUNTIF(AZ56:$BH57, "&gt;" &amp; 0)) &gt; 0) * 1</f>
        <v>0</v>
      </c>
      <c r="BA63" s="516">
        <f xml:space="preserve"> ((COUNTIF( $K56:BA57, "&gt;" &amp; 0) * COUNTIF(BA56:$BH57, "&gt;" &amp; 0)) &gt; 0) * 1</f>
        <v>0</v>
      </c>
      <c r="BB63" s="516">
        <f xml:space="preserve"> ((COUNTIF( $K56:BB57, "&gt;" &amp; 0) * COUNTIF(BB56:$BH57, "&gt;" &amp; 0)) &gt; 0) * 1</f>
        <v>0</v>
      </c>
      <c r="BC63" s="516">
        <f xml:space="preserve"> ((COUNTIF( $K56:BC57, "&gt;" &amp; 0) * COUNTIF(BC56:$BH57, "&gt;" &amp; 0)) &gt; 0) * 1</f>
        <v>0</v>
      </c>
      <c r="BD63" s="516">
        <f xml:space="preserve"> ((COUNTIF( $K56:BD57, "&gt;" &amp; 0) * COUNTIF(BD56:$BH57, "&gt;" &amp; 0)) &gt; 0) * 1</f>
        <v>0</v>
      </c>
      <c r="BE63" s="516">
        <f xml:space="preserve"> ((COUNTIF( $K56:BE57, "&gt;" &amp; 0) * COUNTIF(BE56:$BH57, "&gt;" &amp; 0)) &gt; 0) * 1</f>
        <v>0</v>
      </c>
      <c r="BF63" s="516">
        <f xml:space="preserve"> ((COUNTIF( $K56:BF57, "&gt;" &amp; 0) * COUNTIF(BF56:$BH57, "&gt;" &amp; 0)) &gt; 0) * 1</f>
        <v>0</v>
      </c>
      <c r="BG63" s="516">
        <f xml:space="preserve"> ((COUNTIF( $K56:BG57, "&gt;" &amp; 0) * COUNTIF(BG56:$BH57, "&gt;" &amp; 0)) &gt; 0) * 1</f>
        <v>0</v>
      </c>
      <c r="BH63" s="516">
        <f xml:space="preserve"> ((COUNTIF( $K56:BH57, "&gt;" &amp; 0) * COUNTIF(BH56:$BH57, "&gt;" &amp; 0)) &gt; 0) * 1</f>
        <v>0</v>
      </c>
    </row>
    <row r="64" spans="1:60" s="493" customFormat="1" ht="12.9" customHeight="1" x14ac:dyDescent="0.3">
      <c r="A64" s="472"/>
      <c r="B64" s="472"/>
      <c r="C64" s="473"/>
      <c r="D64" s="516"/>
      <c r="E64" s="516" t="str">
        <f xml:space="preserve"> "Post -" &amp; E63</f>
        <v>Post -Production period - before ELT</v>
      </c>
      <c r="F64" s="516"/>
      <c r="G64" s="516" t="str">
        <f>G63</f>
        <v>flag</v>
      </c>
      <c r="H64" s="516"/>
      <c r="I64" s="516">
        <f xml:space="preserve"> SUM(K64:BH64)</f>
        <v>11</v>
      </c>
      <c r="J64" s="516"/>
      <c r="K64" s="516">
        <f xml:space="preserve"> (SUM(K63:$BH63) = 0) * 1</f>
        <v>0</v>
      </c>
      <c r="L64" s="516">
        <f xml:space="preserve"> (SUM(L63:$BH63) = 0) * 1</f>
        <v>0</v>
      </c>
      <c r="M64" s="516">
        <f xml:space="preserve"> (SUM(M63:$BH63) = 0) * 1</f>
        <v>0</v>
      </c>
      <c r="N64" s="516">
        <f xml:space="preserve"> (SUM(N63:$BH63) = 0) * 1</f>
        <v>0</v>
      </c>
      <c r="O64" s="516">
        <f xml:space="preserve"> (SUM(O63:$BH63) = 0) * 1</f>
        <v>0</v>
      </c>
      <c r="P64" s="516">
        <f xml:space="preserve"> (SUM(P63:$BH63) = 0) * 1</f>
        <v>0</v>
      </c>
      <c r="Q64" s="516">
        <f xml:space="preserve"> (SUM(Q63:$BH63) = 0) * 1</f>
        <v>0</v>
      </c>
      <c r="R64" s="516">
        <f xml:space="preserve"> (SUM(R63:$BH63) = 0) * 1</f>
        <v>0</v>
      </c>
      <c r="S64" s="516">
        <f xml:space="preserve"> (SUM(S63:$BH63) = 0) * 1</f>
        <v>0</v>
      </c>
      <c r="T64" s="516">
        <f xml:space="preserve"> (SUM(T63:$BH63) = 0) * 1</f>
        <v>0</v>
      </c>
      <c r="U64" s="516">
        <f xml:space="preserve"> (SUM(U63:$BH63) = 0) * 1</f>
        <v>0</v>
      </c>
      <c r="V64" s="516">
        <f xml:space="preserve"> (SUM(V63:$BH63) = 0) * 1</f>
        <v>0</v>
      </c>
      <c r="W64" s="516">
        <f xml:space="preserve"> (SUM(W63:$BH63) = 0) * 1</f>
        <v>0</v>
      </c>
      <c r="X64" s="516">
        <f xml:space="preserve"> (SUM(X63:$BH63) = 0) * 1</f>
        <v>0</v>
      </c>
      <c r="Y64" s="516">
        <f xml:space="preserve"> (SUM(Y63:$BH63) = 0) * 1</f>
        <v>0</v>
      </c>
      <c r="Z64" s="516">
        <f xml:space="preserve"> (SUM(Z63:$BH63) = 0) * 1</f>
        <v>0</v>
      </c>
      <c r="AA64" s="516">
        <f xml:space="preserve"> (SUM(AA63:$BH63) = 0) * 1</f>
        <v>0</v>
      </c>
      <c r="AB64" s="516">
        <f xml:space="preserve"> (SUM(AB63:$BH63) = 0) * 1</f>
        <v>0</v>
      </c>
      <c r="AC64" s="516">
        <f xml:space="preserve"> (SUM(AC63:$BH63) = 0) * 1</f>
        <v>0</v>
      </c>
      <c r="AD64" s="516">
        <f xml:space="preserve"> (SUM(AD63:$BH63) = 0) * 1</f>
        <v>0</v>
      </c>
      <c r="AE64" s="516">
        <f xml:space="preserve"> (SUM(AE63:$BH63) = 0) * 1</f>
        <v>0</v>
      </c>
      <c r="AF64" s="516">
        <f xml:space="preserve"> (SUM(AF63:$BH63) = 0) * 1</f>
        <v>0</v>
      </c>
      <c r="AG64" s="516">
        <f xml:space="preserve"> (SUM(AG63:$BH63) = 0) * 1</f>
        <v>0</v>
      </c>
      <c r="AH64" s="516">
        <f xml:space="preserve"> (SUM(AH63:$BH63) = 0) * 1</f>
        <v>0</v>
      </c>
      <c r="AI64" s="516">
        <f xml:space="preserve"> (SUM(AI63:$BH63) = 0) * 1</f>
        <v>0</v>
      </c>
      <c r="AJ64" s="516">
        <f xml:space="preserve"> (SUM(AJ63:$BH63) = 0) * 1</f>
        <v>0</v>
      </c>
      <c r="AK64" s="516">
        <f xml:space="preserve"> (SUM(AK63:$BH63) = 0) * 1</f>
        <v>0</v>
      </c>
      <c r="AL64" s="516">
        <f xml:space="preserve"> (SUM(AL63:$BH63) = 0) * 1</f>
        <v>0</v>
      </c>
      <c r="AM64" s="516">
        <f xml:space="preserve"> (SUM(AM63:$BH63) = 0) * 1</f>
        <v>0</v>
      </c>
      <c r="AN64" s="516">
        <f xml:space="preserve"> (SUM(AN63:$BH63) = 0) * 1</f>
        <v>0</v>
      </c>
      <c r="AO64" s="516">
        <f xml:space="preserve"> (SUM(AO63:$BH63) = 0) * 1</f>
        <v>0</v>
      </c>
      <c r="AP64" s="516">
        <f xml:space="preserve"> (SUM(AP63:$BH63) = 0) * 1</f>
        <v>0</v>
      </c>
      <c r="AQ64" s="516">
        <f xml:space="preserve"> (SUM(AQ63:$BH63) = 0) * 1</f>
        <v>0</v>
      </c>
      <c r="AR64" s="516">
        <f xml:space="preserve"> (SUM(AR63:$BH63) = 0) * 1</f>
        <v>0</v>
      </c>
      <c r="AS64" s="516">
        <f xml:space="preserve"> (SUM(AS63:$BH63) = 0) * 1</f>
        <v>0</v>
      </c>
      <c r="AT64" s="516">
        <f xml:space="preserve"> (SUM(AT63:$BH63) = 0) * 1</f>
        <v>0</v>
      </c>
      <c r="AU64" s="516">
        <f xml:space="preserve"> (SUM(AU63:$BH63) = 0) * 1</f>
        <v>0</v>
      </c>
      <c r="AV64" s="516">
        <f xml:space="preserve"> (SUM(AV63:$BH63) = 0) * 1</f>
        <v>0</v>
      </c>
      <c r="AW64" s="516">
        <f xml:space="preserve"> (SUM(AW63:$BH63) = 0) * 1</f>
        <v>0</v>
      </c>
      <c r="AX64" s="516">
        <f xml:space="preserve"> (SUM(AX63:$BH63) = 0) * 1</f>
        <v>1</v>
      </c>
      <c r="AY64" s="516">
        <f xml:space="preserve"> (SUM(AY63:$BH63) = 0) * 1</f>
        <v>1</v>
      </c>
      <c r="AZ64" s="516">
        <f xml:space="preserve"> (SUM(AZ63:$BH63) = 0) * 1</f>
        <v>1</v>
      </c>
      <c r="BA64" s="516">
        <f xml:space="preserve"> (SUM(BA63:$BH63) = 0) * 1</f>
        <v>1</v>
      </c>
      <c r="BB64" s="516">
        <f xml:space="preserve"> (SUM(BB63:$BH63) = 0) * 1</f>
        <v>1</v>
      </c>
      <c r="BC64" s="516">
        <f xml:space="preserve"> (SUM(BC63:$BH63) = 0) * 1</f>
        <v>1</v>
      </c>
      <c r="BD64" s="516">
        <f xml:space="preserve"> (SUM(BD63:$BH63) = 0) * 1</f>
        <v>1</v>
      </c>
      <c r="BE64" s="516">
        <f xml:space="preserve"> (SUM(BE63:$BH63) = 0) * 1</f>
        <v>1</v>
      </c>
      <c r="BF64" s="516">
        <f xml:space="preserve"> (SUM(BF63:$BH63) = 0) * 1</f>
        <v>1</v>
      </c>
      <c r="BG64" s="516">
        <f xml:space="preserve"> (SUM(BG63:$BH63) = 0) * 1</f>
        <v>1</v>
      </c>
      <c r="BH64" s="516">
        <f xml:space="preserve"> (SUM(BH63:$BH63) = 0) * 1</f>
        <v>1</v>
      </c>
    </row>
    <row r="65" spans="1:60" s="493" customFormat="1" ht="12.9" customHeight="1" x14ac:dyDescent="0.3">
      <c r="A65" s="472"/>
      <c r="B65" s="472"/>
      <c r="C65" s="473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  <c r="BF65" s="516"/>
      <c r="BG65" s="516"/>
      <c r="BH65" s="516"/>
    </row>
    <row r="66" spans="1:60" s="493" customFormat="1" ht="12.9" customHeight="1" x14ac:dyDescent="0.3">
      <c r="A66" s="472"/>
      <c r="B66" s="472" t="s">
        <v>594</v>
      </c>
      <c r="C66" s="473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  <c r="BF66" s="516"/>
      <c r="BG66" s="516"/>
      <c r="BH66" s="516"/>
    </row>
    <row r="67" spans="1:60" s="493" customFormat="1" ht="12.9" customHeight="1" x14ac:dyDescent="0.3">
      <c r="A67" s="472"/>
      <c r="B67" s="472"/>
      <c r="C67" s="473" t="s">
        <v>595</v>
      </c>
      <c r="D67" s="516"/>
      <c r="E67" s="621"/>
      <c r="F67" s="621"/>
      <c r="G67" s="621"/>
      <c r="H67" s="621"/>
      <c r="I67" s="621"/>
      <c r="J67" s="621"/>
      <c r="K67" s="621"/>
      <c r="L67" s="621"/>
      <c r="M67" s="621"/>
      <c r="N67" s="621"/>
      <c r="O67" s="621"/>
      <c r="P67" s="621"/>
      <c r="Q67" s="621"/>
      <c r="R67" s="621"/>
      <c r="S67" s="621"/>
      <c r="T67" s="621"/>
      <c r="U67" s="621"/>
      <c r="V67" s="621"/>
      <c r="W67" s="621"/>
      <c r="X67" s="621"/>
      <c r="Y67" s="621"/>
      <c r="Z67" s="621"/>
      <c r="AA67" s="621"/>
      <c r="AB67" s="621"/>
      <c r="AC67" s="621"/>
      <c r="AD67" s="621"/>
      <c r="AE67" s="621"/>
      <c r="AF67" s="621"/>
      <c r="AG67" s="621"/>
      <c r="AH67" s="621"/>
      <c r="AI67" s="621"/>
      <c r="AJ67" s="621"/>
      <c r="AK67" s="621"/>
      <c r="AL67" s="621"/>
      <c r="AM67" s="621"/>
      <c r="AN67" s="621"/>
      <c r="AO67" s="621"/>
      <c r="AP67" s="621"/>
      <c r="AQ67" s="621"/>
      <c r="AR67" s="621"/>
      <c r="AS67" s="621"/>
      <c r="AT67" s="621"/>
      <c r="AU67" s="621"/>
      <c r="AV67" s="621"/>
      <c r="AW67" s="621"/>
      <c r="AX67" s="621"/>
      <c r="AY67" s="621"/>
      <c r="AZ67" s="621"/>
      <c r="BA67" s="621"/>
      <c r="BB67" s="621"/>
      <c r="BC67" s="621"/>
      <c r="BD67" s="621"/>
      <c r="BE67" s="621"/>
      <c r="BF67" s="621"/>
      <c r="BG67" s="621"/>
      <c r="BH67" s="621"/>
    </row>
    <row r="68" spans="1:60" s="493" customFormat="1" ht="12.9" customHeight="1" x14ac:dyDescent="0.3">
      <c r="A68" s="472"/>
      <c r="B68" s="472"/>
      <c r="C68" s="473"/>
      <c r="D68" s="516"/>
      <c r="E68" s="621" t="str">
        <f xml:space="preserve"> InpS!E$7</f>
        <v>Exploration Profile</v>
      </c>
      <c r="F68" s="621">
        <f xml:space="preserve"> InpS!F$7</f>
        <v>0</v>
      </c>
      <c r="G68" s="621" t="str">
        <f xml:space="preserve"> InpS!G$7</f>
        <v>%</v>
      </c>
      <c r="H68" s="621">
        <f xml:space="preserve"> InpS!H$7</f>
        <v>0</v>
      </c>
      <c r="I68" s="621">
        <f xml:space="preserve"> InpS!I$7</f>
        <v>1</v>
      </c>
      <c r="J68" s="621">
        <f xml:space="preserve"> InpS!J$7</f>
        <v>0</v>
      </c>
      <c r="K68" s="621">
        <f xml:space="preserve"> InpS!K$7</f>
        <v>0.2</v>
      </c>
      <c r="L68" s="621">
        <f xml:space="preserve"> InpS!L$7</f>
        <v>0.4</v>
      </c>
      <c r="M68" s="621">
        <f xml:space="preserve"> InpS!M$7</f>
        <v>0.4</v>
      </c>
      <c r="N68" s="621">
        <f xml:space="preserve"> InpS!N$7</f>
        <v>0</v>
      </c>
      <c r="O68" s="621">
        <f xml:space="preserve"> InpS!O$7</f>
        <v>0</v>
      </c>
      <c r="P68" s="621">
        <f xml:space="preserve"> InpS!P$7</f>
        <v>0</v>
      </c>
      <c r="Q68" s="621">
        <f xml:space="preserve"> InpS!Q$7</f>
        <v>0</v>
      </c>
      <c r="R68" s="621">
        <f xml:space="preserve"> InpS!R$7</f>
        <v>0</v>
      </c>
      <c r="S68" s="621">
        <f xml:space="preserve"> InpS!S$7</f>
        <v>0</v>
      </c>
      <c r="T68" s="621">
        <f xml:space="preserve"> InpS!T$7</f>
        <v>0</v>
      </c>
      <c r="U68" s="621">
        <f xml:space="preserve"> InpS!U$7</f>
        <v>0</v>
      </c>
      <c r="V68" s="621">
        <f xml:space="preserve"> InpS!V$7</f>
        <v>0</v>
      </c>
      <c r="W68" s="621">
        <f xml:space="preserve"> InpS!W$7</f>
        <v>0</v>
      </c>
      <c r="X68" s="621">
        <f xml:space="preserve"> InpS!X$7</f>
        <v>0</v>
      </c>
      <c r="Y68" s="621">
        <f xml:space="preserve"> InpS!Y$7</f>
        <v>0</v>
      </c>
      <c r="Z68" s="621">
        <f xml:space="preserve"> InpS!Z$7</f>
        <v>0</v>
      </c>
      <c r="AA68" s="621">
        <f xml:space="preserve"> InpS!AA$7</f>
        <v>0</v>
      </c>
      <c r="AB68" s="621">
        <f xml:space="preserve"> InpS!AB$7</f>
        <v>0</v>
      </c>
      <c r="AC68" s="621">
        <f xml:space="preserve"> InpS!AC$7</f>
        <v>0</v>
      </c>
      <c r="AD68" s="621">
        <f xml:space="preserve"> InpS!AD$7</f>
        <v>0</v>
      </c>
      <c r="AE68" s="621">
        <f xml:space="preserve"> InpS!AE$7</f>
        <v>0</v>
      </c>
      <c r="AF68" s="621">
        <f xml:space="preserve"> InpS!AF$7</f>
        <v>0</v>
      </c>
      <c r="AG68" s="621">
        <f xml:space="preserve"> InpS!AG$7</f>
        <v>0</v>
      </c>
      <c r="AH68" s="621">
        <f xml:space="preserve"> InpS!AH$7</f>
        <v>0</v>
      </c>
      <c r="AI68" s="621">
        <f xml:space="preserve"> InpS!AI$7</f>
        <v>0</v>
      </c>
      <c r="AJ68" s="621">
        <f xml:space="preserve"> InpS!AJ$7</f>
        <v>0</v>
      </c>
      <c r="AK68" s="621">
        <f xml:space="preserve"> InpS!AK$7</f>
        <v>0</v>
      </c>
      <c r="AL68" s="621">
        <f xml:space="preserve"> InpS!AL$7</f>
        <v>0</v>
      </c>
      <c r="AM68" s="621">
        <f xml:space="preserve"> InpS!AM$7</f>
        <v>0</v>
      </c>
      <c r="AN68" s="621">
        <f xml:space="preserve"> InpS!AN$7</f>
        <v>0</v>
      </c>
      <c r="AO68" s="621">
        <f xml:space="preserve"> InpS!AO$7</f>
        <v>0</v>
      </c>
      <c r="AP68" s="621">
        <f xml:space="preserve"> InpS!AP$7</f>
        <v>0</v>
      </c>
      <c r="AQ68" s="621">
        <f xml:space="preserve"> InpS!AQ$7</f>
        <v>0</v>
      </c>
      <c r="AR68" s="621">
        <f xml:space="preserve"> InpS!AR$7</f>
        <v>0</v>
      </c>
      <c r="AS68" s="621">
        <f xml:space="preserve"> InpS!AS$7</f>
        <v>0</v>
      </c>
      <c r="AT68" s="621">
        <f xml:space="preserve"> InpS!AT$7</f>
        <v>0</v>
      </c>
      <c r="AU68" s="621">
        <f xml:space="preserve"> InpS!AU$7</f>
        <v>0</v>
      </c>
      <c r="AV68" s="621">
        <f xml:space="preserve"> InpS!AV$7</f>
        <v>0</v>
      </c>
      <c r="AW68" s="621">
        <f xml:space="preserve"> InpS!AW$7</f>
        <v>0</v>
      </c>
      <c r="AX68" s="621">
        <f xml:space="preserve"> InpS!AX$7</f>
        <v>0</v>
      </c>
      <c r="AY68" s="621">
        <f xml:space="preserve"> InpS!AY$7</f>
        <v>0</v>
      </c>
      <c r="AZ68" s="621">
        <f xml:space="preserve"> InpS!AZ$7</f>
        <v>0</v>
      </c>
      <c r="BA68" s="621">
        <f xml:space="preserve"> InpS!BA$7</f>
        <v>0</v>
      </c>
      <c r="BB68" s="621">
        <f xml:space="preserve"> InpS!BB$7</f>
        <v>0</v>
      </c>
      <c r="BC68" s="621">
        <f xml:space="preserve"> InpS!BC$7</f>
        <v>0</v>
      </c>
      <c r="BD68" s="621">
        <f xml:space="preserve"> InpS!BD$7</f>
        <v>0</v>
      </c>
      <c r="BE68" s="621">
        <f xml:space="preserve"> InpS!BE$7</f>
        <v>0</v>
      </c>
      <c r="BF68" s="621">
        <f xml:space="preserve"> InpS!BF$7</f>
        <v>0</v>
      </c>
      <c r="BG68" s="621">
        <f xml:space="preserve"> InpS!BG$7</f>
        <v>0</v>
      </c>
      <c r="BH68" s="621">
        <f xml:space="preserve"> InpS!BH$7</f>
        <v>0</v>
      </c>
    </row>
    <row r="69" spans="1:60" s="492" customFormat="1" ht="12.9" customHeight="1" x14ac:dyDescent="0.3">
      <c r="A69" s="472"/>
      <c r="B69" s="614"/>
      <c r="C69" s="620"/>
      <c r="D69" s="289"/>
      <c r="E69" s="622" t="str">
        <f xml:space="preserve"> 'Time&amp;Esc'!E$9</f>
        <v>Model year</v>
      </c>
      <c r="F69" s="622">
        <f xml:space="preserve"> 'Time&amp;Esc'!F$9</f>
        <v>0</v>
      </c>
      <c r="G69" s="622" t="str">
        <f xml:space="preserve"> 'Time&amp;Esc'!G$9</f>
        <v>counter</v>
      </c>
      <c r="H69" s="622">
        <f xml:space="preserve"> 'Time&amp;Esc'!H$9</f>
        <v>0</v>
      </c>
      <c r="I69" s="622">
        <f xml:space="preserve"> 'Time&amp;Esc'!I$9</f>
        <v>0</v>
      </c>
      <c r="J69" s="622">
        <f xml:space="preserve"> 'Time&amp;Esc'!J$9</f>
        <v>0</v>
      </c>
      <c r="K69" s="622">
        <f xml:space="preserve"> 'Time&amp;Esc'!K$9</f>
        <v>1</v>
      </c>
      <c r="L69" s="622">
        <f xml:space="preserve"> 'Time&amp;Esc'!L$9</f>
        <v>2</v>
      </c>
      <c r="M69" s="622">
        <f xml:space="preserve"> 'Time&amp;Esc'!M$9</f>
        <v>3</v>
      </c>
      <c r="N69" s="622">
        <f xml:space="preserve"> 'Time&amp;Esc'!N$9</f>
        <v>4</v>
      </c>
      <c r="O69" s="622">
        <f xml:space="preserve"> 'Time&amp;Esc'!O$9</f>
        <v>5</v>
      </c>
      <c r="P69" s="622">
        <f xml:space="preserve"> 'Time&amp;Esc'!P$9</f>
        <v>6</v>
      </c>
      <c r="Q69" s="622">
        <f xml:space="preserve"> 'Time&amp;Esc'!Q$9</f>
        <v>7</v>
      </c>
      <c r="R69" s="622">
        <f xml:space="preserve"> 'Time&amp;Esc'!R$9</f>
        <v>8</v>
      </c>
      <c r="S69" s="622">
        <f xml:space="preserve"> 'Time&amp;Esc'!S$9</f>
        <v>9</v>
      </c>
      <c r="T69" s="622">
        <f xml:space="preserve"> 'Time&amp;Esc'!T$9</f>
        <v>10</v>
      </c>
      <c r="U69" s="622">
        <f xml:space="preserve"> 'Time&amp;Esc'!U$9</f>
        <v>11</v>
      </c>
      <c r="V69" s="622">
        <f xml:space="preserve"> 'Time&amp;Esc'!V$9</f>
        <v>12</v>
      </c>
      <c r="W69" s="622">
        <f xml:space="preserve"> 'Time&amp;Esc'!W$9</f>
        <v>13</v>
      </c>
      <c r="X69" s="622">
        <f xml:space="preserve"> 'Time&amp;Esc'!X$9</f>
        <v>14</v>
      </c>
      <c r="Y69" s="622">
        <f xml:space="preserve"> 'Time&amp;Esc'!Y$9</f>
        <v>15</v>
      </c>
      <c r="Z69" s="622">
        <f xml:space="preserve"> 'Time&amp;Esc'!Z$9</f>
        <v>16</v>
      </c>
      <c r="AA69" s="622">
        <f xml:space="preserve"> 'Time&amp;Esc'!AA$9</f>
        <v>17</v>
      </c>
      <c r="AB69" s="622">
        <f xml:space="preserve"> 'Time&amp;Esc'!AB$9</f>
        <v>18</v>
      </c>
      <c r="AC69" s="622">
        <f xml:space="preserve"> 'Time&amp;Esc'!AC$9</f>
        <v>19</v>
      </c>
      <c r="AD69" s="622">
        <f xml:space="preserve"> 'Time&amp;Esc'!AD$9</f>
        <v>20</v>
      </c>
      <c r="AE69" s="622">
        <f xml:space="preserve"> 'Time&amp;Esc'!AE$9</f>
        <v>21</v>
      </c>
      <c r="AF69" s="622">
        <f xml:space="preserve"> 'Time&amp;Esc'!AF$9</f>
        <v>22</v>
      </c>
      <c r="AG69" s="622">
        <f xml:space="preserve"> 'Time&amp;Esc'!AG$9</f>
        <v>23</v>
      </c>
      <c r="AH69" s="622">
        <f xml:space="preserve"> 'Time&amp;Esc'!AH$9</f>
        <v>24</v>
      </c>
      <c r="AI69" s="622">
        <f xml:space="preserve"> 'Time&amp;Esc'!AI$9</f>
        <v>25</v>
      </c>
      <c r="AJ69" s="622">
        <f xml:space="preserve"> 'Time&amp;Esc'!AJ$9</f>
        <v>26</v>
      </c>
      <c r="AK69" s="622">
        <f xml:space="preserve"> 'Time&amp;Esc'!AK$9</f>
        <v>27</v>
      </c>
      <c r="AL69" s="622">
        <f xml:space="preserve"> 'Time&amp;Esc'!AL$9</f>
        <v>28</v>
      </c>
      <c r="AM69" s="622">
        <f xml:space="preserve"> 'Time&amp;Esc'!AM$9</f>
        <v>29</v>
      </c>
      <c r="AN69" s="622">
        <f xml:space="preserve"> 'Time&amp;Esc'!AN$9</f>
        <v>30</v>
      </c>
      <c r="AO69" s="622">
        <f xml:space="preserve"> 'Time&amp;Esc'!AO$9</f>
        <v>31</v>
      </c>
      <c r="AP69" s="622">
        <f xml:space="preserve"> 'Time&amp;Esc'!AP$9</f>
        <v>32</v>
      </c>
      <c r="AQ69" s="622">
        <f xml:space="preserve"> 'Time&amp;Esc'!AQ$9</f>
        <v>33</v>
      </c>
      <c r="AR69" s="622">
        <f xml:space="preserve"> 'Time&amp;Esc'!AR$9</f>
        <v>34</v>
      </c>
      <c r="AS69" s="622">
        <f xml:space="preserve"> 'Time&amp;Esc'!AS$9</f>
        <v>35</v>
      </c>
      <c r="AT69" s="622">
        <f xml:space="preserve"> 'Time&amp;Esc'!AT$9</f>
        <v>36</v>
      </c>
      <c r="AU69" s="622">
        <f xml:space="preserve"> 'Time&amp;Esc'!AU$9</f>
        <v>37</v>
      </c>
      <c r="AV69" s="622">
        <f xml:space="preserve"> 'Time&amp;Esc'!AV$9</f>
        <v>38</v>
      </c>
      <c r="AW69" s="622">
        <f xml:space="preserve"> 'Time&amp;Esc'!AW$9</f>
        <v>39</v>
      </c>
      <c r="AX69" s="622">
        <f xml:space="preserve"> 'Time&amp;Esc'!AX$9</f>
        <v>40</v>
      </c>
      <c r="AY69" s="622">
        <f xml:space="preserve"> 'Time&amp;Esc'!AY$9</f>
        <v>41</v>
      </c>
      <c r="AZ69" s="622">
        <f xml:space="preserve"> 'Time&amp;Esc'!AZ$9</f>
        <v>42</v>
      </c>
      <c r="BA69" s="622">
        <f xml:space="preserve"> 'Time&amp;Esc'!BA$9</f>
        <v>43</v>
      </c>
      <c r="BB69" s="622">
        <f xml:space="preserve"> 'Time&amp;Esc'!BB$9</f>
        <v>44</v>
      </c>
      <c r="BC69" s="622">
        <f xml:space="preserve"> 'Time&amp;Esc'!BC$9</f>
        <v>45</v>
      </c>
      <c r="BD69" s="622">
        <f xml:space="preserve"> 'Time&amp;Esc'!BD$9</f>
        <v>46</v>
      </c>
      <c r="BE69" s="622">
        <f xml:space="preserve"> 'Time&amp;Esc'!BE$9</f>
        <v>47</v>
      </c>
      <c r="BF69" s="622">
        <f xml:space="preserve"> 'Time&amp;Esc'!BF$9</f>
        <v>48</v>
      </c>
      <c r="BG69" s="622">
        <f xml:space="preserve"> 'Time&amp;Esc'!BG$9</f>
        <v>49</v>
      </c>
      <c r="BH69" s="622">
        <f xml:space="preserve"> 'Time&amp;Esc'!BH$9</f>
        <v>50</v>
      </c>
    </row>
    <row r="70" spans="1:60" s="492" customFormat="1" ht="12.9" customHeight="1" x14ac:dyDescent="0.3">
      <c r="A70" s="472"/>
      <c r="B70" s="614"/>
      <c r="C70" s="620"/>
      <c r="D70" s="289"/>
      <c r="E70" s="622"/>
      <c r="F70" s="622"/>
      <c r="G70" s="622"/>
      <c r="H70" s="622"/>
      <c r="I70" s="622"/>
      <c r="J70" s="622"/>
      <c r="K70" s="622"/>
      <c r="L70" s="622"/>
      <c r="M70" s="622"/>
      <c r="N70" s="622"/>
      <c r="O70" s="622"/>
      <c r="P70" s="622"/>
      <c r="Q70" s="622"/>
      <c r="R70" s="622"/>
      <c r="S70" s="622"/>
      <c r="T70" s="622"/>
      <c r="U70" s="622"/>
      <c r="V70" s="622"/>
      <c r="W70" s="622"/>
      <c r="X70" s="622"/>
      <c r="Y70" s="622"/>
      <c r="Z70" s="622"/>
      <c r="AA70" s="622"/>
      <c r="AB70" s="622"/>
      <c r="AC70" s="622"/>
      <c r="AD70" s="622"/>
      <c r="AE70" s="622"/>
      <c r="AF70" s="622"/>
      <c r="AG70" s="622"/>
      <c r="AH70" s="622"/>
      <c r="AI70" s="622"/>
      <c r="AJ70" s="622"/>
      <c r="AK70" s="622"/>
      <c r="AL70" s="622"/>
      <c r="AM70" s="622"/>
      <c r="AN70" s="622"/>
      <c r="AO70" s="622"/>
      <c r="AP70" s="622"/>
      <c r="AQ70" s="622"/>
      <c r="AR70" s="622"/>
      <c r="AS70" s="622"/>
      <c r="AT70" s="622"/>
      <c r="AU70" s="622"/>
      <c r="AV70" s="622"/>
      <c r="AW70" s="622"/>
      <c r="AX70" s="622"/>
      <c r="AY70" s="622"/>
      <c r="AZ70" s="622"/>
      <c r="BA70" s="622"/>
      <c r="BB70" s="622"/>
      <c r="BC70" s="622"/>
      <c r="BD70" s="622"/>
      <c r="BE70" s="622"/>
      <c r="BF70" s="622"/>
      <c r="BG70" s="622"/>
      <c r="BH70" s="622"/>
    </row>
    <row r="71" spans="1:60" s="492" customFormat="1" ht="12.9" customHeight="1" x14ac:dyDescent="0.3">
      <c r="A71" s="472"/>
      <c r="B71" s="614"/>
      <c r="C71" s="620"/>
      <c r="D71" s="289"/>
      <c r="E71" s="622" t="str">
        <f xml:space="preserve"> 'Time&amp;Esc'!E$28</f>
        <v>Exploration Period Counter</v>
      </c>
      <c r="F71" s="622">
        <f xml:space="preserve"> 'Time&amp;Esc'!F$28</f>
        <v>0</v>
      </c>
      <c r="G71" s="622" t="str">
        <f xml:space="preserve"> 'Time&amp;Esc'!G$28</f>
        <v>counter</v>
      </c>
      <c r="H71" s="622">
        <f xml:space="preserve"> 'Time&amp;Esc'!H$28</f>
        <v>0</v>
      </c>
      <c r="I71" s="622">
        <f xml:space="preserve"> 'Time&amp;Esc'!I$28</f>
        <v>0</v>
      </c>
      <c r="J71" s="622">
        <f xml:space="preserve"> 'Time&amp;Esc'!J$28</f>
        <v>0</v>
      </c>
      <c r="K71" s="622">
        <f xml:space="preserve"> 'Time&amp;Esc'!K$28</f>
        <v>0</v>
      </c>
      <c r="L71" s="622">
        <f xml:space="preserve"> 'Time&amp;Esc'!L$28</f>
        <v>0</v>
      </c>
      <c r="M71" s="622">
        <f xml:space="preserve"> 'Time&amp;Esc'!M$28</f>
        <v>0</v>
      </c>
      <c r="N71" s="622">
        <f xml:space="preserve"> 'Time&amp;Esc'!N$28</f>
        <v>1</v>
      </c>
      <c r="O71" s="622">
        <f xml:space="preserve"> 'Time&amp;Esc'!O$28</f>
        <v>2</v>
      </c>
      <c r="P71" s="622">
        <f xml:space="preserve"> 'Time&amp;Esc'!P$28</f>
        <v>3</v>
      </c>
      <c r="Q71" s="622">
        <f xml:space="preserve"> 'Time&amp;Esc'!Q$28</f>
        <v>0</v>
      </c>
      <c r="R71" s="622">
        <f xml:space="preserve"> 'Time&amp;Esc'!R$28</f>
        <v>0</v>
      </c>
      <c r="S71" s="622">
        <f xml:space="preserve"> 'Time&amp;Esc'!S$28</f>
        <v>0</v>
      </c>
      <c r="T71" s="622">
        <f xml:space="preserve"> 'Time&amp;Esc'!T$28</f>
        <v>0</v>
      </c>
      <c r="U71" s="622">
        <f xml:space="preserve"> 'Time&amp;Esc'!U$28</f>
        <v>0</v>
      </c>
      <c r="V71" s="622">
        <f xml:space="preserve"> 'Time&amp;Esc'!V$28</f>
        <v>0</v>
      </c>
      <c r="W71" s="622">
        <f xml:space="preserve"> 'Time&amp;Esc'!W$28</f>
        <v>0</v>
      </c>
      <c r="X71" s="622">
        <f xml:space="preserve"> 'Time&amp;Esc'!X$28</f>
        <v>0</v>
      </c>
      <c r="Y71" s="622">
        <f xml:space="preserve"> 'Time&amp;Esc'!Y$28</f>
        <v>0</v>
      </c>
      <c r="Z71" s="622">
        <f xml:space="preserve"> 'Time&amp;Esc'!Z$28</f>
        <v>0</v>
      </c>
      <c r="AA71" s="622">
        <f xml:space="preserve"> 'Time&amp;Esc'!AA$28</f>
        <v>0</v>
      </c>
      <c r="AB71" s="622">
        <f xml:space="preserve"> 'Time&amp;Esc'!AB$28</f>
        <v>0</v>
      </c>
      <c r="AC71" s="622">
        <f xml:space="preserve"> 'Time&amp;Esc'!AC$28</f>
        <v>0</v>
      </c>
      <c r="AD71" s="622">
        <f xml:space="preserve"> 'Time&amp;Esc'!AD$28</f>
        <v>0</v>
      </c>
      <c r="AE71" s="622">
        <f xml:space="preserve"> 'Time&amp;Esc'!AE$28</f>
        <v>0</v>
      </c>
      <c r="AF71" s="622">
        <f xml:space="preserve"> 'Time&amp;Esc'!AF$28</f>
        <v>0</v>
      </c>
      <c r="AG71" s="622">
        <f xml:space="preserve"> 'Time&amp;Esc'!AG$28</f>
        <v>0</v>
      </c>
      <c r="AH71" s="622">
        <f xml:space="preserve"> 'Time&amp;Esc'!AH$28</f>
        <v>0</v>
      </c>
      <c r="AI71" s="622">
        <f xml:space="preserve"> 'Time&amp;Esc'!AI$28</f>
        <v>0</v>
      </c>
      <c r="AJ71" s="622">
        <f xml:space="preserve"> 'Time&amp;Esc'!AJ$28</f>
        <v>0</v>
      </c>
      <c r="AK71" s="622">
        <f xml:space="preserve"> 'Time&amp;Esc'!AK$28</f>
        <v>0</v>
      </c>
      <c r="AL71" s="622">
        <f xml:space="preserve"> 'Time&amp;Esc'!AL$28</f>
        <v>0</v>
      </c>
      <c r="AM71" s="622">
        <f xml:space="preserve"> 'Time&amp;Esc'!AM$28</f>
        <v>0</v>
      </c>
      <c r="AN71" s="622">
        <f xml:space="preserve"> 'Time&amp;Esc'!AN$28</f>
        <v>0</v>
      </c>
      <c r="AO71" s="622">
        <f xml:space="preserve"> 'Time&amp;Esc'!AO$28</f>
        <v>0</v>
      </c>
      <c r="AP71" s="622">
        <f xml:space="preserve"> 'Time&amp;Esc'!AP$28</f>
        <v>0</v>
      </c>
      <c r="AQ71" s="622">
        <f xml:space="preserve"> 'Time&amp;Esc'!AQ$28</f>
        <v>0</v>
      </c>
      <c r="AR71" s="622">
        <f xml:space="preserve"> 'Time&amp;Esc'!AR$28</f>
        <v>0</v>
      </c>
      <c r="AS71" s="622">
        <f xml:space="preserve"> 'Time&amp;Esc'!AS$28</f>
        <v>0</v>
      </c>
      <c r="AT71" s="622">
        <f xml:space="preserve"> 'Time&amp;Esc'!AT$28</f>
        <v>0</v>
      </c>
      <c r="AU71" s="622">
        <f xml:space="preserve"> 'Time&amp;Esc'!AU$28</f>
        <v>0</v>
      </c>
      <c r="AV71" s="622">
        <f xml:space="preserve"> 'Time&amp;Esc'!AV$28</f>
        <v>0</v>
      </c>
      <c r="AW71" s="622">
        <f xml:space="preserve"> 'Time&amp;Esc'!AW$28</f>
        <v>0</v>
      </c>
      <c r="AX71" s="622">
        <f xml:space="preserve"> 'Time&amp;Esc'!AX$28</f>
        <v>0</v>
      </c>
      <c r="AY71" s="622">
        <f xml:space="preserve"> 'Time&amp;Esc'!AY$28</f>
        <v>0</v>
      </c>
      <c r="AZ71" s="622">
        <f xml:space="preserve"> 'Time&amp;Esc'!AZ$28</f>
        <v>0</v>
      </c>
      <c r="BA71" s="622">
        <f xml:space="preserve"> 'Time&amp;Esc'!BA$28</f>
        <v>0</v>
      </c>
      <c r="BB71" s="622">
        <f xml:space="preserve"> 'Time&amp;Esc'!BB$28</f>
        <v>0</v>
      </c>
      <c r="BC71" s="622">
        <f xml:space="preserve"> 'Time&amp;Esc'!BC$28</f>
        <v>0</v>
      </c>
      <c r="BD71" s="622">
        <f xml:space="preserve"> 'Time&amp;Esc'!BD$28</f>
        <v>0</v>
      </c>
      <c r="BE71" s="622">
        <f xml:space="preserve"> 'Time&amp;Esc'!BE$28</f>
        <v>0</v>
      </c>
      <c r="BF71" s="622">
        <f xml:space="preserve"> 'Time&amp;Esc'!BF$28</f>
        <v>0</v>
      </c>
      <c r="BG71" s="622">
        <f xml:space="preserve"> 'Time&amp;Esc'!BG$28</f>
        <v>0</v>
      </c>
      <c r="BH71" s="622">
        <f xml:space="preserve"> 'Time&amp;Esc'!BH$28</f>
        <v>0</v>
      </c>
    </row>
    <row r="72" spans="1:60" s="493" customFormat="1" ht="12.9" customHeight="1" x14ac:dyDescent="0.3">
      <c r="A72" s="472"/>
      <c r="B72" s="614"/>
      <c r="C72" s="620"/>
      <c r="D72" s="516"/>
      <c r="E72" s="624" t="s">
        <v>596</v>
      </c>
      <c r="F72" s="624"/>
      <c r="G72" s="624" t="s">
        <v>82</v>
      </c>
      <c r="H72" s="624"/>
      <c r="I72" s="521">
        <f xml:space="preserve"> SUM(K72:BH72)</f>
        <v>1</v>
      </c>
      <c r="J72" s="624"/>
      <c r="K72" s="521" cm="1">
        <f t="array" ref="K72">IF(K71=0,0,INDEX($K$68:$BH$68,K71))</f>
        <v>0</v>
      </c>
      <c r="L72" s="521" cm="1">
        <f t="array" ref="L72">IF(L71=0,0,INDEX($K$68:$BH$68,L71))</f>
        <v>0</v>
      </c>
      <c r="M72" s="521" cm="1">
        <f t="array" ref="M72">IF(M71=0,0,INDEX($K$68:$BH$68,M71))</f>
        <v>0</v>
      </c>
      <c r="N72" s="521" cm="1">
        <f t="array" ref="N72">IF(N71=0,0,INDEX($K$68:$BH$68,N71))</f>
        <v>0.2</v>
      </c>
      <c r="O72" s="521" cm="1">
        <f t="array" ref="O72">IF(O71=0,0,INDEX($K$68:$BH$68,O71))</f>
        <v>0.4</v>
      </c>
      <c r="P72" s="521" cm="1">
        <f t="array" ref="P72">IF(P71=0,0,INDEX($K$68:$BH$68,P71))</f>
        <v>0.4</v>
      </c>
      <c r="Q72" s="521" cm="1">
        <f t="array" ref="Q72">IF(Q71=0,0,INDEX($K$68:$BH$68,Q71))</f>
        <v>0</v>
      </c>
      <c r="R72" s="521" cm="1">
        <f t="array" ref="R72">IF(R71=0,0,INDEX($K$68:$BH$68,R71))</f>
        <v>0</v>
      </c>
      <c r="S72" s="521" cm="1">
        <f t="array" ref="S72">IF(S71=0,0,INDEX($K$68:$BH$68,S71))</f>
        <v>0</v>
      </c>
      <c r="T72" s="521" cm="1">
        <f t="array" ref="T72">IF(T71=0,0,INDEX($K$68:$BH$68,T71))</f>
        <v>0</v>
      </c>
      <c r="U72" s="521" cm="1">
        <f t="array" ref="U72">IF(U71=0,0,INDEX($K$68:$BH$68,U71))</f>
        <v>0</v>
      </c>
      <c r="V72" s="521" cm="1">
        <f t="array" ref="V72">IF(V71=0,0,INDEX($K$68:$BH$68,V71))</f>
        <v>0</v>
      </c>
      <c r="W72" s="521" cm="1">
        <f t="array" ref="W72">IF(W71=0,0,INDEX($K$68:$BH$68,W71))</f>
        <v>0</v>
      </c>
      <c r="X72" s="521" cm="1">
        <f t="array" ref="X72">IF(X71=0,0,INDEX($K$68:$BH$68,X71))</f>
        <v>0</v>
      </c>
      <c r="Y72" s="521" cm="1">
        <f t="array" ref="Y72">IF(Y71=0,0,INDEX($K$68:$BH$68,Y71))</f>
        <v>0</v>
      </c>
      <c r="Z72" s="521" cm="1">
        <f t="array" ref="Z72">IF(Z71=0,0,INDEX($K$68:$BH$68,Z71))</f>
        <v>0</v>
      </c>
      <c r="AA72" s="521" cm="1">
        <f t="array" ref="AA72">IF(AA71=0,0,INDEX($K$68:$BH$68,AA71))</f>
        <v>0</v>
      </c>
      <c r="AB72" s="521" cm="1">
        <f t="array" ref="AB72">IF(AB71=0,0,INDEX($K$68:$BH$68,AB71))</f>
        <v>0</v>
      </c>
      <c r="AC72" s="521" cm="1">
        <f t="array" ref="AC72">IF(AC71=0,0,INDEX($K$68:$BH$68,AC71))</f>
        <v>0</v>
      </c>
      <c r="AD72" s="521" cm="1">
        <f t="array" ref="AD72">IF(AD71=0,0,INDEX($K$68:$BH$68,AD71))</f>
        <v>0</v>
      </c>
      <c r="AE72" s="521" cm="1">
        <f t="array" ref="AE72">IF(AE71=0,0,INDEX($K$68:$BH$68,AE71))</f>
        <v>0</v>
      </c>
      <c r="AF72" s="521" cm="1">
        <f t="array" ref="AF72">IF(AF71=0,0,INDEX($K$68:$BH$68,AF71))</f>
        <v>0</v>
      </c>
      <c r="AG72" s="521" cm="1">
        <f t="array" ref="AG72">IF(AG71=0,0,INDEX($K$68:$BH$68,AG71))</f>
        <v>0</v>
      </c>
      <c r="AH72" s="521" cm="1">
        <f t="array" ref="AH72">IF(AH71=0,0,INDEX($K$68:$BH$68,AH71))</f>
        <v>0</v>
      </c>
      <c r="AI72" s="521" cm="1">
        <f t="array" ref="AI72">IF(AI71=0,0,INDEX($K$68:$BH$68,AI71))</f>
        <v>0</v>
      </c>
      <c r="AJ72" s="521" cm="1">
        <f t="array" ref="AJ72">IF(AJ71=0,0,INDEX($K$68:$BH$68,AJ71))</f>
        <v>0</v>
      </c>
      <c r="AK72" s="521" cm="1">
        <f t="array" ref="AK72">IF(AK71=0,0,INDEX($K$68:$BH$68,AK71))</f>
        <v>0</v>
      </c>
      <c r="AL72" s="521" cm="1">
        <f t="array" ref="AL72">IF(AL71=0,0,INDEX($K$68:$BH$68,AL71))</f>
        <v>0</v>
      </c>
      <c r="AM72" s="521" cm="1">
        <f t="array" ref="AM72">IF(AM71=0,0,INDEX($K$68:$BH$68,AM71))</f>
        <v>0</v>
      </c>
      <c r="AN72" s="521" cm="1">
        <f t="array" ref="AN72">IF(AN71=0,0,INDEX($K$68:$BH$68,AN71))</f>
        <v>0</v>
      </c>
      <c r="AO72" s="521" cm="1">
        <f t="array" ref="AO72">IF(AO71=0,0,INDEX($K$68:$BH$68,AO71))</f>
        <v>0</v>
      </c>
      <c r="AP72" s="521" cm="1">
        <f t="array" ref="AP72">IF(AP71=0,0,INDEX($K$68:$BH$68,AP71))</f>
        <v>0</v>
      </c>
      <c r="AQ72" s="521" cm="1">
        <f t="array" ref="AQ72">IF(AQ71=0,0,INDEX($K$68:$BH$68,AQ71))</f>
        <v>0</v>
      </c>
      <c r="AR72" s="521" cm="1">
        <f t="array" ref="AR72">IF(AR71=0,0,INDEX($K$68:$BH$68,AR71))</f>
        <v>0</v>
      </c>
      <c r="AS72" s="521" cm="1">
        <f t="array" ref="AS72">IF(AS71=0,0,INDEX($K$68:$BH$68,AS71))</f>
        <v>0</v>
      </c>
      <c r="AT72" s="521" cm="1">
        <f t="array" ref="AT72">IF(AT71=0,0,INDEX($K$68:$BH$68,AT71))</f>
        <v>0</v>
      </c>
      <c r="AU72" s="521" cm="1">
        <f t="array" ref="AU72">IF(AU71=0,0,INDEX($K$68:$BH$68,AU71))</f>
        <v>0</v>
      </c>
      <c r="AV72" s="521" cm="1">
        <f t="array" ref="AV72">IF(AV71=0,0,INDEX($K$68:$BH$68,AV71))</f>
        <v>0</v>
      </c>
      <c r="AW72" s="521" cm="1">
        <f t="array" ref="AW72">IF(AW71=0,0,INDEX($K$68:$BH$68,AW71))</f>
        <v>0</v>
      </c>
      <c r="AX72" s="521" cm="1">
        <f t="array" ref="AX72">IF(AX71=0,0,INDEX($K$68:$BH$68,AX71))</f>
        <v>0</v>
      </c>
      <c r="AY72" s="521" cm="1">
        <f t="array" ref="AY72">IF(AY71=0,0,INDEX($K$68:$BH$68,AY71))</f>
        <v>0</v>
      </c>
      <c r="AZ72" s="521" cm="1">
        <f t="array" ref="AZ72">IF(AZ71=0,0,INDEX($K$68:$BH$68,AZ71))</f>
        <v>0</v>
      </c>
      <c r="BA72" s="521" cm="1">
        <f t="array" ref="BA72">IF(BA71=0,0,INDEX($K$68:$BH$68,BA71))</f>
        <v>0</v>
      </c>
      <c r="BB72" s="521" cm="1">
        <f t="array" ref="BB72">IF(BB71=0,0,INDEX($K$68:$BH$68,BB71))</f>
        <v>0</v>
      </c>
      <c r="BC72" s="521" cm="1">
        <f t="array" ref="BC72">IF(BC71=0,0,INDEX($K$68:$BH$68,BC71))</f>
        <v>0</v>
      </c>
      <c r="BD72" s="521" cm="1">
        <f t="array" ref="BD72">IF(BD71=0,0,INDEX($K$68:$BH$68,BD71))</f>
        <v>0</v>
      </c>
      <c r="BE72" s="521" cm="1">
        <f t="array" ref="BE72">IF(BE71=0,0,INDEX($K$68:$BH$68,BE71))</f>
        <v>0</v>
      </c>
      <c r="BF72" s="521" cm="1">
        <f t="array" ref="BF72">IF(BF71=0,0,INDEX($K$68:$BH$68,BF71))</f>
        <v>0</v>
      </c>
      <c r="BG72" s="521" cm="1">
        <f t="array" ref="BG72">IF(BG71=0,0,INDEX($K$68:$BH$68,BG71))</f>
        <v>0</v>
      </c>
      <c r="BH72" s="521" cm="1">
        <f t="array" ref="BH72">IF(BH71=0,0,INDEX($K$68:$BH$68,BH71))</f>
        <v>0</v>
      </c>
    </row>
    <row r="73" spans="1:60" s="493" customFormat="1" ht="12.9" customHeight="1" x14ac:dyDescent="0.3">
      <c r="A73" s="472"/>
      <c r="B73" s="472"/>
      <c r="C73" s="473"/>
      <c r="D73" s="516"/>
      <c r="E73" s="543"/>
      <c r="F73" s="543"/>
      <c r="G73" s="543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  <c r="BF73" s="516"/>
      <c r="BG73" s="516"/>
      <c r="BH73" s="516"/>
    </row>
    <row r="74" spans="1:60" s="493" customFormat="1" ht="12.9" customHeight="1" x14ac:dyDescent="0.3">
      <c r="A74" s="472"/>
      <c r="B74" s="472"/>
      <c r="C74" s="473"/>
      <c r="D74" s="516"/>
      <c r="E74" s="543" t="str">
        <f xml:space="preserve"> InpC!E$22</f>
        <v>Exploration Costs</v>
      </c>
      <c r="F74" s="543">
        <f xml:space="preserve"> InpC!F$22</f>
        <v>200</v>
      </c>
      <c r="G74" s="543" t="str">
        <f xml:space="preserve"> InpC!G$22</f>
        <v>$ mln real</v>
      </c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  <c r="BF74" s="516"/>
      <c r="BG74" s="516"/>
      <c r="BH74" s="516"/>
    </row>
    <row r="75" spans="1:60" s="493" customFormat="1" ht="12.9" customHeight="1" x14ac:dyDescent="0.3">
      <c r="A75" s="472"/>
      <c r="B75" s="472"/>
      <c r="C75" s="473"/>
      <c r="D75" s="516"/>
      <c r="E75" s="521" t="s">
        <v>597</v>
      </c>
      <c r="F75" s="521"/>
      <c r="G75" s="521" t="s">
        <v>180</v>
      </c>
      <c r="H75" s="521"/>
      <c r="I75" s="516">
        <f xml:space="preserve"> SUM(K75:BH75)</f>
        <v>200</v>
      </c>
      <c r="J75" s="521"/>
      <c r="K75" s="516">
        <f t="shared" ref="K75:AP75" si="25" xml:space="preserve"> K72 * $F$74</f>
        <v>0</v>
      </c>
      <c r="L75" s="516">
        <f t="shared" si="25"/>
        <v>0</v>
      </c>
      <c r="M75" s="516">
        <f t="shared" si="25"/>
        <v>0</v>
      </c>
      <c r="N75" s="516">
        <f t="shared" si="25"/>
        <v>40</v>
      </c>
      <c r="O75" s="516">
        <f t="shared" si="25"/>
        <v>80</v>
      </c>
      <c r="P75" s="516">
        <f t="shared" si="25"/>
        <v>80</v>
      </c>
      <c r="Q75" s="516">
        <f t="shared" si="25"/>
        <v>0</v>
      </c>
      <c r="R75" s="516">
        <f t="shared" si="25"/>
        <v>0</v>
      </c>
      <c r="S75" s="516">
        <f t="shared" si="25"/>
        <v>0</v>
      </c>
      <c r="T75" s="516">
        <f t="shared" si="25"/>
        <v>0</v>
      </c>
      <c r="U75" s="516">
        <f t="shared" si="25"/>
        <v>0</v>
      </c>
      <c r="V75" s="516">
        <f t="shared" si="25"/>
        <v>0</v>
      </c>
      <c r="W75" s="516">
        <f t="shared" si="25"/>
        <v>0</v>
      </c>
      <c r="X75" s="516">
        <f t="shared" si="25"/>
        <v>0</v>
      </c>
      <c r="Y75" s="516">
        <f t="shared" si="25"/>
        <v>0</v>
      </c>
      <c r="Z75" s="516">
        <f t="shared" si="25"/>
        <v>0</v>
      </c>
      <c r="AA75" s="516">
        <f t="shared" si="25"/>
        <v>0</v>
      </c>
      <c r="AB75" s="516">
        <f t="shared" si="25"/>
        <v>0</v>
      </c>
      <c r="AC75" s="516">
        <f t="shared" si="25"/>
        <v>0</v>
      </c>
      <c r="AD75" s="516">
        <f t="shared" si="25"/>
        <v>0</v>
      </c>
      <c r="AE75" s="516">
        <f t="shared" si="25"/>
        <v>0</v>
      </c>
      <c r="AF75" s="516">
        <f t="shared" si="25"/>
        <v>0</v>
      </c>
      <c r="AG75" s="516">
        <f t="shared" si="25"/>
        <v>0</v>
      </c>
      <c r="AH75" s="516">
        <f t="shared" si="25"/>
        <v>0</v>
      </c>
      <c r="AI75" s="516">
        <f t="shared" si="25"/>
        <v>0</v>
      </c>
      <c r="AJ75" s="516">
        <f t="shared" si="25"/>
        <v>0</v>
      </c>
      <c r="AK75" s="516">
        <f t="shared" si="25"/>
        <v>0</v>
      </c>
      <c r="AL75" s="516">
        <f t="shared" si="25"/>
        <v>0</v>
      </c>
      <c r="AM75" s="516">
        <f t="shared" si="25"/>
        <v>0</v>
      </c>
      <c r="AN75" s="516">
        <f t="shared" si="25"/>
        <v>0</v>
      </c>
      <c r="AO75" s="516">
        <f t="shared" si="25"/>
        <v>0</v>
      </c>
      <c r="AP75" s="516">
        <f t="shared" si="25"/>
        <v>0</v>
      </c>
      <c r="AQ75" s="516">
        <f t="shared" ref="AQ75:BH75" si="26" xml:space="preserve"> AQ72 * $F$74</f>
        <v>0</v>
      </c>
      <c r="AR75" s="516">
        <f t="shared" si="26"/>
        <v>0</v>
      </c>
      <c r="AS75" s="516">
        <f t="shared" si="26"/>
        <v>0</v>
      </c>
      <c r="AT75" s="516">
        <f t="shared" si="26"/>
        <v>0</v>
      </c>
      <c r="AU75" s="516">
        <f t="shared" si="26"/>
        <v>0</v>
      </c>
      <c r="AV75" s="516">
        <f t="shared" si="26"/>
        <v>0</v>
      </c>
      <c r="AW75" s="516">
        <f t="shared" si="26"/>
        <v>0</v>
      </c>
      <c r="AX75" s="516">
        <f t="shared" si="26"/>
        <v>0</v>
      </c>
      <c r="AY75" s="516">
        <f t="shared" si="26"/>
        <v>0</v>
      </c>
      <c r="AZ75" s="516">
        <f t="shared" si="26"/>
        <v>0</v>
      </c>
      <c r="BA75" s="516">
        <f t="shared" si="26"/>
        <v>0</v>
      </c>
      <c r="BB75" s="516">
        <f t="shared" si="26"/>
        <v>0</v>
      </c>
      <c r="BC75" s="516">
        <f t="shared" si="26"/>
        <v>0</v>
      </c>
      <c r="BD75" s="516">
        <f t="shared" si="26"/>
        <v>0</v>
      </c>
      <c r="BE75" s="516">
        <f t="shared" si="26"/>
        <v>0</v>
      </c>
      <c r="BF75" s="516">
        <f t="shared" si="26"/>
        <v>0</v>
      </c>
      <c r="BG75" s="516">
        <f t="shared" si="26"/>
        <v>0</v>
      </c>
      <c r="BH75" s="516">
        <f t="shared" si="26"/>
        <v>0</v>
      </c>
    </row>
    <row r="76" spans="1:60" s="493" customFormat="1" ht="12.9" customHeight="1" x14ac:dyDescent="0.3">
      <c r="A76" s="472"/>
      <c r="B76" s="472"/>
      <c r="C76" s="473"/>
      <c r="D76" s="516"/>
      <c r="E76" s="521"/>
      <c r="F76" s="521"/>
      <c r="G76" s="521"/>
      <c r="H76" s="521"/>
      <c r="I76" s="521"/>
      <c r="J76" s="521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  <c r="BF76" s="516"/>
      <c r="BG76" s="516"/>
      <c r="BH76" s="516"/>
    </row>
    <row r="77" spans="1:60" s="493" customFormat="1" ht="12.9" customHeight="1" x14ac:dyDescent="0.3">
      <c r="A77" s="472"/>
      <c r="B77" s="472"/>
      <c r="C77" s="473" t="s">
        <v>598</v>
      </c>
      <c r="D77" s="516"/>
      <c r="E77" s="621"/>
      <c r="F77" s="621"/>
      <c r="G77" s="621"/>
      <c r="H77" s="621"/>
      <c r="I77" s="621"/>
      <c r="J77" s="621"/>
      <c r="K77" s="621"/>
      <c r="L77" s="621"/>
      <c r="M77" s="621"/>
      <c r="N77" s="621"/>
      <c r="O77" s="621"/>
      <c r="P77" s="621"/>
      <c r="Q77" s="621"/>
      <c r="R77" s="621"/>
      <c r="S77" s="621"/>
      <c r="T77" s="621"/>
      <c r="U77" s="621"/>
      <c r="V77" s="621"/>
      <c r="W77" s="621"/>
      <c r="X77" s="621"/>
      <c r="Y77" s="621"/>
      <c r="Z77" s="621"/>
      <c r="AA77" s="621"/>
      <c r="AB77" s="621"/>
      <c r="AC77" s="621"/>
      <c r="AD77" s="621"/>
      <c r="AE77" s="621"/>
      <c r="AF77" s="621"/>
      <c r="AG77" s="621"/>
      <c r="AH77" s="621"/>
      <c r="AI77" s="621"/>
      <c r="AJ77" s="621"/>
      <c r="AK77" s="621"/>
      <c r="AL77" s="621"/>
      <c r="AM77" s="621"/>
      <c r="AN77" s="621"/>
      <c r="AO77" s="621"/>
      <c r="AP77" s="621"/>
      <c r="AQ77" s="621"/>
      <c r="AR77" s="621"/>
      <c r="AS77" s="621"/>
      <c r="AT77" s="621"/>
      <c r="AU77" s="621"/>
      <c r="AV77" s="621"/>
      <c r="AW77" s="621"/>
      <c r="AX77" s="621"/>
      <c r="AY77" s="621"/>
      <c r="AZ77" s="621"/>
      <c r="BA77" s="621"/>
      <c r="BB77" s="621"/>
      <c r="BC77" s="621"/>
      <c r="BD77" s="621"/>
      <c r="BE77" s="621"/>
      <c r="BF77" s="621"/>
      <c r="BG77" s="621"/>
      <c r="BH77" s="621"/>
    </row>
    <row r="78" spans="1:60" s="493" customFormat="1" ht="12.9" customHeight="1" x14ac:dyDescent="0.3">
      <c r="A78" s="472"/>
      <c r="B78" s="472"/>
      <c r="C78" s="473"/>
      <c r="D78" s="516"/>
      <c r="E78" s="516" t="str">
        <f t="shared" ref="E78:AJ78" si="27" xml:space="preserve"> E$75</f>
        <v>Exploration costs - before sensitivity</v>
      </c>
      <c r="F78" s="516">
        <f t="shared" si="27"/>
        <v>0</v>
      </c>
      <c r="G78" s="516" t="str">
        <f t="shared" si="27"/>
        <v>$ mln real</v>
      </c>
      <c r="H78" s="516">
        <f t="shared" si="27"/>
        <v>0</v>
      </c>
      <c r="I78" s="516">
        <f t="shared" si="27"/>
        <v>200</v>
      </c>
      <c r="J78" s="516">
        <f t="shared" si="27"/>
        <v>0</v>
      </c>
      <c r="K78" s="516">
        <f t="shared" si="27"/>
        <v>0</v>
      </c>
      <c r="L78" s="516">
        <f t="shared" si="27"/>
        <v>0</v>
      </c>
      <c r="M78" s="516">
        <f t="shared" si="27"/>
        <v>0</v>
      </c>
      <c r="N78" s="516">
        <f t="shared" si="27"/>
        <v>40</v>
      </c>
      <c r="O78" s="516">
        <f t="shared" si="27"/>
        <v>80</v>
      </c>
      <c r="P78" s="516">
        <f t="shared" si="27"/>
        <v>80</v>
      </c>
      <c r="Q78" s="516">
        <f t="shared" si="27"/>
        <v>0</v>
      </c>
      <c r="R78" s="516">
        <f t="shared" si="27"/>
        <v>0</v>
      </c>
      <c r="S78" s="516">
        <f t="shared" si="27"/>
        <v>0</v>
      </c>
      <c r="T78" s="516">
        <f t="shared" si="27"/>
        <v>0</v>
      </c>
      <c r="U78" s="516">
        <f t="shared" si="27"/>
        <v>0</v>
      </c>
      <c r="V78" s="516">
        <f t="shared" si="27"/>
        <v>0</v>
      </c>
      <c r="W78" s="516">
        <f t="shared" si="27"/>
        <v>0</v>
      </c>
      <c r="X78" s="516">
        <f t="shared" si="27"/>
        <v>0</v>
      </c>
      <c r="Y78" s="516">
        <f t="shared" si="27"/>
        <v>0</v>
      </c>
      <c r="Z78" s="516">
        <f t="shared" si="27"/>
        <v>0</v>
      </c>
      <c r="AA78" s="516">
        <f t="shared" si="27"/>
        <v>0</v>
      </c>
      <c r="AB78" s="516">
        <f t="shared" si="27"/>
        <v>0</v>
      </c>
      <c r="AC78" s="516">
        <f t="shared" si="27"/>
        <v>0</v>
      </c>
      <c r="AD78" s="516">
        <f t="shared" si="27"/>
        <v>0</v>
      </c>
      <c r="AE78" s="516">
        <f t="shared" si="27"/>
        <v>0</v>
      </c>
      <c r="AF78" s="516">
        <f t="shared" si="27"/>
        <v>0</v>
      </c>
      <c r="AG78" s="516">
        <f t="shared" si="27"/>
        <v>0</v>
      </c>
      <c r="AH78" s="516">
        <f t="shared" si="27"/>
        <v>0</v>
      </c>
      <c r="AI78" s="516">
        <f t="shared" si="27"/>
        <v>0</v>
      </c>
      <c r="AJ78" s="516">
        <f t="shared" si="27"/>
        <v>0</v>
      </c>
      <c r="AK78" s="516">
        <f t="shared" ref="AK78:BH78" si="28" xml:space="preserve"> AK$75</f>
        <v>0</v>
      </c>
      <c r="AL78" s="516">
        <f t="shared" si="28"/>
        <v>0</v>
      </c>
      <c r="AM78" s="516">
        <f t="shared" si="28"/>
        <v>0</v>
      </c>
      <c r="AN78" s="516">
        <f t="shared" si="28"/>
        <v>0</v>
      </c>
      <c r="AO78" s="516">
        <f t="shared" si="28"/>
        <v>0</v>
      </c>
      <c r="AP78" s="516">
        <f t="shared" si="28"/>
        <v>0</v>
      </c>
      <c r="AQ78" s="516">
        <f t="shared" si="28"/>
        <v>0</v>
      </c>
      <c r="AR78" s="516">
        <f t="shared" si="28"/>
        <v>0</v>
      </c>
      <c r="AS78" s="516">
        <f t="shared" si="28"/>
        <v>0</v>
      </c>
      <c r="AT78" s="516">
        <f t="shared" si="28"/>
        <v>0</v>
      </c>
      <c r="AU78" s="516">
        <f t="shared" si="28"/>
        <v>0</v>
      </c>
      <c r="AV78" s="516">
        <f t="shared" si="28"/>
        <v>0</v>
      </c>
      <c r="AW78" s="516">
        <f t="shared" si="28"/>
        <v>0</v>
      </c>
      <c r="AX78" s="516">
        <f t="shared" si="28"/>
        <v>0</v>
      </c>
      <c r="AY78" s="516">
        <f t="shared" si="28"/>
        <v>0</v>
      </c>
      <c r="AZ78" s="516">
        <f t="shared" si="28"/>
        <v>0</v>
      </c>
      <c r="BA78" s="516">
        <f t="shared" si="28"/>
        <v>0</v>
      </c>
      <c r="BB78" s="516">
        <f t="shared" si="28"/>
        <v>0</v>
      </c>
      <c r="BC78" s="516">
        <f t="shared" si="28"/>
        <v>0</v>
      </c>
      <c r="BD78" s="516">
        <f t="shared" si="28"/>
        <v>0</v>
      </c>
      <c r="BE78" s="516">
        <f t="shared" si="28"/>
        <v>0</v>
      </c>
      <c r="BF78" s="516">
        <f t="shared" si="28"/>
        <v>0</v>
      </c>
      <c r="BG78" s="516">
        <f t="shared" si="28"/>
        <v>0</v>
      </c>
      <c r="BH78" s="516">
        <f t="shared" si="28"/>
        <v>0</v>
      </c>
    </row>
    <row r="79" spans="1:60" s="492" customFormat="1" ht="12.9" customHeight="1" x14ac:dyDescent="0.3">
      <c r="A79" s="472"/>
      <c r="B79" s="472"/>
      <c r="C79" s="620"/>
      <c r="D79" s="615"/>
      <c r="E79" s="621" t="str">
        <f xml:space="preserve"> 'Time&amp;Esc'!E$162</f>
        <v>Exploration cost sens.</v>
      </c>
      <c r="F79" s="621">
        <f xml:space="preserve"> 'Time&amp;Esc'!F$162</f>
        <v>0</v>
      </c>
      <c r="G79" s="621" t="str">
        <f xml:space="preserve"> 'Time&amp;Esc'!G$162</f>
        <v>%</v>
      </c>
      <c r="H79" s="621">
        <f xml:space="preserve"> 'Time&amp;Esc'!H$162</f>
        <v>0</v>
      </c>
      <c r="I79" s="621">
        <f xml:space="preserve"> 'Time&amp;Esc'!I$162</f>
        <v>0</v>
      </c>
      <c r="J79" s="621">
        <f xml:space="preserve"> 'Time&amp;Esc'!J$162</f>
        <v>0</v>
      </c>
      <c r="K79" s="621">
        <f xml:space="preserve"> 'Time&amp;Esc'!K$162</f>
        <v>1</v>
      </c>
      <c r="L79" s="621">
        <f xml:space="preserve"> 'Time&amp;Esc'!L$162</f>
        <v>1</v>
      </c>
      <c r="M79" s="621">
        <f xml:space="preserve"> 'Time&amp;Esc'!M$162</f>
        <v>1</v>
      </c>
      <c r="N79" s="621">
        <f xml:space="preserve"> 'Time&amp;Esc'!N$162</f>
        <v>1</v>
      </c>
      <c r="O79" s="621">
        <f xml:space="preserve"> 'Time&amp;Esc'!O$162</f>
        <v>1</v>
      </c>
      <c r="P79" s="621">
        <f xml:space="preserve"> 'Time&amp;Esc'!P$162</f>
        <v>1</v>
      </c>
      <c r="Q79" s="621">
        <f xml:space="preserve"> 'Time&amp;Esc'!Q$162</f>
        <v>1</v>
      </c>
      <c r="R79" s="621">
        <f xml:space="preserve"> 'Time&amp;Esc'!R$162</f>
        <v>1</v>
      </c>
      <c r="S79" s="621">
        <f xml:space="preserve"> 'Time&amp;Esc'!S$162</f>
        <v>1</v>
      </c>
      <c r="T79" s="621">
        <f xml:space="preserve"> 'Time&amp;Esc'!T$162</f>
        <v>1</v>
      </c>
      <c r="U79" s="621">
        <f xml:space="preserve"> 'Time&amp;Esc'!U$162</f>
        <v>1</v>
      </c>
      <c r="V79" s="621">
        <f xml:space="preserve"> 'Time&amp;Esc'!V$162</f>
        <v>1</v>
      </c>
      <c r="W79" s="621">
        <f xml:space="preserve"> 'Time&amp;Esc'!W$162</f>
        <v>1</v>
      </c>
      <c r="X79" s="621">
        <f xml:space="preserve"> 'Time&amp;Esc'!X$162</f>
        <v>1</v>
      </c>
      <c r="Y79" s="621">
        <f xml:space="preserve"> 'Time&amp;Esc'!Y$162</f>
        <v>1</v>
      </c>
      <c r="Z79" s="621">
        <f xml:space="preserve"> 'Time&amp;Esc'!Z$162</f>
        <v>1</v>
      </c>
      <c r="AA79" s="621">
        <f xml:space="preserve"> 'Time&amp;Esc'!AA$162</f>
        <v>1</v>
      </c>
      <c r="AB79" s="621">
        <f xml:space="preserve"> 'Time&amp;Esc'!AB$162</f>
        <v>1</v>
      </c>
      <c r="AC79" s="621">
        <f xml:space="preserve"> 'Time&amp;Esc'!AC$162</f>
        <v>1</v>
      </c>
      <c r="AD79" s="621">
        <f xml:space="preserve"> 'Time&amp;Esc'!AD$162</f>
        <v>1</v>
      </c>
      <c r="AE79" s="621">
        <f xml:space="preserve"> 'Time&amp;Esc'!AE$162</f>
        <v>1</v>
      </c>
      <c r="AF79" s="621">
        <f xml:space="preserve"> 'Time&amp;Esc'!AF$162</f>
        <v>1</v>
      </c>
      <c r="AG79" s="621">
        <f xml:space="preserve"> 'Time&amp;Esc'!AG$162</f>
        <v>1</v>
      </c>
      <c r="AH79" s="621">
        <f xml:space="preserve"> 'Time&amp;Esc'!AH$162</f>
        <v>1</v>
      </c>
      <c r="AI79" s="621">
        <f xml:space="preserve"> 'Time&amp;Esc'!AI$162</f>
        <v>1</v>
      </c>
      <c r="AJ79" s="621">
        <f xml:space="preserve"> 'Time&amp;Esc'!AJ$162</f>
        <v>1</v>
      </c>
      <c r="AK79" s="621">
        <f xml:space="preserve"> 'Time&amp;Esc'!AK$162</f>
        <v>1</v>
      </c>
      <c r="AL79" s="621">
        <f xml:space="preserve"> 'Time&amp;Esc'!AL$162</f>
        <v>1</v>
      </c>
      <c r="AM79" s="621">
        <f xml:space="preserve"> 'Time&amp;Esc'!AM$162</f>
        <v>1</v>
      </c>
      <c r="AN79" s="621">
        <f xml:space="preserve"> 'Time&amp;Esc'!AN$162</f>
        <v>1</v>
      </c>
      <c r="AO79" s="621">
        <f xml:space="preserve"> 'Time&amp;Esc'!AO$162</f>
        <v>1</v>
      </c>
      <c r="AP79" s="621">
        <f xml:space="preserve"> 'Time&amp;Esc'!AP$162</f>
        <v>1</v>
      </c>
      <c r="AQ79" s="621">
        <f xml:space="preserve"> 'Time&amp;Esc'!AQ$162</f>
        <v>1</v>
      </c>
      <c r="AR79" s="621">
        <f xml:space="preserve"> 'Time&amp;Esc'!AR$162</f>
        <v>1</v>
      </c>
      <c r="AS79" s="621">
        <f xml:space="preserve"> 'Time&amp;Esc'!AS$162</f>
        <v>1</v>
      </c>
      <c r="AT79" s="621">
        <f xml:space="preserve"> 'Time&amp;Esc'!AT$162</f>
        <v>1</v>
      </c>
      <c r="AU79" s="621">
        <f xml:space="preserve"> 'Time&amp;Esc'!AU$162</f>
        <v>1</v>
      </c>
      <c r="AV79" s="621">
        <f xml:space="preserve"> 'Time&amp;Esc'!AV$162</f>
        <v>1</v>
      </c>
      <c r="AW79" s="621">
        <f xml:space="preserve"> 'Time&amp;Esc'!AW$162</f>
        <v>1</v>
      </c>
      <c r="AX79" s="621">
        <f xml:space="preserve"> 'Time&amp;Esc'!AX$162</f>
        <v>1</v>
      </c>
      <c r="AY79" s="621">
        <f xml:space="preserve"> 'Time&amp;Esc'!AY$162</f>
        <v>1</v>
      </c>
      <c r="AZ79" s="621">
        <f xml:space="preserve"> 'Time&amp;Esc'!AZ$162</f>
        <v>1</v>
      </c>
      <c r="BA79" s="621">
        <f xml:space="preserve"> 'Time&amp;Esc'!BA$162</f>
        <v>1</v>
      </c>
      <c r="BB79" s="621">
        <f xml:space="preserve"> 'Time&amp;Esc'!BB$162</f>
        <v>1</v>
      </c>
      <c r="BC79" s="621">
        <f xml:space="preserve"> 'Time&amp;Esc'!BC$162</f>
        <v>1</v>
      </c>
      <c r="BD79" s="621">
        <f xml:space="preserve"> 'Time&amp;Esc'!BD$162</f>
        <v>1</v>
      </c>
      <c r="BE79" s="621">
        <f xml:space="preserve"> 'Time&amp;Esc'!BE$162</f>
        <v>1</v>
      </c>
      <c r="BF79" s="621">
        <f xml:space="preserve"> 'Time&amp;Esc'!BF$162</f>
        <v>1</v>
      </c>
      <c r="BG79" s="621">
        <f xml:space="preserve"> 'Time&amp;Esc'!BG$162</f>
        <v>1</v>
      </c>
      <c r="BH79" s="621">
        <f xml:space="preserve"> 'Time&amp;Esc'!BH$162</f>
        <v>1</v>
      </c>
    </row>
    <row r="80" spans="1:60" s="508" customFormat="1" ht="12.9" customHeight="1" thickBot="1" x14ac:dyDescent="0.35">
      <c r="A80" s="528"/>
      <c r="B80" s="528"/>
      <c r="C80" s="529"/>
      <c r="D80" s="474"/>
      <c r="E80" s="638" t="s">
        <v>519</v>
      </c>
      <c r="F80" s="638"/>
      <c r="G80" s="638" t="s">
        <v>599</v>
      </c>
      <c r="H80" s="638"/>
      <c r="I80" s="638">
        <f xml:space="preserve"> SUM(K80:BH80)</f>
        <v>200</v>
      </c>
      <c r="J80" s="638"/>
      <c r="K80" s="638">
        <f t="shared" ref="K80:AP80" si="29" xml:space="preserve"> K78 * K79</f>
        <v>0</v>
      </c>
      <c r="L80" s="638">
        <f t="shared" si="29"/>
        <v>0</v>
      </c>
      <c r="M80" s="638">
        <f t="shared" si="29"/>
        <v>0</v>
      </c>
      <c r="N80" s="638">
        <f t="shared" si="29"/>
        <v>40</v>
      </c>
      <c r="O80" s="638">
        <f t="shared" si="29"/>
        <v>80</v>
      </c>
      <c r="P80" s="638">
        <f t="shared" si="29"/>
        <v>80</v>
      </c>
      <c r="Q80" s="638">
        <f t="shared" si="29"/>
        <v>0</v>
      </c>
      <c r="R80" s="638">
        <f t="shared" si="29"/>
        <v>0</v>
      </c>
      <c r="S80" s="638">
        <f t="shared" si="29"/>
        <v>0</v>
      </c>
      <c r="T80" s="638">
        <f t="shared" si="29"/>
        <v>0</v>
      </c>
      <c r="U80" s="638">
        <f t="shared" si="29"/>
        <v>0</v>
      </c>
      <c r="V80" s="638">
        <f t="shared" si="29"/>
        <v>0</v>
      </c>
      <c r="W80" s="638">
        <f t="shared" si="29"/>
        <v>0</v>
      </c>
      <c r="X80" s="638">
        <f t="shared" si="29"/>
        <v>0</v>
      </c>
      <c r="Y80" s="638">
        <f t="shared" si="29"/>
        <v>0</v>
      </c>
      <c r="Z80" s="638">
        <f t="shared" si="29"/>
        <v>0</v>
      </c>
      <c r="AA80" s="638">
        <f t="shared" si="29"/>
        <v>0</v>
      </c>
      <c r="AB80" s="638">
        <f t="shared" si="29"/>
        <v>0</v>
      </c>
      <c r="AC80" s="638">
        <f t="shared" si="29"/>
        <v>0</v>
      </c>
      <c r="AD80" s="638">
        <f t="shared" si="29"/>
        <v>0</v>
      </c>
      <c r="AE80" s="638">
        <f t="shared" si="29"/>
        <v>0</v>
      </c>
      <c r="AF80" s="638">
        <f t="shared" si="29"/>
        <v>0</v>
      </c>
      <c r="AG80" s="638">
        <f t="shared" si="29"/>
        <v>0</v>
      </c>
      <c r="AH80" s="638">
        <f t="shared" si="29"/>
        <v>0</v>
      </c>
      <c r="AI80" s="638">
        <f t="shared" si="29"/>
        <v>0</v>
      </c>
      <c r="AJ80" s="638">
        <f t="shared" si="29"/>
        <v>0</v>
      </c>
      <c r="AK80" s="638">
        <f t="shared" si="29"/>
        <v>0</v>
      </c>
      <c r="AL80" s="638">
        <f t="shared" si="29"/>
        <v>0</v>
      </c>
      <c r="AM80" s="638">
        <f t="shared" si="29"/>
        <v>0</v>
      </c>
      <c r="AN80" s="638">
        <f t="shared" si="29"/>
        <v>0</v>
      </c>
      <c r="AO80" s="638">
        <f t="shared" si="29"/>
        <v>0</v>
      </c>
      <c r="AP80" s="638">
        <f t="shared" si="29"/>
        <v>0</v>
      </c>
      <c r="AQ80" s="638">
        <f t="shared" ref="AQ80:BH80" si="30" xml:space="preserve"> AQ78 * AQ79</f>
        <v>0</v>
      </c>
      <c r="AR80" s="638">
        <f t="shared" si="30"/>
        <v>0</v>
      </c>
      <c r="AS80" s="638">
        <f t="shared" si="30"/>
        <v>0</v>
      </c>
      <c r="AT80" s="638">
        <f t="shared" si="30"/>
        <v>0</v>
      </c>
      <c r="AU80" s="638">
        <f t="shared" si="30"/>
        <v>0</v>
      </c>
      <c r="AV80" s="638">
        <f t="shared" si="30"/>
        <v>0</v>
      </c>
      <c r="AW80" s="638">
        <f t="shared" si="30"/>
        <v>0</v>
      </c>
      <c r="AX80" s="638">
        <f t="shared" si="30"/>
        <v>0</v>
      </c>
      <c r="AY80" s="638">
        <f t="shared" si="30"/>
        <v>0</v>
      </c>
      <c r="AZ80" s="638">
        <f t="shared" si="30"/>
        <v>0</v>
      </c>
      <c r="BA80" s="638">
        <f t="shared" si="30"/>
        <v>0</v>
      </c>
      <c r="BB80" s="638">
        <f t="shared" si="30"/>
        <v>0</v>
      </c>
      <c r="BC80" s="638">
        <f t="shared" si="30"/>
        <v>0</v>
      </c>
      <c r="BD80" s="638">
        <f t="shared" si="30"/>
        <v>0</v>
      </c>
      <c r="BE80" s="638">
        <f t="shared" si="30"/>
        <v>0</v>
      </c>
      <c r="BF80" s="638">
        <f t="shared" si="30"/>
        <v>0</v>
      </c>
      <c r="BG80" s="638">
        <f t="shared" si="30"/>
        <v>0</v>
      </c>
      <c r="BH80" s="638">
        <f t="shared" si="30"/>
        <v>0</v>
      </c>
    </row>
    <row r="81" spans="1:60" s="493" customFormat="1" ht="12.9" customHeight="1" x14ac:dyDescent="0.3">
      <c r="A81" s="472"/>
      <c r="B81" s="472"/>
      <c r="C81" s="473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  <c r="BF81" s="516"/>
      <c r="BG81" s="516"/>
      <c r="BH81" s="516"/>
    </row>
    <row r="82" spans="1:60" s="492" customFormat="1" ht="12.9" customHeight="1" x14ac:dyDescent="0.3">
      <c r="A82" s="472"/>
      <c r="B82" s="472" t="s">
        <v>600</v>
      </c>
      <c r="C82" s="473"/>
      <c r="D82" s="615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  <c r="X82" s="543"/>
      <c r="Y82" s="543"/>
      <c r="Z82" s="543"/>
      <c r="AA82" s="543"/>
      <c r="AB82" s="543"/>
      <c r="AC82" s="543"/>
      <c r="AD82" s="543"/>
      <c r="AE82" s="543"/>
      <c r="AF82" s="543"/>
      <c r="AG82" s="543"/>
      <c r="AH82" s="543"/>
      <c r="AI82" s="543"/>
      <c r="AJ82" s="543"/>
      <c r="AK82" s="543"/>
      <c r="AL82" s="543"/>
      <c r="AM82" s="543"/>
      <c r="AN82" s="543"/>
      <c r="AO82" s="543"/>
      <c r="AP82" s="543"/>
      <c r="AQ82" s="543"/>
      <c r="AR82" s="543"/>
      <c r="AS82" s="543"/>
      <c r="AT82" s="543"/>
      <c r="AU82" s="543"/>
      <c r="AV82" s="543"/>
      <c r="AW82" s="543"/>
      <c r="AX82" s="543"/>
      <c r="AY82" s="543"/>
      <c r="AZ82" s="543"/>
      <c r="BA82" s="543"/>
      <c r="BB82" s="543"/>
      <c r="BC82" s="543"/>
      <c r="BD82" s="543"/>
      <c r="BE82" s="543"/>
      <c r="BF82" s="543"/>
      <c r="BG82" s="543"/>
      <c r="BH82" s="543"/>
    </row>
    <row r="83" spans="1:60" s="493" customFormat="1" ht="12.9" customHeight="1" x14ac:dyDescent="0.3">
      <c r="A83" s="472"/>
      <c r="B83" s="472"/>
      <c r="C83" s="473"/>
      <c r="D83" s="516"/>
      <c r="E83" s="622" t="str">
        <f xml:space="preserve"> InpC!E$21</f>
        <v>Exploration Start Year</v>
      </c>
      <c r="F83" s="622">
        <f xml:space="preserve"> InpC!F$21</f>
        <v>2020</v>
      </c>
      <c r="G83" s="622" t="str">
        <f xml:space="preserve"> InpC!G$21</f>
        <v>year #</v>
      </c>
      <c r="H83" s="621"/>
      <c r="I83" s="621"/>
      <c r="J83" s="621"/>
      <c r="K83" s="621"/>
      <c r="L83" s="621"/>
      <c r="M83" s="621"/>
      <c r="N83" s="621"/>
      <c r="O83" s="621"/>
      <c r="P83" s="621"/>
      <c r="Q83" s="621"/>
      <c r="R83" s="621"/>
      <c r="S83" s="621"/>
      <c r="T83" s="621"/>
      <c r="U83" s="621"/>
      <c r="V83" s="621"/>
      <c r="W83" s="621"/>
      <c r="X83" s="621"/>
      <c r="Y83" s="621"/>
      <c r="Z83" s="621"/>
      <c r="AA83" s="621"/>
      <c r="AB83" s="621"/>
      <c r="AC83" s="621"/>
      <c r="AD83" s="621"/>
      <c r="AE83" s="621"/>
      <c r="AF83" s="621"/>
      <c r="AG83" s="621"/>
      <c r="AH83" s="621"/>
      <c r="AI83" s="621"/>
      <c r="AJ83" s="621"/>
      <c r="AK83" s="621"/>
      <c r="AL83" s="621"/>
      <c r="AM83" s="621"/>
      <c r="AN83" s="621"/>
      <c r="AO83" s="621"/>
      <c r="AP83" s="621"/>
      <c r="AQ83" s="621"/>
      <c r="AR83" s="621"/>
      <c r="AS83" s="621"/>
      <c r="AT83" s="621"/>
      <c r="AU83" s="621"/>
      <c r="AV83" s="621"/>
      <c r="AW83" s="621"/>
      <c r="AX83" s="621"/>
      <c r="AY83" s="621"/>
      <c r="AZ83" s="621"/>
      <c r="BA83" s="621"/>
      <c r="BB83" s="621"/>
      <c r="BC83" s="621"/>
      <c r="BD83" s="621"/>
      <c r="BE83" s="621"/>
      <c r="BF83" s="621"/>
      <c r="BG83" s="621"/>
      <c r="BH83" s="621"/>
    </row>
    <row r="84" spans="1:60" s="492" customFormat="1" ht="12.9" customHeight="1" x14ac:dyDescent="0.3">
      <c r="A84" s="472"/>
      <c r="B84" s="472"/>
      <c r="C84" s="473"/>
      <c r="D84" s="615"/>
      <c r="E84" s="543" t="str">
        <f xml:space="preserve"> InpS!E$8</f>
        <v>Exploration Period Duration</v>
      </c>
      <c r="F84" s="543">
        <f xml:space="preserve"> InpS!F$8</f>
        <v>3</v>
      </c>
      <c r="G84" s="543" t="str">
        <f xml:space="preserve"> InpS!G$8</f>
        <v>years</v>
      </c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  <c r="X84" s="543"/>
      <c r="Y84" s="543"/>
      <c r="Z84" s="543"/>
      <c r="AA84" s="543"/>
      <c r="AB84" s="543"/>
      <c r="AC84" s="543"/>
      <c r="AD84" s="543"/>
      <c r="AE84" s="543"/>
      <c r="AF84" s="543"/>
      <c r="AG84" s="543"/>
      <c r="AH84" s="543"/>
      <c r="AI84" s="543"/>
      <c r="AJ84" s="543"/>
      <c r="AK84" s="543"/>
      <c r="AL84" s="543"/>
      <c r="AM84" s="543"/>
      <c r="AN84" s="543"/>
      <c r="AO84" s="543"/>
      <c r="AP84" s="543"/>
      <c r="AQ84" s="543"/>
      <c r="AR84" s="543"/>
      <c r="AS84" s="543"/>
      <c r="AT84" s="543"/>
      <c r="AU84" s="543"/>
      <c r="AV84" s="543"/>
      <c r="AW84" s="543"/>
      <c r="AX84" s="543"/>
      <c r="AY84" s="543"/>
      <c r="AZ84" s="543"/>
      <c r="BA84" s="543"/>
      <c r="BB84" s="543"/>
      <c r="BC84" s="543"/>
      <c r="BD84" s="543"/>
      <c r="BE84" s="543"/>
      <c r="BF84" s="543"/>
      <c r="BG84" s="543"/>
      <c r="BH84" s="543"/>
    </row>
    <row r="85" spans="1:60" s="493" customFormat="1" ht="12.9" customHeight="1" x14ac:dyDescent="0.3">
      <c r="A85" s="472"/>
      <c r="B85" s="472"/>
      <c r="C85" s="473"/>
      <c r="D85" s="615"/>
      <c r="E85" s="516" t="s">
        <v>601</v>
      </c>
      <c r="F85" s="516">
        <f xml:space="preserve"> F83 + F84</f>
        <v>2023</v>
      </c>
      <c r="G85" s="516" t="s">
        <v>177</v>
      </c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  <c r="BF85" s="516"/>
      <c r="BG85" s="516"/>
      <c r="BH85" s="516"/>
    </row>
    <row r="86" spans="1:60" s="493" customFormat="1" ht="12.9" customHeight="1" x14ac:dyDescent="0.3">
      <c r="A86" s="472"/>
      <c r="B86" s="472"/>
      <c r="C86" s="473"/>
      <c r="D86" s="615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  <c r="BF86" s="516"/>
      <c r="BG86" s="516"/>
      <c r="BH86" s="516"/>
    </row>
    <row r="87" spans="1:60" s="493" customFormat="1" ht="12.9" customHeight="1" x14ac:dyDescent="0.3">
      <c r="A87" s="472"/>
      <c r="B87" s="472"/>
      <c r="C87" s="473" t="s">
        <v>125</v>
      </c>
      <c r="D87" s="615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  <c r="BF87" s="516"/>
      <c r="BG87" s="516"/>
      <c r="BH87" s="516"/>
    </row>
    <row r="88" spans="1:60" s="498" customFormat="1" ht="12.9" customHeight="1" x14ac:dyDescent="0.3">
      <c r="A88" s="509"/>
      <c r="B88" s="509"/>
      <c r="C88" s="510"/>
      <c r="D88" s="521"/>
      <c r="E88" s="622" t="str">
        <f xml:space="preserve"> Dashboard!E$42</f>
        <v>Development Scenario</v>
      </c>
      <c r="F88" s="623" t="str">
        <f xml:space="preserve"> Dashboard!F$42</f>
        <v>LNG</v>
      </c>
      <c r="G88" s="622">
        <f xml:space="preserve"> Dashboard!G$42</f>
        <v>0</v>
      </c>
      <c r="H88" s="622"/>
      <c r="I88" s="622"/>
      <c r="J88" s="622"/>
      <c r="K88" s="622"/>
      <c r="L88" s="622"/>
      <c r="M88" s="622"/>
      <c r="N88" s="622"/>
      <c r="O88" s="622"/>
      <c r="P88" s="622"/>
      <c r="Q88" s="622"/>
      <c r="R88" s="622"/>
      <c r="S88" s="622"/>
      <c r="T88" s="622"/>
      <c r="U88" s="622"/>
      <c r="V88" s="622"/>
      <c r="W88" s="622"/>
      <c r="X88" s="622"/>
      <c r="Y88" s="622"/>
      <c r="Z88" s="622"/>
      <c r="AA88" s="622"/>
      <c r="AB88" s="622"/>
      <c r="AC88" s="622"/>
      <c r="AD88" s="622"/>
      <c r="AE88" s="622"/>
      <c r="AF88" s="622"/>
      <c r="AG88" s="622"/>
      <c r="AH88" s="622"/>
      <c r="AI88" s="622"/>
      <c r="AJ88" s="622"/>
      <c r="AK88" s="622"/>
      <c r="AL88" s="622"/>
      <c r="AM88" s="622"/>
      <c r="AN88" s="622"/>
      <c r="AO88" s="622"/>
      <c r="AP88" s="622"/>
      <c r="AQ88" s="622"/>
      <c r="AR88" s="622"/>
      <c r="AS88" s="622"/>
      <c r="AT88" s="622"/>
      <c r="AU88" s="622"/>
      <c r="AV88" s="622"/>
      <c r="AW88" s="622"/>
      <c r="AX88" s="622"/>
      <c r="AY88" s="622"/>
      <c r="AZ88" s="622"/>
      <c r="BA88" s="622"/>
      <c r="BB88" s="622"/>
      <c r="BC88" s="622"/>
      <c r="BD88" s="622"/>
      <c r="BE88" s="622"/>
      <c r="BF88" s="622"/>
      <c r="BG88" s="622"/>
      <c r="BH88" s="622"/>
    </row>
    <row r="89" spans="1:60" s="498" customFormat="1" ht="12.9" customHeight="1" x14ac:dyDescent="0.3">
      <c r="A89" s="509"/>
      <c r="B89" s="509"/>
      <c r="C89" s="510"/>
      <c r="D89" s="521"/>
      <c r="E89" s="621" t="str">
        <f xml:space="preserve"> InpS!E$10</f>
        <v>Conventional Development Profile</v>
      </c>
      <c r="F89" s="621">
        <f xml:space="preserve"> InpS!F$10</f>
        <v>0</v>
      </c>
      <c r="G89" s="621" t="str">
        <f xml:space="preserve"> InpS!G$10</f>
        <v>%</v>
      </c>
      <c r="H89" s="621">
        <f xml:space="preserve"> InpS!H$10</f>
        <v>0</v>
      </c>
      <c r="I89" s="621">
        <f xml:space="preserve"> InpS!I$10</f>
        <v>1</v>
      </c>
      <c r="J89" s="621">
        <f xml:space="preserve"> InpS!J$10</f>
        <v>0</v>
      </c>
      <c r="K89" s="621">
        <f xml:space="preserve"> InpS!K$10</f>
        <v>0.1</v>
      </c>
      <c r="L89" s="621">
        <f xml:space="preserve"> InpS!L$10</f>
        <v>0.2</v>
      </c>
      <c r="M89" s="621">
        <f xml:space="preserve"> InpS!M$10</f>
        <v>0.25</v>
      </c>
      <c r="N89" s="621">
        <f xml:space="preserve"> InpS!N$10</f>
        <v>0.25</v>
      </c>
      <c r="O89" s="621">
        <f xml:space="preserve"> InpS!O$10</f>
        <v>0.2</v>
      </c>
      <c r="P89" s="621">
        <f xml:space="preserve"> InpS!P$10</f>
        <v>0</v>
      </c>
      <c r="Q89" s="621">
        <f xml:space="preserve"> InpS!Q$10</f>
        <v>0</v>
      </c>
      <c r="R89" s="621">
        <f xml:space="preserve"> InpS!R$10</f>
        <v>0</v>
      </c>
      <c r="S89" s="621">
        <f xml:space="preserve"> InpS!S$10</f>
        <v>0</v>
      </c>
      <c r="T89" s="621">
        <f xml:space="preserve"> InpS!T$10</f>
        <v>0</v>
      </c>
      <c r="U89" s="621">
        <f xml:space="preserve"> InpS!U$10</f>
        <v>0</v>
      </c>
      <c r="V89" s="621">
        <f xml:space="preserve"> InpS!V$10</f>
        <v>0</v>
      </c>
      <c r="W89" s="621">
        <f xml:space="preserve"> InpS!W$10</f>
        <v>0</v>
      </c>
      <c r="X89" s="621">
        <f xml:space="preserve"> InpS!X$10</f>
        <v>0</v>
      </c>
      <c r="Y89" s="621">
        <f xml:space="preserve"> InpS!Y$10</f>
        <v>0</v>
      </c>
      <c r="Z89" s="621">
        <f xml:space="preserve"> InpS!Z$10</f>
        <v>0</v>
      </c>
      <c r="AA89" s="621">
        <f xml:space="preserve"> InpS!AA$10</f>
        <v>0</v>
      </c>
      <c r="AB89" s="621">
        <f xml:space="preserve"> InpS!AB$10</f>
        <v>0</v>
      </c>
      <c r="AC89" s="621">
        <f xml:space="preserve"> InpS!AC$10</f>
        <v>0</v>
      </c>
      <c r="AD89" s="621">
        <f xml:space="preserve"> InpS!AD$10</f>
        <v>0</v>
      </c>
      <c r="AE89" s="621">
        <f xml:space="preserve"> InpS!AE$10</f>
        <v>0</v>
      </c>
      <c r="AF89" s="621">
        <f xml:space="preserve"> InpS!AF$10</f>
        <v>0</v>
      </c>
      <c r="AG89" s="621">
        <f xml:space="preserve"> InpS!AG$10</f>
        <v>0</v>
      </c>
      <c r="AH89" s="621">
        <f xml:space="preserve"> InpS!AH$10</f>
        <v>0</v>
      </c>
      <c r="AI89" s="621">
        <f xml:space="preserve"> InpS!AI$10</f>
        <v>0</v>
      </c>
      <c r="AJ89" s="621">
        <f xml:space="preserve"> InpS!AJ$10</f>
        <v>0</v>
      </c>
      <c r="AK89" s="621">
        <f xml:space="preserve"> InpS!AK$10</f>
        <v>0</v>
      </c>
      <c r="AL89" s="621">
        <f xml:space="preserve"> InpS!AL$10</f>
        <v>0</v>
      </c>
      <c r="AM89" s="621">
        <f xml:space="preserve"> InpS!AM$10</f>
        <v>0</v>
      </c>
      <c r="AN89" s="621">
        <f xml:space="preserve"> InpS!AN$10</f>
        <v>0</v>
      </c>
      <c r="AO89" s="621">
        <f xml:space="preserve"> InpS!AO$10</f>
        <v>0</v>
      </c>
      <c r="AP89" s="621">
        <f xml:space="preserve"> InpS!AP$10</f>
        <v>0</v>
      </c>
      <c r="AQ89" s="621">
        <f xml:space="preserve"> InpS!AQ$10</f>
        <v>0</v>
      </c>
      <c r="AR89" s="621">
        <f xml:space="preserve"> InpS!AR$10</f>
        <v>0</v>
      </c>
      <c r="AS89" s="621">
        <f xml:space="preserve"> InpS!AS$10</f>
        <v>0</v>
      </c>
      <c r="AT89" s="621">
        <f xml:space="preserve"> InpS!AT$10</f>
        <v>0</v>
      </c>
      <c r="AU89" s="621">
        <f xml:space="preserve"> InpS!AU$10</f>
        <v>0</v>
      </c>
      <c r="AV89" s="621">
        <f xml:space="preserve"> InpS!AV$10</f>
        <v>0</v>
      </c>
      <c r="AW89" s="621">
        <f xml:space="preserve"> InpS!AW$10</f>
        <v>0</v>
      </c>
      <c r="AX89" s="621">
        <f xml:space="preserve"> InpS!AX$10</f>
        <v>0</v>
      </c>
      <c r="AY89" s="621">
        <f xml:space="preserve"> InpS!AY$10</f>
        <v>0</v>
      </c>
      <c r="AZ89" s="621">
        <f xml:space="preserve"> InpS!AZ$10</f>
        <v>0</v>
      </c>
      <c r="BA89" s="621">
        <f xml:space="preserve"> InpS!BA$10</f>
        <v>0</v>
      </c>
      <c r="BB89" s="621">
        <f xml:space="preserve"> InpS!BB$10</f>
        <v>0</v>
      </c>
      <c r="BC89" s="621">
        <f xml:space="preserve"> InpS!BC$10</f>
        <v>0</v>
      </c>
      <c r="BD89" s="621">
        <f xml:space="preserve"> InpS!BD$10</f>
        <v>0</v>
      </c>
      <c r="BE89" s="621">
        <f xml:space="preserve"> InpS!BE$10</f>
        <v>0</v>
      </c>
      <c r="BF89" s="621">
        <f xml:space="preserve"> InpS!BF$10</f>
        <v>0</v>
      </c>
      <c r="BG89" s="621">
        <f xml:space="preserve"> InpS!BG$10</f>
        <v>0</v>
      </c>
      <c r="BH89" s="621">
        <f xml:space="preserve"> InpS!BH$10</f>
        <v>0</v>
      </c>
    </row>
    <row r="90" spans="1:60" s="498" customFormat="1" ht="12.9" customHeight="1" x14ac:dyDescent="0.3">
      <c r="A90" s="509"/>
      <c r="B90" s="509"/>
      <c r="C90" s="510"/>
      <c r="D90" s="521"/>
      <c r="E90" s="621" t="str">
        <f xml:space="preserve"> InpS!E$13</f>
        <v>LNG Development Profile</v>
      </c>
      <c r="F90" s="621">
        <f xml:space="preserve"> InpS!F$13</f>
        <v>0</v>
      </c>
      <c r="G90" s="621" t="str">
        <f xml:space="preserve"> InpS!G$13</f>
        <v>%</v>
      </c>
      <c r="H90" s="621">
        <f xml:space="preserve"> InpS!H$13</f>
        <v>0</v>
      </c>
      <c r="I90" s="621">
        <f xml:space="preserve"> InpS!I$13</f>
        <v>1</v>
      </c>
      <c r="J90" s="621">
        <f xml:space="preserve"> InpS!J$13</f>
        <v>0</v>
      </c>
      <c r="K90" s="621">
        <f xml:space="preserve"> InpS!K$13</f>
        <v>0.2</v>
      </c>
      <c r="L90" s="621">
        <f xml:space="preserve"> InpS!L$13</f>
        <v>0.3</v>
      </c>
      <c r="M90" s="621">
        <f xml:space="preserve"> InpS!M$13</f>
        <v>0.3</v>
      </c>
      <c r="N90" s="621">
        <f xml:space="preserve"> InpS!N$13</f>
        <v>0.2</v>
      </c>
      <c r="O90" s="621">
        <f xml:space="preserve"> InpS!O$13</f>
        <v>0</v>
      </c>
      <c r="P90" s="621">
        <f xml:space="preserve"> InpS!P$13</f>
        <v>0</v>
      </c>
      <c r="Q90" s="621">
        <f xml:space="preserve"> InpS!Q$13</f>
        <v>0</v>
      </c>
      <c r="R90" s="621">
        <f xml:space="preserve"> InpS!R$13</f>
        <v>0</v>
      </c>
      <c r="S90" s="621">
        <f xml:space="preserve"> InpS!S$13</f>
        <v>0</v>
      </c>
      <c r="T90" s="621">
        <f xml:space="preserve"> InpS!T$13</f>
        <v>0</v>
      </c>
      <c r="U90" s="621">
        <f xml:space="preserve"> InpS!U$13</f>
        <v>0</v>
      </c>
      <c r="V90" s="621">
        <f xml:space="preserve"> InpS!V$13</f>
        <v>0</v>
      </c>
      <c r="W90" s="621">
        <f xml:space="preserve"> InpS!W$13</f>
        <v>0</v>
      </c>
      <c r="X90" s="621">
        <f xml:space="preserve"> InpS!X$13</f>
        <v>0</v>
      </c>
      <c r="Y90" s="621">
        <f xml:space="preserve"> InpS!Y$13</f>
        <v>0</v>
      </c>
      <c r="Z90" s="621">
        <f xml:space="preserve"> InpS!Z$13</f>
        <v>0</v>
      </c>
      <c r="AA90" s="621">
        <f xml:space="preserve"> InpS!AA$13</f>
        <v>0</v>
      </c>
      <c r="AB90" s="621">
        <f xml:space="preserve"> InpS!AB$13</f>
        <v>0</v>
      </c>
      <c r="AC90" s="621">
        <f xml:space="preserve"> InpS!AC$13</f>
        <v>0</v>
      </c>
      <c r="AD90" s="621">
        <f xml:space="preserve"> InpS!AD$13</f>
        <v>0</v>
      </c>
      <c r="AE90" s="621">
        <f xml:space="preserve"> InpS!AE$13</f>
        <v>0</v>
      </c>
      <c r="AF90" s="621">
        <f xml:space="preserve"> InpS!AF$13</f>
        <v>0</v>
      </c>
      <c r="AG90" s="621">
        <f xml:space="preserve"> InpS!AG$13</f>
        <v>0</v>
      </c>
      <c r="AH90" s="621">
        <f xml:space="preserve"> InpS!AH$13</f>
        <v>0</v>
      </c>
      <c r="AI90" s="621">
        <f xml:space="preserve"> InpS!AI$13</f>
        <v>0</v>
      </c>
      <c r="AJ90" s="621">
        <f xml:space="preserve"> InpS!AJ$13</f>
        <v>0</v>
      </c>
      <c r="AK90" s="621">
        <f xml:space="preserve"> InpS!AK$13</f>
        <v>0</v>
      </c>
      <c r="AL90" s="621">
        <f xml:space="preserve"> InpS!AL$13</f>
        <v>0</v>
      </c>
      <c r="AM90" s="621">
        <f xml:space="preserve"> InpS!AM$13</f>
        <v>0</v>
      </c>
      <c r="AN90" s="621">
        <f xml:space="preserve"> InpS!AN$13</f>
        <v>0</v>
      </c>
      <c r="AO90" s="621">
        <f xml:space="preserve"> InpS!AO$13</f>
        <v>0</v>
      </c>
      <c r="AP90" s="621">
        <f xml:space="preserve"> InpS!AP$13</f>
        <v>0</v>
      </c>
      <c r="AQ90" s="621">
        <f xml:space="preserve"> InpS!AQ$13</f>
        <v>0</v>
      </c>
      <c r="AR90" s="621">
        <f xml:space="preserve"> InpS!AR$13</f>
        <v>0</v>
      </c>
      <c r="AS90" s="621">
        <f xml:space="preserve"> InpS!AS$13</f>
        <v>0</v>
      </c>
      <c r="AT90" s="621">
        <f xml:space="preserve"> InpS!AT$13</f>
        <v>0</v>
      </c>
      <c r="AU90" s="621">
        <f xml:space="preserve"> InpS!AU$13</f>
        <v>0</v>
      </c>
      <c r="AV90" s="621">
        <f xml:space="preserve"> InpS!AV$13</f>
        <v>0</v>
      </c>
      <c r="AW90" s="621">
        <f xml:space="preserve"> InpS!AW$13</f>
        <v>0</v>
      </c>
      <c r="AX90" s="621">
        <f xml:space="preserve"> InpS!AX$13</f>
        <v>0</v>
      </c>
      <c r="AY90" s="621">
        <f xml:space="preserve"> InpS!AY$13</f>
        <v>0</v>
      </c>
      <c r="AZ90" s="621">
        <f xml:space="preserve"> InpS!AZ$13</f>
        <v>0</v>
      </c>
      <c r="BA90" s="621">
        <f xml:space="preserve"> InpS!BA$13</f>
        <v>0</v>
      </c>
      <c r="BB90" s="621">
        <f xml:space="preserve"> InpS!BB$13</f>
        <v>0</v>
      </c>
      <c r="BC90" s="621">
        <f xml:space="preserve"> InpS!BC$13</f>
        <v>0</v>
      </c>
      <c r="BD90" s="621">
        <f xml:space="preserve"> InpS!BD$13</f>
        <v>0</v>
      </c>
      <c r="BE90" s="621">
        <f xml:space="preserve"> InpS!BE$13</f>
        <v>0</v>
      </c>
      <c r="BF90" s="621">
        <f xml:space="preserve"> InpS!BF$13</f>
        <v>0</v>
      </c>
      <c r="BG90" s="621">
        <f xml:space="preserve"> InpS!BG$13</f>
        <v>0</v>
      </c>
      <c r="BH90" s="621">
        <f xml:space="preserve"> InpS!BH$13</f>
        <v>0</v>
      </c>
    </row>
    <row r="91" spans="1:60" s="503" customFormat="1" ht="12.9" customHeight="1" x14ac:dyDescent="0.3">
      <c r="A91" s="509"/>
      <c r="B91" s="509"/>
      <c r="C91" s="510"/>
      <c r="D91" s="521"/>
      <c r="E91" s="624" t="str">
        <f xml:space="preserve"> "Development Scenario: " &amp; F88</f>
        <v>Development Scenario: LNG</v>
      </c>
      <c r="F91" s="625"/>
      <c r="G91" s="624"/>
      <c r="H91" s="624"/>
      <c r="I91" s="624"/>
      <c r="J91" s="624"/>
      <c r="K91" s="521">
        <f t="shared" ref="K91:AP91" si="31">IF($F$88="Conventional",K89,K90)</f>
        <v>0.2</v>
      </c>
      <c r="L91" s="521">
        <f t="shared" si="31"/>
        <v>0.3</v>
      </c>
      <c r="M91" s="521">
        <f t="shared" si="31"/>
        <v>0.3</v>
      </c>
      <c r="N91" s="521">
        <f t="shared" si="31"/>
        <v>0.2</v>
      </c>
      <c r="O91" s="521">
        <f t="shared" si="31"/>
        <v>0</v>
      </c>
      <c r="P91" s="521">
        <f t="shared" si="31"/>
        <v>0</v>
      </c>
      <c r="Q91" s="521">
        <f t="shared" si="31"/>
        <v>0</v>
      </c>
      <c r="R91" s="521">
        <f t="shared" si="31"/>
        <v>0</v>
      </c>
      <c r="S91" s="521">
        <f t="shared" si="31"/>
        <v>0</v>
      </c>
      <c r="T91" s="521">
        <f t="shared" si="31"/>
        <v>0</v>
      </c>
      <c r="U91" s="521">
        <f t="shared" si="31"/>
        <v>0</v>
      </c>
      <c r="V91" s="521">
        <f t="shared" si="31"/>
        <v>0</v>
      </c>
      <c r="W91" s="521">
        <f t="shared" si="31"/>
        <v>0</v>
      </c>
      <c r="X91" s="521">
        <f t="shared" si="31"/>
        <v>0</v>
      </c>
      <c r="Y91" s="521">
        <f t="shared" si="31"/>
        <v>0</v>
      </c>
      <c r="Z91" s="521">
        <f t="shared" si="31"/>
        <v>0</v>
      </c>
      <c r="AA91" s="521">
        <f t="shared" si="31"/>
        <v>0</v>
      </c>
      <c r="AB91" s="521">
        <f t="shared" si="31"/>
        <v>0</v>
      </c>
      <c r="AC91" s="521">
        <f t="shared" si="31"/>
        <v>0</v>
      </c>
      <c r="AD91" s="521">
        <f t="shared" si="31"/>
        <v>0</v>
      </c>
      <c r="AE91" s="521">
        <f t="shared" si="31"/>
        <v>0</v>
      </c>
      <c r="AF91" s="521">
        <f t="shared" si="31"/>
        <v>0</v>
      </c>
      <c r="AG91" s="521">
        <f t="shared" si="31"/>
        <v>0</v>
      </c>
      <c r="AH91" s="521">
        <f t="shared" si="31"/>
        <v>0</v>
      </c>
      <c r="AI91" s="521">
        <f t="shared" si="31"/>
        <v>0</v>
      </c>
      <c r="AJ91" s="521">
        <f t="shared" si="31"/>
        <v>0</v>
      </c>
      <c r="AK91" s="521">
        <f t="shared" si="31"/>
        <v>0</v>
      </c>
      <c r="AL91" s="521">
        <f t="shared" si="31"/>
        <v>0</v>
      </c>
      <c r="AM91" s="521">
        <f t="shared" si="31"/>
        <v>0</v>
      </c>
      <c r="AN91" s="521">
        <f t="shared" si="31"/>
        <v>0</v>
      </c>
      <c r="AO91" s="521">
        <f t="shared" si="31"/>
        <v>0</v>
      </c>
      <c r="AP91" s="521">
        <f t="shared" si="31"/>
        <v>0</v>
      </c>
      <c r="AQ91" s="521">
        <f t="shared" ref="AQ91:BH91" si="32">IF($F$88="Conventional",AQ89,AQ90)</f>
        <v>0</v>
      </c>
      <c r="AR91" s="521">
        <f t="shared" si="32"/>
        <v>0</v>
      </c>
      <c r="AS91" s="521">
        <f t="shared" si="32"/>
        <v>0</v>
      </c>
      <c r="AT91" s="521">
        <f t="shared" si="32"/>
        <v>0</v>
      </c>
      <c r="AU91" s="521">
        <f t="shared" si="32"/>
        <v>0</v>
      </c>
      <c r="AV91" s="521">
        <f t="shared" si="32"/>
        <v>0</v>
      </c>
      <c r="AW91" s="521">
        <f t="shared" si="32"/>
        <v>0</v>
      </c>
      <c r="AX91" s="521">
        <f t="shared" si="32"/>
        <v>0</v>
      </c>
      <c r="AY91" s="521">
        <f t="shared" si="32"/>
        <v>0</v>
      </c>
      <c r="AZ91" s="521">
        <f t="shared" si="32"/>
        <v>0</v>
      </c>
      <c r="BA91" s="521">
        <f t="shared" si="32"/>
        <v>0</v>
      </c>
      <c r="BB91" s="521">
        <f t="shared" si="32"/>
        <v>0</v>
      </c>
      <c r="BC91" s="521">
        <f t="shared" si="32"/>
        <v>0</v>
      </c>
      <c r="BD91" s="521">
        <f t="shared" si="32"/>
        <v>0</v>
      </c>
      <c r="BE91" s="521">
        <f t="shared" si="32"/>
        <v>0</v>
      </c>
      <c r="BF91" s="521">
        <f t="shared" si="32"/>
        <v>0</v>
      </c>
      <c r="BG91" s="521">
        <f t="shared" si="32"/>
        <v>0</v>
      </c>
      <c r="BH91" s="521">
        <f t="shared" si="32"/>
        <v>0</v>
      </c>
    </row>
    <row r="92" spans="1:60" s="493" customFormat="1" ht="12.9" customHeight="1" x14ac:dyDescent="0.3">
      <c r="A92" s="472"/>
      <c r="B92" s="472"/>
      <c r="C92" s="473"/>
      <c r="D92" s="615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  <c r="BF92" s="516"/>
      <c r="BG92" s="516"/>
      <c r="BH92" s="516"/>
    </row>
    <row r="93" spans="1:60" s="492" customFormat="1" ht="12.9" customHeight="1" x14ac:dyDescent="0.3">
      <c r="A93" s="472"/>
      <c r="B93" s="472"/>
      <c r="C93" s="473"/>
      <c r="D93" s="615"/>
      <c r="E93" s="622" t="str">
        <f xml:space="preserve"> 'Time&amp;Esc'!E$46</f>
        <v>Development Period Counter</v>
      </c>
      <c r="F93" s="622">
        <f xml:space="preserve"> 'Time&amp;Esc'!F$46</f>
        <v>0</v>
      </c>
      <c r="G93" s="622" t="str">
        <f xml:space="preserve"> 'Time&amp;Esc'!G$46</f>
        <v>counter</v>
      </c>
      <c r="H93" s="622">
        <f xml:space="preserve"> 'Time&amp;Esc'!H$46</f>
        <v>0</v>
      </c>
      <c r="I93" s="622">
        <f xml:space="preserve"> 'Time&amp;Esc'!I$46</f>
        <v>0</v>
      </c>
      <c r="J93" s="622">
        <f xml:space="preserve"> 'Time&amp;Esc'!J$46</f>
        <v>0</v>
      </c>
      <c r="K93" s="622">
        <f xml:space="preserve"> 'Time&amp;Esc'!K$46</f>
        <v>0</v>
      </c>
      <c r="L93" s="622">
        <f xml:space="preserve"> 'Time&amp;Esc'!L$46</f>
        <v>0</v>
      </c>
      <c r="M93" s="622">
        <f xml:space="preserve"> 'Time&amp;Esc'!M$46</f>
        <v>0</v>
      </c>
      <c r="N93" s="622">
        <f xml:space="preserve"> 'Time&amp;Esc'!N$46</f>
        <v>0</v>
      </c>
      <c r="O93" s="622">
        <f xml:space="preserve"> 'Time&amp;Esc'!O$46</f>
        <v>0</v>
      </c>
      <c r="P93" s="622">
        <f xml:space="preserve"> 'Time&amp;Esc'!P$46</f>
        <v>0</v>
      </c>
      <c r="Q93" s="622">
        <f xml:space="preserve"> 'Time&amp;Esc'!Q$46</f>
        <v>1</v>
      </c>
      <c r="R93" s="622">
        <f xml:space="preserve"> 'Time&amp;Esc'!R$46</f>
        <v>2</v>
      </c>
      <c r="S93" s="622">
        <f xml:space="preserve"> 'Time&amp;Esc'!S$46</f>
        <v>3</v>
      </c>
      <c r="T93" s="622">
        <f xml:space="preserve"> 'Time&amp;Esc'!T$46</f>
        <v>4</v>
      </c>
      <c r="U93" s="622">
        <f xml:space="preserve"> 'Time&amp;Esc'!U$46</f>
        <v>0</v>
      </c>
      <c r="V93" s="622">
        <f xml:space="preserve"> 'Time&amp;Esc'!V$46</f>
        <v>0</v>
      </c>
      <c r="W93" s="622">
        <f xml:space="preserve"> 'Time&amp;Esc'!W$46</f>
        <v>0</v>
      </c>
      <c r="X93" s="622">
        <f xml:space="preserve"> 'Time&amp;Esc'!X$46</f>
        <v>0</v>
      </c>
      <c r="Y93" s="622">
        <f xml:space="preserve"> 'Time&amp;Esc'!Y$46</f>
        <v>0</v>
      </c>
      <c r="Z93" s="622">
        <f xml:space="preserve"> 'Time&amp;Esc'!Z$46</f>
        <v>0</v>
      </c>
      <c r="AA93" s="622">
        <f xml:space="preserve"> 'Time&amp;Esc'!AA$46</f>
        <v>0</v>
      </c>
      <c r="AB93" s="622">
        <f xml:space="preserve"> 'Time&amp;Esc'!AB$46</f>
        <v>0</v>
      </c>
      <c r="AC93" s="622">
        <f xml:space="preserve"> 'Time&amp;Esc'!AC$46</f>
        <v>0</v>
      </c>
      <c r="AD93" s="622">
        <f xml:space="preserve"> 'Time&amp;Esc'!AD$46</f>
        <v>0</v>
      </c>
      <c r="AE93" s="622">
        <f xml:space="preserve"> 'Time&amp;Esc'!AE$46</f>
        <v>0</v>
      </c>
      <c r="AF93" s="622">
        <f xml:space="preserve"> 'Time&amp;Esc'!AF$46</f>
        <v>0</v>
      </c>
      <c r="AG93" s="622">
        <f xml:space="preserve"> 'Time&amp;Esc'!AG$46</f>
        <v>0</v>
      </c>
      <c r="AH93" s="622">
        <f xml:space="preserve"> 'Time&amp;Esc'!AH$46</f>
        <v>0</v>
      </c>
      <c r="AI93" s="622">
        <f xml:space="preserve"> 'Time&amp;Esc'!AI$46</f>
        <v>0</v>
      </c>
      <c r="AJ93" s="622">
        <f xml:space="preserve"> 'Time&amp;Esc'!AJ$46</f>
        <v>0</v>
      </c>
      <c r="AK93" s="622">
        <f xml:space="preserve"> 'Time&amp;Esc'!AK$46</f>
        <v>0</v>
      </c>
      <c r="AL93" s="622">
        <f xml:space="preserve"> 'Time&amp;Esc'!AL$46</f>
        <v>0</v>
      </c>
      <c r="AM93" s="622">
        <f xml:space="preserve"> 'Time&amp;Esc'!AM$46</f>
        <v>0</v>
      </c>
      <c r="AN93" s="622">
        <f xml:space="preserve"> 'Time&amp;Esc'!AN$46</f>
        <v>0</v>
      </c>
      <c r="AO93" s="622">
        <f xml:space="preserve"> 'Time&amp;Esc'!AO$46</f>
        <v>0</v>
      </c>
      <c r="AP93" s="622">
        <f xml:space="preserve"> 'Time&amp;Esc'!AP$46</f>
        <v>0</v>
      </c>
      <c r="AQ93" s="622">
        <f xml:space="preserve"> 'Time&amp;Esc'!AQ$46</f>
        <v>0</v>
      </c>
      <c r="AR93" s="622">
        <f xml:space="preserve"> 'Time&amp;Esc'!AR$46</f>
        <v>0</v>
      </c>
      <c r="AS93" s="622">
        <f xml:space="preserve"> 'Time&amp;Esc'!AS$46</f>
        <v>0</v>
      </c>
      <c r="AT93" s="622">
        <f xml:space="preserve"> 'Time&amp;Esc'!AT$46</f>
        <v>0</v>
      </c>
      <c r="AU93" s="622">
        <f xml:space="preserve"> 'Time&amp;Esc'!AU$46</f>
        <v>0</v>
      </c>
      <c r="AV93" s="622">
        <f xml:space="preserve"> 'Time&amp;Esc'!AV$46</f>
        <v>0</v>
      </c>
      <c r="AW93" s="622">
        <f xml:space="preserve"> 'Time&amp;Esc'!AW$46</f>
        <v>0</v>
      </c>
      <c r="AX93" s="622">
        <f xml:space="preserve"> 'Time&amp;Esc'!AX$46</f>
        <v>0</v>
      </c>
      <c r="AY93" s="622">
        <f xml:space="preserve"> 'Time&amp;Esc'!AY$46</f>
        <v>0</v>
      </c>
      <c r="AZ93" s="622">
        <f xml:space="preserve"> 'Time&amp;Esc'!AZ$46</f>
        <v>0</v>
      </c>
      <c r="BA93" s="622">
        <f xml:space="preserve"> 'Time&amp;Esc'!BA$46</f>
        <v>0</v>
      </c>
      <c r="BB93" s="622">
        <f xml:space="preserve"> 'Time&amp;Esc'!BB$46</f>
        <v>0</v>
      </c>
      <c r="BC93" s="622">
        <f xml:space="preserve"> 'Time&amp;Esc'!BC$46</f>
        <v>0</v>
      </c>
      <c r="BD93" s="622">
        <f xml:space="preserve"> 'Time&amp;Esc'!BD$46</f>
        <v>0</v>
      </c>
      <c r="BE93" s="622">
        <f xml:space="preserve"> 'Time&amp;Esc'!BE$46</f>
        <v>0</v>
      </c>
      <c r="BF93" s="622">
        <f xml:space="preserve"> 'Time&amp;Esc'!BF$46</f>
        <v>0</v>
      </c>
      <c r="BG93" s="622">
        <f xml:space="preserve"> 'Time&amp;Esc'!BG$46</f>
        <v>0</v>
      </c>
      <c r="BH93" s="622">
        <f xml:space="preserve"> 'Time&amp;Esc'!BH$46</f>
        <v>0</v>
      </c>
    </row>
    <row r="94" spans="1:60" s="493" customFormat="1" ht="12.9" customHeight="1" x14ac:dyDescent="0.3">
      <c r="A94" s="472"/>
      <c r="B94" s="472"/>
      <c r="C94" s="473"/>
      <c r="D94" s="615"/>
      <c r="E94" s="521" t="s">
        <v>600</v>
      </c>
      <c r="F94" s="521"/>
      <c r="G94" s="521"/>
      <c r="H94" s="521"/>
      <c r="I94" s="521">
        <f xml:space="preserve"> SUM(K94:BH94)</f>
        <v>1</v>
      </c>
      <c r="J94" s="521"/>
      <c r="K94" s="521" cm="1">
        <f t="array" ref="K94">IF(K93=0,0,INDEX($K$91:$BH$91,K93))</f>
        <v>0</v>
      </c>
      <c r="L94" s="521" cm="1">
        <f t="array" ref="L94">IF(L93=0,0,INDEX($K$91:$BH$91,L93))</f>
        <v>0</v>
      </c>
      <c r="M94" s="521" cm="1">
        <f t="array" ref="M94">IF(M93=0,0,INDEX($K$91:$BH$91,M93))</f>
        <v>0</v>
      </c>
      <c r="N94" s="521" cm="1">
        <f t="array" ref="N94">IF(N93=0,0,INDEX($K$91:$BH$91,N93))</f>
        <v>0</v>
      </c>
      <c r="O94" s="521" cm="1">
        <f t="array" ref="O94">IF(O93=0,0,INDEX($K$91:$BH$91,O93))</f>
        <v>0</v>
      </c>
      <c r="P94" s="521" cm="1">
        <f t="array" ref="P94">IF(P93=0,0,INDEX($K$91:$BH$91,P93))</f>
        <v>0</v>
      </c>
      <c r="Q94" s="521" cm="1">
        <f t="array" ref="Q94">IF(Q93=0,0,INDEX($K$91:$BH$91,Q93))</f>
        <v>0.2</v>
      </c>
      <c r="R94" s="521" cm="1">
        <f t="array" ref="R94">IF(R93=0,0,INDEX($K$91:$BH$91,R93))</f>
        <v>0.3</v>
      </c>
      <c r="S94" s="521" cm="1">
        <f t="array" ref="S94">IF(S93=0,0,INDEX($K$91:$BH$91,S93))</f>
        <v>0.3</v>
      </c>
      <c r="T94" s="521" cm="1">
        <f t="array" ref="T94">IF(T93=0,0,INDEX($K$91:$BH$91,T93))</f>
        <v>0.2</v>
      </c>
      <c r="U94" s="521" cm="1">
        <f t="array" ref="U94">IF(U93=0,0,INDEX($K$91:$BH$91,U93))</f>
        <v>0</v>
      </c>
      <c r="V94" s="521" cm="1">
        <f t="array" ref="V94">IF(V93=0,0,INDEX($K$91:$BH$91,V93))</f>
        <v>0</v>
      </c>
      <c r="W94" s="521" cm="1">
        <f t="array" ref="W94">IF(W93=0,0,INDEX($K$91:$BH$91,W93))</f>
        <v>0</v>
      </c>
      <c r="X94" s="521" cm="1">
        <f t="array" ref="X94">IF(X93=0,0,INDEX($K$91:$BH$91,X93))</f>
        <v>0</v>
      </c>
      <c r="Y94" s="521" cm="1">
        <f t="array" ref="Y94">IF(Y93=0,0,INDEX($K$91:$BH$91,Y93))</f>
        <v>0</v>
      </c>
      <c r="Z94" s="521" cm="1">
        <f t="array" ref="Z94">IF(Z93=0,0,INDEX($K$91:$BH$91,Z93))</f>
        <v>0</v>
      </c>
      <c r="AA94" s="521" cm="1">
        <f t="array" ref="AA94">IF(AA93=0,0,INDEX($K$91:$BH$91,AA93))</f>
        <v>0</v>
      </c>
      <c r="AB94" s="521" cm="1">
        <f t="array" ref="AB94">IF(AB93=0,0,INDEX($K$91:$BH$91,AB93))</f>
        <v>0</v>
      </c>
      <c r="AC94" s="521" cm="1">
        <f t="array" ref="AC94">IF(AC93=0,0,INDEX($K$91:$BH$91,AC93))</f>
        <v>0</v>
      </c>
      <c r="AD94" s="521" cm="1">
        <f t="array" ref="AD94">IF(AD93=0,0,INDEX($K$91:$BH$91,AD93))</f>
        <v>0</v>
      </c>
      <c r="AE94" s="521" cm="1">
        <f t="array" ref="AE94">IF(AE93=0,0,INDEX($K$91:$BH$91,AE93))</f>
        <v>0</v>
      </c>
      <c r="AF94" s="521" cm="1">
        <f t="array" ref="AF94">IF(AF93=0,0,INDEX($K$91:$BH$91,AF93))</f>
        <v>0</v>
      </c>
      <c r="AG94" s="521" cm="1">
        <f t="array" ref="AG94">IF(AG93=0,0,INDEX($K$91:$BH$91,AG93))</f>
        <v>0</v>
      </c>
      <c r="AH94" s="521" cm="1">
        <f t="array" ref="AH94">IF(AH93=0,0,INDEX($K$91:$BH$91,AH93))</f>
        <v>0</v>
      </c>
      <c r="AI94" s="521" cm="1">
        <f t="array" ref="AI94">IF(AI93=0,0,INDEX($K$91:$BH$91,AI93))</f>
        <v>0</v>
      </c>
      <c r="AJ94" s="521" cm="1">
        <f t="array" ref="AJ94">IF(AJ93=0,0,INDEX($K$91:$BH$91,AJ93))</f>
        <v>0</v>
      </c>
      <c r="AK94" s="521" cm="1">
        <f t="array" ref="AK94">IF(AK93=0,0,INDEX($K$91:$BH$91,AK93))</f>
        <v>0</v>
      </c>
      <c r="AL94" s="521" cm="1">
        <f t="array" ref="AL94">IF(AL93=0,0,INDEX($K$91:$BH$91,AL93))</f>
        <v>0</v>
      </c>
      <c r="AM94" s="521" cm="1">
        <f t="array" ref="AM94">IF(AM93=0,0,INDEX($K$91:$BH$91,AM93))</f>
        <v>0</v>
      </c>
      <c r="AN94" s="521" cm="1">
        <f t="array" ref="AN94">IF(AN93=0,0,INDEX($K$91:$BH$91,AN93))</f>
        <v>0</v>
      </c>
      <c r="AO94" s="521" cm="1">
        <f t="array" ref="AO94">IF(AO93=0,0,INDEX($K$91:$BH$91,AO93))</f>
        <v>0</v>
      </c>
      <c r="AP94" s="521" cm="1">
        <f t="array" ref="AP94">IF(AP93=0,0,INDEX($K$91:$BH$91,AP93))</f>
        <v>0</v>
      </c>
      <c r="AQ94" s="521" cm="1">
        <f t="array" ref="AQ94">IF(AQ93=0,0,INDEX($K$91:$BH$91,AQ93))</f>
        <v>0</v>
      </c>
      <c r="AR94" s="521" cm="1">
        <f t="array" ref="AR94">IF(AR93=0,0,INDEX($K$91:$BH$91,AR93))</f>
        <v>0</v>
      </c>
      <c r="AS94" s="521" cm="1">
        <f t="array" ref="AS94">IF(AS93=0,0,INDEX($K$91:$BH$91,AS93))</f>
        <v>0</v>
      </c>
      <c r="AT94" s="521" cm="1">
        <f t="array" ref="AT94">IF(AT93=0,0,INDEX($K$91:$BH$91,AT93))</f>
        <v>0</v>
      </c>
      <c r="AU94" s="521" cm="1">
        <f t="array" ref="AU94">IF(AU93=0,0,INDEX($K$91:$BH$91,AU93))</f>
        <v>0</v>
      </c>
      <c r="AV94" s="521" cm="1">
        <f t="array" ref="AV94">IF(AV93=0,0,INDEX($K$91:$BH$91,AV93))</f>
        <v>0</v>
      </c>
      <c r="AW94" s="521" cm="1">
        <f t="array" ref="AW94">IF(AW93=0,0,INDEX($K$91:$BH$91,AW93))</f>
        <v>0</v>
      </c>
      <c r="AX94" s="521" cm="1">
        <f t="array" ref="AX94">IF(AX93=0,0,INDEX($K$91:$BH$91,AX93))</f>
        <v>0</v>
      </c>
      <c r="AY94" s="521" cm="1">
        <f t="array" ref="AY94">IF(AY93=0,0,INDEX($K$91:$BH$91,AY93))</f>
        <v>0</v>
      </c>
      <c r="AZ94" s="521" cm="1">
        <f t="array" ref="AZ94">IF(AZ93=0,0,INDEX($K$91:$BH$91,AZ93))</f>
        <v>0</v>
      </c>
      <c r="BA94" s="521" cm="1">
        <f t="array" ref="BA94">IF(BA93=0,0,INDEX($K$91:$BH$91,BA93))</f>
        <v>0</v>
      </c>
      <c r="BB94" s="521" cm="1">
        <f t="array" ref="BB94">IF(BB93=0,0,INDEX($K$91:$BH$91,BB93))</f>
        <v>0</v>
      </c>
      <c r="BC94" s="521" cm="1">
        <f t="array" ref="BC94">IF(BC93=0,0,INDEX($K$91:$BH$91,BC93))</f>
        <v>0</v>
      </c>
      <c r="BD94" s="521" cm="1">
        <f t="array" ref="BD94">IF(BD93=0,0,INDEX($K$91:$BH$91,BD93))</f>
        <v>0</v>
      </c>
      <c r="BE94" s="521" cm="1">
        <f t="array" ref="BE94">IF(BE93=0,0,INDEX($K$91:$BH$91,BE93))</f>
        <v>0</v>
      </c>
      <c r="BF94" s="521" cm="1">
        <f t="array" ref="BF94">IF(BF93=0,0,INDEX($K$91:$BH$91,BF93))</f>
        <v>0</v>
      </c>
      <c r="BG94" s="521" cm="1">
        <f t="array" ref="BG94">IF(BG93=0,0,INDEX($K$91:$BH$91,BG93))</f>
        <v>0</v>
      </c>
      <c r="BH94" s="521" cm="1">
        <f t="array" ref="BH94">IF(BH93=0,0,INDEX($K$91:$BH$91,BH93))</f>
        <v>0</v>
      </c>
    </row>
    <row r="95" spans="1:60" s="642" customFormat="1" ht="12.9" customHeight="1" x14ac:dyDescent="0.3">
      <c r="A95" s="345"/>
      <c r="B95" s="345"/>
      <c r="C95" s="639"/>
      <c r="D95" s="640"/>
      <c r="E95" s="641"/>
      <c r="F95" s="641"/>
      <c r="G95" s="641"/>
      <c r="H95" s="641"/>
      <c r="I95" s="641"/>
      <c r="J95" s="641"/>
      <c r="K95" s="553"/>
      <c r="L95" s="553"/>
      <c r="M95" s="553"/>
      <c r="N95" s="553"/>
      <c r="O95" s="553"/>
      <c r="P95" s="553"/>
      <c r="Q95" s="553"/>
      <c r="R95" s="553"/>
      <c r="S95" s="553"/>
      <c r="T95" s="553"/>
      <c r="U95" s="553"/>
      <c r="V95" s="553"/>
      <c r="W95" s="553"/>
      <c r="X95" s="553"/>
      <c r="Y95" s="553"/>
      <c r="Z95" s="553"/>
      <c r="AA95" s="553"/>
      <c r="AB95" s="553"/>
      <c r="AC95" s="553"/>
      <c r="AD95" s="553"/>
      <c r="AE95" s="553"/>
      <c r="AF95" s="553"/>
      <c r="AG95" s="553"/>
      <c r="AH95" s="553"/>
      <c r="AI95" s="553"/>
      <c r="AJ95" s="553"/>
      <c r="AK95" s="553"/>
      <c r="AL95" s="553"/>
      <c r="AM95" s="553"/>
      <c r="AN95" s="553"/>
      <c r="AO95" s="553"/>
      <c r="AP95" s="553"/>
      <c r="AQ95" s="553"/>
      <c r="AR95" s="553"/>
      <c r="AS95" s="553"/>
      <c r="AT95" s="553"/>
      <c r="AU95" s="553"/>
      <c r="AV95" s="553"/>
      <c r="AW95" s="553"/>
      <c r="AX95" s="553"/>
      <c r="AY95" s="553"/>
      <c r="AZ95" s="553"/>
      <c r="BA95" s="553"/>
      <c r="BB95" s="553"/>
      <c r="BC95" s="553"/>
      <c r="BD95" s="553"/>
      <c r="BE95" s="553"/>
      <c r="BF95" s="553"/>
      <c r="BG95" s="553"/>
      <c r="BH95" s="553"/>
    </row>
    <row r="96" spans="1:60" s="642" customFormat="1" ht="12.9" customHeight="1" x14ac:dyDescent="0.3">
      <c r="A96" s="345"/>
      <c r="B96" s="345" t="s">
        <v>602</v>
      </c>
      <c r="C96" s="639"/>
      <c r="D96" s="640"/>
      <c r="E96" s="641"/>
      <c r="F96" s="641"/>
      <c r="G96" s="641"/>
      <c r="H96" s="641"/>
      <c r="I96" s="641"/>
      <c r="J96" s="641"/>
      <c r="K96" s="553"/>
      <c r="L96" s="553"/>
      <c r="M96" s="553"/>
      <c r="N96" s="553"/>
      <c r="O96" s="553"/>
      <c r="P96" s="553"/>
      <c r="Q96" s="553"/>
      <c r="R96" s="553"/>
      <c r="S96" s="553"/>
      <c r="T96" s="553"/>
      <c r="U96" s="553"/>
      <c r="V96" s="553"/>
      <c r="W96" s="553"/>
      <c r="X96" s="553"/>
      <c r="Y96" s="553"/>
      <c r="Z96" s="553"/>
      <c r="AA96" s="553"/>
      <c r="AB96" s="553"/>
      <c r="AC96" s="553"/>
      <c r="AD96" s="553"/>
      <c r="AE96" s="553"/>
      <c r="AF96" s="553"/>
      <c r="AG96" s="553"/>
      <c r="AH96" s="553"/>
      <c r="AI96" s="553"/>
      <c r="AJ96" s="553"/>
      <c r="AK96" s="553"/>
      <c r="AL96" s="553"/>
      <c r="AM96" s="553"/>
      <c r="AN96" s="553"/>
      <c r="AO96" s="553"/>
      <c r="AP96" s="553"/>
      <c r="AQ96" s="553"/>
      <c r="AR96" s="553"/>
      <c r="AS96" s="553"/>
      <c r="AT96" s="553"/>
      <c r="AU96" s="553"/>
      <c r="AV96" s="553"/>
      <c r="AW96" s="553"/>
      <c r="AX96" s="553"/>
      <c r="AY96" s="553"/>
      <c r="AZ96" s="553"/>
      <c r="BA96" s="553"/>
      <c r="BB96" s="553"/>
      <c r="BC96" s="553"/>
      <c r="BD96" s="553"/>
      <c r="BE96" s="553"/>
      <c r="BF96" s="553"/>
      <c r="BG96" s="553"/>
      <c r="BH96" s="553"/>
    </row>
    <row r="97" spans="1:60" s="642" customFormat="1" ht="12.9" customHeight="1" x14ac:dyDescent="0.3">
      <c r="A97" s="345"/>
      <c r="B97" s="345"/>
      <c r="C97" s="639" t="s">
        <v>603</v>
      </c>
      <c r="D97" s="640"/>
      <c r="E97" s="641"/>
      <c r="F97" s="641"/>
      <c r="G97" s="641"/>
      <c r="H97" s="641"/>
      <c r="I97" s="641"/>
      <c r="J97" s="641"/>
      <c r="K97" s="553"/>
      <c r="L97" s="553"/>
      <c r="M97" s="553"/>
      <c r="N97" s="553"/>
      <c r="O97" s="553"/>
      <c r="P97" s="553"/>
      <c r="Q97" s="553"/>
      <c r="R97" s="553"/>
      <c r="S97" s="553"/>
      <c r="T97" s="553"/>
      <c r="U97" s="553"/>
      <c r="V97" s="553"/>
      <c r="W97" s="553"/>
      <c r="X97" s="553"/>
      <c r="Y97" s="553"/>
      <c r="Z97" s="553"/>
      <c r="AA97" s="553"/>
      <c r="AB97" s="553"/>
      <c r="AC97" s="553"/>
      <c r="AD97" s="553"/>
      <c r="AE97" s="553"/>
      <c r="AF97" s="553"/>
      <c r="AG97" s="553"/>
      <c r="AH97" s="553"/>
      <c r="AI97" s="553"/>
      <c r="AJ97" s="553"/>
      <c r="AK97" s="553"/>
      <c r="AL97" s="553"/>
      <c r="AM97" s="553"/>
      <c r="AN97" s="553"/>
      <c r="AO97" s="553"/>
      <c r="AP97" s="553"/>
      <c r="AQ97" s="553"/>
      <c r="AR97" s="553"/>
      <c r="AS97" s="553"/>
      <c r="AT97" s="553"/>
      <c r="AU97" s="553"/>
      <c r="AV97" s="553"/>
      <c r="AW97" s="553"/>
      <c r="AX97" s="553"/>
      <c r="AY97" s="553"/>
      <c r="AZ97" s="553"/>
      <c r="BA97" s="553"/>
      <c r="BB97" s="553"/>
      <c r="BC97" s="553"/>
      <c r="BD97" s="553"/>
      <c r="BE97" s="553"/>
      <c r="BF97" s="553"/>
      <c r="BG97" s="553"/>
      <c r="BH97" s="553"/>
    </row>
    <row r="98" spans="1:60" s="642" customFormat="1" ht="12.9" customHeight="1" x14ac:dyDescent="0.3">
      <c r="A98" s="345"/>
      <c r="B98" s="345"/>
      <c r="C98" s="639"/>
      <c r="D98" s="640"/>
      <c r="E98" s="643" t="str">
        <f xml:space="preserve"> InpC!E$90</f>
        <v>LNG Processing Plant</v>
      </c>
      <c r="F98" s="643">
        <f xml:space="preserve"> InpC!F$90</f>
        <v>900</v>
      </c>
      <c r="G98" s="643" t="str">
        <f xml:space="preserve"> InpC!G$90</f>
        <v>$ / tonne pa</v>
      </c>
      <c r="H98" s="643" t="e">
        <f>#REF!</f>
        <v>#REF!</v>
      </c>
      <c r="I98" s="643">
        <f xml:space="preserve"> InpC!I$90</f>
        <v>0</v>
      </c>
      <c r="J98" s="643">
        <f xml:space="preserve"> InpC!J$90</f>
        <v>0</v>
      </c>
      <c r="K98" s="643">
        <f xml:space="preserve"> InpC!K$90</f>
        <v>0</v>
      </c>
      <c r="L98" s="643">
        <f xml:space="preserve"> InpC!N$90</f>
        <v>0</v>
      </c>
      <c r="M98" s="643">
        <f xml:space="preserve"> InpC!O$90</f>
        <v>0</v>
      </c>
      <c r="N98" s="643">
        <f xml:space="preserve"> InpC!P$90</f>
        <v>0</v>
      </c>
      <c r="O98" s="643">
        <f xml:space="preserve"> InpC!Q$90</f>
        <v>0</v>
      </c>
      <c r="P98" s="643">
        <f xml:space="preserve"> InpC!R$90</f>
        <v>0</v>
      </c>
      <c r="Q98" s="643">
        <f xml:space="preserve"> InpC!S$90</f>
        <v>0</v>
      </c>
      <c r="R98" s="643">
        <f xml:space="preserve"> InpC!T$90</f>
        <v>0</v>
      </c>
      <c r="S98" s="643">
        <f xml:space="preserve"> InpC!U$90</f>
        <v>0</v>
      </c>
      <c r="T98" s="643">
        <f xml:space="preserve"> InpC!V$90</f>
        <v>0</v>
      </c>
      <c r="U98" s="643">
        <f xml:space="preserve"> InpC!W$90</f>
        <v>0</v>
      </c>
      <c r="V98" s="643">
        <f xml:space="preserve"> InpC!X$90</f>
        <v>0</v>
      </c>
      <c r="W98" s="643">
        <f xml:space="preserve"> InpC!Y$90</f>
        <v>0</v>
      </c>
      <c r="X98" s="643">
        <f xml:space="preserve"> InpC!Z$90</f>
        <v>0</v>
      </c>
      <c r="Y98" s="643">
        <f xml:space="preserve"> InpC!AA$90</f>
        <v>0</v>
      </c>
      <c r="Z98" s="643">
        <f xml:space="preserve"> InpC!AB$90</f>
        <v>0</v>
      </c>
      <c r="AA98" s="643">
        <f xml:space="preserve"> InpC!AC$90</f>
        <v>0</v>
      </c>
      <c r="AB98" s="643">
        <f xml:space="preserve"> InpC!AD$90</f>
        <v>0</v>
      </c>
      <c r="AC98" s="643">
        <f xml:space="preserve"> InpC!AE$90</f>
        <v>0</v>
      </c>
      <c r="AD98" s="643">
        <f xml:space="preserve"> InpC!AF$90</f>
        <v>0</v>
      </c>
      <c r="AE98" s="643">
        <f xml:space="preserve"> InpC!AG$90</f>
        <v>0</v>
      </c>
      <c r="AF98" s="643">
        <f xml:space="preserve"> InpC!AH$90</f>
        <v>0</v>
      </c>
      <c r="AG98" s="643">
        <f xml:space="preserve"> InpC!AI$90</f>
        <v>0</v>
      </c>
      <c r="AH98" s="643">
        <f xml:space="preserve"> InpC!AJ$90</f>
        <v>0</v>
      </c>
      <c r="AI98" s="643">
        <f xml:space="preserve"> InpC!AK$90</f>
        <v>0</v>
      </c>
      <c r="AJ98" s="643">
        <f xml:space="preserve"> InpC!AL$90</f>
        <v>0</v>
      </c>
      <c r="AK98" s="643">
        <f xml:space="preserve"> InpC!AM$90</f>
        <v>0</v>
      </c>
      <c r="AL98" s="643">
        <f xml:space="preserve"> InpC!AN$90</f>
        <v>0</v>
      </c>
      <c r="AM98" s="643">
        <f xml:space="preserve"> InpC!AO$90</f>
        <v>0</v>
      </c>
      <c r="AN98" s="643">
        <f xml:space="preserve"> InpC!AP$90</f>
        <v>0</v>
      </c>
      <c r="AO98" s="643">
        <f xml:space="preserve"> InpC!AQ$90</f>
        <v>0</v>
      </c>
      <c r="AP98" s="643">
        <f xml:space="preserve"> InpC!AR$90</f>
        <v>0</v>
      </c>
      <c r="AQ98" s="643">
        <f xml:space="preserve"> InpC!AS$90</f>
        <v>0</v>
      </c>
      <c r="AR98" s="643">
        <f xml:space="preserve"> InpC!AT$90</f>
        <v>0</v>
      </c>
      <c r="AS98" s="643">
        <f xml:space="preserve"> InpC!AU$90</f>
        <v>0</v>
      </c>
      <c r="AT98" s="643">
        <f xml:space="preserve"> InpC!AV$90</f>
        <v>0</v>
      </c>
      <c r="AU98" s="643">
        <f xml:space="preserve"> InpC!AW$90</f>
        <v>0</v>
      </c>
      <c r="AV98" s="643">
        <f xml:space="preserve"> InpC!AX$90</f>
        <v>0</v>
      </c>
      <c r="AW98" s="643">
        <f xml:space="preserve"> InpC!AY$90</f>
        <v>0</v>
      </c>
      <c r="AX98" s="643">
        <f xml:space="preserve"> InpC!AZ$90</f>
        <v>0</v>
      </c>
      <c r="AY98" s="643">
        <f xml:space="preserve"> InpC!BA$90</f>
        <v>0</v>
      </c>
      <c r="AZ98" s="643">
        <f xml:space="preserve"> InpC!BB$90</f>
        <v>0</v>
      </c>
      <c r="BA98" s="643">
        <f xml:space="preserve"> InpC!BC$90</f>
        <v>0</v>
      </c>
      <c r="BB98" s="643">
        <f xml:space="preserve"> InpC!BD$90</f>
        <v>0</v>
      </c>
      <c r="BC98" s="643">
        <f xml:space="preserve"> InpC!BE$90</f>
        <v>0</v>
      </c>
      <c r="BD98" s="643">
        <f xml:space="preserve"> InpC!BF$90</f>
        <v>0</v>
      </c>
      <c r="BE98" s="643">
        <f xml:space="preserve"> InpC!BG$90</f>
        <v>0</v>
      </c>
      <c r="BF98" s="643">
        <f xml:space="preserve"> InpC!BH$90</f>
        <v>0</v>
      </c>
      <c r="BG98" s="643">
        <f xml:space="preserve"> InpC!BI$90</f>
        <v>0</v>
      </c>
      <c r="BH98" s="643">
        <f xml:space="preserve"> InpC!BJ$90</f>
        <v>0</v>
      </c>
    </row>
    <row r="99" spans="1:60" s="642" customFormat="1" ht="12.9" customHeight="1" x14ac:dyDescent="0.3">
      <c r="A99" s="345"/>
      <c r="B99" s="345"/>
      <c r="C99" s="639"/>
      <c r="D99" s="640"/>
      <c r="E99" s="643" t="str">
        <f xml:space="preserve"> InpC!E$92</f>
        <v>LNG Non-plant Upstream Capital Costs</v>
      </c>
      <c r="F99" s="643">
        <f xml:space="preserve"> InpC!F$92</f>
        <v>540</v>
      </c>
      <c r="G99" s="643" t="str">
        <f xml:space="preserve"> InpC!G$92</f>
        <v>$ / tonne pa</v>
      </c>
      <c r="H99" s="643">
        <f xml:space="preserve"> InpC!H$92</f>
        <v>0</v>
      </c>
      <c r="I99" s="643">
        <f xml:space="preserve"> InpC!I$92</f>
        <v>0</v>
      </c>
      <c r="J99" s="643">
        <f xml:space="preserve"> InpC!J$92</f>
        <v>0</v>
      </c>
      <c r="K99" s="643">
        <f xml:space="preserve"> InpC!K$92</f>
        <v>0</v>
      </c>
      <c r="L99" s="643">
        <f xml:space="preserve"> InpC!N$92</f>
        <v>0</v>
      </c>
      <c r="M99" s="643">
        <f xml:space="preserve"> InpC!O$92</f>
        <v>0</v>
      </c>
      <c r="N99" s="643">
        <f xml:space="preserve"> InpC!P$92</f>
        <v>0</v>
      </c>
      <c r="O99" s="643">
        <f xml:space="preserve"> InpC!Q$92</f>
        <v>0</v>
      </c>
      <c r="P99" s="643">
        <f xml:space="preserve"> InpC!R$92</f>
        <v>0</v>
      </c>
      <c r="Q99" s="643">
        <f xml:space="preserve"> InpC!S$92</f>
        <v>0</v>
      </c>
      <c r="R99" s="643">
        <f xml:space="preserve"> InpC!T$92</f>
        <v>0</v>
      </c>
      <c r="S99" s="643">
        <f xml:space="preserve"> InpC!U$92</f>
        <v>0</v>
      </c>
      <c r="T99" s="643">
        <f xml:space="preserve"> InpC!V$92</f>
        <v>0</v>
      </c>
      <c r="U99" s="643">
        <f xml:space="preserve"> InpC!W$92</f>
        <v>0</v>
      </c>
      <c r="V99" s="643">
        <f xml:space="preserve"> InpC!X$92</f>
        <v>0</v>
      </c>
      <c r="W99" s="643">
        <f xml:space="preserve"> InpC!Y$92</f>
        <v>0</v>
      </c>
      <c r="X99" s="643">
        <f xml:space="preserve"> InpC!Z$92</f>
        <v>0</v>
      </c>
      <c r="Y99" s="643">
        <f xml:space="preserve"> InpC!AA$92</f>
        <v>0</v>
      </c>
      <c r="Z99" s="643">
        <f xml:space="preserve"> InpC!AB$92</f>
        <v>0</v>
      </c>
      <c r="AA99" s="643">
        <f xml:space="preserve"> InpC!AC$92</f>
        <v>0</v>
      </c>
      <c r="AB99" s="643">
        <f xml:space="preserve"> InpC!AD$92</f>
        <v>0</v>
      </c>
      <c r="AC99" s="643">
        <f xml:space="preserve"> InpC!AE$92</f>
        <v>0</v>
      </c>
      <c r="AD99" s="643">
        <f xml:space="preserve"> InpC!AF$92</f>
        <v>0</v>
      </c>
      <c r="AE99" s="643">
        <f xml:space="preserve"> InpC!AG$92</f>
        <v>0</v>
      </c>
      <c r="AF99" s="643">
        <f xml:space="preserve"> InpC!AH$92</f>
        <v>0</v>
      </c>
      <c r="AG99" s="643">
        <f xml:space="preserve"> InpC!AI$92</f>
        <v>0</v>
      </c>
      <c r="AH99" s="643">
        <f xml:space="preserve"> InpC!AJ$92</f>
        <v>0</v>
      </c>
      <c r="AI99" s="643">
        <f xml:space="preserve"> InpC!AK$92</f>
        <v>0</v>
      </c>
      <c r="AJ99" s="643">
        <f xml:space="preserve"> InpC!AL$92</f>
        <v>0</v>
      </c>
      <c r="AK99" s="643">
        <f xml:space="preserve"> InpC!AM$92</f>
        <v>0</v>
      </c>
      <c r="AL99" s="643">
        <f xml:space="preserve"> InpC!AN$92</f>
        <v>0</v>
      </c>
      <c r="AM99" s="643">
        <f xml:space="preserve"> InpC!AO$92</f>
        <v>0</v>
      </c>
      <c r="AN99" s="643">
        <f xml:space="preserve"> InpC!AP$92</f>
        <v>0</v>
      </c>
      <c r="AO99" s="643">
        <f xml:space="preserve"> InpC!AQ$92</f>
        <v>0</v>
      </c>
      <c r="AP99" s="643">
        <f xml:space="preserve"> InpC!AR$92</f>
        <v>0</v>
      </c>
      <c r="AQ99" s="643">
        <f xml:space="preserve"> InpC!AS$92</f>
        <v>0</v>
      </c>
      <c r="AR99" s="643">
        <f xml:space="preserve"> InpC!AT$92</f>
        <v>0</v>
      </c>
      <c r="AS99" s="643">
        <f xml:space="preserve"> InpC!AU$92</f>
        <v>0</v>
      </c>
      <c r="AT99" s="643">
        <f xml:space="preserve"> InpC!AV$92</f>
        <v>0</v>
      </c>
      <c r="AU99" s="643">
        <f xml:space="preserve"> InpC!AW$92</f>
        <v>0</v>
      </c>
      <c r="AV99" s="643">
        <f xml:space="preserve"> InpC!AX$92</f>
        <v>0</v>
      </c>
      <c r="AW99" s="643">
        <f xml:space="preserve"> InpC!AY$92</f>
        <v>0</v>
      </c>
      <c r="AX99" s="643">
        <f xml:space="preserve"> InpC!AZ$92</f>
        <v>0</v>
      </c>
      <c r="AY99" s="643">
        <f xml:space="preserve"> InpC!BA$92</f>
        <v>0</v>
      </c>
      <c r="AZ99" s="643">
        <f xml:space="preserve"> InpC!BB$92</f>
        <v>0</v>
      </c>
      <c r="BA99" s="643">
        <f xml:space="preserve"> InpC!BC$92</f>
        <v>0</v>
      </c>
      <c r="BB99" s="643">
        <f xml:space="preserve"> InpC!BD$92</f>
        <v>0</v>
      </c>
      <c r="BC99" s="643">
        <f xml:space="preserve"> InpC!BE$92</f>
        <v>0</v>
      </c>
      <c r="BD99" s="643">
        <f xml:space="preserve"> InpC!BF$92</f>
        <v>0</v>
      </c>
      <c r="BE99" s="643">
        <f xml:space="preserve"> InpC!BG$92</f>
        <v>0</v>
      </c>
      <c r="BF99" s="643">
        <f xml:space="preserve"> InpC!BH$92</f>
        <v>0</v>
      </c>
      <c r="BG99" s="643">
        <f xml:space="preserve"> InpC!BI$92</f>
        <v>0</v>
      </c>
      <c r="BH99" s="643">
        <f xml:space="preserve"> InpC!BJ$92</f>
        <v>0</v>
      </c>
    </row>
    <row r="100" spans="1:60" s="343" customFormat="1" ht="12.9" customHeight="1" x14ac:dyDescent="0.3">
      <c r="A100" s="345"/>
      <c r="B100" s="345"/>
      <c r="C100" s="639"/>
      <c r="D100" s="640"/>
      <c r="E100" s="644" t="str">
        <f xml:space="preserve"> C97</f>
        <v>LNG-led Capital Development Cost Rate</v>
      </c>
      <c r="F100" s="553">
        <f xml:space="preserve"> F98+F99</f>
        <v>1440</v>
      </c>
      <c r="G100" s="644" t="s">
        <v>247</v>
      </c>
      <c r="H100" s="644"/>
      <c r="I100" s="644"/>
      <c r="J100" s="644"/>
      <c r="K100" s="644"/>
      <c r="L100" s="644"/>
      <c r="M100" s="644"/>
      <c r="N100" s="644"/>
      <c r="O100" s="644"/>
      <c r="P100" s="644"/>
      <c r="Q100" s="644"/>
      <c r="R100" s="644"/>
      <c r="S100" s="644"/>
      <c r="T100" s="644"/>
      <c r="U100" s="644"/>
      <c r="V100" s="644"/>
      <c r="W100" s="644"/>
      <c r="X100" s="644"/>
      <c r="Y100" s="644"/>
      <c r="Z100" s="644"/>
      <c r="AA100" s="644"/>
      <c r="AB100" s="644"/>
      <c r="AC100" s="644"/>
      <c r="AD100" s="644"/>
      <c r="AE100" s="644"/>
      <c r="AF100" s="644"/>
      <c r="AG100" s="644"/>
      <c r="AH100" s="644"/>
      <c r="AI100" s="644"/>
      <c r="AJ100" s="644"/>
      <c r="AK100" s="644"/>
      <c r="AL100" s="644"/>
      <c r="AM100" s="644"/>
      <c r="AN100" s="644"/>
      <c r="AO100" s="644"/>
      <c r="AP100" s="644"/>
      <c r="AQ100" s="644"/>
      <c r="AR100" s="644"/>
      <c r="AS100" s="644"/>
      <c r="AT100" s="644"/>
      <c r="AU100" s="644"/>
      <c r="AV100" s="644"/>
      <c r="AW100" s="644"/>
      <c r="AX100" s="644"/>
      <c r="AY100" s="644"/>
      <c r="AZ100" s="644"/>
      <c r="BA100" s="644"/>
      <c r="BB100" s="644"/>
      <c r="BC100" s="644"/>
      <c r="BD100" s="644"/>
      <c r="BE100" s="644"/>
      <c r="BF100" s="644"/>
      <c r="BG100" s="644"/>
      <c r="BH100" s="644"/>
    </row>
    <row r="101" spans="1:60" s="642" customFormat="1" ht="12.9" customHeight="1" x14ac:dyDescent="0.3">
      <c r="A101" s="345"/>
      <c r="B101" s="345"/>
      <c r="C101" s="639"/>
      <c r="D101" s="640"/>
      <c r="E101" s="643"/>
      <c r="F101" s="641"/>
      <c r="G101" s="643"/>
      <c r="H101" s="643"/>
      <c r="I101" s="643"/>
      <c r="J101" s="643"/>
      <c r="K101" s="643"/>
      <c r="L101" s="643"/>
      <c r="M101" s="643"/>
      <c r="N101" s="643"/>
      <c r="O101" s="643"/>
      <c r="P101" s="643"/>
      <c r="Q101" s="643"/>
      <c r="R101" s="643"/>
      <c r="S101" s="643"/>
      <c r="T101" s="643"/>
      <c r="U101" s="643"/>
      <c r="V101" s="643"/>
      <c r="W101" s="643"/>
      <c r="X101" s="643"/>
      <c r="Y101" s="643"/>
      <c r="Z101" s="643"/>
      <c r="AA101" s="643"/>
      <c r="AB101" s="643"/>
      <c r="AC101" s="643"/>
      <c r="AD101" s="643"/>
      <c r="AE101" s="643"/>
      <c r="AF101" s="643"/>
      <c r="AG101" s="643"/>
      <c r="AH101" s="643"/>
      <c r="AI101" s="643"/>
      <c r="AJ101" s="643"/>
      <c r="AK101" s="643"/>
      <c r="AL101" s="643"/>
      <c r="AM101" s="643"/>
      <c r="AN101" s="643"/>
      <c r="AO101" s="643"/>
      <c r="AP101" s="643"/>
      <c r="AQ101" s="643"/>
      <c r="AR101" s="643"/>
      <c r="AS101" s="643"/>
      <c r="AT101" s="643"/>
      <c r="AU101" s="643"/>
      <c r="AV101" s="643"/>
      <c r="AW101" s="643"/>
      <c r="AX101" s="643"/>
      <c r="AY101" s="643"/>
      <c r="AZ101" s="643"/>
      <c r="BA101" s="643"/>
      <c r="BB101" s="643"/>
      <c r="BC101" s="643"/>
      <c r="BD101" s="643"/>
      <c r="BE101" s="643"/>
      <c r="BF101" s="643"/>
      <c r="BG101" s="643"/>
      <c r="BH101" s="643"/>
    </row>
    <row r="102" spans="1:60" s="642" customFormat="1" ht="12.9" customHeight="1" x14ac:dyDescent="0.3">
      <c r="A102" s="345"/>
      <c r="B102" s="345"/>
      <c r="C102" s="639" t="s">
        <v>604</v>
      </c>
      <c r="D102" s="640"/>
      <c r="E102" s="641"/>
      <c r="F102" s="641"/>
      <c r="G102" s="641"/>
      <c r="H102" s="641"/>
      <c r="I102" s="641"/>
      <c r="J102" s="641"/>
      <c r="K102" s="553"/>
      <c r="L102" s="553"/>
      <c r="M102" s="553"/>
      <c r="N102" s="553"/>
      <c r="O102" s="553"/>
      <c r="P102" s="553"/>
      <c r="Q102" s="553"/>
      <c r="R102" s="553"/>
      <c r="S102" s="553"/>
      <c r="T102" s="553"/>
      <c r="U102" s="553"/>
      <c r="V102" s="553"/>
      <c r="W102" s="553"/>
      <c r="X102" s="553"/>
      <c r="Y102" s="553"/>
      <c r="Z102" s="553"/>
      <c r="AA102" s="553"/>
      <c r="AB102" s="553"/>
      <c r="AC102" s="553"/>
      <c r="AD102" s="553"/>
      <c r="AE102" s="553"/>
      <c r="AF102" s="553"/>
      <c r="AG102" s="553"/>
      <c r="AH102" s="553"/>
      <c r="AI102" s="553"/>
      <c r="AJ102" s="553"/>
      <c r="AK102" s="553"/>
      <c r="AL102" s="553"/>
      <c r="AM102" s="553"/>
      <c r="AN102" s="553"/>
      <c r="AO102" s="553"/>
      <c r="AP102" s="553"/>
      <c r="AQ102" s="553"/>
      <c r="AR102" s="553"/>
      <c r="AS102" s="553"/>
      <c r="AT102" s="553"/>
      <c r="AU102" s="553"/>
      <c r="AV102" s="553"/>
      <c r="AW102" s="553"/>
      <c r="AX102" s="553"/>
      <c r="AY102" s="553"/>
      <c r="AZ102" s="553"/>
      <c r="BA102" s="553"/>
      <c r="BB102" s="553"/>
      <c r="BC102" s="553"/>
      <c r="BD102" s="553"/>
      <c r="BE102" s="553"/>
      <c r="BF102" s="553"/>
      <c r="BG102" s="553"/>
      <c r="BH102" s="553"/>
    </row>
    <row r="103" spans="1:60" s="492" customFormat="1" ht="12.9" customHeight="1" x14ac:dyDescent="0.3">
      <c r="A103" s="472"/>
      <c r="B103" s="614"/>
      <c r="C103" s="620"/>
      <c r="D103" s="289"/>
      <c r="E103" s="543" t="str">
        <f xml:space="preserve"> InpC!E$36</f>
        <v>Producible Gas Reserves - final selected</v>
      </c>
      <c r="F103" s="616">
        <f xml:space="preserve"> InpC!F$36</f>
        <v>3</v>
      </c>
      <c r="G103" s="543" t="str">
        <f xml:space="preserve"> InpC!G$36</f>
        <v>tcf</v>
      </c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  <c r="AA103" s="289"/>
      <c r="AB103" s="289"/>
      <c r="AC103" s="289"/>
      <c r="AD103" s="289"/>
      <c r="AE103" s="289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9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  <c r="AZ103" s="289"/>
      <c r="BA103" s="289"/>
      <c r="BB103" s="289"/>
      <c r="BC103" s="289"/>
      <c r="BD103" s="289"/>
      <c r="BE103" s="289"/>
      <c r="BF103" s="289"/>
      <c r="BG103" s="289"/>
      <c r="BH103" s="289"/>
    </row>
    <row r="104" spans="1:60" s="642" customFormat="1" ht="12.9" customHeight="1" x14ac:dyDescent="0.3">
      <c r="A104" s="345"/>
      <c r="B104" s="345"/>
      <c r="C104" s="639"/>
      <c r="D104" s="640"/>
      <c r="E104" s="643" t="str">
        <f xml:space="preserve"> InpS!E$19</f>
        <v>LNG Production Plateau</v>
      </c>
      <c r="F104" s="641">
        <f xml:space="preserve"> InpS!F$19</f>
        <v>3.4000000000000002E-2</v>
      </c>
      <c r="G104" s="643" t="str">
        <f xml:space="preserve"> InpS!G$19</f>
        <v xml:space="preserve">% </v>
      </c>
      <c r="H104" s="887"/>
      <c r="I104" s="643"/>
      <c r="J104" s="643"/>
      <c r="K104" s="643"/>
      <c r="L104" s="643"/>
      <c r="M104" s="643"/>
      <c r="N104" s="643"/>
      <c r="O104" s="643"/>
      <c r="P104" s="643"/>
      <c r="Q104" s="643"/>
      <c r="R104" s="643"/>
      <c r="S104" s="643"/>
      <c r="T104" s="643"/>
      <c r="U104" s="643"/>
      <c r="V104" s="643"/>
      <c r="W104" s="643"/>
      <c r="X104" s="643"/>
      <c r="Y104" s="643"/>
      <c r="Z104" s="643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</row>
    <row r="105" spans="1:60" s="343" customFormat="1" ht="12.9" customHeight="1" x14ac:dyDescent="0.3">
      <c r="A105" s="345"/>
      <c r="B105" s="345"/>
      <c r="C105" s="639"/>
      <c r="D105" s="640"/>
      <c r="E105" s="644" t="s">
        <v>605</v>
      </c>
      <c r="F105" s="645">
        <f xml:space="preserve"> F103 * F104</f>
        <v>0.10200000000000001</v>
      </c>
      <c r="G105" s="644" t="s">
        <v>133</v>
      </c>
      <c r="H105" s="644"/>
      <c r="I105" s="644"/>
      <c r="J105" s="644"/>
      <c r="K105" s="644"/>
      <c r="L105" s="644"/>
      <c r="M105" s="644"/>
      <c r="N105" s="644"/>
      <c r="O105" s="644"/>
      <c r="P105" s="644"/>
      <c r="Q105" s="644"/>
      <c r="R105" s="644"/>
      <c r="S105" s="644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44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44"/>
      <c r="BD105" s="644"/>
      <c r="BE105" s="644"/>
      <c r="BF105" s="644"/>
      <c r="BG105" s="644"/>
      <c r="BH105" s="644"/>
    </row>
    <row r="106" spans="1:60" s="642" customFormat="1" ht="12.9" customHeight="1" x14ac:dyDescent="0.3">
      <c r="A106" s="345"/>
      <c r="B106" s="345"/>
      <c r="C106" s="639"/>
      <c r="D106" s="640"/>
      <c r="E106" s="643"/>
      <c r="F106" s="641"/>
      <c r="G106" s="643"/>
      <c r="H106" s="643"/>
      <c r="I106" s="643"/>
      <c r="J106" s="643"/>
      <c r="K106" s="643"/>
      <c r="L106" s="643"/>
      <c r="M106" s="643"/>
      <c r="N106" s="643"/>
      <c r="O106" s="643"/>
      <c r="P106" s="643"/>
      <c r="Q106" s="643"/>
      <c r="R106" s="643"/>
      <c r="S106" s="643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3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3"/>
      <c r="BD106" s="643"/>
      <c r="BE106" s="643"/>
      <c r="BF106" s="643"/>
      <c r="BG106" s="643"/>
      <c r="BH106" s="643"/>
    </row>
    <row r="107" spans="1:60" s="642" customFormat="1" ht="12.9" customHeight="1" x14ac:dyDescent="0.3">
      <c r="A107" s="345"/>
      <c r="B107" s="345"/>
      <c r="C107" s="639"/>
      <c r="D107" s="640"/>
      <c r="E107" s="643" t="str">
        <f xml:space="preserve"> InpC!E$139</f>
        <v>Cubic foot to cubic metre</v>
      </c>
      <c r="F107" s="646">
        <f xml:space="preserve"> InpC!F$139</f>
        <v>2.8000000000000001E-2</v>
      </c>
      <c r="G107" s="643" t="str">
        <f xml:space="preserve"> InpC!G$139</f>
        <v>m3</v>
      </c>
      <c r="H107" s="643"/>
      <c r="I107" s="643"/>
      <c r="J107" s="643"/>
      <c r="K107" s="643"/>
      <c r="L107" s="643"/>
      <c r="M107" s="643"/>
      <c r="N107" s="643"/>
      <c r="O107" s="643"/>
      <c r="P107" s="643"/>
      <c r="Q107" s="643"/>
      <c r="R107" s="643"/>
      <c r="S107" s="643"/>
      <c r="T107" s="643"/>
      <c r="U107" s="643"/>
      <c r="V107" s="643"/>
      <c r="W107" s="643"/>
      <c r="X107" s="643"/>
      <c r="Y107" s="643"/>
      <c r="Z107" s="643"/>
      <c r="AA107" s="643"/>
      <c r="AB107" s="643"/>
      <c r="AC107" s="643"/>
      <c r="AD107" s="643"/>
      <c r="AE107" s="643"/>
      <c r="AF107" s="643"/>
      <c r="AG107" s="643"/>
      <c r="AH107" s="643"/>
      <c r="AI107" s="643"/>
      <c r="AJ107" s="643"/>
      <c r="AK107" s="643"/>
      <c r="AL107" s="643"/>
      <c r="AM107" s="643"/>
      <c r="AN107" s="643"/>
      <c r="AO107" s="643"/>
      <c r="AP107" s="643"/>
      <c r="AQ107" s="643"/>
      <c r="AR107" s="643"/>
      <c r="AS107" s="643"/>
      <c r="AT107" s="643"/>
      <c r="AU107" s="643"/>
      <c r="AV107" s="643"/>
      <c r="AW107" s="643"/>
      <c r="AX107" s="643"/>
      <c r="AY107" s="643"/>
      <c r="AZ107" s="643"/>
      <c r="BA107" s="643"/>
      <c r="BB107" s="643"/>
      <c r="BC107" s="643"/>
      <c r="BD107" s="643"/>
      <c r="BE107" s="643"/>
      <c r="BF107" s="643"/>
      <c r="BG107" s="643"/>
      <c r="BH107" s="643"/>
    </row>
    <row r="108" spans="1:60" s="343" customFormat="1" ht="12.9" customHeight="1" x14ac:dyDescent="0.3">
      <c r="A108" s="345"/>
      <c r="B108" s="345"/>
      <c r="C108" s="639"/>
      <c r="D108" s="640"/>
      <c r="E108" s="644" t="s">
        <v>605</v>
      </c>
      <c r="F108" s="645">
        <f xml:space="preserve"> F105 * F107 * 1000</f>
        <v>2.8560000000000003</v>
      </c>
      <c r="G108" s="644" t="s">
        <v>606</v>
      </c>
      <c r="H108" s="644"/>
      <c r="I108" s="644"/>
      <c r="J108" s="644"/>
      <c r="K108" s="644"/>
      <c r="L108" s="644"/>
      <c r="M108" s="644"/>
      <c r="N108" s="644"/>
      <c r="O108" s="644"/>
      <c r="P108" s="644"/>
      <c r="Q108" s="644"/>
      <c r="R108" s="644"/>
      <c r="S108" s="644"/>
      <c r="T108" s="644"/>
      <c r="U108" s="644"/>
      <c r="V108" s="644"/>
      <c r="W108" s="644"/>
      <c r="X108" s="644"/>
      <c r="Y108" s="644"/>
      <c r="Z108" s="644"/>
      <c r="AA108" s="644"/>
      <c r="AB108" s="644"/>
      <c r="AC108" s="644"/>
      <c r="AD108" s="644"/>
      <c r="AE108" s="644"/>
      <c r="AF108" s="644"/>
      <c r="AG108" s="644"/>
      <c r="AH108" s="644"/>
      <c r="AI108" s="644"/>
      <c r="AJ108" s="644"/>
      <c r="AK108" s="644"/>
      <c r="AL108" s="644"/>
      <c r="AM108" s="644"/>
      <c r="AN108" s="644"/>
      <c r="AO108" s="644"/>
      <c r="AP108" s="644"/>
      <c r="AQ108" s="644"/>
      <c r="AR108" s="644"/>
      <c r="AS108" s="644"/>
      <c r="AT108" s="644"/>
      <c r="AU108" s="644"/>
      <c r="AV108" s="644"/>
      <c r="AW108" s="644"/>
      <c r="AX108" s="644"/>
      <c r="AY108" s="644"/>
      <c r="AZ108" s="644"/>
      <c r="BA108" s="644"/>
      <c r="BB108" s="644"/>
      <c r="BC108" s="644"/>
      <c r="BD108" s="644"/>
      <c r="BE108" s="644"/>
      <c r="BF108" s="644"/>
      <c r="BG108" s="644"/>
      <c r="BH108" s="644"/>
    </row>
    <row r="109" spans="1:60" s="642" customFormat="1" ht="12.9" customHeight="1" x14ac:dyDescent="0.3">
      <c r="A109" s="345"/>
      <c r="B109" s="345"/>
      <c r="C109" s="639"/>
      <c r="D109" s="640"/>
      <c r="E109" s="643"/>
      <c r="F109" s="643"/>
      <c r="G109" s="643"/>
      <c r="H109" s="643"/>
      <c r="I109" s="643"/>
      <c r="J109" s="643"/>
      <c r="K109" s="643"/>
      <c r="L109" s="643"/>
      <c r="M109" s="643"/>
      <c r="N109" s="643"/>
      <c r="O109" s="643"/>
      <c r="P109" s="643"/>
      <c r="Q109" s="643"/>
      <c r="R109" s="643"/>
      <c r="S109" s="643"/>
      <c r="T109" s="643"/>
      <c r="U109" s="643"/>
      <c r="V109" s="643"/>
      <c r="W109" s="643"/>
      <c r="X109" s="643"/>
      <c r="Y109" s="643"/>
      <c r="Z109" s="643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</row>
    <row r="110" spans="1:60" s="642" customFormat="1" ht="12.9" customHeight="1" x14ac:dyDescent="0.3">
      <c r="A110" s="345"/>
      <c r="B110" s="345"/>
      <c r="C110" s="639"/>
      <c r="D110" s="640"/>
      <c r="E110" s="643" t="str">
        <f xml:space="preserve"> InpC!E$140</f>
        <v>Tonne of LNG</v>
      </c>
      <c r="F110" s="643">
        <f xml:space="preserve"> InpC!F$140</f>
        <v>1360</v>
      </c>
      <c r="G110" s="643" t="str">
        <f xml:space="preserve"> InpC!G$140</f>
        <v>m3</v>
      </c>
      <c r="H110" s="643"/>
      <c r="I110" s="643"/>
      <c r="J110" s="643"/>
      <c r="K110" s="643"/>
      <c r="L110" s="643"/>
      <c r="M110" s="643"/>
      <c r="N110" s="643"/>
      <c r="O110" s="643"/>
      <c r="P110" s="643"/>
      <c r="Q110" s="643"/>
      <c r="R110" s="643"/>
      <c r="S110" s="643"/>
      <c r="T110" s="643"/>
      <c r="U110" s="643"/>
      <c r="V110" s="643"/>
      <c r="W110" s="643"/>
      <c r="X110" s="643"/>
      <c r="Y110" s="643"/>
      <c r="Z110" s="643"/>
      <c r="AA110" s="643"/>
      <c r="AB110" s="643"/>
      <c r="AC110" s="643"/>
      <c r="AD110" s="643"/>
      <c r="AE110" s="643"/>
      <c r="AF110" s="643"/>
      <c r="AG110" s="643"/>
      <c r="AH110" s="643"/>
      <c r="AI110" s="643"/>
      <c r="AJ110" s="643"/>
      <c r="AK110" s="643"/>
      <c r="AL110" s="643"/>
      <c r="AM110" s="643"/>
      <c r="AN110" s="643"/>
      <c r="AO110" s="643"/>
      <c r="AP110" s="643"/>
      <c r="AQ110" s="643"/>
      <c r="AR110" s="643"/>
      <c r="AS110" s="643"/>
      <c r="AT110" s="643"/>
      <c r="AU110" s="643"/>
      <c r="AV110" s="643"/>
      <c r="AW110" s="643"/>
      <c r="AX110" s="643"/>
      <c r="AY110" s="643"/>
      <c r="AZ110" s="643"/>
      <c r="BA110" s="643"/>
      <c r="BB110" s="643"/>
      <c r="BC110" s="643"/>
      <c r="BD110" s="643"/>
      <c r="BE110" s="643"/>
      <c r="BF110" s="643"/>
      <c r="BG110" s="643"/>
      <c r="BH110" s="643"/>
    </row>
    <row r="111" spans="1:60" s="343" customFormat="1" ht="12.9" customHeight="1" x14ac:dyDescent="0.3">
      <c r="A111" s="345"/>
      <c r="B111" s="345"/>
      <c r="C111" s="639"/>
      <c r="D111" s="640"/>
      <c r="E111" s="644" t="s">
        <v>605</v>
      </c>
      <c r="F111" s="647">
        <f xml:space="preserve"> (F108 / F110) * 1000</f>
        <v>2.1</v>
      </c>
      <c r="G111" s="644" t="s">
        <v>607</v>
      </c>
      <c r="H111" s="644"/>
      <c r="I111" s="644"/>
      <c r="J111" s="644"/>
      <c r="K111" s="644"/>
      <c r="L111" s="644"/>
      <c r="M111" s="644"/>
      <c r="N111" s="644"/>
      <c r="O111" s="644"/>
      <c r="P111" s="644"/>
      <c r="Q111" s="644"/>
      <c r="R111" s="644"/>
      <c r="S111" s="644"/>
      <c r="T111" s="644"/>
      <c r="U111" s="644"/>
      <c r="V111" s="644"/>
      <c r="W111" s="644"/>
      <c r="X111" s="644"/>
      <c r="Y111" s="644"/>
      <c r="Z111" s="644"/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</row>
    <row r="112" spans="1:60" s="642" customFormat="1" ht="12.9" customHeight="1" x14ac:dyDescent="0.3">
      <c r="A112" s="345"/>
      <c r="B112" s="345"/>
      <c r="C112" s="639"/>
      <c r="D112" s="640"/>
      <c r="E112" s="643"/>
      <c r="F112" s="641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3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</row>
    <row r="113" spans="1:60" s="642" customFormat="1" ht="12.9" customHeight="1" x14ac:dyDescent="0.3">
      <c r="A113" s="345"/>
      <c r="B113" s="345"/>
      <c r="C113" s="639" t="s">
        <v>608</v>
      </c>
      <c r="D113" s="640"/>
      <c r="E113" s="641"/>
      <c r="F113" s="641"/>
      <c r="G113" s="641"/>
      <c r="H113" s="641"/>
      <c r="I113" s="641"/>
      <c r="J113" s="641"/>
      <c r="K113" s="553"/>
      <c r="L113" s="553"/>
      <c r="M113" s="553"/>
      <c r="N113" s="553"/>
      <c r="O113" s="553"/>
      <c r="P113" s="553"/>
      <c r="Q113" s="553"/>
      <c r="R113" s="553"/>
      <c r="S113" s="553"/>
      <c r="T113" s="553"/>
      <c r="U113" s="553"/>
      <c r="V113" s="553"/>
      <c r="W113" s="553"/>
      <c r="X113" s="553"/>
      <c r="Y113" s="553"/>
      <c r="Z113" s="553"/>
      <c r="AA113" s="553"/>
      <c r="AB113" s="553"/>
      <c r="AC113" s="553"/>
      <c r="AD113" s="553"/>
      <c r="AE113" s="553"/>
      <c r="AF113" s="553"/>
      <c r="AG113" s="553"/>
      <c r="AH113" s="553"/>
      <c r="AI113" s="553"/>
      <c r="AJ113" s="553"/>
      <c r="AK113" s="553"/>
      <c r="AL113" s="553"/>
      <c r="AM113" s="553"/>
      <c r="AN113" s="553"/>
      <c r="AO113" s="553"/>
      <c r="AP113" s="553"/>
      <c r="AQ113" s="553"/>
      <c r="AR113" s="553"/>
      <c r="AS113" s="553"/>
      <c r="AT113" s="553"/>
      <c r="AU113" s="553"/>
      <c r="AV113" s="553"/>
      <c r="AW113" s="553"/>
      <c r="AX113" s="553"/>
      <c r="AY113" s="553"/>
      <c r="AZ113" s="553"/>
      <c r="BA113" s="553"/>
      <c r="BB113" s="553"/>
      <c r="BC113" s="553"/>
      <c r="BD113" s="553"/>
      <c r="BE113" s="553"/>
      <c r="BF113" s="553"/>
      <c r="BG113" s="553"/>
      <c r="BH113" s="553"/>
    </row>
    <row r="114" spans="1:60" s="642" customFormat="1" ht="12.9" customHeight="1" x14ac:dyDescent="0.3">
      <c r="A114" s="345"/>
      <c r="B114" s="345"/>
      <c r="C114" s="639"/>
      <c r="D114" s="640"/>
      <c r="E114" s="644" t="str">
        <f xml:space="preserve"> E$100</f>
        <v>LNG-led Capital Development Cost Rate</v>
      </c>
      <c r="F114" s="644">
        <f xml:space="preserve"> F$100</f>
        <v>1440</v>
      </c>
      <c r="G114" s="644" t="str">
        <f xml:space="preserve"> G$100</f>
        <v>$ / tonne pa</v>
      </c>
      <c r="H114" s="644"/>
      <c r="I114" s="644"/>
      <c r="J114" s="644"/>
      <c r="K114" s="644"/>
      <c r="L114" s="644"/>
      <c r="M114" s="644"/>
      <c r="N114" s="644"/>
      <c r="O114" s="644"/>
      <c r="P114" s="644"/>
      <c r="Q114" s="644"/>
      <c r="R114" s="644"/>
      <c r="S114" s="644"/>
      <c r="T114" s="644"/>
      <c r="U114" s="644"/>
      <c r="V114" s="644"/>
      <c r="W114" s="644"/>
      <c r="X114" s="644"/>
      <c r="Y114" s="644"/>
      <c r="Z114" s="644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</row>
    <row r="115" spans="1:60" s="642" customFormat="1" ht="12.9" customHeight="1" x14ac:dyDescent="0.3">
      <c r="A115" s="345"/>
      <c r="B115" s="345"/>
      <c r="C115" s="639"/>
      <c r="D115" s="640"/>
      <c r="E115" s="644" t="str">
        <f xml:space="preserve"> E$111</f>
        <v>LNG Max Throughput</v>
      </c>
      <c r="F115" s="645">
        <f xml:space="preserve"> F$111</f>
        <v>2.1</v>
      </c>
      <c r="G115" s="644" t="str">
        <f xml:space="preserve"> G$111</f>
        <v>mln tonnes</v>
      </c>
      <c r="H115" s="644"/>
      <c r="I115" s="644"/>
      <c r="J115" s="644"/>
      <c r="K115" s="644"/>
      <c r="L115" s="644"/>
      <c r="M115" s="644"/>
      <c r="N115" s="644"/>
      <c r="O115" s="644"/>
      <c r="P115" s="644"/>
      <c r="Q115" s="644"/>
      <c r="R115" s="644"/>
      <c r="S115" s="644"/>
      <c r="T115" s="644"/>
      <c r="U115" s="644"/>
      <c r="V115" s="644"/>
      <c r="W115" s="644"/>
      <c r="X115" s="644"/>
      <c r="Y115" s="644"/>
      <c r="Z115" s="644"/>
      <c r="AA115" s="644"/>
      <c r="AB115" s="644"/>
      <c r="AC115" s="644"/>
      <c r="AD115" s="644"/>
      <c r="AE115" s="644"/>
      <c r="AF115" s="644"/>
      <c r="AG115" s="644"/>
      <c r="AH115" s="644"/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/>
      <c r="AY115" s="644"/>
      <c r="AZ115" s="644"/>
      <c r="BA115" s="644"/>
      <c r="BB115" s="644"/>
      <c r="BC115" s="644"/>
      <c r="BD115" s="644"/>
      <c r="BE115" s="644"/>
      <c r="BF115" s="644"/>
      <c r="BG115" s="644"/>
      <c r="BH115" s="644"/>
    </row>
    <row r="116" spans="1:60" s="343" customFormat="1" ht="12.9" customHeight="1" x14ac:dyDescent="0.3">
      <c r="A116" s="345"/>
      <c r="B116" s="345"/>
      <c r="C116" s="639"/>
      <c r="D116" s="640"/>
      <c r="E116" s="644" t="str">
        <f xml:space="preserve"> C113</f>
        <v>Capital Development Costs: LNG</v>
      </c>
      <c r="F116" s="553">
        <f xml:space="preserve"> F114 * F115</f>
        <v>3024</v>
      </c>
      <c r="G116" s="644" t="s">
        <v>609</v>
      </c>
      <c r="H116" s="644"/>
      <c r="I116" s="644"/>
      <c r="J116" s="644"/>
      <c r="K116" s="644"/>
      <c r="L116" s="644"/>
      <c r="M116" s="644"/>
      <c r="N116" s="644"/>
      <c r="O116" s="644"/>
      <c r="P116" s="644"/>
      <c r="Q116" s="644"/>
      <c r="R116" s="644"/>
      <c r="S116" s="644"/>
      <c r="T116" s="644"/>
      <c r="U116" s="644"/>
      <c r="V116" s="644"/>
      <c r="W116" s="644"/>
      <c r="X116" s="644"/>
      <c r="Y116" s="644"/>
      <c r="Z116" s="644"/>
      <c r="AA116" s="644"/>
      <c r="AB116" s="644"/>
      <c r="AC116" s="644"/>
      <c r="AD116" s="644"/>
      <c r="AE116" s="644"/>
      <c r="AF116" s="644"/>
      <c r="AG116" s="644"/>
      <c r="AH116" s="644"/>
      <c r="AI116" s="644"/>
      <c r="AJ116" s="644"/>
      <c r="AK116" s="644"/>
      <c r="AL116" s="644"/>
      <c r="AM116" s="644"/>
      <c r="AN116" s="644"/>
      <c r="AO116" s="644"/>
      <c r="AP116" s="644"/>
      <c r="AQ116" s="644"/>
      <c r="AR116" s="644"/>
      <c r="AS116" s="644"/>
      <c r="AT116" s="644"/>
      <c r="AU116" s="644"/>
      <c r="AV116" s="644"/>
      <c r="AW116" s="644"/>
      <c r="AX116" s="644"/>
      <c r="AY116" s="644"/>
      <c r="AZ116" s="644"/>
      <c r="BA116" s="644"/>
      <c r="BB116" s="644"/>
      <c r="BC116" s="644"/>
      <c r="BD116" s="644"/>
      <c r="BE116" s="644"/>
      <c r="BF116" s="644"/>
      <c r="BG116" s="644"/>
      <c r="BH116" s="644"/>
    </row>
    <row r="117" spans="1:60" s="642" customFormat="1" ht="12.9" customHeight="1" x14ac:dyDescent="0.3">
      <c r="A117" s="345"/>
      <c r="B117" s="345"/>
      <c r="C117" s="639"/>
      <c r="D117" s="640"/>
      <c r="E117" s="643"/>
      <c r="F117" s="641"/>
      <c r="G117" s="643"/>
      <c r="H117" s="643"/>
      <c r="I117" s="643"/>
      <c r="J117" s="643"/>
      <c r="K117" s="643"/>
      <c r="L117" s="643"/>
      <c r="M117" s="643"/>
      <c r="N117" s="643"/>
      <c r="O117" s="643"/>
      <c r="P117" s="643"/>
      <c r="Q117" s="643"/>
      <c r="R117" s="643"/>
      <c r="S117" s="643"/>
      <c r="T117" s="643"/>
      <c r="U117" s="643"/>
      <c r="V117" s="643"/>
      <c r="W117" s="643"/>
      <c r="X117" s="643"/>
      <c r="Y117" s="643"/>
      <c r="Z117" s="643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</row>
    <row r="118" spans="1:60" s="642" customFormat="1" ht="12.9" customHeight="1" x14ac:dyDescent="0.3">
      <c r="A118" s="345"/>
      <c r="B118" s="345"/>
      <c r="C118" s="639" t="s">
        <v>610</v>
      </c>
      <c r="D118" s="640"/>
      <c r="E118" s="641"/>
      <c r="F118" s="641"/>
      <c r="G118" s="641"/>
      <c r="H118" s="641"/>
      <c r="I118" s="641"/>
      <c r="J118" s="641"/>
      <c r="K118" s="553"/>
      <c r="L118" s="553"/>
      <c r="M118" s="553"/>
      <c r="N118" s="553"/>
      <c r="O118" s="553"/>
      <c r="P118" s="553"/>
      <c r="Q118" s="553"/>
      <c r="R118" s="553"/>
      <c r="S118" s="553"/>
      <c r="T118" s="553"/>
      <c r="U118" s="553"/>
      <c r="V118" s="553"/>
      <c r="W118" s="553"/>
      <c r="X118" s="553"/>
      <c r="Y118" s="553"/>
      <c r="Z118" s="553"/>
      <c r="AA118" s="553"/>
      <c r="AB118" s="553"/>
      <c r="AC118" s="553"/>
      <c r="AD118" s="553"/>
      <c r="AE118" s="553"/>
      <c r="AF118" s="553"/>
      <c r="AG118" s="553"/>
      <c r="AH118" s="553"/>
      <c r="AI118" s="553"/>
      <c r="AJ118" s="553"/>
      <c r="AK118" s="553"/>
      <c r="AL118" s="553"/>
      <c r="AM118" s="553"/>
      <c r="AN118" s="553"/>
      <c r="AO118" s="553"/>
      <c r="AP118" s="553"/>
      <c r="AQ118" s="553"/>
      <c r="AR118" s="553"/>
      <c r="AS118" s="553"/>
      <c r="AT118" s="553"/>
      <c r="AU118" s="553"/>
      <c r="AV118" s="553"/>
      <c r="AW118" s="553"/>
      <c r="AX118" s="553"/>
      <c r="AY118" s="553"/>
      <c r="AZ118" s="553"/>
      <c r="BA118" s="553"/>
      <c r="BB118" s="553"/>
      <c r="BC118" s="553"/>
      <c r="BD118" s="553"/>
      <c r="BE118" s="553"/>
      <c r="BF118" s="553"/>
      <c r="BG118" s="553"/>
      <c r="BH118" s="553"/>
    </row>
    <row r="119" spans="1:60" s="498" customFormat="1" ht="12.9" customHeight="1" x14ac:dyDescent="0.3">
      <c r="A119" s="509"/>
      <c r="B119" s="509"/>
      <c r="C119" s="510"/>
      <c r="D119" s="521"/>
      <c r="E119" s="622" t="str">
        <f xml:space="preserve"> Dashboard!E$42</f>
        <v>Development Scenario</v>
      </c>
      <c r="F119" s="623" t="str">
        <f xml:space="preserve"> Dashboard!F$42</f>
        <v>LNG</v>
      </c>
      <c r="G119" s="622">
        <f xml:space="preserve"> Dashboard!G$42</f>
        <v>0</v>
      </c>
      <c r="H119" s="622"/>
      <c r="I119" s="622"/>
      <c r="J119" s="622"/>
      <c r="K119" s="622"/>
      <c r="L119" s="622"/>
      <c r="M119" s="622"/>
      <c r="N119" s="622"/>
      <c r="O119" s="622"/>
      <c r="P119" s="622"/>
      <c r="Q119" s="622"/>
      <c r="R119" s="622"/>
      <c r="S119" s="622"/>
      <c r="T119" s="622"/>
      <c r="U119" s="622"/>
      <c r="V119" s="622"/>
      <c r="W119" s="622"/>
      <c r="X119" s="622"/>
      <c r="Y119" s="622"/>
      <c r="Z119" s="622"/>
      <c r="AA119" s="622"/>
      <c r="AB119" s="622"/>
      <c r="AC119" s="622"/>
      <c r="AD119" s="622"/>
      <c r="AE119" s="622"/>
      <c r="AF119" s="622"/>
      <c r="AG119" s="622"/>
      <c r="AH119" s="622"/>
      <c r="AI119" s="622"/>
      <c r="AJ119" s="622"/>
      <c r="AK119" s="622"/>
      <c r="AL119" s="622"/>
      <c r="AM119" s="622"/>
      <c r="AN119" s="622"/>
      <c r="AO119" s="622"/>
      <c r="AP119" s="622"/>
      <c r="AQ119" s="622"/>
      <c r="AR119" s="622"/>
      <c r="AS119" s="622"/>
      <c r="AT119" s="622"/>
      <c r="AU119" s="622"/>
      <c r="AV119" s="622"/>
      <c r="AW119" s="622"/>
      <c r="AX119" s="622"/>
      <c r="AY119" s="622"/>
      <c r="AZ119" s="622"/>
      <c r="BA119" s="622"/>
      <c r="BB119" s="622"/>
      <c r="BC119" s="622"/>
      <c r="BD119" s="622"/>
      <c r="BE119" s="622"/>
      <c r="BF119" s="622"/>
      <c r="BG119" s="622"/>
      <c r="BH119" s="622"/>
    </row>
    <row r="120" spans="1:60" s="642" customFormat="1" ht="12.9" customHeight="1" x14ac:dyDescent="0.3">
      <c r="A120" s="345"/>
      <c r="B120" s="345"/>
      <c r="C120" s="639"/>
      <c r="D120" s="640"/>
      <c r="E120" s="644" t="str">
        <f t="shared" ref="E120:AJ120" si="33" xml:space="preserve"> E$116</f>
        <v>Capital Development Costs: LNG</v>
      </c>
      <c r="F120" s="644">
        <f t="shared" si="33"/>
        <v>3024</v>
      </c>
      <c r="G120" s="644" t="str">
        <f t="shared" si="33"/>
        <v>$ mln</v>
      </c>
      <c r="H120" s="644">
        <f t="shared" si="33"/>
        <v>0</v>
      </c>
      <c r="I120" s="644">
        <f t="shared" si="33"/>
        <v>0</v>
      </c>
      <c r="J120" s="644">
        <f t="shared" si="33"/>
        <v>0</v>
      </c>
      <c r="K120" s="644">
        <f t="shared" si="33"/>
        <v>0</v>
      </c>
      <c r="L120" s="644">
        <f t="shared" si="33"/>
        <v>0</v>
      </c>
      <c r="M120" s="644">
        <f t="shared" si="33"/>
        <v>0</v>
      </c>
      <c r="N120" s="644">
        <f t="shared" si="33"/>
        <v>0</v>
      </c>
      <c r="O120" s="644">
        <f t="shared" si="33"/>
        <v>0</v>
      </c>
      <c r="P120" s="644">
        <f t="shared" si="33"/>
        <v>0</v>
      </c>
      <c r="Q120" s="644">
        <f t="shared" si="33"/>
        <v>0</v>
      </c>
      <c r="R120" s="644">
        <f t="shared" si="33"/>
        <v>0</v>
      </c>
      <c r="S120" s="644">
        <f t="shared" si="33"/>
        <v>0</v>
      </c>
      <c r="T120" s="644">
        <f t="shared" si="33"/>
        <v>0</v>
      </c>
      <c r="U120" s="644">
        <f t="shared" si="33"/>
        <v>0</v>
      </c>
      <c r="V120" s="644">
        <f t="shared" si="33"/>
        <v>0</v>
      </c>
      <c r="W120" s="644">
        <f t="shared" si="33"/>
        <v>0</v>
      </c>
      <c r="X120" s="644">
        <f t="shared" si="33"/>
        <v>0</v>
      </c>
      <c r="Y120" s="644">
        <f t="shared" si="33"/>
        <v>0</v>
      </c>
      <c r="Z120" s="644">
        <f t="shared" si="33"/>
        <v>0</v>
      </c>
      <c r="AA120" s="644">
        <f t="shared" si="33"/>
        <v>0</v>
      </c>
      <c r="AB120" s="644">
        <f t="shared" si="33"/>
        <v>0</v>
      </c>
      <c r="AC120" s="644">
        <f t="shared" si="33"/>
        <v>0</v>
      </c>
      <c r="AD120" s="644">
        <f t="shared" si="33"/>
        <v>0</v>
      </c>
      <c r="AE120" s="644">
        <f t="shared" si="33"/>
        <v>0</v>
      </c>
      <c r="AF120" s="644">
        <f t="shared" si="33"/>
        <v>0</v>
      </c>
      <c r="AG120" s="644">
        <f t="shared" si="33"/>
        <v>0</v>
      </c>
      <c r="AH120" s="644">
        <f t="shared" si="33"/>
        <v>0</v>
      </c>
      <c r="AI120" s="644">
        <f t="shared" si="33"/>
        <v>0</v>
      </c>
      <c r="AJ120" s="644">
        <f t="shared" si="33"/>
        <v>0</v>
      </c>
      <c r="AK120" s="644">
        <f t="shared" ref="AK120:BH120" si="34" xml:space="preserve"> AK$116</f>
        <v>0</v>
      </c>
      <c r="AL120" s="644">
        <f t="shared" si="34"/>
        <v>0</v>
      </c>
      <c r="AM120" s="644">
        <f t="shared" si="34"/>
        <v>0</v>
      </c>
      <c r="AN120" s="644">
        <f t="shared" si="34"/>
        <v>0</v>
      </c>
      <c r="AO120" s="644">
        <f t="shared" si="34"/>
        <v>0</v>
      </c>
      <c r="AP120" s="644">
        <f t="shared" si="34"/>
        <v>0</v>
      </c>
      <c r="AQ120" s="644">
        <f t="shared" si="34"/>
        <v>0</v>
      </c>
      <c r="AR120" s="644">
        <f t="shared" si="34"/>
        <v>0</v>
      </c>
      <c r="AS120" s="644">
        <f t="shared" si="34"/>
        <v>0</v>
      </c>
      <c r="AT120" s="644">
        <f t="shared" si="34"/>
        <v>0</v>
      </c>
      <c r="AU120" s="644">
        <f t="shared" si="34"/>
        <v>0</v>
      </c>
      <c r="AV120" s="644">
        <f t="shared" si="34"/>
        <v>0</v>
      </c>
      <c r="AW120" s="644">
        <f t="shared" si="34"/>
        <v>0</v>
      </c>
      <c r="AX120" s="644">
        <f t="shared" si="34"/>
        <v>0</v>
      </c>
      <c r="AY120" s="644">
        <f t="shared" si="34"/>
        <v>0</v>
      </c>
      <c r="AZ120" s="644">
        <f t="shared" si="34"/>
        <v>0</v>
      </c>
      <c r="BA120" s="644">
        <f t="shared" si="34"/>
        <v>0</v>
      </c>
      <c r="BB120" s="644">
        <f t="shared" si="34"/>
        <v>0</v>
      </c>
      <c r="BC120" s="644">
        <f t="shared" si="34"/>
        <v>0</v>
      </c>
      <c r="BD120" s="644">
        <f t="shared" si="34"/>
        <v>0</v>
      </c>
      <c r="BE120" s="644">
        <f t="shared" si="34"/>
        <v>0</v>
      </c>
      <c r="BF120" s="644">
        <f t="shared" si="34"/>
        <v>0</v>
      </c>
      <c r="BG120" s="644">
        <f t="shared" si="34"/>
        <v>0</v>
      </c>
      <c r="BH120" s="644">
        <f t="shared" si="34"/>
        <v>0</v>
      </c>
    </row>
    <row r="121" spans="1:60" s="642" customFormat="1" ht="12.9" customHeight="1" x14ac:dyDescent="0.3">
      <c r="A121" s="345"/>
      <c r="B121" s="345"/>
      <c r="C121" s="639"/>
      <c r="D121" s="640"/>
      <c r="E121" s="643" t="str">
        <f xml:space="preserve"> InpC!E$25</f>
        <v>Development Costs: Conventional</v>
      </c>
      <c r="F121" s="643">
        <f xml:space="preserve"> InpC!F$25</f>
        <v>4000</v>
      </c>
      <c r="G121" s="643" t="str">
        <f xml:space="preserve"> InpC!G$25</f>
        <v>$ mln real</v>
      </c>
      <c r="H121" s="643"/>
      <c r="I121" s="643"/>
      <c r="J121" s="643"/>
      <c r="K121" s="643"/>
      <c r="L121" s="643"/>
      <c r="M121" s="643"/>
      <c r="N121" s="643"/>
      <c r="O121" s="643"/>
      <c r="P121" s="643"/>
      <c r="Q121" s="643"/>
      <c r="R121" s="643"/>
      <c r="S121" s="643"/>
      <c r="T121" s="643"/>
      <c r="U121" s="643"/>
      <c r="V121" s="643"/>
      <c r="W121" s="643"/>
      <c r="X121" s="643"/>
      <c r="Y121" s="643"/>
      <c r="Z121" s="643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</row>
    <row r="122" spans="1:60" s="343" customFormat="1" ht="12.9" customHeight="1" x14ac:dyDescent="0.3">
      <c r="A122" s="345"/>
      <c r="B122" s="345"/>
      <c r="C122" s="639"/>
      <c r="D122" s="640"/>
      <c r="E122" s="644" t="str">
        <f xml:space="preserve"> "Development Costs: " &amp; $F$119</f>
        <v>Development Costs: LNG</v>
      </c>
      <c r="F122" s="644">
        <f>IF(F119="Conventional",F121,F120)</f>
        <v>3024</v>
      </c>
      <c r="G122" s="644"/>
      <c r="H122" s="644"/>
      <c r="I122" s="644"/>
      <c r="J122" s="644"/>
      <c r="K122" s="644"/>
      <c r="L122" s="644"/>
      <c r="M122" s="644"/>
      <c r="N122" s="644"/>
      <c r="O122" s="644"/>
      <c r="P122" s="644"/>
      <c r="Q122" s="644"/>
      <c r="R122" s="644"/>
      <c r="S122" s="644"/>
      <c r="T122" s="644"/>
      <c r="U122" s="644"/>
      <c r="V122" s="644"/>
      <c r="W122" s="644"/>
      <c r="X122" s="644"/>
      <c r="Y122" s="644"/>
      <c r="Z122" s="644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</row>
    <row r="123" spans="1:60" s="642" customFormat="1" ht="12.9" customHeight="1" x14ac:dyDescent="0.3">
      <c r="A123" s="345"/>
      <c r="B123" s="345"/>
      <c r="C123" s="639"/>
      <c r="D123" s="640"/>
      <c r="E123" s="643"/>
      <c r="F123" s="643"/>
      <c r="G123" s="643"/>
      <c r="H123" s="643"/>
      <c r="I123" s="643"/>
      <c r="J123" s="643"/>
      <c r="K123" s="643"/>
      <c r="L123" s="643"/>
      <c r="M123" s="643"/>
      <c r="N123" s="643"/>
      <c r="O123" s="643"/>
      <c r="P123" s="643"/>
      <c r="Q123" s="643"/>
      <c r="R123" s="643"/>
      <c r="S123" s="643"/>
      <c r="T123" s="643"/>
      <c r="U123" s="643"/>
      <c r="V123" s="643"/>
      <c r="W123" s="643"/>
      <c r="X123" s="643"/>
      <c r="Y123" s="643"/>
      <c r="Z123" s="643"/>
      <c r="AA123" s="643"/>
      <c r="AB123" s="643"/>
      <c r="AC123" s="643"/>
      <c r="AD123" s="643"/>
      <c r="AE123" s="643"/>
      <c r="AF123" s="643"/>
      <c r="AG123" s="643"/>
      <c r="AH123" s="643"/>
      <c r="AI123" s="643"/>
      <c r="AJ123" s="643"/>
      <c r="AK123" s="643"/>
      <c r="AL123" s="643"/>
      <c r="AM123" s="643"/>
      <c r="AN123" s="643"/>
      <c r="AO123" s="643"/>
      <c r="AP123" s="643"/>
      <c r="AQ123" s="643"/>
      <c r="AR123" s="643"/>
      <c r="AS123" s="643"/>
      <c r="AT123" s="643"/>
      <c r="AU123" s="643"/>
      <c r="AV123" s="643"/>
      <c r="AW123" s="643"/>
      <c r="AX123" s="643"/>
      <c r="AY123" s="643"/>
      <c r="AZ123" s="643"/>
      <c r="BA123" s="643"/>
      <c r="BB123" s="643"/>
      <c r="BC123" s="643"/>
      <c r="BD123" s="643"/>
      <c r="BE123" s="643"/>
      <c r="BF123" s="643"/>
      <c r="BG123" s="643"/>
      <c r="BH123" s="643"/>
    </row>
    <row r="124" spans="1:60" s="492" customFormat="1" ht="12.9" customHeight="1" x14ac:dyDescent="0.3">
      <c r="A124" s="472"/>
      <c r="B124" s="472"/>
      <c r="C124" s="473"/>
      <c r="D124" s="615"/>
      <c r="E124" s="516" t="str">
        <f xml:space="preserve"> E$122</f>
        <v>Development Costs: LNG</v>
      </c>
      <c r="F124" s="516">
        <f xml:space="preserve"> F$122</f>
        <v>3024</v>
      </c>
      <c r="G124" s="516">
        <f xml:space="preserve"> G$122</f>
        <v>0</v>
      </c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  <c r="X124" s="543"/>
      <c r="Y124" s="543"/>
      <c r="Z124" s="543"/>
      <c r="AA124" s="543"/>
      <c r="AB124" s="543"/>
      <c r="AC124" s="543"/>
      <c r="AD124" s="543"/>
      <c r="AE124" s="543"/>
      <c r="AF124" s="543"/>
      <c r="AG124" s="543"/>
      <c r="AH124" s="543"/>
      <c r="AI124" s="543"/>
      <c r="AJ124" s="543"/>
      <c r="AK124" s="543"/>
      <c r="AL124" s="543"/>
      <c r="AM124" s="543"/>
      <c r="AN124" s="543"/>
      <c r="AO124" s="543"/>
      <c r="AP124" s="543"/>
      <c r="AQ124" s="543"/>
      <c r="AR124" s="543"/>
      <c r="AS124" s="543"/>
      <c r="AT124" s="543"/>
      <c r="AU124" s="543"/>
      <c r="AV124" s="543"/>
      <c r="AW124" s="543"/>
      <c r="AX124" s="543"/>
      <c r="AY124" s="543"/>
      <c r="AZ124" s="543"/>
      <c r="BA124" s="543"/>
      <c r="BB124" s="543"/>
      <c r="BC124" s="543"/>
      <c r="BD124" s="543"/>
      <c r="BE124" s="543"/>
      <c r="BF124" s="543"/>
      <c r="BG124" s="543"/>
      <c r="BH124" s="543"/>
    </row>
    <row r="125" spans="1:60" s="493" customFormat="1" ht="12.9" customHeight="1" x14ac:dyDescent="0.3">
      <c r="A125" s="472"/>
      <c r="B125" s="472"/>
      <c r="C125" s="473"/>
      <c r="D125" s="615"/>
      <c r="E125" s="516" t="s">
        <v>611</v>
      </c>
      <c r="F125" s="516"/>
      <c r="G125" s="516" t="s">
        <v>609</v>
      </c>
      <c r="H125" s="516"/>
      <c r="I125" s="516">
        <f xml:space="preserve"> SUM(K125:BH125)</f>
        <v>3024</v>
      </c>
      <c r="J125" s="516"/>
      <c r="K125" s="516">
        <f t="shared" ref="K125:AP125" si="35" xml:space="preserve"> K94 * $F$124</f>
        <v>0</v>
      </c>
      <c r="L125" s="516">
        <f t="shared" si="35"/>
        <v>0</v>
      </c>
      <c r="M125" s="516">
        <f t="shared" si="35"/>
        <v>0</v>
      </c>
      <c r="N125" s="516">
        <f t="shared" si="35"/>
        <v>0</v>
      </c>
      <c r="O125" s="516">
        <f t="shared" si="35"/>
        <v>0</v>
      </c>
      <c r="P125" s="516">
        <f t="shared" si="35"/>
        <v>0</v>
      </c>
      <c r="Q125" s="516">
        <f t="shared" si="35"/>
        <v>604.80000000000007</v>
      </c>
      <c r="R125" s="516">
        <f t="shared" si="35"/>
        <v>907.19999999999993</v>
      </c>
      <c r="S125" s="516">
        <f t="shared" si="35"/>
        <v>907.19999999999993</v>
      </c>
      <c r="T125" s="516">
        <f t="shared" si="35"/>
        <v>604.80000000000007</v>
      </c>
      <c r="U125" s="516">
        <f t="shared" si="35"/>
        <v>0</v>
      </c>
      <c r="V125" s="516">
        <f t="shared" si="35"/>
        <v>0</v>
      </c>
      <c r="W125" s="516">
        <f t="shared" si="35"/>
        <v>0</v>
      </c>
      <c r="X125" s="516">
        <f t="shared" si="35"/>
        <v>0</v>
      </c>
      <c r="Y125" s="516">
        <f t="shared" si="35"/>
        <v>0</v>
      </c>
      <c r="Z125" s="516">
        <f t="shared" si="35"/>
        <v>0</v>
      </c>
      <c r="AA125" s="516">
        <f t="shared" si="35"/>
        <v>0</v>
      </c>
      <c r="AB125" s="516">
        <f t="shared" si="35"/>
        <v>0</v>
      </c>
      <c r="AC125" s="516">
        <f t="shared" si="35"/>
        <v>0</v>
      </c>
      <c r="AD125" s="516">
        <f t="shared" si="35"/>
        <v>0</v>
      </c>
      <c r="AE125" s="516">
        <f t="shared" si="35"/>
        <v>0</v>
      </c>
      <c r="AF125" s="516">
        <f t="shared" si="35"/>
        <v>0</v>
      </c>
      <c r="AG125" s="516">
        <f t="shared" si="35"/>
        <v>0</v>
      </c>
      <c r="AH125" s="516">
        <f t="shared" si="35"/>
        <v>0</v>
      </c>
      <c r="AI125" s="516">
        <f t="shared" si="35"/>
        <v>0</v>
      </c>
      <c r="AJ125" s="516">
        <f t="shared" si="35"/>
        <v>0</v>
      </c>
      <c r="AK125" s="516">
        <f t="shared" si="35"/>
        <v>0</v>
      </c>
      <c r="AL125" s="516">
        <f t="shared" si="35"/>
        <v>0</v>
      </c>
      <c r="AM125" s="516">
        <f t="shared" si="35"/>
        <v>0</v>
      </c>
      <c r="AN125" s="516">
        <f t="shared" si="35"/>
        <v>0</v>
      </c>
      <c r="AO125" s="516">
        <f t="shared" si="35"/>
        <v>0</v>
      </c>
      <c r="AP125" s="516">
        <f t="shared" si="35"/>
        <v>0</v>
      </c>
      <c r="AQ125" s="516">
        <f t="shared" ref="AQ125:BH125" si="36" xml:space="preserve"> AQ94 * $F$124</f>
        <v>0</v>
      </c>
      <c r="AR125" s="516">
        <f t="shared" si="36"/>
        <v>0</v>
      </c>
      <c r="AS125" s="516">
        <f t="shared" si="36"/>
        <v>0</v>
      </c>
      <c r="AT125" s="516">
        <f t="shared" si="36"/>
        <v>0</v>
      </c>
      <c r="AU125" s="516">
        <f t="shared" si="36"/>
        <v>0</v>
      </c>
      <c r="AV125" s="516">
        <f t="shared" si="36"/>
        <v>0</v>
      </c>
      <c r="AW125" s="516">
        <f t="shared" si="36"/>
        <v>0</v>
      </c>
      <c r="AX125" s="516">
        <f t="shared" si="36"/>
        <v>0</v>
      </c>
      <c r="AY125" s="516">
        <f t="shared" si="36"/>
        <v>0</v>
      </c>
      <c r="AZ125" s="516">
        <f t="shared" si="36"/>
        <v>0</v>
      </c>
      <c r="BA125" s="516">
        <f t="shared" si="36"/>
        <v>0</v>
      </c>
      <c r="BB125" s="516">
        <f t="shared" si="36"/>
        <v>0</v>
      </c>
      <c r="BC125" s="516">
        <f t="shared" si="36"/>
        <v>0</v>
      </c>
      <c r="BD125" s="516">
        <f t="shared" si="36"/>
        <v>0</v>
      </c>
      <c r="BE125" s="516">
        <f t="shared" si="36"/>
        <v>0</v>
      </c>
      <c r="BF125" s="516">
        <f t="shared" si="36"/>
        <v>0</v>
      </c>
      <c r="BG125" s="516">
        <f t="shared" si="36"/>
        <v>0</v>
      </c>
      <c r="BH125" s="516">
        <f t="shared" si="36"/>
        <v>0</v>
      </c>
    </row>
    <row r="126" spans="1:60" s="492" customFormat="1" ht="12.9" customHeight="1" x14ac:dyDescent="0.3">
      <c r="A126" s="472"/>
      <c r="B126" s="472"/>
      <c r="C126" s="473"/>
      <c r="D126" s="615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  <c r="X126" s="543"/>
      <c r="Y126" s="543"/>
      <c r="Z126" s="543"/>
      <c r="AA126" s="543"/>
      <c r="AB126" s="543"/>
      <c r="AC126" s="543"/>
      <c r="AD126" s="543"/>
      <c r="AE126" s="543"/>
      <c r="AF126" s="543"/>
      <c r="AG126" s="543"/>
      <c r="AH126" s="543"/>
      <c r="AI126" s="543"/>
      <c r="AJ126" s="543"/>
      <c r="AK126" s="543"/>
      <c r="AL126" s="543"/>
      <c r="AM126" s="543"/>
      <c r="AN126" s="543"/>
      <c r="AO126" s="543"/>
      <c r="AP126" s="543"/>
      <c r="AQ126" s="543"/>
      <c r="AR126" s="543"/>
      <c r="AS126" s="543"/>
      <c r="AT126" s="543"/>
      <c r="AU126" s="543"/>
      <c r="AV126" s="543"/>
      <c r="AW126" s="543"/>
      <c r="AX126" s="543"/>
      <c r="AY126" s="543"/>
      <c r="AZ126" s="543"/>
      <c r="BA126" s="543"/>
      <c r="BB126" s="543"/>
      <c r="BC126" s="543"/>
      <c r="BD126" s="543"/>
      <c r="BE126" s="543"/>
      <c r="BF126" s="543"/>
      <c r="BG126" s="543"/>
      <c r="BH126" s="543"/>
    </row>
    <row r="127" spans="1:60" s="493" customFormat="1" ht="12.9" customHeight="1" x14ac:dyDescent="0.3">
      <c r="A127" s="472"/>
      <c r="B127" s="472"/>
      <c r="C127" s="473" t="s">
        <v>612</v>
      </c>
      <c r="D127" s="516"/>
      <c r="E127" s="621"/>
      <c r="F127" s="621"/>
      <c r="G127" s="621"/>
      <c r="H127" s="621"/>
      <c r="I127" s="621"/>
      <c r="J127" s="621"/>
      <c r="K127" s="621"/>
      <c r="L127" s="621"/>
      <c r="M127" s="621"/>
      <c r="N127" s="621"/>
      <c r="O127" s="621"/>
      <c r="P127" s="621"/>
      <c r="Q127" s="621"/>
      <c r="R127" s="621"/>
      <c r="S127" s="621"/>
      <c r="T127" s="621"/>
      <c r="U127" s="621"/>
      <c r="V127" s="621"/>
      <c r="W127" s="621"/>
      <c r="X127" s="621"/>
      <c r="Y127" s="621"/>
      <c r="Z127" s="621"/>
      <c r="AA127" s="621"/>
      <c r="AB127" s="621"/>
      <c r="AC127" s="621"/>
      <c r="AD127" s="621"/>
      <c r="AE127" s="621"/>
      <c r="AF127" s="621"/>
      <c r="AG127" s="621"/>
      <c r="AH127" s="621"/>
      <c r="AI127" s="621"/>
      <c r="AJ127" s="621"/>
      <c r="AK127" s="621"/>
      <c r="AL127" s="621"/>
      <c r="AM127" s="621"/>
      <c r="AN127" s="621"/>
      <c r="AO127" s="621"/>
      <c r="AP127" s="621"/>
      <c r="AQ127" s="621"/>
      <c r="AR127" s="621"/>
      <c r="AS127" s="621"/>
      <c r="AT127" s="621"/>
      <c r="AU127" s="621"/>
      <c r="AV127" s="621"/>
      <c r="AW127" s="621"/>
      <c r="AX127" s="621"/>
      <c r="AY127" s="621"/>
      <c r="AZ127" s="621"/>
      <c r="BA127" s="621"/>
      <c r="BB127" s="621"/>
      <c r="BC127" s="621"/>
      <c r="BD127" s="621"/>
      <c r="BE127" s="621"/>
      <c r="BF127" s="621"/>
      <c r="BG127" s="621"/>
      <c r="BH127" s="621"/>
    </row>
    <row r="128" spans="1:60" s="493" customFormat="1" ht="12.9" customHeight="1" x14ac:dyDescent="0.3">
      <c r="A128" s="472"/>
      <c r="B128" s="472"/>
      <c r="C128" s="473"/>
      <c r="D128" s="516"/>
      <c r="E128" s="624" t="str">
        <f t="shared" ref="E128:AJ128" si="37" xml:space="preserve"> E$125</f>
        <v>Development Costs - before sensitivity</v>
      </c>
      <c r="F128" s="624">
        <f t="shared" si="37"/>
        <v>0</v>
      </c>
      <c r="G128" s="624" t="str">
        <f t="shared" si="37"/>
        <v>$ mln</v>
      </c>
      <c r="H128" s="624">
        <f t="shared" si="37"/>
        <v>0</v>
      </c>
      <c r="I128" s="624">
        <f t="shared" si="37"/>
        <v>3024</v>
      </c>
      <c r="J128" s="624">
        <f t="shared" si="37"/>
        <v>0</v>
      </c>
      <c r="K128" s="624">
        <f t="shared" si="37"/>
        <v>0</v>
      </c>
      <c r="L128" s="624">
        <f t="shared" si="37"/>
        <v>0</v>
      </c>
      <c r="M128" s="624">
        <f t="shared" si="37"/>
        <v>0</v>
      </c>
      <c r="N128" s="624">
        <f t="shared" si="37"/>
        <v>0</v>
      </c>
      <c r="O128" s="624">
        <f t="shared" si="37"/>
        <v>0</v>
      </c>
      <c r="P128" s="624">
        <f t="shared" si="37"/>
        <v>0</v>
      </c>
      <c r="Q128" s="624">
        <f t="shared" si="37"/>
        <v>604.80000000000007</v>
      </c>
      <c r="R128" s="624">
        <f t="shared" si="37"/>
        <v>907.19999999999993</v>
      </c>
      <c r="S128" s="624">
        <f t="shared" si="37"/>
        <v>907.19999999999993</v>
      </c>
      <c r="T128" s="624">
        <f t="shared" si="37"/>
        <v>604.80000000000007</v>
      </c>
      <c r="U128" s="624">
        <f t="shared" si="37"/>
        <v>0</v>
      </c>
      <c r="V128" s="624">
        <f t="shared" si="37"/>
        <v>0</v>
      </c>
      <c r="W128" s="624">
        <f t="shared" si="37"/>
        <v>0</v>
      </c>
      <c r="X128" s="624">
        <f t="shared" si="37"/>
        <v>0</v>
      </c>
      <c r="Y128" s="624">
        <f t="shared" si="37"/>
        <v>0</v>
      </c>
      <c r="Z128" s="624">
        <f t="shared" si="37"/>
        <v>0</v>
      </c>
      <c r="AA128" s="624">
        <f t="shared" si="37"/>
        <v>0</v>
      </c>
      <c r="AB128" s="624">
        <f t="shared" si="37"/>
        <v>0</v>
      </c>
      <c r="AC128" s="624">
        <f t="shared" si="37"/>
        <v>0</v>
      </c>
      <c r="AD128" s="624">
        <f t="shared" si="37"/>
        <v>0</v>
      </c>
      <c r="AE128" s="624">
        <f t="shared" si="37"/>
        <v>0</v>
      </c>
      <c r="AF128" s="624">
        <f t="shared" si="37"/>
        <v>0</v>
      </c>
      <c r="AG128" s="624">
        <f t="shared" si="37"/>
        <v>0</v>
      </c>
      <c r="AH128" s="624">
        <f t="shared" si="37"/>
        <v>0</v>
      </c>
      <c r="AI128" s="624">
        <f t="shared" si="37"/>
        <v>0</v>
      </c>
      <c r="AJ128" s="624">
        <f t="shared" si="37"/>
        <v>0</v>
      </c>
      <c r="AK128" s="624">
        <f t="shared" ref="AK128:BH128" si="38" xml:space="preserve"> AK$125</f>
        <v>0</v>
      </c>
      <c r="AL128" s="624">
        <f t="shared" si="38"/>
        <v>0</v>
      </c>
      <c r="AM128" s="624">
        <f t="shared" si="38"/>
        <v>0</v>
      </c>
      <c r="AN128" s="624">
        <f t="shared" si="38"/>
        <v>0</v>
      </c>
      <c r="AO128" s="624">
        <f t="shared" si="38"/>
        <v>0</v>
      </c>
      <c r="AP128" s="624">
        <f t="shared" si="38"/>
        <v>0</v>
      </c>
      <c r="AQ128" s="624">
        <f t="shared" si="38"/>
        <v>0</v>
      </c>
      <c r="AR128" s="624">
        <f t="shared" si="38"/>
        <v>0</v>
      </c>
      <c r="AS128" s="624">
        <f t="shared" si="38"/>
        <v>0</v>
      </c>
      <c r="AT128" s="624">
        <f t="shared" si="38"/>
        <v>0</v>
      </c>
      <c r="AU128" s="624">
        <f t="shared" si="38"/>
        <v>0</v>
      </c>
      <c r="AV128" s="624">
        <f t="shared" si="38"/>
        <v>0</v>
      </c>
      <c r="AW128" s="624">
        <f t="shared" si="38"/>
        <v>0</v>
      </c>
      <c r="AX128" s="624">
        <f t="shared" si="38"/>
        <v>0</v>
      </c>
      <c r="AY128" s="624">
        <f t="shared" si="38"/>
        <v>0</v>
      </c>
      <c r="AZ128" s="624">
        <f t="shared" si="38"/>
        <v>0</v>
      </c>
      <c r="BA128" s="624">
        <f t="shared" si="38"/>
        <v>0</v>
      </c>
      <c r="BB128" s="624">
        <f t="shared" si="38"/>
        <v>0</v>
      </c>
      <c r="BC128" s="624">
        <f t="shared" si="38"/>
        <v>0</v>
      </c>
      <c r="BD128" s="624">
        <f t="shared" si="38"/>
        <v>0</v>
      </c>
      <c r="BE128" s="624">
        <f t="shared" si="38"/>
        <v>0</v>
      </c>
      <c r="BF128" s="624">
        <f t="shared" si="38"/>
        <v>0</v>
      </c>
      <c r="BG128" s="624">
        <f t="shared" si="38"/>
        <v>0</v>
      </c>
      <c r="BH128" s="624">
        <f t="shared" si="38"/>
        <v>0</v>
      </c>
    </row>
    <row r="129" spans="1:60" s="492" customFormat="1" ht="12.9" customHeight="1" x14ac:dyDescent="0.3">
      <c r="A129" s="472"/>
      <c r="B129" s="472"/>
      <c r="C129" s="620"/>
      <c r="D129" s="615"/>
      <c r="E129" s="621" t="str">
        <f xml:space="preserve"> 'Time&amp;Esc'!E$163</f>
        <v>Dev, sustaining capex, and decom sens.</v>
      </c>
      <c r="F129" s="621">
        <f xml:space="preserve"> 'Time&amp;Esc'!F$163</f>
        <v>0</v>
      </c>
      <c r="G129" s="621" t="str">
        <f xml:space="preserve"> 'Time&amp;Esc'!G$163</f>
        <v>%</v>
      </c>
      <c r="H129" s="621">
        <f xml:space="preserve"> 'Time&amp;Esc'!H$163</f>
        <v>0</v>
      </c>
      <c r="I129" s="621">
        <f xml:space="preserve"> 'Time&amp;Esc'!I$163</f>
        <v>0</v>
      </c>
      <c r="J129" s="621">
        <f xml:space="preserve"> 'Time&amp;Esc'!J$163</f>
        <v>0</v>
      </c>
      <c r="K129" s="621">
        <f xml:space="preserve"> 'Time&amp;Esc'!K$163</f>
        <v>1</v>
      </c>
      <c r="L129" s="621">
        <f xml:space="preserve"> 'Time&amp;Esc'!L$163</f>
        <v>1</v>
      </c>
      <c r="M129" s="621">
        <f xml:space="preserve"> 'Time&amp;Esc'!M$163</f>
        <v>1</v>
      </c>
      <c r="N129" s="621">
        <f xml:space="preserve"> 'Time&amp;Esc'!N$163</f>
        <v>1</v>
      </c>
      <c r="O129" s="621">
        <f xml:space="preserve"> 'Time&amp;Esc'!O$163</f>
        <v>1</v>
      </c>
      <c r="P129" s="621">
        <f xml:space="preserve"> 'Time&amp;Esc'!P$163</f>
        <v>1</v>
      </c>
      <c r="Q129" s="621">
        <f xml:space="preserve"> 'Time&amp;Esc'!Q$163</f>
        <v>1</v>
      </c>
      <c r="R129" s="621">
        <f xml:space="preserve"> 'Time&amp;Esc'!R$163</f>
        <v>1</v>
      </c>
      <c r="S129" s="621">
        <f xml:space="preserve"> 'Time&amp;Esc'!S$163</f>
        <v>1</v>
      </c>
      <c r="T129" s="621">
        <f xml:space="preserve"> 'Time&amp;Esc'!T$163</f>
        <v>1</v>
      </c>
      <c r="U129" s="621">
        <f xml:space="preserve"> 'Time&amp;Esc'!U$163</f>
        <v>1</v>
      </c>
      <c r="V129" s="621">
        <f xml:space="preserve"> 'Time&amp;Esc'!V$163</f>
        <v>1</v>
      </c>
      <c r="W129" s="621">
        <f xml:space="preserve"> 'Time&amp;Esc'!W$163</f>
        <v>1</v>
      </c>
      <c r="X129" s="621">
        <f xml:space="preserve"> 'Time&amp;Esc'!X$163</f>
        <v>1</v>
      </c>
      <c r="Y129" s="621">
        <f xml:space="preserve"> 'Time&amp;Esc'!Y$163</f>
        <v>1</v>
      </c>
      <c r="Z129" s="621">
        <f xml:space="preserve"> 'Time&amp;Esc'!Z$163</f>
        <v>1</v>
      </c>
      <c r="AA129" s="621">
        <f xml:space="preserve"> 'Time&amp;Esc'!AA$163</f>
        <v>1</v>
      </c>
      <c r="AB129" s="621">
        <f xml:space="preserve"> 'Time&amp;Esc'!AB$163</f>
        <v>1</v>
      </c>
      <c r="AC129" s="621">
        <f xml:space="preserve"> 'Time&amp;Esc'!AC$163</f>
        <v>1</v>
      </c>
      <c r="AD129" s="621">
        <f xml:space="preserve"> 'Time&amp;Esc'!AD$163</f>
        <v>1</v>
      </c>
      <c r="AE129" s="621">
        <f xml:space="preserve"> 'Time&amp;Esc'!AE$163</f>
        <v>1</v>
      </c>
      <c r="AF129" s="621">
        <f xml:space="preserve"> 'Time&amp;Esc'!AF$163</f>
        <v>1</v>
      </c>
      <c r="AG129" s="621">
        <f xml:space="preserve"> 'Time&amp;Esc'!AG$163</f>
        <v>1</v>
      </c>
      <c r="AH129" s="621">
        <f xml:space="preserve"> 'Time&amp;Esc'!AH$163</f>
        <v>1</v>
      </c>
      <c r="AI129" s="621">
        <f xml:space="preserve"> 'Time&amp;Esc'!AI$163</f>
        <v>1</v>
      </c>
      <c r="AJ129" s="621">
        <f xml:space="preserve"> 'Time&amp;Esc'!AJ$163</f>
        <v>1</v>
      </c>
      <c r="AK129" s="621">
        <f xml:space="preserve"> 'Time&amp;Esc'!AK$163</f>
        <v>1</v>
      </c>
      <c r="AL129" s="621">
        <f xml:space="preserve"> 'Time&amp;Esc'!AL$163</f>
        <v>1</v>
      </c>
      <c r="AM129" s="621">
        <f xml:space="preserve"> 'Time&amp;Esc'!AM$163</f>
        <v>1</v>
      </c>
      <c r="AN129" s="621">
        <f xml:space="preserve"> 'Time&amp;Esc'!AN$163</f>
        <v>1</v>
      </c>
      <c r="AO129" s="621">
        <f xml:space="preserve"> 'Time&amp;Esc'!AO$163</f>
        <v>1</v>
      </c>
      <c r="AP129" s="621">
        <f xml:space="preserve"> 'Time&amp;Esc'!AP$163</f>
        <v>1</v>
      </c>
      <c r="AQ129" s="621">
        <f xml:space="preserve"> 'Time&amp;Esc'!AQ$163</f>
        <v>1</v>
      </c>
      <c r="AR129" s="621">
        <f xml:space="preserve"> 'Time&amp;Esc'!AR$163</f>
        <v>1</v>
      </c>
      <c r="AS129" s="621">
        <f xml:space="preserve"> 'Time&amp;Esc'!AS$163</f>
        <v>1</v>
      </c>
      <c r="AT129" s="621">
        <f xml:space="preserve"> 'Time&amp;Esc'!AT$163</f>
        <v>1</v>
      </c>
      <c r="AU129" s="621">
        <f xml:space="preserve"> 'Time&amp;Esc'!AU$163</f>
        <v>1</v>
      </c>
      <c r="AV129" s="621">
        <f xml:space="preserve"> 'Time&amp;Esc'!AV$163</f>
        <v>1</v>
      </c>
      <c r="AW129" s="621">
        <f xml:space="preserve"> 'Time&amp;Esc'!AW$163</f>
        <v>1</v>
      </c>
      <c r="AX129" s="621">
        <f xml:space="preserve"> 'Time&amp;Esc'!AX$163</f>
        <v>1</v>
      </c>
      <c r="AY129" s="621">
        <f xml:space="preserve"> 'Time&amp;Esc'!AY$163</f>
        <v>1</v>
      </c>
      <c r="AZ129" s="621">
        <f xml:space="preserve"> 'Time&amp;Esc'!AZ$163</f>
        <v>1</v>
      </c>
      <c r="BA129" s="621">
        <f xml:space="preserve"> 'Time&amp;Esc'!BA$163</f>
        <v>1</v>
      </c>
      <c r="BB129" s="621">
        <f xml:space="preserve"> 'Time&amp;Esc'!BB$163</f>
        <v>1</v>
      </c>
      <c r="BC129" s="621">
        <f xml:space="preserve"> 'Time&amp;Esc'!BC$163</f>
        <v>1</v>
      </c>
      <c r="BD129" s="621">
        <f xml:space="preserve"> 'Time&amp;Esc'!BD$163</f>
        <v>1</v>
      </c>
      <c r="BE129" s="621">
        <f xml:space="preserve"> 'Time&amp;Esc'!BE$163</f>
        <v>1</v>
      </c>
      <c r="BF129" s="621">
        <f xml:space="preserve"> 'Time&amp;Esc'!BF$163</f>
        <v>1</v>
      </c>
      <c r="BG129" s="621">
        <f xml:space="preserve"> 'Time&amp;Esc'!BG$163</f>
        <v>1</v>
      </c>
      <c r="BH129" s="621">
        <f xml:space="preserve"> 'Time&amp;Esc'!BH$163</f>
        <v>1</v>
      </c>
    </row>
    <row r="130" spans="1:60" s="493" customFormat="1" ht="12.9" customHeight="1" thickBot="1" x14ac:dyDescent="0.35">
      <c r="A130" s="472"/>
      <c r="B130" s="472"/>
      <c r="C130" s="473"/>
      <c r="D130" s="615"/>
      <c r="E130" s="633" t="s">
        <v>613</v>
      </c>
      <c r="F130" s="633"/>
      <c r="G130" s="633" t="s">
        <v>599</v>
      </c>
      <c r="H130" s="633"/>
      <c r="I130" s="633">
        <f xml:space="preserve"> SUM(K130:BH130)</f>
        <v>3024</v>
      </c>
      <c r="J130" s="633"/>
      <c r="K130" s="633">
        <f t="shared" ref="K130:AP130" si="39">K128 * K129</f>
        <v>0</v>
      </c>
      <c r="L130" s="633">
        <f t="shared" si="39"/>
        <v>0</v>
      </c>
      <c r="M130" s="633">
        <f t="shared" si="39"/>
        <v>0</v>
      </c>
      <c r="N130" s="633">
        <f t="shared" si="39"/>
        <v>0</v>
      </c>
      <c r="O130" s="633">
        <f t="shared" si="39"/>
        <v>0</v>
      </c>
      <c r="P130" s="633">
        <f t="shared" si="39"/>
        <v>0</v>
      </c>
      <c r="Q130" s="633">
        <f t="shared" si="39"/>
        <v>604.80000000000007</v>
      </c>
      <c r="R130" s="633">
        <f t="shared" si="39"/>
        <v>907.19999999999993</v>
      </c>
      <c r="S130" s="633">
        <f t="shared" si="39"/>
        <v>907.19999999999993</v>
      </c>
      <c r="T130" s="633">
        <f t="shared" si="39"/>
        <v>604.80000000000007</v>
      </c>
      <c r="U130" s="633">
        <f t="shared" si="39"/>
        <v>0</v>
      </c>
      <c r="V130" s="633">
        <f t="shared" si="39"/>
        <v>0</v>
      </c>
      <c r="W130" s="633">
        <f t="shared" si="39"/>
        <v>0</v>
      </c>
      <c r="X130" s="633">
        <f t="shared" si="39"/>
        <v>0</v>
      </c>
      <c r="Y130" s="633">
        <f t="shared" si="39"/>
        <v>0</v>
      </c>
      <c r="Z130" s="633">
        <f t="shared" si="39"/>
        <v>0</v>
      </c>
      <c r="AA130" s="633">
        <f t="shared" si="39"/>
        <v>0</v>
      </c>
      <c r="AB130" s="633">
        <f t="shared" si="39"/>
        <v>0</v>
      </c>
      <c r="AC130" s="633">
        <f t="shared" si="39"/>
        <v>0</v>
      </c>
      <c r="AD130" s="633">
        <f t="shared" si="39"/>
        <v>0</v>
      </c>
      <c r="AE130" s="633">
        <f t="shared" si="39"/>
        <v>0</v>
      </c>
      <c r="AF130" s="633">
        <f t="shared" si="39"/>
        <v>0</v>
      </c>
      <c r="AG130" s="633">
        <f t="shared" si="39"/>
        <v>0</v>
      </c>
      <c r="AH130" s="633">
        <f t="shared" si="39"/>
        <v>0</v>
      </c>
      <c r="AI130" s="633">
        <f t="shared" si="39"/>
        <v>0</v>
      </c>
      <c r="AJ130" s="633">
        <f t="shared" si="39"/>
        <v>0</v>
      </c>
      <c r="AK130" s="633">
        <f t="shared" si="39"/>
        <v>0</v>
      </c>
      <c r="AL130" s="633">
        <f t="shared" si="39"/>
        <v>0</v>
      </c>
      <c r="AM130" s="633">
        <f t="shared" si="39"/>
        <v>0</v>
      </c>
      <c r="AN130" s="633">
        <f t="shared" si="39"/>
        <v>0</v>
      </c>
      <c r="AO130" s="633">
        <f t="shared" si="39"/>
        <v>0</v>
      </c>
      <c r="AP130" s="633">
        <f t="shared" si="39"/>
        <v>0</v>
      </c>
      <c r="AQ130" s="633">
        <f t="shared" ref="AQ130:BH130" si="40">AQ128 * AQ129</f>
        <v>0</v>
      </c>
      <c r="AR130" s="633">
        <f t="shared" si="40"/>
        <v>0</v>
      </c>
      <c r="AS130" s="633">
        <f t="shared" si="40"/>
        <v>0</v>
      </c>
      <c r="AT130" s="633">
        <f t="shared" si="40"/>
        <v>0</v>
      </c>
      <c r="AU130" s="633">
        <f t="shared" si="40"/>
        <v>0</v>
      </c>
      <c r="AV130" s="633">
        <f t="shared" si="40"/>
        <v>0</v>
      </c>
      <c r="AW130" s="633">
        <f t="shared" si="40"/>
        <v>0</v>
      </c>
      <c r="AX130" s="633">
        <f t="shared" si="40"/>
        <v>0</v>
      </c>
      <c r="AY130" s="633">
        <f t="shared" si="40"/>
        <v>0</v>
      </c>
      <c r="AZ130" s="633">
        <f t="shared" si="40"/>
        <v>0</v>
      </c>
      <c r="BA130" s="633">
        <f t="shared" si="40"/>
        <v>0</v>
      </c>
      <c r="BB130" s="633">
        <f t="shared" si="40"/>
        <v>0</v>
      </c>
      <c r="BC130" s="633">
        <f t="shared" si="40"/>
        <v>0</v>
      </c>
      <c r="BD130" s="633">
        <f t="shared" si="40"/>
        <v>0</v>
      </c>
      <c r="BE130" s="633">
        <f t="shared" si="40"/>
        <v>0</v>
      </c>
      <c r="BF130" s="633">
        <f t="shared" si="40"/>
        <v>0</v>
      </c>
      <c r="BG130" s="633">
        <f t="shared" si="40"/>
        <v>0</v>
      </c>
      <c r="BH130" s="633">
        <f t="shared" si="40"/>
        <v>0</v>
      </c>
    </row>
    <row r="131" spans="1:60" s="493" customFormat="1" ht="12.9" customHeight="1" x14ac:dyDescent="0.3">
      <c r="A131" s="472"/>
      <c r="B131" s="472"/>
      <c r="C131" s="473"/>
      <c r="D131" s="516"/>
      <c r="E131" s="516" t="str">
        <f xml:space="preserve"> "Total " &amp; E130</f>
        <v>Total Development costs</v>
      </c>
      <c r="F131" s="516">
        <f xml:space="preserve"> SUM(K130:BH130)</f>
        <v>3024</v>
      </c>
      <c r="G131" s="516" t="str">
        <f>G130</f>
        <v>$ mn real</v>
      </c>
      <c r="H131" s="516"/>
      <c r="I131" s="516"/>
      <c r="J131" s="516"/>
      <c r="K131" s="516"/>
      <c r="L131" s="516"/>
      <c r="M131" s="516"/>
      <c r="N131" s="516"/>
      <c r="O131" s="516"/>
      <c r="P131" s="516"/>
      <c r="Q131" s="516"/>
      <c r="R131" s="516"/>
      <c r="S131" s="516"/>
      <c r="T131" s="516"/>
      <c r="U131" s="516"/>
      <c r="V131" s="516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516"/>
      <c r="AM131" s="516"/>
      <c r="AN131" s="516"/>
      <c r="AO131" s="516"/>
      <c r="AP131" s="516"/>
      <c r="AQ131" s="516"/>
      <c r="AR131" s="516"/>
      <c r="AS131" s="516"/>
      <c r="AT131" s="516"/>
      <c r="AU131" s="516"/>
      <c r="AV131" s="516"/>
      <c r="AW131" s="516"/>
      <c r="AX131" s="516"/>
      <c r="AY131" s="516"/>
      <c r="AZ131" s="516"/>
      <c r="BA131" s="516"/>
      <c r="BB131" s="516"/>
      <c r="BC131" s="516"/>
      <c r="BD131" s="516"/>
      <c r="BE131" s="516"/>
      <c r="BF131" s="516"/>
      <c r="BG131" s="516"/>
      <c r="BH131" s="516"/>
    </row>
    <row r="132" spans="1:60" s="492" customFormat="1" ht="12.9" customHeight="1" x14ac:dyDescent="0.3">
      <c r="A132" s="472"/>
      <c r="B132" s="472"/>
      <c r="C132" s="473"/>
      <c r="D132" s="615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  <c r="X132" s="543"/>
      <c r="Y132" s="543"/>
      <c r="Z132" s="543"/>
      <c r="AA132" s="543"/>
      <c r="AB132" s="543"/>
      <c r="AC132" s="543"/>
      <c r="AD132" s="543"/>
      <c r="AE132" s="543"/>
      <c r="AF132" s="543"/>
      <c r="AG132" s="543"/>
      <c r="AH132" s="543"/>
      <c r="AI132" s="543"/>
      <c r="AJ132" s="543"/>
      <c r="AK132" s="543"/>
      <c r="AL132" s="543"/>
      <c r="AM132" s="543"/>
      <c r="AN132" s="543"/>
      <c r="AO132" s="543"/>
      <c r="AP132" s="543"/>
      <c r="AQ132" s="543"/>
      <c r="AR132" s="543"/>
      <c r="AS132" s="543"/>
      <c r="AT132" s="543"/>
      <c r="AU132" s="543"/>
      <c r="AV132" s="543"/>
      <c r="AW132" s="543"/>
      <c r="AX132" s="543"/>
      <c r="AY132" s="543"/>
      <c r="AZ132" s="543"/>
      <c r="BA132" s="543"/>
      <c r="BB132" s="543"/>
      <c r="BC132" s="543"/>
      <c r="BD132" s="543"/>
      <c r="BE132" s="543"/>
      <c r="BF132" s="543"/>
      <c r="BG132" s="543"/>
      <c r="BH132" s="543"/>
    </row>
    <row r="133" spans="1:60" s="492" customFormat="1" ht="12.9" customHeight="1" x14ac:dyDescent="0.3">
      <c r="A133" s="472"/>
      <c r="B133" s="472" t="s">
        <v>614</v>
      </c>
      <c r="C133" s="473"/>
      <c r="D133" s="615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  <c r="X133" s="543"/>
      <c r="Y133" s="543"/>
      <c r="Z133" s="543"/>
      <c r="AA133" s="543"/>
      <c r="AB133" s="543"/>
      <c r="AC133" s="543"/>
      <c r="AD133" s="543"/>
      <c r="AE133" s="543"/>
      <c r="AF133" s="543"/>
      <c r="AG133" s="543"/>
      <c r="AH133" s="543"/>
      <c r="AI133" s="543"/>
      <c r="AJ133" s="543"/>
      <c r="AK133" s="543"/>
      <c r="AL133" s="543"/>
      <c r="AM133" s="543"/>
      <c r="AN133" s="543"/>
      <c r="AO133" s="543"/>
      <c r="AP133" s="543"/>
      <c r="AQ133" s="543"/>
      <c r="AR133" s="543"/>
      <c r="AS133" s="543"/>
      <c r="AT133" s="543"/>
      <c r="AU133" s="543"/>
      <c r="AV133" s="543"/>
      <c r="AW133" s="543"/>
      <c r="AX133" s="543"/>
      <c r="AY133" s="543"/>
      <c r="AZ133" s="543"/>
      <c r="BA133" s="543"/>
      <c r="BB133" s="543"/>
      <c r="BC133" s="543"/>
      <c r="BD133" s="543"/>
      <c r="BE133" s="543"/>
      <c r="BF133" s="543"/>
      <c r="BG133" s="543"/>
      <c r="BH133" s="543"/>
    </row>
    <row r="134" spans="1:60" s="492" customFormat="1" ht="12.9" customHeight="1" x14ac:dyDescent="0.3">
      <c r="A134" s="472"/>
      <c r="B134" s="472"/>
      <c r="C134" s="473"/>
      <c r="D134" s="615"/>
      <c r="E134" s="543" t="str">
        <f xml:space="preserve"> 'Time&amp;Esc'!E$57</f>
        <v>Production period</v>
      </c>
      <c r="F134" s="543">
        <f xml:space="preserve"> 'Time&amp;Esc'!F$57</f>
        <v>0</v>
      </c>
      <c r="G134" s="543" t="str">
        <f xml:space="preserve"> 'Time&amp;Esc'!G$57</f>
        <v>flag</v>
      </c>
      <c r="H134" s="543">
        <f xml:space="preserve"> 'Time&amp;Esc'!H$57</f>
        <v>0</v>
      </c>
      <c r="I134" s="543">
        <f xml:space="preserve"> 'Time&amp;Esc'!I$57</f>
        <v>30</v>
      </c>
      <c r="J134" s="543">
        <f xml:space="preserve"> 'Time&amp;Esc'!J$57</f>
        <v>0</v>
      </c>
      <c r="K134" s="543">
        <f xml:space="preserve"> 'Time&amp;Esc'!K$57</f>
        <v>0</v>
      </c>
      <c r="L134" s="543">
        <f xml:space="preserve"> 'Time&amp;Esc'!L$57</f>
        <v>0</v>
      </c>
      <c r="M134" s="543">
        <f xml:space="preserve"> 'Time&amp;Esc'!M$57</f>
        <v>0</v>
      </c>
      <c r="N134" s="543">
        <f xml:space="preserve"> 'Time&amp;Esc'!N$57</f>
        <v>0</v>
      </c>
      <c r="O134" s="543">
        <f xml:space="preserve"> 'Time&amp;Esc'!O$57</f>
        <v>0</v>
      </c>
      <c r="P134" s="543">
        <f xml:space="preserve"> 'Time&amp;Esc'!P$57</f>
        <v>0</v>
      </c>
      <c r="Q134" s="543">
        <f xml:space="preserve"> 'Time&amp;Esc'!Q$57</f>
        <v>0</v>
      </c>
      <c r="R134" s="543">
        <f xml:space="preserve"> 'Time&amp;Esc'!R$57</f>
        <v>0</v>
      </c>
      <c r="S134" s="543">
        <f xml:space="preserve"> 'Time&amp;Esc'!S$57</f>
        <v>0</v>
      </c>
      <c r="T134" s="543">
        <f xml:space="preserve"> 'Time&amp;Esc'!T$57</f>
        <v>1</v>
      </c>
      <c r="U134" s="543">
        <f xml:space="preserve"> 'Time&amp;Esc'!U$57</f>
        <v>1</v>
      </c>
      <c r="V134" s="543">
        <f xml:space="preserve"> 'Time&amp;Esc'!V$57</f>
        <v>1</v>
      </c>
      <c r="W134" s="543">
        <f xml:space="preserve"> 'Time&amp;Esc'!W$57</f>
        <v>1</v>
      </c>
      <c r="X134" s="543">
        <f xml:space="preserve"> 'Time&amp;Esc'!X$57</f>
        <v>1</v>
      </c>
      <c r="Y134" s="543">
        <f xml:space="preserve"> 'Time&amp;Esc'!Y$57</f>
        <v>1</v>
      </c>
      <c r="Z134" s="543">
        <f xml:space="preserve"> 'Time&amp;Esc'!Z$57</f>
        <v>1</v>
      </c>
      <c r="AA134" s="543">
        <f xml:space="preserve"> 'Time&amp;Esc'!AA$57</f>
        <v>1</v>
      </c>
      <c r="AB134" s="543">
        <f xml:space="preserve"> 'Time&amp;Esc'!AB$57</f>
        <v>1</v>
      </c>
      <c r="AC134" s="543">
        <f xml:space="preserve"> 'Time&amp;Esc'!AC$57</f>
        <v>1</v>
      </c>
      <c r="AD134" s="543">
        <f xml:space="preserve"> 'Time&amp;Esc'!AD$57</f>
        <v>1</v>
      </c>
      <c r="AE134" s="543">
        <f xml:space="preserve"> 'Time&amp;Esc'!AE$57</f>
        <v>1</v>
      </c>
      <c r="AF134" s="543">
        <f xml:space="preserve"> 'Time&amp;Esc'!AF$57</f>
        <v>1</v>
      </c>
      <c r="AG134" s="543">
        <f xml:space="preserve"> 'Time&amp;Esc'!AG$57</f>
        <v>1</v>
      </c>
      <c r="AH134" s="543">
        <f xml:space="preserve"> 'Time&amp;Esc'!AH$57</f>
        <v>1</v>
      </c>
      <c r="AI134" s="543">
        <f xml:space="preserve"> 'Time&amp;Esc'!AI$57</f>
        <v>1</v>
      </c>
      <c r="AJ134" s="543">
        <f xml:space="preserve"> 'Time&amp;Esc'!AJ$57</f>
        <v>1</v>
      </c>
      <c r="AK134" s="543">
        <f xml:space="preserve"> 'Time&amp;Esc'!AK$57</f>
        <v>1</v>
      </c>
      <c r="AL134" s="543">
        <f xml:space="preserve"> 'Time&amp;Esc'!AL$57</f>
        <v>1</v>
      </c>
      <c r="AM134" s="543">
        <f xml:space="preserve"> 'Time&amp;Esc'!AM$57</f>
        <v>1</v>
      </c>
      <c r="AN134" s="543">
        <f xml:space="preserve"> 'Time&amp;Esc'!AN$57</f>
        <v>1</v>
      </c>
      <c r="AO134" s="543">
        <f xml:space="preserve"> 'Time&amp;Esc'!AO$57</f>
        <v>1</v>
      </c>
      <c r="AP134" s="543">
        <f xml:space="preserve"> 'Time&amp;Esc'!AP$57</f>
        <v>1</v>
      </c>
      <c r="AQ134" s="543">
        <f xml:space="preserve"> 'Time&amp;Esc'!AQ$57</f>
        <v>1</v>
      </c>
      <c r="AR134" s="543">
        <f xml:space="preserve"> 'Time&amp;Esc'!AR$57</f>
        <v>1</v>
      </c>
      <c r="AS134" s="543">
        <f xml:space="preserve"> 'Time&amp;Esc'!AS$57</f>
        <v>1</v>
      </c>
      <c r="AT134" s="543">
        <f xml:space="preserve"> 'Time&amp;Esc'!AT$57</f>
        <v>1</v>
      </c>
      <c r="AU134" s="543">
        <f xml:space="preserve"> 'Time&amp;Esc'!AU$57</f>
        <v>1</v>
      </c>
      <c r="AV134" s="543">
        <f xml:space="preserve"> 'Time&amp;Esc'!AV$57</f>
        <v>1</v>
      </c>
      <c r="AW134" s="543">
        <f xml:space="preserve"> 'Time&amp;Esc'!AW$57</f>
        <v>1</v>
      </c>
      <c r="AX134" s="543">
        <f xml:space="preserve"> 'Time&amp;Esc'!AX$57</f>
        <v>0</v>
      </c>
      <c r="AY134" s="543">
        <f xml:space="preserve"> 'Time&amp;Esc'!AY$57</f>
        <v>0</v>
      </c>
      <c r="AZ134" s="543">
        <f xml:space="preserve"> 'Time&amp;Esc'!AZ$57</f>
        <v>0</v>
      </c>
      <c r="BA134" s="543">
        <f xml:space="preserve"> 'Time&amp;Esc'!BA$57</f>
        <v>0</v>
      </c>
      <c r="BB134" s="543">
        <f xml:space="preserve"> 'Time&amp;Esc'!BB$57</f>
        <v>0</v>
      </c>
      <c r="BC134" s="543">
        <f xml:space="preserve"> 'Time&amp;Esc'!BC$57</f>
        <v>0</v>
      </c>
      <c r="BD134" s="543">
        <f xml:space="preserve"> 'Time&amp;Esc'!BD$57</f>
        <v>0</v>
      </c>
      <c r="BE134" s="543">
        <f xml:space="preserve"> 'Time&amp;Esc'!BE$57</f>
        <v>0</v>
      </c>
      <c r="BF134" s="543">
        <f xml:space="preserve"> 'Time&amp;Esc'!BF$57</f>
        <v>0</v>
      </c>
      <c r="BG134" s="543">
        <f xml:space="preserve"> 'Time&amp;Esc'!BG$57</f>
        <v>0</v>
      </c>
      <c r="BH134" s="543">
        <f xml:space="preserve"> 'Time&amp;Esc'!BH$57</f>
        <v>0</v>
      </c>
    </row>
    <row r="135" spans="1:60" s="492" customFormat="1" ht="12.9" customHeight="1" x14ac:dyDescent="0.3">
      <c r="A135" s="472"/>
      <c r="B135" s="472"/>
      <c r="C135" s="473"/>
      <c r="D135" s="615"/>
      <c r="E135" s="543" t="str">
        <f xml:space="preserve"> InpC!E$26</f>
        <v>Sustaining Capital Costs</v>
      </c>
      <c r="F135" s="648">
        <f xml:space="preserve"> InpC!F$26</f>
        <v>0</v>
      </c>
      <c r="G135" s="543" t="str">
        <f xml:space="preserve"> InpC!G$26</f>
        <v>$ mln / pa</v>
      </c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  <c r="X135" s="543"/>
      <c r="Y135" s="543"/>
      <c r="Z135" s="543"/>
      <c r="AA135" s="543"/>
      <c r="AB135" s="543"/>
      <c r="AC135" s="543"/>
      <c r="AD135" s="543"/>
      <c r="AE135" s="543"/>
      <c r="AF135" s="543"/>
      <c r="AG135" s="543"/>
      <c r="AH135" s="543"/>
      <c r="AI135" s="543"/>
      <c r="AJ135" s="543"/>
      <c r="AK135" s="543"/>
      <c r="AL135" s="543"/>
      <c r="AM135" s="543"/>
      <c r="AN135" s="543"/>
      <c r="AO135" s="543"/>
      <c r="AP135" s="543"/>
      <c r="AQ135" s="543"/>
      <c r="AR135" s="543"/>
      <c r="AS135" s="543"/>
      <c r="AT135" s="543"/>
      <c r="AU135" s="543"/>
      <c r="AV135" s="543"/>
      <c r="AW135" s="543"/>
      <c r="AX135" s="543"/>
      <c r="AY135" s="543"/>
      <c r="AZ135" s="543"/>
      <c r="BA135" s="543"/>
      <c r="BB135" s="543"/>
      <c r="BC135" s="543"/>
      <c r="BD135" s="543"/>
      <c r="BE135" s="543"/>
      <c r="BF135" s="543"/>
      <c r="BG135" s="543"/>
      <c r="BH135" s="543"/>
    </row>
    <row r="136" spans="1:60" s="493" customFormat="1" ht="12.9" customHeight="1" x14ac:dyDescent="0.3">
      <c r="A136" s="490"/>
      <c r="B136" s="490"/>
      <c r="C136" s="491"/>
      <c r="D136" s="649"/>
      <c r="E136" s="493" t="s">
        <v>615</v>
      </c>
      <c r="G136" s="493" t="s">
        <v>609</v>
      </c>
      <c r="I136" s="493">
        <f xml:space="preserve"> SUM(K136:BH136)</f>
        <v>0</v>
      </c>
      <c r="K136" s="493">
        <f t="shared" ref="K136:AP136" si="41" xml:space="preserve"> K134 * $F$135</f>
        <v>0</v>
      </c>
      <c r="L136" s="493">
        <f t="shared" si="41"/>
        <v>0</v>
      </c>
      <c r="M136" s="493">
        <f t="shared" si="41"/>
        <v>0</v>
      </c>
      <c r="N136" s="493">
        <f t="shared" si="41"/>
        <v>0</v>
      </c>
      <c r="O136" s="493">
        <f t="shared" si="41"/>
        <v>0</v>
      </c>
      <c r="P136" s="493">
        <f t="shared" si="41"/>
        <v>0</v>
      </c>
      <c r="Q136" s="493">
        <f t="shared" si="41"/>
        <v>0</v>
      </c>
      <c r="R136" s="493">
        <f t="shared" si="41"/>
        <v>0</v>
      </c>
      <c r="S136" s="493">
        <f t="shared" si="41"/>
        <v>0</v>
      </c>
      <c r="T136" s="493">
        <f t="shared" si="41"/>
        <v>0</v>
      </c>
      <c r="U136" s="493">
        <f t="shared" si="41"/>
        <v>0</v>
      </c>
      <c r="V136" s="493">
        <f t="shared" si="41"/>
        <v>0</v>
      </c>
      <c r="W136" s="493">
        <f t="shared" si="41"/>
        <v>0</v>
      </c>
      <c r="X136" s="493">
        <f t="shared" si="41"/>
        <v>0</v>
      </c>
      <c r="Y136" s="493">
        <f t="shared" si="41"/>
        <v>0</v>
      </c>
      <c r="Z136" s="493">
        <f t="shared" si="41"/>
        <v>0</v>
      </c>
      <c r="AA136" s="493">
        <f t="shared" si="41"/>
        <v>0</v>
      </c>
      <c r="AB136" s="493">
        <f t="shared" si="41"/>
        <v>0</v>
      </c>
      <c r="AC136" s="493">
        <f t="shared" si="41"/>
        <v>0</v>
      </c>
      <c r="AD136" s="493">
        <f t="shared" si="41"/>
        <v>0</v>
      </c>
      <c r="AE136" s="493">
        <f t="shared" si="41"/>
        <v>0</v>
      </c>
      <c r="AF136" s="493">
        <f t="shared" si="41"/>
        <v>0</v>
      </c>
      <c r="AG136" s="493">
        <f t="shared" si="41"/>
        <v>0</v>
      </c>
      <c r="AH136" s="493">
        <f t="shared" si="41"/>
        <v>0</v>
      </c>
      <c r="AI136" s="493">
        <f t="shared" si="41"/>
        <v>0</v>
      </c>
      <c r="AJ136" s="493">
        <f t="shared" si="41"/>
        <v>0</v>
      </c>
      <c r="AK136" s="493">
        <f t="shared" si="41"/>
        <v>0</v>
      </c>
      <c r="AL136" s="493">
        <f t="shared" si="41"/>
        <v>0</v>
      </c>
      <c r="AM136" s="493">
        <f t="shared" si="41"/>
        <v>0</v>
      </c>
      <c r="AN136" s="493">
        <f t="shared" si="41"/>
        <v>0</v>
      </c>
      <c r="AO136" s="493">
        <f t="shared" si="41"/>
        <v>0</v>
      </c>
      <c r="AP136" s="493">
        <f t="shared" si="41"/>
        <v>0</v>
      </c>
      <c r="AQ136" s="493">
        <f t="shared" ref="AQ136:BH136" si="42" xml:space="preserve"> AQ134 * $F$135</f>
        <v>0</v>
      </c>
      <c r="AR136" s="493">
        <f t="shared" si="42"/>
        <v>0</v>
      </c>
      <c r="AS136" s="493">
        <f t="shared" si="42"/>
        <v>0</v>
      </c>
      <c r="AT136" s="493">
        <f t="shared" si="42"/>
        <v>0</v>
      </c>
      <c r="AU136" s="493">
        <f t="shared" si="42"/>
        <v>0</v>
      </c>
      <c r="AV136" s="493">
        <f t="shared" si="42"/>
        <v>0</v>
      </c>
      <c r="AW136" s="493">
        <f t="shared" si="42"/>
        <v>0</v>
      </c>
      <c r="AX136" s="493">
        <f t="shared" si="42"/>
        <v>0</v>
      </c>
      <c r="AY136" s="493">
        <f t="shared" si="42"/>
        <v>0</v>
      </c>
      <c r="AZ136" s="493">
        <f t="shared" si="42"/>
        <v>0</v>
      </c>
      <c r="BA136" s="493">
        <f t="shared" si="42"/>
        <v>0</v>
      </c>
      <c r="BB136" s="493">
        <f t="shared" si="42"/>
        <v>0</v>
      </c>
      <c r="BC136" s="493">
        <f t="shared" si="42"/>
        <v>0</v>
      </c>
      <c r="BD136" s="493">
        <f t="shared" si="42"/>
        <v>0</v>
      </c>
      <c r="BE136" s="493">
        <f t="shared" si="42"/>
        <v>0</v>
      </c>
      <c r="BF136" s="493">
        <f t="shared" si="42"/>
        <v>0</v>
      </c>
      <c r="BG136" s="493">
        <f t="shared" si="42"/>
        <v>0</v>
      </c>
      <c r="BH136" s="493">
        <f t="shared" si="42"/>
        <v>0</v>
      </c>
    </row>
    <row r="137" spans="1:60" s="492" customFormat="1" ht="12.9" customHeight="1" x14ac:dyDescent="0.3">
      <c r="A137" s="472"/>
      <c r="B137" s="472"/>
      <c r="C137" s="473"/>
      <c r="D137" s="615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  <c r="X137" s="543"/>
      <c r="Y137" s="543"/>
      <c r="Z137" s="543"/>
      <c r="AA137" s="543"/>
      <c r="AB137" s="543"/>
      <c r="AC137" s="543"/>
      <c r="AD137" s="543"/>
      <c r="AE137" s="543"/>
      <c r="AF137" s="543"/>
      <c r="AG137" s="543"/>
      <c r="AH137" s="543"/>
      <c r="AI137" s="543"/>
      <c r="AJ137" s="543"/>
      <c r="AK137" s="543"/>
      <c r="AL137" s="543"/>
      <c r="AM137" s="543"/>
      <c r="AN137" s="543"/>
      <c r="AO137" s="543"/>
      <c r="AP137" s="543"/>
      <c r="AQ137" s="543"/>
      <c r="AR137" s="543"/>
      <c r="AS137" s="543"/>
      <c r="AT137" s="543"/>
      <c r="AU137" s="543"/>
      <c r="AV137" s="543"/>
      <c r="AW137" s="543"/>
      <c r="AX137" s="543"/>
      <c r="AY137" s="543"/>
      <c r="AZ137" s="543"/>
      <c r="BA137" s="543"/>
      <c r="BB137" s="543"/>
      <c r="BC137" s="543"/>
      <c r="BD137" s="543"/>
      <c r="BE137" s="543"/>
      <c r="BF137" s="543"/>
      <c r="BG137" s="543"/>
      <c r="BH137" s="543"/>
    </row>
    <row r="138" spans="1:60" s="492" customFormat="1" ht="12.9" customHeight="1" x14ac:dyDescent="0.3">
      <c r="A138" s="472"/>
      <c r="B138" s="472"/>
      <c r="C138" s="473"/>
      <c r="D138" s="615"/>
      <c r="E138" s="516" t="str">
        <f t="shared" ref="E138:AJ138" si="43" xml:space="preserve"> E$136</f>
        <v>Sustaining Capital pre-sensitivity</v>
      </c>
      <c r="F138" s="516">
        <f t="shared" si="43"/>
        <v>0</v>
      </c>
      <c r="G138" s="516" t="str">
        <f t="shared" si="43"/>
        <v>$ mln</v>
      </c>
      <c r="H138" s="516">
        <f t="shared" si="43"/>
        <v>0</v>
      </c>
      <c r="I138" s="516">
        <f t="shared" si="43"/>
        <v>0</v>
      </c>
      <c r="J138" s="516">
        <f t="shared" si="43"/>
        <v>0</v>
      </c>
      <c r="K138" s="516">
        <f t="shared" si="43"/>
        <v>0</v>
      </c>
      <c r="L138" s="516">
        <f t="shared" si="43"/>
        <v>0</v>
      </c>
      <c r="M138" s="516">
        <f t="shared" si="43"/>
        <v>0</v>
      </c>
      <c r="N138" s="516">
        <f t="shared" si="43"/>
        <v>0</v>
      </c>
      <c r="O138" s="516">
        <f t="shared" si="43"/>
        <v>0</v>
      </c>
      <c r="P138" s="516">
        <f t="shared" si="43"/>
        <v>0</v>
      </c>
      <c r="Q138" s="516">
        <f t="shared" si="43"/>
        <v>0</v>
      </c>
      <c r="R138" s="516">
        <f t="shared" si="43"/>
        <v>0</v>
      </c>
      <c r="S138" s="516">
        <f t="shared" si="43"/>
        <v>0</v>
      </c>
      <c r="T138" s="516">
        <f t="shared" si="43"/>
        <v>0</v>
      </c>
      <c r="U138" s="516">
        <f t="shared" si="43"/>
        <v>0</v>
      </c>
      <c r="V138" s="516">
        <f t="shared" si="43"/>
        <v>0</v>
      </c>
      <c r="W138" s="516">
        <f t="shared" si="43"/>
        <v>0</v>
      </c>
      <c r="X138" s="516">
        <f t="shared" si="43"/>
        <v>0</v>
      </c>
      <c r="Y138" s="516">
        <f t="shared" si="43"/>
        <v>0</v>
      </c>
      <c r="Z138" s="516">
        <f t="shared" si="43"/>
        <v>0</v>
      </c>
      <c r="AA138" s="516">
        <f t="shared" si="43"/>
        <v>0</v>
      </c>
      <c r="AB138" s="516">
        <f t="shared" si="43"/>
        <v>0</v>
      </c>
      <c r="AC138" s="516">
        <f t="shared" si="43"/>
        <v>0</v>
      </c>
      <c r="AD138" s="516">
        <f t="shared" si="43"/>
        <v>0</v>
      </c>
      <c r="AE138" s="516">
        <f t="shared" si="43"/>
        <v>0</v>
      </c>
      <c r="AF138" s="516">
        <f t="shared" si="43"/>
        <v>0</v>
      </c>
      <c r="AG138" s="516">
        <f t="shared" si="43"/>
        <v>0</v>
      </c>
      <c r="AH138" s="516">
        <f t="shared" si="43"/>
        <v>0</v>
      </c>
      <c r="AI138" s="516">
        <f t="shared" si="43"/>
        <v>0</v>
      </c>
      <c r="AJ138" s="516">
        <f t="shared" si="43"/>
        <v>0</v>
      </c>
      <c r="AK138" s="516">
        <f t="shared" ref="AK138:BH138" si="44" xml:space="preserve"> AK$136</f>
        <v>0</v>
      </c>
      <c r="AL138" s="516">
        <f t="shared" si="44"/>
        <v>0</v>
      </c>
      <c r="AM138" s="516">
        <f t="shared" si="44"/>
        <v>0</v>
      </c>
      <c r="AN138" s="516">
        <f t="shared" si="44"/>
        <v>0</v>
      </c>
      <c r="AO138" s="516">
        <f t="shared" si="44"/>
        <v>0</v>
      </c>
      <c r="AP138" s="516">
        <f t="shared" si="44"/>
        <v>0</v>
      </c>
      <c r="AQ138" s="516">
        <f t="shared" si="44"/>
        <v>0</v>
      </c>
      <c r="AR138" s="516">
        <f t="shared" si="44"/>
        <v>0</v>
      </c>
      <c r="AS138" s="516">
        <f t="shared" si="44"/>
        <v>0</v>
      </c>
      <c r="AT138" s="516">
        <f t="shared" si="44"/>
        <v>0</v>
      </c>
      <c r="AU138" s="516">
        <f t="shared" si="44"/>
        <v>0</v>
      </c>
      <c r="AV138" s="516">
        <f t="shared" si="44"/>
        <v>0</v>
      </c>
      <c r="AW138" s="516">
        <f t="shared" si="44"/>
        <v>0</v>
      </c>
      <c r="AX138" s="516">
        <f t="shared" si="44"/>
        <v>0</v>
      </c>
      <c r="AY138" s="516">
        <f t="shared" si="44"/>
        <v>0</v>
      </c>
      <c r="AZ138" s="516">
        <f t="shared" si="44"/>
        <v>0</v>
      </c>
      <c r="BA138" s="516">
        <f t="shared" si="44"/>
        <v>0</v>
      </c>
      <c r="BB138" s="516">
        <f t="shared" si="44"/>
        <v>0</v>
      </c>
      <c r="BC138" s="516">
        <f t="shared" si="44"/>
        <v>0</v>
      </c>
      <c r="BD138" s="516">
        <f t="shared" si="44"/>
        <v>0</v>
      </c>
      <c r="BE138" s="516">
        <f t="shared" si="44"/>
        <v>0</v>
      </c>
      <c r="BF138" s="516">
        <f t="shared" si="44"/>
        <v>0</v>
      </c>
      <c r="BG138" s="516">
        <f t="shared" si="44"/>
        <v>0</v>
      </c>
      <c r="BH138" s="516">
        <f t="shared" si="44"/>
        <v>0</v>
      </c>
    </row>
    <row r="139" spans="1:60" s="492" customFormat="1" ht="12.9" customHeight="1" x14ac:dyDescent="0.3">
      <c r="A139" s="472"/>
      <c r="B139" s="472"/>
      <c r="C139" s="620"/>
      <c r="D139" s="615"/>
      <c r="E139" s="621" t="str">
        <f xml:space="preserve"> 'Time&amp;Esc'!E$163</f>
        <v>Dev, sustaining capex, and decom sens.</v>
      </c>
      <c r="F139" s="621">
        <f xml:space="preserve"> 'Time&amp;Esc'!F$163</f>
        <v>0</v>
      </c>
      <c r="G139" s="621" t="str">
        <f xml:space="preserve"> 'Time&amp;Esc'!G$163</f>
        <v>%</v>
      </c>
      <c r="H139" s="621">
        <f xml:space="preserve"> 'Time&amp;Esc'!H$163</f>
        <v>0</v>
      </c>
      <c r="I139" s="621">
        <f xml:space="preserve"> 'Time&amp;Esc'!I$163</f>
        <v>0</v>
      </c>
      <c r="J139" s="621">
        <f xml:space="preserve"> 'Time&amp;Esc'!J$163</f>
        <v>0</v>
      </c>
      <c r="K139" s="621">
        <f xml:space="preserve"> 'Time&amp;Esc'!K$163</f>
        <v>1</v>
      </c>
      <c r="L139" s="621">
        <f xml:space="preserve"> 'Time&amp;Esc'!L$163</f>
        <v>1</v>
      </c>
      <c r="M139" s="621">
        <f xml:space="preserve"> 'Time&amp;Esc'!M$163</f>
        <v>1</v>
      </c>
      <c r="N139" s="621">
        <f xml:space="preserve"> 'Time&amp;Esc'!N$163</f>
        <v>1</v>
      </c>
      <c r="O139" s="621">
        <f xml:space="preserve"> 'Time&amp;Esc'!O$163</f>
        <v>1</v>
      </c>
      <c r="P139" s="621">
        <f xml:space="preserve"> 'Time&amp;Esc'!P$163</f>
        <v>1</v>
      </c>
      <c r="Q139" s="621">
        <f xml:space="preserve"> 'Time&amp;Esc'!Q$163</f>
        <v>1</v>
      </c>
      <c r="R139" s="621">
        <f xml:space="preserve"> 'Time&amp;Esc'!R$163</f>
        <v>1</v>
      </c>
      <c r="S139" s="621">
        <f xml:space="preserve"> 'Time&amp;Esc'!S$163</f>
        <v>1</v>
      </c>
      <c r="T139" s="621">
        <f xml:space="preserve"> 'Time&amp;Esc'!T$163</f>
        <v>1</v>
      </c>
      <c r="U139" s="621">
        <f xml:space="preserve"> 'Time&amp;Esc'!U$163</f>
        <v>1</v>
      </c>
      <c r="V139" s="621">
        <f xml:space="preserve"> 'Time&amp;Esc'!V$163</f>
        <v>1</v>
      </c>
      <c r="W139" s="621">
        <f xml:space="preserve"> 'Time&amp;Esc'!W$163</f>
        <v>1</v>
      </c>
      <c r="X139" s="621">
        <f xml:space="preserve"> 'Time&amp;Esc'!X$163</f>
        <v>1</v>
      </c>
      <c r="Y139" s="621">
        <f xml:space="preserve"> 'Time&amp;Esc'!Y$163</f>
        <v>1</v>
      </c>
      <c r="Z139" s="621">
        <f xml:space="preserve"> 'Time&amp;Esc'!Z$163</f>
        <v>1</v>
      </c>
      <c r="AA139" s="621">
        <f xml:space="preserve"> 'Time&amp;Esc'!AA$163</f>
        <v>1</v>
      </c>
      <c r="AB139" s="621">
        <f xml:space="preserve"> 'Time&amp;Esc'!AB$163</f>
        <v>1</v>
      </c>
      <c r="AC139" s="621">
        <f xml:space="preserve"> 'Time&amp;Esc'!AC$163</f>
        <v>1</v>
      </c>
      <c r="AD139" s="621">
        <f xml:space="preserve"> 'Time&amp;Esc'!AD$163</f>
        <v>1</v>
      </c>
      <c r="AE139" s="621">
        <f xml:space="preserve"> 'Time&amp;Esc'!AE$163</f>
        <v>1</v>
      </c>
      <c r="AF139" s="621">
        <f xml:space="preserve"> 'Time&amp;Esc'!AF$163</f>
        <v>1</v>
      </c>
      <c r="AG139" s="621">
        <f xml:space="preserve"> 'Time&amp;Esc'!AG$163</f>
        <v>1</v>
      </c>
      <c r="AH139" s="621">
        <f xml:space="preserve"> 'Time&amp;Esc'!AH$163</f>
        <v>1</v>
      </c>
      <c r="AI139" s="621">
        <f xml:space="preserve"> 'Time&amp;Esc'!AI$163</f>
        <v>1</v>
      </c>
      <c r="AJ139" s="621">
        <f xml:space="preserve"> 'Time&amp;Esc'!AJ$163</f>
        <v>1</v>
      </c>
      <c r="AK139" s="621">
        <f xml:space="preserve"> 'Time&amp;Esc'!AK$163</f>
        <v>1</v>
      </c>
      <c r="AL139" s="621">
        <f xml:space="preserve"> 'Time&amp;Esc'!AL$163</f>
        <v>1</v>
      </c>
      <c r="AM139" s="621">
        <f xml:space="preserve"> 'Time&amp;Esc'!AM$163</f>
        <v>1</v>
      </c>
      <c r="AN139" s="621">
        <f xml:space="preserve"> 'Time&amp;Esc'!AN$163</f>
        <v>1</v>
      </c>
      <c r="AO139" s="621">
        <f xml:space="preserve"> 'Time&amp;Esc'!AO$163</f>
        <v>1</v>
      </c>
      <c r="AP139" s="621">
        <f xml:space="preserve"> 'Time&amp;Esc'!AP$163</f>
        <v>1</v>
      </c>
      <c r="AQ139" s="621">
        <f xml:space="preserve"> 'Time&amp;Esc'!AQ$163</f>
        <v>1</v>
      </c>
      <c r="AR139" s="621">
        <f xml:space="preserve"> 'Time&amp;Esc'!AR$163</f>
        <v>1</v>
      </c>
      <c r="AS139" s="621">
        <f xml:space="preserve"> 'Time&amp;Esc'!AS$163</f>
        <v>1</v>
      </c>
      <c r="AT139" s="621">
        <f xml:space="preserve"> 'Time&amp;Esc'!AT$163</f>
        <v>1</v>
      </c>
      <c r="AU139" s="621">
        <f xml:space="preserve"> 'Time&amp;Esc'!AU$163</f>
        <v>1</v>
      </c>
      <c r="AV139" s="621">
        <f xml:space="preserve"> 'Time&amp;Esc'!AV$163</f>
        <v>1</v>
      </c>
      <c r="AW139" s="621">
        <f xml:space="preserve"> 'Time&amp;Esc'!AW$163</f>
        <v>1</v>
      </c>
      <c r="AX139" s="621">
        <f xml:space="preserve"> 'Time&amp;Esc'!AX$163</f>
        <v>1</v>
      </c>
      <c r="AY139" s="621">
        <f xml:space="preserve"> 'Time&amp;Esc'!AY$163</f>
        <v>1</v>
      </c>
      <c r="AZ139" s="621">
        <f xml:space="preserve"> 'Time&amp;Esc'!AZ$163</f>
        <v>1</v>
      </c>
      <c r="BA139" s="621">
        <f xml:space="preserve"> 'Time&amp;Esc'!BA$163</f>
        <v>1</v>
      </c>
      <c r="BB139" s="621">
        <f xml:space="preserve"> 'Time&amp;Esc'!BB$163</f>
        <v>1</v>
      </c>
      <c r="BC139" s="621">
        <f xml:space="preserve"> 'Time&amp;Esc'!BC$163</f>
        <v>1</v>
      </c>
      <c r="BD139" s="621">
        <f xml:space="preserve"> 'Time&amp;Esc'!BD$163</f>
        <v>1</v>
      </c>
      <c r="BE139" s="621">
        <f xml:space="preserve"> 'Time&amp;Esc'!BE$163</f>
        <v>1</v>
      </c>
      <c r="BF139" s="621">
        <f xml:space="preserve"> 'Time&amp;Esc'!BF$163</f>
        <v>1</v>
      </c>
      <c r="BG139" s="621">
        <f xml:space="preserve"> 'Time&amp;Esc'!BG$163</f>
        <v>1</v>
      </c>
      <c r="BH139" s="621">
        <f xml:space="preserve"> 'Time&amp;Esc'!BH$163</f>
        <v>1</v>
      </c>
    </row>
    <row r="140" spans="1:60" s="492" customFormat="1" ht="12.9" customHeight="1" thickBot="1" x14ac:dyDescent="0.35">
      <c r="A140" s="472"/>
      <c r="B140" s="472"/>
      <c r="C140" s="473"/>
      <c r="D140" s="615"/>
      <c r="E140" s="650" t="s">
        <v>616</v>
      </c>
      <c r="F140" s="650"/>
      <c r="G140" s="650" t="s">
        <v>599</v>
      </c>
      <c r="H140" s="650"/>
      <c r="I140" s="650">
        <f xml:space="preserve"> SUM(K140:BH140)</f>
        <v>0</v>
      </c>
      <c r="J140" s="650"/>
      <c r="K140" s="650">
        <f t="shared" ref="K140:AP140" si="45">K138 * K139</f>
        <v>0</v>
      </c>
      <c r="L140" s="650">
        <f t="shared" si="45"/>
        <v>0</v>
      </c>
      <c r="M140" s="650">
        <f t="shared" si="45"/>
        <v>0</v>
      </c>
      <c r="N140" s="650">
        <f t="shared" si="45"/>
        <v>0</v>
      </c>
      <c r="O140" s="650">
        <f t="shared" si="45"/>
        <v>0</v>
      </c>
      <c r="P140" s="650">
        <f t="shared" si="45"/>
        <v>0</v>
      </c>
      <c r="Q140" s="650">
        <f t="shared" si="45"/>
        <v>0</v>
      </c>
      <c r="R140" s="650">
        <f t="shared" si="45"/>
        <v>0</v>
      </c>
      <c r="S140" s="650">
        <f t="shared" si="45"/>
        <v>0</v>
      </c>
      <c r="T140" s="650">
        <f t="shared" si="45"/>
        <v>0</v>
      </c>
      <c r="U140" s="650">
        <f t="shared" si="45"/>
        <v>0</v>
      </c>
      <c r="V140" s="650">
        <f t="shared" si="45"/>
        <v>0</v>
      </c>
      <c r="W140" s="650">
        <f t="shared" si="45"/>
        <v>0</v>
      </c>
      <c r="X140" s="650">
        <f t="shared" si="45"/>
        <v>0</v>
      </c>
      <c r="Y140" s="650">
        <f t="shared" si="45"/>
        <v>0</v>
      </c>
      <c r="Z140" s="650">
        <f t="shared" si="45"/>
        <v>0</v>
      </c>
      <c r="AA140" s="650">
        <f t="shared" si="45"/>
        <v>0</v>
      </c>
      <c r="AB140" s="650">
        <f t="shared" si="45"/>
        <v>0</v>
      </c>
      <c r="AC140" s="650">
        <f t="shared" si="45"/>
        <v>0</v>
      </c>
      <c r="AD140" s="650">
        <f t="shared" si="45"/>
        <v>0</v>
      </c>
      <c r="AE140" s="650">
        <f t="shared" si="45"/>
        <v>0</v>
      </c>
      <c r="AF140" s="650">
        <f t="shared" si="45"/>
        <v>0</v>
      </c>
      <c r="AG140" s="650">
        <f t="shared" si="45"/>
        <v>0</v>
      </c>
      <c r="AH140" s="650">
        <f t="shared" si="45"/>
        <v>0</v>
      </c>
      <c r="AI140" s="650">
        <f t="shared" si="45"/>
        <v>0</v>
      </c>
      <c r="AJ140" s="650">
        <f t="shared" si="45"/>
        <v>0</v>
      </c>
      <c r="AK140" s="650">
        <f t="shared" si="45"/>
        <v>0</v>
      </c>
      <c r="AL140" s="650">
        <f t="shared" si="45"/>
        <v>0</v>
      </c>
      <c r="AM140" s="650">
        <f t="shared" si="45"/>
        <v>0</v>
      </c>
      <c r="AN140" s="650">
        <f t="shared" si="45"/>
        <v>0</v>
      </c>
      <c r="AO140" s="650">
        <f t="shared" si="45"/>
        <v>0</v>
      </c>
      <c r="AP140" s="650">
        <f t="shared" si="45"/>
        <v>0</v>
      </c>
      <c r="AQ140" s="650">
        <f t="shared" ref="AQ140:BH140" si="46">AQ138 * AQ139</f>
        <v>0</v>
      </c>
      <c r="AR140" s="650">
        <f t="shared" si="46"/>
        <v>0</v>
      </c>
      <c r="AS140" s="650">
        <f t="shared" si="46"/>
        <v>0</v>
      </c>
      <c r="AT140" s="650">
        <f t="shared" si="46"/>
        <v>0</v>
      </c>
      <c r="AU140" s="650">
        <f t="shared" si="46"/>
        <v>0</v>
      </c>
      <c r="AV140" s="650">
        <f t="shared" si="46"/>
        <v>0</v>
      </c>
      <c r="AW140" s="650">
        <f t="shared" si="46"/>
        <v>0</v>
      </c>
      <c r="AX140" s="650">
        <f t="shared" si="46"/>
        <v>0</v>
      </c>
      <c r="AY140" s="650">
        <f t="shared" si="46"/>
        <v>0</v>
      </c>
      <c r="AZ140" s="650">
        <f t="shared" si="46"/>
        <v>0</v>
      </c>
      <c r="BA140" s="650">
        <f t="shared" si="46"/>
        <v>0</v>
      </c>
      <c r="BB140" s="650">
        <f t="shared" si="46"/>
        <v>0</v>
      </c>
      <c r="BC140" s="650">
        <f t="shared" si="46"/>
        <v>0</v>
      </c>
      <c r="BD140" s="650">
        <f t="shared" si="46"/>
        <v>0</v>
      </c>
      <c r="BE140" s="650">
        <f t="shared" si="46"/>
        <v>0</v>
      </c>
      <c r="BF140" s="650">
        <f t="shared" si="46"/>
        <v>0</v>
      </c>
      <c r="BG140" s="650">
        <f t="shared" si="46"/>
        <v>0</v>
      </c>
      <c r="BH140" s="650">
        <f t="shared" si="46"/>
        <v>0</v>
      </c>
    </row>
    <row r="141" spans="1:60" s="492" customFormat="1" ht="12.9" customHeight="1" x14ac:dyDescent="0.3">
      <c r="A141" s="472"/>
      <c r="B141" s="472"/>
      <c r="C141" s="473"/>
      <c r="D141" s="615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  <c r="AA141" s="289"/>
      <c r="AB141" s="289"/>
      <c r="AC141" s="289"/>
      <c r="AD141" s="289"/>
      <c r="AE141" s="289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9"/>
      <c r="AP141" s="289"/>
      <c r="AQ141" s="289"/>
      <c r="AR141" s="289"/>
      <c r="AS141" s="289"/>
      <c r="AT141" s="289"/>
      <c r="AU141" s="289"/>
      <c r="AV141" s="289"/>
      <c r="AW141" s="289"/>
      <c r="AX141" s="289"/>
      <c r="AY141" s="289"/>
      <c r="AZ141" s="289"/>
      <c r="BA141" s="289"/>
      <c r="BB141" s="289"/>
      <c r="BC141" s="289"/>
      <c r="BD141" s="289"/>
      <c r="BE141" s="289"/>
      <c r="BF141" s="289"/>
      <c r="BG141" s="289"/>
      <c r="BH141" s="289"/>
    </row>
    <row r="142" spans="1:60" s="492" customFormat="1" ht="12.9" customHeight="1" x14ac:dyDescent="0.3">
      <c r="A142" s="472"/>
      <c r="B142" s="472" t="s">
        <v>617</v>
      </c>
      <c r="C142" s="526"/>
      <c r="D142" s="615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9"/>
      <c r="T142" s="289"/>
      <c r="U142" s="289"/>
      <c r="V142" s="289"/>
      <c r="W142" s="289"/>
      <c r="X142" s="289"/>
      <c r="Y142" s="289"/>
      <c r="Z142" s="289"/>
      <c r="AA142" s="289"/>
      <c r="AB142" s="289"/>
      <c r="AC142" s="289"/>
      <c r="AD142" s="289"/>
      <c r="AE142" s="289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9"/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89"/>
      <c r="BB142" s="289"/>
      <c r="BC142" s="289"/>
      <c r="BD142" s="289"/>
      <c r="BE142" s="289"/>
      <c r="BF142" s="289"/>
      <c r="BG142" s="289"/>
      <c r="BH142" s="289"/>
    </row>
    <row r="143" spans="1:60" s="492" customFormat="1" ht="12.9" customHeight="1" x14ac:dyDescent="0.3">
      <c r="A143" s="472"/>
      <c r="B143" s="472"/>
      <c r="C143" s="526" t="s">
        <v>618</v>
      </c>
      <c r="D143" s="615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  <c r="AA143" s="289"/>
      <c r="AB143" s="289"/>
      <c r="AC143" s="289"/>
      <c r="AD143" s="289"/>
      <c r="AE143" s="289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9"/>
      <c r="AP143" s="289"/>
      <c r="AQ143" s="289"/>
      <c r="AR143" s="289"/>
      <c r="AS143" s="289"/>
      <c r="AT143" s="289"/>
      <c r="AU143" s="289"/>
      <c r="AV143" s="289"/>
      <c r="AW143" s="289"/>
      <c r="AX143" s="289"/>
      <c r="AY143" s="289"/>
      <c r="AZ143" s="289"/>
      <c r="BA143" s="289"/>
      <c r="BB143" s="289"/>
      <c r="BC143" s="289"/>
      <c r="BD143" s="289"/>
      <c r="BE143" s="289"/>
      <c r="BF143" s="289"/>
      <c r="BG143" s="289"/>
      <c r="BH143" s="289"/>
    </row>
    <row r="144" spans="1:60" s="492" customFormat="1" ht="12.9" customHeight="1" x14ac:dyDescent="0.3">
      <c r="A144" s="472"/>
      <c r="B144" s="472"/>
      <c r="C144" s="526"/>
      <c r="D144" s="516"/>
      <c r="E144" s="516" t="str">
        <f t="shared" ref="E144:AJ144" si="47" xml:space="preserve"> E$53</f>
        <v>Condensates Production pre-sensitivity</v>
      </c>
      <c r="F144" s="516">
        <f t="shared" si="47"/>
        <v>0</v>
      </c>
      <c r="G144" s="516" t="str">
        <f t="shared" si="47"/>
        <v>MM bbl</v>
      </c>
      <c r="H144" s="516">
        <f t="shared" si="47"/>
        <v>0</v>
      </c>
      <c r="I144" s="516">
        <f t="shared" si="47"/>
        <v>20.999999999999996</v>
      </c>
      <c r="J144" s="516">
        <f t="shared" si="47"/>
        <v>0</v>
      </c>
      <c r="K144" s="516">
        <f t="shared" si="47"/>
        <v>0</v>
      </c>
      <c r="L144" s="516">
        <f t="shared" si="47"/>
        <v>0</v>
      </c>
      <c r="M144" s="516">
        <f t="shared" si="47"/>
        <v>0</v>
      </c>
      <c r="N144" s="516">
        <f t="shared" si="47"/>
        <v>0</v>
      </c>
      <c r="O144" s="516">
        <f t="shared" si="47"/>
        <v>0</v>
      </c>
      <c r="P144" s="516">
        <f t="shared" si="47"/>
        <v>0</v>
      </c>
      <c r="Q144" s="516">
        <f t="shared" si="47"/>
        <v>0</v>
      </c>
      <c r="R144" s="516">
        <f t="shared" si="47"/>
        <v>0</v>
      </c>
      <c r="S144" s="516">
        <f t="shared" si="47"/>
        <v>0</v>
      </c>
      <c r="T144" s="516">
        <f t="shared" si="47"/>
        <v>0.29399999999999998</v>
      </c>
      <c r="U144" s="516">
        <f t="shared" si="47"/>
        <v>0.71400000000000008</v>
      </c>
      <c r="V144" s="516">
        <f t="shared" si="47"/>
        <v>0.71400000000000008</v>
      </c>
      <c r="W144" s="516">
        <f t="shared" si="47"/>
        <v>0.71400000000000008</v>
      </c>
      <c r="X144" s="516">
        <f t="shared" si="47"/>
        <v>0.71400000000000008</v>
      </c>
      <c r="Y144" s="516">
        <f t="shared" si="47"/>
        <v>0.71400000000000008</v>
      </c>
      <c r="Z144" s="516">
        <f t="shared" si="47"/>
        <v>0.71400000000000008</v>
      </c>
      <c r="AA144" s="516">
        <f t="shared" si="47"/>
        <v>0.71400000000000008</v>
      </c>
      <c r="AB144" s="516">
        <f t="shared" si="47"/>
        <v>0.71400000000000008</v>
      </c>
      <c r="AC144" s="516">
        <f t="shared" si="47"/>
        <v>0.71400000000000008</v>
      </c>
      <c r="AD144" s="516">
        <f t="shared" si="47"/>
        <v>0.71400000000000008</v>
      </c>
      <c r="AE144" s="516">
        <f t="shared" si="47"/>
        <v>0.71400000000000008</v>
      </c>
      <c r="AF144" s="516">
        <f t="shared" si="47"/>
        <v>0.71400000000000008</v>
      </c>
      <c r="AG144" s="516">
        <f t="shared" si="47"/>
        <v>0.71400000000000008</v>
      </c>
      <c r="AH144" s="516">
        <f t="shared" si="47"/>
        <v>0.71400000000000008</v>
      </c>
      <c r="AI144" s="516">
        <f t="shared" si="47"/>
        <v>0.71400000000000008</v>
      </c>
      <c r="AJ144" s="516">
        <f t="shared" si="47"/>
        <v>0.71400000000000008</v>
      </c>
      <c r="AK144" s="516">
        <f t="shared" ref="AK144:BH144" si="48" xml:space="preserve"> AK$53</f>
        <v>0.71400000000000008</v>
      </c>
      <c r="AL144" s="516">
        <f t="shared" si="48"/>
        <v>0.71400000000000008</v>
      </c>
      <c r="AM144" s="516">
        <f t="shared" si="48"/>
        <v>0.71400000000000008</v>
      </c>
      <c r="AN144" s="516">
        <f t="shared" si="48"/>
        <v>0.71400000000000008</v>
      </c>
      <c r="AO144" s="516">
        <f t="shared" si="48"/>
        <v>0.71400000000000008</v>
      </c>
      <c r="AP144" s="516">
        <f t="shared" si="48"/>
        <v>0.71400000000000008</v>
      </c>
      <c r="AQ144" s="516">
        <f t="shared" si="48"/>
        <v>0.71400000000000008</v>
      </c>
      <c r="AR144" s="516">
        <f t="shared" si="48"/>
        <v>0.71400000000000008</v>
      </c>
      <c r="AS144" s="516">
        <f t="shared" si="48"/>
        <v>0.71400000000000008</v>
      </c>
      <c r="AT144" s="516">
        <f t="shared" si="48"/>
        <v>0.71400000000000008</v>
      </c>
      <c r="AU144" s="516">
        <f t="shared" si="48"/>
        <v>0.71400000000000008</v>
      </c>
      <c r="AV144" s="516">
        <f t="shared" si="48"/>
        <v>0.71400000000000008</v>
      </c>
      <c r="AW144" s="516">
        <f t="shared" si="48"/>
        <v>0.71400000000000008</v>
      </c>
      <c r="AX144" s="516">
        <f t="shared" si="48"/>
        <v>0</v>
      </c>
      <c r="AY144" s="516">
        <f t="shared" si="48"/>
        <v>0</v>
      </c>
      <c r="AZ144" s="516">
        <f t="shared" si="48"/>
        <v>0</v>
      </c>
      <c r="BA144" s="516">
        <f t="shared" si="48"/>
        <v>0</v>
      </c>
      <c r="BB144" s="516">
        <f t="shared" si="48"/>
        <v>0</v>
      </c>
      <c r="BC144" s="516">
        <f t="shared" si="48"/>
        <v>0</v>
      </c>
      <c r="BD144" s="516">
        <f t="shared" si="48"/>
        <v>0</v>
      </c>
      <c r="BE144" s="516">
        <f t="shared" si="48"/>
        <v>0</v>
      </c>
      <c r="BF144" s="516">
        <f t="shared" si="48"/>
        <v>0</v>
      </c>
      <c r="BG144" s="516">
        <f t="shared" si="48"/>
        <v>0</v>
      </c>
      <c r="BH144" s="516">
        <f t="shared" si="48"/>
        <v>0</v>
      </c>
    </row>
    <row r="145" spans="1:60" s="492" customFormat="1" ht="12.9" customHeight="1" x14ac:dyDescent="0.3">
      <c r="A145" s="472"/>
      <c r="B145" s="472"/>
      <c r="C145" s="526"/>
      <c r="D145" s="615"/>
      <c r="E145" s="651" t="str">
        <f xml:space="preserve"> InpC!E$28</f>
        <v>Operating Costs oil</v>
      </c>
      <c r="F145" s="652">
        <f xml:space="preserve"> InpC!F$28</f>
        <v>15</v>
      </c>
      <c r="G145" s="651" t="str">
        <f xml:space="preserve"> InpC!G$28</f>
        <v>$ / boe real</v>
      </c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  <c r="AA145" s="289"/>
      <c r="AB145" s="289"/>
      <c r="AC145" s="289"/>
      <c r="AD145" s="289"/>
      <c r="AE145" s="289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9"/>
      <c r="AP145" s="289"/>
      <c r="AQ145" s="289"/>
      <c r="AR145" s="289"/>
      <c r="AS145" s="289"/>
      <c r="AT145" s="289"/>
      <c r="AU145" s="289"/>
      <c r="AV145" s="289"/>
      <c r="AW145" s="289"/>
      <c r="AX145" s="289"/>
      <c r="AY145" s="289"/>
      <c r="AZ145" s="289"/>
      <c r="BA145" s="289"/>
      <c r="BB145" s="289"/>
      <c r="BC145" s="289"/>
      <c r="BD145" s="289"/>
      <c r="BE145" s="289"/>
      <c r="BF145" s="289"/>
      <c r="BG145" s="289"/>
      <c r="BH145" s="289"/>
    </row>
    <row r="146" spans="1:60" s="493" customFormat="1" ht="12.9" customHeight="1" x14ac:dyDescent="0.3">
      <c r="A146" s="472"/>
      <c r="B146" s="472"/>
      <c r="C146" s="473"/>
      <c r="D146" s="615"/>
      <c r="E146" s="653" t="str">
        <f xml:space="preserve"> C143</f>
        <v>Oil Operating Costs</v>
      </c>
      <c r="F146" s="653"/>
      <c r="G146" s="653" t="s">
        <v>609</v>
      </c>
      <c r="H146" s="516"/>
      <c r="I146" s="516">
        <f xml:space="preserve"> SUM(K146:BH146)</f>
        <v>315.00000000000006</v>
      </c>
      <c r="J146" s="516"/>
      <c r="K146" s="516">
        <f t="shared" ref="K146:AP146" si="49" xml:space="preserve"> K144 * $F$145</f>
        <v>0</v>
      </c>
      <c r="L146" s="516">
        <f t="shared" si="49"/>
        <v>0</v>
      </c>
      <c r="M146" s="516">
        <f t="shared" si="49"/>
        <v>0</v>
      </c>
      <c r="N146" s="516">
        <f t="shared" si="49"/>
        <v>0</v>
      </c>
      <c r="O146" s="516">
        <f t="shared" si="49"/>
        <v>0</v>
      </c>
      <c r="P146" s="516">
        <f t="shared" si="49"/>
        <v>0</v>
      </c>
      <c r="Q146" s="516">
        <f t="shared" si="49"/>
        <v>0</v>
      </c>
      <c r="R146" s="516">
        <f t="shared" si="49"/>
        <v>0</v>
      </c>
      <c r="S146" s="516">
        <f t="shared" si="49"/>
        <v>0</v>
      </c>
      <c r="T146" s="516">
        <f t="shared" si="49"/>
        <v>4.41</v>
      </c>
      <c r="U146" s="516">
        <f t="shared" si="49"/>
        <v>10.71</v>
      </c>
      <c r="V146" s="516">
        <f t="shared" si="49"/>
        <v>10.71</v>
      </c>
      <c r="W146" s="516">
        <f t="shared" si="49"/>
        <v>10.71</v>
      </c>
      <c r="X146" s="516">
        <f t="shared" si="49"/>
        <v>10.71</v>
      </c>
      <c r="Y146" s="516">
        <f t="shared" si="49"/>
        <v>10.71</v>
      </c>
      <c r="Z146" s="516">
        <f t="shared" si="49"/>
        <v>10.71</v>
      </c>
      <c r="AA146" s="516">
        <f t="shared" si="49"/>
        <v>10.71</v>
      </c>
      <c r="AB146" s="516">
        <f t="shared" si="49"/>
        <v>10.71</v>
      </c>
      <c r="AC146" s="516">
        <f t="shared" si="49"/>
        <v>10.71</v>
      </c>
      <c r="AD146" s="516">
        <f t="shared" si="49"/>
        <v>10.71</v>
      </c>
      <c r="AE146" s="516">
        <f t="shared" si="49"/>
        <v>10.71</v>
      </c>
      <c r="AF146" s="516">
        <f t="shared" si="49"/>
        <v>10.71</v>
      </c>
      <c r="AG146" s="516">
        <f t="shared" si="49"/>
        <v>10.71</v>
      </c>
      <c r="AH146" s="516">
        <f t="shared" si="49"/>
        <v>10.71</v>
      </c>
      <c r="AI146" s="516">
        <f t="shared" si="49"/>
        <v>10.71</v>
      </c>
      <c r="AJ146" s="516">
        <f t="shared" si="49"/>
        <v>10.71</v>
      </c>
      <c r="AK146" s="516">
        <f t="shared" si="49"/>
        <v>10.71</v>
      </c>
      <c r="AL146" s="516">
        <f t="shared" si="49"/>
        <v>10.71</v>
      </c>
      <c r="AM146" s="516">
        <f t="shared" si="49"/>
        <v>10.71</v>
      </c>
      <c r="AN146" s="516">
        <f t="shared" si="49"/>
        <v>10.71</v>
      </c>
      <c r="AO146" s="516">
        <f t="shared" si="49"/>
        <v>10.71</v>
      </c>
      <c r="AP146" s="516">
        <f t="shared" si="49"/>
        <v>10.71</v>
      </c>
      <c r="AQ146" s="516">
        <f t="shared" ref="AQ146:BH146" si="50" xml:space="preserve"> AQ144 * $F$145</f>
        <v>10.71</v>
      </c>
      <c r="AR146" s="516">
        <f t="shared" si="50"/>
        <v>10.71</v>
      </c>
      <c r="AS146" s="516">
        <f t="shared" si="50"/>
        <v>10.71</v>
      </c>
      <c r="AT146" s="516">
        <f t="shared" si="50"/>
        <v>10.71</v>
      </c>
      <c r="AU146" s="516">
        <f t="shared" si="50"/>
        <v>10.71</v>
      </c>
      <c r="AV146" s="516">
        <f t="shared" si="50"/>
        <v>10.71</v>
      </c>
      <c r="AW146" s="516">
        <f t="shared" si="50"/>
        <v>10.71</v>
      </c>
      <c r="AX146" s="516">
        <f t="shared" si="50"/>
        <v>0</v>
      </c>
      <c r="AY146" s="516">
        <f t="shared" si="50"/>
        <v>0</v>
      </c>
      <c r="AZ146" s="516">
        <f t="shared" si="50"/>
        <v>0</v>
      </c>
      <c r="BA146" s="516">
        <f t="shared" si="50"/>
        <v>0</v>
      </c>
      <c r="BB146" s="516">
        <f t="shared" si="50"/>
        <v>0</v>
      </c>
      <c r="BC146" s="516">
        <f t="shared" si="50"/>
        <v>0</v>
      </c>
      <c r="BD146" s="516">
        <f t="shared" si="50"/>
        <v>0</v>
      </c>
      <c r="BE146" s="516">
        <f t="shared" si="50"/>
        <v>0</v>
      </c>
      <c r="BF146" s="516">
        <f t="shared" si="50"/>
        <v>0</v>
      </c>
      <c r="BG146" s="516">
        <f t="shared" si="50"/>
        <v>0</v>
      </c>
      <c r="BH146" s="516">
        <f t="shared" si="50"/>
        <v>0</v>
      </c>
    </row>
    <row r="147" spans="1:60" s="492" customFormat="1" ht="12.9" customHeight="1" x14ac:dyDescent="0.3">
      <c r="A147" s="472"/>
      <c r="B147" s="472"/>
      <c r="C147" s="526"/>
      <c r="D147" s="615"/>
      <c r="E147" s="651"/>
      <c r="F147" s="651"/>
      <c r="G147" s="651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  <c r="AA147" s="289"/>
      <c r="AB147" s="289"/>
      <c r="AC147" s="289"/>
      <c r="AD147" s="289"/>
      <c r="AE147" s="289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9"/>
      <c r="AP147" s="289"/>
      <c r="AQ147" s="289"/>
      <c r="AR147" s="289"/>
      <c r="AS147" s="289"/>
      <c r="AT147" s="289"/>
      <c r="AU147" s="289"/>
      <c r="AV147" s="289"/>
      <c r="AW147" s="289"/>
      <c r="AX147" s="289"/>
      <c r="AY147" s="289"/>
      <c r="AZ147" s="289"/>
      <c r="BA147" s="289"/>
      <c r="BB147" s="289"/>
      <c r="BC147" s="289"/>
      <c r="BD147" s="289"/>
      <c r="BE147" s="289"/>
      <c r="BF147" s="289"/>
      <c r="BG147" s="289"/>
      <c r="BH147" s="289"/>
    </row>
    <row r="148" spans="1:60" s="492" customFormat="1" ht="12.9" customHeight="1" x14ac:dyDescent="0.3">
      <c r="A148" s="472"/>
      <c r="B148" s="472"/>
      <c r="C148" s="526" t="s">
        <v>619</v>
      </c>
      <c r="D148" s="615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  <c r="AA148" s="289"/>
      <c r="AB148" s="289"/>
      <c r="AC148" s="289"/>
      <c r="AD148" s="289"/>
      <c r="AE148" s="289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9"/>
      <c r="AP148" s="289"/>
      <c r="AQ148" s="289"/>
      <c r="AR148" s="289"/>
      <c r="AS148" s="289"/>
      <c r="AT148" s="289"/>
      <c r="AU148" s="289"/>
      <c r="AV148" s="289"/>
      <c r="AW148" s="289"/>
      <c r="AX148" s="289"/>
      <c r="AY148" s="289"/>
      <c r="AZ148" s="289"/>
      <c r="BA148" s="289"/>
      <c r="BB148" s="289"/>
      <c r="BC148" s="289"/>
      <c r="BD148" s="289"/>
      <c r="BE148" s="289"/>
      <c r="BF148" s="289"/>
      <c r="BG148" s="289"/>
      <c r="BH148" s="289"/>
    </row>
    <row r="149" spans="1:60" s="492" customFormat="1" ht="12.9" customHeight="1" x14ac:dyDescent="0.3">
      <c r="A149" s="472"/>
      <c r="B149" s="472"/>
      <c r="C149" s="526"/>
      <c r="D149" s="615"/>
      <c r="E149" s="651" t="str">
        <f xml:space="preserve"> InpC!E$29</f>
        <v>Variable Operating Costs gas</v>
      </c>
      <c r="F149" s="616">
        <f xml:space="preserve"> InpC!F$29</f>
        <v>0.5</v>
      </c>
      <c r="G149" s="651" t="str">
        <f xml:space="preserve"> InpC!G$29</f>
        <v>$ / MMscf real</v>
      </c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  <c r="AA149" s="289"/>
      <c r="AB149" s="289"/>
      <c r="AC149" s="289"/>
      <c r="AD149" s="289"/>
      <c r="AE149" s="289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9"/>
      <c r="AP149" s="289"/>
      <c r="AQ149" s="289"/>
      <c r="AR149" s="289"/>
      <c r="AS149" s="289"/>
      <c r="AT149" s="289"/>
      <c r="AU149" s="289"/>
      <c r="AV149" s="289"/>
      <c r="AW149" s="289"/>
      <c r="AX149" s="289"/>
      <c r="AY149" s="289"/>
      <c r="AZ149" s="289"/>
      <c r="BA149" s="289"/>
      <c r="BB149" s="289"/>
      <c r="BC149" s="289"/>
      <c r="BD149" s="289"/>
      <c r="BE149" s="289"/>
      <c r="BF149" s="289"/>
      <c r="BG149" s="289"/>
      <c r="BH149" s="289"/>
    </row>
    <row r="150" spans="1:60" s="487" customFormat="1" ht="12.9" customHeight="1" x14ac:dyDescent="0.3">
      <c r="A150" s="478"/>
      <c r="B150" s="478"/>
      <c r="C150" s="483"/>
      <c r="D150" s="632"/>
      <c r="E150" s="632" t="str">
        <f t="shared" ref="E150:AJ150" si="51" xml:space="preserve"> E$42</f>
        <v>Gas Production Volume</v>
      </c>
      <c r="F150" s="632">
        <f t="shared" si="51"/>
        <v>0</v>
      </c>
      <c r="G150" s="632" t="str">
        <f t="shared" si="51"/>
        <v>tcf</v>
      </c>
      <c r="H150" s="632">
        <f t="shared" si="51"/>
        <v>0</v>
      </c>
      <c r="I150" s="632">
        <f t="shared" si="51"/>
        <v>2.9999999999999996</v>
      </c>
      <c r="J150" s="632">
        <f t="shared" si="51"/>
        <v>0</v>
      </c>
      <c r="K150" s="632">
        <f t="shared" si="51"/>
        <v>0</v>
      </c>
      <c r="L150" s="632">
        <f t="shared" si="51"/>
        <v>0</v>
      </c>
      <c r="M150" s="632">
        <f t="shared" si="51"/>
        <v>0</v>
      </c>
      <c r="N150" s="632">
        <f t="shared" si="51"/>
        <v>0</v>
      </c>
      <c r="O150" s="632">
        <f t="shared" si="51"/>
        <v>0</v>
      </c>
      <c r="P150" s="632">
        <f t="shared" si="51"/>
        <v>0</v>
      </c>
      <c r="Q150" s="632">
        <f t="shared" si="51"/>
        <v>0</v>
      </c>
      <c r="R150" s="632">
        <f t="shared" si="51"/>
        <v>0</v>
      </c>
      <c r="S150" s="632">
        <f t="shared" si="51"/>
        <v>0</v>
      </c>
      <c r="T150" s="632">
        <f t="shared" si="51"/>
        <v>4.2000000000000003E-2</v>
      </c>
      <c r="U150" s="632">
        <f t="shared" si="51"/>
        <v>0.10200000000000001</v>
      </c>
      <c r="V150" s="632">
        <f t="shared" si="51"/>
        <v>0.10200000000000001</v>
      </c>
      <c r="W150" s="632">
        <f t="shared" si="51"/>
        <v>0.10200000000000001</v>
      </c>
      <c r="X150" s="632">
        <f t="shared" si="51"/>
        <v>0.10200000000000001</v>
      </c>
      <c r="Y150" s="632">
        <f t="shared" si="51"/>
        <v>0.10200000000000001</v>
      </c>
      <c r="Z150" s="632">
        <f t="shared" si="51"/>
        <v>0.10200000000000001</v>
      </c>
      <c r="AA150" s="632">
        <f t="shared" si="51"/>
        <v>0.10200000000000001</v>
      </c>
      <c r="AB150" s="632">
        <f t="shared" si="51"/>
        <v>0.10200000000000001</v>
      </c>
      <c r="AC150" s="632">
        <f t="shared" si="51"/>
        <v>0.10200000000000001</v>
      </c>
      <c r="AD150" s="632">
        <f t="shared" si="51"/>
        <v>0.10200000000000001</v>
      </c>
      <c r="AE150" s="632">
        <f t="shared" si="51"/>
        <v>0.10200000000000001</v>
      </c>
      <c r="AF150" s="632">
        <f t="shared" si="51"/>
        <v>0.10200000000000001</v>
      </c>
      <c r="AG150" s="632">
        <f t="shared" si="51"/>
        <v>0.10200000000000001</v>
      </c>
      <c r="AH150" s="632">
        <f t="shared" si="51"/>
        <v>0.10200000000000001</v>
      </c>
      <c r="AI150" s="632">
        <f t="shared" si="51"/>
        <v>0.10200000000000001</v>
      </c>
      <c r="AJ150" s="632">
        <f t="shared" si="51"/>
        <v>0.10200000000000001</v>
      </c>
      <c r="AK150" s="632">
        <f t="shared" ref="AK150:BH150" si="52" xml:space="preserve"> AK$42</f>
        <v>0.10200000000000001</v>
      </c>
      <c r="AL150" s="632">
        <f t="shared" si="52"/>
        <v>0.10200000000000001</v>
      </c>
      <c r="AM150" s="632">
        <f t="shared" si="52"/>
        <v>0.10200000000000001</v>
      </c>
      <c r="AN150" s="632">
        <f t="shared" si="52"/>
        <v>0.10200000000000001</v>
      </c>
      <c r="AO150" s="632">
        <f t="shared" si="52"/>
        <v>0.10200000000000001</v>
      </c>
      <c r="AP150" s="632">
        <f t="shared" si="52"/>
        <v>0.10200000000000001</v>
      </c>
      <c r="AQ150" s="632">
        <f t="shared" si="52"/>
        <v>0.10200000000000001</v>
      </c>
      <c r="AR150" s="632">
        <f t="shared" si="52"/>
        <v>0.10200000000000001</v>
      </c>
      <c r="AS150" s="632">
        <f t="shared" si="52"/>
        <v>0.10200000000000001</v>
      </c>
      <c r="AT150" s="632">
        <f t="shared" si="52"/>
        <v>0.10200000000000001</v>
      </c>
      <c r="AU150" s="632">
        <f t="shared" si="52"/>
        <v>0.10200000000000001</v>
      </c>
      <c r="AV150" s="632">
        <f t="shared" si="52"/>
        <v>0.10200000000000001</v>
      </c>
      <c r="AW150" s="632">
        <f t="shared" si="52"/>
        <v>0.10200000000000001</v>
      </c>
      <c r="AX150" s="632">
        <f t="shared" si="52"/>
        <v>0</v>
      </c>
      <c r="AY150" s="632">
        <f t="shared" si="52"/>
        <v>0</v>
      </c>
      <c r="AZ150" s="632">
        <f t="shared" si="52"/>
        <v>0</v>
      </c>
      <c r="BA150" s="632">
        <f t="shared" si="52"/>
        <v>0</v>
      </c>
      <c r="BB150" s="632">
        <f t="shared" si="52"/>
        <v>0</v>
      </c>
      <c r="BC150" s="632">
        <f t="shared" si="52"/>
        <v>0</v>
      </c>
      <c r="BD150" s="632">
        <f t="shared" si="52"/>
        <v>0</v>
      </c>
      <c r="BE150" s="632">
        <f t="shared" si="52"/>
        <v>0</v>
      </c>
      <c r="BF150" s="632">
        <f t="shared" si="52"/>
        <v>0</v>
      </c>
      <c r="BG150" s="632">
        <f t="shared" si="52"/>
        <v>0</v>
      </c>
      <c r="BH150" s="632">
        <f t="shared" si="52"/>
        <v>0</v>
      </c>
    </row>
    <row r="151" spans="1:60" s="487" customFormat="1" ht="12.9" customHeight="1" x14ac:dyDescent="0.3">
      <c r="A151" s="478"/>
      <c r="B151" s="478"/>
      <c r="C151" s="483"/>
      <c r="D151" s="632"/>
      <c r="E151" s="632" t="s">
        <v>620</v>
      </c>
      <c r="F151" s="632"/>
      <c r="G151" s="632" t="s">
        <v>609</v>
      </c>
      <c r="H151" s="632"/>
      <c r="I151" s="516">
        <f xml:space="preserve"> SUM(K151:BH151)</f>
        <v>1500</v>
      </c>
      <c r="J151" s="632"/>
      <c r="K151" s="516">
        <f t="shared" ref="K151:AP151" si="53" xml:space="preserve"> K150 * $F$149 * 1000</f>
        <v>0</v>
      </c>
      <c r="L151" s="516">
        <f t="shared" si="53"/>
        <v>0</v>
      </c>
      <c r="M151" s="516">
        <f t="shared" si="53"/>
        <v>0</v>
      </c>
      <c r="N151" s="516">
        <f t="shared" si="53"/>
        <v>0</v>
      </c>
      <c r="O151" s="516">
        <f t="shared" si="53"/>
        <v>0</v>
      </c>
      <c r="P151" s="516">
        <f t="shared" si="53"/>
        <v>0</v>
      </c>
      <c r="Q151" s="516">
        <f t="shared" si="53"/>
        <v>0</v>
      </c>
      <c r="R151" s="516">
        <f t="shared" si="53"/>
        <v>0</v>
      </c>
      <c r="S151" s="516">
        <f t="shared" si="53"/>
        <v>0</v>
      </c>
      <c r="T151" s="516">
        <f t="shared" si="53"/>
        <v>21</v>
      </c>
      <c r="U151" s="516">
        <f t="shared" si="53"/>
        <v>51.000000000000007</v>
      </c>
      <c r="V151" s="516">
        <f t="shared" si="53"/>
        <v>51.000000000000007</v>
      </c>
      <c r="W151" s="516">
        <f t="shared" si="53"/>
        <v>51.000000000000007</v>
      </c>
      <c r="X151" s="516">
        <f t="shared" si="53"/>
        <v>51.000000000000007</v>
      </c>
      <c r="Y151" s="516">
        <f t="shared" si="53"/>
        <v>51.000000000000007</v>
      </c>
      <c r="Z151" s="516">
        <f t="shared" si="53"/>
        <v>51.000000000000007</v>
      </c>
      <c r="AA151" s="516">
        <f t="shared" si="53"/>
        <v>51.000000000000007</v>
      </c>
      <c r="AB151" s="516">
        <f t="shared" si="53"/>
        <v>51.000000000000007</v>
      </c>
      <c r="AC151" s="516">
        <f t="shared" si="53"/>
        <v>51.000000000000007</v>
      </c>
      <c r="AD151" s="516">
        <f t="shared" si="53"/>
        <v>51.000000000000007</v>
      </c>
      <c r="AE151" s="516">
        <f t="shared" si="53"/>
        <v>51.000000000000007</v>
      </c>
      <c r="AF151" s="516">
        <f t="shared" si="53"/>
        <v>51.000000000000007</v>
      </c>
      <c r="AG151" s="516">
        <f t="shared" si="53"/>
        <v>51.000000000000007</v>
      </c>
      <c r="AH151" s="516">
        <f t="shared" si="53"/>
        <v>51.000000000000007</v>
      </c>
      <c r="AI151" s="516">
        <f t="shared" si="53"/>
        <v>51.000000000000007</v>
      </c>
      <c r="AJ151" s="516">
        <f t="shared" si="53"/>
        <v>51.000000000000007</v>
      </c>
      <c r="AK151" s="516">
        <f t="shared" si="53"/>
        <v>51.000000000000007</v>
      </c>
      <c r="AL151" s="516">
        <f t="shared" si="53"/>
        <v>51.000000000000007</v>
      </c>
      <c r="AM151" s="516">
        <f t="shared" si="53"/>
        <v>51.000000000000007</v>
      </c>
      <c r="AN151" s="516">
        <f t="shared" si="53"/>
        <v>51.000000000000007</v>
      </c>
      <c r="AO151" s="516">
        <f t="shared" si="53"/>
        <v>51.000000000000007</v>
      </c>
      <c r="AP151" s="516">
        <f t="shared" si="53"/>
        <v>51.000000000000007</v>
      </c>
      <c r="AQ151" s="516">
        <f t="shared" ref="AQ151:BH151" si="54" xml:space="preserve"> AQ150 * $F$149 * 1000</f>
        <v>51.000000000000007</v>
      </c>
      <c r="AR151" s="516">
        <f t="shared" si="54"/>
        <v>51.000000000000007</v>
      </c>
      <c r="AS151" s="516">
        <f t="shared" si="54"/>
        <v>51.000000000000007</v>
      </c>
      <c r="AT151" s="516">
        <f t="shared" si="54"/>
        <v>51.000000000000007</v>
      </c>
      <c r="AU151" s="516">
        <f t="shared" si="54"/>
        <v>51.000000000000007</v>
      </c>
      <c r="AV151" s="516">
        <f t="shared" si="54"/>
        <v>51.000000000000007</v>
      </c>
      <c r="AW151" s="516">
        <f t="shared" si="54"/>
        <v>51.000000000000007</v>
      </c>
      <c r="AX151" s="516">
        <f t="shared" si="54"/>
        <v>0</v>
      </c>
      <c r="AY151" s="516">
        <f t="shared" si="54"/>
        <v>0</v>
      </c>
      <c r="AZ151" s="516">
        <f t="shared" si="54"/>
        <v>0</v>
      </c>
      <c r="BA151" s="516">
        <f t="shared" si="54"/>
        <v>0</v>
      </c>
      <c r="BB151" s="516">
        <f t="shared" si="54"/>
        <v>0</v>
      </c>
      <c r="BC151" s="516">
        <f t="shared" si="54"/>
        <v>0</v>
      </c>
      <c r="BD151" s="516">
        <f t="shared" si="54"/>
        <v>0</v>
      </c>
      <c r="BE151" s="516">
        <f t="shared" si="54"/>
        <v>0</v>
      </c>
      <c r="BF151" s="516">
        <f t="shared" si="54"/>
        <v>0</v>
      </c>
      <c r="BG151" s="516">
        <f t="shared" si="54"/>
        <v>0</v>
      </c>
      <c r="BH151" s="516">
        <f t="shared" si="54"/>
        <v>0</v>
      </c>
    </row>
    <row r="152" spans="1:60" s="492" customFormat="1" ht="12.9" customHeight="1" x14ac:dyDescent="0.3">
      <c r="A152" s="472"/>
      <c r="B152" s="472"/>
      <c r="C152" s="526"/>
      <c r="D152" s="615"/>
      <c r="E152" s="651"/>
      <c r="F152" s="651"/>
      <c r="G152" s="651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  <c r="AA152" s="289"/>
      <c r="AB152" s="289"/>
      <c r="AC152" s="289"/>
      <c r="AD152" s="289"/>
      <c r="AE152" s="289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9"/>
      <c r="AP152" s="289"/>
      <c r="AQ152" s="289"/>
      <c r="AR152" s="289"/>
      <c r="AS152" s="289"/>
      <c r="AT152" s="289"/>
      <c r="AU152" s="289"/>
      <c r="AV152" s="289"/>
      <c r="AW152" s="289"/>
      <c r="AX152" s="289"/>
      <c r="AY152" s="289"/>
      <c r="AZ152" s="289"/>
      <c r="BA152" s="289"/>
      <c r="BB152" s="289"/>
      <c r="BC152" s="289"/>
      <c r="BD152" s="289"/>
      <c r="BE152" s="289"/>
      <c r="BF152" s="289"/>
      <c r="BG152" s="289"/>
      <c r="BH152" s="289"/>
    </row>
    <row r="153" spans="1:60" s="492" customFormat="1" ht="12.9" customHeight="1" x14ac:dyDescent="0.3">
      <c r="A153" s="472"/>
      <c r="B153" s="472"/>
      <c r="C153" s="526"/>
      <c r="D153" s="615"/>
      <c r="E153" s="651" t="str">
        <f xml:space="preserve"> InpC!E$30</f>
        <v>Fixed Operating Costs</v>
      </c>
      <c r="F153" s="652">
        <f xml:space="preserve"> InpC!F$30</f>
        <v>50</v>
      </c>
      <c r="G153" s="651" t="str">
        <f xml:space="preserve"> InpC!G$30</f>
        <v>$ mln / pa</v>
      </c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  <c r="AA153" s="289"/>
      <c r="AB153" s="289"/>
      <c r="AC153" s="289"/>
      <c r="AD153" s="289"/>
      <c r="AE153" s="289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9"/>
      <c r="AP153" s="289"/>
      <c r="AQ153" s="289"/>
      <c r="AR153" s="289"/>
      <c r="AS153" s="289"/>
      <c r="AT153" s="289"/>
      <c r="AU153" s="289"/>
      <c r="AV153" s="289"/>
      <c r="AW153" s="289"/>
      <c r="AX153" s="289"/>
      <c r="AY153" s="289"/>
      <c r="AZ153" s="289"/>
      <c r="BA153" s="289"/>
      <c r="BB153" s="289"/>
      <c r="BC153" s="289"/>
      <c r="BD153" s="289"/>
      <c r="BE153" s="289"/>
      <c r="BF153" s="289"/>
      <c r="BG153" s="289"/>
      <c r="BH153" s="289"/>
    </row>
    <row r="154" spans="1:60" s="492" customFormat="1" ht="12.9" customHeight="1" x14ac:dyDescent="0.3">
      <c r="A154" s="472"/>
      <c r="B154" s="472"/>
      <c r="C154" s="526"/>
      <c r="D154" s="615"/>
      <c r="E154" s="651" t="str">
        <f xml:space="preserve"> 'Time&amp;Esc'!E$57</f>
        <v>Production period</v>
      </c>
      <c r="F154" s="651">
        <f xml:space="preserve"> 'Time&amp;Esc'!F$57</f>
        <v>0</v>
      </c>
      <c r="G154" s="651" t="str">
        <f xml:space="preserve"> 'Time&amp;Esc'!G$57</f>
        <v>flag</v>
      </c>
      <c r="H154" s="651">
        <f xml:space="preserve"> 'Time&amp;Esc'!H$57</f>
        <v>0</v>
      </c>
      <c r="I154" s="651">
        <f xml:space="preserve"> 'Time&amp;Esc'!I$57</f>
        <v>30</v>
      </c>
      <c r="J154" s="651">
        <f xml:space="preserve"> 'Time&amp;Esc'!J$57</f>
        <v>0</v>
      </c>
      <c r="K154" s="651">
        <f xml:space="preserve"> 'Time&amp;Esc'!K$57</f>
        <v>0</v>
      </c>
      <c r="L154" s="651">
        <f xml:space="preserve"> 'Time&amp;Esc'!L$57</f>
        <v>0</v>
      </c>
      <c r="M154" s="651">
        <f xml:space="preserve"> 'Time&amp;Esc'!M$57</f>
        <v>0</v>
      </c>
      <c r="N154" s="651">
        <f xml:space="preserve"> 'Time&amp;Esc'!N$57</f>
        <v>0</v>
      </c>
      <c r="O154" s="651">
        <f xml:space="preserve"> 'Time&amp;Esc'!O$57</f>
        <v>0</v>
      </c>
      <c r="P154" s="651">
        <f xml:space="preserve"> 'Time&amp;Esc'!P$57</f>
        <v>0</v>
      </c>
      <c r="Q154" s="651">
        <f xml:space="preserve"> 'Time&amp;Esc'!Q$57</f>
        <v>0</v>
      </c>
      <c r="R154" s="651">
        <f xml:space="preserve"> 'Time&amp;Esc'!R$57</f>
        <v>0</v>
      </c>
      <c r="S154" s="651">
        <f xml:space="preserve"> 'Time&amp;Esc'!S$57</f>
        <v>0</v>
      </c>
      <c r="T154" s="651">
        <f xml:space="preserve"> 'Time&amp;Esc'!T$57</f>
        <v>1</v>
      </c>
      <c r="U154" s="651">
        <f xml:space="preserve"> 'Time&amp;Esc'!U$57</f>
        <v>1</v>
      </c>
      <c r="V154" s="651">
        <f xml:space="preserve"> 'Time&amp;Esc'!V$57</f>
        <v>1</v>
      </c>
      <c r="W154" s="651">
        <f xml:space="preserve"> 'Time&amp;Esc'!W$57</f>
        <v>1</v>
      </c>
      <c r="X154" s="651">
        <f xml:space="preserve"> 'Time&amp;Esc'!X$57</f>
        <v>1</v>
      </c>
      <c r="Y154" s="651">
        <f xml:space="preserve"> 'Time&amp;Esc'!Y$57</f>
        <v>1</v>
      </c>
      <c r="Z154" s="651">
        <f xml:space="preserve"> 'Time&amp;Esc'!Z$57</f>
        <v>1</v>
      </c>
      <c r="AA154" s="651">
        <f xml:space="preserve"> 'Time&amp;Esc'!AA$57</f>
        <v>1</v>
      </c>
      <c r="AB154" s="651">
        <f xml:space="preserve"> 'Time&amp;Esc'!AB$57</f>
        <v>1</v>
      </c>
      <c r="AC154" s="651">
        <f xml:space="preserve"> 'Time&amp;Esc'!AC$57</f>
        <v>1</v>
      </c>
      <c r="AD154" s="651">
        <f xml:space="preserve"> 'Time&amp;Esc'!AD$57</f>
        <v>1</v>
      </c>
      <c r="AE154" s="651">
        <f xml:space="preserve"> 'Time&amp;Esc'!AE$57</f>
        <v>1</v>
      </c>
      <c r="AF154" s="651">
        <f xml:space="preserve"> 'Time&amp;Esc'!AF$57</f>
        <v>1</v>
      </c>
      <c r="AG154" s="651">
        <f xml:space="preserve"> 'Time&amp;Esc'!AG$57</f>
        <v>1</v>
      </c>
      <c r="AH154" s="651">
        <f xml:space="preserve"> 'Time&amp;Esc'!AH$57</f>
        <v>1</v>
      </c>
      <c r="AI154" s="651">
        <f xml:space="preserve"> 'Time&amp;Esc'!AI$57</f>
        <v>1</v>
      </c>
      <c r="AJ154" s="651">
        <f xml:space="preserve"> 'Time&amp;Esc'!AJ$57</f>
        <v>1</v>
      </c>
      <c r="AK154" s="651">
        <f xml:space="preserve"> 'Time&amp;Esc'!AK$57</f>
        <v>1</v>
      </c>
      <c r="AL154" s="651">
        <f xml:space="preserve"> 'Time&amp;Esc'!AL$57</f>
        <v>1</v>
      </c>
      <c r="AM154" s="651">
        <f xml:space="preserve"> 'Time&amp;Esc'!AM$57</f>
        <v>1</v>
      </c>
      <c r="AN154" s="651">
        <f xml:space="preserve"> 'Time&amp;Esc'!AN$57</f>
        <v>1</v>
      </c>
      <c r="AO154" s="651">
        <f xml:space="preserve"> 'Time&amp;Esc'!AO$57</f>
        <v>1</v>
      </c>
      <c r="AP154" s="651">
        <f xml:space="preserve"> 'Time&amp;Esc'!AP$57</f>
        <v>1</v>
      </c>
      <c r="AQ154" s="651">
        <f xml:space="preserve"> 'Time&amp;Esc'!AQ$57</f>
        <v>1</v>
      </c>
      <c r="AR154" s="651">
        <f xml:space="preserve"> 'Time&amp;Esc'!AR$57</f>
        <v>1</v>
      </c>
      <c r="AS154" s="651">
        <f xml:space="preserve"> 'Time&amp;Esc'!AS$57</f>
        <v>1</v>
      </c>
      <c r="AT154" s="651">
        <f xml:space="preserve"> 'Time&amp;Esc'!AT$57</f>
        <v>1</v>
      </c>
      <c r="AU154" s="651">
        <f xml:space="preserve"> 'Time&amp;Esc'!AU$57</f>
        <v>1</v>
      </c>
      <c r="AV154" s="651">
        <f xml:space="preserve"> 'Time&amp;Esc'!AV$57</f>
        <v>1</v>
      </c>
      <c r="AW154" s="651">
        <f xml:space="preserve"> 'Time&amp;Esc'!AW$57</f>
        <v>1</v>
      </c>
      <c r="AX154" s="651">
        <f xml:space="preserve"> 'Time&amp;Esc'!AX$57</f>
        <v>0</v>
      </c>
      <c r="AY154" s="651">
        <f xml:space="preserve"> 'Time&amp;Esc'!AY$57</f>
        <v>0</v>
      </c>
      <c r="AZ154" s="651">
        <f xml:space="preserve"> 'Time&amp;Esc'!AZ$57</f>
        <v>0</v>
      </c>
      <c r="BA154" s="651">
        <f xml:space="preserve"> 'Time&amp;Esc'!BA$57</f>
        <v>0</v>
      </c>
      <c r="BB154" s="651">
        <f xml:space="preserve"> 'Time&amp;Esc'!BB$57</f>
        <v>0</v>
      </c>
      <c r="BC154" s="651">
        <f xml:space="preserve"> 'Time&amp;Esc'!BC$57</f>
        <v>0</v>
      </c>
      <c r="BD154" s="651">
        <f xml:space="preserve"> 'Time&amp;Esc'!BD$57</f>
        <v>0</v>
      </c>
      <c r="BE154" s="651">
        <f xml:space="preserve"> 'Time&amp;Esc'!BE$57</f>
        <v>0</v>
      </c>
      <c r="BF154" s="651">
        <f xml:space="preserve"> 'Time&amp;Esc'!BF$57</f>
        <v>0</v>
      </c>
      <c r="BG154" s="651">
        <f xml:space="preserve"> 'Time&amp;Esc'!BG$57</f>
        <v>0</v>
      </c>
      <c r="BH154" s="651">
        <f xml:space="preserve"> 'Time&amp;Esc'!BH$57</f>
        <v>0</v>
      </c>
    </row>
    <row r="155" spans="1:60" s="493" customFormat="1" ht="12.9" customHeight="1" x14ac:dyDescent="0.3">
      <c r="A155" s="472"/>
      <c r="B155" s="472"/>
      <c r="C155" s="473"/>
      <c r="D155" s="615"/>
      <c r="E155" s="653" t="s">
        <v>621</v>
      </c>
      <c r="F155" s="653"/>
      <c r="G155" s="653" t="s">
        <v>609</v>
      </c>
      <c r="H155" s="516"/>
      <c r="I155" s="516">
        <f xml:space="preserve"> SUM(K155:BH155)</f>
        <v>1500</v>
      </c>
      <c r="J155" s="516"/>
      <c r="K155" s="516">
        <f t="shared" ref="K155:AP155" si="55" xml:space="preserve"> K154 * $F$153</f>
        <v>0</v>
      </c>
      <c r="L155" s="516">
        <f t="shared" si="55"/>
        <v>0</v>
      </c>
      <c r="M155" s="516">
        <f t="shared" si="55"/>
        <v>0</v>
      </c>
      <c r="N155" s="516">
        <f t="shared" si="55"/>
        <v>0</v>
      </c>
      <c r="O155" s="516">
        <f t="shared" si="55"/>
        <v>0</v>
      </c>
      <c r="P155" s="516">
        <f t="shared" si="55"/>
        <v>0</v>
      </c>
      <c r="Q155" s="516">
        <f t="shared" si="55"/>
        <v>0</v>
      </c>
      <c r="R155" s="516">
        <f t="shared" si="55"/>
        <v>0</v>
      </c>
      <c r="S155" s="516">
        <f t="shared" si="55"/>
        <v>0</v>
      </c>
      <c r="T155" s="516">
        <f t="shared" si="55"/>
        <v>50</v>
      </c>
      <c r="U155" s="516">
        <f t="shared" si="55"/>
        <v>50</v>
      </c>
      <c r="V155" s="516">
        <f t="shared" si="55"/>
        <v>50</v>
      </c>
      <c r="W155" s="516">
        <f t="shared" si="55"/>
        <v>50</v>
      </c>
      <c r="X155" s="516">
        <f t="shared" si="55"/>
        <v>50</v>
      </c>
      <c r="Y155" s="516">
        <f t="shared" si="55"/>
        <v>50</v>
      </c>
      <c r="Z155" s="516">
        <f t="shared" si="55"/>
        <v>50</v>
      </c>
      <c r="AA155" s="516">
        <f t="shared" si="55"/>
        <v>50</v>
      </c>
      <c r="AB155" s="516">
        <f t="shared" si="55"/>
        <v>50</v>
      </c>
      <c r="AC155" s="516">
        <f t="shared" si="55"/>
        <v>50</v>
      </c>
      <c r="AD155" s="516">
        <f t="shared" si="55"/>
        <v>50</v>
      </c>
      <c r="AE155" s="516">
        <f t="shared" si="55"/>
        <v>50</v>
      </c>
      <c r="AF155" s="516">
        <f t="shared" si="55"/>
        <v>50</v>
      </c>
      <c r="AG155" s="516">
        <f t="shared" si="55"/>
        <v>50</v>
      </c>
      <c r="AH155" s="516">
        <f t="shared" si="55"/>
        <v>50</v>
      </c>
      <c r="AI155" s="516">
        <f t="shared" si="55"/>
        <v>50</v>
      </c>
      <c r="AJ155" s="516">
        <f t="shared" si="55"/>
        <v>50</v>
      </c>
      <c r="AK155" s="516">
        <f t="shared" si="55"/>
        <v>50</v>
      </c>
      <c r="AL155" s="516">
        <f t="shared" si="55"/>
        <v>50</v>
      </c>
      <c r="AM155" s="516">
        <f t="shared" si="55"/>
        <v>50</v>
      </c>
      <c r="AN155" s="516">
        <f t="shared" si="55"/>
        <v>50</v>
      </c>
      <c r="AO155" s="516">
        <f t="shared" si="55"/>
        <v>50</v>
      </c>
      <c r="AP155" s="516">
        <f t="shared" si="55"/>
        <v>50</v>
      </c>
      <c r="AQ155" s="516">
        <f t="shared" ref="AQ155:BH155" si="56" xml:space="preserve"> AQ154 * $F$153</f>
        <v>50</v>
      </c>
      <c r="AR155" s="516">
        <f t="shared" si="56"/>
        <v>50</v>
      </c>
      <c r="AS155" s="516">
        <f t="shared" si="56"/>
        <v>50</v>
      </c>
      <c r="AT155" s="516">
        <f t="shared" si="56"/>
        <v>50</v>
      </c>
      <c r="AU155" s="516">
        <f t="shared" si="56"/>
        <v>50</v>
      </c>
      <c r="AV155" s="516">
        <f t="shared" si="56"/>
        <v>50</v>
      </c>
      <c r="AW155" s="516">
        <f t="shared" si="56"/>
        <v>50</v>
      </c>
      <c r="AX155" s="516">
        <f t="shared" si="56"/>
        <v>0</v>
      </c>
      <c r="AY155" s="516">
        <f t="shared" si="56"/>
        <v>0</v>
      </c>
      <c r="AZ155" s="516">
        <f t="shared" si="56"/>
        <v>0</v>
      </c>
      <c r="BA155" s="516">
        <f t="shared" si="56"/>
        <v>0</v>
      </c>
      <c r="BB155" s="516">
        <f t="shared" si="56"/>
        <v>0</v>
      </c>
      <c r="BC155" s="516">
        <f t="shared" si="56"/>
        <v>0</v>
      </c>
      <c r="BD155" s="516">
        <f t="shared" si="56"/>
        <v>0</v>
      </c>
      <c r="BE155" s="516">
        <f t="shared" si="56"/>
        <v>0</v>
      </c>
      <c r="BF155" s="516">
        <f t="shared" si="56"/>
        <v>0</v>
      </c>
      <c r="BG155" s="516">
        <f t="shared" si="56"/>
        <v>0</v>
      </c>
      <c r="BH155" s="516">
        <f t="shared" si="56"/>
        <v>0</v>
      </c>
    </row>
    <row r="156" spans="1:60" s="492" customFormat="1" ht="12.9" customHeight="1" x14ac:dyDescent="0.3">
      <c r="A156" s="472"/>
      <c r="B156" s="472"/>
      <c r="C156" s="526"/>
      <c r="D156" s="615"/>
      <c r="E156" s="651"/>
      <c r="F156" s="651"/>
      <c r="G156" s="651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  <c r="AA156" s="289"/>
      <c r="AB156" s="289"/>
      <c r="AC156" s="289"/>
      <c r="AD156" s="289"/>
      <c r="AE156" s="289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9"/>
      <c r="AP156" s="289"/>
      <c r="AQ156" s="289"/>
      <c r="AR156" s="289"/>
      <c r="AS156" s="289"/>
      <c r="AT156" s="289"/>
      <c r="AU156" s="289"/>
      <c r="AV156" s="289"/>
      <c r="AW156" s="289"/>
      <c r="AX156" s="289"/>
      <c r="AY156" s="289"/>
      <c r="AZ156" s="289"/>
      <c r="BA156" s="289"/>
      <c r="BB156" s="289"/>
      <c r="BC156" s="289"/>
      <c r="BD156" s="289"/>
      <c r="BE156" s="289"/>
      <c r="BF156" s="289"/>
      <c r="BG156" s="289"/>
      <c r="BH156" s="289"/>
    </row>
    <row r="157" spans="1:60" s="492" customFormat="1" ht="12.9" customHeight="1" x14ac:dyDescent="0.3">
      <c r="A157" s="472"/>
      <c r="B157" s="472"/>
      <c r="C157" s="526"/>
      <c r="D157" s="615"/>
      <c r="E157" s="516" t="str">
        <f t="shared" ref="E157:AJ157" si="57" xml:space="preserve"> E$151</f>
        <v>Variable Gas Operating Costs</v>
      </c>
      <c r="F157" s="516">
        <f t="shared" si="57"/>
        <v>0</v>
      </c>
      <c r="G157" s="516" t="str">
        <f t="shared" si="57"/>
        <v>$ mln</v>
      </c>
      <c r="H157" s="516">
        <f t="shared" si="57"/>
        <v>0</v>
      </c>
      <c r="I157" s="516">
        <f t="shared" si="57"/>
        <v>1500</v>
      </c>
      <c r="J157" s="516">
        <f t="shared" si="57"/>
        <v>0</v>
      </c>
      <c r="K157" s="516">
        <f t="shared" si="57"/>
        <v>0</v>
      </c>
      <c r="L157" s="516">
        <f t="shared" si="57"/>
        <v>0</v>
      </c>
      <c r="M157" s="516">
        <f t="shared" si="57"/>
        <v>0</v>
      </c>
      <c r="N157" s="516">
        <f t="shared" si="57"/>
        <v>0</v>
      </c>
      <c r="O157" s="516">
        <f t="shared" si="57"/>
        <v>0</v>
      </c>
      <c r="P157" s="516">
        <f t="shared" si="57"/>
        <v>0</v>
      </c>
      <c r="Q157" s="516">
        <f t="shared" si="57"/>
        <v>0</v>
      </c>
      <c r="R157" s="516">
        <f t="shared" si="57"/>
        <v>0</v>
      </c>
      <c r="S157" s="516">
        <f t="shared" si="57"/>
        <v>0</v>
      </c>
      <c r="T157" s="516">
        <f t="shared" si="57"/>
        <v>21</v>
      </c>
      <c r="U157" s="516">
        <f t="shared" si="57"/>
        <v>51.000000000000007</v>
      </c>
      <c r="V157" s="516">
        <f t="shared" si="57"/>
        <v>51.000000000000007</v>
      </c>
      <c r="W157" s="516">
        <f t="shared" si="57"/>
        <v>51.000000000000007</v>
      </c>
      <c r="X157" s="516">
        <f t="shared" si="57"/>
        <v>51.000000000000007</v>
      </c>
      <c r="Y157" s="516">
        <f t="shared" si="57"/>
        <v>51.000000000000007</v>
      </c>
      <c r="Z157" s="516">
        <f t="shared" si="57"/>
        <v>51.000000000000007</v>
      </c>
      <c r="AA157" s="516">
        <f t="shared" si="57"/>
        <v>51.000000000000007</v>
      </c>
      <c r="AB157" s="516">
        <f t="shared" si="57"/>
        <v>51.000000000000007</v>
      </c>
      <c r="AC157" s="516">
        <f t="shared" si="57"/>
        <v>51.000000000000007</v>
      </c>
      <c r="AD157" s="516">
        <f t="shared" si="57"/>
        <v>51.000000000000007</v>
      </c>
      <c r="AE157" s="516">
        <f t="shared" si="57"/>
        <v>51.000000000000007</v>
      </c>
      <c r="AF157" s="516">
        <f t="shared" si="57"/>
        <v>51.000000000000007</v>
      </c>
      <c r="AG157" s="516">
        <f t="shared" si="57"/>
        <v>51.000000000000007</v>
      </c>
      <c r="AH157" s="516">
        <f t="shared" si="57"/>
        <v>51.000000000000007</v>
      </c>
      <c r="AI157" s="516">
        <f t="shared" si="57"/>
        <v>51.000000000000007</v>
      </c>
      <c r="AJ157" s="516">
        <f t="shared" si="57"/>
        <v>51.000000000000007</v>
      </c>
      <c r="AK157" s="516">
        <f t="shared" ref="AK157:BH157" si="58" xml:space="preserve"> AK$151</f>
        <v>51.000000000000007</v>
      </c>
      <c r="AL157" s="516">
        <f t="shared" si="58"/>
        <v>51.000000000000007</v>
      </c>
      <c r="AM157" s="516">
        <f t="shared" si="58"/>
        <v>51.000000000000007</v>
      </c>
      <c r="AN157" s="516">
        <f t="shared" si="58"/>
        <v>51.000000000000007</v>
      </c>
      <c r="AO157" s="516">
        <f t="shared" si="58"/>
        <v>51.000000000000007</v>
      </c>
      <c r="AP157" s="516">
        <f t="shared" si="58"/>
        <v>51.000000000000007</v>
      </c>
      <c r="AQ157" s="516">
        <f t="shared" si="58"/>
        <v>51.000000000000007</v>
      </c>
      <c r="AR157" s="516">
        <f t="shared" si="58"/>
        <v>51.000000000000007</v>
      </c>
      <c r="AS157" s="516">
        <f t="shared" si="58"/>
        <v>51.000000000000007</v>
      </c>
      <c r="AT157" s="516">
        <f t="shared" si="58"/>
        <v>51.000000000000007</v>
      </c>
      <c r="AU157" s="516">
        <f t="shared" si="58"/>
        <v>51.000000000000007</v>
      </c>
      <c r="AV157" s="516">
        <f t="shared" si="58"/>
        <v>51.000000000000007</v>
      </c>
      <c r="AW157" s="516">
        <f t="shared" si="58"/>
        <v>51.000000000000007</v>
      </c>
      <c r="AX157" s="516">
        <f t="shared" si="58"/>
        <v>0</v>
      </c>
      <c r="AY157" s="516">
        <f t="shared" si="58"/>
        <v>0</v>
      </c>
      <c r="AZ157" s="516">
        <f t="shared" si="58"/>
        <v>0</v>
      </c>
      <c r="BA157" s="516">
        <f t="shared" si="58"/>
        <v>0</v>
      </c>
      <c r="BB157" s="516">
        <f t="shared" si="58"/>
        <v>0</v>
      </c>
      <c r="BC157" s="516">
        <f t="shared" si="58"/>
        <v>0</v>
      </c>
      <c r="BD157" s="516">
        <f t="shared" si="58"/>
        <v>0</v>
      </c>
      <c r="BE157" s="516">
        <f t="shared" si="58"/>
        <v>0</v>
      </c>
      <c r="BF157" s="516">
        <f t="shared" si="58"/>
        <v>0</v>
      </c>
      <c r="BG157" s="516">
        <f t="shared" si="58"/>
        <v>0</v>
      </c>
      <c r="BH157" s="516">
        <f t="shared" si="58"/>
        <v>0</v>
      </c>
    </row>
    <row r="158" spans="1:60" s="492" customFormat="1" ht="12.9" customHeight="1" x14ac:dyDescent="0.3">
      <c r="A158" s="472"/>
      <c r="B158" s="472"/>
      <c r="C158" s="526"/>
      <c r="D158" s="615"/>
      <c r="E158" s="516" t="str">
        <f t="shared" ref="E158:AJ158" si="59" xml:space="preserve"> E$155</f>
        <v>Fixed Gas Operating Costs</v>
      </c>
      <c r="F158" s="516">
        <f t="shared" si="59"/>
        <v>0</v>
      </c>
      <c r="G158" s="516" t="str">
        <f t="shared" si="59"/>
        <v>$ mln</v>
      </c>
      <c r="H158" s="516">
        <f t="shared" si="59"/>
        <v>0</v>
      </c>
      <c r="I158" s="516">
        <f t="shared" si="59"/>
        <v>1500</v>
      </c>
      <c r="J158" s="516">
        <f t="shared" si="59"/>
        <v>0</v>
      </c>
      <c r="K158" s="516">
        <f t="shared" si="59"/>
        <v>0</v>
      </c>
      <c r="L158" s="516">
        <f t="shared" si="59"/>
        <v>0</v>
      </c>
      <c r="M158" s="516">
        <f t="shared" si="59"/>
        <v>0</v>
      </c>
      <c r="N158" s="516">
        <f t="shared" si="59"/>
        <v>0</v>
      </c>
      <c r="O158" s="516">
        <f t="shared" si="59"/>
        <v>0</v>
      </c>
      <c r="P158" s="516">
        <f t="shared" si="59"/>
        <v>0</v>
      </c>
      <c r="Q158" s="516">
        <f t="shared" si="59"/>
        <v>0</v>
      </c>
      <c r="R158" s="516">
        <f t="shared" si="59"/>
        <v>0</v>
      </c>
      <c r="S158" s="516">
        <f t="shared" si="59"/>
        <v>0</v>
      </c>
      <c r="T158" s="516">
        <f t="shared" si="59"/>
        <v>50</v>
      </c>
      <c r="U158" s="516">
        <f t="shared" si="59"/>
        <v>50</v>
      </c>
      <c r="V158" s="516">
        <f t="shared" si="59"/>
        <v>50</v>
      </c>
      <c r="W158" s="516">
        <f t="shared" si="59"/>
        <v>50</v>
      </c>
      <c r="X158" s="516">
        <f t="shared" si="59"/>
        <v>50</v>
      </c>
      <c r="Y158" s="516">
        <f t="shared" si="59"/>
        <v>50</v>
      </c>
      <c r="Z158" s="516">
        <f t="shared" si="59"/>
        <v>50</v>
      </c>
      <c r="AA158" s="516">
        <f t="shared" si="59"/>
        <v>50</v>
      </c>
      <c r="AB158" s="516">
        <f t="shared" si="59"/>
        <v>50</v>
      </c>
      <c r="AC158" s="516">
        <f t="shared" si="59"/>
        <v>50</v>
      </c>
      <c r="AD158" s="516">
        <f t="shared" si="59"/>
        <v>50</v>
      </c>
      <c r="AE158" s="516">
        <f t="shared" si="59"/>
        <v>50</v>
      </c>
      <c r="AF158" s="516">
        <f t="shared" si="59"/>
        <v>50</v>
      </c>
      <c r="AG158" s="516">
        <f t="shared" si="59"/>
        <v>50</v>
      </c>
      <c r="AH158" s="516">
        <f t="shared" si="59"/>
        <v>50</v>
      </c>
      <c r="AI158" s="516">
        <f t="shared" si="59"/>
        <v>50</v>
      </c>
      <c r="AJ158" s="516">
        <f t="shared" si="59"/>
        <v>50</v>
      </c>
      <c r="AK158" s="516">
        <f t="shared" ref="AK158:BH158" si="60" xml:space="preserve"> AK$155</f>
        <v>50</v>
      </c>
      <c r="AL158" s="516">
        <f t="shared" si="60"/>
        <v>50</v>
      </c>
      <c r="AM158" s="516">
        <f t="shared" si="60"/>
        <v>50</v>
      </c>
      <c r="AN158" s="516">
        <f t="shared" si="60"/>
        <v>50</v>
      </c>
      <c r="AO158" s="516">
        <f t="shared" si="60"/>
        <v>50</v>
      </c>
      <c r="AP158" s="516">
        <f t="shared" si="60"/>
        <v>50</v>
      </c>
      <c r="AQ158" s="516">
        <f t="shared" si="60"/>
        <v>50</v>
      </c>
      <c r="AR158" s="516">
        <f t="shared" si="60"/>
        <v>50</v>
      </c>
      <c r="AS158" s="516">
        <f t="shared" si="60"/>
        <v>50</v>
      </c>
      <c r="AT158" s="516">
        <f t="shared" si="60"/>
        <v>50</v>
      </c>
      <c r="AU158" s="516">
        <f t="shared" si="60"/>
        <v>50</v>
      </c>
      <c r="AV158" s="516">
        <f t="shared" si="60"/>
        <v>50</v>
      </c>
      <c r="AW158" s="516">
        <f t="shared" si="60"/>
        <v>50</v>
      </c>
      <c r="AX158" s="516">
        <f t="shared" si="60"/>
        <v>0</v>
      </c>
      <c r="AY158" s="516">
        <f t="shared" si="60"/>
        <v>0</v>
      </c>
      <c r="AZ158" s="516">
        <f t="shared" si="60"/>
        <v>0</v>
      </c>
      <c r="BA158" s="516">
        <f t="shared" si="60"/>
        <v>0</v>
      </c>
      <c r="BB158" s="516">
        <f t="shared" si="60"/>
        <v>0</v>
      </c>
      <c r="BC158" s="516">
        <f t="shared" si="60"/>
        <v>0</v>
      </c>
      <c r="BD158" s="516">
        <f t="shared" si="60"/>
        <v>0</v>
      </c>
      <c r="BE158" s="516">
        <f t="shared" si="60"/>
        <v>0</v>
      </c>
      <c r="BF158" s="516">
        <f t="shared" si="60"/>
        <v>0</v>
      </c>
      <c r="BG158" s="516">
        <f t="shared" si="60"/>
        <v>0</v>
      </c>
      <c r="BH158" s="516">
        <f t="shared" si="60"/>
        <v>0</v>
      </c>
    </row>
    <row r="159" spans="1:60" s="493" customFormat="1" ht="12.9" customHeight="1" x14ac:dyDescent="0.3">
      <c r="A159" s="472"/>
      <c r="B159" s="472"/>
      <c r="C159" s="473"/>
      <c r="D159" s="615"/>
      <c r="E159" s="653" t="str">
        <f xml:space="preserve"> C148</f>
        <v>Gas Operating Costs: Conventional</v>
      </c>
      <c r="F159" s="653"/>
      <c r="G159" s="653" t="s">
        <v>609</v>
      </c>
      <c r="H159" s="516"/>
      <c r="I159" s="516">
        <f xml:space="preserve"> SUM(K159:BH159)</f>
        <v>3000</v>
      </c>
      <c r="J159" s="516"/>
      <c r="K159" s="516">
        <f t="shared" ref="K159:AP159" si="61" xml:space="preserve"> K157 + K158</f>
        <v>0</v>
      </c>
      <c r="L159" s="516">
        <f t="shared" si="61"/>
        <v>0</v>
      </c>
      <c r="M159" s="516">
        <f t="shared" si="61"/>
        <v>0</v>
      </c>
      <c r="N159" s="516">
        <f t="shared" si="61"/>
        <v>0</v>
      </c>
      <c r="O159" s="516">
        <f t="shared" si="61"/>
        <v>0</v>
      </c>
      <c r="P159" s="516">
        <f t="shared" si="61"/>
        <v>0</v>
      </c>
      <c r="Q159" s="516">
        <f t="shared" si="61"/>
        <v>0</v>
      </c>
      <c r="R159" s="516">
        <f t="shared" si="61"/>
        <v>0</v>
      </c>
      <c r="S159" s="516">
        <f t="shared" si="61"/>
        <v>0</v>
      </c>
      <c r="T159" s="516">
        <f t="shared" si="61"/>
        <v>71</v>
      </c>
      <c r="U159" s="516">
        <f t="shared" si="61"/>
        <v>101</v>
      </c>
      <c r="V159" s="516">
        <f t="shared" si="61"/>
        <v>101</v>
      </c>
      <c r="W159" s="516">
        <f t="shared" si="61"/>
        <v>101</v>
      </c>
      <c r="X159" s="516">
        <f t="shared" si="61"/>
        <v>101</v>
      </c>
      <c r="Y159" s="516">
        <f t="shared" si="61"/>
        <v>101</v>
      </c>
      <c r="Z159" s="516">
        <f t="shared" si="61"/>
        <v>101</v>
      </c>
      <c r="AA159" s="516">
        <f t="shared" si="61"/>
        <v>101</v>
      </c>
      <c r="AB159" s="516">
        <f t="shared" si="61"/>
        <v>101</v>
      </c>
      <c r="AC159" s="516">
        <f t="shared" si="61"/>
        <v>101</v>
      </c>
      <c r="AD159" s="516">
        <f t="shared" si="61"/>
        <v>101</v>
      </c>
      <c r="AE159" s="516">
        <f t="shared" si="61"/>
        <v>101</v>
      </c>
      <c r="AF159" s="516">
        <f t="shared" si="61"/>
        <v>101</v>
      </c>
      <c r="AG159" s="516">
        <f t="shared" si="61"/>
        <v>101</v>
      </c>
      <c r="AH159" s="516">
        <f t="shared" si="61"/>
        <v>101</v>
      </c>
      <c r="AI159" s="516">
        <f t="shared" si="61"/>
        <v>101</v>
      </c>
      <c r="AJ159" s="516">
        <f t="shared" si="61"/>
        <v>101</v>
      </c>
      <c r="AK159" s="516">
        <f t="shared" si="61"/>
        <v>101</v>
      </c>
      <c r="AL159" s="516">
        <f t="shared" si="61"/>
        <v>101</v>
      </c>
      <c r="AM159" s="516">
        <f t="shared" si="61"/>
        <v>101</v>
      </c>
      <c r="AN159" s="516">
        <f t="shared" si="61"/>
        <v>101</v>
      </c>
      <c r="AO159" s="516">
        <f t="shared" si="61"/>
        <v>101</v>
      </c>
      <c r="AP159" s="516">
        <f t="shared" si="61"/>
        <v>101</v>
      </c>
      <c r="AQ159" s="516">
        <f t="shared" ref="AQ159:BH159" si="62" xml:space="preserve"> AQ157 + AQ158</f>
        <v>101</v>
      </c>
      <c r="AR159" s="516">
        <f t="shared" si="62"/>
        <v>101</v>
      </c>
      <c r="AS159" s="516">
        <f t="shared" si="62"/>
        <v>101</v>
      </c>
      <c r="AT159" s="516">
        <f t="shared" si="62"/>
        <v>101</v>
      </c>
      <c r="AU159" s="516">
        <f t="shared" si="62"/>
        <v>101</v>
      </c>
      <c r="AV159" s="516">
        <f t="shared" si="62"/>
        <v>101</v>
      </c>
      <c r="AW159" s="516">
        <f t="shared" si="62"/>
        <v>101</v>
      </c>
      <c r="AX159" s="516">
        <f t="shared" si="62"/>
        <v>0</v>
      </c>
      <c r="AY159" s="516">
        <f t="shared" si="62"/>
        <v>0</v>
      </c>
      <c r="AZ159" s="516">
        <f t="shared" si="62"/>
        <v>0</v>
      </c>
      <c r="BA159" s="516">
        <f t="shared" si="62"/>
        <v>0</v>
      </c>
      <c r="BB159" s="516">
        <f t="shared" si="62"/>
        <v>0</v>
      </c>
      <c r="BC159" s="516">
        <f t="shared" si="62"/>
        <v>0</v>
      </c>
      <c r="BD159" s="516">
        <f t="shared" si="62"/>
        <v>0</v>
      </c>
      <c r="BE159" s="516">
        <f t="shared" si="62"/>
        <v>0</v>
      </c>
      <c r="BF159" s="516">
        <f t="shared" si="62"/>
        <v>0</v>
      </c>
      <c r="BG159" s="516">
        <f t="shared" si="62"/>
        <v>0</v>
      </c>
      <c r="BH159" s="516">
        <f t="shared" si="62"/>
        <v>0</v>
      </c>
    </row>
    <row r="160" spans="1:60" s="492" customFormat="1" ht="12.9" customHeight="1" x14ac:dyDescent="0.3">
      <c r="A160" s="472"/>
      <c r="B160" s="472"/>
      <c r="C160" s="526"/>
      <c r="D160" s="615"/>
      <c r="E160" s="651"/>
      <c r="F160" s="651"/>
      <c r="G160" s="651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  <c r="AA160" s="289"/>
      <c r="AB160" s="289"/>
      <c r="AC160" s="289"/>
      <c r="AD160" s="289"/>
      <c r="AE160" s="289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9"/>
      <c r="AP160" s="289"/>
      <c r="AQ160" s="289"/>
      <c r="AR160" s="289"/>
      <c r="AS160" s="289"/>
      <c r="AT160" s="289"/>
      <c r="AU160" s="289"/>
      <c r="AV160" s="289"/>
      <c r="AW160" s="289"/>
      <c r="AX160" s="289"/>
      <c r="AY160" s="289"/>
      <c r="AZ160" s="289"/>
      <c r="BA160" s="289"/>
      <c r="BB160" s="289"/>
      <c r="BC160" s="289"/>
      <c r="BD160" s="289"/>
      <c r="BE160" s="289"/>
      <c r="BF160" s="289"/>
      <c r="BG160" s="289"/>
      <c r="BH160" s="289"/>
    </row>
    <row r="161" spans="1:60" s="492" customFormat="1" ht="12.9" customHeight="1" x14ac:dyDescent="0.3">
      <c r="A161" s="472"/>
      <c r="B161" s="472"/>
      <c r="C161" s="526" t="s">
        <v>622</v>
      </c>
      <c r="D161" s="615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  <c r="AA161" s="289"/>
      <c r="AB161" s="289"/>
      <c r="AC161" s="289"/>
      <c r="AD161" s="289"/>
      <c r="AE161" s="289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9"/>
      <c r="AP161" s="289"/>
      <c r="AQ161" s="289"/>
      <c r="AR161" s="289"/>
      <c r="AS161" s="289"/>
      <c r="AT161" s="289"/>
      <c r="AU161" s="289"/>
      <c r="AV161" s="289"/>
      <c r="AW161" s="289"/>
      <c r="AX161" s="289"/>
      <c r="AY161" s="289"/>
      <c r="AZ161" s="289"/>
      <c r="BA161" s="289"/>
      <c r="BB161" s="289"/>
      <c r="BC161" s="289"/>
      <c r="BD161" s="289"/>
      <c r="BE161" s="289"/>
      <c r="BF161" s="289"/>
      <c r="BG161" s="289"/>
      <c r="BH161" s="289"/>
    </row>
    <row r="162" spans="1:60" s="492" customFormat="1" ht="12.9" customHeight="1" x14ac:dyDescent="0.3">
      <c r="A162" s="472"/>
      <c r="B162" s="472"/>
      <c r="C162" s="526"/>
      <c r="D162" s="516"/>
      <c r="E162" s="543" t="str">
        <f xml:space="preserve"> InpC!E$96</f>
        <v>LNG Example Plant Capacity</v>
      </c>
      <c r="F162" s="616">
        <f xml:space="preserve"> InpC!F$96</f>
        <v>2.5</v>
      </c>
      <c r="G162" s="543" t="str">
        <f xml:space="preserve"> InpC!G$96</f>
        <v>mln tonnes pa</v>
      </c>
      <c r="H162" s="543" t="str">
        <f xml:space="preserve"> InpC!H$96</f>
        <v>XXXIX</v>
      </c>
      <c r="I162" s="543">
        <f xml:space="preserve"> InpC!I$96</f>
        <v>0</v>
      </c>
      <c r="J162" s="543">
        <f xml:space="preserve"> InpC!J$96</f>
        <v>0</v>
      </c>
      <c r="K162" s="543">
        <f xml:space="preserve"> InpC!K$96</f>
        <v>0</v>
      </c>
      <c r="L162" s="543">
        <f xml:space="preserve"> InpC!N$96</f>
        <v>0</v>
      </c>
      <c r="M162" s="543">
        <f xml:space="preserve"> InpC!O$96</f>
        <v>0</v>
      </c>
      <c r="N162" s="543">
        <f xml:space="preserve"> InpC!P$96</f>
        <v>0</v>
      </c>
      <c r="O162" s="543">
        <f xml:space="preserve"> InpC!Q$96</f>
        <v>0</v>
      </c>
      <c r="P162" s="543">
        <f xml:space="preserve"> InpC!R$96</f>
        <v>0</v>
      </c>
      <c r="Q162" s="543">
        <f xml:space="preserve"> InpC!S$96</f>
        <v>0</v>
      </c>
      <c r="R162" s="543">
        <f xml:space="preserve"> InpC!T$96</f>
        <v>0</v>
      </c>
      <c r="S162" s="543">
        <f xml:space="preserve"> InpC!U$96</f>
        <v>0</v>
      </c>
      <c r="T162" s="543">
        <f xml:space="preserve"> InpC!V$96</f>
        <v>0</v>
      </c>
      <c r="U162" s="543">
        <f xml:space="preserve"> InpC!W$96</f>
        <v>0</v>
      </c>
      <c r="V162" s="543">
        <f xml:space="preserve"> InpC!X$96</f>
        <v>0</v>
      </c>
      <c r="W162" s="543">
        <f xml:space="preserve"> InpC!Y$96</f>
        <v>0</v>
      </c>
      <c r="X162" s="543">
        <f xml:space="preserve"> InpC!Z$96</f>
        <v>0</v>
      </c>
      <c r="Y162" s="543">
        <f xml:space="preserve"> InpC!AA$96</f>
        <v>0</v>
      </c>
      <c r="Z162" s="543">
        <f xml:space="preserve"> InpC!AB$96</f>
        <v>0</v>
      </c>
      <c r="AA162" s="543">
        <f xml:space="preserve"> InpC!AC$96</f>
        <v>0</v>
      </c>
      <c r="AB162" s="543">
        <f xml:space="preserve"> InpC!AD$96</f>
        <v>0</v>
      </c>
      <c r="AC162" s="543">
        <f xml:space="preserve"> InpC!AE$96</f>
        <v>0</v>
      </c>
      <c r="AD162" s="543">
        <f xml:space="preserve"> InpC!AF$96</f>
        <v>0</v>
      </c>
      <c r="AE162" s="543">
        <f xml:space="preserve"> InpC!AG$96</f>
        <v>0</v>
      </c>
      <c r="AF162" s="543">
        <f xml:space="preserve"> InpC!AH$96</f>
        <v>0</v>
      </c>
      <c r="AG162" s="543">
        <f xml:space="preserve"> InpC!AI$96</f>
        <v>0</v>
      </c>
      <c r="AH162" s="543">
        <f xml:space="preserve"> InpC!AJ$96</f>
        <v>0</v>
      </c>
      <c r="AI162" s="543">
        <f xml:space="preserve"> InpC!AK$96</f>
        <v>0</v>
      </c>
      <c r="AJ162" s="543">
        <f xml:space="preserve"> InpC!AL$96</f>
        <v>0</v>
      </c>
      <c r="AK162" s="543">
        <f xml:space="preserve"> InpC!AM$96</f>
        <v>0</v>
      </c>
      <c r="AL162" s="543">
        <f xml:space="preserve"> InpC!AN$96</f>
        <v>0</v>
      </c>
      <c r="AM162" s="543">
        <f xml:space="preserve"> InpC!AO$96</f>
        <v>0</v>
      </c>
      <c r="AN162" s="543">
        <f xml:space="preserve"> InpC!AP$96</f>
        <v>0</v>
      </c>
      <c r="AO162" s="543">
        <f xml:space="preserve"> InpC!AQ$96</f>
        <v>0</v>
      </c>
      <c r="AP162" s="543">
        <f xml:space="preserve"> InpC!AR$96</f>
        <v>0</v>
      </c>
      <c r="AQ162" s="543">
        <f xml:space="preserve"> InpC!AS$96</f>
        <v>0</v>
      </c>
      <c r="AR162" s="543">
        <f xml:space="preserve"> InpC!AT$96</f>
        <v>0</v>
      </c>
      <c r="AS162" s="543">
        <f xml:space="preserve"> InpC!AU$96</f>
        <v>0</v>
      </c>
      <c r="AT162" s="543">
        <f xml:space="preserve"> InpC!AV$96</f>
        <v>0</v>
      </c>
      <c r="AU162" s="543">
        <f xml:space="preserve"> InpC!AW$96</f>
        <v>0</v>
      </c>
      <c r="AV162" s="543">
        <f xml:space="preserve"> InpC!AX$96</f>
        <v>0</v>
      </c>
      <c r="AW162" s="543">
        <f xml:space="preserve"> InpC!AY$96</f>
        <v>0</v>
      </c>
      <c r="AX162" s="543">
        <f xml:space="preserve"> InpC!AZ$96</f>
        <v>0</v>
      </c>
      <c r="AY162" s="543">
        <f xml:space="preserve"> InpC!BA$96</f>
        <v>0</v>
      </c>
      <c r="AZ162" s="543">
        <f xml:space="preserve"> InpC!BB$96</f>
        <v>0</v>
      </c>
      <c r="BA162" s="543">
        <f xml:space="preserve"> InpC!BC$96</f>
        <v>0</v>
      </c>
      <c r="BB162" s="543">
        <f xml:space="preserve"> InpC!BD$96</f>
        <v>0</v>
      </c>
      <c r="BC162" s="543">
        <f xml:space="preserve"> InpC!BE$96</f>
        <v>0</v>
      </c>
      <c r="BD162" s="543">
        <f xml:space="preserve"> InpC!BF$96</f>
        <v>0</v>
      </c>
      <c r="BE162" s="543">
        <f xml:space="preserve"> InpC!BG$96</f>
        <v>0</v>
      </c>
      <c r="BF162" s="543">
        <f xml:space="preserve"> InpC!BH$96</f>
        <v>0</v>
      </c>
      <c r="BG162" s="543">
        <f xml:space="preserve"> InpC!BI$96</f>
        <v>0</v>
      </c>
      <c r="BH162" s="543">
        <f xml:space="preserve"> InpC!BJ$96</f>
        <v>0</v>
      </c>
    </row>
    <row r="163" spans="1:60" s="487" customFormat="1" ht="12.9" customHeight="1" x14ac:dyDescent="0.3">
      <c r="A163" s="478"/>
      <c r="B163" s="478"/>
      <c r="C163" s="483"/>
      <c r="D163" s="632"/>
      <c r="E163" s="632" t="str">
        <f t="shared" ref="E163:AJ163" si="63" xml:space="preserve"> E$111</f>
        <v>LNG Max Throughput</v>
      </c>
      <c r="F163" s="632">
        <f t="shared" si="63"/>
        <v>2.1</v>
      </c>
      <c r="G163" s="632" t="str">
        <f t="shared" si="63"/>
        <v>mln tonnes</v>
      </c>
      <c r="H163" s="632">
        <f t="shared" si="63"/>
        <v>0</v>
      </c>
      <c r="I163" s="632">
        <f t="shared" si="63"/>
        <v>0</v>
      </c>
      <c r="J163" s="632">
        <f t="shared" si="63"/>
        <v>0</v>
      </c>
      <c r="K163" s="632">
        <f t="shared" si="63"/>
        <v>0</v>
      </c>
      <c r="L163" s="632">
        <f t="shared" si="63"/>
        <v>0</v>
      </c>
      <c r="M163" s="632">
        <f t="shared" si="63"/>
        <v>0</v>
      </c>
      <c r="N163" s="632">
        <f t="shared" si="63"/>
        <v>0</v>
      </c>
      <c r="O163" s="632">
        <f t="shared" si="63"/>
        <v>0</v>
      </c>
      <c r="P163" s="632">
        <f t="shared" si="63"/>
        <v>0</v>
      </c>
      <c r="Q163" s="632">
        <f t="shared" si="63"/>
        <v>0</v>
      </c>
      <c r="R163" s="632">
        <f t="shared" si="63"/>
        <v>0</v>
      </c>
      <c r="S163" s="632">
        <f t="shared" si="63"/>
        <v>0</v>
      </c>
      <c r="T163" s="632">
        <f t="shared" si="63"/>
        <v>0</v>
      </c>
      <c r="U163" s="632">
        <f t="shared" si="63"/>
        <v>0</v>
      </c>
      <c r="V163" s="632">
        <f t="shared" si="63"/>
        <v>0</v>
      </c>
      <c r="W163" s="632">
        <f t="shared" si="63"/>
        <v>0</v>
      </c>
      <c r="X163" s="632">
        <f t="shared" si="63"/>
        <v>0</v>
      </c>
      <c r="Y163" s="632">
        <f t="shared" si="63"/>
        <v>0</v>
      </c>
      <c r="Z163" s="632">
        <f t="shared" si="63"/>
        <v>0</v>
      </c>
      <c r="AA163" s="632">
        <f t="shared" si="63"/>
        <v>0</v>
      </c>
      <c r="AB163" s="632">
        <f t="shared" si="63"/>
        <v>0</v>
      </c>
      <c r="AC163" s="632">
        <f t="shared" si="63"/>
        <v>0</v>
      </c>
      <c r="AD163" s="632">
        <f t="shared" si="63"/>
        <v>0</v>
      </c>
      <c r="AE163" s="632">
        <f t="shared" si="63"/>
        <v>0</v>
      </c>
      <c r="AF163" s="632">
        <f t="shared" si="63"/>
        <v>0</v>
      </c>
      <c r="AG163" s="632">
        <f t="shared" si="63"/>
        <v>0</v>
      </c>
      <c r="AH163" s="632">
        <f t="shared" si="63"/>
        <v>0</v>
      </c>
      <c r="AI163" s="632">
        <f t="shared" si="63"/>
        <v>0</v>
      </c>
      <c r="AJ163" s="632">
        <f t="shared" si="63"/>
        <v>0</v>
      </c>
      <c r="AK163" s="632">
        <f t="shared" ref="AK163:BH163" si="64" xml:space="preserve"> AK$111</f>
        <v>0</v>
      </c>
      <c r="AL163" s="632">
        <f t="shared" si="64"/>
        <v>0</v>
      </c>
      <c r="AM163" s="632">
        <f t="shared" si="64"/>
        <v>0</v>
      </c>
      <c r="AN163" s="632">
        <f t="shared" si="64"/>
        <v>0</v>
      </c>
      <c r="AO163" s="632">
        <f t="shared" si="64"/>
        <v>0</v>
      </c>
      <c r="AP163" s="632">
        <f t="shared" si="64"/>
        <v>0</v>
      </c>
      <c r="AQ163" s="632">
        <f t="shared" si="64"/>
        <v>0</v>
      </c>
      <c r="AR163" s="632">
        <f t="shared" si="64"/>
        <v>0</v>
      </c>
      <c r="AS163" s="632">
        <f t="shared" si="64"/>
        <v>0</v>
      </c>
      <c r="AT163" s="632">
        <f t="shared" si="64"/>
        <v>0</v>
      </c>
      <c r="AU163" s="632">
        <f t="shared" si="64"/>
        <v>0</v>
      </c>
      <c r="AV163" s="632">
        <f t="shared" si="64"/>
        <v>0</v>
      </c>
      <c r="AW163" s="632">
        <f t="shared" si="64"/>
        <v>0</v>
      </c>
      <c r="AX163" s="632">
        <f t="shared" si="64"/>
        <v>0</v>
      </c>
      <c r="AY163" s="632">
        <f t="shared" si="64"/>
        <v>0</v>
      </c>
      <c r="AZ163" s="632">
        <f t="shared" si="64"/>
        <v>0</v>
      </c>
      <c r="BA163" s="632">
        <f t="shared" si="64"/>
        <v>0</v>
      </c>
      <c r="BB163" s="632">
        <f t="shared" si="64"/>
        <v>0</v>
      </c>
      <c r="BC163" s="632">
        <f t="shared" si="64"/>
        <v>0</v>
      </c>
      <c r="BD163" s="632">
        <f t="shared" si="64"/>
        <v>0</v>
      </c>
      <c r="BE163" s="632">
        <f t="shared" si="64"/>
        <v>0</v>
      </c>
      <c r="BF163" s="632">
        <f t="shared" si="64"/>
        <v>0</v>
      </c>
      <c r="BG163" s="632">
        <f t="shared" si="64"/>
        <v>0</v>
      </c>
      <c r="BH163" s="632">
        <f t="shared" si="64"/>
        <v>0</v>
      </c>
    </row>
    <row r="164" spans="1:60" s="493" customFormat="1" ht="12.9" customHeight="1" x14ac:dyDescent="0.3">
      <c r="A164" s="472"/>
      <c r="B164" s="472"/>
      <c r="C164" s="473"/>
      <c r="D164" s="516"/>
      <c r="E164" s="516" t="s">
        <v>623</v>
      </c>
      <c r="F164" s="521">
        <f xml:space="preserve"> F163 / F162</f>
        <v>0.84000000000000008</v>
      </c>
      <c r="G164" s="516" t="s">
        <v>82</v>
      </c>
      <c r="H164" s="516"/>
      <c r="I164" s="516"/>
      <c r="J164" s="516"/>
      <c r="K164" s="516"/>
      <c r="L164" s="516"/>
      <c r="M164" s="516"/>
      <c r="N164" s="516"/>
      <c r="O164" s="516"/>
      <c r="P164" s="516"/>
      <c r="Q164" s="516"/>
      <c r="R164" s="516"/>
      <c r="S164" s="516"/>
      <c r="T164" s="516"/>
      <c r="U164" s="516"/>
      <c r="V164" s="516"/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516"/>
      <c r="AH164" s="516"/>
      <c r="AI164" s="516"/>
      <c r="AJ164" s="516"/>
      <c r="AK164" s="516"/>
      <c r="AL164" s="516"/>
      <c r="AM164" s="516"/>
      <c r="AN164" s="516"/>
      <c r="AO164" s="516"/>
      <c r="AP164" s="516"/>
      <c r="AQ164" s="516"/>
      <c r="AR164" s="516"/>
      <c r="AS164" s="516"/>
      <c r="AT164" s="516"/>
      <c r="AU164" s="516"/>
      <c r="AV164" s="516"/>
      <c r="AW164" s="516"/>
      <c r="AX164" s="516"/>
      <c r="AY164" s="516"/>
      <c r="AZ164" s="516"/>
      <c r="BA164" s="516"/>
      <c r="BB164" s="516"/>
      <c r="BC164" s="516"/>
      <c r="BD164" s="516"/>
      <c r="BE164" s="516"/>
      <c r="BF164" s="516"/>
      <c r="BG164" s="516"/>
      <c r="BH164" s="516"/>
    </row>
    <row r="165" spans="1:60" s="492" customFormat="1" ht="12.9" customHeight="1" x14ac:dyDescent="0.3">
      <c r="A165" s="472"/>
      <c r="B165" s="472"/>
      <c r="C165" s="526"/>
      <c r="D165" s="516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  <c r="X165" s="543"/>
      <c r="Y165" s="543"/>
      <c r="Z165" s="543"/>
      <c r="AA165" s="543"/>
      <c r="AB165" s="543"/>
      <c r="AC165" s="543"/>
      <c r="AD165" s="543"/>
      <c r="AE165" s="543"/>
      <c r="AF165" s="543"/>
      <c r="AG165" s="543"/>
      <c r="AH165" s="543"/>
      <c r="AI165" s="543"/>
      <c r="AJ165" s="543"/>
      <c r="AK165" s="543"/>
      <c r="AL165" s="543"/>
      <c r="AM165" s="543"/>
      <c r="AN165" s="543"/>
      <c r="AO165" s="543"/>
      <c r="AP165" s="543"/>
      <c r="AQ165" s="543"/>
      <c r="AR165" s="543"/>
      <c r="AS165" s="543"/>
      <c r="AT165" s="543"/>
      <c r="AU165" s="543"/>
      <c r="AV165" s="543"/>
      <c r="AW165" s="543"/>
      <c r="AX165" s="543"/>
      <c r="AY165" s="543"/>
      <c r="AZ165" s="543"/>
      <c r="BA165" s="543"/>
      <c r="BB165" s="543"/>
      <c r="BC165" s="543"/>
      <c r="BD165" s="543"/>
      <c r="BE165" s="543"/>
      <c r="BF165" s="543"/>
      <c r="BG165" s="543"/>
      <c r="BH165" s="543"/>
    </row>
    <row r="166" spans="1:60" s="492" customFormat="1" ht="12.9" customHeight="1" x14ac:dyDescent="0.3">
      <c r="A166" s="472"/>
      <c r="B166" s="472"/>
      <c r="C166" s="526"/>
      <c r="D166" s="516"/>
      <c r="E166" s="543" t="str">
        <f xml:space="preserve"> InpC!E$95</f>
        <v>LNG Operating Costs (2.5 mta FLNG plant)</v>
      </c>
      <c r="F166" s="543">
        <f xml:space="preserve"> InpC!F$95</f>
        <v>100</v>
      </c>
      <c r="G166" s="543" t="str">
        <f xml:space="preserve"> InpC!G$95</f>
        <v>$ mln real pa</v>
      </c>
      <c r="H166" s="543" t="str">
        <f xml:space="preserve"> InpC!H$90</f>
        <v>XXXVII</v>
      </c>
      <c r="I166" s="543">
        <f xml:space="preserve"> InpC!I$95</f>
        <v>0</v>
      </c>
      <c r="J166" s="543">
        <f xml:space="preserve"> InpC!J$95</f>
        <v>0</v>
      </c>
      <c r="K166" s="543">
        <f xml:space="preserve"> InpC!K$95</f>
        <v>0</v>
      </c>
      <c r="L166" s="543">
        <f xml:space="preserve"> InpC!N$95</f>
        <v>0</v>
      </c>
      <c r="M166" s="543">
        <f xml:space="preserve"> InpC!O$95</f>
        <v>0</v>
      </c>
      <c r="N166" s="543">
        <f xml:space="preserve"> InpC!P$95</f>
        <v>0</v>
      </c>
      <c r="O166" s="543">
        <f xml:space="preserve"> InpC!Q$95</f>
        <v>0</v>
      </c>
      <c r="P166" s="543">
        <f xml:space="preserve"> InpC!R$95</f>
        <v>0</v>
      </c>
      <c r="Q166" s="543">
        <f xml:space="preserve"> InpC!S$95</f>
        <v>0</v>
      </c>
      <c r="R166" s="543">
        <f xml:space="preserve"> InpC!T$95</f>
        <v>0</v>
      </c>
      <c r="S166" s="543">
        <f xml:space="preserve"> InpC!U$95</f>
        <v>0</v>
      </c>
      <c r="T166" s="543">
        <f xml:space="preserve"> InpC!V$95</f>
        <v>0</v>
      </c>
      <c r="U166" s="543">
        <f xml:space="preserve"> InpC!W$95</f>
        <v>0</v>
      </c>
      <c r="V166" s="543">
        <f xml:space="preserve"> InpC!X$95</f>
        <v>0</v>
      </c>
      <c r="W166" s="543">
        <f xml:space="preserve"> InpC!Y$95</f>
        <v>0</v>
      </c>
      <c r="X166" s="543">
        <f xml:space="preserve"> InpC!Z$95</f>
        <v>0</v>
      </c>
      <c r="Y166" s="543">
        <f xml:space="preserve"> InpC!AA$95</f>
        <v>0</v>
      </c>
      <c r="Z166" s="543">
        <f xml:space="preserve"> InpC!AB$95</f>
        <v>0</v>
      </c>
      <c r="AA166" s="543">
        <f xml:space="preserve"> InpC!AC$95</f>
        <v>0</v>
      </c>
      <c r="AB166" s="543">
        <f xml:space="preserve"> InpC!AD$95</f>
        <v>0</v>
      </c>
      <c r="AC166" s="543">
        <f xml:space="preserve"> InpC!AE$95</f>
        <v>0</v>
      </c>
      <c r="AD166" s="543">
        <f xml:space="preserve"> InpC!AF$95</f>
        <v>0</v>
      </c>
      <c r="AE166" s="543">
        <f xml:space="preserve"> InpC!AG$95</f>
        <v>0</v>
      </c>
      <c r="AF166" s="543">
        <f xml:space="preserve"> InpC!AH$95</f>
        <v>0</v>
      </c>
      <c r="AG166" s="543">
        <f xml:space="preserve"> InpC!AI$95</f>
        <v>0</v>
      </c>
      <c r="AH166" s="543">
        <f xml:space="preserve"> InpC!AJ$95</f>
        <v>0</v>
      </c>
      <c r="AI166" s="543">
        <f xml:space="preserve"> InpC!AK$95</f>
        <v>0</v>
      </c>
      <c r="AJ166" s="543">
        <f xml:space="preserve"> InpC!AL$95</f>
        <v>0</v>
      </c>
      <c r="AK166" s="543">
        <f xml:space="preserve"> InpC!AM$95</f>
        <v>0</v>
      </c>
      <c r="AL166" s="543">
        <f xml:space="preserve"> InpC!AN$95</f>
        <v>0</v>
      </c>
      <c r="AM166" s="543">
        <f xml:space="preserve"> InpC!AO$95</f>
        <v>0</v>
      </c>
      <c r="AN166" s="543">
        <f xml:space="preserve"> InpC!AP$95</f>
        <v>0</v>
      </c>
      <c r="AO166" s="543">
        <f xml:space="preserve"> InpC!AQ$95</f>
        <v>0</v>
      </c>
      <c r="AP166" s="543">
        <f xml:space="preserve"> InpC!AR$95</f>
        <v>0</v>
      </c>
      <c r="AQ166" s="543">
        <f xml:space="preserve"> InpC!AS$95</f>
        <v>0</v>
      </c>
      <c r="AR166" s="543">
        <f xml:space="preserve"> InpC!AT$95</f>
        <v>0</v>
      </c>
      <c r="AS166" s="543">
        <f xml:space="preserve"> InpC!AU$95</f>
        <v>0</v>
      </c>
      <c r="AT166" s="543">
        <f xml:space="preserve"> InpC!AV$95</f>
        <v>0</v>
      </c>
      <c r="AU166" s="543">
        <f xml:space="preserve"> InpC!AW$95</f>
        <v>0</v>
      </c>
      <c r="AV166" s="543">
        <f xml:space="preserve"> InpC!AX$95</f>
        <v>0</v>
      </c>
      <c r="AW166" s="543">
        <f xml:space="preserve"> InpC!AY$95</f>
        <v>0</v>
      </c>
      <c r="AX166" s="543">
        <f xml:space="preserve"> InpC!AZ$95</f>
        <v>0</v>
      </c>
      <c r="AY166" s="543">
        <f xml:space="preserve"> InpC!BA$95</f>
        <v>0</v>
      </c>
      <c r="AZ166" s="543">
        <f xml:space="preserve"> InpC!BB$95</f>
        <v>0</v>
      </c>
      <c r="BA166" s="543">
        <f xml:space="preserve"> InpC!BC$95</f>
        <v>0</v>
      </c>
      <c r="BB166" s="543">
        <f xml:space="preserve"> InpC!BD$95</f>
        <v>0</v>
      </c>
      <c r="BC166" s="543">
        <f xml:space="preserve"> InpC!BE$95</f>
        <v>0</v>
      </c>
      <c r="BD166" s="543">
        <f xml:space="preserve"> InpC!BF$95</f>
        <v>0</v>
      </c>
      <c r="BE166" s="543">
        <f xml:space="preserve"> InpC!BG$95</f>
        <v>0</v>
      </c>
      <c r="BF166" s="543">
        <f xml:space="preserve"> InpC!BH$95</f>
        <v>0</v>
      </c>
      <c r="BG166" s="543">
        <f xml:space="preserve"> InpC!BI$95</f>
        <v>0</v>
      </c>
      <c r="BH166" s="543">
        <f xml:space="preserve"> InpC!BJ$95</f>
        <v>0</v>
      </c>
    </row>
    <row r="167" spans="1:60" s="492" customFormat="1" ht="12.9" customHeight="1" x14ac:dyDescent="0.3">
      <c r="A167" s="472"/>
      <c r="B167" s="472"/>
      <c r="C167" s="526"/>
      <c r="D167" s="516"/>
      <c r="E167" s="521" t="str">
        <f t="shared" ref="E167:AJ167" si="65" xml:space="preserve"> E$164</f>
        <v>LNG Plant to Example Ratio</v>
      </c>
      <c r="F167" s="521">
        <f t="shared" si="65"/>
        <v>0.84000000000000008</v>
      </c>
      <c r="G167" s="521" t="str">
        <f t="shared" si="65"/>
        <v>%</v>
      </c>
      <c r="H167" s="521">
        <f t="shared" si="65"/>
        <v>0</v>
      </c>
      <c r="I167" s="521">
        <f t="shared" si="65"/>
        <v>0</v>
      </c>
      <c r="J167" s="521">
        <f t="shared" si="65"/>
        <v>0</v>
      </c>
      <c r="K167" s="521">
        <f t="shared" si="65"/>
        <v>0</v>
      </c>
      <c r="L167" s="521">
        <f t="shared" si="65"/>
        <v>0</v>
      </c>
      <c r="M167" s="521">
        <f t="shared" si="65"/>
        <v>0</v>
      </c>
      <c r="N167" s="521">
        <f t="shared" si="65"/>
        <v>0</v>
      </c>
      <c r="O167" s="521">
        <f t="shared" si="65"/>
        <v>0</v>
      </c>
      <c r="P167" s="521">
        <f t="shared" si="65"/>
        <v>0</v>
      </c>
      <c r="Q167" s="521">
        <f t="shared" si="65"/>
        <v>0</v>
      </c>
      <c r="R167" s="521">
        <f t="shared" si="65"/>
        <v>0</v>
      </c>
      <c r="S167" s="521">
        <f t="shared" si="65"/>
        <v>0</v>
      </c>
      <c r="T167" s="521">
        <f t="shared" si="65"/>
        <v>0</v>
      </c>
      <c r="U167" s="521">
        <f t="shared" si="65"/>
        <v>0</v>
      </c>
      <c r="V167" s="521">
        <f t="shared" si="65"/>
        <v>0</v>
      </c>
      <c r="W167" s="521">
        <f t="shared" si="65"/>
        <v>0</v>
      </c>
      <c r="X167" s="521">
        <f t="shared" si="65"/>
        <v>0</v>
      </c>
      <c r="Y167" s="521">
        <f t="shared" si="65"/>
        <v>0</v>
      </c>
      <c r="Z167" s="521">
        <f t="shared" si="65"/>
        <v>0</v>
      </c>
      <c r="AA167" s="521">
        <f t="shared" si="65"/>
        <v>0</v>
      </c>
      <c r="AB167" s="521">
        <f t="shared" si="65"/>
        <v>0</v>
      </c>
      <c r="AC167" s="521">
        <f t="shared" si="65"/>
        <v>0</v>
      </c>
      <c r="AD167" s="521">
        <f t="shared" si="65"/>
        <v>0</v>
      </c>
      <c r="AE167" s="521">
        <f t="shared" si="65"/>
        <v>0</v>
      </c>
      <c r="AF167" s="521">
        <f t="shared" si="65"/>
        <v>0</v>
      </c>
      <c r="AG167" s="521">
        <f t="shared" si="65"/>
        <v>0</v>
      </c>
      <c r="AH167" s="521">
        <f t="shared" si="65"/>
        <v>0</v>
      </c>
      <c r="AI167" s="521">
        <f t="shared" si="65"/>
        <v>0</v>
      </c>
      <c r="AJ167" s="521">
        <f t="shared" si="65"/>
        <v>0</v>
      </c>
      <c r="AK167" s="521">
        <f t="shared" ref="AK167:BH167" si="66" xml:space="preserve"> AK$164</f>
        <v>0</v>
      </c>
      <c r="AL167" s="521">
        <f t="shared" si="66"/>
        <v>0</v>
      </c>
      <c r="AM167" s="521">
        <f t="shared" si="66"/>
        <v>0</v>
      </c>
      <c r="AN167" s="521">
        <f t="shared" si="66"/>
        <v>0</v>
      </c>
      <c r="AO167" s="521">
        <f t="shared" si="66"/>
        <v>0</v>
      </c>
      <c r="AP167" s="521">
        <f t="shared" si="66"/>
        <v>0</v>
      </c>
      <c r="AQ167" s="521">
        <f t="shared" si="66"/>
        <v>0</v>
      </c>
      <c r="AR167" s="521">
        <f t="shared" si="66"/>
        <v>0</v>
      </c>
      <c r="AS167" s="521">
        <f t="shared" si="66"/>
        <v>0</v>
      </c>
      <c r="AT167" s="521">
        <f t="shared" si="66"/>
        <v>0</v>
      </c>
      <c r="AU167" s="521">
        <f t="shared" si="66"/>
        <v>0</v>
      </c>
      <c r="AV167" s="521">
        <f t="shared" si="66"/>
        <v>0</v>
      </c>
      <c r="AW167" s="521">
        <f t="shared" si="66"/>
        <v>0</v>
      </c>
      <c r="AX167" s="521">
        <f t="shared" si="66"/>
        <v>0</v>
      </c>
      <c r="AY167" s="521">
        <f t="shared" si="66"/>
        <v>0</v>
      </c>
      <c r="AZ167" s="521">
        <f t="shared" si="66"/>
        <v>0</v>
      </c>
      <c r="BA167" s="521">
        <f t="shared" si="66"/>
        <v>0</v>
      </c>
      <c r="BB167" s="521">
        <f t="shared" si="66"/>
        <v>0</v>
      </c>
      <c r="BC167" s="521">
        <f t="shared" si="66"/>
        <v>0</v>
      </c>
      <c r="BD167" s="521">
        <f t="shared" si="66"/>
        <v>0</v>
      </c>
      <c r="BE167" s="521">
        <f t="shared" si="66"/>
        <v>0</v>
      </c>
      <c r="BF167" s="521">
        <f t="shared" si="66"/>
        <v>0</v>
      </c>
      <c r="BG167" s="521">
        <f t="shared" si="66"/>
        <v>0</v>
      </c>
      <c r="BH167" s="521">
        <f t="shared" si="66"/>
        <v>0</v>
      </c>
    </row>
    <row r="168" spans="1:60" s="493" customFormat="1" ht="12.9" customHeight="1" x14ac:dyDescent="0.3">
      <c r="A168" s="472"/>
      <c r="B168" s="472"/>
      <c r="C168" s="473"/>
      <c r="D168" s="516"/>
      <c r="E168" s="516" t="str">
        <f xml:space="preserve"> C161</f>
        <v>Gas Operating Costs: LNG</v>
      </c>
      <c r="F168" s="516">
        <f xml:space="preserve"> F166 * F167</f>
        <v>84.000000000000014</v>
      </c>
      <c r="G168" s="516" t="s">
        <v>252</v>
      </c>
      <c r="H168" s="516"/>
      <c r="I168" s="516"/>
      <c r="J168" s="516"/>
      <c r="K168" s="516"/>
      <c r="L168" s="516"/>
      <c r="M168" s="516"/>
      <c r="N168" s="516"/>
      <c r="O168" s="516"/>
      <c r="P168" s="516"/>
      <c r="Q168" s="516"/>
      <c r="R168" s="516"/>
      <c r="S168" s="516"/>
      <c r="T168" s="516"/>
      <c r="U168" s="516"/>
      <c r="V168" s="516"/>
      <c r="W168" s="516"/>
      <c r="X168" s="516"/>
      <c r="Y168" s="516"/>
      <c r="Z168" s="516"/>
      <c r="AA168" s="516"/>
      <c r="AB168" s="516"/>
      <c r="AC168" s="516"/>
      <c r="AD168" s="516"/>
      <c r="AE168" s="516"/>
      <c r="AF168" s="516"/>
      <c r="AG168" s="516"/>
      <c r="AH168" s="516"/>
      <c r="AI168" s="516"/>
      <c r="AJ168" s="516"/>
      <c r="AK168" s="516"/>
      <c r="AL168" s="516"/>
      <c r="AM168" s="516"/>
      <c r="AN168" s="516"/>
      <c r="AO168" s="516"/>
      <c r="AP168" s="516"/>
      <c r="AQ168" s="516"/>
      <c r="AR168" s="516"/>
      <c r="AS168" s="516"/>
      <c r="AT168" s="516"/>
      <c r="AU168" s="516"/>
      <c r="AV168" s="516"/>
      <c r="AW168" s="516"/>
      <c r="AX168" s="516"/>
      <c r="AY168" s="516"/>
      <c r="AZ168" s="516"/>
      <c r="BA168" s="516"/>
      <c r="BB168" s="516"/>
      <c r="BC168" s="516"/>
      <c r="BD168" s="516"/>
      <c r="BE168" s="516"/>
      <c r="BF168" s="516"/>
      <c r="BG168" s="516"/>
      <c r="BH168" s="516"/>
    </row>
    <row r="169" spans="1:60" s="492" customFormat="1" ht="12.9" customHeight="1" x14ac:dyDescent="0.3">
      <c r="A169" s="472"/>
      <c r="B169" s="472"/>
      <c r="C169" s="526"/>
      <c r="D169" s="615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  <c r="AA169" s="289"/>
      <c r="AB169" s="289"/>
      <c r="AC169" s="289"/>
      <c r="AD169" s="289"/>
      <c r="AE169" s="289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9"/>
      <c r="AP169" s="289"/>
      <c r="AQ169" s="289"/>
      <c r="AR169" s="289"/>
      <c r="AS169" s="289"/>
      <c r="AT169" s="289"/>
      <c r="AU169" s="289"/>
      <c r="AV169" s="289"/>
      <c r="AW169" s="289"/>
      <c r="AX169" s="289"/>
      <c r="AY169" s="289"/>
      <c r="AZ169" s="289"/>
      <c r="BA169" s="289"/>
      <c r="BB169" s="289"/>
      <c r="BC169" s="289"/>
      <c r="BD169" s="289"/>
      <c r="BE169" s="289"/>
      <c r="BF169" s="289"/>
      <c r="BG169" s="289"/>
      <c r="BH169" s="289"/>
    </row>
    <row r="170" spans="1:60" s="487" customFormat="1" ht="12.9" customHeight="1" x14ac:dyDescent="0.3">
      <c r="A170" s="478"/>
      <c r="B170" s="478"/>
      <c r="C170" s="483"/>
      <c r="D170" s="632"/>
      <c r="E170" s="632" t="str">
        <f t="shared" ref="E170:AJ170" si="67" xml:space="preserve"> E$42</f>
        <v>Gas Production Volume</v>
      </c>
      <c r="F170" s="632">
        <f t="shared" si="67"/>
        <v>0</v>
      </c>
      <c r="G170" s="632" t="str">
        <f t="shared" si="67"/>
        <v>tcf</v>
      </c>
      <c r="H170" s="632">
        <f t="shared" si="67"/>
        <v>0</v>
      </c>
      <c r="I170" s="632">
        <f t="shared" si="67"/>
        <v>2.9999999999999996</v>
      </c>
      <c r="J170" s="632">
        <f t="shared" si="67"/>
        <v>0</v>
      </c>
      <c r="K170" s="632">
        <f t="shared" si="67"/>
        <v>0</v>
      </c>
      <c r="L170" s="632">
        <f t="shared" si="67"/>
        <v>0</v>
      </c>
      <c r="M170" s="632">
        <f t="shared" si="67"/>
        <v>0</v>
      </c>
      <c r="N170" s="632">
        <f t="shared" si="67"/>
        <v>0</v>
      </c>
      <c r="O170" s="632">
        <f t="shared" si="67"/>
        <v>0</v>
      </c>
      <c r="P170" s="632">
        <f t="shared" si="67"/>
        <v>0</v>
      </c>
      <c r="Q170" s="632">
        <f t="shared" si="67"/>
        <v>0</v>
      </c>
      <c r="R170" s="632">
        <f t="shared" si="67"/>
        <v>0</v>
      </c>
      <c r="S170" s="632">
        <f t="shared" si="67"/>
        <v>0</v>
      </c>
      <c r="T170" s="632">
        <f t="shared" si="67"/>
        <v>4.2000000000000003E-2</v>
      </c>
      <c r="U170" s="632">
        <f t="shared" si="67"/>
        <v>0.10200000000000001</v>
      </c>
      <c r="V170" s="632">
        <f t="shared" si="67"/>
        <v>0.10200000000000001</v>
      </c>
      <c r="W170" s="632">
        <f t="shared" si="67"/>
        <v>0.10200000000000001</v>
      </c>
      <c r="X170" s="632">
        <f t="shared" si="67"/>
        <v>0.10200000000000001</v>
      </c>
      <c r="Y170" s="632">
        <f t="shared" si="67"/>
        <v>0.10200000000000001</v>
      </c>
      <c r="Z170" s="632">
        <f t="shared" si="67"/>
        <v>0.10200000000000001</v>
      </c>
      <c r="AA170" s="632">
        <f t="shared" si="67"/>
        <v>0.10200000000000001</v>
      </c>
      <c r="AB170" s="632">
        <f t="shared" si="67"/>
        <v>0.10200000000000001</v>
      </c>
      <c r="AC170" s="632">
        <f t="shared" si="67"/>
        <v>0.10200000000000001</v>
      </c>
      <c r="AD170" s="632">
        <f t="shared" si="67"/>
        <v>0.10200000000000001</v>
      </c>
      <c r="AE170" s="632">
        <f t="shared" si="67"/>
        <v>0.10200000000000001</v>
      </c>
      <c r="AF170" s="632">
        <f t="shared" si="67"/>
        <v>0.10200000000000001</v>
      </c>
      <c r="AG170" s="632">
        <f t="shared" si="67"/>
        <v>0.10200000000000001</v>
      </c>
      <c r="AH170" s="632">
        <f t="shared" si="67"/>
        <v>0.10200000000000001</v>
      </c>
      <c r="AI170" s="632">
        <f t="shared" si="67"/>
        <v>0.10200000000000001</v>
      </c>
      <c r="AJ170" s="632">
        <f t="shared" si="67"/>
        <v>0.10200000000000001</v>
      </c>
      <c r="AK170" s="632">
        <f t="shared" ref="AK170:BH170" si="68" xml:space="preserve"> AK$42</f>
        <v>0.10200000000000001</v>
      </c>
      <c r="AL170" s="632">
        <f t="shared" si="68"/>
        <v>0.10200000000000001</v>
      </c>
      <c r="AM170" s="632">
        <f t="shared" si="68"/>
        <v>0.10200000000000001</v>
      </c>
      <c r="AN170" s="632">
        <f t="shared" si="68"/>
        <v>0.10200000000000001</v>
      </c>
      <c r="AO170" s="632">
        <f t="shared" si="68"/>
        <v>0.10200000000000001</v>
      </c>
      <c r="AP170" s="632">
        <f t="shared" si="68"/>
        <v>0.10200000000000001</v>
      </c>
      <c r="AQ170" s="632">
        <f t="shared" si="68"/>
        <v>0.10200000000000001</v>
      </c>
      <c r="AR170" s="632">
        <f t="shared" si="68"/>
        <v>0.10200000000000001</v>
      </c>
      <c r="AS170" s="632">
        <f t="shared" si="68"/>
        <v>0.10200000000000001</v>
      </c>
      <c r="AT170" s="632">
        <f t="shared" si="68"/>
        <v>0.10200000000000001</v>
      </c>
      <c r="AU170" s="632">
        <f t="shared" si="68"/>
        <v>0.10200000000000001</v>
      </c>
      <c r="AV170" s="632">
        <f t="shared" si="68"/>
        <v>0.10200000000000001</v>
      </c>
      <c r="AW170" s="632">
        <f t="shared" si="68"/>
        <v>0.10200000000000001</v>
      </c>
      <c r="AX170" s="632">
        <f t="shared" si="68"/>
        <v>0</v>
      </c>
      <c r="AY170" s="632">
        <f t="shared" si="68"/>
        <v>0</v>
      </c>
      <c r="AZ170" s="632">
        <f t="shared" si="68"/>
        <v>0</v>
      </c>
      <c r="BA170" s="632">
        <f t="shared" si="68"/>
        <v>0</v>
      </c>
      <c r="BB170" s="632">
        <f t="shared" si="68"/>
        <v>0</v>
      </c>
      <c r="BC170" s="632">
        <f t="shared" si="68"/>
        <v>0</v>
      </c>
      <c r="BD170" s="632">
        <f t="shared" si="68"/>
        <v>0</v>
      </c>
      <c r="BE170" s="632">
        <f t="shared" si="68"/>
        <v>0</v>
      </c>
      <c r="BF170" s="632">
        <f t="shared" si="68"/>
        <v>0</v>
      </c>
      <c r="BG170" s="632">
        <f t="shared" si="68"/>
        <v>0</v>
      </c>
      <c r="BH170" s="632">
        <f t="shared" si="68"/>
        <v>0</v>
      </c>
    </row>
    <row r="171" spans="1:60" s="492" customFormat="1" ht="12.9" customHeight="1" x14ac:dyDescent="0.3">
      <c r="A171" s="472"/>
      <c r="B171" s="472"/>
      <c r="C171" s="526"/>
      <c r="D171" s="615"/>
      <c r="E171" s="289" t="s">
        <v>250</v>
      </c>
      <c r="F171" s="289"/>
      <c r="G171" s="289" t="s">
        <v>252</v>
      </c>
      <c r="H171" s="289"/>
      <c r="I171" s="289">
        <f xml:space="preserve"> SUM(K171:BH171)</f>
        <v>2520.0000000000005</v>
      </c>
      <c r="J171" s="289"/>
      <c r="K171" s="289">
        <f t="shared" ref="K171:AP171" si="69">(K170&gt;0) *1 * $F$168</f>
        <v>0</v>
      </c>
      <c r="L171" s="289">
        <f t="shared" si="69"/>
        <v>0</v>
      </c>
      <c r="M171" s="289">
        <f t="shared" si="69"/>
        <v>0</v>
      </c>
      <c r="N171" s="289">
        <f t="shared" si="69"/>
        <v>0</v>
      </c>
      <c r="O171" s="289">
        <f t="shared" si="69"/>
        <v>0</v>
      </c>
      <c r="P171" s="289">
        <f t="shared" si="69"/>
        <v>0</v>
      </c>
      <c r="Q171" s="289">
        <f t="shared" si="69"/>
        <v>0</v>
      </c>
      <c r="R171" s="289">
        <f t="shared" si="69"/>
        <v>0</v>
      </c>
      <c r="S171" s="289">
        <f t="shared" si="69"/>
        <v>0</v>
      </c>
      <c r="T171" s="289">
        <f t="shared" si="69"/>
        <v>84.000000000000014</v>
      </c>
      <c r="U171" s="289">
        <f t="shared" si="69"/>
        <v>84.000000000000014</v>
      </c>
      <c r="V171" s="289">
        <f t="shared" si="69"/>
        <v>84.000000000000014</v>
      </c>
      <c r="W171" s="289">
        <f t="shared" si="69"/>
        <v>84.000000000000014</v>
      </c>
      <c r="X171" s="289">
        <f t="shared" si="69"/>
        <v>84.000000000000014</v>
      </c>
      <c r="Y171" s="289">
        <f t="shared" si="69"/>
        <v>84.000000000000014</v>
      </c>
      <c r="Z171" s="289">
        <f t="shared" si="69"/>
        <v>84.000000000000014</v>
      </c>
      <c r="AA171" s="289">
        <f t="shared" si="69"/>
        <v>84.000000000000014</v>
      </c>
      <c r="AB171" s="289">
        <f t="shared" si="69"/>
        <v>84.000000000000014</v>
      </c>
      <c r="AC171" s="289">
        <f t="shared" si="69"/>
        <v>84.000000000000014</v>
      </c>
      <c r="AD171" s="289">
        <f t="shared" si="69"/>
        <v>84.000000000000014</v>
      </c>
      <c r="AE171" s="289">
        <f t="shared" si="69"/>
        <v>84.000000000000014</v>
      </c>
      <c r="AF171" s="289">
        <f t="shared" si="69"/>
        <v>84.000000000000014</v>
      </c>
      <c r="AG171" s="289">
        <f t="shared" si="69"/>
        <v>84.000000000000014</v>
      </c>
      <c r="AH171" s="289">
        <f t="shared" si="69"/>
        <v>84.000000000000014</v>
      </c>
      <c r="AI171" s="289">
        <f t="shared" si="69"/>
        <v>84.000000000000014</v>
      </c>
      <c r="AJ171" s="289">
        <f t="shared" si="69"/>
        <v>84.000000000000014</v>
      </c>
      <c r="AK171" s="289">
        <f t="shared" si="69"/>
        <v>84.000000000000014</v>
      </c>
      <c r="AL171" s="289">
        <f t="shared" si="69"/>
        <v>84.000000000000014</v>
      </c>
      <c r="AM171" s="289">
        <f t="shared" si="69"/>
        <v>84.000000000000014</v>
      </c>
      <c r="AN171" s="289">
        <f t="shared" si="69"/>
        <v>84.000000000000014</v>
      </c>
      <c r="AO171" s="289">
        <f t="shared" si="69"/>
        <v>84.000000000000014</v>
      </c>
      <c r="AP171" s="289">
        <f t="shared" si="69"/>
        <v>84.000000000000014</v>
      </c>
      <c r="AQ171" s="289">
        <f t="shared" ref="AQ171:BH171" si="70">(AQ170&gt;0) *1 * $F$168</f>
        <v>84.000000000000014</v>
      </c>
      <c r="AR171" s="289">
        <f t="shared" si="70"/>
        <v>84.000000000000014</v>
      </c>
      <c r="AS171" s="289">
        <f t="shared" si="70"/>
        <v>84.000000000000014</v>
      </c>
      <c r="AT171" s="289">
        <f t="shared" si="70"/>
        <v>84.000000000000014</v>
      </c>
      <c r="AU171" s="289">
        <f t="shared" si="70"/>
        <v>84.000000000000014</v>
      </c>
      <c r="AV171" s="289">
        <f t="shared" si="70"/>
        <v>84.000000000000014</v>
      </c>
      <c r="AW171" s="289">
        <f t="shared" si="70"/>
        <v>84.000000000000014</v>
      </c>
      <c r="AX171" s="289">
        <f t="shared" si="70"/>
        <v>0</v>
      </c>
      <c r="AY171" s="289">
        <f t="shared" si="70"/>
        <v>0</v>
      </c>
      <c r="AZ171" s="289">
        <f t="shared" si="70"/>
        <v>0</v>
      </c>
      <c r="BA171" s="289">
        <f t="shared" si="70"/>
        <v>0</v>
      </c>
      <c r="BB171" s="289">
        <f t="shared" si="70"/>
        <v>0</v>
      </c>
      <c r="BC171" s="289">
        <f t="shared" si="70"/>
        <v>0</v>
      </c>
      <c r="BD171" s="289">
        <f t="shared" si="70"/>
        <v>0</v>
      </c>
      <c r="BE171" s="289">
        <f t="shared" si="70"/>
        <v>0</v>
      </c>
      <c r="BF171" s="289">
        <f t="shared" si="70"/>
        <v>0</v>
      </c>
      <c r="BG171" s="289">
        <f t="shared" si="70"/>
        <v>0</v>
      </c>
      <c r="BH171" s="289">
        <f t="shared" si="70"/>
        <v>0</v>
      </c>
    </row>
    <row r="172" spans="1:60" s="492" customFormat="1" ht="12.9" customHeight="1" x14ac:dyDescent="0.3">
      <c r="A172" s="472"/>
      <c r="B172" s="472"/>
      <c r="C172" s="526"/>
      <c r="D172" s="615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  <c r="AA172" s="289"/>
      <c r="AB172" s="289"/>
      <c r="AC172" s="289"/>
      <c r="AD172" s="289"/>
      <c r="AE172" s="289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9"/>
      <c r="AP172" s="289"/>
      <c r="AQ172" s="289"/>
      <c r="AR172" s="289"/>
      <c r="AS172" s="289"/>
      <c r="AT172" s="289"/>
      <c r="AU172" s="289"/>
      <c r="AV172" s="289"/>
      <c r="AW172" s="289"/>
      <c r="AX172" s="289"/>
      <c r="AY172" s="289"/>
      <c r="AZ172" s="289"/>
      <c r="BA172" s="289"/>
      <c r="BB172" s="289"/>
      <c r="BC172" s="289"/>
      <c r="BD172" s="289"/>
      <c r="BE172" s="289"/>
      <c r="BF172" s="289"/>
      <c r="BG172" s="289"/>
      <c r="BH172" s="289"/>
    </row>
    <row r="173" spans="1:60" s="492" customFormat="1" ht="12.9" customHeight="1" x14ac:dyDescent="0.3">
      <c r="A173" s="472"/>
      <c r="B173" s="472"/>
      <c r="C173" s="526" t="s">
        <v>624</v>
      </c>
      <c r="D173" s="615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  <c r="AA173" s="289"/>
      <c r="AB173" s="289"/>
      <c r="AC173" s="289"/>
      <c r="AD173" s="289"/>
      <c r="AE173" s="289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9"/>
      <c r="AP173" s="289"/>
      <c r="AQ173" s="289"/>
      <c r="AR173" s="289"/>
      <c r="AS173" s="289"/>
      <c r="AT173" s="289"/>
      <c r="AU173" s="289"/>
      <c r="AV173" s="289"/>
      <c r="AW173" s="289"/>
      <c r="AX173" s="289"/>
      <c r="AY173" s="289"/>
      <c r="AZ173" s="289"/>
      <c r="BA173" s="289"/>
      <c r="BB173" s="289"/>
      <c r="BC173" s="289"/>
      <c r="BD173" s="289"/>
      <c r="BE173" s="289"/>
      <c r="BF173" s="289"/>
      <c r="BG173" s="289"/>
      <c r="BH173" s="289"/>
    </row>
    <row r="174" spans="1:60" s="498" customFormat="1" ht="12.9" customHeight="1" x14ac:dyDescent="0.3">
      <c r="A174" s="509"/>
      <c r="B174" s="509"/>
      <c r="C174" s="510"/>
      <c r="D174" s="521"/>
      <c r="E174" s="622" t="str">
        <f xml:space="preserve"> Dashboard!E$42</f>
        <v>Development Scenario</v>
      </c>
      <c r="F174" s="623" t="str">
        <f xml:space="preserve"> Dashboard!F$42</f>
        <v>LNG</v>
      </c>
      <c r="G174" s="622">
        <f xml:space="preserve"> Dashboard!G$42</f>
        <v>0</v>
      </c>
      <c r="H174" s="622"/>
      <c r="I174" s="622"/>
      <c r="J174" s="622"/>
      <c r="K174" s="622"/>
      <c r="L174" s="622"/>
      <c r="M174" s="622"/>
      <c r="N174" s="622"/>
      <c r="O174" s="622"/>
      <c r="P174" s="622"/>
      <c r="Q174" s="622"/>
      <c r="R174" s="622"/>
      <c r="S174" s="622"/>
      <c r="T174" s="622"/>
      <c r="U174" s="622"/>
      <c r="V174" s="622"/>
      <c r="W174" s="622"/>
      <c r="X174" s="622"/>
      <c r="Y174" s="622"/>
      <c r="Z174" s="622"/>
      <c r="AA174" s="622"/>
      <c r="AB174" s="622"/>
      <c r="AC174" s="622"/>
      <c r="AD174" s="622"/>
      <c r="AE174" s="622"/>
      <c r="AF174" s="622"/>
      <c r="AG174" s="622"/>
      <c r="AH174" s="622"/>
      <c r="AI174" s="622"/>
      <c r="AJ174" s="622"/>
      <c r="AK174" s="622"/>
      <c r="AL174" s="622"/>
      <c r="AM174" s="622"/>
      <c r="AN174" s="622"/>
      <c r="AO174" s="622"/>
      <c r="AP174" s="622"/>
      <c r="AQ174" s="622"/>
      <c r="AR174" s="622"/>
      <c r="AS174" s="622"/>
      <c r="AT174" s="622"/>
      <c r="AU174" s="622"/>
      <c r="AV174" s="622"/>
      <c r="AW174" s="622"/>
      <c r="AX174" s="622"/>
      <c r="AY174" s="622"/>
      <c r="AZ174" s="622"/>
      <c r="BA174" s="622"/>
      <c r="BB174" s="622"/>
      <c r="BC174" s="622"/>
      <c r="BD174" s="622"/>
      <c r="BE174" s="622"/>
      <c r="BF174" s="622"/>
      <c r="BG174" s="622"/>
      <c r="BH174" s="622"/>
    </row>
    <row r="175" spans="1:60" s="492" customFormat="1" ht="12.9" customHeight="1" x14ac:dyDescent="0.3">
      <c r="A175" s="472"/>
      <c r="B175" s="472"/>
      <c r="C175" s="526"/>
      <c r="D175" s="615"/>
      <c r="E175" s="289" t="s">
        <v>625</v>
      </c>
      <c r="F175" s="289"/>
      <c r="G175" s="289" t="s">
        <v>609</v>
      </c>
      <c r="H175" s="289"/>
      <c r="I175" s="289">
        <f xml:space="preserve"> SUM(K175:BH175)</f>
        <v>2520.0000000000005</v>
      </c>
      <c r="J175" s="289"/>
      <c r="K175" s="289">
        <f t="shared" ref="K175:AP175" si="71">IF($F$174="Conventional",K159,K171)</f>
        <v>0</v>
      </c>
      <c r="L175" s="289">
        <f t="shared" si="71"/>
        <v>0</v>
      </c>
      <c r="M175" s="289">
        <f t="shared" si="71"/>
        <v>0</v>
      </c>
      <c r="N175" s="289">
        <f t="shared" si="71"/>
        <v>0</v>
      </c>
      <c r="O175" s="289">
        <f t="shared" si="71"/>
        <v>0</v>
      </c>
      <c r="P175" s="289">
        <f t="shared" si="71"/>
        <v>0</v>
      </c>
      <c r="Q175" s="289">
        <f t="shared" si="71"/>
        <v>0</v>
      </c>
      <c r="R175" s="289">
        <f t="shared" si="71"/>
        <v>0</v>
      </c>
      <c r="S175" s="289">
        <f t="shared" si="71"/>
        <v>0</v>
      </c>
      <c r="T175" s="289">
        <f t="shared" si="71"/>
        <v>84.000000000000014</v>
      </c>
      <c r="U175" s="289">
        <f t="shared" si="71"/>
        <v>84.000000000000014</v>
      </c>
      <c r="V175" s="289">
        <f t="shared" si="71"/>
        <v>84.000000000000014</v>
      </c>
      <c r="W175" s="289">
        <f t="shared" si="71"/>
        <v>84.000000000000014</v>
      </c>
      <c r="X175" s="289">
        <f t="shared" si="71"/>
        <v>84.000000000000014</v>
      </c>
      <c r="Y175" s="289">
        <f t="shared" si="71"/>
        <v>84.000000000000014</v>
      </c>
      <c r="Z175" s="289">
        <f t="shared" si="71"/>
        <v>84.000000000000014</v>
      </c>
      <c r="AA175" s="289">
        <f t="shared" si="71"/>
        <v>84.000000000000014</v>
      </c>
      <c r="AB175" s="289">
        <f t="shared" si="71"/>
        <v>84.000000000000014</v>
      </c>
      <c r="AC175" s="289">
        <f t="shared" si="71"/>
        <v>84.000000000000014</v>
      </c>
      <c r="AD175" s="289">
        <f t="shared" si="71"/>
        <v>84.000000000000014</v>
      </c>
      <c r="AE175" s="289">
        <f t="shared" si="71"/>
        <v>84.000000000000014</v>
      </c>
      <c r="AF175" s="289">
        <f t="shared" si="71"/>
        <v>84.000000000000014</v>
      </c>
      <c r="AG175" s="289">
        <f t="shared" si="71"/>
        <v>84.000000000000014</v>
      </c>
      <c r="AH175" s="289">
        <f t="shared" si="71"/>
        <v>84.000000000000014</v>
      </c>
      <c r="AI175" s="289">
        <f t="shared" si="71"/>
        <v>84.000000000000014</v>
      </c>
      <c r="AJ175" s="289">
        <f t="shared" si="71"/>
        <v>84.000000000000014</v>
      </c>
      <c r="AK175" s="289">
        <f t="shared" si="71"/>
        <v>84.000000000000014</v>
      </c>
      <c r="AL175" s="289">
        <f t="shared" si="71"/>
        <v>84.000000000000014</v>
      </c>
      <c r="AM175" s="289">
        <f t="shared" si="71"/>
        <v>84.000000000000014</v>
      </c>
      <c r="AN175" s="289">
        <f t="shared" si="71"/>
        <v>84.000000000000014</v>
      </c>
      <c r="AO175" s="289">
        <f t="shared" si="71"/>
        <v>84.000000000000014</v>
      </c>
      <c r="AP175" s="289">
        <f t="shared" si="71"/>
        <v>84.000000000000014</v>
      </c>
      <c r="AQ175" s="289">
        <f t="shared" ref="AQ175:BH175" si="72">IF($F$174="Conventional",AQ159,AQ171)</f>
        <v>84.000000000000014</v>
      </c>
      <c r="AR175" s="289">
        <f t="shared" si="72"/>
        <v>84.000000000000014</v>
      </c>
      <c r="AS175" s="289">
        <f t="shared" si="72"/>
        <v>84.000000000000014</v>
      </c>
      <c r="AT175" s="289">
        <f t="shared" si="72"/>
        <v>84.000000000000014</v>
      </c>
      <c r="AU175" s="289">
        <f t="shared" si="72"/>
        <v>84.000000000000014</v>
      </c>
      <c r="AV175" s="289">
        <f t="shared" si="72"/>
        <v>84.000000000000014</v>
      </c>
      <c r="AW175" s="289">
        <f t="shared" si="72"/>
        <v>84.000000000000014</v>
      </c>
      <c r="AX175" s="289">
        <f t="shared" si="72"/>
        <v>0</v>
      </c>
      <c r="AY175" s="289">
        <f t="shared" si="72"/>
        <v>0</v>
      </c>
      <c r="AZ175" s="289">
        <f t="shared" si="72"/>
        <v>0</v>
      </c>
      <c r="BA175" s="289">
        <f t="shared" si="72"/>
        <v>0</v>
      </c>
      <c r="BB175" s="289">
        <f t="shared" si="72"/>
        <v>0</v>
      </c>
      <c r="BC175" s="289">
        <f t="shared" si="72"/>
        <v>0</v>
      </c>
      <c r="BD175" s="289">
        <f t="shared" si="72"/>
        <v>0</v>
      </c>
      <c r="BE175" s="289">
        <f t="shared" si="72"/>
        <v>0</v>
      </c>
      <c r="BF175" s="289">
        <f t="shared" si="72"/>
        <v>0</v>
      </c>
      <c r="BG175" s="289">
        <f t="shared" si="72"/>
        <v>0</v>
      </c>
      <c r="BH175" s="289">
        <f t="shared" si="72"/>
        <v>0</v>
      </c>
    </row>
    <row r="176" spans="1:60" s="492" customFormat="1" ht="12.9" customHeight="1" x14ac:dyDescent="0.3">
      <c r="A176" s="472"/>
      <c r="B176" s="472"/>
      <c r="C176" s="526"/>
      <c r="D176" s="615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  <c r="AA176" s="289"/>
      <c r="AB176" s="289"/>
      <c r="AC176" s="289"/>
      <c r="AD176" s="289"/>
      <c r="AE176" s="289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9"/>
      <c r="AP176" s="289"/>
      <c r="AQ176" s="289"/>
      <c r="AR176" s="289"/>
      <c r="AS176" s="289"/>
      <c r="AT176" s="289"/>
      <c r="AU176" s="289"/>
      <c r="AV176" s="289"/>
      <c r="AW176" s="289"/>
      <c r="AX176" s="289"/>
      <c r="AY176" s="289"/>
      <c r="AZ176" s="289"/>
      <c r="BA176" s="289"/>
      <c r="BB176" s="289"/>
      <c r="BC176" s="289"/>
      <c r="BD176" s="289"/>
      <c r="BE176" s="289"/>
      <c r="BF176" s="289"/>
      <c r="BG176" s="289"/>
      <c r="BH176" s="289"/>
    </row>
    <row r="177" spans="1:60" s="492" customFormat="1" ht="12.9" customHeight="1" x14ac:dyDescent="0.3">
      <c r="A177" s="472"/>
      <c r="B177" s="472"/>
      <c r="C177" s="526"/>
      <c r="D177" s="615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  <c r="AA177" s="289"/>
      <c r="AB177" s="289"/>
      <c r="AC177" s="289"/>
      <c r="AD177" s="289"/>
      <c r="AE177" s="289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9"/>
      <c r="AP177" s="289"/>
      <c r="AQ177" s="289"/>
      <c r="AR177" s="289"/>
      <c r="AS177" s="289"/>
      <c r="AT177" s="289"/>
      <c r="AU177" s="289"/>
      <c r="AV177" s="289"/>
      <c r="AW177" s="289"/>
      <c r="AX177" s="289"/>
      <c r="AY177" s="289"/>
      <c r="AZ177" s="289"/>
      <c r="BA177" s="289"/>
      <c r="BB177" s="289"/>
      <c r="BC177" s="289"/>
      <c r="BD177" s="289"/>
      <c r="BE177" s="289"/>
      <c r="BF177" s="289"/>
      <c r="BG177" s="289"/>
      <c r="BH177" s="289"/>
    </row>
    <row r="178" spans="1:60" s="492" customFormat="1" ht="12.9" customHeight="1" x14ac:dyDescent="0.3">
      <c r="A178" s="472"/>
      <c r="B178" s="472"/>
      <c r="C178" s="526"/>
      <c r="D178" s="615"/>
      <c r="E178" s="289" t="str">
        <f t="shared" ref="E178:AJ178" si="73">E146</f>
        <v>Oil Operating Costs</v>
      </c>
      <c r="F178" s="289">
        <f t="shared" si="73"/>
        <v>0</v>
      </c>
      <c r="G178" s="289" t="str">
        <f t="shared" si="73"/>
        <v>$ mln</v>
      </c>
      <c r="H178" s="289">
        <f t="shared" si="73"/>
        <v>0</v>
      </c>
      <c r="I178" s="289">
        <f t="shared" si="73"/>
        <v>315.00000000000006</v>
      </c>
      <c r="J178" s="289">
        <f t="shared" si="73"/>
        <v>0</v>
      </c>
      <c r="K178" s="289">
        <f t="shared" si="73"/>
        <v>0</v>
      </c>
      <c r="L178" s="289">
        <f t="shared" si="73"/>
        <v>0</v>
      </c>
      <c r="M178" s="289">
        <f t="shared" si="73"/>
        <v>0</v>
      </c>
      <c r="N178" s="289">
        <f t="shared" si="73"/>
        <v>0</v>
      </c>
      <c r="O178" s="289">
        <f t="shared" si="73"/>
        <v>0</v>
      </c>
      <c r="P178" s="289">
        <f t="shared" si="73"/>
        <v>0</v>
      </c>
      <c r="Q178" s="289">
        <f t="shared" si="73"/>
        <v>0</v>
      </c>
      <c r="R178" s="289">
        <f t="shared" si="73"/>
        <v>0</v>
      </c>
      <c r="S178" s="289">
        <f t="shared" si="73"/>
        <v>0</v>
      </c>
      <c r="T178" s="289">
        <f t="shared" si="73"/>
        <v>4.41</v>
      </c>
      <c r="U178" s="289">
        <f t="shared" si="73"/>
        <v>10.71</v>
      </c>
      <c r="V178" s="289">
        <f t="shared" si="73"/>
        <v>10.71</v>
      </c>
      <c r="W178" s="289">
        <f t="shared" si="73"/>
        <v>10.71</v>
      </c>
      <c r="X178" s="289">
        <f t="shared" si="73"/>
        <v>10.71</v>
      </c>
      <c r="Y178" s="289">
        <f t="shared" si="73"/>
        <v>10.71</v>
      </c>
      <c r="Z178" s="289">
        <f t="shared" si="73"/>
        <v>10.71</v>
      </c>
      <c r="AA178" s="289">
        <f t="shared" si="73"/>
        <v>10.71</v>
      </c>
      <c r="AB178" s="289">
        <f t="shared" si="73"/>
        <v>10.71</v>
      </c>
      <c r="AC178" s="289">
        <f t="shared" si="73"/>
        <v>10.71</v>
      </c>
      <c r="AD178" s="289">
        <f t="shared" si="73"/>
        <v>10.71</v>
      </c>
      <c r="AE178" s="289">
        <f t="shared" si="73"/>
        <v>10.71</v>
      </c>
      <c r="AF178" s="289">
        <f t="shared" si="73"/>
        <v>10.71</v>
      </c>
      <c r="AG178" s="289">
        <f t="shared" si="73"/>
        <v>10.71</v>
      </c>
      <c r="AH178" s="289">
        <f t="shared" si="73"/>
        <v>10.71</v>
      </c>
      <c r="AI178" s="289">
        <f t="shared" si="73"/>
        <v>10.71</v>
      </c>
      <c r="AJ178" s="289">
        <f t="shared" si="73"/>
        <v>10.71</v>
      </c>
      <c r="AK178" s="289">
        <f t="shared" ref="AK178:BH178" si="74">AK146</f>
        <v>10.71</v>
      </c>
      <c r="AL178" s="289">
        <f t="shared" si="74"/>
        <v>10.71</v>
      </c>
      <c r="AM178" s="289">
        <f t="shared" si="74"/>
        <v>10.71</v>
      </c>
      <c r="AN178" s="289">
        <f t="shared" si="74"/>
        <v>10.71</v>
      </c>
      <c r="AO178" s="289">
        <f t="shared" si="74"/>
        <v>10.71</v>
      </c>
      <c r="AP178" s="289">
        <f t="shared" si="74"/>
        <v>10.71</v>
      </c>
      <c r="AQ178" s="289">
        <f t="shared" si="74"/>
        <v>10.71</v>
      </c>
      <c r="AR178" s="289">
        <f t="shared" si="74"/>
        <v>10.71</v>
      </c>
      <c r="AS178" s="289">
        <f t="shared" si="74"/>
        <v>10.71</v>
      </c>
      <c r="AT178" s="289">
        <f t="shared" si="74"/>
        <v>10.71</v>
      </c>
      <c r="AU178" s="289">
        <f t="shared" si="74"/>
        <v>10.71</v>
      </c>
      <c r="AV178" s="289">
        <f t="shared" si="74"/>
        <v>10.71</v>
      </c>
      <c r="AW178" s="289">
        <f t="shared" si="74"/>
        <v>10.71</v>
      </c>
      <c r="AX178" s="289">
        <f t="shared" si="74"/>
        <v>0</v>
      </c>
      <c r="AY178" s="289">
        <f t="shared" si="74"/>
        <v>0</v>
      </c>
      <c r="AZ178" s="289">
        <f t="shared" si="74"/>
        <v>0</v>
      </c>
      <c r="BA178" s="289">
        <f t="shared" si="74"/>
        <v>0</v>
      </c>
      <c r="BB178" s="289">
        <f t="shared" si="74"/>
        <v>0</v>
      </c>
      <c r="BC178" s="289">
        <f t="shared" si="74"/>
        <v>0</v>
      </c>
      <c r="BD178" s="289">
        <f t="shared" si="74"/>
        <v>0</v>
      </c>
      <c r="BE178" s="289">
        <f t="shared" si="74"/>
        <v>0</v>
      </c>
      <c r="BF178" s="289">
        <f t="shared" si="74"/>
        <v>0</v>
      </c>
      <c r="BG178" s="289">
        <f t="shared" si="74"/>
        <v>0</v>
      </c>
      <c r="BH178" s="289">
        <f t="shared" si="74"/>
        <v>0</v>
      </c>
    </row>
    <row r="179" spans="1:60" s="492" customFormat="1" ht="12.9" customHeight="1" x14ac:dyDescent="0.3">
      <c r="A179" s="472"/>
      <c r="B179" s="472"/>
      <c r="C179" s="526"/>
      <c r="D179" s="615"/>
      <c r="E179" s="516" t="str">
        <f t="shared" ref="E179:AJ179" si="75" xml:space="preserve"> E$175</f>
        <v>Gas Operating Costs</v>
      </c>
      <c r="F179" s="516">
        <f t="shared" si="75"/>
        <v>0</v>
      </c>
      <c r="G179" s="516" t="str">
        <f t="shared" si="75"/>
        <v>$ mln</v>
      </c>
      <c r="H179" s="516">
        <f t="shared" si="75"/>
        <v>0</v>
      </c>
      <c r="I179" s="516">
        <f t="shared" si="75"/>
        <v>2520.0000000000005</v>
      </c>
      <c r="J179" s="516">
        <f t="shared" si="75"/>
        <v>0</v>
      </c>
      <c r="K179" s="516">
        <f t="shared" si="75"/>
        <v>0</v>
      </c>
      <c r="L179" s="516">
        <f t="shared" si="75"/>
        <v>0</v>
      </c>
      <c r="M179" s="516">
        <f t="shared" si="75"/>
        <v>0</v>
      </c>
      <c r="N179" s="516">
        <f t="shared" si="75"/>
        <v>0</v>
      </c>
      <c r="O179" s="516">
        <f t="shared" si="75"/>
        <v>0</v>
      </c>
      <c r="P179" s="516">
        <f t="shared" si="75"/>
        <v>0</v>
      </c>
      <c r="Q179" s="516">
        <f t="shared" si="75"/>
        <v>0</v>
      </c>
      <c r="R179" s="516">
        <f t="shared" si="75"/>
        <v>0</v>
      </c>
      <c r="S179" s="516">
        <f t="shared" si="75"/>
        <v>0</v>
      </c>
      <c r="T179" s="516">
        <f t="shared" si="75"/>
        <v>84.000000000000014</v>
      </c>
      <c r="U179" s="516">
        <f t="shared" si="75"/>
        <v>84.000000000000014</v>
      </c>
      <c r="V179" s="516">
        <f t="shared" si="75"/>
        <v>84.000000000000014</v>
      </c>
      <c r="W179" s="516">
        <f t="shared" si="75"/>
        <v>84.000000000000014</v>
      </c>
      <c r="X179" s="516">
        <f t="shared" si="75"/>
        <v>84.000000000000014</v>
      </c>
      <c r="Y179" s="516">
        <f t="shared" si="75"/>
        <v>84.000000000000014</v>
      </c>
      <c r="Z179" s="516">
        <f t="shared" si="75"/>
        <v>84.000000000000014</v>
      </c>
      <c r="AA179" s="516">
        <f t="shared" si="75"/>
        <v>84.000000000000014</v>
      </c>
      <c r="AB179" s="516">
        <f t="shared" si="75"/>
        <v>84.000000000000014</v>
      </c>
      <c r="AC179" s="516">
        <f t="shared" si="75"/>
        <v>84.000000000000014</v>
      </c>
      <c r="AD179" s="516">
        <f t="shared" si="75"/>
        <v>84.000000000000014</v>
      </c>
      <c r="AE179" s="516">
        <f t="shared" si="75"/>
        <v>84.000000000000014</v>
      </c>
      <c r="AF179" s="516">
        <f t="shared" si="75"/>
        <v>84.000000000000014</v>
      </c>
      <c r="AG179" s="516">
        <f t="shared" si="75"/>
        <v>84.000000000000014</v>
      </c>
      <c r="AH179" s="516">
        <f t="shared" si="75"/>
        <v>84.000000000000014</v>
      </c>
      <c r="AI179" s="516">
        <f t="shared" si="75"/>
        <v>84.000000000000014</v>
      </c>
      <c r="AJ179" s="516">
        <f t="shared" si="75"/>
        <v>84.000000000000014</v>
      </c>
      <c r="AK179" s="516">
        <f t="shared" ref="AK179:BH179" si="76" xml:space="preserve"> AK$175</f>
        <v>84.000000000000014</v>
      </c>
      <c r="AL179" s="516">
        <f t="shared" si="76"/>
        <v>84.000000000000014</v>
      </c>
      <c r="AM179" s="516">
        <f t="shared" si="76"/>
        <v>84.000000000000014</v>
      </c>
      <c r="AN179" s="516">
        <f t="shared" si="76"/>
        <v>84.000000000000014</v>
      </c>
      <c r="AO179" s="516">
        <f t="shared" si="76"/>
        <v>84.000000000000014</v>
      </c>
      <c r="AP179" s="516">
        <f t="shared" si="76"/>
        <v>84.000000000000014</v>
      </c>
      <c r="AQ179" s="516">
        <f t="shared" si="76"/>
        <v>84.000000000000014</v>
      </c>
      <c r="AR179" s="516">
        <f t="shared" si="76"/>
        <v>84.000000000000014</v>
      </c>
      <c r="AS179" s="516">
        <f t="shared" si="76"/>
        <v>84.000000000000014</v>
      </c>
      <c r="AT179" s="516">
        <f t="shared" si="76"/>
        <v>84.000000000000014</v>
      </c>
      <c r="AU179" s="516">
        <f t="shared" si="76"/>
        <v>84.000000000000014</v>
      </c>
      <c r="AV179" s="516">
        <f t="shared" si="76"/>
        <v>84.000000000000014</v>
      </c>
      <c r="AW179" s="516">
        <f t="shared" si="76"/>
        <v>84.000000000000014</v>
      </c>
      <c r="AX179" s="516">
        <f t="shared" si="76"/>
        <v>0</v>
      </c>
      <c r="AY179" s="516">
        <f t="shared" si="76"/>
        <v>0</v>
      </c>
      <c r="AZ179" s="516">
        <f t="shared" si="76"/>
        <v>0</v>
      </c>
      <c r="BA179" s="516">
        <f t="shared" si="76"/>
        <v>0</v>
      </c>
      <c r="BB179" s="516">
        <f t="shared" si="76"/>
        <v>0</v>
      </c>
      <c r="BC179" s="516">
        <f t="shared" si="76"/>
        <v>0</v>
      </c>
      <c r="BD179" s="516">
        <f t="shared" si="76"/>
        <v>0</v>
      </c>
      <c r="BE179" s="516">
        <f t="shared" si="76"/>
        <v>0</v>
      </c>
      <c r="BF179" s="516">
        <f t="shared" si="76"/>
        <v>0</v>
      </c>
      <c r="BG179" s="516">
        <f t="shared" si="76"/>
        <v>0</v>
      </c>
      <c r="BH179" s="516">
        <f t="shared" si="76"/>
        <v>0</v>
      </c>
    </row>
    <row r="180" spans="1:60" s="492" customFormat="1" ht="12.9" customHeight="1" thickBot="1" x14ac:dyDescent="0.35">
      <c r="A180" s="472"/>
      <c r="B180" s="472"/>
      <c r="C180" s="526"/>
      <c r="D180" s="615"/>
      <c r="E180" s="650" t="s">
        <v>626</v>
      </c>
      <c r="F180" s="650"/>
      <c r="G180" s="650" t="s">
        <v>609</v>
      </c>
      <c r="H180" s="650" t="s">
        <v>627</v>
      </c>
      <c r="I180" s="650">
        <f xml:space="preserve"> SUM(K180:BH180)</f>
        <v>2835.0000000000009</v>
      </c>
      <c r="J180" s="650"/>
      <c r="K180" s="650">
        <f t="shared" ref="K180:AP180" si="77" xml:space="preserve"> SUM(K178:K179)</f>
        <v>0</v>
      </c>
      <c r="L180" s="650">
        <f t="shared" si="77"/>
        <v>0</v>
      </c>
      <c r="M180" s="650">
        <f t="shared" si="77"/>
        <v>0</v>
      </c>
      <c r="N180" s="650">
        <f t="shared" si="77"/>
        <v>0</v>
      </c>
      <c r="O180" s="650">
        <f t="shared" si="77"/>
        <v>0</v>
      </c>
      <c r="P180" s="650">
        <f t="shared" si="77"/>
        <v>0</v>
      </c>
      <c r="Q180" s="650">
        <f t="shared" si="77"/>
        <v>0</v>
      </c>
      <c r="R180" s="650">
        <f t="shared" si="77"/>
        <v>0</v>
      </c>
      <c r="S180" s="650">
        <f t="shared" si="77"/>
        <v>0</v>
      </c>
      <c r="T180" s="650">
        <f t="shared" si="77"/>
        <v>88.410000000000011</v>
      </c>
      <c r="U180" s="650">
        <f t="shared" si="77"/>
        <v>94.710000000000008</v>
      </c>
      <c r="V180" s="650">
        <f t="shared" si="77"/>
        <v>94.710000000000008</v>
      </c>
      <c r="W180" s="650">
        <f t="shared" si="77"/>
        <v>94.710000000000008</v>
      </c>
      <c r="X180" s="650">
        <f t="shared" si="77"/>
        <v>94.710000000000008</v>
      </c>
      <c r="Y180" s="650">
        <f t="shared" si="77"/>
        <v>94.710000000000008</v>
      </c>
      <c r="Z180" s="650">
        <f t="shared" si="77"/>
        <v>94.710000000000008</v>
      </c>
      <c r="AA180" s="650">
        <f t="shared" si="77"/>
        <v>94.710000000000008</v>
      </c>
      <c r="AB180" s="650">
        <f t="shared" si="77"/>
        <v>94.710000000000008</v>
      </c>
      <c r="AC180" s="650">
        <f t="shared" si="77"/>
        <v>94.710000000000008</v>
      </c>
      <c r="AD180" s="650">
        <f t="shared" si="77"/>
        <v>94.710000000000008</v>
      </c>
      <c r="AE180" s="650">
        <f t="shared" si="77"/>
        <v>94.710000000000008</v>
      </c>
      <c r="AF180" s="650">
        <f t="shared" si="77"/>
        <v>94.710000000000008</v>
      </c>
      <c r="AG180" s="650">
        <f t="shared" si="77"/>
        <v>94.710000000000008</v>
      </c>
      <c r="AH180" s="650">
        <f t="shared" si="77"/>
        <v>94.710000000000008</v>
      </c>
      <c r="AI180" s="650">
        <f t="shared" si="77"/>
        <v>94.710000000000008</v>
      </c>
      <c r="AJ180" s="650">
        <f t="shared" si="77"/>
        <v>94.710000000000008</v>
      </c>
      <c r="AK180" s="650">
        <f t="shared" si="77"/>
        <v>94.710000000000008</v>
      </c>
      <c r="AL180" s="650">
        <f t="shared" si="77"/>
        <v>94.710000000000008</v>
      </c>
      <c r="AM180" s="650">
        <f t="shared" si="77"/>
        <v>94.710000000000008</v>
      </c>
      <c r="AN180" s="650">
        <f t="shared" si="77"/>
        <v>94.710000000000008</v>
      </c>
      <c r="AO180" s="650">
        <f t="shared" si="77"/>
        <v>94.710000000000008</v>
      </c>
      <c r="AP180" s="650">
        <f t="shared" si="77"/>
        <v>94.710000000000008</v>
      </c>
      <c r="AQ180" s="650">
        <f t="shared" ref="AQ180:BH180" si="78" xml:space="preserve"> SUM(AQ178:AQ179)</f>
        <v>94.710000000000008</v>
      </c>
      <c r="AR180" s="650">
        <f t="shared" si="78"/>
        <v>94.710000000000008</v>
      </c>
      <c r="AS180" s="650">
        <f t="shared" si="78"/>
        <v>94.710000000000008</v>
      </c>
      <c r="AT180" s="650">
        <f t="shared" si="78"/>
        <v>94.710000000000008</v>
      </c>
      <c r="AU180" s="650">
        <f t="shared" si="78"/>
        <v>94.710000000000008</v>
      </c>
      <c r="AV180" s="650">
        <f t="shared" si="78"/>
        <v>94.710000000000008</v>
      </c>
      <c r="AW180" s="650">
        <f t="shared" si="78"/>
        <v>94.710000000000008</v>
      </c>
      <c r="AX180" s="650">
        <f t="shared" si="78"/>
        <v>0</v>
      </c>
      <c r="AY180" s="650">
        <f t="shared" si="78"/>
        <v>0</v>
      </c>
      <c r="AZ180" s="650">
        <f t="shared" si="78"/>
        <v>0</v>
      </c>
      <c r="BA180" s="650">
        <f t="shared" si="78"/>
        <v>0</v>
      </c>
      <c r="BB180" s="650">
        <f t="shared" si="78"/>
        <v>0</v>
      </c>
      <c r="BC180" s="650">
        <f t="shared" si="78"/>
        <v>0</v>
      </c>
      <c r="BD180" s="650">
        <f t="shared" si="78"/>
        <v>0</v>
      </c>
      <c r="BE180" s="650">
        <f t="shared" si="78"/>
        <v>0</v>
      </c>
      <c r="BF180" s="650">
        <f t="shared" si="78"/>
        <v>0</v>
      </c>
      <c r="BG180" s="650">
        <f t="shared" si="78"/>
        <v>0</v>
      </c>
      <c r="BH180" s="650">
        <f t="shared" si="78"/>
        <v>0</v>
      </c>
    </row>
    <row r="181" spans="1:60" s="492" customFormat="1" ht="12.9" customHeight="1" x14ac:dyDescent="0.3">
      <c r="A181" s="472"/>
      <c r="B181" s="472"/>
      <c r="C181" s="526"/>
      <c r="D181" s="615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  <c r="AA181" s="289"/>
      <c r="AB181" s="289"/>
      <c r="AC181" s="289"/>
      <c r="AD181" s="289"/>
      <c r="AE181" s="289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9"/>
      <c r="AP181" s="289"/>
      <c r="AQ181" s="289"/>
      <c r="AR181" s="289"/>
      <c r="AS181" s="289"/>
      <c r="AT181" s="289"/>
      <c r="AU181" s="289"/>
      <c r="AV181" s="289"/>
      <c r="AW181" s="289"/>
      <c r="AX181" s="289"/>
      <c r="AY181" s="289"/>
      <c r="AZ181" s="289"/>
      <c r="BA181" s="289"/>
      <c r="BB181" s="289"/>
      <c r="BC181" s="289"/>
      <c r="BD181" s="289"/>
      <c r="BE181" s="289"/>
      <c r="BF181" s="289"/>
      <c r="BG181" s="289"/>
      <c r="BH181" s="289"/>
    </row>
    <row r="182" spans="1:60" s="492" customFormat="1" ht="12.9" customHeight="1" x14ac:dyDescent="0.3">
      <c r="A182" s="472"/>
      <c r="B182" s="472"/>
      <c r="C182" s="620"/>
      <c r="D182" s="615"/>
      <c r="E182" s="621" t="str">
        <f xml:space="preserve"> 'Time&amp;Esc'!E$164</f>
        <v>Operating cost sens.</v>
      </c>
      <c r="F182" s="621">
        <f xml:space="preserve"> 'Time&amp;Esc'!F$164</f>
        <v>0</v>
      </c>
      <c r="G182" s="621" t="str">
        <f xml:space="preserve"> 'Time&amp;Esc'!G$164</f>
        <v>%</v>
      </c>
      <c r="H182" s="621">
        <f xml:space="preserve"> 'Time&amp;Esc'!H$164</f>
        <v>0</v>
      </c>
      <c r="I182" s="621">
        <f xml:space="preserve"> 'Time&amp;Esc'!I$164</f>
        <v>0</v>
      </c>
      <c r="J182" s="621">
        <f xml:space="preserve"> 'Time&amp;Esc'!J$164</f>
        <v>0</v>
      </c>
      <c r="K182" s="621">
        <f xml:space="preserve"> 'Time&amp;Esc'!K$164</f>
        <v>1</v>
      </c>
      <c r="L182" s="621">
        <f xml:space="preserve"> 'Time&amp;Esc'!L$164</f>
        <v>1</v>
      </c>
      <c r="M182" s="621">
        <f xml:space="preserve"> 'Time&amp;Esc'!M$164</f>
        <v>1</v>
      </c>
      <c r="N182" s="621">
        <f xml:space="preserve"> 'Time&amp;Esc'!N$164</f>
        <v>1</v>
      </c>
      <c r="O182" s="621">
        <f xml:space="preserve"> 'Time&amp;Esc'!O$164</f>
        <v>1</v>
      </c>
      <c r="P182" s="621">
        <f xml:space="preserve"> 'Time&amp;Esc'!P$164</f>
        <v>1</v>
      </c>
      <c r="Q182" s="621">
        <f xml:space="preserve"> 'Time&amp;Esc'!Q$164</f>
        <v>1</v>
      </c>
      <c r="R182" s="621">
        <f xml:space="preserve"> 'Time&amp;Esc'!R$164</f>
        <v>1</v>
      </c>
      <c r="S182" s="621">
        <f xml:space="preserve"> 'Time&amp;Esc'!S$164</f>
        <v>1</v>
      </c>
      <c r="T182" s="621">
        <f xml:space="preserve"> 'Time&amp;Esc'!T$164</f>
        <v>1</v>
      </c>
      <c r="U182" s="621">
        <f xml:space="preserve"> 'Time&amp;Esc'!U$164</f>
        <v>1</v>
      </c>
      <c r="V182" s="621">
        <f xml:space="preserve"> 'Time&amp;Esc'!V$164</f>
        <v>1</v>
      </c>
      <c r="W182" s="621">
        <f xml:space="preserve"> 'Time&amp;Esc'!W$164</f>
        <v>1</v>
      </c>
      <c r="X182" s="621">
        <f xml:space="preserve"> 'Time&amp;Esc'!X$164</f>
        <v>1</v>
      </c>
      <c r="Y182" s="621">
        <f xml:space="preserve"> 'Time&amp;Esc'!Y$164</f>
        <v>1</v>
      </c>
      <c r="Z182" s="621">
        <f xml:space="preserve"> 'Time&amp;Esc'!Z$164</f>
        <v>1</v>
      </c>
      <c r="AA182" s="621">
        <f xml:space="preserve"> 'Time&amp;Esc'!AA$164</f>
        <v>1</v>
      </c>
      <c r="AB182" s="621">
        <f xml:space="preserve"> 'Time&amp;Esc'!AB$164</f>
        <v>1</v>
      </c>
      <c r="AC182" s="621">
        <f xml:space="preserve"> 'Time&amp;Esc'!AC$164</f>
        <v>1</v>
      </c>
      <c r="AD182" s="621">
        <f xml:space="preserve"> 'Time&amp;Esc'!AD$164</f>
        <v>1</v>
      </c>
      <c r="AE182" s="621">
        <f xml:space="preserve"> 'Time&amp;Esc'!AE$164</f>
        <v>1</v>
      </c>
      <c r="AF182" s="621">
        <f xml:space="preserve"> 'Time&amp;Esc'!AF$164</f>
        <v>1</v>
      </c>
      <c r="AG182" s="621">
        <f xml:space="preserve"> 'Time&amp;Esc'!AG$164</f>
        <v>1</v>
      </c>
      <c r="AH182" s="621">
        <f xml:space="preserve"> 'Time&amp;Esc'!AH$164</f>
        <v>1</v>
      </c>
      <c r="AI182" s="621">
        <f xml:space="preserve"> 'Time&amp;Esc'!AI$164</f>
        <v>1</v>
      </c>
      <c r="AJ182" s="621">
        <f xml:space="preserve"> 'Time&amp;Esc'!AJ$164</f>
        <v>1</v>
      </c>
      <c r="AK182" s="621">
        <f xml:space="preserve"> 'Time&amp;Esc'!AK$164</f>
        <v>1</v>
      </c>
      <c r="AL182" s="621">
        <f xml:space="preserve"> 'Time&amp;Esc'!AL$164</f>
        <v>1</v>
      </c>
      <c r="AM182" s="621">
        <f xml:space="preserve"> 'Time&amp;Esc'!AM$164</f>
        <v>1</v>
      </c>
      <c r="AN182" s="621">
        <f xml:space="preserve"> 'Time&amp;Esc'!AN$164</f>
        <v>1</v>
      </c>
      <c r="AO182" s="621">
        <f xml:space="preserve"> 'Time&amp;Esc'!AO$164</f>
        <v>1</v>
      </c>
      <c r="AP182" s="621">
        <f xml:space="preserve"> 'Time&amp;Esc'!AP$164</f>
        <v>1</v>
      </c>
      <c r="AQ182" s="621">
        <f xml:space="preserve"> 'Time&amp;Esc'!AQ$164</f>
        <v>1</v>
      </c>
      <c r="AR182" s="621">
        <f xml:space="preserve"> 'Time&amp;Esc'!AR$164</f>
        <v>1</v>
      </c>
      <c r="AS182" s="621">
        <f xml:space="preserve"> 'Time&amp;Esc'!AS$164</f>
        <v>1</v>
      </c>
      <c r="AT182" s="621">
        <f xml:space="preserve"> 'Time&amp;Esc'!AT$164</f>
        <v>1</v>
      </c>
      <c r="AU182" s="621">
        <f xml:space="preserve"> 'Time&amp;Esc'!AU$164</f>
        <v>1</v>
      </c>
      <c r="AV182" s="621">
        <f xml:space="preserve"> 'Time&amp;Esc'!AV$164</f>
        <v>1</v>
      </c>
      <c r="AW182" s="621">
        <f xml:space="preserve"> 'Time&amp;Esc'!AW$164</f>
        <v>1</v>
      </c>
      <c r="AX182" s="621">
        <f xml:space="preserve"> 'Time&amp;Esc'!AX$164</f>
        <v>1</v>
      </c>
      <c r="AY182" s="621">
        <f xml:space="preserve"> 'Time&amp;Esc'!AY$164</f>
        <v>1</v>
      </c>
      <c r="AZ182" s="621">
        <f xml:space="preserve"> 'Time&amp;Esc'!AZ$164</f>
        <v>1</v>
      </c>
      <c r="BA182" s="621">
        <f xml:space="preserve"> 'Time&amp;Esc'!BA$164</f>
        <v>1</v>
      </c>
      <c r="BB182" s="621">
        <f xml:space="preserve"> 'Time&amp;Esc'!BB$164</f>
        <v>1</v>
      </c>
      <c r="BC182" s="621">
        <f xml:space="preserve"> 'Time&amp;Esc'!BC$164</f>
        <v>1</v>
      </c>
      <c r="BD182" s="621">
        <f xml:space="preserve"> 'Time&amp;Esc'!BD$164</f>
        <v>1</v>
      </c>
      <c r="BE182" s="621">
        <f xml:space="preserve"> 'Time&amp;Esc'!BE$164</f>
        <v>1</v>
      </c>
      <c r="BF182" s="621">
        <f xml:space="preserve"> 'Time&amp;Esc'!BF$164</f>
        <v>1</v>
      </c>
      <c r="BG182" s="621">
        <f xml:space="preserve"> 'Time&amp;Esc'!BG$164</f>
        <v>1</v>
      </c>
      <c r="BH182" s="621">
        <f xml:space="preserve"> 'Time&amp;Esc'!BH$164</f>
        <v>1</v>
      </c>
    </row>
    <row r="183" spans="1:60" s="493" customFormat="1" ht="12.9" customHeight="1" thickBot="1" x14ac:dyDescent="0.35">
      <c r="A183" s="472"/>
      <c r="B183" s="472"/>
      <c r="C183" s="473"/>
      <c r="D183" s="516"/>
      <c r="E183" s="633" t="s">
        <v>628</v>
      </c>
      <c r="F183" s="633"/>
      <c r="G183" s="633" t="s">
        <v>599</v>
      </c>
      <c r="H183" s="633"/>
      <c r="I183" s="633">
        <f xml:space="preserve"> SUM(K183:BH183)</f>
        <v>2835.0000000000009</v>
      </c>
      <c r="J183" s="633"/>
      <c r="K183" s="633">
        <f t="shared" ref="K183:AP183" si="79" xml:space="preserve"> K180 * K182</f>
        <v>0</v>
      </c>
      <c r="L183" s="633">
        <f t="shared" si="79"/>
        <v>0</v>
      </c>
      <c r="M183" s="633">
        <f t="shared" si="79"/>
        <v>0</v>
      </c>
      <c r="N183" s="633">
        <f t="shared" si="79"/>
        <v>0</v>
      </c>
      <c r="O183" s="633">
        <f t="shared" si="79"/>
        <v>0</v>
      </c>
      <c r="P183" s="633">
        <f t="shared" si="79"/>
        <v>0</v>
      </c>
      <c r="Q183" s="633">
        <f t="shared" si="79"/>
        <v>0</v>
      </c>
      <c r="R183" s="633">
        <f t="shared" si="79"/>
        <v>0</v>
      </c>
      <c r="S183" s="633">
        <f t="shared" si="79"/>
        <v>0</v>
      </c>
      <c r="T183" s="633">
        <f t="shared" si="79"/>
        <v>88.410000000000011</v>
      </c>
      <c r="U183" s="633">
        <f t="shared" si="79"/>
        <v>94.710000000000008</v>
      </c>
      <c r="V183" s="633">
        <f t="shared" si="79"/>
        <v>94.710000000000008</v>
      </c>
      <c r="W183" s="633">
        <f t="shared" si="79"/>
        <v>94.710000000000008</v>
      </c>
      <c r="X183" s="633">
        <f t="shared" si="79"/>
        <v>94.710000000000008</v>
      </c>
      <c r="Y183" s="633">
        <f t="shared" si="79"/>
        <v>94.710000000000008</v>
      </c>
      <c r="Z183" s="633">
        <f t="shared" si="79"/>
        <v>94.710000000000008</v>
      </c>
      <c r="AA183" s="633">
        <f t="shared" si="79"/>
        <v>94.710000000000008</v>
      </c>
      <c r="AB183" s="633">
        <f t="shared" si="79"/>
        <v>94.710000000000008</v>
      </c>
      <c r="AC183" s="633">
        <f t="shared" si="79"/>
        <v>94.710000000000008</v>
      </c>
      <c r="AD183" s="633">
        <f t="shared" si="79"/>
        <v>94.710000000000008</v>
      </c>
      <c r="AE183" s="633">
        <f t="shared" si="79"/>
        <v>94.710000000000008</v>
      </c>
      <c r="AF183" s="633">
        <f t="shared" si="79"/>
        <v>94.710000000000008</v>
      </c>
      <c r="AG183" s="633">
        <f t="shared" si="79"/>
        <v>94.710000000000008</v>
      </c>
      <c r="AH183" s="633">
        <f t="shared" si="79"/>
        <v>94.710000000000008</v>
      </c>
      <c r="AI183" s="633">
        <f t="shared" si="79"/>
        <v>94.710000000000008</v>
      </c>
      <c r="AJ183" s="633">
        <f t="shared" si="79"/>
        <v>94.710000000000008</v>
      </c>
      <c r="AK183" s="633">
        <f t="shared" si="79"/>
        <v>94.710000000000008</v>
      </c>
      <c r="AL183" s="633">
        <f t="shared" si="79"/>
        <v>94.710000000000008</v>
      </c>
      <c r="AM183" s="633">
        <f t="shared" si="79"/>
        <v>94.710000000000008</v>
      </c>
      <c r="AN183" s="633">
        <f t="shared" si="79"/>
        <v>94.710000000000008</v>
      </c>
      <c r="AO183" s="633">
        <f t="shared" si="79"/>
        <v>94.710000000000008</v>
      </c>
      <c r="AP183" s="633">
        <f t="shared" si="79"/>
        <v>94.710000000000008</v>
      </c>
      <c r="AQ183" s="633">
        <f t="shared" ref="AQ183:BH183" si="80" xml:space="preserve"> AQ180 * AQ182</f>
        <v>94.710000000000008</v>
      </c>
      <c r="AR183" s="633">
        <f t="shared" si="80"/>
        <v>94.710000000000008</v>
      </c>
      <c r="AS183" s="633">
        <f t="shared" si="80"/>
        <v>94.710000000000008</v>
      </c>
      <c r="AT183" s="633">
        <f t="shared" si="80"/>
        <v>94.710000000000008</v>
      </c>
      <c r="AU183" s="633">
        <f t="shared" si="80"/>
        <v>94.710000000000008</v>
      </c>
      <c r="AV183" s="633">
        <f t="shared" si="80"/>
        <v>94.710000000000008</v>
      </c>
      <c r="AW183" s="633">
        <f t="shared" si="80"/>
        <v>94.710000000000008</v>
      </c>
      <c r="AX183" s="633">
        <f t="shared" si="80"/>
        <v>0</v>
      </c>
      <c r="AY183" s="633">
        <f t="shared" si="80"/>
        <v>0</v>
      </c>
      <c r="AZ183" s="633">
        <f t="shared" si="80"/>
        <v>0</v>
      </c>
      <c r="BA183" s="633">
        <f t="shared" si="80"/>
        <v>0</v>
      </c>
      <c r="BB183" s="633">
        <f t="shared" si="80"/>
        <v>0</v>
      </c>
      <c r="BC183" s="633">
        <f t="shared" si="80"/>
        <v>0</v>
      </c>
      <c r="BD183" s="633">
        <f t="shared" si="80"/>
        <v>0</v>
      </c>
      <c r="BE183" s="633">
        <f t="shared" si="80"/>
        <v>0</v>
      </c>
      <c r="BF183" s="633">
        <f t="shared" si="80"/>
        <v>0</v>
      </c>
      <c r="BG183" s="633">
        <f t="shared" si="80"/>
        <v>0</v>
      </c>
      <c r="BH183" s="633">
        <f t="shared" si="80"/>
        <v>0</v>
      </c>
    </row>
    <row r="184" spans="1:60" s="493" customFormat="1" ht="12.9" customHeight="1" x14ac:dyDescent="0.3">
      <c r="A184" s="472"/>
      <c r="B184" s="472"/>
      <c r="C184" s="473"/>
      <c r="D184" s="516"/>
      <c r="E184" s="521"/>
      <c r="F184" s="521"/>
      <c r="G184" s="521"/>
      <c r="H184" s="516"/>
      <c r="I184" s="516"/>
      <c r="J184" s="516"/>
      <c r="K184" s="516"/>
      <c r="L184" s="516"/>
      <c r="M184" s="516"/>
      <c r="N184" s="516"/>
      <c r="O184" s="516"/>
      <c r="P184" s="516"/>
      <c r="Q184" s="516"/>
      <c r="R184" s="516"/>
      <c r="S184" s="516"/>
      <c r="T184" s="516"/>
      <c r="U184" s="516"/>
      <c r="V184" s="516"/>
      <c r="W184" s="516"/>
      <c r="X184" s="516"/>
      <c r="Y184" s="516"/>
      <c r="Z184" s="516"/>
      <c r="AA184" s="516"/>
      <c r="AB184" s="516"/>
      <c r="AC184" s="516"/>
      <c r="AD184" s="516"/>
      <c r="AE184" s="516"/>
      <c r="AF184" s="516"/>
      <c r="AG184" s="516"/>
      <c r="AH184" s="516"/>
      <c r="AI184" s="516"/>
      <c r="AJ184" s="516"/>
      <c r="AK184" s="516"/>
      <c r="AL184" s="516"/>
      <c r="AM184" s="516"/>
      <c r="AN184" s="516"/>
      <c r="AO184" s="516"/>
      <c r="AP184" s="516"/>
      <c r="AQ184" s="516"/>
      <c r="AR184" s="516"/>
      <c r="AS184" s="516"/>
      <c r="AT184" s="516"/>
      <c r="AU184" s="516"/>
      <c r="AV184" s="516"/>
      <c r="AW184" s="516"/>
      <c r="AX184" s="516"/>
      <c r="AY184" s="516"/>
      <c r="AZ184" s="516"/>
      <c r="BA184" s="516"/>
      <c r="BB184" s="516"/>
      <c r="BC184" s="516"/>
      <c r="BD184" s="516"/>
      <c r="BE184" s="516"/>
      <c r="BF184" s="516"/>
      <c r="BG184" s="516"/>
      <c r="BH184" s="516"/>
    </row>
    <row r="185" spans="1:60" s="493" customFormat="1" ht="12.9" customHeight="1" x14ac:dyDescent="0.3">
      <c r="A185" s="472"/>
      <c r="B185" s="472" t="s">
        <v>629</v>
      </c>
      <c r="C185" s="473"/>
      <c r="D185" s="516"/>
      <c r="E185" s="521"/>
      <c r="F185" s="521"/>
      <c r="G185" s="521"/>
      <c r="H185" s="516"/>
      <c r="I185" s="516"/>
      <c r="J185" s="516"/>
      <c r="K185" s="516"/>
      <c r="L185" s="516"/>
      <c r="M185" s="516"/>
      <c r="N185" s="516"/>
      <c r="O185" s="516"/>
      <c r="P185" s="516"/>
      <c r="Q185" s="516"/>
      <c r="R185" s="516"/>
      <c r="S185" s="516"/>
      <c r="T185" s="516"/>
      <c r="U185" s="516"/>
      <c r="V185" s="516"/>
      <c r="W185" s="516"/>
      <c r="X185" s="516"/>
      <c r="Y185" s="516"/>
      <c r="Z185" s="516"/>
      <c r="AA185" s="516"/>
      <c r="AB185" s="516"/>
      <c r="AC185" s="516"/>
      <c r="AD185" s="516"/>
      <c r="AE185" s="516"/>
      <c r="AF185" s="516"/>
      <c r="AG185" s="516"/>
      <c r="AH185" s="516"/>
      <c r="AI185" s="516"/>
      <c r="AJ185" s="516"/>
      <c r="AK185" s="516"/>
      <c r="AL185" s="516"/>
      <c r="AM185" s="516"/>
      <c r="AN185" s="516"/>
      <c r="AO185" s="516"/>
      <c r="AP185" s="516"/>
      <c r="AQ185" s="516"/>
      <c r="AR185" s="516"/>
      <c r="AS185" s="516"/>
      <c r="AT185" s="516"/>
      <c r="AU185" s="516"/>
      <c r="AV185" s="516"/>
      <c r="AW185" s="516"/>
      <c r="AX185" s="516"/>
      <c r="AY185" s="516"/>
      <c r="AZ185" s="516"/>
      <c r="BA185" s="516"/>
      <c r="BB185" s="516"/>
      <c r="BC185" s="516"/>
      <c r="BD185" s="516"/>
      <c r="BE185" s="516"/>
      <c r="BF185" s="516"/>
      <c r="BG185" s="516"/>
      <c r="BH185" s="516"/>
    </row>
    <row r="186" spans="1:60" s="546" customFormat="1" ht="12.9" customHeight="1" x14ac:dyDescent="0.3">
      <c r="A186" s="478"/>
      <c r="B186" s="478"/>
      <c r="C186" s="479"/>
      <c r="D186" s="632"/>
      <c r="E186" s="616" t="str">
        <f>InpS!E$25</f>
        <v>Oil price - before sensitivity</v>
      </c>
      <c r="F186" s="616">
        <f>InpS!F$25</f>
        <v>0</v>
      </c>
      <c r="G186" s="616" t="str">
        <f>InpS!G$25</f>
        <v>$/bbl 2017</v>
      </c>
      <c r="H186" s="616">
        <f>InpS!H$25</f>
        <v>0</v>
      </c>
      <c r="I186" s="616">
        <f>InpS!I$25</f>
        <v>0</v>
      </c>
      <c r="J186" s="616">
        <f>InpS!J$25</f>
        <v>0</v>
      </c>
      <c r="K186" s="616">
        <f>InpS!K$25</f>
        <v>50</v>
      </c>
      <c r="L186" s="616">
        <f>InpS!L$25</f>
        <v>50</v>
      </c>
      <c r="M186" s="616">
        <f>InpS!M$25</f>
        <v>50</v>
      </c>
      <c r="N186" s="616">
        <f>InpS!N$25</f>
        <v>50</v>
      </c>
      <c r="O186" s="616">
        <f>InpS!O$25</f>
        <v>50</v>
      </c>
      <c r="P186" s="616">
        <f>InpS!P$25</f>
        <v>50</v>
      </c>
      <c r="Q186" s="616">
        <f>InpS!Q$25</f>
        <v>50</v>
      </c>
      <c r="R186" s="616">
        <f>InpS!R$25</f>
        <v>50</v>
      </c>
      <c r="S186" s="616">
        <f>InpS!S$25</f>
        <v>50</v>
      </c>
      <c r="T186" s="616">
        <f>InpS!T$25</f>
        <v>50</v>
      </c>
      <c r="U186" s="616">
        <f>InpS!U$25</f>
        <v>50</v>
      </c>
      <c r="V186" s="616">
        <f>InpS!V$25</f>
        <v>50</v>
      </c>
      <c r="W186" s="616">
        <f>InpS!W$25</f>
        <v>50</v>
      </c>
      <c r="X186" s="616">
        <f>InpS!X$25</f>
        <v>50</v>
      </c>
      <c r="Y186" s="616">
        <f>InpS!Y$25</f>
        <v>50</v>
      </c>
      <c r="Z186" s="616">
        <f>InpS!Z$25</f>
        <v>50</v>
      </c>
      <c r="AA186" s="616">
        <f>InpS!AA$25</f>
        <v>50</v>
      </c>
      <c r="AB186" s="616">
        <f>InpS!AB$25</f>
        <v>50</v>
      </c>
      <c r="AC186" s="616">
        <f>InpS!AC$25</f>
        <v>50</v>
      </c>
      <c r="AD186" s="616">
        <f>InpS!AD$25</f>
        <v>50</v>
      </c>
      <c r="AE186" s="616">
        <f>InpS!AE$25</f>
        <v>50</v>
      </c>
      <c r="AF186" s="616">
        <f>InpS!AF$25</f>
        <v>50</v>
      </c>
      <c r="AG186" s="616">
        <f>InpS!AG$25</f>
        <v>50</v>
      </c>
      <c r="AH186" s="616">
        <f>InpS!AH$25</f>
        <v>50</v>
      </c>
      <c r="AI186" s="616">
        <f>InpS!AI$25</f>
        <v>50</v>
      </c>
      <c r="AJ186" s="616">
        <f>InpS!AJ$25</f>
        <v>50</v>
      </c>
      <c r="AK186" s="616">
        <f>InpS!AK$25</f>
        <v>50</v>
      </c>
      <c r="AL186" s="616">
        <f>InpS!AL$25</f>
        <v>50</v>
      </c>
      <c r="AM186" s="616">
        <f>InpS!AM$25</f>
        <v>50</v>
      </c>
      <c r="AN186" s="616">
        <f>InpS!AN$25</f>
        <v>50</v>
      </c>
      <c r="AO186" s="616">
        <f>InpS!AO$25</f>
        <v>50</v>
      </c>
      <c r="AP186" s="616">
        <f>InpS!AP$25</f>
        <v>50</v>
      </c>
      <c r="AQ186" s="616">
        <f>InpS!AQ$25</f>
        <v>50</v>
      </c>
      <c r="AR186" s="616">
        <f>InpS!AR$25</f>
        <v>50</v>
      </c>
      <c r="AS186" s="616">
        <f>InpS!AS$25</f>
        <v>50</v>
      </c>
      <c r="AT186" s="616">
        <f>InpS!AT$25</f>
        <v>50</v>
      </c>
      <c r="AU186" s="616">
        <f>InpS!AU$25</f>
        <v>50</v>
      </c>
      <c r="AV186" s="616">
        <f>InpS!AV$25</f>
        <v>50</v>
      </c>
      <c r="AW186" s="616">
        <f>InpS!AW$25</f>
        <v>50</v>
      </c>
      <c r="AX186" s="616">
        <f>InpS!AX$25</f>
        <v>50</v>
      </c>
      <c r="AY186" s="616">
        <f>InpS!AY$25</f>
        <v>50</v>
      </c>
      <c r="AZ186" s="616">
        <f>InpS!AZ$25</f>
        <v>50</v>
      </c>
      <c r="BA186" s="616">
        <f>InpS!BA$25</f>
        <v>50</v>
      </c>
      <c r="BB186" s="616">
        <f>InpS!BB$25</f>
        <v>50</v>
      </c>
      <c r="BC186" s="616">
        <f>InpS!BC$25</f>
        <v>50</v>
      </c>
      <c r="BD186" s="616">
        <f>InpS!BD$25</f>
        <v>50</v>
      </c>
      <c r="BE186" s="616">
        <f>InpS!BE$25</f>
        <v>50</v>
      </c>
      <c r="BF186" s="616">
        <f>InpS!BF$25</f>
        <v>50</v>
      </c>
      <c r="BG186" s="616">
        <f>InpS!BG$25</f>
        <v>50</v>
      </c>
      <c r="BH186" s="616">
        <f>InpS!BH$25</f>
        <v>50</v>
      </c>
    </row>
    <row r="187" spans="1:60" s="492" customFormat="1" ht="12.9" customHeight="1" x14ac:dyDescent="0.3">
      <c r="A187" s="472"/>
      <c r="B187" s="472"/>
      <c r="C187" s="620"/>
      <c r="D187" s="615"/>
      <c r="E187" s="621" t="str">
        <f xml:space="preserve"> 'Time&amp;Esc'!E$165</f>
        <v>Oil price sensitivity</v>
      </c>
      <c r="F187" s="621">
        <f xml:space="preserve"> 'Time&amp;Esc'!F$165</f>
        <v>0</v>
      </c>
      <c r="G187" s="621" t="str">
        <f xml:space="preserve"> 'Time&amp;Esc'!G$165</f>
        <v>%</v>
      </c>
      <c r="H187" s="621">
        <f xml:space="preserve"> 'Time&amp;Esc'!H$165</f>
        <v>0</v>
      </c>
      <c r="I187" s="621">
        <f xml:space="preserve"> 'Time&amp;Esc'!I$165</f>
        <v>0</v>
      </c>
      <c r="J187" s="621">
        <f xml:space="preserve"> 'Time&amp;Esc'!J$165</f>
        <v>0</v>
      </c>
      <c r="K187" s="621">
        <f xml:space="preserve"> 'Time&amp;Esc'!K$165</f>
        <v>1</v>
      </c>
      <c r="L187" s="621">
        <f xml:space="preserve"> 'Time&amp;Esc'!L$165</f>
        <v>1</v>
      </c>
      <c r="M187" s="621">
        <f xml:space="preserve"> 'Time&amp;Esc'!M$165</f>
        <v>1</v>
      </c>
      <c r="N187" s="621">
        <f xml:space="preserve"> 'Time&amp;Esc'!N$165</f>
        <v>1</v>
      </c>
      <c r="O187" s="621">
        <f xml:space="preserve"> 'Time&amp;Esc'!O$165</f>
        <v>1</v>
      </c>
      <c r="P187" s="621">
        <f xml:space="preserve"> 'Time&amp;Esc'!P$165</f>
        <v>1</v>
      </c>
      <c r="Q187" s="621">
        <f xml:space="preserve"> 'Time&amp;Esc'!Q$165</f>
        <v>1</v>
      </c>
      <c r="R187" s="621">
        <f xml:space="preserve"> 'Time&amp;Esc'!R$165</f>
        <v>1</v>
      </c>
      <c r="S187" s="621">
        <f xml:space="preserve"> 'Time&amp;Esc'!S$165</f>
        <v>1</v>
      </c>
      <c r="T187" s="621">
        <f xml:space="preserve"> 'Time&amp;Esc'!T$165</f>
        <v>1</v>
      </c>
      <c r="U187" s="621">
        <f xml:space="preserve"> 'Time&amp;Esc'!U$165</f>
        <v>1</v>
      </c>
      <c r="V187" s="621">
        <f xml:space="preserve"> 'Time&amp;Esc'!V$165</f>
        <v>1</v>
      </c>
      <c r="W187" s="621">
        <f xml:space="preserve"> 'Time&amp;Esc'!W$165</f>
        <v>1</v>
      </c>
      <c r="X187" s="621">
        <f xml:space="preserve"> 'Time&amp;Esc'!X$165</f>
        <v>1</v>
      </c>
      <c r="Y187" s="621">
        <f xml:space="preserve"> 'Time&amp;Esc'!Y$165</f>
        <v>1</v>
      </c>
      <c r="Z187" s="621">
        <f xml:space="preserve"> 'Time&amp;Esc'!Z$165</f>
        <v>1</v>
      </c>
      <c r="AA187" s="621">
        <f xml:space="preserve"> 'Time&amp;Esc'!AA$165</f>
        <v>1</v>
      </c>
      <c r="AB187" s="621">
        <f xml:space="preserve"> 'Time&amp;Esc'!AB$165</f>
        <v>1</v>
      </c>
      <c r="AC187" s="621">
        <f xml:space="preserve"> 'Time&amp;Esc'!AC$165</f>
        <v>1</v>
      </c>
      <c r="AD187" s="621">
        <f xml:space="preserve"> 'Time&amp;Esc'!AD$165</f>
        <v>1</v>
      </c>
      <c r="AE187" s="621">
        <f xml:space="preserve"> 'Time&amp;Esc'!AE$165</f>
        <v>1</v>
      </c>
      <c r="AF187" s="621">
        <f xml:space="preserve"> 'Time&amp;Esc'!AF$165</f>
        <v>1</v>
      </c>
      <c r="AG187" s="621">
        <f xml:space="preserve"> 'Time&amp;Esc'!AG$165</f>
        <v>1</v>
      </c>
      <c r="AH187" s="621">
        <f xml:space="preserve"> 'Time&amp;Esc'!AH$165</f>
        <v>1</v>
      </c>
      <c r="AI187" s="621">
        <f xml:space="preserve"> 'Time&amp;Esc'!AI$165</f>
        <v>1</v>
      </c>
      <c r="AJ187" s="621">
        <f xml:space="preserve"> 'Time&amp;Esc'!AJ$165</f>
        <v>1</v>
      </c>
      <c r="AK187" s="621">
        <f xml:space="preserve"> 'Time&amp;Esc'!AK$165</f>
        <v>1</v>
      </c>
      <c r="AL187" s="621">
        <f xml:space="preserve"> 'Time&amp;Esc'!AL$165</f>
        <v>1</v>
      </c>
      <c r="AM187" s="621">
        <f xml:space="preserve"> 'Time&amp;Esc'!AM$165</f>
        <v>1</v>
      </c>
      <c r="AN187" s="621">
        <f xml:space="preserve"> 'Time&amp;Esc'!AN$165</f>
        <v>1</v>
      </c>
      <c r="AO187" s="621">
        <f xml:space="preserve"> 'Time&amp;Esc'!AO$165</f>
        <v>1</v>
      </c>
      <c r="AP187" s="621">
        <f xml:space="preserve"> 'Time&amp;Esc'!AP$165</f>
        <v>1</v>
      </c>
      <c r="AQ187" s="621">
        <f xml:space="preserve"> 'Time&amp;Esc'!AQ$165</f>
        <v>1</v>
      </c>
      <c r="AR187" s="621">
        <f xml:space="preserve"> 'Time&amp;Esc'!AR$165</f>
        <v>1</v>
      </c>
      <c r="AS187" s="621">
        <f xml:space="preserve"> 'Time&amp;Esc'!AS$165</f>
        <v>1</v>
      </c>
      <c r="AT187" s="621">
        <f xml:space="preserve"> 'Time&amp;Esc'!AT$165</f>
        <v>1</v>
      </c>
      <c r="AU187" s="621">
        <f xml:space="preserve"> 'Time&amp;Esc'!AU$165</f>
        <v>1</v>
      </c>
      <c r="AV187" s="621">
        <f xml:space="preserve"> 'Time&amp;Esc'!AV$165</f>
        <v>1</v>
      </c>
      <c r="AW187" s="621">
        <f xml:space="preserve"> 'Time&amp;Esc'!AW$165</f>
        <v>1</v>
      </c>
      <c r="AX187" s="621">
        <f xml:space="preserve"> 'Time&amp;Esc'!AX$165</f>
        <v>1</v>
      </c>
      <c r="AY187" s="621">
        <f xml:space="preserve"> 'Time&amp;Esc'!AY$165</f>
        <v>1</v>
      </c>
      <c r="AZ187" s="621">
        <f xml:space="preserve"> 'Time&amp;Esc'!AZ$165</f>
        <v>1</v>
      </c>
      <c r="BA187" s="621">
        <f xml:space="preserve"> 'Time&amp;Esc'!BA$165</f>
        <v>1</v>
      </c>
      <c r="BB187" s="621">
        <f xml:space="preserve"> 'Time&amp;Esc'!BB$165</f>
        <v>1</v>
      </c>
      <c r="BC187" s="621">
        <f xml:space="preserve"> 'Time&amp;Esc'!BC$165</f>
        <v>1</v>
      </c>
      <c r="BD187" s="621">
        <f xml:space="preserve"> 'Time&amp;Esc'!BD$165</f>
        <v>1</v>
      </c>
      <c r="BE187" s="621">
        <f xml:space="preserve"> 'Time&amp;Esc'!BE$165</f>
        <v>1</v>
      </c>
      <c r="BF187" s="621">
        <f xml:space="preserve"> 'Time&amp;Esc'!BF$165</f>
        <v>1</v>
      </c>
      <c r="BG187" s="621">
        <f xml:space="preserve"> 'Time&amp;Esc'!BG$165</f>
        <v>1</v>
      </c>
      <c r="BH187" s="621">
        <f xml:space="preserve"> 'Time&amp;Esc'!BH$165</f>
        <v>1</v>
      </c>
    </row>
    <row r="188" spans="1:60" s="546" customFormat="1" ht="12.9" customHeight="1" x14ac:dyDescent="0.3">
      <c r="A188" s="478"/>
      <c r="B188" s="478"/>
      <c r="C188" s="479"/>
      <c r="D188" s="632"/>
      <c r="E188" s="632" t="s">
        <v>630</v>
      </c>
      <c r="F188" s="632"/>
      <c r="G188" s="632" t="str">
        <f>G186</f>
        <v>$/bbl 2017</v>
      </c>
      <c r="H188" s="632"/>
      <c r="I188" s="632"/>
      <c r="J188" s="632"/>
      <c r="K188" s="632">
        <f t="shared" ref="K188:AP188" si="81" xml:space="preserve"> K186 * K187</f>
        <v>50</v>
      </c>
      <c r="L188" s="632">
        <f t="shared" si="81"/>
        <v>50</v>
      </c>
      <c r="M188" s="632">
        <f t="shared" si="81"/>
        <v>50</v>
      </c>
      <c r="N188" s="632">
        <f t="shared" si="81"/>
        <v>50</v>
      </c>
      <c r="O188" s="632">
        <f t="shared" si="81"/>
        <v>50</v>
      </c>
      <c r="P188" s="632">
        <f t="shared" si="81"/>
        <v>50</v>
      </c>
      <c r="Q188" s="632">
        <f t="shared" si="81"/>
        <v>50</v>
      </c>
      <c r="R188" s="632">
        <f t="shared" si="81"/>
        <v>50</v>
      </c>
      <c r="S188" s="632">
        <f t="shared" si="81"/>
        <v>50</v>
      </c>
      <c r="T188" s="632">
        <f t="shared" si="81"/>
        <v>50</v>
      </c>
      <c r="U188" s="632">
        <f t="shared" si="81"/>
        <v>50</v>
      </c>
      <c r="V188" s="632">
        <f t="shared" si="81"/>
        <v>50</v>
      </c>
      <c r="W188" s="632">
        <f t="shared" si="81"/>
        <v>50</v>
      </c>
      <c r="X188" s="632">
        <f t="shared" si="81"/>
        <v>50</v>
      </c>
      <c r="Y188" s="632">
        <f t="shared" si="81"/>
        <v>50</v>
      </c>
      <c r="Z188" s="632">
        <f t="shared" si="81"/>
        <v>50</v>
      </c>
      <c r="AA188" s="632">
        <f t="shared" si="81"/>
        <v>50</v>
      </c>
      <c r="AB188" s="632">
        <f t="shared" si="81"/>
        <v>50</v>
      </c>
      <c r="AC188" s="632">
        <f t="shared" si="81"/>
        <v>50</v>
      </c>
      <c r="AD188" s="632">
        <f t="shared" si="81"/>
        <v>50</v>
      </c>
      <c r="AE188" s="632">
        <f t="shared" si="81"/>
        <v>50</v>
      </c>
      <c r="AF188" s="632">
        <f t="shared" si="81"/>
        <v>50</v>
      </c>
      <c r="AG188" s="632">
        <f t="shared" si="81"/>
        <v>50</v>
      </c>
      <c r="AH188" s="632">
        <f t="shared" si="81"/>
        <v>50</v>
      </c>
      <c r="AI188" s="632">
        <f t="shared" si="81"/>
        <v>50</v>
      </c>
      <c r="AJ188" s="632">
        <f t="shared" si="81"/>
        <v>50</v>
      </c>
      <c r="AK188" s="632">
        <f t="shared" si="81"/>
        <v>50</v>
      </c>
      <c r="AL188" s="632">
        <f t="shared" si="81"/>
        <v>50</v>
      </c>
      <c r="AM188" s="632">
        <f t="shared" si="81"/>
        <v>50</v>
      </c>
      <c r="AN188" s="632">
        <f t="shared" si="81"/>
        <v>50</v>
      </c>
      <c r="AO188" s="632">
        <f t="shared" si="81"/>
        <v>50</v>
      </c>
      <c r="AP188" s="632">
        <f t="shared" si="81"/>
        <v>50</v>
      </c>
      <c r="AQ188" s="632">
        <f t="shared" ref="AQ188:BH188" si="82" xml:space="preserve"> AQ186 * AQ187</f>
        <v>50</v>
      </c>
      <c r="AR188" s="632">
        <f t="shared" si="82"/>
        <v>50</v>
      </c>
      <c r="AS188" s="632">
        <f t="shared" si="82"/>
        <v>50</v>
      </c>
      <c r="AT188" s="632">
        <f t="shared" si="82"/>
        <v>50</v>
      </c>
      <c r="AU188" s="632">
        <f t="shared" si="82"/>
        <v>50</v>
      </c>
      <c r="AV188" s="632">
        <f t="shared" si="82"/>
        <v>50</v>
      </c>
      <c r="AW188" s="632">
        <f t="shared" si="82"/>
        <v>50</v>
      </c>
      <c r="AX188" s="632">
        <f t="shared" si="82"/>
        <v>50</v>
      </c>
      <c r="AY188" s="632">
        <f t="shared" si="82"/>
        <v>50</v>
      </c>
      <c r="AZ188" s="632">
        <f t="shared" si="82"/>
        <v>50</v>
      </c>
      <c r="BA188" s="632">
        <f t="shared" si="82"/>
        <v>50</v>
      </c>
      <c r="BB188" s="632">
        <f t="shared" si="82"/>
        <v>50</v>
      </c>
      <c r="BC188" s="632">
        <f t="shared" si="82"/>
        <v>50</v>
      </c>
      <c r="BD188" s="632">
        <f t="shared" si="82"/>
        <v>50</v>
      </c>
      <c r="BE188" s="632">
        <f t="shared" si="82"/>
        <v>50</v>
      </c>
      <c r="BF188" s="632">
        <f t="shared" si="82"/>
        <v>50</v>
      </c>
      <c r="BG188" s="632">
        <f t="shared" si="82"/>
        <v>50</v>
      </c>
      <c r="BH188" s="632">
        <f t="shared" si="82"/>
        <v>50</v>
      </c>
    </row>
    <row r="189" spans="1:60" s="493" customFormat="1" ht="12.9" customHeight="1" x14ac:dyDescent="0.3">
      <c r="A189" s="472"/>
      <c r="B189" s="472"/>
      <c r="C189" s="473"/>
      <c r="D189" s="516"/>
      <c r="E189" s="516"/>
      <c r="F189" s="516"/>
      <c r="G189" s="516"/>
      <c r="H189" s="516"/>
      <c r="I189" s="516"/>
      <c r="J189" s="516"/>
      <c r="K189" s="516"/>
      <c r="L189" s="516"/>
      <c r="M189" s="516"/>
      <c r="N189" s="516"/>
      <c r="O189" s="516"/>
      <c r="P189" s="516"/>
      <c r="Q189" s="516"/>
      <c r="R189" s="516"/>
      <c r="S189" s="516"/>
      <c r="T189" s="516"/>
      <c r="U189" s="516"/>
      <c r="V189" s="516"/>
      <c r="W189" s="516"/>
      <c r="X189" s="516"/>
      <c r="Y189" s="516"/>
      <c r="Z189" s="516"/>
      <c r="AA189" s="516"/>
      <c r="AB189" s="516"/>
      <c r="AC189" s="516"/>
      <c r="AD189" s="516"/>
      <c r="AE189" s="516"/>
      <c r="AF189" s="516"/>
      <c r="AG189" s="516"/>
      <c r="AH189" s="516"/>
      <c r="AI189" s="516"/>
      <c r="AJ189" s="516"/>
      <c r="AK189" s="516"/>
      <c r="AL189" s="516"/>
      <c r="AM189" s="516"/>
      <c r="AN189" s="516"/>
      <c r="AO189" s="516"/>
      <c r="AP189" s="516"/>
      <c r="AQ189" s="516"/>
      <c r="AR189" s="516"/>
      <c r="AS189" s="516"/>
      <c r="AT189" s="516"/>
      <c r="AU189" s="516"/>
      <c r="AV189" s="516"/>
      <c r="AW189" s="516"/>
      <c r="AX189" s="516"/>
      <c r="AY189" s="516"/>
      <c r="AZ189" s="516"/>
      <c r="BA189" s="516"/>
      <c r="BB189" s="516"/>
      <c r="BC189" s="516"/>
      <c r="BD189" s="516"/>
      <c r="BE189" s="516"/>
      <c r="BF189" s="516"/>
      <c r="BG189" s="516"/>
      <c r="BH189" s="516"/>
    </row>
    <row r="190" spans="1:60" s="637" customFormat="1" ht="12.9" customHeight="1" x14ac:dyDescent="0.3">
      <c r="A190" s="635"/>
      <c r="B190" s="635"/>
      <c r="C190" s="636"/>
      <c r="D190" s="616"/>
      <c r="E190" s="651" t="str">
        <f xml:space="preserve"> InpC!E$110</f>
        <v>Oil Price Differential from Brent</v>
      </c>
      <c r="F190" s="616">
        <f xml:space="preserve"> InpC!F$110</f>
        <v>0</v>
      </c>
      <c r="G190" s="651" t="str">
        <f xml:space="preserve"> InpC!G$110</f>
        <v>$ / bbl</v>
      </c>
      <c r="H190" s="616"/>
      <c r="I190" s="616"/>
      <c r="J190" s="616"/>
      <c r="K190" s="616"/>
      <c r="L190" s="616"/>
      <c r="M190" s="616"/>
      <c r="N190" s="616"/>
      <c r="O190" s="616"/>
      <c r="P190" s="616"/>
      <c r="Q190" s="616"/>
      <c r="R190" s="616"/>
      <c r="S190" s="616"/>
      <c r="T190" s="616"/>
      <c r="U190" s="616"/>
      <c r="V190" s="616"/>
      <c r="W190" s="616"/>
      <c r="X190" s="616"/>
      <c r="Y190" s="616"/>
      <c r="Z190" s="616"/>
      <c r="AA190" s="616"/>
      <c r="AB190" s="616"/>
      <c r="AC190" s="616"/>
      <c r="AD190" s="616"/>
      <c r="AE190" s="616"/>
      <c r="AF190" s="616"/>
      <c r="AG190" s="616"/>
      <c r="AH190" s="616"/>
      <c r="AI190" s="616"/>
      <c r="AJ190" s="616"/>
      <c r="AK190" s="616"/>
      <c r="AL190" s="616"/>
      <c r="AM190" s="616"/>
      <c r="AN190" s="616"/>
      <c r="AO190" s="616"/>
      <c r="AP190" s="616"/>
      <c r="AQ190" s="616"/>
      <c r="AR190" s="616"/>
      <c r="AS190" s="616"/>
      <c r="AT190" s="616"/>
      <c r="AU190" s="616"/>
      <c r="AV190" s="616"/>
      <c r="AW190" s="616"/>
      <c r="AX190" s="616"/>
      <c r="AY190" s="616"/>
      <c r="AZ190" s="616"/>
      <c r="BA190" s="616"/>
      <c r="BB190" s="616"/>
      <c r="BC190" s="616"/>
      <c r="BD190" s="616"/>
      <c r="BE190" s="616"/>
      <c r="BF190" s="616"/>
      <c r="BG190" s="616"/>
      <c r="BH190" s="616"/>
    </row>
    <row r="191" spans="1:60" s="546" customFormat="1" ht="12.9" customHeight="1" x14ac:dyDescent="0.3">
      <c r="A191" s="478"/>
      <c r="B191" s="478"/>
      <c r="C191" s="479"/>
      <c r="D191" s="632"/>
      <c r="E191" s="632" t="str">
        <f t="shared" ref="E191:AJ191" si="83">E188</f>
        <v>Oil price - before differential</v>
      </c>
      <c r="F191" s="632">
        <f t="shared" si="83"/>
        <v>0</v>
      </c>
      <c r="G191" s="632" t="str">
        <f t="shared" si="83"/>
        <v>$/bbl 2017</v>
      </c>
      <c r="H191" s="632">
        <f t="shared" si="83"/>
        <v>0</v>
      </c>
      <c r="I191" s="632">
        <f t="shared" si="83"/>
        <v>0</v>
      </c>
      <c r="J191" s="632">
        <f t="shared" si="83"/>
        <v>0</v>
      </c>
      <c r="K191" s="632">
        <f t="shared" si="83"/>
        <v>50</v>
      </c>
      <c r="L191" s="632">
        <f t="shared" si="83"/>
        <v>50</v>
      </c>
      <c r="M191" s="632">
        <f t="shared" si="83"/>
        <v>50</v>
      </c>
      <c r="N191" s="632">
        <f t="shared" si="83"/>
        <v>50</v>
      </c>
      <c r="O191" s="632">
        <f t="shared" si="83"/>
        <v>50</v>
      </c>
      <c r="P191" s="632">
        <f t="shared" si="83"/>
        <v>50</v>
      </c>
      <c r="Q191" s="632">
        <f t="shared" si="83"/>
        <v>50</v>
      </c>
      <c r="R191" s="632">
        <f t="shared" si="83"/>
        <v>50</v>
      </c>
      <c r="S191" s="632">
        <f t="shared" si="83"/>
        <v>50</v>
      </c>
      <c r="T191" s="632">
        <f t="shared" si="83"/>
        <v>50</v>
      </c>
      <c r="U191" s="632">
        <f t="shared" si="83"/>
        <v>50</v>
      </c>
      <c r="V191" s="632">
        <f t="shared" si="83"/>
        <v>50</v>
      </c>
      <c r="W191" s="632">
        <f t="shared" si="83"/>
        <v>50</v>
      </c>
      <c r="X191" s="632">
        <f t="shared" si="83"/>
        <v>50</v>
      </c>
      <c r="Y191" s="632">
        <f t="shared" si="83"/>
        <v>50</v>
      </c>
      <c r="Z191" s="632">
        <f t="shared" si="83"/>
        <v>50</v>
      </c>
      <c r="AA191" s="632">
        <f t="shared" si="83"/>
        <v>50</v>
      </c>
      <c r="AB191" s="632">
        <f t="shared" si="83"/>
        <v>50</v>
      </c>
      <c r="AC191" s="632">
        <f t="shared" si="83"/>
        <v>50</v>
      </c>
      <c r="AD191" s="632">
        <f t="shared" si="83"/>
        <v>50</v>
      </c>
      <c r="AE191" s="632">
        <f t="shared" si="83"/>
        <v>50</v>
      </c>
      <c r="AF191" s="632">
        <f t="shared" si="83"/>
        <v>50</v>
      </c>
      <c r="AG191" s="632">
        <f t="shared" si="83"/>
        <v>50</v>
      </c>
      <c r="AH191" s="632">
        <f t="shared" si="83"/>
        <v>50</v>
      </c>
      <c r="AI191" s="632">
        <f t="shared" si="83"/>
        <v>50</v>
      </c>
      <c r="AJ191" s="632">
        <f t="shared" si="83"/>
        <v>50</v>
      </c>
      <c r="AK191" s="632">
        <f t="shared" ref="AK191:BH191" si="84">AK188</f>
        <v>50</v>
      </c>
      <c r="AL191" s="632">
        <f t="shared" si="84"/>
        <v>50</v>
      </c>
      <c r="AM191" s="632">
        <f t="shared" si="84"/>
        <v>50</v>
      </c>
      <c r="AN191" s="632">
        <f t="shared" si="84"/>
        <v>50</v>
      </c>
      <c r="AO191" s="632">
        <f t="shared" si="84"/>
        <v>50</v>
      </c>
      <c r="AP191" s="632">
        <f t="shared" si="84"/>
        <v>50</v>
      </c>
      <c r="AQ191" s="632">
        <f t="shared" si="84"/>
        <v>50</v>
      </c>
      <c r="AR191" s="632">
        <f t="shared" si="84"/>
        <v>50</v>
      </c>
      <c r="AS191" s="632">
        <f t="shared" si="84"/>
        <v>50</v>
      </c>
      <c r="AT191" s="632">
        <f t="shared" si="84"/>
        <v>50</v>
      </c>
      <c r="AU191" s="632">
        <f t="shared" si="84"/>
        <v>50</v>
      </c>
      <c r="AV191" s="632">
        <f t="shared" si="84"/>
        <v>50</v>
      </c>
      <c r="AW191" s="632">
        <f t="shared" si="84"/>
        <v>50</v>
      </c>
      <c r="AX191" s="632">
        <f t="shared" si="84"/>
        <v>50</v>
      </c>
      <c r="AY191" s="632">
        <f t="shared" si="84"/>
        <v>50</v>
      </c>
      <c r="AZ191" s="632">
        <f t="shared" si="84"/>
        <v>50</v>
      </c>
      <c r="BA191" s="632">
        <f t="shared" si="84"/>
        <v>50</v>
      </c>
      <c r="BB191" s="632">
        <f t="shared" si="84"/>
        <v>50</v>
      </c>
      <c r="BC191" s="632">
        <f t="shared" si="84"/>
        <v>50</v>
      </c>
      <c r="BD191" s="632">
        <f t="shared" si="84"/>
        <v>50</v>
      </c>
      <c r="BE191" s="632">
        <f t="shared" si="84"/>
        <v>50</v>
      </c>
      <c r="BF191" s="632">
        <f t="shared" si="84"/>
        <v>50</v>
      </c>
      <c r="BG191" s="632">
        <f t="shared" si="84"/>
        <v>50</v>
      </c>
      <c r="BH191" s="632">
        <f t="shared" si="84"/>
        <v>50</v>
      </c>
    </row>
    <row r="192" spans="1:60" s="657" customFormat="1" ht="12.9" customHeight="1" x14ac:dyDescent="0.3">
      <c r="A192" s="654"/>
      <c r="B192" s="654"/>
      <c r="C192" s="655"/>
      <c r="D192" s="656"/>
      <c r="E192" s="656" t="s">
        <v>631</v>
      </c>
      <c r="F192" s="656"/>
      <c r="G192" s="656" t="str">
        <f>G191</f>
        <v>$/bbl 2017</v>
      </c>
      <c r="H192" s="656"/>
      <c r="I192" s="656"/>
      <c r="J192" s="656"/>
      <c r="K192" s="656">
        <f t="shared" ref="K192:AP192" si="85" xml:space="preserve"> K191 + $F190</f>
        <v>50</v>
      </c>
      <c r="L192" s="656">
        <f t="shared" si="85"/>
        <v>50</v>
      </c>
      <c r="M192" s="656">
        <f t="shared" si="85"/>
        <v>50</v>
      </c>
      <c r="N192" s="656">
        <f t="shared" si="85"/>
        <v>50</v>
      </c>
      <c r="O192" s="656">
        <f t="shared" si="85"/>
        <v>50</v>
      </c>
      <c r="P192" s="656">
        <f t="shared" si="85"/>
        <v>50</v>
      </c>
      <c r="Q192" s="656">
        <f t="shared" si="85"/>
        <v>50</v>
      </c>
      <c r="R192" s="656">
        <f t="shared" si="85"/>
        <v>50</v>
      </c>
      <c r="S192" s="656">
        <f t="shared" si="85"/>
        <v>50</v>
      </c>
      <c r="T192" s="656">
        <f t="shared" si="85"/>
        <v>50</v>
      </c>
      <c r="U192" s="656">
        <f t="shared" si="85"/>
        <v>50</v>
      </c>
      <c r="V192" s="656">
        <f t="shared" si="85"/>
        <v>50</v>
      </c>
      <c r="W192" s="656">
        <f t="shared" si="85"/>
        <v>50</v>
      </c>
      <c r="X192" s="656">
        <f t="shared" si="85"/>
        <v>50</v>
      </c>
      <c r="Y192" s="656">
        <f t="shared" si="85"/>
        <v>50</v>
      </c>
      <c r="Z192" s="656">
        <f t="shared" si="85"/>
        <v>50</v>
      </c>
      <c r="AA192" s="656">
        <f t="shared" si="85"/>
        <v>50</v>
      </c>
      <c r="AB192" s="656">
        <f t="shared" si="85"/>
        <v>50</v>
      </c>
      <c r="AC192" s="656">
        <f t="shared" si="85"/>
        <v>50</v>
      </c>
      <c r="AD192" s="656">
        <f t="shared" si="85"/>
        <v>50</v>
      </c>
      <c r="AE192" s="656">
        <f t="shared" si="85"/>
        <v>50</v>
      </c>
      <c r="AF192" s="656">
        <f t="shared" si="85"/>
        <v>50</v>
      </c>
      <c r="AG192" s="656">
        <f t="shared" si="85"/>
        <v>50</v>
      </c>
      <c r="AH192" s="656">
        <f t="shared" si="85"/>
        <v>50</v>
      </c>
      <c r="AI192" s="656">
        <f t="shared" si="85"/>
        <v>50</v>
      </c>
      <c r="AJ192" s="656">
        <f t="shared" si="85"/>
        <v>50</v>
      </c>
      <c r="AK192" s="656">
        <f t="shared" si="85"/>
        <v>50</v>
      </c>
      <c r="AL192" s="656">
        <f t="shared" si="85"/>
        <v>50</v>
      </c>
      <c r="AM192" s="656">
        <f t="shared" si="85"/>
        <v>50</v>
      </c>
      <c r="AN192" s="656">
        <f t="shared" si="85"/>
        <v>50</v>
      </c>
      <c r="AO192" s="656">
        <f t="shared" si="85"/>
        <v>50</v>
      </c>
      <c r="AP192" s="656">
        <f t="shared" si="85"/>
        <v>50</v>
      </c>
      <c r="AQ192" s="656">
        <f t="shared" ref="AQ192:BH192" si="86" xml:space="preserve"> AQ191 + $F190</f>
        <v>50</v>
      </c>
      <c r="AR192" s="656">
        <f t="shared" si="86"/>
        <v>50</v>
      </c>
      <c r="AS192" s="656">
        <f t="shared" si="86"/>
        <v>50</v>
      </c>
      <c r="AT192" s="656">
        <f t="shared" si="86"/>
        <v>50</v>
      </c>
      <c r="AU192" s="656">
        <f t="shared" si="86"/>
        <v>50</v>
      </c>
      <c r="AV192" s="656">
        <f t="shared" si="86"/>
        <v>50</v>
      </c>
      <c r="AW192" s="656">
        <f t="shared" si="86"/>
        <v>50</v>
      </c>
      <c r="AX192" s="656">
        <f t="shared" si="86"/>
        <v>50</v>
      </c>
      <c r="AY192" s="656">
        <f t="shared" si="86"/>
        <v>50</v>
      </c>
      <c r="AZ192" s="656">
        <f t="shared" si="86"/>
        <v>50</v>
      </c>
      <c r="BA192" s="656">
        <f t="shared" si="86"/>
        <v>50</v>
      </c>
      <c r="BB192" s="656">
        <f t="shared" si="86"/>
        <v>50</v>
      </c>
      <c r="BC192" s="656">
        <f t="shared" si="86"/>
        <v>50</v>
      </c>
      <c r="BD192" s="656">
        <f t="shared" si="86"/>
        <v>50</v>
      </c>
      <c r="BE192" s="656">
        <f t="shared" si="86"/>
        <v>50</v>
      </c>
      <c r="BF192" s="656">
        <f t="shared" si="86"/>
        <v>50</v>
      </c>
      <c r="BG192" s="656">
        <f t="shared" si="86"/>
        <v>50</v>
      </c>
      <c r="BH192" s="656">
        <f t="shared" si="86"/>
        <v>50</v>
      </c>
    </row>
    <row r="193" spans="1:60" s="493" customFormat="1" ht="12.9" customHeight="1" x14ac:dyDescent="0.3">
      <c r="A193" s="472"/>
      <c r="B193" s="472"/>
      <c r="C193" s="473"/>
      <c r="D193" s="516"/>
      <c r="E193" s="516"/>
      <c r="F193" s="516"/>
      <c r="G193" s="516"/>
      <c r="H193" s="516"/>
      <c r="I193" s="516"/>
      <c r="J193" s="516"/>
      <c r="K193" s="516"/>
      <c r="L193" s="516"/>
      <c r="M193" s="516"/>
      <c r="N193" s="516"/>
      <c r="O193" s="516"/>
      <c r="P193" s="516"/>
      <c r="Q193" s="516"/>
      <c r="R193" s="516"/>
      <c r="S193" s="516"/>
      <c r="T193" s="516"/>
      <c r="U193" s="516"/>
      <c r="V193" s="516"/>
      <c r="W193" s="516"/>
      <c r="X193" s="516"/>
      <c r="Y193" s="516"/>
      <c r="Z193" s="516"/>
      <c r="AA193" s="516"/>
      <c r="AB193" s="516"/>
      <c r="AC193" s="516"/>
      <c r="AD193" s="516"/>
      <c r="AE193" s="516"/>
      <c r="AF193" s="516"/>
      <c r="AG193" s="516"/>
      <c r="AH193" s="516"/>
      <c r="AI193" s="516"/>
      <c r="AJ193" s="516"/>
      <c r="AK193" s="516"/>
      <c r="AL193" s="516"/>
      <c r="AM193" s="516"/>
      <c r="AN193" s="516"/>
      <c r="AO193" s="516"/>
      <c r="AP193" s="516"/>
      <c r="AQ193" s="516"/>
      <c r="AR193" s="516"/>
      <c r="AS193" s="516"/>
      <c r="AT193" s="516"/>
      <c r="AU193" s="516"/>
      <c r="AV193" s="516"/>
      <c r="AW193" s="516"/>
      <c r="AX193" s="516"/>
      <c r="AY193" s="516"/>
      <c r="AZ193" s="516"/>
      <c r="BA193" s="516"/>
      <c r="BB193" s="516"/>
      <c r="BC193" s="516"/>
      <c r="BD193" s="516"/>
      <c r="BE193" s="516"/>
      <c r="BF193" s="516"/>
      <c r="BG193" s="516"/>
      <c r="BH193" s="516"/>
    </row>
    <row r="194" spans="1:60" s="546" customFormat="1" ht="12.9" customHeight="1" x14ac:dyDescent="0.3">
      <c r="A194" s="478"/>
      <c r="B194" s="478"/>
      <c r="C194" s="479"/>
      <c r="D194" s="632"/>
      <c r="E194" s="616" t="str">
        <f>InpS!E$29</f>
        <v>Gas price before sensitivity</v>
      </c>
      <c r="F194" s="616">
        <f>InpS!F$29</f>
        <v>0</v>
      </c>
      <c r="G194" s="616" t="str">
        <f>InpS!G$29</f>
        <v>$ / bbl 2017</v>
      </c>
      <c r="H194" s="616">
        <f>InpS!H$29</f>
        <v>0</v>
      </c>
      <c r="I194" s="616">
        <f>InpS!I$29</f>
        <v>0</v>
      </c>
      <c r="J194" s="616">
        <f>InpS!J$29</f>
        <v>0</v>
      </c>
      <c r="K194" s="616">
        <f>InpS!K$29</f>
        <v>6</v>
      </c>
      <c r="L194" s="616">
        <f>InpS!L$29</f>
        <v>6</v>
      </c>
      <c r="M194" s="616">
        <f>InpS!M$29</f>
        <v>6</v>
      </c>
      <c r="N194" s="616">
        <f>InpS!N$29</f>
        <v>6</v>
      </c>
      <c r="O194" s="616">
        <f>InpS!O$29</f>
        <v>6</v>
      </c>
      <c r="P194" s="616">
        <f>InpS!P$29</f>
        <v>6</v>
      </c>
      <c r="Q194" s="616">
        <f>InpS!Q$29</f>
        <v>6</v>
      </c>
      <c r="R194" s="616">
        <f>InpS!R$29</f>
        <v>6</v>
      </c>
      <c r="S194" s="616">
        <f>InpS!S$29</f>
        <v>6</v>
      </c>
      <c r="T194" s="616">
        <f>InpS!T$29</f>
        <v>6</v>
      </c>
      <c r="U194" s="616">
        <f>InpS!U$29</f>
        <v>6</v>
      </c>
      <c r="V194" s="616">
        <f>InpS!V$29</f>
        <v>6</v>
      </c>
      <c r="W194" s="616">
        <f>InpS!W$29</f>
        <v>6</v>
      </c>
      <c r="X194" s="616">
        <f>InpS!X$29</f>
        <v>6</v>
      </c>
      <c r="Y194" s="616">
        <f>InpS!Y$29</f>
        <v>6</v>
      </c>
      <c r="Z194" s="616">
        <f>InpS!Z$29</f>
        <v>6</v>
      </c>
      <c r="AA194" s="616">
        <f>InpS!AA$29</f>
        <v>6</v>
      </c>
      <c r="AB194" s="616">
        <f>InpS!AB$29</f>
        <v>6</v>
      </c>
      <c r="AC194" s="616">
        <f>InpS!AC$29</f>
        <v>6</v>
      </c>
      <c r="AD194" s="616">
        <f>InpS!AD$29</f>
        <v>6</v>
      </c>
      <c r="AE194" s="616">
        <f>InpS!AE$29</f>
        <v>6</v>
      </c>
      <c r="AF194" s="616">
        <f>InpS!AF$29</f>
        <v>6</v>
      </c>
      <c r="AG194" s="616">
        <f>InpS!AG$29</f>
        <v>6</v>
      </c>
      <c r="AH194" s="616">
        <f>InpS!AH$29</f>
        <v>6</v>
      </c>
      <c r="AI194" s="616">
        <f>InpS!AI$29</f>
        <v>6</v>
      </c>
      <c r="AJ194" s="616">
        <f>InpS!AJ$29</f>
        <v>6</v>
      </c>
      <c r="AK194" s="616">
        <f>InpS!AK$29</f>
        <v>6</v>
      </c>
      <c r="AL194" s="616">
        <f>InpS!AL$29</f>
        <v>6</v>
      </c>
      <c r="AM194" s="616">
        <f>InpS!AM$29</f>
        <v>6</v>
      </c>
      <c r="AN194" s="616">
        <f>InpS!AN$29</f>
        <v>6</v>
      </c>
      <c r="AO194" s="616">
        <f>InpS!AO$29</f>
        <v>6</v>
      </c>
      <c r="AP194" s="616">
        <f>InpS!AP$29</f>
        <v>6</v>
      </c>
      <c r="AQ194" s="616">
        <f>InpS!AQ$29</f>
        <v>6</v>
      </c>
      <c r="AR194" s="616">
        <f>InpS!AR$29</f>
        <v>6</v>
      </c>
      <c r="AS194" s="616">
        <f>InpS!AS$29</f>
        <v>6</v>
      </c>
      <c r="AT194" s="616">
        <f>InpS!AT$29</f>
        <v>6</v>
      </c>
      <c r="AU194" s="616">
        <f>InpS!AU$29</f>
        <v>6</v>
      </c>
      <c r="AV194" s="616">
        <f>InpS!AV$29</f>
        <v>6</v>
      </c>
      <c r="AW194" s="616">
        <f>InpS!AW$29</f>
        <v>6</v>
      </c>
      <c r="AX194" s="616">
        <f>InpS!AX$29</f>
        <v>6</v>
      </c>
      <c r="AY194" s="616">
        <f>InpS!AY$29</f>
        <v>6</v>
      </c>
      <c r="AZ194" s="616">
        <f>InpS!AZ$29</f>
        <v>6</v>
      </c>
      <c r="BA194" s="616">
        <f>InpS!BA$29</f>
        <v>6</v>
      </c>
      <c r="BB194" s="616">
        <f>InpS!BB$29</f>
        <v>6</v>
      </c>
      <c r="BC194" s="616">
        <f>InpS!BC$29</f>
        <v>6</v>
      </c>
      <c r="BD194" s="616">
        <f>InpS!BD$29</f>
        <v>6</v>
      </c>
      <c r="BE194" s="616">
        <f>InpS!BE$29</f>
        <v>6</v>
      </c>
      <c r="BF194" s="616">
        <f>InpS!BF$29</f>
        <v>6</v>
      </c>
      <c r="BG194" s="616">
        <f>InpS!BG$29</f>
        <v>6</v>
      </c>
      <c r="BH194" s="616">
        <f>InpS!BH$29</f>
        <v>6</v>
      </c>
    </row>
    <row r="195" spans="1:60" s="492" customFormat="1" ht="12.9" customHeight="1" x14ac:dyDescent="0.3">
      <c r="A195" s="472"/>
      <c r="B195" s="472"/>
      <c r="C195" s="620"/>
      <c r="D195" s="615"/>
      <c r="E195" s="621" t="str">
        <f xml:space="preserve"> 'Time&amp;Esc'!E$166</f>
        <v>Gas price sensitivity</v>
      </c>
      <c r="F195" s="621">
        <f xml:space="preserve"> 'Time&amp;Esc'!F$166</f>
        <v>0</v>
      </c>
      <c r="G195" s="621" t="str">
        <f xml:space="preserve"> 'Time&amp;Esc'!G$166</f>
        <v>%</v>
      </c>
      <c r="H195" s="621">
        <f xml:space="preserve"> 'Time&amp;Esc'!H$166</f>
        <v>0</v>
      </c>
      <c r="I195" s="621">
        <f xml:space="preserve"> 'Time&amp;Esc'!I$166</f>
        <v>0</v>
      </c>
      <c r="J195" s="621">
        <f xml:space="preserve"> 'Time&amp;Esc'!J$166</f>
        <v>0</v>
      </c>
      <c r="K195" s="621">
        <f xml:space="preserve"> 'Time&amp;Esc'!K$166</f>
        <v>1</v>
      </c>
      <c r="L195" s="621">
        <f xml:space="preserve"> 'Time&amp;Esc'!L$166</f>
        <v>1</v>
      </c>
      <c r="M195" s="621">
        <f xml:space="preserve"> 'Time&amp;Esc'!M$166</f>
        <v>1</v>
      </c>
      <c r="N195" s="621">
        <f xml:space="preserve"> 'Time&amp;Esc'!N$166</f>
        <v>1</v>
      </c>
      <c r="O195" s="621">
        <f xml:space="preserve"> 'Time&amp;Esc'!O$166</f>
        <v>1</v>
      </c>
      <c r="P195" s="621">
        <f xml:space="preserve"> 'Time&amp;Esc'!P$166</f>
        <v>1</v>
      </c>
      <c r="Q195" s="621">
        <f xml:space="preserve"> 'Time&amp;Esc'!Q$166</f>
        <v>1</v>
      </c>
      <c r="R195" s="621">
        <f xml:space="preserve"> 'Time&amp;Esc'!R$166</f>
        <v>1</v>
      </c>
      <c r="S195" s="621">
        <f xml:space="preserve"> 'Time&amp;Esc'!S$166</f>
        <v>1</v>
      </c>
      <c r="T195" s="621">
        <f xml:space="preserve"> 'Time&amp;Esc'!T$166</f>
        <v>1</v>
      </c>
      <c r="U195" s="621">
        <f xml:space="preserve"> 'Time&amp;Esc'!U$166</f>
        <v>1</v>
      </c>
      <c r="V195" s="621">
        <f xml:space="preserve"> 'Time&amp;Esc'!V$166</f>
        <v>1</v>
      </c>
      <c r="W195" s="621">
        <f xml:space="preserve"> 'Time&amp;Esc'!W$166</f>
        <v>1</v>
      </c>
      <c r="X195" s="621">
        <f xml:space="preserve"> 'Time&amp;Esc'!X$166</f>
        <v>1</v>
      </c>
      <c r="Y195" s="621">
        <f xml:space="preserve"> 'Time&amp;Esc'!Y$166</f>
        <v>1</v>
      </c>
      <c r="Z195" s="621">
        <f xml:space="preserve"> 'Time&amp;Esc'!Z$166</f>
        <v>1</v>
      </c>
      <c r="AA195" s="621">
        <f xml:space="preserve"> 'Time&amp;Esc'!AA$166</f>
        <v>1</v>
      </c>
      <c r="AB195" s="621">
        <f xml:space="preserve"> 'Time&amp;Esc'!AB$166</f>
        <v>1</v>
      </c>
      <c r="AC195" s="621">
        <f xml:space="preserve"> 'Time&amp;Esc'!AC$166</f>
        <v>1</v>
      </c>
      <c r="AD195" s="621">
        <f xml:space="preserve"> 'Time&amp;Esc'!AD$166</f>
        <v>1</v>
      </c>
      <c r="AE195" s="621">
        <f xml:space="preserve"> 'Time&amp;Esc'!AE$166</f>
        <v>1</v>
      </c>
      <c r="AF195" s="621">
        <f xml:space="preserve"> 'Time&amp;Esc'!AF$166</f>
        <v>1</v>
      </c>
      <c r="AG195" s="621">
        <f xml:space="preserve"> 'Time&amp;Esc'!AG$166</f>
        <v>1</v>
      </c>
      <c r="AH195" s="621">
        <f xml:space="preserve"> 'Time&amp;Esc'!AH$166</f>
        <v>1</v>
      </c>
      <c r="AI195" s="621">
        <f xml:space="preserve"> 'Time&amp;Esc'!AI$166</f>
        <v>1</v>
      </c>
      <c r="AJ195" s="621">
        <f xml:space="preserve"> 'Time&amp;Esc'!AJ$166</f>
        <v>1</v>
      </c>
      <c r="AK195" s="621">
        <f xml:space="preserve"> 'Time&amp;Esc'!AK$166</f>
        <v>1</v>
      </c>
      <c r="AL195" s="621">
        <f xml:space="preserve"> 'Time&amp;Esc'!AL$166</f>
        <v>1</v>
      </c>
      <c r="AM195" s="621">
        <f xml:space="preserve"> 'Time&amp;Esc'!AM$166</f>
        <v>1</v>
      </c>
      <c r="AN195" s="621">
        <f xml:space="preserve"> 'Time&amp;Esc'!AN$166</f>
        <v>1</v>
      </c>
      <c r="AO195" s="621">
        <f xml:space="preserve"> 'Time&amp;Esc'!AO$166</f>
        <v>1</v>
      </c>
      <c r="AP195" s="621">
        <f xml:space="preserve"> 'Time&amp;Esc'!AP$166</f>
        <v>1</v>
      </c>
      <c r="AQ195" s="621">
        <f xml:space="preserve"> 'Time&amp;Esc'!AQ$166</f>
        <v>1</v>
      </c>
      <c r="AR195" s="621">
        <f xml:space="preserve"> 'Time&amp;Esc'!AR$166</f>
        <v>1</v>
      </c>
      <c r="AS195" s="621">
        <f xml:space="preserve"> 'Time&amp;Esc'!AS$166</f>
        <v>1</v>
      </c>
      <c r="AT195" s="621">
        <f xml:space="preserve"> 'Time&amp;Esc'!AT$166</f>
        <v>1</v>
      </c>
      <c r="AU195" s="621">
        <f xml:space="preserve"> 'Time&amp;Esc'!AU$166</f>
        <v>1</v>
      </c>
      <c r="AV195" s="621">
        <f xml:space="preserve"> 'Time&amp;Esc'!AV$166</f>
        <v>1</v>
      </c>
      <c r="AW195" s="621">
        <f xml:space="preserve"> 'Time&amp;Esc'!AW$166</f>
        <v>1</v>
      </c>
      <c r="AX195" s="621">
        <f xml:space="preserve"> 'Time&amp;Esc'!AX$166</f>
        <v>1</v>
      </c>
      <c r="AY195" s="621">
        <f xml:space="preserve"> 'Time&amp;Esc'!AY$166</f>
        <v>1</v>
      </c>
      <c r="AZ195" s="621">
        <f xml:space="preserve"> 'Time&amp;Esc'!AZ$166</f>
        <v>1</v>
      </c>
      <c r="BA195" s="621">
        <f xml:space="preserve"> 'Time&amp;Esc'!BA$166</f>
        <v>1</v>
      </c>
      <c r="BB195" s="621">
        <f xml:space="preserve"> 'Time&amp;Esc'!BB$166</f>
        <v>1</v>
      </c>
      <c r="BC195" s="621">
        <f xml:space="preserve"> 'Time&amp;Esc'!BC$166</f>
        <v>1</v>
      </c>
      <c r="BD195" s="621">
        <f xml:space="preserve"> 'Time&amp;Esc'!BD$166</f>
        <v>1</v>
      </c>
      <c r="BE195" s="621">
        <f xml:space="preserve"> 'Time&amp;Esc'!BE$166</f>
        <v>1</v>
      </c>
      <c r="BF195" s="621">
        <f xml:space="preserve"> 'Time&amp;Esc'!BF$166</f>
        <v>1</v>
      </c>
      <c r="BG195" s="621">
        <f xml:space="preserve"> 'Time&amp;Esc'!BG$166</f>
        <v>1</v>
      </c>
      <c r="BH195" s="621">
        <f xml:space="preserve"> 'Time&amp;Esc'!BH$166</f>
        <v>1</v>
      </c>
    </row>
    <row r="196" spans="1:60" s="546" customFormat="1" ht="12.9" customHeight="1" x14ac:dyDescent="0.3">
      <c r="A196" s="478"/>
      <c r="B196" s="478"/>
      <c r="C196" s="479"/>
      <c r="D196" s="632"/>
      <c r="E196" s="632" t="s">
        <v>632</v>
      </c>
      <c r="F196" s="632"/>
      <c r="G196" s="632" t="str">
        <f>G194</f>
        <v>$ / bbl 2017</v>
      </c>
      <c r="H196" s="632"/>
      <c r="I196" s="632"/>
      <c r="J196" s="632"/>
      <c r="K196" s="632">
        <f t="shared" ref="K196:AP196" si="87" xml:space="preserve"> K194 * K195</f>
        <v>6</v>
      </c>
      <c r="L196" s="632">
        <f t="shared" si="87"/>
        <v>6</v>
      </c>
      <c r="M196" s="632">
        <f t="shared" si="87"/>
        <v>6</v>
      </c>
      <c r="N196" s="632">
        <f t="shared" si="87"/>
        <v>6</v>
      </c>
      <c r="O196" s="632">
        <f t="shared" si="87"/>
        <v>6</v>
      </c>
      <c r="P196" s="632">
        <f t="shared" si="87"/>
        <v>6</v>
      </c>
      <c r="Q196" s="632">
        <f t="shared" si="87"/>
        <v>6</v>
      </c>
      <c r="R196" s="632">
        <f t="shared" si="87"/>
        <v>6</v>
      </c>
      <c r="S196" s="632">
        <f t="shared" si="87"/>
        <v>6</v>
      </c>
      <c r="T196" s="632">
        <f t="shared" si="87"/>
        <v>6</v>
      </c>
      <c r="U196" s="632">
        <f t="shared" si="87"/>
        <v>6</v>
      </c>
      <c r="V196" s="632">
        <f t="shared" si="87"/>
        <v>6</v>
      </c>
      <c r="W196" s="632">
        <f t="shared" si="87"/>
        <v>6</v>
      </c>
      <c r="X196" s="632">
        <f t="shared" si="87"/>
        <v>6</v>
      </c>
      <c r="Y196" s="632">
        <f t="shared" si="87"/>
        <v>6</v>
      </c>
      <c r="Z196" s="632">
        <f t="shared" si="87"/>
        <v>6</v>
      </c>
      <c r="AA196" s="632">
        <f t="shared" si="87"/>
        <v>6</v>
      </c>
      <c r="AB196" s="632">
        <f t="shared" si="87"/>
        <v>6</v>
      </c>
      <c r="AC196" s="632">
        <f t="shared" si="87"/>
        <v>6</v>
      </c>
      <c r="AD196" s="632">
        <f t="shared" si="87"/>
        <v>6</v>
      </c>
      <c r="AE196" s="632">
        <f t="shared" si="87"/>
        <v>6</v>
      </c>
      <c r="AF196" s="632">
        <f t="shared" si="87"/>
        <v>6</v>
      </c>
      <c r="AG196" s="632">
        <f t="shared" si="87"/>
        <v>6</v>
      </c>
      <c r="AH196" s="632">
        <f t="shared" si="87"/>
        <v>6</v>
      </c>
      <c r="AI196" s="632">
        <f t="shared" si="87"/>
        <v>6</v>
      </c>
      <c r="AJ196" s="632">
        <f t="shared" si="87"/>
        <v>6</v>
      </c>
      <c r="AK196" s="632">
        <f t="shared" si="87"/>
        <v>6</v>
      </c>
      <c r="AL196" s="632">
        <f t="shared" si="87"/>
        <v>6</v>
      </c>
      <c r="AM196" s="632">
        <f t="shared" si="87"/>
        <v>6</v>
      </c>
      <c r="AN196" s="632">
        <f t="shared" si="87"/>
        <v>6</v>
      </c>
      <c r="AO196" s="632">
        <f t="shared" si="87"/>
        <v>6</v>
      </c>
      <c r="AP196" s="632">
        <f t="shared" si="87"/>
        <v>6</v>
      </c>
      <c r="AQ196" s="632">
        <f t="shared" ref="AQ196:BH196" si="88" xml:space="preserve"> AQ194 * AQ195</f>
        <v>6</v>
      </c>
      <c r="AR196" s="632">
        <f t="shared" si="88"/>
        <v>6</v>
      </c>
      <c r="AS196" s="632">
        <f t="shared" si="88"/>
        <v>6</v>
      </c>
      <c r="AT196" s="632">
        <f t="shared" si="88"/>
        <v>6</v>
      </c>
      <c r="AU196" s="632">
        <f t="shared" si="88"/>
        <v>6</v>
      </c>
      <c r="AV196" s="632">
        <f t="shared" si="88"/>
        <v>6</v>
      </c>
      <c r="AW196" s="632">
        <f t="shared" si="88"/>
        <v>6</v>
      </c>
      <c r="AX196" s="632">
        <f t="shared" si="88"/>
        <v>6</v>
      </c>
      <c r="AY196" s="632">
        <f t="shared" si="88"/>
        <v>6</v>
      </c>
      <c r="AZ196" s="632">
        <f t="shared" si="88"/>
        <v>6</v>
      </c>
      <c r="BA196" s="632">
        <f t="shared" si="88"/>
        <v>6</v>
      </c>
      <c r="BB196" s="632">
        <f t="shared" si="88"/>
        <v>6</v>
      </c>
      <c r="BC196" s="632">
        <f t="shared" si="88"/>
        <v>6</v>
      </c>
      <c r="BD196" s="632">
        <f t="shared" si="88"/>
        <v>6</v>
      </c>
      <c r="BE196" s="632">
        <f t="shared" si="88"/>
        <v>6</v>
      </c>
      <c r="BF196" s="632">
        <f t="shared" si="88"/>
        <v>6</v>
      </c>
      <c r="BG196" s="632">
        <f t="shared" si="88"/>
        <v>6</v>
      </c>
      <c r="BH196" s="632">
        <f t="shared" si="88"/>
        <v>6</v>
      </c>
    </row>
    <row r="197" spans="1:60" s="493" customFormat="1" ht="12.9" customHeight="1" x14ac:dyDescent="0.3">
      <c r="A197" s="472"/>
      <c r="B197" s="472"/>
      <c r="C197" s="473"/>
      <c r="D197" s="516"/>
      <c r="E197" s="516"/>
      <c r="F197" s="516"/>
      <c r="G197" s="516"/>
      <c r="H197" s="516"/>
      <c r="I197" s="516"/>
      <c r="J197" s="516"/>
      <c r="K197" s="516"/>
      <c r="L197" s="516"/>
      <c r="M197" s="516"/>
      <c r="N197" s="516"/>
      <c r="O197" s="516"/>
      <c r="P197" s="516"/>
      <c r="Q197" s="516"/>
      <c r="R197" s="516"/>
      <c r="S197" s="516"/>
      <c r="T197" s="516"/>
      <c r="U197" s="516"/>
      <c r="V197" s="516"/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516"/>
      <c r="AJ197" s="516"/>
      <c r="AK197" s="516"/>
      <c r="AL197" s="516"/>
      <c r="AM197" s="516"/>
      <c r="AN197" s="516"/>
      <c r="AO197" s="516"/>
      <c r="AP197" s="516"/>
      <c r="AQ197" s="516"/>
      <c r="AR197" s="516"/>
      <c r="AS197" s="516"/>
      <c r="AT197" s="516"/>
      <c r="AU197" s="516"/>
      <c r="AV197" s="516"/>
      <c r="AW197" s="516"/>
      <c r="AX197" s="516"/>
      <c r="AY197" s="516"/>
      <c r="AZ197" s="516"/>
      <c r="BA197" s="516"/>
      <c r="BB197" s="516"/>
      <c r="BC197" s="516"/>
      <c r="BD197" s="516"/>
      <c r="BE197" s="516"/>
      <c r="BF197" s="516"/>
      <c r="BG197" s="516"/>
      <c r="BH197" s="516"/>
    </row>
    <row r="198" spans="1:60" s="637" customFormat="1" ht="12.9" customHeight="1" x14ac:dyDescent="0.3">
      <c r="A198" s="635"/>
      <c r="B198" s="635"/>
      <c r="C198" s="636"/>
      <c r="D198" s="616"/>
      <c r="E198" s="651" t="str">
        <f xml:space="preserve"> InpC!E$111</f>
        <v>Gas Price Differential from quoted benchmark</v>
      </c>
      <c r="F198" s="651">
        <f xml:space="preserve"> InpC!F$111</f>
        <v>0</v>
      </c>
      <c r="G198" s="651" t="str">
        <f xml:space="preserve"> InpC!G$111</f>
        <v>$/MMscf real</v>
      </c>
      <c r="H198" s="616"/>
      <c r="I198" s="616"/>
      <c r="J198" s="616"/>
      <c r="K198" s="616"/>
      <c r="L198" s="616"/>
      <c r="M198" s="616"/>
      <c r="N198" s="616"/>
      <c r="O198" s="616"/>
      <c r="P198" s="616"/>
      <c r="Q198" s="616"/>
      <c r="R198" s="616"/>
      <c r="S198" s="616"/>
      <c r="T198" s="616"/>
      <c r="U198" s="616"/>
      <c r="V198" s="616"/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616"/>
      <c r="AL198" s="616"/>
      <c r="AM198" s="616"/>
      <c r="AN198" s="616"/>
      <c r="AO198" s="616"/>
      <c r="AP198" s="616"/>
      <c r="AQ198" s="616"/>
      <c r="AR198" s="616"/>
      <c r="AS198" s="616"/>
      <c r="AT198" s="616"/>
      <c r="AU198" s="616"/>
      <c r="AV198" s="616"/>
      <c r="AW198" s="616"/>
      <c r="AX198" s="616"/>
      <c r="AY198" s="616"/>
      <c r="AZ198" s="616"/>
      <c r="BA198" s="616"/>
      <c r="BB198" s="616"/>
      <c r="BC198" s="616"/>
      <c r="BD198" s="616"/>
      <c r="BE198" s="616"/>
      <c r="BF198" s="616"/>
      <c r="BG198" s="616"/>
      <c r="BH198" s="616"/>
    </row>
    <row r="199" spans="1:60" s="546" customFormat="1" ht="12.9" customHeight="1" x14ac:dyDescent="0.3">
      <c r="A199" s="478"/>
      <c r="B199" s="478"/>
      <c r="C199" s="479"/>
      <c r="D199" s="632"/>
      <c r="E199" s="632" t="str">
        <f t="shared" ref="E199:AJ199" si="89">E196</f>
        <v>Gas price - before differential</v>
      </c>
      <c r="F199" s="632">
        <f t="shared" si="89"/>
        <v>0</v>
      </c>
      <c r="G199" s="632" t="str">
        <f t="shared" si="89"/>
        <v>$ / bbl 2017</v>
      </c>
      <c r="H199" s="632">
        <f t="shared" si="89"/>
        <v>0</v>
      </c>
      <c r="I199" s="632">
        <f t="shared" si="89"/>
        <v>0</v>
      </c>
      <c r="J199" s="632">
        <f t="shared" si="89"/>
        <v>0</v>
      </c>
      <c r="K199" s="632">
        <f t="shared" si="89"/>
        <v>6</v>
      </c>
      <c r="L199" s="632">
        <f t="shared" si="89"/>
        <v>6</v>
      </c>
      <c r="M199" s="632">
        <f t="shared" si="89"/>
        <v>6</v>
      </c>
      <c r="N199" s="632">
        <f t="shared" si="89"/>
        <v>6</v>
      </c>
      <c r="O199" s="632">
        <f t="shared" si="89"/>
        <v>6</v>
      </c>
      <c r="P199" s="632">
        <f t="shared" si="89"/>
        <v>6</v>
      </c>
      <c r="Q199" s="632">
        <f t="shared" si="89"/>
        <v>6</v>
      </c>
      <c r="R199" s="632">
        <f t="shared" si="89"/>
        <v>6</v>
      </c>
      <c r="S199" s="632">
        <f t="shared" si="89"/>
        <v>6</v>
      </c>
      <c r="T199" s="632">
        <f t="shared" si="89"/>
        <v>6</v>
      </c>
      <c r="U199" s="632">
        <f t="shared" si="89"/>
        <v>6</v>
      </c>
      <c r="V199" s="632">
        <f t="shared" si="89"/>
        <v>6</v>
      </c>
      <c r="W199" s="632">
        <f t="shared" si="89"/>
        <v>6</v>
      </c>
      <c r="X199" s="632">
        <f t="shared" si="89"/>
        <v>6</v>
      </c>
      <c r="Y199" s="632">
        <f t="shared" si="89"/>
        <v>6</v>
      </c>
      <c r="Z199" s="632">
        <f t="shared" si="89"/>
        <v>6</v>
      </c>
      <c r="AA199" s="632">
        <f t="shared" si="89"/>
        <v>6</v>
      </c>
      <c r="AB199" s="632">
        <f t="shared" si="89"/>
        <v>6</v>
      </c>
      <c r="AC199" s="632">
        <f t="shared" si="89"/>
        <v>6</v>
      </c>
      <c r="AD199" s="632">
        <f t="shared" si="89"/>
        <v>6</v>
      </c>
      <c r="AE199" s="632">
        <f t="shared" si="89"/>
        <v>6</v>
      </c>
      <c r="AF199" s="632">
        <f t="shared" si="89"/>
        <v>6</v>
      </c>
      <c r="AG199" s="632">
        <f t="shared" si="89"/>
        <v>6</v>
      </c>
      <c r="AH199" s="632">
        <f t="shared" si="89"/>
        <v>6</v>
      </c>
      <c r="AI199" s="632">
        <f t="shared" si="89"/>
        <v>6</v>
      </c>
      <c r="AJ199" s="632">
        <f t="shared" si="89"/>
        <v>6</v>
      </c>
      <c r="AK199" s="632">
        <f t="shared" ref="AK199:BH199" si="90">AK196</f>
        <v>6</v>
      </c>
      <c r="AL199" s="632">
        <f t="shared" si="90"/>
        <v>6</v>
      </c>
      <c r="AM199" s="632">
        <f t="shared" si="90"/>
        <v>6</v>
      </c>
      <c r="AN199" s="632">
        <f t="shared" si="90"/>
        <v>6</v>
      </c>
      <c r="AO199" s="632">
        <f t="shared" si="90"/>
        <v>6</v>
      </c>
      <c r="AP199" s="632">
        <f t="shared" si="90"/>
        <v>6</v>
      </c>
      <c r="AQ199" s="632">
        <f t="shared" si="90"/>
        <v>6</v>
      </c>
      <c r="AR199" s="632">
        <f t="shared" si="90"/>
        <v>6</v>
      </c>
      <c r="AS199" s="632">
        <f t="shared" si="90"/>
        <v>6</v>
      </c>
      <c r="AT199" s="632">
        <f t="shared" si="90"/>
        <v>6</v>
      </c>
      <c r="AU199" s="632">
        <f t="shared" si="90"/>
        <v>6</v>
      </c>
      <c r="AV199" s="632">
        <f t="shared" si="90"/>
        <v>6</v>
      </c>
      <c r="AW199" s="632">
        <f t="shared" si="90"/>
        <v>6</v>
      </c>
      <c r="AX199" s="632">
        <f t="shared" si="90"/>
        <v>6</v>
      </c>
      <c r="AY199" s="632">
        <f t="shared" si="90"/>
        <v>6</v>
      </c>
      <c r="AZ199" s="632">
        <f t="shared" si="90"/>
        <v>6</v>
      </c>
      <c r="BA199" s="632">
        <f t="shared" si="90"/>
        <v>6</v>
      </c>
      <c r="BB199" s="632">
        <f t="shared" si="90"/>
        <v>6</v>
      </c>
      <c r="BC199" s="632">
        <f t="shared" si="90"/>
        <v>6</v>
      </c>
      <c r="BD199" s="632">
        <f t="shared" si="90"/>
        <v>6</v>
      </c>
      <c r="BE199" s="632">
        <f t="shared" si="90"/>
        <v>6</v>
      </c>
      <c r="BF199" s="632">
        <f t="shared" si="90"/>
        <v>6</v>
      </c>
      <c r="BG199" s="632">
        <f t="shared" si="90"/>
        <v>6</v>
      </c>
      <c r="BH199" s="632">
        <f t="shared" si="90"/>
        <v>6</v>
      </c>
    </row>
    <row r="200" spans="1:60" s="546" customFormat="1" ht="12.9" customHeight="1" x14ac:dyDescent="0.3">
      <c r="A200" s="478"/>
      <c r="B200" s="478"/>
      <c r="C200" s="479"/>
      <c r="D200" s="632"/>
      <c r="E200" s="632" t="s">
        <v>633</v>
      </c>
      <c r="F200" s="632"/>
      <c r="G200" s="632" t="str">
        <f>G199</f>
        <v>$ / bbl 2017</v>
      </c>
      <c r="H200" s="632"/>
      <c r="I200" s="632"/>
      <c r="J200" s="632"/>
      <c r="K200" s="632">
        <f t="shared" ref="K200:AP200" si="91" xml:space="preserve"> K199 + $F198</f>
        <v>6</v>
      </c>
      <c r="L200" s="632">
        <f t="shared" si="91"/>
        <v>6</v>
      </c>
      <c r="M200" s="632">
        <f t="shared" si="91"/>
        <v>6</v>
      </c>
      <c r="N200" s="632">
        <f t="shared" si="91"/>
        <v>6</v>
      </c>
      <c r="O200" s="632">
        <f t="shared" si="91"/>
        <v>6</v>
      </c>
      <c r="P200" s="632">
        <f t="shared" si="91"/>
        <v>6</v>
      </c>
      <c r="Q200" s="632">
        <f t="shared" si="91"/>
        <v>6</v>
      </c>
      <c r="R200" s="632">
        <f t="shared" si="91"/>
        <v>6</v>
      </c>
      <c r="S200" s="632">
        <f t="shared" si="91"/>
        <v>6</v>
      </c>
      <c r="T200" s="632">
        <f t="shared" si="91"/>
        <v>6</v>
      </c>
      <c r="U200" s="632">
        <f t="shared" si="91"/>
        <v>6</v>
      </c>
      <c r="V200" s="632">
        <f t="shared" si="91"/>
        <v>6</v>
      </c>
      <c r="W200" s="632">
        <f t="shared" si="91"/>
        <v>6</v>
      </c>
      <c r="X200" s="632">
        <f t="shared" si="91"/>
        <v>6</v>
      </c>
      <c r="Y200" s="632">
        <f t="shared" si="91"/>
        <v>6</v>
      </c>
      <c r="Z200" s="632">
        <f t="shared" si="91"/>
        <v>6</v>
      </c>
      <c r="AA200" s="632">
        <f t="shared" si="91"/>
        <v>6</v>
      </c>
      <c r="AB200" s="632">
        <f t="shared" si="91"/>
        <v>6</v>
      </c>
      <c r="AC200" s="632">
        <f t="shared" si="91"/>
        <v>6</v>
      </c>
      <c r="AD200" s="632">
        <f t="shared" si="91"/>
        <v>6</v>
      </c>
      <c r="AE200" s="632">
        <f t="shared" si="91"/>
        <v>6</v>
      </c>
      <c r="AF200" s="632">
        <f t="shared" si="91"/>
        <v>6</v>
      </c>
      <c r="AG200" s="632">
        <f t="shared" si="91"/>
        <v>6</v>
      </c>
      <c r="AH200" s="632">
        <f t="shared" si="91"/>
        <v>6</v>
      </c>
      <c r="AI200" s="632">
        <f t="shared" si="91"/>
        <v>6</v>
      </c>
      <c r="AJ200" s="632">
        <f t="shared" si="91"/>
        <v>6</v>
      </c>
      <c r="AK200" s="632">
        <f t="shared" si="91"/>
        <v>6</v>
      </c>
      <c r="AL200" s="632">
        <f t="shared" si="91"/>
        <v>6</v>
      </c>
      <c r="AM200" s="632">
        <f t="shared" si="91"/>
        <v>6</v>
      </c>
      <c r="AN200" s="632">
        <f t="shared" si="91"/>
        <v>6</v>
      </c>
      <c r="AO200" s="632">
        <f t="shared" si="91"/>
        <v>6</v>
      </c>
      <c r="AP200" s="632">
        <f t="shared" si="91"/>
        <v>6</v>
      </c>
      <c r="AQ200" s="632">
        <f t="shared" ref="AQ200:BH200" si="92" xml:space="preserve"> AQ199 + $F198</f>
        <v>6</v>
      </c>
      <c r="AR200" s="632">
        <f t="shared" si="92"/>
        <v>6</v>
      </c>
      <c r="AS200" s="632">
        <f t="shared" si="92"/>
        <v>6</v>
      </c>
      <c r="AT200" s="632">
        <f t="shared" si="92"/>
        <v>6</v>
      </c>
      <c r="AU200" s="632">
        <f t="shared" si="92"/>
        <v>6</v>
      </c>
      <c r="AV200" s="632">
        <f t="shared" si="92"/>
        <v>6</v>
      </c>
      <c r="AW200" s="632">
        <f t="shared" si="92"/>
        <v>6</v>
      </c>
      <c r="AX200" s="632">
        <f t="shared" si="92"/>
        <v>6</v>
      </c>
      <c r="AY200" s="632">
        <f t="shared" si="92"/>
        <v>6</v>
      </c>
      <c r="AZ200" s="632">
        <f t="shared" si="92"/>
        <v>6</v>
      </c>
      <c r="BA200" s="632">
        <f t="shared" si="92"/>
        <v>6</v>
      </c>
      <c r="BB200" s="632">
        <f t="shared" si="92"/>
        <v>6</v>
      </c>
      <c r="BC200" s="632">
        <f t="shared" si="92"/>
        <v>6</v>
      </c>
      <c r="BD200" s="632">
        <f t="shared" si="92"/>
        <v>6</v>
      </c>
      <c r="BE200" s="632">
        <f t="shared" si="92"/>
        <v>6</v>
      </c>
      <c r="BF200" s="632">
        <f t="shared" si="92"/>
        <v>6</v>
      </c>
      <c r="BG200" s="632">
        <f t="shared" si="92"/>
        <v>6</v>
      </c>
      <c r="BH200" s="632">
        <f t="shared" si="92"/>
        <v>6</v>
      </c>
    </row>
    <row r="201" spans="1:60" s="492" customFormat="1" ht="12.9" customHeight="1" x14ac:dyDescent="0.3">
      <c r="A201" s="472"/>
      <c r="B201" s="472"/>
      <c r="C201" s="620"/>
      <c r="D201" s="615"/>
      <c r="E201" s="543"/>
      <c r="F201" s="543"/>
      <c r="G201" s="543"/>
      <c r="H201" s="289"/>
      <c r="I201" s="289"/>
      <c r="J201" s="289"/>
      <c r="K201" s="289"/>
      <c r="L201" s="289"/>
      <c r="M201" s="289"/>
      <c r="N201" s="289"/>
      <c r="O201" s="289"/>
      <c r="P201" s="289"/>
      <c r="Q201" s="289"/>
      <c r="R201" s="289"/>
      <c r="S201" s="289"/>
      <c r="T201" s="289"/>
      <c r="U201" s="289"/>
      <c r="V201" s="289"/>
      <c r="W201" s="289"/>
      <c r="X201" s="289"/>
      <c r="Y201" s="289"/>
      <c r="Z201" s="289"/>
      <c r="AA201" s="289"/>
      <c r="AB201" s="289"/>
      <c r="AC201" s="289"/>
      <c r="AD201" s="289"/>
      <c r="AE201" s="289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9"/>
      <c r="AP201" s="289"/>
      <c r="AQ201" s="289"/>
      <c r="AR201" s="289"/>
      <c r="AS201" s="289"/>
      <c r="AT201" s="289"/>
      <c r="AU201" s="289"/>
      <c r="AV201" s="289"/>
      <c r="AW201" s="289"/>
      <c r="AX201" s="289"/>
      <c r="AY201" s="289"/>
      <c r="AZ201" s="289"/>
      <c r="BA201" s="289"/>
      <c r="BB201" s="289"/>
      <c r="BC201" s="289"/>
      <c r="BD201" s="289"/>
      <c r="BE201" s="289"/>
      <c r="BF201" s="289"/>
      <c r="BG201" s="289"/>
      <c r="BH201" s="289"/>
    </row>
    <row r="202" spans="1:60" s="492" customFormat="1" ht="12.9" customHeight="1" x14ac:dyDescent="0.3">
      <c r="A202" s="470" t="s">
        <v>634</v>
      </c>
      <c r="B202" s="470"/>
      <c r="C202" s="658"/>
      <c r="D202" s="612"/>
      <c r="E202" s="470"/>
      <c r="F202" s="470"/>
      <c r="G202" s="470"/>
      <c r="H202" s="470"/>
      <c r="I202" s="470"/>
      <c r="J202" s="470"/>
      <c r="K202" s="470"/>
      <c r="L202" s="470"/>
      <c r="M202" s="470"/>
      <c r="N202" s="470"/>
      <c r="O202" s="470"/>
      <c r="P202" s="470"/>
      <c r="Q202" s="470"/>
      <c r="R202" s="470"/>
      <c r="S202" s="470"/>
      <c r="T202" s="470"/>
      <c r="U202" s="470"/>
      <c r="V202" s="470"/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470"/>
      <c r="AH202" s="470"/>
      <c r="AI202" s="470"/>
      <c r="AJ202" s="470"/>
      <c r="AK202" s="470"/>
      <c r="AL202" s="470"/>
      <c r="AM202" s="470"/>
      <c r="AN202" s="470"/>
      <c r="AO202" s="470"/>
      <c r="AP202" s="470"/>
      <c r="AQ202" s="470"/>
      <c r="AR202" s="470"/>
      <c r="AS202" s="470"/>
      <c r="AT202" s="470"/>
      <c r="AU202" s="470"/>
      <c r="AV202" s="470"/>
      <c r="AW202" s="470"/>
      <c r="AX202" s="470"/>
      <c r="AY202" s="470"/>
      <c r="AZ202" s="470"/>
      <c r="BA202" s="470"/>
      <c r="BB202" s="470"/>
      <c r="BC202" s="470"/>
      <c r="BD202" s="470"/>
      <c r="BE202" s="470"/>
      <c r="BF202" s="470"/>
      <c r="BG202" s="470"/>
      <c r="BH202" s="470"/>
    </row>
    <row r="203" spans="1:60" s="492" customFormat="1" ht="12.9" customHeight="1" x14ac:dyDescent="0.3">
      <c r="A203" s="471"/>
      <c r="B203" s="471"/>
      <c r="C203" s="659"/>
      <c r="D203" s="613"/>
      <c r="E203" s="471"/>
      <c r="F203" s="471"/>
      <c r="G203" s="471"/>
      <c r="H203" s="471"/>
      <c r="I203" s="471"/>
      <c r="J203" s="471"/>
      <c r="K203" s="471"/>
      <c r="L203" s="471"/>
      <c r="M203" s="471"/>
      <c r="N203" s="471"/>
      <c r="O203" s="471"/>
      <c r="P203" s="471"/>
      <c r="Q203" s="471"/>
      <c r="R203" s="471"/>
      <c r="S203" s="471"/>
      <c r="T203" s="471"/>
      <c r="U203" s="471"/>
      <c r="V203" s="471"/>
      <c r="W203" s="471"/>
      <c r="X203" s="471"/>
      <c r="Y203" s="471"/>
      <c r="Z203" s="471"/>
      <c r="AA203" s="471"/>
      <c r="AB203" s="471"/>
      <c r="AC203" s="471"/>
      <c r="AD203" s="471"/>
      <c r="AE203" s="471"/>
      <c r="AF203" s="471"/>
      <c r="AG203" s="471"/>
      <c r="AH203" s="471"/>
      <c r="AI203" s="471"/>
      <c r="AJ203" s="471"/>
      <c r="AK203" s="471"/>
      <c r="AL203" s="471"/>
      <c r="AM203" s="471"/>
      <c r="AN203" s="471"/>
      <c r="AO203" s="471"/>
      <c r="AP203" s="471"/>
      <c r="AQ203" s="471"/>
      <c r="AR203" s="471"/>
      <c r="AS203" s="471"/>
      <c r="AT203" s="471"/>
      <c r="AU203" s="471"/>
      <c r="AV203" s="471"/>
      <c r="AW203" s="471"/>
      <c r="AX203" s="471"/>
      <c r="AY203" s="471"/>
      <c r="AZ203" s="471"/>
      <c r="BA203" s="471"/>
      <c r="BB203" s="471"/>
      <c r="BC203" s="471"/>
      <c r="BD203" s="471"/>
      <c r="BE203" s="471"/>
      <c r="BF203" s="471"/>
      <c r="BG203" s="471"/>
      <c r="BH203" s="471"/>
    </row>
    <row r="204" spans="1:60" s="492" customFormat="1" ht="12.9" customHeight="1" x14ac:dyDescent="0.3">
      <c r="A204" s="472"/>
      <c r="B204" s="472" t="s">
        <v>635</v>
      </c>
      <c r="C204" s="620"/>
      <c r="D204" s="615"/>
      <c r="E204" s="543"/>
      <c r="F204" s="543"/>
      <c r="G204" s="543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  <c r="AA204" s="289"/>
      <c r="AB204" s="289"/>
      <c r="AC204" s="289"/>
      <c r="AD204" s="289"/>
      <c r="AE204" s="289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9"/>
      <c r="AP204" s="289"/>
      <c r="AQ204" s="289"/>
      <c r="AR204" s="289"/>
      <c r="AS204" s="289"/>
      <c r="AT204" s="289"/>
      <c r="AU204" s="289"/>
      <c r="AV204" s="289"/>
      <c r="AW204" s="289"/>
      <c r="AX204" s="289"/>
      <c r="AY204" s="289"/>
      <c r="AZ204" s="289"/>
      <c r="BA204" s="289"/>
      <c r="BB204" s="289"/>
      <c r="BC204" s="289"/>
      <c r="BD204" s="289"/>
      <c r="BE204" s="289"/>
      <c r="BF204" s="289"/>
      <c r="BG204" s="289"/>
      <c r="BH204" s="289"/>
    </row>
    <row r="205" spans="1:60" s="492" customFormat="1" ht="12.9" customHeight="1" x14ac:dyDescent="0.3">
      <c r="A205" s="472"/>
      <c r="B205" s="472"/>
      <c r="C205" s="620"/>
      <c r="D205" s="615"/>
      <c r="E205" s="516" t="str">
        <f t="shared" ref="E205:AJ205" si="93" xml:space="preserve"> E$56</f>
        <v>Condensate production - post-sens, before ELT</v>
      </c>
      <c r="F205" s="516">
        <f t="shared" si="93"/>
        <v>0</v>
      </c>
      <c r="G205" s="516" t="str">
        <f t="shared" si="93"/>
        <v>MM bbl</v>
      </c>
      <c r="H205" s="516">
        <f t="shared" si="93"/>
        <v>0</v>
      </c>
      <c r="I205" s="516">
        <f t="shared" si="93"/>
        <v>20.999999999999996</v>
      </c>
      <c r="J205" s="516">
        <f t="shared" si="93"/>
        <v>0</v>
      </c>
      <c r="K205" s="516">
        <f t="shared" si="93"/>
        <v>0</v>
      </c>
      <c r="L205" s="516">
        <f t="shared" si="93"/>
        <v>0</v>
      </c>
      <c r="M205" s="516">
        <f t="shared" si="93"/>
        <v>0</v>
      </c>
      <c r="N205" s="516">
        <f t="shared" si="93"/>
        <v>0</v>
      </c>
      <c r="O205" s="516">
        <f t="shared" si="93"/>
        <v>0</v>
      </c>
      <c r="P205" s="516">
        <f t="shared" si="93"/>
        <v>0</v>
      </c>
      <c r="Q205" s="516">
        <f t="shared" si="93"/>
        <v>0</v>
      </c>
      <c r="R205" s="516">
        <f t="shared" si="93"/>
        <v>0</v>
      </c>
      <c r="S205" s="516">
        <f t="shared" si="93"/>
        <v>0</v>
      </c>
      <c r="T205" s="516">
        <f t="shared" si="93"/>
        <v>0.29399999999999998</v>
      </c>
      <c r="U205" s="516">
        <f t="shared" si="93"/>
        <v>0.71400000000000008</v>
      </c>
      <c r="V205" s="516">
        <f t="shared" si="93"/>
        <v>0.71400000000000008</v>
      </c>
      <c r="W205" s="516">
        <f t="shared" si="93"/>
        <v>0.71400000000000008</v>
      </c>
      <c r="X205" s="516">
        <f t="shared" si="93"/>
        <v>0.71400000000000008</v>
      </c>
      <c r="Y205" s="516">
        <f t="shared" si="93"/>
        <v>0.71400000000000008</v>
      </c>
      <c r="Z205" s="516">
        <f t="shared" si="93"/>
        <v>0.71400000000000008</v>
      </c>
      <c r="AA205" s="516">
        <f t="shared" si="93"/>
        <v>0.71400000000000008</v>
      </c>
      <c r="AB205" s="516">
        <f t="shared" si="93"/>
        <v>0.71400000000000008</v>
      </c>
      <c r="AC205" s="516">
        <f t="shared" si="93"/>
        <v>0.71400000000000008</v>
      </c>
      <c r="AD205" s="516">
        <f t="shared" si="93"/>
        <v>0.71400000000000008</v>
      </c>
      <c r="AE205" s="516">
        <f t="shared" si="93"/>
        <v>0.71400000000000008</v>
      </c>
      <c r="AF205" s="516">
        <f t="shared" si="93"/>
        <v>0.71400000000000008</v>
      </c>
      <c r="AG205" s="516">
        <f t="shared" si="93"/>
        <v>0.71400000000000008</v>
      </c>
      <c r="AH205" s="516">
        <f t="shared" si="93"/>
        <v>0.71400000000000008</v>
      </c>
      <c r="AI205" s="516">
        <f t="shared" si="93"/>
        <v>0.71400000000000008</v>
      </c>
      <c r="AJ205" s="516">
        <f t="shared" si="93"/>
        <v>0.71400000000000008</v>
      </c>
      <c r="AK205" s="516">
        <f t="shared" ref="AK205:BH205" si="94" xml:space="preserve"> AK$56</f>
        <v>0.71400000000000008</v>
      </c>
      <c r="AL205" s="516">
        <f t="shared" si="94"/>
        <v>0.71400000000000008</v>
      </c>
      <c r="AM205" s="516">
        <f t="shared" si="94"/>
        <v>0.71400000000000008</v>
      </c>
      <c r="AN205" s="516">
        <f t="shared" si="94"/>
        <v>0.71400000000000008</v>
      </c>
      <c r="AO205" s="516">
        <f t="shared" si="94"/>
        <v>0.71400000000000008</v>
      </c>
      <c r="AP205" s="516">
        <f t="shared" si="94"/>
        <v>0.71400000000000008</v>
      </c>
      <c r="AQ205" s="516">
        <f t="shared" si="94"/>
        <v>0.71400000000000008</v>
      </c>
      <c r="AR205" s="516">
        <f t="shared" si="94"/>
        <v>0.71400000000000008</v>
      </c>
      <c r="AS205" s="516">
        <f t="shared" si="94"/>
        <v>0.71400000000000008</v>
      </c>
      <c r="AT205" s="516">
        <f t="shared" si="94"/>
        <v>0.71400000000000008</v>
      </c>
      <c r="AU205" s="516">
        <f t="shared" si="94"/>
        <v>0.71400000000000008</v>
      </c>
      <c r="AV205" s="516">
        <f t="shared" si="94"/>
        <v>0.71400000000000008</v>
      </c>
      <c r="AW205" s="516">
        <f t="shared" si="94"/>
        <v>0.71400000000000008</v>
      </c>
      <c r="AX205" s="516">
        <f t="shared" si="94"/>
        <v>0</v>
      </c>
      <c r="AY205" s="516">
        <f t="shared" si="94"/>
        <v>0</v>
      </c>
      <c r="AZ205" s="516">
        <f t="shared" si="94"/>
        <v>0</v>
      </c>
      <c r="BA205" s="516">
        <f t="shared" si="94"/>
        <v>0</v>
      </c>
      <c r="BB205" s="516">
        <f t="shared" si="94"/>
        <v>0</v>
      </c>
      <c r="BC205" s="516">
        <f t="shared" si="94"/>
        <v>0</v>
      </c>
      <c r="BD205" s="516">
        <f t="shared" si="94"/>
        <v>0</v>
      </c>
      <c r="BE205" s="516">
        <f t="shared" si="94"/>
        <v>0</v>
      </c>
      <c r="BF205" s="516">
        <f t="shared" si="94"/>
        <v>0</v>
      </c>
      <c r="BG205" s="516">
        <f t="shared" si="94"/>
        <v>0</v>
      </c>
      <c r="BH205" s="516">
        <f t="shared" si="94"/>
        <v>0</v>
      </c>
    </row>
    <row r="206" spans="1:60" s="492" customFormat="1" ht="12.9" customHeight="1" x14ac:dyDescent="0.3">
      <c r="A206" s="472"/>
      <c r="B206" s="472"/>
      <c r="C206" s="620"/>
      <c r="D206" s="615"/>
      <c r="E206" s="516" t="str">
        <f t="shared" ref="E206:AJ206" si="95" xml:space="preserve"> E$60</f>
        <v>Gas production - Btu, before ELT</v>
      </c>
      <c r="F206" s="516">
        <f t="shared" si="95"/>
        <v>0</v>
      </c>
      <c r="G206" s="516" t="str">
        <f t="shared" si="95"/>
        <v>Tbtu</v>
      </c>
      <c r="H206" s="516">
        <f t="shared" si="95"/>
        <v>0</v>
      </c>
      <c r="I206" s="516">
        <f t="shared" si="95"/>
        <v>3075.0000000000014</v>
      </c>
      <c r="J206" s="516">
        <f t="shared" si="95"/>
        <v>0</v>
      </c>
      <c r="K206" s="516">
        <f t="shared" si="95"/>
        <v>0</v>
      </c>
      <c r="L206" s="516">
        <f t="shared" si="95"/>
        <v>0</v>
      </c>
      <c r="M206" s="516">
        <f t="shared" si="95"/>
        <v>0</v>
      </c>
      <c r="N206" s="516">
        <f t="shared" si="95"/>
        <v>0</v>
      </c>
      <c r="O206" s="516">
        <f t="shared" si="95"/>
        <v>0</v>
      </c>
      <c r="P206" s="516">
        <f t="shared" si="95"/>
        <v>0</v>
      </c>
      <c r="Q206" s="516">
        <f t="shared" si="95"/>
        <v>0</v>
      </c>
      <c r="R206" s="516">
        <f t="shared" si="95"/>
        <v>0</v>
      </c>
      <c r="S206" s="516">
        <f t="shared" si="95"/>
        <v>0</v>
      </c>
      <c r="T206" s="516">
        <f t="shared" si="95"/>
        <v>43.05</v>
      </c>
      <c r="U206" s="516">
        <f t="shared" si="95"/>
        <v>104.55000000000001</v>
      </c>
      <c r="V206" s="516">
        <f t="shared" si="95"/>
        <v>104.55000000000001</v>
      </c>
      <c r="W206" s="516">
        <f t="shared" si="95"/>
        <v>104.55000000000001</v>
      </c>
      <c r="X206" s="516">
        <f t="shared" si="95"/>
        <v>104.55000000000001</v>
      </c>
      <c r="Y206" s="516">
        <f t="shared" si="95"/>
        <v>104.55000000000001</v>
      </c>
      <c r="Z206" s="516">
        <f t="shared" si="95"/>
        <v>104.55000000000001</v>
      </c>
      <c r="AA206" s="516">
        <f t="shared" si="95"/>
        <v>104.55000000000001</v>
      </c>
      <c r="AB206" s="516">
        <f t="shared" si="95"/>
        <v>104.55000000000001</v>
      </c>
      <c r="AC206" s="516">
        <f t="shared" si="95"/>
        <v>104.55000000000001</v>
      </c>
      <c r="AD206" s="516">
        <f t="shared" si="95"/>
        <v>104.55000000000001</v>
      </c>
      <c r="AE206" s="516">
        <f t="shared" si="95"/>
        <v>104.55000000000001</v>
      </c>
      <c r="AF206" s="516">
        <f t="shared" si="95"/>
        <v>104.55000000000001</v>
      </c>
      <c r="AG206" s="516">
        <f t="shared" si="95"/>
        <v>104.55000000000001</v>
      </c>
      <c r="AH206" s="516">
        <f t="shared" si="95"/>
        <v>104.55000000000001</v>
      </c>
      <c r="AI206" s="516">
        <f t="shared" si="95"/>
        <v>104.55000000000001</v>
      </c>
      <c r="AJ206" s="516">
        <f t="shared" si="95"/>
        <v>104.55000000000001</v>
      </c>
      <c r="AK206" s="516">
        <f t="shared" ref="AK206:BH206" si="96" xml:space="preserve"> AK$60</f>
        <v>104.55000000000001</v>
      </c>
      <c r="AL206" s="516">
        <f t="shared" si="96"/>
        <v>104.55000000000001</v>
      </c>
      <c r="AM206" s="516">
        <f t="shared" si="96"/>
        <v>104.55000000000001</v>
      </c>
      <c r="AN206" s="516">
        <f t="shared" si="96"/>
        <v>104.55000000000001</v>
      </c>
      <c r="AO206" s="516">
        <f t="shared" si="96"/>
        <v>104.55000000000001</v>
      </c>
      <c r="AP206" s="516">
        <f t="shared" si="96"/>
        <v>104.55000000000001</v>
      </c>
      <c r="AQ206" s="516">
        <f t="shared" si="96"/>
        <v>104.55000000000001</v>
      </c>
      <c r="AR206" s="516">
        <f t="shared" si="96"/>
        <v>104.55000000000001</v>
      </c>
      <c r="AS206" s="516">
        <f t="shared" si="96"/>
        <v>104.55000000000001</v>
      </c>
      <c r="AT206" s="516">
        <f t="shared" si="96"/>
        <v>104.55000000000001</v>
      </c>
      <c r="AU206" s="516">
        <f t="shared" si="96"/>
        <v>104.55000000000001</v>
      </c>
      <c r="AV206" s="516">
        <f t="shared" si="96"/>
        <v>104.55000000000001</v>
      </c>
      <c r="AW206" s="516">
        <f t="shared" si="96"/>
        <v>104.55000000000001</v>
      </c>
      <c r="AX206" s="516">
        <f t="shared" si="96"/>
        <v>0</v>
      </c>
      <c r="AY206" s="516">
        <f t="shared" si="96"/>
        <v>0</v>
      </c>
      <c r="AZ206" s="516">
        <f t="shared" si="96"/>
        <v>0</v>
      </c>
      <c r="BA206" s="516">
        <f t="shared" si="96"/>
        <v>0</v>
      </c>
      <c r="BB206" s="516">
        <f t="shared" si="96"/>
        <v>0</v>
      </c>
      <c r="BC206" s="516">
        <f t="shared" si="96"/>
        <v>0</v>
      </c>
      <c r="BD206" s="516">
        <f t="shared" si="96"/>
        <v>0</v>
      </c>
      <c r="BE206" s="516">
        <f t="shared" si="96"/>
        <v>0</v>
      </c>
      <c r="BF206" s="516">
        <f t="shared" si="96"/>
        <v>0</v>
      </c>
      <c r="BG206" s="516">
        <f t="shared" si="96"/>
        <v>0</v>
      </c>
      <c r="BH206" s="516">
        <f t="shared" si="96"/>
        <v>0</v>
      </c>
    </row>
    <row r="207" spans="1:60" s="546" customFormat="1" ht="12.9" customHeight="1" x14ac:dyDescent="0.3">
      <c r="A207" s="478"/>
      <c r="B207" s="478"/>
      <c r="C207" s="479"/>
      <c r="D207" s="632"/>
      <c r="E207" s="632" t="str">
        <f t="shared" ref="E207:AJ207" si="97" xml:space="preserve"> E$192</f>
        <v>Oil price - realized FOB project</v>
      </c>
      <c r="F207" s="632">
        <f t="shared" si="97"/>
        <v>0</v>
      </c>
      <c r="G207" s="632" t="str">
        <f t="shared" si="97"/>
        <v>$/bbl 2017</v>
      </c>
      <c r="H207" s="632">
        <f t="shared" si="97"/>
        <v>0</v>
      </c>
      <c r="I207" s="632">
        <f t="shared" si="97"/>
        <v>0</v>
      </c>
      <c r="J207" s="632">
        <f t="shared" si="97"/>
        <v>0</v>
      </c>
      <c r="K207" s="632">
        <f t="shared" si="97"/>
        <v>50</v>
      </c>
      <c r="L207" s="632">
        <f t="shared" si="97"/>
        <v>50</v>
      </c>
      <c r="M207" s="632">
        <f t="shared" si="97"/>
        <v>50</v>
      </c>
      <c r="N207" s="632">
        <f t="shared" si="97"/>
        <v>50</v>
      </c>
      <c r="O207" s="632">
        <f t="shared" si="97"/>
        <v>50</v>
      </c>
      <c r="P207" s="632">
        <f t="shared" si="97"/>
        <v>50</v>
      </c>
      <c r="Q207" s="632">
        <f t="shared" si="97"/>
        <v>50</v>
      </c>
      <c r="R207" s="632">
        <f t="shared" si="97"/>
        <v>50</v>
      </c>
      <c r="S207" s="632">
        <f t="shared" si="97"/>
        <v>50</v>
      </c>
      <c r="T207" s="632">
        <f t="shared" si="97"/>
        <v>50</v>
      </c>
      <c r="U207" s="632">
        <f t="shared" si="97"/>
        <v>50</v>
      </c>
      <c r="V207" s="632">
        <f t="shared" si="97"/>
        <v>50</v>
      </c>
      <c r="W207" s="632">
        <f t="shared" si="97"/>
        <v>50</v>
      </c>
      <c r="X207" s="632">
        <f t="shared" si="97"/>
        <v>50</v>
      </c>
      <c r="Y207" s="632">
        <f t="shared" si="97"/>
        <v>50</v>
      </c>
      <c r="Z207" s="632">
        <f t="shared" si="97"/>
        <v>50</v>
      </c>
      <c r="AA207" s="632">
        <f t="shared" si="97"/>
        <v>50</v>
      </c>
      <c r="AB207" s="632">
        <f t="shared" si="97"/>
        <v>50</v>
      </c>
      <c r="AC207" s="632">
        <f t="shared" si="97"/>
        <v>50</v>
      </c>
      <c r="AD207" s="632">
        <f t="shared" si="97"/>
        <v>50</v>
      </c>
      <c r="AE207" s="632">
        <f t="shared" si="97"/>
        <v>50</v>
      </c>
      <c r="AF207" s="632">
        <f t="shared" si="97"/>
        <v>50</v>
      </c>
      <c r="AG207" s="632">
        <f t="shared" si="97"/>
        <v>50</v>
      </c>
      <c r="AH207" s="632">
        <f t="shared" si="97"/>
        <v>50</v>
      </c>
      <c r="AI207" s="632">
        <f t="shared" si="97"/>
        <v>50</v>
      </c>
      <c r="AJ207" s="632">
        <f t="shared" si="97"/>
        <v>50</v>
      </c>
      <c r="AK207" s="632">
        <f t="shared" ref="AK207:BH207" si="98" xml:space="preserve"> AK$192</f>
        <v>50</v>
      </c>
      <c r="AL207" s="632">
        <f t="shared" si="98"/>
        <v>50</v>
      </c>
      <c r="AM207" s="632">
        <f t="shared" si="98"/>
        <v>50</v>
      </c>
      <c r="AN207" s="632">
        <f t="shared" si="98"/>
        <v>50</v>
      </c>
      <c r="AO207" s="632">
        <f t="shared" si="98"/>
        <v>50</v>
      </c>
      <c r="AP207" s="632">
        <f t="shared" si="98"/>
        <v>50</v>
      </c>
      <c r="AQ207" s="632">
        <f t="shared" si="98"/>
        <v>50</v>
      </c>
      <c r="AR207" s="632">
        <f t="shared" si="98"/>
        <v>50</v>
      </c>
      <c r="AS207" s="632">
        <f t="shared" si="98"/>
        <v>50</v>
      </c>
      <c r="AT207" s="632">
        <f t="shared" si="98"/>
        <v>50</v>
      </c>
      <c r="AU207" s="632">
        <f t="shared" si="98"/>
        <v>50</v>
      </c>
      <c r="AV207" s="632">
        <f t="shared" si="98"/>
        <v>50</v>
      </c>
      <c r="AW207" s="632">
        <f t="shared" si="98"/>
        <v>50</v>
      </c>
      <c r="AX207" s="632">
        <f t="shared" si="98"/>
        <v>50</v>
      </c>
      <c r="AY207" s="632">
        <f t="shared" si="98"/>
        <v>50</v>
      </c>
      <c r="AZ207" s="632">
        <f t="shared" si="98"/>
        <v>50</v>
      </c>
      <c r="BA207" s="632">
        <f t="shared" si="98"/>
        <v>50</v>
      </c>
      <c r="BB207" s="632">
        <f t="shared" si="98"/>
        <v>50</v>
      </c>
      <c r="BC207" s="632">
        <f t="shared" si="98"/>
        <v>50</v>
      </c>
      <c r="BD207" s="632">
        <f t="shared" si="98"/>
        <v>50</v>
      </c>
      <c r="BE207" s="632">
        <f t="shared" si="98"/>
        <v>50</v>
      </c>
      <c r="BF207" s="632">
        <f t="shared" si="98"/>
        <v>50</v>
      </c>
      <c r="BG207" s="632">
        <f t="shared" si="98"/>
        <v>50</v>
      </c>
      <c r="BH207" s="632">
        <f t="shared" si="98"/>
        <v>50</v>
      </c>
    </row>
    <row r="208" spans="1:60" s="546" customFormat="1" ht="12.9" customHeight="1" x14ac:dyDescent="0.3">
      <c r="A208" s="478"/>
      <c r="B208" s="478"/>
      <c r="C208" s="479"/>
      <c r="D208" s="632"/>
      <c r="E208" s="632" t="str">
        <f t="shared" ref="E208:AJ208" si="99" xml:space="preserve"> E$200</f>
        <v>Gas price - realized FOB project</v>
      </c>
      <c r="F208" s="632">
        <f t="shared" si="99"/>
        <v>0</v>
      </c>
      <c r="G208" s="632" t="str">
        <f t="shared" si="99"/>
        <v>$ / bbl 2017</v>
      </c>
      <c r="H208" s="632">
        <f t="shared" si="99"/>
        <v>0</v>
      </c>
      <c r="I208" s="632">
        <f t="shared" si="99"/>
        <v>0</v>
      </c>
      <c r="J208" s="632">
        <f t="shared" si="99"/>
        <v>0</v>
      </c>
      <c r="K208" s="632">
        <f t="shared" si="99"/>
        <v>6</v>
      </c>
      <c r="L208" s="632">
        <f t="shared" si="99"/>
        <v>6</v>
      </c>
      <c r="M208" s="632">
        <f t="shared" si="99"/>
        <v>6</v>
      </c>
      <c r="N208" s="632">
        <f t="shared" si="99"/>
        <v>6</v>
      </c>
      <c r="O208" s="632">
        <f t="shared" si="99"/>
        <v>6</v>
      </c>
      <c r="P208" s="632">
        <f t="shared" si="99"/>
        <v>6</v>
      </c>
      <c r="Q208" s="632">
        <f t="shared" si="99"/>
        <v>6</v>
      </c>
      <c r="R208" s="632">
        <f t="shared" si="99"/>
        <v>6</v>
      </c>
      <c r="S208" s="632">
        <f t="shared" si="99"/>
        <v>6</v>
      </c>
      <c r="T208" s="632">
        <f t="shared" si="99"/>
        <v>6</v>
      </c>
      <c r="U208" s="632">
        <f t="shared" si="99"/>
        <v>6</v>
      </c>
      <c r="V208" s="632">
        <f t="shared" si="99"/>
        <v>6</v>
      </c>
      <c r="W208" s="632">
        <f t="shared" si="99"/>
        <v>6</v>
      </c>
      <c r="X208" s="632">
        <f t="shared" si="99"/>
        <v>6</v>
      </c>
      <c r="Y208" s="632">
        <f t="shared" si="99"/>
        <v>6</v>
      </c>
      <c r="Z208" s="632">
        <f t="shared" si="99"/>
        <v>6</v>
      </c>
      <c r="AA208" s="632">
        <f t="shared" si="99"/>
        <v>6</v>
      </c>
      <c r="AB208" s="632">
        <f t="shared" si="99"/>
        <v>6</v>
      </c>
      <c r="AC208" s="632">
        <f t="shared" si="99"/>
        <v>6</v>
      </c>
      <c r="AD208" s="632">
        <f t="shared" si="99"/>
        <v>6</v>
      </c>
      <c r="AE208" s="632">
        <f t="shared" si="99"/>
        <v>6</v>
      </c>
      <c r="AF208" s="632">
        <f t="shared" si="99"/>
        <v>6</v>
      </c>
      <c r="AG208" s="632">
        <f t="shared" si="99"/>
        <v>6</v>
      </c>
      <c r="AH208" s="632">
        <f t="shared" si="99"/>
        <v>6</v>
      </c>
      <c r="AI208" s="632">
        <f t="shared" si="99"/>
        <v>6</v>
      </c>
      <c r="AJ208" s="632">
        <f t="shared" si="99"/>
        <v>6</v>
      </c>
      <c r="AK208" s="632">
        <f t="shared" ref="AK208:BH208" si="100" xml:space="preserve"> AK$200</f>
        <v>6</v>
      </c>
      <c r="AL208" s="632">
        <f t="shared" si="100"/>
        <v>6</v>
      </c>
      <c r="AM208" s="632">
        <f t="shared" si="100"/>
        <v>6</v>
      </c>
      <c r="AN208" s="632">
        <f t="shared" si="100"/>
        <v>6</v>
      </c>
      <c r="AO208" s="632">
        <f t="shared" si="100"/>
        <v>6</v>
      </c>
      <c r="AP208" s="632">
        <f t="shared" si="100"/>
        <v>6</v>
      </c>
      <c r="AQ208" s="632">
        <f t="shared" si="100"/>
        <v>6</v>
      </c>
      <c r="AR208" s="632">
        <f t="shared" si="100"/>
        <v>6</v>
      </c>
      <c r="AS208" s="632">
        <f t="shared" si="100"/>
        <v>6</v>
      </c>
      <c r="AT208" s="632">
        <f t="shared" si="100"/>
        <v>6</v>
      </c>
      <c r="AU208" s="632">
        <f t="shared" si="100"/>
        <v>6</v>
      </c>
      <c r="AV208" s="632">
        <f t="shared" si="100"/>
        <v>6</v>
      </c>
      <c r="AW208" s="632">
        <f t="shared" si="100"/>
        <v>6</v>
      </c>
      <c r="AX208" s="632">
        <f t="shared" si="100"/>
        <v>6</v>
      </c>
      <c r="AY208" s="632">
        <f t="shared" si="100"/>
        <v>6</v>
      </c>
      <c r="AZ208" s="632">
        <f t="shared" si="100"/>
        <v>6</v>
      </c>
      <c r="BA208" s="632">
        <f t="shared" si="100"/>
        <v>6</v>
      </c>
      <c r="BB208" s="632">
        <f t="shared" si="100"/>
        <v>6</v>
      </c>
      <c r="BC208" s="632">
        <f t="shared" si="100"/>
        <v>6</v>
      </c>
      <c r="BD208" s="632">
        <f t="shared" si="100"/>
        <v>6</v>
      </c>
      <c r="BE208" s="632">
        <f t="shared" si="100"/>
        <v>6</v>
      </c>
      <c r="BF208" s="632">
        <f t="shared" si="100"/>
        <v>6</v>
      </c>
      <c r="BG208" s="632">
        <f t="shared" si="100"/>
        <v>6</v>
      </c>
      <c r="BH208" s="632">
        <f t="shared" si="100"/>
        <v>6</v>
      </c>
    </row>
    <row r="209" spans="1:60" s="493" customFormat="1" ht="12.9" customHeight="1" x14ac:dyDescent="0.3">
      <c r="A209" s="472"/>
      <c r="B209" s="472"/>
      <c r="C209" s="620"/>
      <c r="D209" s="516"/>
      <c r="E209" s="516" t="s">
        <v>636</v>
      </c>
      <c r="F209" s="516"/>
      <c r="G209" s="516" t="s">
        <v>599</v>
      </c>
      <c r="H209" s="516"/>
      <c r="I209" s="516">
        <f xml:space="preserve"> SUM(K209:BH209)</f>
        <v>1050.0000000000005</v>
      </c>
      <c r="J209" s="516"/>
      <c r="K209" s="516">
        <f t="shared" ref="K209:AP209" si="101" xml:space="preserve"> K205 * K207</f>
        <v>0</v>
      </c>
      <c r="L209" s="516">
        <f t="shared" si="101"/>
        <v>0</v>
      </c>
      <c r="M209" s="516">
        <f t="shared" si="101"/>
        <v>0</v>
      </c>
      <c r="N209" s="516">
        <f t="shared" si="101"/>
        <v>0</v>
      </c>
      <c r="O209" s="516">
        <f t="shared" si="101"/>
        <v>0</v>
      </c>
      <c r="P209" s="516">
        <f t="shared" si="101"/>
        <v>0</v>
      </c>
      <c r="Q209" s="516">
        <f t="shared" si="101"/>
        <v>0</v>
      </c>
      <c r="R209" s="516">
        <f t="shared" si="101"/>
        <v>0</v>
      </c>
      <c r="S209" s="516">
        <f t="shared" si="101"/>
        <v>0</v>
      </c>
      <c r="T209" s="516">
        <f t="shared" si="101"/>
        <v>14.7</v>
      </c>
      <c r="U209" s="516">
        <f t="shared" si="101"/>
        <v>35.700000000000003</v>
      </c>
      <c r="V209" s="516">
        <f t="shared" si="101"/>
        <v>35.700000000000003</v>
      </c>
      <c r="W209" s="516">
        <f t="shared" si="101"/>
        <v>35.700000000000003</v>
      </c>
      <c r="X209" s="516">
        <f t="shared" si="101"/>
        <v>35.700000000000003</v>
      </c>
      <c r="Y209" s="516">
        <f t="shared" si="101"/>
        <v>35.700000000000003</v>
      </c>
      <c r="Z209" s="516">
        <f t="shared" si="101"/>
        <v>35.700000000000003</v>
      </c>
      <c r="AA209" s="516">
        <f t="shared" si="101"/>
        <v>35.700000000000003</v>
      </c>
      <c r="AB209" s="516">
        <f t="shared" si="101"/>
        <v>35.700000000000003</v>
      </c>
      <c r="AC209" s="516">
        <f t="shared" si="101"/>
        <v>35.700000000000003</v>
      </c>
      <c r="AD209" s="516">
        <f t="shared" si="101"/>
        <v>35.700000000000003</v>
      </c>
      <c r="AE209" s="516">
        <f t="shared" si="101"/>
        <v>35.700000000000003</v>
      </c>
      <c r="AF209" s="516">
        <f t="shared" si="101"/>
        <v>35.700000000000003</v>
      </c>
      <c r="AG209" s="516">
        <f t="shared" si="101"/>
        <v>35.700000000000003</v>
      </c>
      <c r="AH209" s="516">
        <f t="shared" si="101"/>
        <v>35.700000000000003</v>
      </c>
      <c r="AI209" s="516">
        <f t="shared" si="101"/>
        <v>35.700000000000003</v>
      </c>
      <c r="AJ209" s="516">
        <f t="shared" si="101"/>
        <v>35.700000000000003</v>
      </c>
      <c r="AK209" s="516">
        <f t="shared" si="101"/>
        <v>35.700000000000003</v>
      </c>
      <c r="AL209" s="516">
        <f t="shared" si="101"/>
        <v>35.700000000000003</v>
      </c>
      <c r="AM209" s="516">
        <f t="shared" si="101"/>
        <v>35.700000000000003</v>
      </c>
      <c r="AN209" s="516">
        <f t="shared" si="101"/>
        <v>35.700000000000003</v>
      </c>
      <c r="AO209" s="516">
        <f t="shared" si="101"/>
        <v>35.700000000000003</v>
      </c>
      <c r="AP209" s="516">
        <f t="shared" si="101"/>
        <v>35.700000000000003</v>
      </c>
      <c r="AQ209" s="516">
        <f t="shared" ref="AQ209:BH209" si="102" xml:space="preserve"> AQ205 * AQ207</f>
        <v>35.700000000000003</v>
      </c>
      <c r="AR209" s="516">
        <f t="shared" si="102"/>
        <v>35.700000000000003</v>
      </c>
      <c r="AS209" s="516">
        <f t="shared" si="102"/>
        <v>35.700000000000003</v>
      </c>
      <c r="AT209" s="516">
        <f t="shared" si="102"/>
        <v>35.700000000000003</v>
      </c>
      <c r="AU209" s="516">
        <f t="shared" si="102"/>
        <v>35.700000000000003</v>
      </c>
      <c r="AV209" s="516">
        <f t="shared" si="102"/>
        <v>35.700000000000003</v>
      </c>
      <c r="AW209" s="516">
        <f t="shared" si="102"/>
        <v>35.700000000000003</v>
      </c>
      <c r="AX209" s="516">
        <f t="shared" si="102"/>
        <v>0</v>
      </c>
      <c r="AY209" s="516">
        <f t="shared" si="102"/>
        <v>0</v>
      </c>
      <c r="AZ209" s="516">
        <f t="shared" si="102"/>
        <v>0</v>
      </c>
      <c r="BA209" s="516">
        <f t="shared" si="102"/>
        <v>0</v>
      </c>
      <c r="BB209" s="516">
        <f t="shared" si="102"/>
        <v>0</v>
      </c>
      <c r="BC209" s="516">
        <f t="shared" si="102"/>
        <v>0</v>
      </c>
      <c r="BD209" s="516">
        <f t="shared" si="102"/>
        <v>0</v>
      </c>
      <c r="BE209" s="516">
        <f t="shared" si="102"/>
        <v>0</v>
      </c>
      <c r="BF209" s="516">
        <f t="shared" si="102"/>
        <v>0</v>
      </c>
      <c r="BG209" s="516">
        <f t="shared" si="102"/>
        <v>0</v>
      </c>
      <c r="BH209" s="516">
        <f t="shared" si="102"/>
        <v>0</v>
      </c>
    </row>
    <row r="210" spans="1:60" s="493" customFormat="1" ht="12.9" customHeight="1" x14ac:dyDescent="0.3">
      <c r="A210" s="472"/>
      <c r="B210" s="472"/>
      <c r="C210" s="620"/>
      <c r="D210" s="516"/>
      <c r="E210" s="516" t="s">
        <v>637</v>
      </c>
      <c r="F210" s="516"/>
      <c r="G210" s="516" t="s">
        <v>599</v>
      </c>
      <c r="H210" s="516"/>
      <c r="I210" s="516">
        <f xml:space="preserve"> SUM(K210:BH210)</f>
        <v>18449.999999999989</v>
      </c>
      <c r="J210" s="516"/>
      <c r="K210" s="516">
        <f t="shared" ref="K210:AP210" si="103" xml:space="preserve"> K206 * K208</f>
        <v>0</v>
      </c>
      <c r="L210" s="516">
        <f t="shared" si="103"/>
        <v>0</v>
      </c>
      <c r="M210" s="516">
        <f t="shared" si="103"/>
        <v>0</v>
      </c>
      <c r="N210" s="516">
        <f t="shared" si="103"/>
        <v>0</v>
      </c>
      <c r="O210" s="516">
        <f t="shared" si="103"/>
        <v>0</v>
      </c>
      <c r="P210" s="516">
        <f t="shared" si="103"/>
        <v>0</v>
      </c>
      <c r="Q210" s="516">
        <f t="shared" si="103"/>
        <v>0</v>
      </c>
      <c r="R210" s="516">
        <f t="shared" si="103"/>
        <v>0</v>
      </c>
      <c r="S210" s="516">
        <f t="shared" si="103"/>
        <v>0</v>
      </c>
      <c r="T210" s="516">
        <f t="shared" si="103"/>
        <v>258.29999999999995</v>
      </c>
      <c r="U210" s="516">
        <f t="shared" si="103"/>
        <v>627.30000000000007</v>
      </c>
      <c r="V210" s="516">
        <f t="shared" si="103"/>
        <v>627.30000000000007</v>
      </c>
      <c r="W210" s="516">
        <f t="shared" si="103"/>
        <v>627.30000000000007</v>
      </c>
      <c r="X210" s="516">
        <f t="shared" si="103"/>
        <v>627.30000000000007</v>
      </c>
      <c r="Y210" s="516">
        <f t="shared" si="103"/>
        <v>627.30000000000007</v>
      </c>
      <c r="Z210" s="516">
        <f t="shared" si="103"/>
        <v>627.30000000000007</v>
      </c>
      <c r="AA210" s="516">
        <f t="shared" si="103"/>
        <v>627.30000000000007</v>
      </c>
      <c r="AB210" s="516">
        <f t="shared" si="103"/>
        <v>627.30000000000007</v>
      </c>
      <c r="AC210" s="516">
        <f t="shared" si="103"/>
        <v>627.30000000000007</v>
      </c>
      <c r="AD210" s="516">
        <f t="shared" si="103"/>
        <v>627.30000000000007</v>
      </c>
      <c r="AE210" s="516">
        <f t="shared" si="103"/>
        <v>627.30000000000007</v>
      </c>
      <c r="AF210" s="516">
        <f t="shared" si="103"/>
        <v>627.30000000000007</v>
      </c>
      <c r="AG210" s="516">
        <f t="shared" si="103"/>
        <v>627.30000000000007</v>
      </c>
      <c r="AH210" s="516">
        <f t="shared" si="103"/>
        <v>627.30000000000007</v>
      </c>
      <c r="AI210" s="516">
        <f t="shared" si="103"/>
        <v>627.30000000000007</v>
      </c>
      <c r="AJ210" s="516">
        <f t="shared" si="103"/>
        <v>627.30000000000007</v>
      </c>
      <c r="AK210" s="516">
        <f t="shared" si="103"/>
        <v>627.30000000000007</v>
      </c>
      <c r="AL210" s="516">
        <f t="shared" si="103"/>
        <v>627.30000000000007</v>
      </c>
      <c r="AM210" s="516">
        <f t="shared" si="103"/>
        <v>627.30000000000007</v>
      </c>
      <c r="AN210" s="516">
        <f t="shared" si="103"/>
        <v>627.30000000000007</v>
      </c>
      <c r="AO210" s="516">
        <f t="shared" si="103"/>
        <v>627.30000000000007</v>
      </c>
      <c r="AP210" s="516">
        <f t="shared" si="103"/>
        <v>627.30000000000007</v>
      </c>
      <c r="AQ210" s="516">
        <f t="shared" ref="AQ210:BH210" si="104" xml:space="preserve"> AQ206 * AQ208</f>
        <v>627.30000000000007</v>
      </c>
      <c r="AR210" s="516">
        <f t="shared" si="104"/>
        <v>627.30000000000007</v>
      </c>
      <c r="AS210" s="516">
        <f t="shared" si="104"/>
        <v>627.30000000000007</v>
      </c>
      <c r="AT210" s="516">
        <f t="shared" si="104"/>
        <v>627.30000000000007</v>
      </c>
      <c r="AU210" s="516">
        <f t="shared" si="104"/>
        <v>627.30000000000007</v>
      </c>
      <c r="AV210" s="516">
        <f t="shared" si="104"/>
        <v>627.30000000000007</v>
      </c>
      <c r="AW210" s="516">
        <f t="shared" si="104"/>
        <v>627.30000000000007</v>
      </c>
      <c r="AX210" s="516">
        <f t="shared" si="104"/>
        <v>0</v>
      </c>
      <c r="AY210" s="516">
        <f t="shared" si="104"/>
        <v>0</v>
      </c>
      <c r="AZ210" s="516">
        <f t="shared" si="104"/>
        <v>0</v>
      </c>
      <c r="BA210" s="516">
        <f t="shared" si="104"/>
        <v>0</v>
      </c>
      <c r="BB210" s="516">
        <f t="shared" si="104"/>
        <v>0</v>
      </c>
      <c r="BC210" s="516">
        <f t="shared" si="104"/>
        <v>0</v>
      </c>
      <c r="BD210" s="516">
        <f t="shared" si="104"/>
        <v>0</v>
      </c>
      <c r="BE210" s="516">
        <f t="shared" si="104"/>
        <v>0</v>
      </c>
      <c r="BF210" s="516">
        <f t="shared" si="104"/>
        <v>0</v>
      </c>
      <c r="BG210" s="516">
        <f t="shared" si="104"/>
        <v>0</v>
      </c>
      <c r="BH210" s="516">
        <f t="shared" si="104"/>
        <v>0</v>
      </c>
    </row>
    <row r="211" spans="1:60" s="493" customFormat="1" ht="12.9" customHeight="1" x14ac:dyDescent="0.3">
      <c r="A211" s="472"/>
      <c r="B211" s="472"/>
      <c r="C211" s="620"/>
      <c r="D211" s="516"/>
      <c r="E211" s="516" t="str">
        <f t="shared" ref="E211:AJ211" si="105" xml:space="preserve"> E$80</f>
        <v>Exploration costs</v>
      </c>
      <c r="F211" s="516">
        <f t="shared" si="105"/>
        <v>0</v>
      </c>
      <c r="G211" s="516" t="str">
        <f t="shared" si="105"/>
        <v>$ mn real</v>
      </c>
      <c r="H211" s="516">
        <f t="shared" si="105"/>
        <v>0</v>
      </c>
      <c r="I211" s="516">
        <f t="shared" si="105"/>
        <v>200</v>
      </c>
      <c r="J211" s="516">
        <f t="shared" si="105"/>
        <v>0</v>
      </c>
      <c r="K211" s="516">
        <f t="shared" si="105"/>
        <v>0</v>
      </c>
      <c r="L211" s="516">
        <f t="shared" si="105"/>
        <v>0</v>
      </c>
      <c r="M211" s="516">
        <f t="shared" si="105"/>
        <v>0</v>
      </c>
      <c r="N211" s="516">
        <f t="shared" si="105"/>
        <v>40</v>
      </c>
      <c r="O211" s="516">
        <f t="shared" si="105"/>
        <v>80</v>
      </c>
      <c r="P211" s="516">
        <f t="shared" si="105"/>
        <v>80</v>
      </c>
      <c r="Q211" s="516">
        <f t="shared" si="105"/>
        <v>0</v>
      </c>
      <c r="R211" s="516">
        <f t="shared" si="105"/>
        <v>0</v>
      </c>
      <c r="S211" s="516">
        <f t="shared" si="105"/>
        <v>0</v>
      </c>
      <c r="T211" s="516">
        <f t="shared" si="105"/>
        <v>0</v>
      </c>
      <c r="U211" s="516">
        <f t="shared" si="105"/>
        <v>0</v>
      </c>
      <c r="V211" s="516">
        <f t="shared" si="105"/>
        <v>0</v>
      </c>
      <c r="W211" s="516">
        <f t="shared" si="105"/>
        <v>0</v>
      </c>
      <c r="X211" s="516">
        <f t="shared" si="105"/>
        <v>0</v>
      </c>
      <c r="Y211" s="516">
        <f t="shared" si="105"/>
        <v>0</v>
      </c>
      <c r="Z211" s="516">
        <f t="shared" si="105"/>
        <v>0</v>
      </c>
      <c r="AA211" s="516">
        <f t="shared" si="105"/>
        <v>0</v>
      </c>
      <c r="AB211" s="516">
        <f t="shared" si="105"/>
        <v>0</v>
      </c>
      <c r="AC211" s="516">
        <f t="shared" si="105"/>
        <v>0</v>
      </c>
      <c r="AD211" s="516">
        <f t="shared" si="105"/>
        <v>0</v>
      </c>
      <c r="AE211" s="516">
        <f t="shared" si="105"/>
        <v>0</v>
      </c>
      <c r="AF211" s="516">
        <f t="shared" si="105"/>
        <v>0</v>
      </c>
      <c r="AG211" s="516">
        <f t="shared" si="105"/>
        <v>0</v>
      </c>
      <c r="AH211" s="516">
        <f t="shared" si="105"/>
        <v>0</v>
      </c>
      <c r="AI211" s="516">
        <f t="shared" si="105"/>
        <v>0</v>
      </c>
      <c r="AJ211" s="516">
        <f t="shared" si="105"/>
        <v>0</v>
      </c>
      <c r="AK211" s="516">
        <f t="shared" ref="AK211:BH211" si="106" xml:space="preserve"> AK$80</f>
        <v>0</v>
      </c>
      <c r="AL211" s="516">
        <f t="shared" si="106"/>
        <v>0</v>
      </c>
      <c r="AM211" s="516">
        <f t="shared" si="106"/>
        <v>0</v>
      </c>
      <c r="AN211" s="516">
        <f t="shared" si="106"/>
        <v>0</v>
      </c>
      <c r="AO211" s="516">
        <f t="shared" si="106"/>
        <v>0</v>
      </c>
      <c r="AP211" s="516">
        <f t="shared" si="106"/>
        <v>0</v>
      </c>
      <c r="AQ211" s="516">
        <f t="shared" si="106"/>
        <v>0</v>
      </c>
      <c r="AR211" s="516">
        <f t="shared" si="106"/>
        <v>0</v>
      </c>
      <c r="AS211" s="516">
        <f t="shared" si="106"/>
        <v>0</v>
      </c>
      <c r="AT211" s="516">
        <f t="shared" si="106"/>
        <v>0</v>
      </c>
      <c r="AU211" s="516">
        <f t="shared" si="106"/>
        <v>0</v>
      </c>
      <c r="AV211" s="516">
        <f t="shared" si="106"/>
        <v>0</v>
      </c>
      <c r="AW211" s="516">
        <f t="shared" si="106"/>
        <v>0</v>
      </c>
      <c r="AX211" s="516">
        <f t="shared" si="106"/>
        <v>0</v>
      </c>
      <c r="AY211" s="516">
        <f t="shared" si="106"/>
        <v>0</v>
      </c>
      <c r="AZ211" s="516">
        <f t="shared" si="106"/>
        <v>0</v>
      </c>
      <c r="BA211" s="516">
        <f t="shared" si="106"/>
        <v>0</v>
      </c>
      <c r="BB211" s="516">
        <f t="shared" si="106"/>
        <v>0</v>
      </c>
      <c r="BC211" s="516">
        <f t="shared" si="106"/>
        <v>0</v>
      </c>
      <c r="BD211" s="516">
        <f t="shared" si="106"/>
        <v>0</v>
      </c>
      <c r="BE211" s="516">
        <f t="shared" si="106"/>
        <v>0</v>
      </c>
      <c r="BF211" s="516">
        <f t="shared" si="106"/>
        <v>0</v>
      </c>
      <c r="BG211" s="516">
        <f t="shared" si="106"/>
        <v>0</v>
      </c>
      <c r="BH211" s="516">
        <f t="shared" si="106"/>
        <v>0</v>
      </c>
    </row>
    <row r="212" spans="1:60" s="493" customFormat="1" ht="12.9" customHeight="1" x14ac:dyDescent="0.3">
      <c r="A212" s="472"/>
      <c r="B212" s="472"/>
      <c r="C212" s="620"/>
      <c r="D212" s="516"/>
      <c r="E212" s="516" t="str">
        <f t="shared" ref="E212:AJ212" si="107" xml:space="preserve"> E$130</f>
        <v>Development costs</v>
      </c>
      <c r="F212" s="516">
        <f t="shared" si="107"/>
        <v>0</v>
      </c>
      <c r="G212" s="516" t="str">
        <f t="shared" si="107"/>
        <v>$ mn real</v>
      </c>
      <c r="H212" s="516">
        <f t="shared" si="107"/>
        <v>0</v>
      </c>
      <c r="I212" s="516">
        <f t="shared" si="107"/>
        <v>3024</v>
      </c>
      <c r="J212" s="516">
        <f t="shared" si="107"/>
        <v>0</v>
      </c>
      <c r="K212" s="516">
        <f t="shared" si="107"/>
        <v>0</v>
      </c>
      <c r="L212" s="516">
        <f t="shared" si="107"/>
        <v>0</v>
      </c>
      <c r="M212" s="516">
        <f t="shared" si="107"/>
        <v>0</v>
      </c>
      <c r="N212" s="516">
        <f t="shared" si="107"/>
        <v>0</v>
      </c>
      <c r="O212" s="516">
        <f t="shared" si="107"/>
        <v>0</v>
      </c>
      <c r="P212" s="516">
        <f t="shared" si="107"/>
        <v>0</v>
      </c>
      <c r="Q212" s="516">
        <f t="shared" si="107"/>
        <v>604.80000000000007</v>
      </c>
      <c r="R212" s="516">
        <f t="shared" si="107"/>
        <v>907.19999999999993</v>
      </c>
      <c r="S212" s="516">
        <f t="shared" si="107"/>
        <v>907.19999999999993</v>
      </c>
      <c r="T212" s="516">
        <f t="shared" si="107"/>
        <v>604.80000000000007</v>
      </c>
      <c r="U212" s="516">
        <f t="shared" si="107"/>
        <v>0</v>
      </c>
      <c r="V212" s="516">
        <f t="shared" si="107"/>
        <v>0</v>
      </c>
      <c r="W212" s="516">
        <f t="shared" si="107"/>
        <v>0</v>
      </c>
      <c r="X212" s="516">
        <f t="shared" si="107"/>
        <v>0</v>
      </c>
      <c r="Y212" s="516">
        <f t="shared" si="107"/>
        <v>0</v>
      </c>
      <c r="Z212" s="516">
        <f t="shared" si="107"/>
        <v>0</v>
      </c>
      <c r="AA212" s="516">
        <f t="shared" si="107"/>
        <v>0</v>
      </c>
      <c r="AB212" s="516">
        <f t="shared" si="107"/>
        <v>0</v>
      </c>
      <c r="AC212" s="516">
        <f t="shared" si="107"/>
        <v>0</v>
      </c>
      <c r="AD212" s="516">
        <f t="shared" si="107"/>
        <v>0</v>
      </c>
      <c r="AE212" s="516">
        <f t="shared" si="107"/>
        <v>0</v>
      </c>
      <c r="AF212" s="516">
        <f t="shared" si="107"/>
        <v>0</v>
      </c>
      <c r="AG212" s="516">
        <f t="shared" si="107"/>
        <v>0</v>
      </c>
      <c r="AH212" s="516">
        <f t="shared" si="107"/>
        <v>0</v>
      </c>
      <c r="AI212" s="516">
        <f t="shared" si="107"/>
        <v>0</v>
      </c>
      <c r="AJ212" s="516">
        <f t="shared" si="107"/>
        <v>0</v>
      </c>
      <c r="AK212" s="516">
        <f t="shared" ref="AK212:BH212" si="108" xml:space="preserve"> AK$130</f>
        <v>0</v>
      </c>
      <c r="AL212" s="516">
        <f t="shared" si="108"/>
        <v>0</v>
      </c>
      <c r="AM212" s="516">
        <f t="shared" si="108"/>
        <v>0</v>
      </c>
      <c r="AN212" s="516">
        <f t="shared" si="108"/>
        <v>0</v>
      </c>
      <c r="AO212" s="516">
        <f t="shared" si="108"/>
        <v>0</v>
      </c>
      <c r="AP212" s="516">
        <f t="shared" si="108"/>
        <v>0</v>
      </c>
      <c r="AQ212" s="516">
        <f t="shared" si="108"/>
        <v>0</v>
      </c>
      <c r="AR212" s="516">
        <f t="shared" si="108"/>
        <v>0</v>
      </c>
      <c r="AS212" s="516">
        <f t="shared" si="108"/>
        <v>0</v>
      </c>
      <c r="AT212" s="516">
        <f t="shared" si="108"/>
        <v>0</v>
      </c>
      <c r="AU212" s="516">
        <f t="shared" si="108"/>
        <v>0</v>
      </c>
      <c r="AV212" s="516">
        <f t="shared" si="108"/>
        <v>0</v>
      </c>
      <c r="AW212" s="516">
        <f t="shared" si="108"/>
        <v>0</v>
      </c>
      <c r="AX212" s="516">
        <f t="shared" si="108"/>
        <v>0</v>
      </c>
      <c r="AY212" s="516">
        <f t="shared" si="108"/>
        <v>0</v>
      </c>
      <c r="AZ212" s="516">
        <f t="shared" si="108"/>
        <v>0</v>
      </c>
      <c r="BA212" s="516">
        <f t="shared" si="108"/>
        <v>0</v>
      </c>
      <c r="BB212" s="516">
        <f t="shared" si="108"/>
        <v>0</v>
      </c>
      <c r="BC212" s="516">
        <f t="shared" si="108"/>
        <v>0</v>
      </c>
      <c r="BD212" s="516">
        <f t="shared" si="108"/>
        <v>0</v>
      </c>
      <c r="BE212" s="516">
        <f t="shared" si="108"/>
        <v>0</v>
      </c>
      <c r="BF212" s="516">
        <f t="shared" si="108"/>
        <v>0</v>
      </c>
      <c r="BG212" s="516">
        <f t="shared" si="108"/>
        <v>0</v>
      </c>
      <c r="BH212" s="516">
        <f t="shared" si="108"/>
        <v>0</v>
      </c>
    </row>
    <row r="213" spans="1:60" s="493" customFormat="1" ht="12.9" customHeight="1" x14ac:dyDescent="0.3">
      <c r="A213" s="472"/>
      <c r="B213" s="472"/>
      <c r="C213" s="620"/>
      <c r="D213" s="516"/>
      <c r="E213" s="516" t="str">
        <f t="shared" ref="E213:AJ213" si="109" xml:space="preserve"> E$140</f>
        <v>Sustaining capital costs - before ELT</v>
      </c>
      <c r="F213" s="516">
        <f t="shared" si="109"/>
        <v>0</v>
      </c>
      <c r="G213" s="516" t="str">
        <f t="shared" si="109"/>
        <v>$ mn real</v>
      </c>
      <c r="H213" s="516">
        <f t="shared" si="109"/>
        <v>0</v>
      </c>
      <c r="I213" s="516">
        <f t="shared" si="109"/>
        <v>0</v>
      </c>
      <c r="J213" s="516">
        <f t="shared" si="109"/>
        <v>0</v>
      </c>
      <c r="K213" s="516">
        <f t="shared" si="109"/>
        <v>0</v>
      </c>
      <c r="L213" s="516">
        <f t="shared" si="109"/>
        <v>0</v>
      </c>
      <c r="M213" s="516">
        <f t="shared" si="109"/>
        <v>0</v>
      </c>
      <c r="N213" s="516">
        <f t="shared" si="109"/>
        <v>0</v>
      </c>
      <c r="O213" s="516">
        <f t="shared" si="109"/>
        <v>0</v>
      </c>
      <c r="P213" s="516">
        <f t="shared" si="109"/>
        <v>0</v>
      </c>
      <c r="Q213" s="516">
        <f t="shared" si="109"/>
        <v>0</v>
      </c>
      <c r="R213" s="516">
        <f t="shared" si="109"/>
        <v>0</v>
      </c>
      <c r="S213" s="516">
        <f t="shared" si="109"/>
        <v>0</v>
      </c>
      <c r="T213" s="516">
        <f t="shared" si="109"/>
        <v>0</v>
      </c>
      <c r="U213" s="516">
        <f t="shared" si="109"/>
        <v>0</v>
      </c>
      <c r="V213" s="516">
        <f t="shared" si="109"/>
        <v>0</v>
      </c>
      <c r="W213" s="516">
        <f t="shared" si="109"/>
        <v>0</v>
      </c>
      <c r="X213" s="516">
        <f t="shared" si="109"/>
        <v>0</v>
      </c>
      <c r="Y213" s="516">
        <f t="shared" si="109"/>
        <v>0</v>
      </c>
      <c r="Z213" s="516">
        <f t="shared" si="109"/>
        <v>0</v>
      </c>
      <c r="AA213" s="516">
        <f t="shared" si="109"/>
        <v>0</v>
      </c>
      <c r="AB213" s="516">
        <f t="shared" si="109"/>
        <v>0</v>
      </c>
      <c r="AC213" s="516">
        <f t="shared" si="109"/>
        <v>0</v>
      </c>
      <c r="AD213" s="516">
        <f t="shared" si="109"/>
        <v>0</v>
      </c>
      <c r="AE213" s="516">
        <f t="shared" si="109"/>
        <v>0</v>
      </c>
      <c r="AF213" s="516">
        <f t="shared" si="109"/>
        <v>0</v>
      </c>
      <c r="AG213" s="516">
        <f t="shared" si="109"/>
        <v>0</v>
      </c>
      <c r="AH213" s="516">
        <f t="shared" si="109"/>
        <v>0</v>
      </c>
      <c r="AI213" s="516">
        <f t="shared" si="109"/>
        <v>0</v>
      </c>
      <c r="AJ213" s="516">
        <f t="shared" si="109"/>
        <v>0</v>
      </c>
      <c r="AK213" s="516">
        <f t="shared" ref="AK213:BH213" si="110" xml:space="preserve"> AK$140</f>
        <v>0</v>
      </c>
      <c r="AL213" s="516">
        <f t="shared" si="110"/>
        <v>0</v>
      </c>
      <c r="AM213" s="516">
        <f t="shared" si="110"/>
        <v>0</v>
      </c>
      <c r="AN213" s="516">
        <f t="shared" si="110"/>
        <v>0</v>
      </c>
      <c r="AO213" s="516">
        <f t="shared" si="110"/>
        <v>0</v>
      </c>
      <c r="AP213" s="516">
        <f t="shared" si="110"/>
        <v>0</v>
      </c>
      <c r="AQ213" s="516">
        <f t="shared" si="110"/>
        <v>0</v>
      </c>
      <c r="AR213" s="516">
        <f t="shared" si="110"/>
        <v>0</v>
      </c>
      <c r="AS213" s="516">
        <f t="shared" si="110"/>
        <v>0</v>
      </c>
      <c r="AT213" s="516">
        <f t="shared" si="110"/>
        <v>0</v>
      </c>
      <c r="AU213" s="516">
        <f t="shared" si="110"/>
        <v>0</v>
      </c>
      <c r="AV213" s="516">
        <f t="shared" si="110"/>
        <v>0</v>
      </c>
      <c r="AW213" s="516">
        <f t="shared" si="110"/>
        <v>0</v>
      </c>
      <c r="AX213" s="516">
        <f t="shared" si="110"/>
        <v>0</v>
      </c>
      <c r="AY213" s="516">
        <f t="shared" si="110"/>
        <v>0</v>
      </c>
      <c r="AZ213" s="516">
        <f t="shared" si="110"/>
        <v>0</v>
      </c>
      <c r="BA213" s="516">
        <f t="shared" si="110"/>
        <v>0</v>
      </c>
      <c r="BB213" s="516">
        <f t="shared" si="110"/>
        <v>0</v>
      </c>
      <c r="BC213" s="516">
        <f t="shared" si="110"/>
        <v>0</v>
      </c>
      <c r="BD213" s="516">
        <f t="shared" si="110"/>
        <v>0</v>
      </c>
      <c r="BE213" s="516">
        <f t="shared" si="110"/>
        <v>0</v>
      </c>
      <c r="BF213" s="516">
        <f t="shared" si="110"/>
        <v>0</v>
      </c>
      <c r="BG213" s="516">
        <f t="shared" si="110"/>
        <v>0</v>
      </c>
      <c r="BH213" s="516">
        <f t="shared" si="110"/>
        <v>0</v>
      </c>
    </row>
    <row r="214" spans="1:60" s="493" customFormat="1" ht="12.9" customHeight="1" x14ac:dyDescent="0.3">
      <c r="A214" s="472"/>
      <c r="B214" s="472"/>
      <c r="C214" s="620"/>
      <c r="D214" s="516"/>
      <c r="E214" s="516" t="str">
        <f t="shared" ref="E214:AJ214" si="111" xml:space="preserve"> E$183</f>
        <v>Operating costs - before ELT</v>
      </c>
      <c r="F214" s="516">
        <f t="shared" si="111"/>
        <v>0</v>
      </c>
      <c r="G214" s="516" t="str">
        <f t="shared" si="111"/>
        <v>$ mn real</v>
      </c>
      <c r="H214" s="516">
        <f t="shared" si="111"/>
        <v>0</v>
      </c>
      <c r="I214" s="516">
        <f t="shared" si="111"/>
        <v>2835.0000000000009</v>
      </c>
      <c r="J214" s="516">
        <f t="shared" si="111"/>
        <v>0</v>
      </c>
      <c r="K214" s="516">
        <f t="shared" si="111"/>
        <v>0</v>
      </c>
      <c r="L214" s="516">
        <f t="shared" si="111"/>
        <v>0</v>
      </c>
      <c r="M214" s="516">
        <f t="shared" si="111"/>
        <v>0</v>
      </c>
      <c r="N214" s="516">
        <f t="shared" si="111"/>
        <v>0</v>
      </c>
      <c r="O214" s="516">
        <f t="shared" si="111"/>
        <v>0</v>
      </c>
      <c r="P214" s="516">
        <f t="shared" si="111"/>
        <v>0</v>
      </c>
      <c r="Q214" s="516">
        <f t="shared" si="111"/>
        <v>0</v>
      </c>
      <c r="R214" s="516">
        <f t="shared" si="111"/>
        <v>0</v>
      </c>
      <c r="S214" s="516">
        <f t="shared" si="111"/>
        <v>0</v>
      </c>
      <c r="T214" s="516">
        <f t="shared" si="111"/>
        <v>88.410000000000011</v>
      </c>
      <c r="U214" s="516">
        <f t="shared" si="111"/>
        <v>94.710000000000008</v>
      </c>
      <c r="V214" s="516">
        <f t="shared" si="111"/>
        <v>94.710000000000008</v>
      </c>
      <c r="W214" s="516">
        <f t="shared" si="111"/>
        <v>94.710000000000008</v>
      </c>
      <c r="X214" s="516">
        <f t="shared" si="111"/>
        <v>94.710000000000008</v>
      </c>
      <c r="Y214" s="516">
        <f t="shared" si="111"/>
        <v>94.710000000000008</v>
      </c>
      <c r="Z214" s="516">
        <f t="shared" si="111"/>
        <v>94.710000000000008</v>
      </c>
      <c r="AA214" s="516">
        <f t="shared" si="111"/>
        <v>94.710000000000008</v>
      </c>
      <c r="AB214" s="516">
        <f t="shared" si="111"/>
        <v>94.710000000000008</v>
      </c>
      <c r="AC214" s="516">
        <f t="shared" si="111"/>
        <v>94.710000000000008</v>
      </c>
      <c r="AD214" s="516">
        <f t="shared" si="111"/>
        <v>94.710000000000008</v>
      </c>
      <c r="AE214" s="516">
        <f t="shared" si="111"/>
        <v>94.710000000000008</v>
      </c>
      <c r="AF214" s="516">
        <f t="shared" si="111"/>
        <v>94.710000000000008</v>
      </c>
      <c r="AG214" s="516">
        <f t="shared" si="111"/>
        <v>94.710000000000008</v>
      </c>
      <c r="AH214" s="516">
        <f t="shared" si="111"/>
        <v>94.710000000000008</v>
      </c>
      <c r="AI214" s="516">
        <f t="shared" si="111"/>
        <v>94.710000000000008</v>
      </c>
      <c r="AJ214" s="516">
        <f t="shared" si="111"/>
        <v>94.710000000000008</v>
      </c>
      <c r="AK214" s="516">
        <f t="shared" ref="AK214:BH214" si="112" xml:space="preserve"> AK$183</f>
        <v>94.710000000000008</v>
      </c>
      <c r="AL214" s="516">
        <f t="shared" si="112"/>
        <v>94.710000000000008</v>
      </c>
      <c r="AM214" s="516">
        <f t="shared" si="112"/>
        <v>94.710000000000008</v>
      </c>
      <c r="AN214" s="516">
        <f t="shared" si="112"/>
        <v>94.710000000000008</v>
      </c>
      <c r="AO214" s="516">
        <f t="shared" si="112"/>
        <v>94.710000000000008</v>
      </c>
      <c r="AP214" s="516">
        <f t="shared" si="112"/>
        <v>94.710000000000008</v>
      </c>
      <c r="AQ214" s="516">
        <f t="shared" si="112"/>
        <v>94.710000000000008</v>
      </c>
      <c r="AR214" s="516">
        <f t="shared" si="112"/>
        <v>94.710000000000008</v>
      </c>
      <c r="AS214" s="516">
        <f t="shared" si="112"/>
        <v>94.710000000000008</v>
      </c>
      <c r="AT214" s="516">
        <f t="shared" si="112"/>
        <v>94.710000000000008</v>
      </c>
      <c r="AU214" s="516">
        <f t="shared" si="112"/>
        <v>94.710000000000008</v>
      </c>
      <c r="AV214" s="516">
        <f t="shared" si="112"/>
        <v>94.710000000000008</v>
      </c>
      <c r="AW214" s="516">
        <f t="shared" si="112"/>
        <v>94.710000000000008</v>
      </c>
      <c r="AX214" s="516">
        <f t="shared" si="112"/>
        <v>0</v>
      </c>
      <c r="AY214" s="516">
        <f t="shared" si="112"/>
        <v>0</v>
      </c>
      <c r="AZ214" s="516">
        <f t="shared" si="112"/>
        <v>0</v>
      </c>
      <c r="BA214" s="516">
        <f t="shared" si="112"/>
        <v>0</v>
      </c>
      <c r="BB214" s="516">
        <f t="shared" si="112"/>
        <v>0</v>
      </c>
      <c r="BC214" s="516">
        <f t="shared" si="112"/>
        <v>0</v>
      </c>
      <c r="BD214" s="516">
        <f t="shared" si="112"/>
        <v>0</v>
      </c>
      <c r="BE214" s="516">
        <f t="shared" si="112"/>
        <v>0</v>
      </c>
      <c r="BF214" s="516">
        <f t="shared" si="112"/>
        <v>0</v>
      </c>
      <c r="BG214" s="516">
        <f t="shared" si="112"/>
        <v>0</v>
      </c>
      <c r="BH214" s="516">
        <f t="shared" si="112"/>
        <v>0</v>
      </c>
    </row>
    <row r="215" spans="1:60" s="493" customFormat="1" ht="12.9" customHeight="1" x14ac:dyDescent="0.3">
      <c r="A215" s="472"/>
      <c r="B215" s="472"/>
      <c r="C215" s="620"/>
      <c r="D215" s="516"/>
      <c r="E215" s="516" t="s">
        <v>638</v>
      </c>
      <c r="F215" s="516"/>
      <c r="G215" s="516" t="s">
        <v>599</v>
      </c>
      <c r="H215" s="516"/>
      <c r="I215" s="516">
        <f xml:space="preserve"> SUM(K215:BH215)</f>
        <v>6059.0000000000009</v>
      </c>
      <c r="J215" s="516"/>
      <c r="K215" s="516">
        <f t="shared" ref="K215:AP215" si="113" xml:space="preserve"> SUM(K211:K214)</f>
        <v>0</v>
      </c>
      <c r="L215" s="516">
        <f t="shared" si="113"/>
        <v>0</v>
      </c>
      <c r="M215" s="516">
        <f t="shared" si="113"/>
        <v>0</v>
      </c>
      <c r="N215" s="516">
        <f t="shared" si="113"/>
        <v>40</v>
      </c>
      <c r="O215" s="516">
        <f t="shared" si="113"/>
        <v>80</v>
      </c>
      <c r="P215" s="516">
        <f t="shared" si="113"/>
        <v>80</v>
      </c>
      <c r="Q215" s="516">
        <f t="shared" si="113"/>
        <v>604.80000000000007</v>
      </c>
      <c r="R215" s="516">
        <f t="shared" si="113"/>
        <v>907.19999999999993</v>
      </c>
      <c r="S215" s="516">
        <f t="shared" si="113"/>
        <v>907.19999999999993</v>
      </c>
      <c r="T215" s="516">
        <f t="shared" si="113"/>
        <v>693.21</v>
      </c>
      <c r="U215" s="516">
        <f t="shared" si="113"/>
        <v>94.710000000000008</v>
      </c>
      <c r="V215" s="516">
        <f t="shared" si="113"/>
        <v>94.710000000000008</v>
      </c>
      <c r="W215" s="516">
        <f t="shared" si="113"/>
        <v>94.710000000000008</v>
      </c>
      <c r="X215" s="516">
        <f t="shared" si="113"/>
        <v>94.710000000000008</v>
      </c>
      <c r="Y215" s="516">
        <f t="shared" si="113"/>
        <v>94.710000000000008</v>
      </c>
      <c r="Z215" s="516">
        <f t="shared" si="113"/>
        <v>94.710000000000008</v>
      </c>
      <c r="AA215" s="516">
        <f t="shared" si="113"/>
        <v>94.710000000000008</v>
      </c>
      <c r="AB215" s="516">
        <f t="shared" si="113"/>
        <v>94.710000000000008</v>
      </c>
      <c r="AC215" s="516">
        <f t="shared" si="113"/>
        <v>94.710000000000008</v>
      </c>
      <c r="AD215" s="516">
        <f t="shared" si="113"/>
        <v>94.710000000000008</v>
      </c>
      <c r="AE215" s="516">
        <f t="shared" si="113"/>
        <v>94.710000000000008</v>
      </c>
      <c r="AF215" s="516">
        <f t="shared" si="113"/>
        <v>94.710000000000008</v>
      </c>
      <c r="AG215" s="516">
        <f t="shared" si="113"/>
        <v>94.710000000000008</v>
      </c>
      <c r="AH215" s="516">
        <f t="shared" si="113"/>
        <v>94.710000000000008</v>
      </c>
      <c r="AI215" s="516">
        <f t="shared" si="113"/>
        <v>94.710000000000008</v>
      </c>
      <c r="AJ215" s="516">
        <f t="shared" si="113"/>
        <v>94.710000000000008</v>
      </c>
      <c r="AK215" s="516">
        <f t="shared" si="113"/>
        <v>94.710000000000008</v>
      </c>
      <c r="AL215" s="516">
        <f t="shared" si="113"/>
        <v>94.710000000000008</v>
      </c>
      <c r="AM215" s="516">
        <f t="shared" si="113"/>
        <v>94.710000000000008</v>
      </c>
      <c r="AN215" s="516">
        <f t="shared" si="113"/>
        <v>94.710000000000008</v>
      </c>
      <c r="AO215" s="516">
        <f t="shared" si="113"/>
        <v>94.710000000000008</v>
      </c>
      <c r="AP215" s="516">
        <f t="shared" si="113"/>
        <v>94.710000000000008</v>
      </c>
      <c r="AQ215" s="516">
        <f t="shared" ref="AQ215:BH215" si="114" xml:space="preserve"> SUM(AQ211:AQ214)</f>
        <v>94.710000000000008</v>
      </c>
      <c r="AR215" s="516">
        <f t="shared" si="114"/>
        <v>94.710000000000008</v>
      </c>
      <c r="AS215" s="516">
        <f t="shared" si="114"/>
        <v>94.710000000000008</v>
      </c>
      <c r="AT215" s="516">
        <f t="shared" si="114"/>
        <v>94.710000000000008</v>
      </c>
      <c r="AU215" s="516">
        <f t="shared" si="114"/>
        <v>94.710000000000008</v>
      </c>
      <c r="AV215" s="516">
        <f t="shared" si="114"/>
        <v>94.710000000000008</v>
      </c>
      <c r="AW215" s="516">
        <f t="shared" si="114"/>
        <v>94.710000000000008</v>
      </c>
      <c r="AX215" s="516">
        <f t="shared" si="114"/>
        <v>0</v>
      </c>
      <c r="AY215" s="516">
        <f t="shared" si="114"/>
        <v>0</v>
      </c>
      <c r="AZ215" s="516">
        <f t="shared" si="114"/>
        <v>0</v>
      </c>
      <c r="BA215" s="516">
        <f t="shared" si="114"/>
        <v>0</v>
      </c>
      <c r="BB215" s="516">
        <f t="shared" si="114"/>
        <v>0</v>
      </c>
      <c r="BC215" s="516">
        <f t="shared" si="114"/>
        <v>0</v>
      </c>
      <c r="BD215" s="516">
        <f t="shared" si="114"/>
        <v>0</v>
      </c>
      <c r="BE215" s="516">
        <f t="shared" si="114"/>
        <v>0</v>
      </c>
      <c r="BF215" s="516">
        <f t="shared" si="114"/>
        <v>0</v>
      </c>
      <c r="BG215" s="516">
        <f t="shared" si="114"/>
        <v>0</v>
      </c>
      <c r="BH215" s="516">
        <f t="shared" si="114"/>
        <v>0</v>
      </c>
    </row>
    <row r="216" spans="1:60" s="493" customFormat="1" ht="12.9" customHeight="1" thickBot="1" x14ac:dyDescent="0.35">
      <c r="A216" s="472"/>
      <c r="B216" s="472"/>
      <c r="C216" s="620"/>
      <c r="D216" s="516"/>
      <c r="E216" s="633" t="s">
        <v>639</v>
      </c>
      <c r="F216" s="633"/>
      <c r="G216" s="633" t="s">
        <v>599</v>
      </c>
      <c r="H216" s="633"/>
      <c r="I216" s="633">
        <f xml:space="preserve"> SUM(K216:BH216)</f>
        <v>13441.000000000009</v>
      </c>
      <c r="J216" s="633"/>
      <c r="K216" s="633">
        <f t="shared" ref="K216:AP216" si="115" xml:space="preserve"> K209 + K210 - K215</f>
        <v>0</v>
      </c>
      <c r="L216" s="633">
        <f t="shared" si="115"/>
        <v>0</v>
      </c>
      <c r="M216" s="633">
        <f t="shared" si="115"/>
        <v>0</v>
      </c>
      <c r="N216" s="633">
        <f t="shared" si="115"/>
        <v>-40</v>
      </c>
      <c r="O216" s="633">
        <f t="shared" si="115"/>
        <v>-80</v>
      </c>
      <c r="P216" s="633">
        <f t="shared" si="115"/>
        <v>-80</v>
      </c>
      <c r="Q216" s="633">
        <f t="shared" si="115"/>
        <v>-604.80000000000007</v>
      </c>
      <c r="R216" s="633">
        <f t="shared" si="115"/>
        <v>-907.19999999999993</v>
      </c>
      <c r="S216" s="633">
        <f t="shared" si="115"/>
        <v>-907.19999999999993</v>
      </c>
      <c r="T216" s="633">
        <f t="shared" si="115"/>
        <v>-420.21000000000009</v>
      </c>
      <c r="U216" s="633">
        <f t="shared" si="115"/>
        <v>568.29000000000008</v>
      </c>
      <c r="V216" s="633">
        <f t="shared" si="115"/>
        <v>568.29000000000008</v>
      </c>
      <c r="W216" s="633">
        <f t="shared" si="115"/>
        <v>568.29000000000008</v>
      </c>
      <c r="X216" s="633">
        <f t="shared" si="115"/>
        <v>568.29000000000008</v>
      </c>
      <c r="Y216" s="633">
        <f t="shared" si="115"/>
        <v>568.29000000000008</v>
      </c>
      <c r="Z216" s="633">
        <f t="shared" si="115"/>
        <v>568.29000000000008</v>
      </c>
      <c r="AA216" s="633">
        <f t="shared" si="115"/>
        <v>568.29000000000008</v>
      </c>
      <c r="AB216" s="633">
        <f t="shared" si="115"/>
        <v>568.29000000000008</v>
      </c>
      <c r="AC216" s="633">
        <f t="shared" si="115"/>
        <v>568.29000000000008</v>
      </c>
      <c r="AD216" s="633">
        <f t="shared" si="115"/>
        <v>568.29000000000008</v>
      </c>
      <c r="AE216" s="633">
        <f t="shared" si="115"/>
        <v>568.29000000000008</v>
      </c>
      <c r="AF216" s="633">
        <f t="shared" si="115"/>
        <v>568.29000000000008</v>
      </c>
      <c r="AG216" s="633">
        <f t="shared" si="115"/>
        <v>568.29000000000008</v>
      </c>
      <c r="AH216" s="633">
        <f t="shared" si="115"/>
        <v>568.29000000000008</v>
      </c>
      <c r="AI216" s="633">
        <f t="shared" si="115"/>
        <v>568.29000000000008</v>
      </c>
      <c r="AJ216" s="633">
        <f t="shared" si="115"/>
        <v>568.29000000000008</v>
      </c>
      <c r="AK216" s="633">
        <f t="shared" si="115"/>
        <v>568.29000000000008</v>
      </c>
      <c r="AL216" s="633">
        <f t="shared" si="115"/>
        <v>568.29000000000008</v>
      </c>
      <c r="AM216" s="633">
        <f t="shared" si="115"/>
        <v>568.29000000000008</v>
      </c>
      <c r="AN216" s="633">
        <f t="shared" si="115"/>
        <v>568.29000000000008</v>
      </c>
      <c r="AO216" s="633">
        <f t="shared" si="115"/>
        <v>568.29000000000008</v>
      </c>
      <c r="AP216" s="633">
        <f t="shared" si="115"/>
        <v>568.29000000000008</v>
      </c>
      <c r="AQ216" s="633">
        <f t="shared" ref="AQ216:BH216" si="116" xml:space="preserve"> AQ209 + AQ210 - AQ215</f>
        <v>568.29000000000008</v>
      </c>
      <c r="AR216" s="633">
        <f t="shared" si="116"/>
        <v>568.29000000000008</v>
      </c>
      <c r="AS216" s="633">
        <f t="shared" si="116"/>
        <v>568.29000000000008</v>
      </c>
      <c r="AT216" s="633">
        <f t="shared" si="116"/>
        <v>568.29000000000008</v>
      </c>
      <c r="AU216" s="633">
        <f t="shared" si="116"/>
        <v>568.29000000000008</v>
      </c>
      <c r="AV216" s="633">
        <f t="shared" si="116"/>
        <v>568.29000000000008</v>
      </c>
      <c r="AW216" s="633">
        <f t="shared" si="116"/>
        <v>568.29000000000008</v>
      </c>
      <c r="AX216" s="633">
        <f t="shared" si="116"/>
        <v>0</v>
      </c>
      <c r="AY216" s="633">
        <f t="shared" si="116"/>
        <v>0</v>
      </c>
      <c r="AZ216" s="633">
        <f t="shared" si="116"/>
        <v>0</v>
      </c>
      <c r="BA216" s="633">
        <f t="shared" si="116"/>
        <v>0</v>
      </c>
      <c r="BB216" s="633">
        <f t="shared" si="116"/>
        <v>0</v>
      </c>
      <c r="BC216" s="633">
        <f t="shared" si="116"/>
        <v>0</v>
      </c>
      <c r="BD216" s="633">
        <f t="shared" si="116"/>
        <v>0</v>
      </c>
      <c r="BE216" s="633">
        <f t="shared" si="116"/>
        <v>0</v>
      </c>
      <c r="BF216" s="633">
        <f t="shared" si="116"/>
        <v>0</v>
      </c>
      <c r="BG216" s="633">
        <f t="shared" si="116"/>
        <v>0</v>
      </c>
      <c r="BH216" s="633">
        <f t="shared" si="116"/>
        <v>0</v>
      </c>
    </row>
    <row r="217" spans="1:60" s="493" customFormat="1" ht="12.9" customHeight="1" x14ac:dyDescent="0.3">
      <c r="A217" s="472"/>
      <c r="B217" s="472"/>
      <c r="C217" s="620"/>
      <c r="D217" s="516"/>
      <c r="E217" s="516"/>
      <c r="F217" s="516"/>
      <c r="G217" s="516"/>
      <c r="H217" s="516"/>
      <c r="I217" s="516"/>
      <c r="J217" s="516"/>
      <c r="K217" s="516"/>
      <c r="L217" s="516"/>
      <c r="M217" s="516"/>
      <c r="N217" s="516"/>
      <c r="O217" s="516"/>
      <c r="P217" s="516"/>
      <c r="Q217" s="516"/>
      <c r="R217" s="516"/>
      <c r="S217" s="516"/>
      <c r="T217" s="516"/>
      <c r="U217" s="516"/>
      <c r="V217" s="516"/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516"/>
      <c r="AI217" s="516"/>
      <c r="AJ217" s="516"/>
      <c r="AK217" s="516"/>
      <c r="AL217" s="516"/>
      <c r="AM217" s="516"/>
      <c r="AN217" s="516"/>
      <c r="AO217" s="516"/>
      <c r="AP217" s="516"/>
      <c r="AQ217" s="516"/>
      <c r="AR217" s="516"/>
      <c r="AS217" s="516"/>
      <c r="AT217" s="516"/>
      <c r="AU217" s="516"/>
      <c r="AV217" s="516"/>
      <c r="AW217" s="516"/>
      <c r="AX217" s="516"/>
      <c r="AY217" s="516"/>
      <c r="AZ217" s="516"/>
      <c r="BA217" s="516"/>
      <c r="BB217" s="516"/>
      <c r="BC217" s="516"/>
      <c r="BD217" s="516"/>
      <c r="BE217" s="516"/>
      <c r="BF217" s="516"/>
      <c r="BG217" s="516"/>
      <c r="BH217" s="516"/>
    </row>
    <row r="218" spans="1:60" s="492" customFormat="1" ht="12.9" customHeight="1" x14ac:dyDescent="0.3">
      <c r="A218" s="470" t="s">
        <v>640</v>
      </c>
      <c r="B218" s="470"/>
      <c r="C218" s="658"/>
      <c r="D218" s="612"/>
      <c r="E218" s="470"/>
      <c r="F218" s="470"/>
      <c r="G218" s="470"/>
      <c r="H218" s="470" t="s">
        <v>641</v>
      </c>
      <c r="I218" s="470"/>
      <c r="J218" s="470"/>
      <c r="K218" s="470"/>
      <c r="L218" s="470"/>
      <c r="M218" s="470"/>
      <c r="N218" s="470"/>
      <c r="O218" s="470"/>
      <c r="P218" s="470"/>
      <c r="Q218" s="470"/>
      <c r="R218" s="470"/>
      <c r="S218" s="470"/>
      <c r="T218" s="470"/>
      <c r="U218" s="470"/>
      <c r="V218" s="470"/>
      <c r="W218" s="470"/>
      <c r="X218" s="470"/>
      <c r="Y218" s="470"/>
      <c r="Z218" s="470"/>
      <c r="AA218" s="470"/>
      <c r="AB218" s="470"/>
      <c r="AC218" s="470"/>
      <c r="AD218" s="470"/>
      <c r="AE218" s="470"/>
      <c r="AF218" s="470"/>
      <c r="AG218" s="470"/>
      <c r="AH218" s="470"/>
      <c r="AI218" s="470"/>
      <c r="AJ218" s="470"/>
      <c r="AK218" s="470"/>
      <c r="AL218" s="470"/>
      <c r="AM218" s="470"/>
      <c r="AN218" s="470"/>
      <c r="AO218" s="470"/>
      <c r="AP218" s="470"/>
      <c r="AQ218" s="470"/>
      <c r="AR218" s="470"/>
      <c r="AS218" s="470"/>
      <c r="AT218" s="470"/>
      <c r="AU218" s="470"/>
      <c r="AV218" s="470"/>
      <c r="AW218" s="470"/>
      <c r="AX218" s="470"/>
      <c r="AY218" s="470"/>
      <c r="AZ218" s="470"/>
      <c r="BA218" s="470"/>
      <c r="BB218" s="470"/>
      <c r="BC218" s="470"/>
      <c r="BD218" s="470"/>
      <c r="BE218" s="470"/>
      <c r="BF218" s="470"/>
      <c r="BG218" s="470"/>
      <c r="BH218" s="470"/>
    </row>
    <row r="219" spans="1:60" s="492" customFormat="1" ht="12.9" customHeight="1" x14ac:dyDescent="0.3">
      <c r="A219" s="471"/>
      <c r="B219" s="471"/>
      <c r="C219" s="659"/>
      <c r="D219" s="613"/>
      <c r="E219" s="471"/>
      <c r="F219" s="471"/>
      <c r="G219" s="471"/>
      <c r="H219" s="471"/>
      <c r="I219" s="471"/>
      <c r="J219" s="471"/>
      <c r="K219" s="471"/>
      <c r="L219" s="471"/>
      <c r="M219" s="471"/>
      <c r="N219" s="471"/>
      <c r="O219" s="471"/>
      <c r="P219" s="471"/>
      <c r="Q219" s="471"/>
      <c r="R219" s="471"/>
      <c r="S219" s="471"/>
      <c r="T219" s="471"/>
      <c r="U219" s="471"/>
      <c r="V219" s="471"/>
      <c r="W219" s="471"/>
      <c r="X219" s="471"/>
      <c r="Y219" s="471"/>
      <c r="Z219" s="471"/>
      <c r="AA219" s="471"/>
      <c r="AB219" s="471"/>
      <c r="AC219" s="471"/>
      <c r="AD219" s="471"/>
      <c r="AE219" s="471"/>
      <c r="AF219" s="471"/>
      <c r="AG219" s="471"/>
      <c r="AH219" s="471"/>
      <c r="AI219" s="471"/>
      <c r="AJ219" s="471"/>
      <c r="AK219" s="471"/>
      <c r="AL219" s="471"/>
      <c r="AM219" s="471"/>
      <c r="AN219" s="471"/>
      <c r="AO219" s="471"/>
      <c r="AP219" s="471"/>
      <c r="AQ219" s="471"/>
      <c r="AR219" s="471"/>
      <c r="AS219" s="471"/>
      <c r="AT219" s="471"/>
      <c r="AU219" s="471"/>
      <c r="AV219" s="471"/>
      <c r="AW219" s="471"/>
      <c r="AX219" s="471"/>
      <c r="AY219" s="471"/>
      <c r="AZ219" s="471"/>
      <c r="BA219" s="471"/>
      <c r="BB219" s="471"/>
      <c r="BC219" s="471"/>
      <c r="BD219" s="471"/>
      <c r="BE219" s="471"/>
      <c r="BF219" s="471"/>
      <c r="BG219" s="471"/>
      <c r="BH219" s="471"/>
    </row>
    <row r="220" spans="1:60" s="492" customFormat="1" ht="12.9" customHeight="1" x14ac:dyDescent="0.3">
      <c r="A220" s="472"/>
      <c r="B220" s="472" t="s">
        <v>642</v>
      </c>
      <c r="C220" s="620"/>
      <c r="D220" s="615"/>
      <c r="E220" s="543"/>
      <c r="F220" s="543"/>
      <c r="G220" s="543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  <c r="AA220" s="289"/>
      <c r="AB220" s="289"/>
      <c r="AC220" s="289"/>
      <c r="AD220" s="289"/>
      <c r="AE220" s="289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289"/>
      <c r="AZ220" s="289"/>
      <c r="BA220" s="289"/>
      <c r="BB220" s="289"/>
      <c r="BC220" s="289"/>
      <c r="BD220" s="289"/>
      <c r="BE220" s="289"/>
      <c r="BF220" s="289"/>
      <c r="BG220" s="289"/>
      <c r="BH220" s="289"/>
    </row>
    <row r="221" spans="1:60" s="492" customFormat="1" ht="12.9" customHeight="1" x14ac:dyDescent="0.3">
      <c r="A221" s="472"/>
      <c r="B221" s="472"/>
      <c r="C221" s="620"/>
      <c r="D221" s="615"/>
      <c r="E221" s="516" t="str">
        <f t="shared" ref="E221:AJ221" si="117" xml:space="preserve"> E$209</f>
        <v>Oil revenue - before ELT</v>
      </c>
      <c r="F221" s="516">
        <f t="shared" si="117"/>
        <v>0</v>
      </c>
      <c r="G221" s="516" t="str">
        <f t="shared" si="117"/>
        <v>$ mn real</v>
      </c>
      <c r="H221" s="516">
        <f t="shared" si="117"/>
        <v>0</v>
      </c>
      <c r="I221" s="516">
        <f t="shared" si="117"/>
        <v>1050.0000000000005</v>
      </c>
      <c r="J221" s="516">
        <f t="shared" si="117"/>
        <v>0</v>
      </c>
      <c r="K221" s="516">
        <f t="shared" si="117"/>
        <v>0</v>
      </c>
      <c r="L221" s="516">
        <f t="shared" si="117"/>
        <v>0</v>
      </c>
      <c r="M221" s="516">
        <f t="shared" si="117"/>
        <v>0</v>
      </c>
      <c r="N221" s="516">
        <f t="shared" si="117"/>
        <v>0</v>
      </c>
      <c r="O221" s="516">
        <f t="shared" si="117"/>
        <v>0</v>
      </c>
      <c r="P221" s="516">
        <f t="shared" si="117"/>
        <v>0</v>
      </c>
      <c r="Q221" s="516">
        <f t="shared" si="117"/>
        <v>0</v>
      </c>
      <c r="R221" s="516">
        <f t="shared" si="117"/>
        <v>0</v>
      </c>
      <c r="S221" s="516">
        <f t="shared" si="117"/>
        <v>0</v>
      </c>
      <c r="T221" s="516">
        <f t="shared" si="117"/>
        <v>14.7</v>
      </c>
      <c r="U221" s="516">
        <f t="shared" si="117"/>
        <v>35.700000000000003</v>
      </c>
      <c r="V221" s="516">
        <f t="shared" si="117"/>
        <v>35.700000000000003</v>
      </c>
      <c r="W221" s="516">
        <f t="shared" si="117"/>
        <v>35.700000000000003</v>
      </c>
      <c r="X221" s="516">
        <f t="shared" si="117"/>
        <v>35.700000000000003</v>
      </c>
      <c r="Y221" s="516">
        <f t="shared" si="117"/>
        <v>35.700000000000003</v>
      </c>
      <c r="Z221" s="516">
        <f t="shared" si="117"/>
        <v>35.700000000000003</v>
      </c>
      <c r="AA221" s="516">
        <f t="shared" si="117"/>
        <v>35.700000000000003</v>
      </c>
      <c r="AB221" s="516">
        <f t="shared" si="117"/>
        <v>35.700000000000003</v>
      </c>
      <c r="AC221" s="516">
        <f t="shared" si="117"/>
        <v>35.700000000000003</v>
      </c>
      <c r="AD221" s="516">
        <f t="shared" si="117"/>
        <v>35.700000000000003</v>
      </c>
      <c r="AE221" s="516">
        <f t="shared" si="117"/>
        <v>35.700000000000003</v>
      </c>
      <c r="AF221" s="516">
        <f t="shared" si="117"/>
        <v>35.700000000000003</v>
      </c>
      <c r="AG221" s="516">
        <f t="shared" si="117"/>
        <v>35.700000000000003</v>
      </c>
      <c r="AH221" s="516">
        <f t="shared" si="117"/>
        <v>35.700000000000003</v>
      </c>
      <c r="AI221" s="516">
        <f t="shared" si="117"/>
        <v>35.700000000000003</v>
      </c>
      <c r="AJ221" s="516">
        <f t="shared" si="117"/>
        <v>35.700000000000003</v>
      </c>
      <c r="AK221" s="516">
        <f t="shared" ref="AK221:BH221" si="118" xml:space="preserve"> AK$209</f>
        <v>35.700000000000003</v>
      </c>
      <c r="AL221" s="516">
        <f t="shared" si="118"/>
        <v>35.700000000000003</v>
      </c>
      <c r="AM221" s="516">
        <f t="shared" si="118"/>
        <v>35.700000000000003</v>
      </c>
      <c r="AN221" s="516">
        <f t="shared" si="118"/>
        <v>35.700000000000003</v>
      </c>
      <c r="AO221" s="516">
        <f t="shared" si="118"/>
        <v>35.700000000000003</v>
      </c>
      <c r="AP221" s="516">
        <f t="shared" si="118"/>
        <v>35.700000000000003</v>
      </c>
      <c r="AQ221" s="516">
        <f t="shared" si="118"/>
        <v>35.700000000000003</v>
      </c>
      <c r="AR221" s="516">
        <f t="shared" si="118"/>
        <v>35.700000000000003</v>
      </c>
      <c r="AS221" s="516">
        <f t="shared" si="118"/>
        <v>35.700000000000003</v>
      </c>
      <c r="AT221" s="516">
        <f t="shared" si="118"/>
        <v>35.700000000000003</v>
      </c>
      <c r="AU221" s="516">
        <f t="shared" si="118"/>
        <v>35.700000000000003</v>
      </c>
      <c r="AV221" s="516">
        <f t="shared" si="118"/>
        <v>35.700000000000003</v>
      </c>
      <c r="AW221" s="516">
        <f t="shared" si="118"/>
        <v>35.700000000000003</v>
      </c>
      <c r="AX221" s="516">
        <f t="shared" si="118"/>
        <v>0</v>
      </c>
      <c r="AY221" s="516">
        <f t="shared" si="118"/>
        <v>0</v>
      </c>
      <c r="AZ221" s="516">
        <f t="shared" si="118"/>
        <v>0</v>
      </c>
      <c r="BA221" s="516">
        <f t="shared" si="118"/>
        <v>0</v>
      </c>
      <c r="BB221" s="516">
        <f t="shared" si="118"/>
        <v>0</v>
      </c>
      <c r="BC221" s="516">
        <f t="shared" si="118"/>
        <v>0</v>
      </c>
      <c r="BD221" s="516">
        <f t="shared" si="118"/>
        <v>0</v>
      </c>
      <c r="BE221" s="516">
        <f t="shared" si="118"/>
        <v>0</v>
      </c>
      <c r="BF221" s="516">
        <f t="shared" si="118"/>
        <v>0</v>
      </c>
      <c r="BG221" s="516">
        <f t="shared" si="118"/>
        <v>0</v>
      </c>
      <c r="BH221" s="516">
        <f t="shared" si="118"/>
        <v>0</v>
      </c>
    </row>
    <row r="222" spans="1:60" s="492" customFormat="1" ht="12.9" customHeight="1" x14ac:dyDescent="0.3">
      <c r="A222" s="472"/>
      <c r="B222" s="472"/>
      <c r="C222" s="620"/>
      <c r="D222" s="615"/>
      <c r="E222" s="516" t="str">
        <f t="shared" ref="E222:AJ222" si="119" xml:space="preserve"> E$210</f>
        <v>Gas revenue - before ELT</v>
      </c>
      <c r="F222" s="516">
        <f t="shared" si="119"/>
        <v>0</v>
      </c>
      <c r="G222" s="516" t="str">
        <f t="shared" si="119"/>
        <v>$ mn real</v>
      </c>
      <c r="H222" s="516">
        <f t="shared" si="119"/>
        <v>0</v>
      </c>
      <c r="I222" s="516">
        <f t="shared" si="119"/>
        <v>18449.999999999989</v>
      </c>
      <c r="J222" s="516">
        <f t="shared" si="119"/>
        <v>0</v>
      </c>
      <c r="K222" s="516">
        <f t="shared" si="119"/>
        <v>0</v>
      </c>
      <c r="L222" s="516">
        <f t="shared" si="119"/>
        <v>0</v>
      </c>
      <c r="M222" s="516">
        <f t="shared" si="119"/>
        <v>0</v>
      </c>
      <c r="N222" s="516">
        <f t="shared" si="119"/>
        <v>0</v>
      </c>
      <c r="O222" s="516">
        <f t="shared" si="119"/>
        <v>0</v>
      </c>
      <c r="P222" s="516">
        <f t="shared" si="119"/>
        <v>0</v>
      </c>
      <c r="Q222" s="516">
        <f t="shared" si="119"/>
        <v>0</v>
      </c>
      <c r="R222" s="516">
        <f t="shared" si="119"/>
        <v>0</v>
      </c>
      <c r="S222" s="516">
        <f t="shared" si="119"/>
        <v>0</v>
      </c>
      <c r="T222" s="516">
        <f t="shared" si="119"/>
        <v>258.29999999999995</v>
      </c>
      <c r="U222" s="516">
        <f t="shared" si="119"/>
        <v>627.30000000000007</v>
      </c>
      <c r="V222" s="516">
        <f t="shared" si="119"/>
        <v>627.30000000000007</v>
      </c>
      <c r="W222" s="516">
        <f t="shared" si="119"/>
        <v>627.30000000000007</v>
      </c>
      <c r="X222" s="516">
        <f t="shared" si="119"/>
        <v>627.30000000000007</v>
      </c>
      <c r="Y222" s="516">
        <f t="shared" si="119"/>
        <v>627.30000000000007</v>
      </c>
      <c r="Z222" s="516">
        <f t="shared" si="119"/>
        <v>627.30000000000007</v>
      </c>
      <c r="AA222" s="516">
        <f t="shared" si="119"/>
        <v>627.30000000000007</v>
      </c>
      <c r="AB222" s="516">
        <f t="shared" si="119"/>
        <v>627.30000000000007</v>
      </c>
      <c r="AC222" s="516">
        <f t="shared" si="119"/>
        <v>627.30000000000007</v>
      </c>
      <c r="AD222" s="516">
        <f t="shared" si="119"/>
        <v>627.30000000000007</v>
      </c>
      <c r="AE222" s="516">
        <f t="shared" si="119"/>
        <v>627.30000000000007</v>
      </c>
      <c r="AF222" s="516">
        <f t="shared" si="119"/>
        <v>627.30000000000007</v>
      </c>
      <c r="AG222" s="516">
        <f t="shared" si="119"/>
        <v>627.30000000000007</v>
      </c>
      <c r="AH222" s="516">
        <f t="shared" si="119"/>
        <v>627.30000000000007</v>
      </c>
      <c r="AI222" s="516">
        <f t="shared" si="119"/>
        <v>627.30000000000007</v>
      </c>
      <c r="AJ222" s="516">
        <f t="shared" si="119"/>
        <v>627.30000000000007</v>
      </c>
      <c r="AK222" s="516">
        <f t="shared" ref="AK222:BH222" si="120" xml:space="preserve"> AK$210</f>
        <v>627.30000000000007</v>
      </c>
      <c r="AL222" s="516">
        <f t="shared" si="120"/>
        <v>627.30000000000007</v>
      </c>
      <c r="AM222" s="516">
        <f t="shared" si="120"/>
        <v>627.30000000000007</v>
      </c>
      <c r="AN222" s="516">
        <f t="shared" si="120"/>
        <v>627.30000000000007</v>
      </c>
      <c r="AO222" s="516">
        <f t="shared" si="120"/>
        <v>627.30000000000007</v>
      </c>
      <c r="AP222" s="516">
        <f t="shared" si="120"/>
        <v>627.30000000000007</v>
      </c>
      <c r="AQ222" s="516">
        <f t="shared" si="120"/>
        <v>627.30000000000007</v>
      </c>
      <c r="AR222" s="516">
        <f t="shared" si="120"/>
        <v>627.30000000000007</v>
      </c>
      <c r="AS222" s="516">
        <f t="shared" si="120"/>
        <v>627.30000000000007</v>
      </c>
      <c r="AT222" s="516">
        <f t="shared" si="120"/>
        <v>627.30000000000007</v>
      </c>
      <c r="AU222" s="516">
        <f t="shared" si="120"/>
        <v>627.30000000000007</v>
      </c>
      <c r="AV222" s="516">
        <f t="shared" si="120"/>
        <v>627.30000000000007</v>
      </c>
      <c r="AW222" s="516">
        <f t="shared" si="120"/>
        <v>627.30000000000007</v>
      </c>
      <c r="AX222" s="516">
        <f t="shared" si="120"/>
        <v>0</v>
      </c>
      <c r="AY222" s="516">
        <f t="shared" si="120"/>
        <v>0</v>
      </c>
      <c r="AZ222" s="516">
        <f t="shared" si="120"/>
        <v>0</v>
      </c>
      <c r="BA222" s="516">
        <f t="shared" si="120"/>
        <v>0</v>
      </c>
      <c r="BB222" s="516">
        <f t="shared" si="120"/>
        <v>0</v>
      </c>
      <c r="BC222" s="516">
        <f t="shared" si="120"/>
        <v>0</v>
      </c>
      <c r="BD222" s="516">
        <f t="shared" si="120"/>
        <v>0</v>
      </c>
      <c r="BE222" s="516">
        <f t="shared" si="120"/>
        <v>0</v>
      </c>
      <c r="BF222" s="516">
        <f t="shared" si="120"/>
        <v>0</v>
      </c>
      <c r="BG222" s="516">
        <f t="shared" si="120"/>
        <v>0</v>
      </c>
      <c r="BH222" s="516">
        <f t="shared" si="120"/>
        <v>0</v>
      </c>
    </row>
    <row r="223" spans="1:60" s="492" customFormat="1" ht="12.9" customHeight="1" x14ac:dyDescent="0.3">
      <c r="A223" s="472"/>
      <c r="B223" s="472"/>
      <c r="C223" s="620"/>
      <c r="D223" s="615"/>
      <c r="E223" s="516" t="str">
        <f t="shared" ref="E223:AJ223" si="121" xml:space="preserve"> E$211</f>
        <v>Exploration costs</v>
      </c>
      <c r="F223" s="516">
        <f t="shared" si="121"/>
        <v>0</v>
      </c>
      <c r="G223" s="516" t="str">
        <f t="shared" si="121"/>
        <v>$ mn real</v>
      </c>
      <c r="H223" s="516">
        <f t="shared" si="121"/>
        <v>0</v>
      </c>
      <c r="I223" s="516">
        <f t="shared" si="121"/>
        <v>200</v>
      </c>
      <c r="J223" s="516">
        <f t="shared" si="121"/>
        <v>0</v>
      </c>
      <c r="K223" s="516">
        <f t="shared" si="121"/>
        <v>0</v>
      </c>
      <c r="L223" s="516">
        <f t="shared" si="121"/>
        <v>0</v>
      </c>
      <c r="M223" s="516">
        <f t="shared" si="121"/>
        <v>0</v>
      </c>
      <c r="N223" s="516">
        <f t="shared" si="121"/>
        <v>40</v>
      </c>
      <c r="O223" s="516">
        <f t="shared" si="121"/>
        <v>80</v>
      </c>
      <c r="P223" s="516">
        <f t="shared" si="121"/>
        <v>80</v>
      </c>
      <c r="Q223" s="516">
        <f t="shared" si="121"/>
        <v>0</v>
      </c>
      <c r="R223" s="516">
        <f t="shared" si="121"/>
        <v>0</v>
      </c>
      <c r="S223" s="516">
        <f t="shared" si="121"/>
        <v>0</v>
      </c>
      <c r="T223" s="516">
        <f t="shared" si="121"/>
        <v>0</v>
      </c>
      <c r="U223" s="516">
        <f t="shared" si="121"/>
        <v>0</v>
      </c>
      <c r="V223" s="516">
        <f t="shared" si="121"/>
        <v>0</v>
      </c>
      <c r="W223" s="516">
        <f t="shared" si="121"/>
        <v>0</v>
      </c>
      <c r="X223" s="516">
        <f t="shared" si="121"/>
        <v>0</v>
      </c>
      <c r="Y223" s="516">
        <f t="shared" si="121"/>
        <v>0</v>
      </c>
      <c r="Z223" s="516">
        <f t="shared" si="121"/>
        <v>0</v>
      </c>
      <c r="AA223" s="516">
        <f t="shared" si="121"/>
        <v>0</v>
      </c>
      <c r="AB223" s="516">
        <f t="shared" si="121"/>
        <v>0</v>
      </c>
      <c r="AC223" s="516">
        <f t="shared" si="121"/>
        <v>0</v>
      </c>
      <c r="AD223" s="516">
        <f t="shared" si="121"/>
        <v>0</v>
      </c>
      <c r="AE223" s="516">
        <f t="shared" si="121"/>
        <v>0</v>
      </c>
      <c r="AF223" s="516">
        <f t="shared" si="121"/>
        <v>0</v>
      </c>
      <c r="AG223" s="516">
        <f t="shared" si="121"/>
        <v>0</v>
      </c>
      <c r="AH223" s="516">
        <f t="shared" si="121"/>
        <v>0</v>
      </c>
      <c r="AI223" s="516">
        <f t="shared" si="121"/>
        <v>0</v>
      </c>
      <c r="AJ223" s="516">
        <f t="shared" si="121"/>
        <v>0</v>
      </c>
      <c r="AK223" s="516">
        <f t="shared" ref="AK223:BH223" si="122" xml:space="preserve"> AK$211</f>
        <v>0</v>
      </c>
      <c r="AL223" s="516">
        <f t="shared" si="122"/>
        <v>0</v>
      </c>
      <c r="AM223" s="516">
        <f t="shared" si="122"/>
        <v>0</v>
      </c>
      <c r="AN223" s="516">
        <f t="shared" si="122"/>
        <v>0</v>
      </c>
      <c r="AO223" s="516">
        <f t="shared" si="122"/>
        <v>0</v>
      </c>
      <c r="AP223" s="516">
        <f t="shared" si="122"/>
        <v>0</v>
      </c>
      <c r="AQ223" s="516">
        <f t="shared" si="122"/>
        <v>0</v>
      </c>
      <c r="AR223" s="516">
        <f t="shared" si="122"/>
        <v>0</v>
      </c>
      <c r="AS223" s="516">
        <f t="shared" si="122"/>
        <v>0</v>
      </c>
      <c r="AT223" s="516">
        <f t="shared" si="122"/>
        <v>0</v>
      </c>
      <c r="AU223" s="516">
        <f t="shared" si="122"/>
        <v>0</v>
      </c>
      <c r="AV223" s="516">
        <f t="shared" si="122"/>
        <v>0</v>
      </c>
      <c r="AW223" s="516">
        <f t="shared" si="122"/>
        <v>0</v>
      </c>
      <c r="AX223" s="516">
        <f t="shared" si="122"/>
        <v>0</v>
      </c>
      <c r="AY223" s="516">
        <f t="shared" si="122"/>
        <v>0</v>
      </c>
      <c r="AZ223" s="516">
        <f t="shared" si="122"/>
        <v>0</v>
      </c>
      <c r="BA223" s="516">
        <f t="shared" si="122"/>
        <v>0</v>
      </c>
      <c r="BB223" s="516">
        <f t="shared" si="122"/>
        <v>0</v>
      </c>
      <c r="BC223" s="516">
        <f t="shared" si="122"/>
        <v>0</v>
      </c>
      <c r="BD223" s="516">
        <f t="shared" si="122"/>
        <v>0</v>
      </c>
      <c r="BE223" s="516">
        <f t="shared" si="122"/>
        <v>0</v>
      </c>
      <c r="BF223" s="516">
        <f t="shared" si="122"/>
        <v>0</v>
      </c>
      <c r="BG223" s="516">
        <f t="shared" si="122"/>
        <v>0</v>
      </c>
      <c r="BH223" s="516">
        <f t="shared" si="122"/>
        <v>0</v>
      </c>
    </row>
    <row r="224" spans="1:60" s="492" customFormat="1" ht="12.9" customHeight="1" x14ac:dyDescent="0.3">
      <c r="A224" s="472"/>
      <c r="B224" s="472"/>
      <c r="C224" s="620"/>
      <c r="D224" s="615"/>
      <c r="E224" s="516" t="str">
        <f t="shared" ref="E224:AJ224" si="123" xml:space="preserve"> E$212</f>
        <v>Development costs</v>
      </c>
      <c r="F224" s="516">
        <f t="shared" si="123"/>
        <v>0</v>
      </c>
      <c r="G224" s="516" t="str">
        <f t="shared" si="123"/>
        <v>$ mn real</v>
      </c>
      <c r="H224" s="516">
        <f t="shared" si="123"/>
        <v>0</v>
      </c>
      <c r="I224" s="516">
        <f t="shared" si="123"/>
        <v>3024</v>
      </c>
      <c r="J224" s="516">
        <f t="shared" si="123"/>
        <v>0</v>
      </c>
      <c r="K224" s="516">
        <f t="shared" si="123"/>
        <v>0</v>
      </c>
      <c r="L224" s="516">
        <f t="shared" si="123"/>
        <v>0</v>
      </c>
      <c r="M224" s="516">
        <f t="shared" si="123"/>
        <v>0</v>
      </c>
      <c r="N224" s="516">
        <f t="shared" si="123"/>
        <v>0</v>
      </c>
      <c r="O224" s="516">
        <f t="shared" si="123"/>
        <v>0</v>
      </c>
      <c r="P224" s="516">
        <f t="shared" si="123"/>
        <v>0</v>
      </c>
      <c r="Q224" s="516">
        <f t="shared" si="123"/>
        <v>604.80000000000007</v>
      </c>
      <c r="R224" s="516">
        <f t="shared" si="123"/>
        <v>907.19999999999993</v>
      </c>
      <c r="S224" s="516">
        <f t="shared" si="123"/>
        <v>907.19999999999993</v>
      </c>
      <c r="T224" s="516">
        <f t="shared" si="123"/>
        <v>604.80000000000007</v>
      </c>
      <c r="U224" s="516">
        <f t="shared" si="123"/>
        <v>0</v>
      </c>
      <c r="V224" s="516">
        <f t="shared" si="123"/>
        <v>0</v>
      </c>
      <c r="W224" s="516">
        <f t="shared" si="123"/>
        <v>0</v>
      </c>
      <c r="X224" s="516">
        <f t="shared" si="123"/>
        <v>0</v>
      </c>
      <c r="Y224" s="516">
        <f t="shared" si="123"/>
        <v>0</v>
      </c>
      <c r="Z224" s="516">
        <f t="shared" si="123"/>
        <v>0</v>
      </c>
      <c r="AA224" s="516">
        <f t="shared" si="123"/>
        <v>0</v>
      </c>
      <c r="AB224" s="516">
        <f t="shared" si="123"/>
        <v>0</v>
      </c>
      <c r="AC224" s="516">
        <f t="shared" si="123"/>
        <v>0</v>
      </c>
      <c r="AD224" s="516">
        <f t="shared" si="123"/>
        <v>0</v>
      </c>
      <c r="AE224" s="516">
        <f t="shared" si="123"/>
        <v>0</v>
      </c>
      <c r="AF224" s="516">
        <f t="shared" si="123"/>
        <v>0</v>
      </c>
      <c r="AG224" s="516">
        <f t="shared" si="123"/>
        <v>0</v>
      </c>
      <c r="AH224" s="516">
        <f t="shared" si="123"/>
        <v>0</v>
      </c>
      <c r="AI224" s="516">
        <f t="shared" si="123"/>
        <v>0</v>
      </c>
      <c r="AJ224" s="516">
        <f t="shared" si="123"/>
        <v>0</v>
      </c>
      <c r="AK224" s="516">
        <f t="shared" ref="AK224:BH224" si="124" xml:space="preserve"> AK$212</f>
        <v>0</v>
      </c>
      <c r="AL224" s="516">
        <f t="shared" si="124"/>
        <v>0</v>
      </c>
      <c r="AM224" s="516">
        <f t="shared" si="124"/>
        <v>0</v>
      </c>
      <c r="AN224" s="516">
        <f t="shared" si="124"/>
        <v>0</v>
      </c>
      <c r="AO224" s="516">
        <f t="shared" si="124"/>
        <v>0</v>
      </c>
      <c r="AP224" s="516">
        <f t="shared" si="124"/>
        <v>0</v>
      </c>
      <c r="AQ224" s="516">
        <f t="shared" si="124"/>
        <v>0</v>
      </c>
      <c r="AR224" s="516">
        <f t="shared" si="124"/>
        <v>0</v>
      </c>
      <c r="AS224" s="516">
        <f t="shared" si="124"/>
        <v>0</v>
      </c>
      <c r="AT224" s="516">
        <f t="shared" si="124"/>
        <v>0</v>
      </c>
      <c r="AU224" s="516">
        <f t="shared" si="124"/>
        <v>0</v>
      </c>
      <c r="AV224" s="516">
        <f t="shared" si="124"/>
        <v>0</v>
      </c>
      <c r="AW224" s="516">
        <f t="shared" si="124"/>
        <v>0</v>
      </c>
      <c r="AX224" s="516">
        <f t="shared" si="124"/>
        <v>0</v>
      </c>
      <c r="AY224" s="516">
        <f t="shared" si="124"/>
        <v>0</v>
      </c>
      <c r="AZ224" s="516">
        <f t="shared" si="124"/>
        <v>0</v>
      </c>
      <c r="BA224" s="516">
        <f t="shared" si="124"/>
        <v>0</v>
      </c>
      <c r="BB224" s="516">
        <f t="shared" si="124"/>
        <v>0</v>
      </c>
      <c r="BC224" s="516">
        <f t="shared" si="124"/>
        <v>0</v>
      </c>
      <c r="BD224" s="516">
        <f t="shared" si="124"/>
        <v>0</v>
      </c>
      <c r="BE224" s="516">
        <f t="shared" si="124"/>
        <v>0</v>
      </c>
      <c r="BF224" s="516">
        <f t="shared" si="124"/>
        <v>0</v>
      </c>
      <c r="BG224" s="516">
        <f t="shared" si="124"/>
        <v>0</v>
      </c>
      <c r="BH224" s="516">
        <f t="shared" si="124"/>
        <v>0</v>
      </c>
    </row>
    <row r="225" spans="1:60" s="492" customFormat="1" ht="12.9" customHeight="1" x14ac:dyDescent="0.3">
      <c r="A225" s="472"/>
      <c r="B225" s="472"/>
      <c r="C225" s="620"/>
      <c r="D225" s="615"/>
      <c r="E225" s="516" t="str">
        <f t="shared" ref="E225:AJ225" si="125" xml:space="preserve"> E$213</f>
        <v>Sustaining capital costs - before ELT</v>
      </c>
      <c r="F225" s="516">
        <f t="shared" si="125"/>
        <v>0</v>
      </c>
      <c r="G225" s="516" t="str">
        <f t="shared" si="125"/>
        <v>$ mn real</v>
      </c>
      <c r="H225" s="516">
        <f t="shared" si="125"/>
        <v>0</v>
      </c>
      <c r="I225" s="516">
        <f t="shared" si="125"/>
        <v>0</v>
      </c>
      <c r="J225" s="516">
        <f t="shared" si="125"/>
        <v>0</v>
      </c>
      <c r="K225" s="516">
        <f t="shared" si="125"/>
        <v>0</v>
      </c>
      <c r="L225" s="516">
        <f t="shared" si="125"/>
        <v>0</v>
      </c>
      <c r="M225" s="516">
        <f t="shared" si="125"/>
        <v>0</v>
      </c>
      <c r="N225" s="516">
        <f t="shared" si="125"/>
        <v>0</v>
      </c>
      <c r="O225" s="516">
        <f t="shared" si="125"/>
        <v>0</v>
      </c>
      <c r="P225" s="516">
        <f t="shared" si="125"/>
        <v>0</v>
      </c>
      <c r="Q225" s="516">
        <f t="shared" si="125"/>
        <v>0</v>
      </c>
      <c r="R225" s="516">
        <f t="shared" si="125"/>
        <v>0</v>
      </c>
      <c r="S225" s="516">
        <f t="shared" si="125"/>
        <v>0</v>
      </c>
      <c r="T225" s="516">
        <f t="shared" si="125"/>
        <v>0</v>
      </c>
      <c r="U225" s="516">
        <f t="shared" si="125"/>
        <v>0</v>
      </c>
      <c r="V225" s="516">
        <f t="shared" si="125"/>
        <v>0</v>
      </c>
      <c r="W225" s="516">
        <f t="shared" si="125"/>
        <v>0</v>
      </c>
      <c r="X225" s="516">
        <f t="shared" si="125"/>
        <v>0</v>
      </c>
      <c r="Y225" s="516">
        <f t="shared" si="125"/>
        <v>0</v>
      </c>
      <c r="Z225" s="516">
        <f t="shared" si="125"/>
        <v>0</v>
      </c>
      <c r="AA225" s="516">
        <f t="shared" si="125"/>
        <v>0</v>
      </c>
      <c r="AB225" s="516">
        <f t="shared" si="125"/>
        <v>0</v>
      </c>
      <c r="AC225" s="516">
        <f t="shared" si="125"/>
        <v>0</v>
      </c>
      <c r="AD225" s="516">
        <f t="shared" si="125"/>
        <v>0</v>
      </c>
      <c r="AE225" s="516">
        <f t="shared" si="125"/>
        <v>0</v>
      </c>
      <c r="AF225" s="516">
        <f t="shared" si="125"/>
        <v>0</v>
      </c>
      <c r="AG225" s="516">
        <f t="shared" si="125"/>
        <v>0</v>
      </c>
      <c r="AH225" s="516">
        <f t="shared" si="125"/>
        <v>0</v>
      </c>
      <c r="AI225" s="516">
        <f t="shared" si="125"/>
        <v>0</v>
      </c>
      <c r="AJ225" s="516">
        <f t="shared" si="125"/>
        <v>0</v>
      </c>
      <c r="AK225" s="516">
        <f t="shared" ref="AK225:BH225" si="126" xml:space="preserve"> AK$213</f>
        <v>0</v>
      </c>
      <c r="AL225" s="516">
        <f t="shared" si="126"/>
        <v>0</v>
      </c>
      <c r="AM225" s="516">
        <f t="shared" si="126"/>
        <v>0</v>
      </c>
      <c r="AN225" s="516">
        <f t="shared" si="126"/>
        <v>0</v>
      </c>
      <c r="AO225" s="516">
        <f t="shared" si="126"/>
        <v>0</v>
      </c>
      <c r="AP225" s="516">
        <f t="shared" si="126"/>
        <v>0</v>
      </c>
      <c r="AQ225" s="516">
        <f t="shared" si="126"/>
        <v>0</v>
      </c>
      <c r="AR225" s="516">
        <f t="shared" si="126"/>
        <v>0</v>
      </c>
      <c r="AS225" s="516">
        <f t="shared" si="126"/>
        <v>0</v>
      </c>
      <c r="AT225" s="516">
        <f t="shared" si="126"/>
        <v>0</v>
      </c>
      <c r="AU225" s="516">
        <f t="shared" si="126"/>
        <v>0</v>
      </c>
      <c r="AV225" s="516">
        <f t="shared" si="126"/>
        <v>0</v>
      </c>
      <c r="AW225" s="516">
        <f t="shared" si="126"/>
        <v>0</v>
      </c>
      <c r="AX225" s="516">
        <f t="shared" si="126"/>
        <v>0</v>
      </c>
      <c r="AY225" s="516">
        <f t="shared" si="126"/>
        <v>0</v>
      </c>
      <c r="AZ225" s="516">
        <f t="shared" si="126"/>
        <v>0</v>
      </c>
      <c r="BA225" s="516">
        <f t="shared" si="126"/>
        <v>0</v>
      </c>
      <c r="BB225" s="516">
        <f t="shared" si="126"/>
        <v>0</v>
      </c>
      <c r="BC225" s="516">
        <f t="shared" si="126"/>
        <v>0</v>
      </c>
      <c r="BD225" s="516">
        <f t="shared" si="126"/>
        <v>0</v>
      </c>
      <c r="BE225" s="516">
        <f t="shared" si="126"/>
        <v>0</v>
      </c>
      <c r="BF225" s="516">
        <f t="shared" si="126"/>
        <v>0</v>
      </c>
      <c r="BG225" s="516">
        <f t="shared" si="126"/>
        <v>0</v>
      </c>
      <c r="BH225" s="516">
        <f t="shared" si="126"/>
        <v>0</v>
      </c>
    </row>
    <row r="226" spans="1:60" s="492" customFormat="1" ht="12.9" customHeight="1" x14ac:dyDescent="0.3">
      <c r="A226" s="472"/>
      <c r="B226" s="472"/>
      <c r="C226" s="620"/>
      <c r="D226" s="615"/>
      <c r="E226" s="516" t="str">
        <f t="shared" ref="E226:AJ226" si="127" xml:space="preserve"> E$214</f>
        <v>Operating costs - before ELT</v>
      </c>
      <c r="F226" s="516">
        <f t="shared" si="127"/>
        <v>0</v>
      </c>
      <c r="G226" s="516" t="str">
        <f t="shared" si="127"/>
        <v>$ mn real</v>
      </c>
      <c r="H226" s="516">
        <f t="shared" si="127"/>
        <v>0</v>
      </c>
      <c r="I226" s="516">
        <f t="shared" si="127"/>
        <v>2835.0000000000009</v>
      </c>
      <c r="J226" s="516">
        <f t="shared" si="127"/>
        <v>0</v>
      </c>
      <c r="K226" s="516">
        <f t="shared" si="127"/>
        <v>0</v>
      </c>
      <c r="L226" s="516">
        <f t="shared" si="127"/>
        <v>0</v>
      </c>
      <c r="M226" s="516">
        <f t="shared" si="127"/>
        <v>0</v>
      </c>
      <c r="N226" s="516">
        <f t="shared" si="127"/>
        <v>0</v>
      </c>
      <c r="O226" s="516">
        <f t="shared" si="127"/>
        <v>0</v>
      </c>
      <c r="P226" s="516">
        <f t="shared" si="127"/>
        <v>0</v>
      </c>
      <c r="Q226" s="516">
        <f t="shared" si="127"/>
        <v>0</v>
      </c>
      <c r="R226" s="516">
        <f t="shared" si="127"/>
        <v>0</v>
      </c>
      <c r="S226" s="516">
        <f t="shared" si="127"/>
        <v>0</v>
      </c>
      <c r="T226" s="516">
        <f t="shared" si="127"/>
        <v>88.410000000000011</v>
      </c>
      <c r="U226" s="516">
        <f t="shared" si="127"/>
        <v>94.710000000000008</v>
      </c>
      <c r="V226" s="516">
        <f t="shared" si="127"/>
        <v>94.710000000000008</v>
      </c>
      <c r="W226" s="516">
        <f t="shared" si="127"/>
        <v>94.710000000000008</v>
      </c>
      <c r="X226" s="516">
        <f t="shared" si="127"/>
        <v>94.710000000000008</v>
      </c>
      <c r="Y226" s="516">
        <f t="shared" si="127"/>
        <v>94.710000000000008</v>
      </c>
      <c r="Z226" s="516">
        <f t="shared" si="127"/>
        <v>94.710000000000008</v>
      </c>
      <c r="AA226" s="516">
        <f t="shared" si="127"/>
        <v>94.710000000000008</v>
      </c>
      <c r="AB226" s="516">
        <f t="shared" si="127"/>
        <v>94.710000000000008</v>
      </c>
      <c r="AC226" s="516">
        <f t="shared" si="127"/>
        <v>94.710000000000008</v>
      </c>
      <c r="AD226" s="516">
        <f t="shared" si="127"/>
        <v>94.710000000000008</v>
      </c>
      <c r="AE226" s="516">
        <f t="shared" si="127"/>
        <v>94.710000000000008</v>
      </c>
      <c r="AF226" s="516">
        <f t="shared" si="127"/>
        <v>94.710000000000008</v>
      </c>
      <c r="AG226" s="516">
        <f t="shared" si="127"/>
        <v>94.710000000000008</v>
      </c>
      <c r="AH226" s="516">
        <f t="shared" si="127"/>
        <v>94.710000000000008</v>
      </c>
      <c r="AI226" s="516">
        <f t="shared" si="127"/>
        <v>94.710000000000008</v>
      </c>
      <c r="AJ226" s="516">
        <f t="shared" si="127"/>
        <v>94.710000000000008</v>
      </c>
      <c r="AK226" s="516">
        <f t="shared" ref="AK226:BH226" si="128" xml:space="preserve"> AK$214</f>
        <v>94.710000000000008</v>
      </c>
      <c r="AL226" s="516">
        <f t="shared" si="128"/>
        <v>94.710000000000008</v>
      </c>
      <c r="AM226" s="516">
        <f t="shared" si="128"/>
        <v>94.710000000000008</v>
      </c>
      <c r="AN226" s="516">
        <f t="shared" si="128"/>
        <v>94.710000000000008</v>
      </c>
      <c r="AO226" s="516">
        <f t="shared" si="128"/>
        <v>94.710000000000008</v>
      </c>
      <c r="AP226" s="516">
        <f t="shared" si="128"/>
        <v>94.710000000000008</v>
      </c>
      <c r="AQ226" s="516">
        <f t="shared" si="128"/>
        <v>94.710000000000008</v>
      </c>
      <c r="AR226" s="516">
        <f t="shared" si="128"/>
        <v>94.710000000000008</v>
      </c>
      <c r="AS226" s="516">
        <f t="shared" si="128"/>
        <v>94.710000000000008</v>
      </c>
      <c r="AT226" s="516">
        <f t="shared" si="128"/>
        <v>94.710000000000008</v>
      </c>
      <c r="AU226" s="516">
        <f t="shared" si="128"/>
        <v>94.710000000000008</v>
      </c>
      <c r="AV226" s="516">
        <f t="shared" si="128"/>
        <v>94.710000000000008</v>
      </c>
      <c r="AW226" s="516">
        <f t="shared" si="128"/>
        <v>94.710000000000008</v>
      </c>
      <c r="AX226" s="516">
        <f t="shared" si="128"/>
        <v>0</v>
      </c>
      <c r="AY226" s="516">
        <f t="shared" si="128"/>
        <v>0</v>
      </c>
      <c r="AZ226" s="516">
        <f t="shared" si="128"/>
        <v>0</v>
      </c>
      <c r="BA226" s="516">
        <f t="shared" si="128"/>
        <v>0</v>
      </c>
      <c r="BB226" s="516">
        <f t="shared" si="128"/>
        <v>0</v>
      </c>
      <c r="BC226" s="516">
        <f t="shared" si="128"/>
        <v>0</v>
      </c>
      <c r="BD226" s="516">
        <f t="shared" si="128"/>
        <v>0</v>
      </c>
      <c r="BE226" s="516">
        <f t="shared" si="128"/>
        <v>0</v>
      </c>
      <c r="BF226" s="516">
        <f t="shared" si="128"/>
        <v>0</v>
      </c>
      <c r="BG226" s="516">
        <f t="shared" si="128"/>
        <v>0</v>
      </c>
      <c r="BH226" s="516">
        <f t="shared" si="128"/>
        <v>0</v>
      </c>
    </row>
    <row r="227" spans="1:60" s="492" customFormat="1" ht="12.9" customHeight="1" x14ac:dyDescent="0.3">
      <c r="A227" s="472"/>
      <c r="B227" s="472"/>
      <c r="C227" s="620"/>
      <c r="D227" s="615"/>
      <c r="E227" s="516"/>
      <c r="F227" s="543"/>
      <c r="G227" s="543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  <c r="AA227" s="289"/>
      <c r="AB227" s="289"/>
      <c r="AC227" s="289"/>
      <c r="AD227" s="289"/>
      <c r="AE227" s="289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9"/>
      <c r="AP227" s="289"/>
      <c r="AQ227" s="289"/>
      <c r="AR227" s="289"/>
      <c r="AS227" s="289"/>
      <c r="AT227" s="289"/>
      <c r="AU227" s="289"/>
      <c r="AV227" s="289"/>
      <c r="AW227" s="289"/>
      <c r="AX227" s="289"/>
      <c r="AY227" s="289"/>
      <c r="AZ227" s="289"/>
      <c r="BA227" s="289"/>
      <c r="BB227" s="289"/>
      <c r="BC227" s="289"/>
      <c r="BD227" s="289"/>
      <c r="BE227" s="289"/>
      <c r="BF227" s="289"/>
      <c r="BG227" s="289"/>
      <c r="BH227" s="289"/>
    </row>
    <row r="228" spans="1:60" s="487" customFormat="1" ht="12.9" customHeight="1" x14ac:dyDescent="0.3">
      <c r="A228" s="478"/>
      <c r="B228" s="478"/>
      <c r="C228" s="479"/>
      <c r="D228" s="480"/>
      <c r="E228" s="616" t="str">
        <f>'Time&amp;Esc'!E$93</f>
        <v>Inflation index - full cycle</v>
      </c>
      <c r="F228" s="616">
        <f>'Time&amp;Esc'!F$93</f>
        <v>0</v>
      </c>
      <c r="G228" s="616" t="str">
        <f>'Time&amp;Esc'!G$93</f>
        <v>index</v>
      </c>
      <c r="H228" s="616" t="str">
        <f>'Time&amp;Esc'!H$93</f>
        <v>assumes begginning of period cash flows</v>
      </c>
      <c r="I228" s="616">
        <f>'Time&amp;Esc'!I$93</f>
        <v>0</v>
      </c>
      <c r="J228" s="616">
        <f>'Time&amp;Esc'!J$93</f>
        <v>0</v>
      </c>
      <c r="K228" s="616">
        <f>'Time&amp;Esc'!K$93</f>
        <v>1</v>
      </c>
      <c r="L228" s="616">
        <f>'Time&amp;Esc'!L$93</f>
        <v>1.02</v>
      </c>
      <c r="M228" s="616">
        <f>'Time&amp;Esc'!M$93</f>
        <v>1.0404</v>
      </c>
      <c r="N228" s="616">
        <f>'Time&amp;Esc'!N$93</f>
        <v>1.0612079999999999</v>
      </c>
      <c r="O228" s="616">
        <f>'Time&amp;Esc'!O$93</f>
        <v>1.08243216</v>
      </c>
      <c r="P228" s="616">
        <f>'Time&amp;Esc'!P$93</f>
        <v>1.1040808032</v>
      </c>
      <c r="Q228" s="616">
        <f>'Time&amp;Esc'!Q$93</f>
        <v>1.1261624192640001</v>
      </c>
      <c r="R228" s="616">
        <f>'Time&amp;Esc'!R$93</f>
        <v>1.14868566764928</v>
      </c>
      <c r="S228" s="616">
        <f>'Time&amp;Esc'!S$93</f>
        <v>1.1716593810022657</v>
      </c>
      <c r="T228" s="616">
        <f>'Time&amp;Esc'!T$93</f>
        <v>1.1950925686223111</v>
      </c>
      <c r="U228" s="616">
        <f>'Time&amp;Esc'!U$93</f>
        <v>1.2189944199947573</v>
      </c>
      <c r="V228" s="616">
        <f>'Time&amp;Esc'!V$93</f>
        <v>1.2433743083946525</v>
      </c>
      <c r="W228" s="616">
        <f>'Time&amp;Esc'!W$93</f>
        <v>1.2682417945625455</v>
      </c>
      <c r="X228" s="616">
        <f>'Time&amp;Esc'!X$93</f>
        <v>1.2936066304537963</v>
      </c>
      <c r="Y228" s="616">
        <f>'Time&amp;Esc'!Y$93</f>
        <v>1.3194787630628724</v>
      </c>
      <c r="Z228" s="616">
        <f>'Time&amp;Esc'!Z$93</f>
        <v>1.3458683383241299</v>
      </c>
      <c r="AA228" s="616">
        <f>'Time&amp;Esc'!AA$93</f>
        <v>1.3727857050906125</v>
      </c>
      <c r="AB228" s="616">
        <f>'Time&amp;Esc'!AB$93</f>
        <v>1.4002414191924248</v>
      </c>
      <c r="AC228" s="616">
        <f>'Time&amp;Esc'!AC$93</f>
        <v>1.4282462475762734</v>
      </c>
      <c r="AD228" s="616">
        <f>'Time&amp;Esc'!AD$93</f>
        <v>1.4568111725277988</v>
      </c>
      <c r="AE228" s="616">
        <f>'Time&amp;Esc'!AE$93</f>
        <v>1.4859473959783549</v>
      </c>
      <c r="AF228" s="616">
        <f>'Time&amp;Esc'!AF$93</f>
        <v>1.5156663438979221</v>
      </c>
      <c r="AG228" s="616">
        <f>'Time&amp;Esc'!AG$93</f>
        <v>1.5459796707758806</v>
      </c>
      <c r="AH228" s="616">
        <f>'Time&amp;Esc'!AH$93</f>
        <v>1.5768992641913981</v>
      </c>
      <c r="AI228" s="616">
        <f>'Time&amp;Esc'!AI$93</f>
        <v>1.6084372494752261</v>
      </c>
      <c r="AJ228" s="616">
        <f>'Time&amp;Esc'!AJ$93</f>
        <v>1.6406059944647307</v>
      </c>
      <c r="AK228" s="616">
        <f>'Time&amp;Esc'!AK$93</f>
        <v>1.6734181143540252</v>
      </c>
      <c r="AL228" s="616">
        <f>'Time&amp;Esc'!AL$93</f>
        <v>1.7068864766411058</v>
      </c>
      <c r="AM228" s="616">
        <f>'Time&amp;Esc'!AM$93</f>
        <v>1.7410242061739281</v>
      </c>
      <c r="AN228" s="616">
        <f>'Time&amp;Esc'!AN$93</f>
        <v>1.7758446902974065</v>
      </c>
      <c r="AO228" s="616">
        <f>'Time&amp;Esc'!AO$93</f>
        <v>1.8113615841033548</v>
      </c>
      <c r="AP228" s="616">
        <f>'Time&amp;Esc'!AP$93</f>
        <v>1.8475888157854219</v>
      </c>
      <c r="AQ228" s="616">
        <f>'Time&amp;Esc'!AQ$93</f>
        <v>1.8845405921011305</v>
      </c>
      <c r="AR228" s="616">
        <f>'Time&amp;Esc'!AR$93</f>
        <v>1.9222314039431532</v>
      </c>
      <c r="AS228" s="616">
        <f>'Time&amp;Esc'!AS$93</f>
        <v>1.9606760320220162</v>
      </c>
      <c r="AT228" s="616">
        <f>'Time&amp;Esc'!AT$93</f>
        <v>1.9998895526624565</v>
      </c>
      <c r="AU228" s="616">
        <f>'Time&amp;Esc'!AU$93</f>
        <v>2.0398873437157055</v>
      </c>
      <c r="AV228" s="616">
        <f>'Time&amp;Esc'!AV$93</f>
        <v>2.0806850905900198</v>
      </c>
      <c r="AW228" s="616">
        <f>'Time&amp;Esc'!AW$93</f>
        <v>2.1222987924018204</v>
      </c>
      <c r="AX228" s="616">
        <f>'Time&amp;Esc'!AX$93</f>
        <v>2.1647447682498568</v>
      </c>
      <c r="AY228" s="616">
        <f>'Time&amp;Esc'!AY$93</f>
        <v>2.208039663614854</v>
      </c>
      <c r="AZ228" s="616">
        <f>'Time&amp;Esc'!AZ$93</f>
        <v>2.252200456887151</v>
      </c>
      <c r="BA228" s="616">
        <f>'Time&amp;Esc'!BA$93</f>
        <v>2.2972444660248938</v>
      </c>
      <c r="BB228" s="616">
        <f>'Time&amp;Esc'!BB$93</f>
        <v>2.343189355345392</v>
      </c>
      <c r="BC228" s="616">
        <f>'Time&amp;Esc'!BC$93</f>
        <v>2.3900531424522997</v>
      </c>
      <c r="BD228" s="616">
        <f>'Time&amp;Esc'!BD$93</f>
        <v>2.4378542053013459</v>
      </c>
      <c r="BE228" s="616">
        <f>'Time&amp;Esc'!BE$93</f>
        <v>2.4866112894073726</v>
      </c>
      <c r="BF228" s="616">
        <f>'Time&amp;Esc'!BF$93</f>
        <v>2.53634351519552</v>
      </c>
      <c r="BG228" s="616">
        <f>'Time&amp;Esc'!BG$93</f>
        <v>2.5870703854994304</v>
      </c>
      <c r="BH228" s="616">
        <f>'Time&amp;Esc'!BH$93</f>
        <v>2.6388117932094191</v>
      </c>
    </row>
    <row r="229" spans="1:60" s="487" customFormat="1" ht="12.9" customHeight="1" x14ac:dyDescent="0.3">
      <c r="A229" s="472"/>
      <c r="B229" s="472"/>
      <c r="C229" s="660"/>
      <c r="D229" s="472"/>
      <c r="E229" s="472"/>
      <c r="F229" s="472"/>
      <c r="G229" s="472"/>
      <c r="H229" s="472"/>
      <c r="I229" s="472"/>
      <c r="J229" s="472"/>
      <c r="K229" s="472"/>
      <c r="L229" s="472"/>
      <c r="M229" s="472"/>
      <c r="N229" s="472"/>
      <c r="O229" s="472"/>
      <c r="P229" s="472"/>
      <c r="Q229" s="472"/>
      <c r="R229" s="472"/>
      <c r="S229" s="472"/>
      <c r="T229" s="472"/>
      <c r="U229" s="472"/>
      <c r="V229" s="472"/>
      <c r="W229" s="472"/>
      <c r="X229" s="472"/>
      <c r="Y229" s="472"/>
      <c r="Z229" s="472"/>
      <c r="AA229" s="472"/>
      <c r="AB229" s="472"/>
      <c r="AC229" s="472"/>
      <c r="AD229" s="472"/>
      <c r="AE229" s="472"/>
      <c r="AF229" s="472"/>
      <c r="AG229" s="472"/>
      <c r="AH229" s="472"/>
      <c r="AI229" s="472"/>
      <c r="AJ229" s="472"/>
      <c r="AK229" s="472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</row>
    <row r="230" spans="1:60" s="493" customFormat="1" ht="12.9" customHeight="1" x14ac:dyDescent="0.3">
      <c r="A230" s="472"/>
      <c r="B230" s="472" t="s">
        <v>643</v>
      </c>
      <c r="C230" s="620"/>
      <c r="D230" s="516"/>
      <c r="E230" s="516"/>
      <c r="F230" s="516"/>
      <c r="G230" s="516"/>
      <c r="H230" s="516"/>
      <c r="I230" s="516"/>
      <c r="J230" s="516"/>
      <c r="K230" s="516"/>
      <c r="L230" s="516"/>
      <c r="M230" s="516"/>
      <c r="N230" s="516"/>
      <c r="O230" s="516"/>
      <c r="P230" s="516"/>
      <c r="Q230" s="516"/>
      <c r="R230" s="516"/>
      <c r="S230" s="516"/>
      <c r="T230" s="516"/>
      <c r="U230" s="516"/>
      <c r="V230" s="516"/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516"/>
      <c r="AH230" s="516"/>
      <c r="AI230" s="516"/>
      <c r="AJ230" s="516"/>
      <c r="AK230" s="516"/>
      <c r="AL230" s="516"/>
      <c r="AM230" s="516"/>
      <c r="AN230" s="516"/>
      <c r="AO230" s="516"/>
      <c r="AP230" s="516"/>
      <c r="AQ230" s="516"/>
      <c r="AR230" s="516"/>
      <c r="AS230" s="516"/>
      <c r="AT230" s="516"/>
      <c r="AU230" s="516"/>
      <c r="AV230" s="516"/>
      <c r="AW230" s="516"/>
      <c r="AX230" s="516"/>
      <c r="AY230" s="516"/>
      <c r="AZ230" s="516"/>
      <c r="BA230" s="516"/>
      <c r="BB230" s="516"/>
      <c r="BC230" s="516"/>
      <c r="BD230" s="516"/>
      <c r="BE230" s="516"/>
      <c r="BF230" s="516"/>
      <c r="BG230" s="516"/>
      <c r="BH230" s="516"/>
    </row>
    <row r="231" spans="1:60" s="493" customFormat="1" ht="12.9" customHeight="1" x14ac:dyDescent="0.3">
      <c r="A231" s="472"/>
      <c r="B231" s="472"/>
      <c r="C231" s="620"/>
      <c r="D231" s="516"/>
      <c r="E231" s="516" t="str">
        <f t="shared" ref="E231:E236" si="129">E221</f>
        <v>Oil revenue - before ELT</v>
      </c>
      <c r="F231" s="516"/>
      <c r="G231" s="516" t="s">
        <v>74</v>
      </c>
      <c r="H231" s="516"/>
      <c r="I231" s="516">
        <f t="shared" ref="I231:I238" si="130" xml:space="preserve"> SUM(K231:BH231)</f>
        <v>1705.7322323940989</v>
      </c>
      <c r="J231" s="516"/>
      <c r="K231" s="516">
        <f t="shared" ref="K231:AP231" si="131" xml:space="preserve"> K221 * K228</f>
        <v>0</v>
      </c>
      <c r="L231" s="516">
        <f t="shared" si="131"/>
        <v>0</v>
      </c>
      <c r="M231" s="516">
        <f t="shared" si="131"/>
        <v>0</v>
      </c>
      <c r="N231" s="516">
        <f t="shared" si="131"/>
        <v>0</v>
      </c>
      <c r="O231" s="516">
        <f t="shared" si="131"/>
        <v>0</v>
      </c>
      <c r="P231" s="516">
        <f t="shared" si="131"/>
        <v>0</v>
      </c>
      <c r="Q231" s="516">
        <f t="shared" si="131"/>
        <v>0</v>
      </c>
      <c r="R231" s="516">
        <f t="shared" si="131"/>
        <v>0</v>
      </c>
      <c r="S231" s="516">
        <f t="shared" si="131"/>
        <v>0</v>
      </c>
      <c r="T231" s="516">
        <f t="shared" si="131"/>
        <v>17.567860758747972</v>
      </c>
      <c r="U231" s="516">
        <f t="shared" si="131"/>
        <v>43.518100793812842</v>
      </c>
      <c r="V231" s="516">
        <f t="shared" si="131"/>
        <v>44.388462809689095</v>
      </c>
      <c r="W231" s="516">
        <f t="shared" si="131"/>
        <v>45.27623206588288</v>
      </c>
      <c r="X231" s="516">
        <f t="shared" si="131"/>
        <v>46.181756707200535</v>
      </c>
      <c r="Y231" s="516">
        <f t="shared" si="131"/>
        <v>47.105391841344549</v>
      </c>
      <c r="Z231" s="516">
        <f t="shared" si="131"/>
        <v>48.047499678171441</v>
      </c>
      <c r="AA231" s="516">
        <f t="shared" si="131"/>
        <v>49.008449671734873</v>
      </c>
      <c r="AB231" s="516">
        <f t="shared" si="131"/>
        <v>49.988618665169568</v>
      </c>
      <c r="AC231" s="516">
        <f t="shared" si="131"/>
        <v>50.988391038472962</v>
      </c>
      <c r="AD231" s="516">
        <f t="shared" si="131"/>
        <v>52.008158859242421</v>
      </c>
      <c r="AE231" s="516">
        <f t="shared" si="131"/>
        <v>53.048322036427273</v>
      </c>
      <c r="AF231" s="516">
        <f t="shared" si="131"/>
        <v>54.109288477155822</v>
      </c>
      <c r="AG231" s="516">
        <f t="shared" si="131"/>
        <v>55.191474246698945</v>
      </c>
      <c r="AH231" s="516">
        <f t="shared" si="131"/>
        <v>56.29530373163292</v>
      </c>
      <c r="AI231" s="516">
        <f t="shared" si="131"/>
        <v>57.42120980626558</v>
      </c>
      <c r="AJ231" s="516">
        <f t="shared" si="131"/>
        <v>58.569634002390892</v>
      </c>
      <c r="AK231" s="516">
        <f t="shared" si="131"/>
        <v>59.741026682438708</v>
      </c>
      <c r="AL231" s="516">
        <f t="shared" si="131"/>
        <v>60.935847216087481</v>
      </c>
      <c r="AM231" s="516">
        <f t="shared" si="131"/>
        <v>62.154564160409237</v>
      </c>
      <c r="AN231" s="516">
        <f t="shared" si="131"/>
        <v>63.397655443617417</v>
      </c>
      <c r="AO231" s="516">
        <f t="shared" si="131"/>
        <v>64.665608552489772</v>
      </c>
      <c r="AP231" s="516">
        <f t="shared" si="131"/>
        <v>65.958920723539563</v>
      </c>
      <c r="AQ231" s="516">
        <f t="shared" ref="AQ231:BH231" si="132" xml:space="preserve"> AQ221 * AQ228</f>
        <v>67.278099138010361</v>
      </c>
      <c r="AR231" s="516">
        <f t="shared" si="132"/>
        <v>68.623661120770578</v>
      </c>
      <c r="AS231" s="516">
        <f t="shared" si="132"/>
        <v>69.996134343185986</v>
      </c>
      <c r="AT231" s="516">
        <f t="shared" si="132"/>
        <v>71.396057030049704</v>
      </c>
      <c r="AU231" s="516">
        <f t="shared" si="132"/>
        <v>72.82397817065069</v>
      </c>
      <c r="AV231" s="516">
        <f t="shared" si="132"/>
        <v>74.280457734063717</v>
      </c>
      <c r="AW231" s="516">
        <f t="shared" si="132"/>
        <v>75.766066888744987</v>
      </c>
      <c r="AX231" s="516">
        <f t="shared" si="132"/>
        <v>0</v>
      </c>
      <c r="AY231" s="516">
        <f t="shared" si="132"/>
        <v>0</v>
      </c>
      <c r="AZ231" s="516">
        <f t="shared" si="132"/>
        <v>0</v>
      </c>
      <c r="BA231" s="516">
        <f t="shared" si="132"/>
        <v>0</v>
      </c>
      <c r="BB231" s="516">
        <f t="shared" si="132"/>
        <v>0</v>
      </c>
      <c r="BC231" s="516">
        <f t="shared" si="132"/>
        <v>0</v>
      </c>
      <c r="BD231" s="516">
        <f t="shared" si="132"/>
        <v>0</v>
      </c>
      <c r="BE231" s="516">
        <f t="shared" si="132"/>
        <v>0</v>
      </c>
      <c r="BF231" s="516">
        <f t="shared" si="132"/>
        <v>0</v>
      </c>
      <c r="BG231" s="516">
        <f t="shared" si="132"/>
        <v>0</v>
      </c>
      <c r="BH231" s="516">
        <f t="shared" si="132"/>
        <v>0</v>
      </c>
    </row>
    <row r="232" spans="1:60" s="493" customFormat="1" ht="12.9" customHeight="1" x14ac:dyDescent="0.3">
      <c r="A232" s="472"/>
      <c r="B232" s="472"/>
      <c r="C232" s="620"/>
      <c r="D232" s="516"/>
      <c r="E232" s="516" t="str">
        <f t="shared" si="129"/>
        <v>Gas revenue - before ELT</v>
      </c>
      <c r="F232" s="516"/>
      <c r="G232" s="516" t="s">
        <v>74</v>
      </c>
      <c r="H232" s="516"/>
      <c r="I232" s="516">
        <f t="shared" si="130"/>
        <v>29972.152083496308</v>
      </c>
      <c r="J232" s="516"/>
      <c r="K232" s="516">
        <f t="shared" ref="K232:AP232" si="133" xml:space="preserve"> K222 * K228</f>
        <v>0</v>
      </c>
      <c r="L232" s="516">
        <f t="shared" si="133"/>
        <v>0</v>
      </c>
      <c r="M232" s="516">
        <f t="shared" si="133"/>
        <v>0</v>
      </c>
      <c r="N232" s="516">
        <f t="shared" si="133"/>
        <v>0</v>
      </c>
      <c r="O232" s="516">
        <f t="shared" si="133"/>
        <v>0</v>
      </c>
      <c r="P232" s="516">
        <f t="shared" si="133"/>
        <v>0</v>
      </c>
      <c r="Q232" s="516">
        <f t="shared" si="133"/>
        <v>0</v>
      </c>
      <c r="R232" s="516">
        <f t="shared" si="133"/>
        <v>0</v>
      </c>
      <c r="S232" s="516">
        <f t="shared" si="133"/>
        <v>0</v>
      </c>
      <c r="T232" s="516">
        <f t="shared" si="133"/>
        <v>308.69241047514288</v>
      </c>
      <c r="U232" s="516">
        <f t="shared" si="133"/>
        <v>764.67519966271141</v>
      </c>
      <c r="V232" s="516">
        <f t="shared" si="133"/>
        <v>779.96870365596556</v>
      </c>
      <c r="W232" s="516">
        <f t="shared" si="133"/>
        <v>795.56807772908485</v>
      </c>
      <c r="X232" s="516">
        <f t="shared" si="133"/>
        <v>811.47943928366647</v>
      </c>
      <c r="Y232" s="516">
        <f t="shared" si="133"/>
        <v>827.70902806933998</v>
      </c>
      <c r="Z232" s="516">
        <f t="shared" si="133"/>
        <v>844.26320863072681</v>
      </c>
      <c r="AA232" s="516">
        <f t="shared" si="133"/>
        <v>861.14847280334129</v>
      </c>
      <c r="AB232" s="516">
        <f t="shared" si="133"/>
        <v>878.37144225940824</v>
      </c>
      <c r="AC232" s="516">
        <f t="shared" si="133"/>
        <v>895.93887110459639</v>
      </c>
      <c r="AD232" s="516">
        <f t="shared" si="133"/>
        <v>913.85764852668831</v>
      </c>
      <c r="AE232" s="516">
        <f t="shared" si="133"/>
        <v>932.13480149722216</v>
      </c>
      <c r="AF232" s="516">
        <f t="shared" si="133"/>
        <v>950.77749752716659</v>
      </c>
      <c r="AG232" s="516">
        <f t="shared" si="133"/>
        <v>969.79304747771005</v>
      </c>
      <c r="AH232" s="516">
        <f t="shared" si="133"/>
        <v>989.18890842726421</v>
      </c>
      <c r="AI232" s="516">
        <f t="shared" si="133"/>
        <v>1008.9726865958095</v>
      </c>
      <c r="AJ232" s="516">
        <f t="shared" si="133"/>
        <v>1029.1521403277256</v>
      </c>
      <c r="AK232" s="516">
        <f t="shared" si="133"/>
        <v>1049.7351831342801</v>
      </c>
      <c r="AL232" s="516">
        <f t="shared" si="133"/>
        <v>1070.7298867969657</v>
      </c>
      <c r="AM232" s="516">
        <f t="shared" si="133"/>
        <v>1092.1444845329052</v>
      </c>
      <c r="AN232" s="516">
        <f t="shared" si="133"/>
        <v>1113.9873742235632</v>
      </c>
      <c r="AO232" s="516">
        <f t="shared" si="133"/>
        <v>1136.2671217080347</v>
      </c>
      <c r="AP232" s="516">
        <f t="shared" si="133"/>
        <v>1158.9924641421953</v>
      </c>
      <c r="AQ232" s="516">
        <f t="shared" ref="AQ232:BH232" si="134" xml:space="preserve"> AQ222 * AQ228</f>
        <v>1182.1723134250392</v>
      </c>
      <c r="AR232" s="516">
        <f t="shared" si="134"/>
        <v>1205.81575969354</v>
      </c>
      <c r="AS232" s="516">
        <f t="shared" si="134"/>
        <v>1229.9320748874109</v>
      </c>
      <c r="AT232" s="516">
        <f t="shared" si="134"/>
        <v>1254.5307163851592</v>
      </c>
      <c r="AU232" s="516">
        <f t="shared" si="134"/>
        <v>1279.6213307128621</v>
      </c>
      <c r="AV232" s="516">
        <f t="shared" si="134"/>
        <v>1305.2137573271195</v>
      </c>
      <c r="AW232" s="516">
        <f t="shared" si="134"/>
        <v>1331.318032473662</v>
      </c>
      <c r="AX232" s="516">
        <f t="shared" si="134"/>
        <v>0</v>
      </c>
      <c r="AY232" s="516">
        <f t="shared" si="134"/>
        <v>0</v>
      </c>
      <c r="AZ232" s="516">
        <f t="shared" si="134"/>
        <v>0</v>
      </c>
      <c r="BA232" s="516">
        <f t="shared" si="134"/>
        <v>0</v>
      </c>
      <c r="BB232" s="516">
        <f t="shared" si="134"/>
        <v>0</v>
      </c>
      <c r="BC232" s="516">
        <f t="shared" si="134"/>
        <v>0</v>
      </c>
      <c r="BD232" s="516">
        <f t="shared" si="134"/>
        <v>0</v>
      </c>
      <c r="BE232" s="516">
        <f t="shared" si="134"/>
        <v>0</v>
      </c>
      <c r="BF232" s="516">
        <f t="shared" si="134"/>
        <v>0</v>
      </c>
      <c r="BG232" s="516">
        <f t="shared" si="134"/>
        <v>0</v>
      </c>
      <c r="BH232" s="516">
        <f t="shared" si="134"/>
        <v>0</v>
      </c>
    </row>
    <row r="233" spans="1:60" s="493" customFormat="1" ht="12.9" customHeight="1" x14ac:dyDescent="0.3">
      <c r="A233" s="472"/>
      <c r="B233" s="472"/>
      <c r="C233" s="620"/>
      <c r="D233" s="516"/>
      <c r="E233" s="516" t="str">
        <f t="shared" si="129"/>
        <v>Exploration costs</v>
      </c>
      <c r="F233" s="516"/>
      <c r="G233" s="516" t="s">
        <v>74</v>
      </c>
      <c r="H233" s="516"/>
      <c r="I233" s="516">
        <f t="shared" si="130"/>
        <v>217.36935705600001</v>
      </c>
      <c r="J233" s="516"/>
      <c r="K233" s="516">
        <f t="shared" ref="K233:AP233" si="135" xml:space="preserve"> K223 * K228</f>
        <v>0</v>
      </c>
      <c r="L233" s="516">
        <f t="shared" si="135"/>
        <v>0</v>
      </c>
      <c r="M233" s="516">
        <f t="shared" si="135"/>
        <v>0</v>
      </c>
      <c r="N233" s="516">
        <f t="shared" si="135"/>
        <v>42.448319999999995</v>
      </c>
      <c r="O233" s="516">
        <f t="shared" si="135"/>
        <v>86.594572799999995</v>
      </c>
      <c r="P233" s="516">
        <f t="shared" si="135"/>
        <v>88.326464256000008</v>
      </c>
      <c r="Q233" s="516">
        <f t="shared" si="135"/>
        <v>0</v>
      </c>
      <c r="R233" s="516">
        <f t="shared" si="135"/>
        <v>0</v>
      </c>
      <c r="S233" s="516">
        <f t="shared" si="135"/>
        <v>0</v>
      </c>
      <c r="T233" s="516">
        <f t="shared" si="135"/>
        <v>0</v>
      </c>
      <c r="U233" s="516">
        <f t="shared" si="135"/>
        <v>0</v>
      </c>
      <c r="V233" s="516">
        <f t="shared" si="135"/>
        <v>0</v>
      </c>
      <c r="W233" s="516">
        <f t="shared" si="135"/>
        <v>0</v>
      </c>
      <c r="X233" s="516">
        <f t="shared" si="135"/>
        <v>0</v>
      </c>
      <c r="Y233" s="516">
        <f t="shared" si="135"/>
        <v>0</v>
      </c>
      <c r="Z233" s="516">
        <f t="shared" si="135"/>
        <v>0</v>
      </c>
      <c r="AA233" s="516">
        <f t="shared" si="135"/>
        <v>0</v>
      </c>
      <c r="AB233" s="516">
        <f t="shared" si="135"/>
        <v>0</v>
      </c>
      <c r="AC233" s="516">
        <f t="shared" si="135"/>
        <v>0</v>
      </c>
      <c r="AD233" s="516">
        <f t="shared" si="135"/>
        <v>0</v>
      </c>
      <c r="AE233" s="516">
        <f t="shared" si="135"/>
        <v>0</v>
      </c>
      <c r="AF233" s="516">
        <f t="shared" si="135"/>
        <v>0</v>
      </c>
      <c r="AG233" s="516">
        <f t="shared" si="135"/>
        <v>0</v>
      </c>
      <c r="AH233" s="516">
        <f t="shared" si="135"/>
        <v>0</v>
      </c>
      <c r="AI233" s="516">
        <f t="shared" si="135"/>
        <v>0</v>
      </c>
      <c r="AJ233" s="516">
        <f t="shared" si="135"/>
        <v>0</v>
      </c>
      <c r="AK233" s="516">
        <f t="shared" si="135"/>
        <v>0</v>
      </c>
      <c r="AL233" s="516">
        <f t="shared" si="135"/>
        <v>0</v>
      </c>
      <c r="AM233" s="516">
        <f t="shared" si="135"/>
        <v>0</v>
      </c>
      <c r="AN233" s="516">
        <f t="shared" si="135"/>
        <v>0</v>
      </c>
      <c r="AO233" s="516">
        <f t="shared" si="135"/>
        <v>0</v>
      </c>
      <c r="AP233" s="516">
        <f t="shared" si="135"/>
        <v>0</v>
      </c>
      <c r="AQ233" s="516">
        <f t="shared" ref="AQ233:BH233" si="136" xml:space="preserve"> AQ223 * AQ228</f>
        <v>0</v>
      </c>
      <c r="AR233" s="516">
        <f t="shared" si="136"/>
        <v>0</v>
      </c>
      <c r="AS233" s="516">
        <f t="shared" si="136"/>
        <v>0</v>
      </c>
      <c r="AT233" s="516">
        <f t="shared" si="136"/>
        <v>0</v>
      </c>
      <c r="AU233" s="516">
        <f t="shared" si="136"/>
        <v>0</v>
      </c>
      <c r="AV233" s="516">
        <f t="shared" si="136"/>
        <v>0</v>
      </c>
      <c r="AW233" s="516">
        <f t="shared" si="136"/>
        <v>0</v>
      </c>
      <c r="AX233" s="516">
        <f t="shared" si="136"/>
        <v>0</v>
      </c>
      <c r="AY233" s="516">
        <f t="shared" si="136"/>
        <v>0</v>
      </c>
      <c r="AZ233" s="516">
        <f t="shared" si="136"/>
        <v>0</v>
      </c>
      <c r="BA233" s="516">
        <f t="shared" si="136"/>
        <v>0</v>
      </c>
      <c r="BB233" s="516">
        <f t="shared" si="136"/>
        <v>0</v>
      </c>
      <c r="BC233" s="516">
        <f t="shared" si="136"/>
        <v>0</v>
      </c>
      <c r="BD233" s="516">
        <f t="shared" si="136"/>
        <v>0</v>
      </c>
      <c r="BE233" s="516">
        <f t="shared" si="136"/>
        <v>0</v>
      </c>
      <c r="BF233" s="516">
        <f t="shared" si="136"/>
        <v>0</v>
      </c>
      <c r="BG233" s="516">
        <f t="shared" si="136"/>
        <v>0</v>
      </c>
      <c r="BH233" s="516">
        <f t="shared" si="136"/>
        <v>0</v>
      </c>
    </row>
    <row r="234" spans="1:60" s="493" customFormat="1" ht="12.9" customHeight="1" x14ac:dyDescent="0.3">
      <c r="A234" s="472"/>
      <c r="B234" s="472"/>
      <c r="C234" s="620"/>
      <c r="D234" s="516"/>
      <c r="E234" s="516" t="str">
        <f t="shared" si="129"/>
        <v>Development costs</v>
      </c>
      <c r="F234" s="516"/>
      <c r="G234" s="516" t="s">
        <v>74</v>
      </c>
      <c r="H234" s="516"/>
      <c r="I234" s="516">
        <f t="shared" si="130"/>
        <v>3508.9120448103236</v>
      </c>
      <c r="J234" s="516"/>
      <c r="K234" s="516">
        <f t="shared" ref="K234:AP234" si="137" xml:space="preserve"> K224 * K228</f>
        <v>0</v>
      </c>
      <c r="L234" s="516">
        <f t="shared" si="137"/>
        <v>0</v>
      </c>
      <c r="M234" s="516">
        <f t="shared" si="137"/>
        <v>0</v>
      </c>
      <c r="N234" s="516">
        <f t="shared" si="137"/>
        <v>0</v>
      </c>
      <c r="O234" s="516">
        <f t="shared" si="137"/>
        <v>0</v>
      </c>
      <c r="P234" s="516">
        <f t="shared" si="137"/>
        <v>0</v>
      </c>
      <c r="Q234" s="516">
        <f t="shared" si="137"/>
        <v>681.10303117086733</v>
      </c>
      <c r="R234" s="516">
        <f t="shared" si="137"/>
        <v>1042.0876376914268</v>
      </c>
      <c r="S234" s="516">
        <f t="shared" si="137"/>
        <v>1062.9293904452554</v>
      </c>
      <c r="T234" s="516">
        <f t="shared" si="137"/>
        <v>722.79198550277385</v>
      </c>
      <c r="U234" s="516">
        <f t="shared" si="137"/>
        <v>0</v>
      </c>
      <c r="V234" s="516">
        <f t="shared" si="137"/>
        <v>0</v>
      </c>
      <c r="W234" s="516">
        <f t="shared" si="137"/>
        <v>0</v>
      </c>
      <c r="X234" s="516">
        <f t="shared" si="137"/>
        <v>0</v>
      </c>
      <c r="Y234" s="516">
        <f t="shared" si="137"/>
        <v>0</v>
      </c>
      <c r="Z234" s="516">
        <f t="shared" si="137"/>
        <v>0</v>
      </c>
      <c r="AA234" s="516">
        <f t="shared" si="137"/>
        <v>0</v>
      </c>
      <c r="AB234" s="516">
        <f t="shared" si="137"/>
        <v>0</v>
      </c>
      <c r="AC234" s="516">
        <f t="shared" si="137"/>
        <v>0</v>
      </c>
      <c r="AD234" s="516">
        <f t="shared" si="137"/>
        <v>0</v>
      </c>
      <c r="AE234" s="516">
        <f t="shared" si="137"/>
        <v>0</v>
      </c>
      <c r="AF234" s="516">
        <f t="shared" si="137"/>
        <v>0</v>
      </c>
      <c r="AG234" s="516">
        <f t="shared" si="137"/>
        <v>0</v>
      </c>
      <c r="AH234" s="516">
        <f t="shared" si="137"/>
        <v>0</v>
      </c>
      <c r="AI234" s="516">
        <f t="shared" si="137"/>
        <v>0</v>
      </c>
      <c r="AJ234" s="516">
        <f t="shared" si="137"/>
        <v>0</v>
      </c>
      <c r="AK234" s="516">
        <f t="shared" si="137"/>
        <v>0</v>
      </c>
      <c r="AL234" s="516">
        <f t="shared" si="137"/>
        <v>0</v>
      </c>
      <c r="AM234" s="516">
        <f t="shared" si="137"/>
        <v>0</v>
      </c>
      <c r="AN234" s="516">
        <f t="shared" si="137"/>
        <v>0</v>
      </c>
      <c r="AO234" s="516">
        <f t="shared" si="137"/>
        <v>0</v>
      </c>
      <c r="AP234" s="516">
        <f t="shared" si="137"/>
        <v>0</v>
      </c>
      <c r="AQ234" s="516">
        <f t="shared" ref="AQ234:BH234" si="138" xml:space="preserve"> AQ224 * AQ228</f>
        <v>0</v>
      </c>
      <c r="AR234" s="516">
        <f t="shared" si="138"/>
        <v>0</v>
      </c>
      <c r="AS234" s="516">
        <f t="shared" si="138"/>
        <v>0</v>
      </c>
      <c r="AT234" s="516">
        <f t="shared" si="138"/>
        <v>0</v>
      </c>
      <c r="AU234" s="516">
        <f t="shared" si="138"/>
        <v>0</v>
      </c>
      <c r="AV234" s="516">
        <f t="shared" si="138"/>
        <v>0</v>
      </c>
      <c r="AW234" s="516">
        <f t="shared" si="138"/>
        <v>0</v>
      </c>
      <c r="AX234" s="516">
        <f t="shared" si="138"/>
        <v>0</v>
      </c>
      <c r="AY234" s="516">
        <f t="shared" si="138"/>
        <v>0</v>
      </c>
      <c r="AZ234" s="516">
        <f t="shared" si="138"/>
        <v>0</v>
      </c>
      <c r="BA234" s="516">
        <f t="shared" si="138"/>
        <v>0</v>
      </c>
      <c r="BB234" s="516">
        <f t="shared" si="138"/>
        <v>0</v>
      </c>
      <c r="BC234" s="516">
        <f t="shared" si="138"/>
        <v>0</v>
      </c>
      <c r="BD234" s="516">
        <f t="shared" si="138"/>
        <v>0</v>
      </c>
      <c r="BE234" s="516">
        <f t="shared" si="138"/>
        <v>0</v>
      </c>
      <c r="BF234" s="516">
        <f t="shared" si="138"/>
        <v>0</v>
      </c>
      <c r="BG234" s="516">
        <f t="shared" si="138"/>
        <v>0</v>
      </c>
      <c r="BH234" s="516">
        <f t="shared" si="138"/>
        <v>0</v>
      </c>
    </row>
    <row r="235" spans="1:60" s="493" customFormat="1" ht="12.9" customHeight="1" x14ac:dyDescent="0.3">
      <c r="A235" s="472"/>
      <c r="B235" s="472"/>
      <c r="C235" s="620"/>
      <c r="D235" s="516"/>
      <c r="E235" s="516" t="str">
        <f t="shared" si="129"/>
        <v>Sustaining capital costs - before ELT</v>
      </c>
      <c r="F235" s="516"/>
      <c r="G235" s="516" t="s">
        <v>74</v>
      </c>
      <c r="H235" s="516"/>
      <c r="I235" s="516">
        <f t="shared" si="130"/>
        <v>0</v>
      </c>
      <c r="J235" s="516"/>
      <c r="K235" s="516">
        <f t="shared" ref="K235:AP235" si="139" xml:space="preserve"> K225 * K228</f>
        <v>0</v>
      </c>
      <c r="L235" s="516">
        <f t="shared" si="139"/>
        <v>0</v>
      </c>
      <c r="M235" s="516">
        <f t="shared" si="139"/>
        <v>0</v>
      </c>
      <c r="N235" s="516">
        <f t="shared" si="139"/>
        <v>0</v>
      </c>
      <c r="O235" s="516">
        <f t="shared" si="139"/>
        <v>0</v>
      </c>
      <c r="P235" s="516">
        <f t="shared" si="139"/>
        <v>0</v>
      </c>
      <c r="Q235" s="516">
        <f t="shared" si="139"/>
        <v>0</v>
      </c>
      <c r="R235" s="516">
        <f t="shared" si="139"/>
        <v>0</v>
      </c>
      <c r="S235" s="516">
        <f t="shared" si="139"/>
        <v>0</v>
      </c>
      <c r="T235" s="516">
        <f t="shared" si="139"/>
        <v>0</v>
      </c>
      <c r="U235" s="516">
        <f t="shared" si="139"/>
        <v>0</v>
      </c>
      <c r="V235" s="516">
        <f t="shared" si="139"/>
        <v>0</v>
      </c>
      <c r="W235" s="516">
        <f t="shared" si="139"/>
        <v>0</v>
      </c>
      <c r="X235" s="516">
        <f t="shared" si="139"/>
        <v>0</v>
      </c>
      <c r="Y235" s="516">
        <f t="shared" si="139"/>
        <v>0</v>
      </c>
      <c r="Z235" s="516">
        <f t="shared" si="139"/>
        <v>0</v>
      </c>
      <c r="AA235" s="516">
        <f t="shared" si="139"/>
        <v>0</v>
      </c>
      <c r="AB235" s="516">
        <f t="shared" si="139"/>
        <v>0</v>
      </c>
      <c r="AC235" s="516">
        <f t="shared" si="139"/>
        <v>0</v>
      </c>
      <c r="AD235" s="516">
        <f t="shared" si="139"/>
        <v>0</v>
      </c>
      <c r="AE235" s="516">
        <f t="shared" si="139"/>
        <v>0</v>
      </c>
      <c r="AF235" s="516">
        <f t="shared" si="139"/>
        <v>0</v>
      </c>
      <c r="AG235" s="516">
        <f t="shared" si="139"/>
        <v>0</v>
      </c>
      <c r="AH235" s="516">
        <f t="shared" si="139"/>
        <v>0</v>
      </c>
      <c r="AI235" s="516">
        <f t="shared" si="139"/>
        <v>0</v>
      </c>
      <c r="AJ235" s="516">
        <f t="shared" si="139"/>
        <v>0</v>
      </c>
      <c r="AK235" s="516">
        <f t="shared" si="139"/>
        <v>0</v>
      </c>
      <c r="AL235" s="516">
        <f t="shared" si="139"/>
        <v>0</v>
      </c>
      <c r="AM235" s="516">
        <f t="shared" si="139"/>
        <v>0</v>
      </c>
      <c r="AN235" s="516">
        <f t="shared" si="139"/>
        <v>0</v>
      </c>
      <c r="AO235" s="516">
        <f t="shared" si="139"/>
        <v>0</v>
      </c>
      <c r="AP235" s="516">
        <f t="shared" si="139"/>
        <v>0</v>
      </c>
      <c r="AQ235" s="516">
        <f t="shared" ref="AQ235:BH235" si="140" xml:space="preserve"> AQ225 * AQ228</f>
        <v>0</v>
      </c>
      <c r="AR235" s="516">
        <f t="shared" si="140"/>
        <v>0</v>
      </c>
      <c r="AS235" s="516">
        <f t="shared" si="140"/>
        <v>0</v>
      </c>
      <c r="AT235" s="516">
        <f t="shared" si="140"/>
        <v>0</v>
      </c>
      <c r="AU235" s="516">
        <f t="shared" si="140"/>
        <v>0</v>
      </c>
      <c r="AV235" s="516">
        <f t="shared" si="140"/>
        <v>0</v>
      </c>
      <c r="AW235" s="516">
        <f t="shared" si="140"/>
        <v>0</v>
      </c>
      <c r="AX235" s="516">
        <f t="shared" si="140"/>
        <v>0</v>
      </c>
      <c r="AY235" s="516">
        <f t="shared" si="140"/>
        <v>0</v>
      </c>
      <c r="AZ235" s="516">
        <f t="shared" si="140"/>
        <v>0</v>
      </c>
      <c r="BA235" s="516">
        <f t="shared" si="140"/>
        <v>0</v>
      </c>
      <c r="BB235" s="516">
        <f t="shared" si="140"/>
        <v>0</v>
      </c>
      <c r="BC235" s="516">
        <f t="shared" si="140"/>
        <v>0</v>
      </c>
      <c r="BD235" s="516">
        <f t="shared" si="140"/>
        <v>0</v>
      </c>
      <c r="BE235" s="516">
        <f t="shared" si="140"/>
        <v>0</v>
      </c>
      <c r="BF235" s="516">
        <f t="shared" si="140"/>
        <v>0</v>
      </c>
      <c r="BG235" s="516">
        <f t="shared" si="140"/>
        <v>0</v>
      </c>
      <c r="BH235" s="516">
        <f t="shared" si="140"/>
        <v>0</v>
      </c>
    </row>
    <row r="236" spans="1:60" s="493" customFormat="1" ht="12.9" customHeight="1" x14ac:dyDescent="0.3">
      <c r="A236" s="472"/>
      <c r="B236" s="472"/>
      <c r="C236" s="620"/>
      <c r="D236" s="516"/>
      <c r="E236" s="516" t="str">
        <f t="shared" si="129"/>
        <v>Operating costs - before ELT</v>
      </c>
      <c r="F236" s="516"/>
      <c r="G236" s="516" t="s">
        <v>74</v>
      </c>
      <c r="H236" s="516"/>
      <c r="I236" s="516">
        <f t="shared" si="130"/>
        <v>4584.2589081539181</v>
      </c>
      <c r="J236" s="516"/>
      <c r="K236" s="516">
        <f t="shared" ref="K236:AP236" si="141" xml:space="preserve"> K226 * K228</f>
        <v>0</v>
      </c>
      <c r="L236" s="516">
        <f t="shared" si="141"/>
        <v>0</v>
      </c>
      <c r="M236" s="516">
        <f t="shared" si="141"/>
        <v>0</v>
      </c>
      <c r="N236" s="516">
        <f t="shared" si="141"/>
        <v>0</v>
      </c>
      <c r="O236" s="516">
        <f t="shared" si="141"/>
        <v>0</v>
      </c>
      <c r="P236" s="516">
        <f t="shared" si="141"/>
        <v>0</v>
      </c>
      <c r="Q236" s="516">
        <f t="shared" si="141"/>
        <v>0</v>
      </c>
      <c r="R236" s="516">
        <f t="shared" si="141"/>
        <v>0</v>
      </c>
      <c r="S236" s="516">
        <f t="shared" si="141"/>
        <v>0</v>
      </c>
      <c r="T236" s="516">
        <f t="shared" si="141"/>
        <v>105.65813399189854</v>
      </c>
      <c r="U236" s="516">
        <f t="shared" si="141"/>
        <v>115.45096151770348</v>
      </c>
      <c r="V236" s="516">
        <f t="shared" si="141"/>
        <v>117.75998074805754</v>
      </c>
      <c r="W236" s="516">
        <f t="shared" si="141"/>
        <v>120.11518036301869</v>
      </c>
      <c r="X236" s="516">
        <f t="shared" si="141"/>
        <v>122.51748397027906</v>
      </c>
      <c r="Y236" s="516">
        <f t="shared" si="141"/>
        <v>124.96783364968465</v>
      </c>
      <c r="Z236" s="516">
        <f t="shared" si="141"/>
        <v>127.46719032267835</v>
      </c>
      <c r="AA236" s="516">
        <f t="shared" si="141"/>
        <v>130.01653412913191</v>
      </c>
      <c r="AB236" s="516">
        <f t="shared" si="141"/>
        <v>132.61686481171458</v>
      </c>
      <c r="AC236" s="516">
        <f t="shared" si="141"/>
        <v>135.26920210794887</v>
      </c>
      <c r="AD236" s="516">
        <f t="shared" si="141"/>
        <v>137.97458615010783</v>
      </c>
      <c r="AE236" s="516">
        <f t="shared" si="141"/>
        <v>140.73407787311001</v>
      </c>
      <c r="AF236" s="516">
        <f t="shared" si="141"/>
        <v>143.5487594305722</v>
      </c>
      <c r="AG236" s="516">
        <f t="shared" si="141"/>
        <v>146.41973461918366</v>
      </c>
      <c r="AH236" s="516">
        <f t="shared" si="141"/>
        <v>149.34812931156733</v>
      </c>
      <c r="AI236" s="516">
        <f t="shared" si="141"/>
        <v>152.33509189779869</v>
      </c>
      <c r="AJ236" s="516">
        <f t="shared" si="141"/>
        <v>155.38179373575466</v>
      </c>
      <c r="AK236" s="516">
        <f t="shared" si="141"/>
        <v>158.48942961046973</v>
      </c>
      <c r="AL236" s="516">
        <f t="shared" si="141"/>
        <v>161.65921820267914</v>
      </c>
      <c r="AM236" s="516">
        <f t="shared" si="141"/>
        <v>164.89240256673273</v>
      </c>
      <c r="AN236" s="516">
        <f t="shared" si="141"/>
        <v>168.19025061806738</v>
      </c>
      <c r="AO236" s="516">
        <f t="shared" si="141"/>
        <v>171.55405563042873</v>
      </c>
      <c r="AP236" s="516">
        <f t="shared" si="141"/>
        <v>174.98513674303732</v>
      </c>
      <c r="AQ236" s="516">
        <f t="shared" ref="AQ236:BH236" si="142" xml:space="preserve"> AQ226 * AQ228</f>
        <v>178.48483947789808</v>
      </c>
      <c r="AR236" s="516">
        <f t="shared" si="142"/>
        <v>182.05453626745606</v>
      </c>
      <c r="AS236" s="516">
        <f t="shared" si="142"/>
        <v>185.69562699280516</v>
      </c>
      <c r="AT236" s="516">
        <f t="shared" si="142"/>
        <v>189.40953953266128</v>
      </c>
      <c r="AU236" s="516">
        <f t="shared" si="142"/>
        <v>193.19773032331449</v>
      </c>
      <c r="AV236" s="516">
        <f t="shared" si="142"/>
        <v>197.0616849297808</v>
      </c>
      <c r="AW236" s="516">
        <f t="shared" si="142"/>
        <v>201.00291862837642</v>
      </c>
      <c r="AX236" s="516">
        <f t="shared" si="142"/>
        <v>0</v>
      </c>
      <c r="AY236" s="516">
        <f t="shared" si="142"/>
        <v>0</v>
      </c>
      <c r="AZ236" s="516">
        <f t="shared" si="142"/>
        <v>0</v>
      </c>
      <c r="BA236" s="516">
        <f t="shared" si="142"/>
        <v>0</v>
      </c>
      <c r="BB236" s="516">
        <f t="shared" si="142"/>
        <v>0</v>
      </c>
      <c r="BC236" s="516">
        <f t="shared" si="142"/>
        <v>0</v>
      </c>
      <c r="BD236" s="516">
        <f t="shared" si="142"/>
        <v>0</v>
      </c>
      <c r="BE236" s="516">
        <f t="shared" si="142"/>
        <v>0</v>
      </c>
      <c r="BF236" s="516">
        <f t="shared" si="142"/>
        <v>0</v>
      </c>
      <c r="BG236" s="516">
        <f t="shared" si="142"/>
        <v>0</v>
      </c>
      <c r="BH236" s="516">
        <f t="shared" si="142"/>
        <v>0</v>
      </c>
    </row>
    <row r="237" spans="1:60" s="493" customFormat="1" ht="12.9" customHeight="1" x14ac:dyDescent="0.3">
      <c r="A237" s="472"/>
      <c r="B237" s="472"/>
      <c r="C237" s="620"/>
      <c r="D237" s="516"/>
      <c r="E237" s="516" t="s">
        <v>638</v>
      </c>
      <c r="F237" s="516"/>
      <c r="G237" s="516" t="s">
        <v>74</v>
      </c>
      <c r="H237" s="516"/>
      <c r="I237" s="516">
        <f t="shared" si="130"/>
        <v>8310.540310020242</v>
      </c>
      <c r="J237" s="516"/>
      <c r="K237" s="516">
        <f t="shared" ref="K237:AP237" si="143" xml:space="preserve"> SUM(K233:K236)</f>
        <v>0</v>
      </c>
      <c r="L237" s="516">
        <f t="shared" si="143"/>
        <v>0</v>
      </c>
      <c r="M237" s="516">
        <f t="shared" si="143"/>
        <v>0</v>
      </c>
      <c r="N237" s="516">
        <f t="shared" si="143"/>
        <v>42.448319999999995</v>
      </c>
      <c r="O237" s="516">
        <f t="shared" si="143"/>
        <v>86.594572799999995</v>
      </c>
      <c r="P237" s="516">
        <f t="shared" si="143"/>
        <v>88.326464256000008</v>
      </c>
      <c r="Q237" s="516">
        <f t="shared" si="143"/>
        <v>681.10303117086733</v>
      </c>
      <c r="R237" s="516">
        <f t="shared" si="143"/>
        <v>1042.0876376914268</v>
      </c>
      <c r="S237" s="516">
        <f t="shared" si="143"/>
        <v>1062.9293904452554</v>
      </c>
      <c r="T237" s="516">
        <f t="shared" si="143"/>
        <v>828.45011949467244</v>
      </c>
      <c r="U237" s="516">
        <f t="shared" si="143"/>
        <v>115.45096151770348</v>
      </c>
      <c r="V237" s="516">
        <f t="shared" si="143"/>
        <v>117.75998074805754</v>
      </c>
      <c r="W237" s="516">
        <f t="shared" si="143"/>
        <v>120.11518036301869</v>
      </c>
      <c r="X237" s="516">
        <f t="shared" si="143"/>
        <v>122.51748397027906</v>
      </c>
      <c r="Y237" s="516">
        <f t="shared" si="143"/>
        <v>124.96783364968465</v>
      </c>
      <c r="Z237" s="516">
        <f t="shared" si="143"/>
        <v>127.46719032267835</v>
      </c>
      <c r="AA237" s="516">
        <f t="shared" si="143"/>
        <v>130.01653412913191</v>
      </c>
      <c r="AB237" s="516">
        <f t="shared" si="143"/>
        <v>132.61686481171458</v>
      </c>
      <c r="AC237" s="516">
        <f t="shared" si="143"/>
        <v>135.26920210794887</v>
      </c>
      <c r="AD237" s="516">
        <f t="shared" si="143"/>
        <v>137.97458615010783</v>
      </c>
      <c r="AE237" s="516">
        <f t="shared" si="143"/>
        <v>140.73407787311001</v>
      </c>
      <c r="AF237" s="516">
        <f t="shared" si="143"/>
        <v>143.5487594305722</v>
      </c>
      <c r="AG237" s="516">
        <f t="shared" si="143"/>
        <v>146.41973461918366</v>
      </c>
      <c r="AH237" s="516">
        <f t="shared" si="143"/>
        <v>149.34812931156733</v>
      </c>
      <c r="AI237" s="516">
        <f t="shared" si="143"/>
        <v>152.33509189779869</v>
      </c>
      <c r="AJ237" s="516">
        <f t="shared" si="143"/>
        <v>155.38179373575466</v>
      </c>
      <c r="AK237" s="516">
        <f t="shared" si="143"/>
        <v>158.48942961046973</v>
      </c>
      <c r="AL237" s="516">
        <f t="shared" si="143"/>
        <v>161.65921820267914</v>
      </c>
      <c r="AM237" s="516">
        <f t="shared" si="143"/>
        <v>164.89240256673273</v>
      </c>
      <c r="AN237" s="516">
        <f t="shared" si="143"/>
        <v>168.19025061806738</v>
      </c>
      <c r="AO237" s="516">
        <f t="shared" si="143"/>
        <v>171.55405563042873</v>
      </c>
      <c r="AP237" s="516">
        <f t="shared" si="143"/>
        <v>174.98513674303732</v>
      </c>
      <c r="AQ237" s="516">
        <f t="shared" ref="AQ237:BH237" si="144" xml:space="preserve"> SUM(AQ233:AQ236)</f>
        <v>178.48483947789808</v>
      </c>
      <c r="AR237" s="516">
        <f t="shared" si="144"/>
        <v>182.05453626745606</v>
      </c>
      <c r="AS237" s="516">
        <f t="shared" si="144"/>
        <v>185.69562699280516</v>
      </c>
      <c r="AT237" s="516">
        <f t="shared" si="144"/>
        <v>189.40953953266128</v>
      </c>
      <c r="AU237" s="516">
        <f t="shared" si="144"/>
        <v>193.19773032331449</v>
      </c>
      <c r="AV237" s="516">
        <f t="shared" si="144"/>
        <v>197.0616849297808</v>
      </c>
      <c r="AW237" s="516">
        <f t="shared" si="144"/>
        <v>201.00291862837642</v>
      </c>
      <c r="AX237" s="516">
        <f t="shared" si="144"/>
        <v>0</v>
      </c>
      <c r="AY237" s="516">
        <f t="shared" si="144"/>
        <v>0</v>
      </c>
      <c r="AZ237" s="516">
        <f t="shared" si="144"/>
        <v>0</v>
      </c>
      <c r="BA237" s="516">
        <f t="shared" si="144"/>
        <v>0</v>
      </c>
      <c r="BB237" s="516">
        <f t="shared" si="144"/>
        <v>0</v>
      </c>
      <c r="BC237" s="516">
        <f t="shared" si="144"/>
        <v>0</v>
      </c>
      <c r="BD237" s="516">
        <f t="shared" si="144"/>
        <v>0</v>
      </c>
      <c r="BE237" s="516">
        <f t="shared" si="144"/>
        <v>0</v>
      </c>
      <c r="BF237" s="516">
        <f t="shared" si="144"/>
        <v>0</v>
      </c>
      <c r="BG237" s="516">
        <f t="shared" si="144"/>
        <v>0</v>
      </c>
      <c r="BH237" s="516">
        <f t="shared" si="144"/>
        <v>0</v>
      </c>
    </row>
    <row r="238" spans="1:60" s="493" customFormat="1" ht="12.9" customHeight="1" thickBot="1" x14ac:dyDescent="0.35">
      <c r="A238" s="472"/>
      <c r="B238" s="472"/>
      <c r="C238" s="620"/>
      <c r="D238" s="516"/>
      <c r="E238" s="633" t="s">
        <v>639</v>
      </c>
      <c r="F238" s="633"/>
      <c r="G238" s="633" t="s">
        <v>74</v>
      </c>
      <c r="H238" s="633"/>
      <c r="I238" s="633">
        <f t="shared" si="130"/>
        <v>23367.344005870153</v>
      </c>
      <c r="J238" s="633"/>
      <c r="K238" s="633">
        <f t="shared" ref="K238:AP238" si="145" xml:space="preserve"> K231 + K232 - K237</f>
        <v>0</v>
      </c>
      <c r="L238" s="633">
        <f t="shared" si="145"/>
        <v>0</v>
      </c>
      <c r="M238" s="633">
        <f t="shared" si="145"/>
        <v>0</v>
      </c>
      <c r="N238" s="633">
        <f t="shared" si="145"/>
        <v>-42.448319999999995</v>
      </c>
      <c r="O238" s="633">
        <f t="shared" si="145"/>
        <v>-86.594572799999995</v>
      </c>
      <c r="P238" s="633">
        <f t="shared" si="145"/>
        <v>-88.326464256000008</v>
      </c>
      <c r="Q238" s="633">
        <f t="shared" si="145"/>
        <v>-681.10303117086733</v>
      </c>
      <c r="R238" s="633">
        <f t="shared" si="145"/>
        <v>-1042.0876376914268</v>
      </c>
      <c r="S238" s="633">
        <f t="shared" si="145"/>
        <v>-1062.9293904452554</v>
      </c>
      <c r="T238" s="633">
        <f t="shared" si="145"/>
        <v>-502.18984826078156</v>
      </c>
      <c r="U238" s="633">
        <f t="shared" si="145"/>
        <v>692.74233893882081</v>
      </c>
      <c r="V238" s="633">
        <f t="shared" si="145"/>
        <v>706.5971857175972</v>
      </c>
      <c r="W238" s="633">
        <f t="shared" si="145"/>
        <v>720.7291294319491</v>
      </c>
      <c r="X238" s="633">
        <f t="shared" si="145"/>
        <v>735.14371202058794</v>
      </c>
      <c r="Y238" s="633">
        <f t="shared" si="145"/>
        <v>749.84658626099986</v>
      </c>
      <c r="Z238" s="633">
        <f t="shared" si="145"/>
        <v>764.84351798621992</v>
      </c>
      <c r="AA238" s="633">
        <f t="shared" si="145"/>
        <v>780.1403883459443</v>
      </c>
      <c r="AB238" s="633">
        <f t="shared" si="145"/>
        <v>795.7431961128633</v>
      </c>
      <c r="AC238" s="633">
        <f t="shared" si="145"/>
        <v>811.65806003512046</v>
      </c>
      <c r="AD238" s="633">
        <f t="shared" si="145"/>
        <v>827.89122123582285</v>
      </c>
      <c r="AE238" s="633">
        <f t="shared" si="145"/>
        <v>844.44904566053947</v>
      </c>
      <c r="AF238" s="633">
        <f t="shared" si="145"/>
        <v>861.3380265737502</v>
      </c>
      <c r="AG238" s="633">
        <f t="shared" si="145"/>
        <v>878.56478710522538</v>
      </c>
      <c r="AH238" s="633">
        <f t="shared" si="145"/>
        <v>896.13608284732982</v>
      </c>
      <c r="AI238" s="633">
        <f t="shared" si="145"/>
        <v>914.0588045042764</v>
      </c>
      <c r="AJ238" s="633">
        <f t="shared" si="145"/>
        <v>932.3399805943618</v>
      </c>
      <c r="AK238" s="633">
        <f t="shared" si="145"/>
        <v>950.98678020624914</v>
      </c>
      <c r="AL238" s="633">
        <f t="shared" si="145"/>
        <v>970.00651581037414</v>
      </c>
      <c r="AM238" s="633">
        <f t="shared" si="145"/>
        <v>989.40664612658179</v>
      </c>
      <c r="AN238" s="633">
        <f t="shared" si="145"/>
        <v>1009.1947790491132</v>
      </c>
      <c r="AO238" s="633">
        <f t="shared" si="145"/>
        <v>1029.3786746300957</v>
      </c>
      <c r="AP238" s="633">
        <f t="shared" si="145"/>
        <v>1049.9662481226974</v>
      </c>
      <c r="AQ238" s="633">
        <f t="shared" ref="AQ238:BH238" si="146" xml:space="preserve"> AQ231 + AQ232 - AQ237</f>
        <v>1070.9655730851516</v>
      </c>
      <c r="AR238" s="633">
        <f t="shared" si="146"/>
        <v>1092.3848845468544</v>
      </c>
      <c r="AS238" s="633">
        <f t="shared" si="146"/>
        <v>1114.2325822377916</v>
      </c>
      <c r="AT238" s="633">
        <f t="shared" si="146"/>
        <v>1136.5172338825475</v>
      </c>
      <c r="AU238" s="633">
        <f t="shared" si="146"/>
        <v>1159.2475785601982</v>
      </c>
      <c r="AV238" s="633">
        <f t="shared" si="146"/>
        <v>1182.4325301314025</v>
      </c>
      <c r="AW238" s="633">
        <f t="shared" si="146"/>
        <v>1206.0811807340306</v>
      </c>
      <c r="AX238" s="633">
        <f t="shared" si="146"/>
        <v>0</v>
      </c>
      <c r="AY238" s="633">
        <f t="shared" si="146"/>
        <v>0</v>
      </c>
      <c r="AZ238" s="633">
        <f t="shared" si="146"/>
        <v>0</v>
      </c>
      <c r="BA238" s="633">
        <f t="shared" si="146"/>
        <v>0</v>
      </c>
      <c r="BB238" s="633">
        <f t="shared" si="146"/>
        <v>0</v>
      </c>
      <c r="BC238" s="633">
        <f t="shared" si="146"/>
        <v>0</v>
      </c>
      <c r="BD238" s="633">
        <f t="shared" si="146"/>
        <v>0</v>
      </c>
      <c r="BE238" s="633">
        <f t="shared" si="146"/>
        <v>0</v>
      </c>
      <c r="BF238" s="633">
        <f t="shared" si="146"/>
        <v>0</v>
      </c>
      <c r="BG238" s="633">
        <f t="shared" si="146"/>
        <v>0</v>
      </c>
      <c r="BH238" s="633">
        <f t="shared" si="146"/>
        <v>0</v>
      </c>
    </row>
    <row r="239" spans="1:60" s="493" customFormat="1" ht="12.9" customHeight="1" x14ac:dyDescent="0.3">
      <c r="A239" s="472"/>
      <c r="B239" s="472"/>
      <c r="C239" s="620"/>
      <c r="D239" s="516"/>
      <c r="E239" s="516"/>
      <c r="F239" s="516"/>
      <c r="G239" s="516"/>
      <c r="H239" s="516"/>
      <c r="I239" s="516"/>
      <c r="J239" s="516"/>
      <c r="K239" s="516"/>
      <c r="L239" s="516"/>
      <c r="M239" s="516"/>
      <c r="N239" s="516"/>
      <c r="O239" s="516"/>
      <c r="P239" s="516"/>
      <c r="Q239" s="516"/>
      <c r="R239" s="516"/>
      <c r="S239" s="516"/>
      <c r="T239" s="516"/>
      <c r="U239" s="516"/>
      <c r="V239" s="516"/>
      <c r="W239" s="516"/>
      <c r="X239" s="516"/>
      <c r="Y239" s="516"/>
      <c r="Z239" s="516"/>
      <c r="AA239" s="516"/>
      <c r="AB239" s="516"/>
      <c r="AC239" s="516"/>
      <c r="AD239" s="516"/>
      <c r="AE239" s="516"/>
      <c r="AF239" s="516"/>
      <c r="AG239" s="516"/>
      <c r="AH239" s="516"/>
      <c r="AI239" s="516"/>
      <c r="AJ239" s="516"/>
      <c r="AK239" s="516"/>
      <c r="AL239" s="516"/>
      <c r="AM239" s="516"/>
      <c r="AN239" s="516"/>
      <c r="AO239" s="516"/>
      <c r="AP239" s="516"/>
      <c r="AQ239" s="516"/>
      <c r="AR239" s="516"/>
      <c r="AS239" s="516"/>
      <c r="AT239" s="516"/>
      <c r="AU239" s="516"/>
      <c r="AV239" s="516"/>
      <c r="AW239" s="516"/>
      <c r="AX239" s="516"/>
      <c r="AY239" s="516"/>
      <c r="AZ239" s="516"/>
      <c r="BA239" s="516"/>
      <c r="BB239" s="516"/>
      <c r="BC239" s="516"/>
      <c r="BD239" s="516"/>
      <c r="BE239" s="516"/>
      <c r="BF239" s="516"/>
      <c r="BG239" s="516"/>
      <c r="BH239" s="516"/>
    </row>
    <row r="240" spans="1:60" s="493" customFormat="1" ht="12.9" customHeight="1" x14ac:dyDescent="0.3">
      <c r="A240" s="472"/>
      <c r="B240" s="472"/>
      <c r="C240" s="620" t="s">
        <v>644</v>
      </c>
      <c r="D240" s="516"/>
      <c r="E240" s="516"/>
      <c r="F240" s="516"/>
      <c r="G240" s="516"/>
      <c r="H240" s="516"/>
      <c r="I240" s="516"/>
      <c r="J240" s="516"/>
      <c r="K240" s="516"/>
      <c r="L240" s="516"/>
      <c r="M240" s="516"/>
      <c r="N240" s="516"/>
      <c r="O240" s="516"/>
      <c r="P240" s="516"/>
      <c r="Q240" s="516"/>
      <c r="R240" s="516"/>
      <c r="S240" s="516"/>
      <c r="T240" s="516"/>
      <c r="U240" s="516"/>
      <c r="V240" s="516"/>
      <c r="W240" s="516"/>
      <c r="X240" s="516"/>
      <c r="Y240" s="516"/>
      <c r="Z240" s="516"/>
      <c r="AA240" s="516"/>
      <c r="AB240" s="516"/>
      <c r="AC240" s="516"/>
      <c r="AD240" s="516"/>
      <c r="AE240" s="516"/>
      <c r="AF240" s="516"/>
      <c r="AG240" s="516"/>
      <c r="AH240" s="516"/>
      <c r="AI240" s="516"/>
      <c r="AJ240" s="516"/>
      <c r="AK240" s="516"/>
      <c r="AL240" s="516"/>
      <c r="AM240" s="516"/>
      <c r="AN240" s="516"/>
      <c r="AO240" s="516"/>
      <c r="AP240" s="516"/>
      <c r="AQ240" s="516"/>
      <c r="AR240" s="516"/>
      <c r="AS240" s="516"/>
      <c r="AT240" s="516"/>
      <c r="AU240" s="516"/>
      <c r="AV240" s="516"/>
      <c r="AW240" s="516"/>
      <c r="AX240" s="516"/>
      <c r="AY240" s="516"/>
      <c r="AZ240" s="516"/>
      <c r="BA240" s="516"/>
      <c r="BB240" s="516"/>
      <c r="BC240" s="516"/>
      <c r="BD240" s="516"/>
      <c r="BE240" s="516"/>
      <c r="BF240" s="516"/>
      <c r="BG240" s="516"/>
      <c r="BH240" s="516"/>
    </row>
    <row r="241" spans="1:60" s="493" customFormat="1" ht="12.9" customHeight="1" x14ac:dyDescent="0.3">
      <c r="A241" s="472"/>
      <c r="B241" s="472"/>
      <c r="C241" s="620"/>
      <c r="D241" s="516"/>
      <c r="E241" s="516" t="str">
        <f t="shared" ref="E241:AJ241" si="147" xml:space="preserve"> E$231</f>
        <v>Oil revenue - before ELT</v>
      </c>
      <c r="F241" s="516">
        <f t="shared" si="147"/>
        <v>0</v>
      </c>
      <c r="G241" s="516" t="str">
        <f t="shared" si="147"/>
        <v>$ mn</v>
      </c>
      <c r="H241" s="516">
        <f t="shared" si="147"/>
        <v>0</v>
      </c>
      <c r="I241" s="516">
        <f t="shared" si="147"/>
        <v>1705.7322323940989</v>
      </c>
      <c r="J241" s="516">
        <f t="shared" si="147"/>
        <v>0</v>
      </c>
      <c r="K241" s="516">
        <f t="shared" si="147"/>
        <v>0</v>
      </c>
      <c r="L241" s="516">
        <f t="shared" si="147"/>
        <v>0</v>
      </c>
      <c r="M241" s="516">
        <f t="shared" si="147"/>
        <v>0</v>
      </c>
      <c r="N241" s="516">
        <f t="shared" si="147"/>
        <v>0</v>
      </c>
      <c r="O241" s="516">
        <f t="shared" si="147"/>
        <v>0</v>
      </c>
      <c r="P241" s="516">
        <f t="shared" si="147"/>
        <v>0</v>
      </c>
      <c r="Q241" s="516">
        <f t="shared" si="147"/>
        <v>0</v>
      </c>
      <c r="R241" s="516">
        <f t="shared" si="147"/>
        <v>0</v>
      </c>
      <c r="S241" s="516">
        <f t="shared" si="147"/>
        <v>0</v>
      </c>
      <c r="T241" s="516">
        <f t="shared" si="147"/>
        <v>17.567860758747972</v>
      </c>
      <c r="U241" s="516">
        <f t="shared" si="147"/>
        <v>43.518100793812842</v>
      </c>
      <c r="V241" s="516">
        <f t="shared" si="147"/>
        <v>44.388462809689095</v>
      </c>
      <c r="W241" s="516">
        <f t="shared" si="147"/>
        <v>45.27623206588288</v>
      </c>
      <c r="X241" s="516">
        <f t="shared" si="147"/>
        <v>46.181756707200535</v>
      </c>
      <c r="Y241" s="516">
        <f t="shared" si="147"/>
        <v>47.105391841344549</v>
      </c>
      <c r="Z241" s="516">
        <f t="shared" si="147"/>
        <v>48.047499678171441</v>
      </c>
      <c r="AA241" s="516">
        <f t="shared" si="147"/>
        <v>49.008449671734873</v>
      </c>
      <c r="AB241" s="516">
        <f t="shared" si="147"/>
        <v>49.988618665169568</v>
      </c>
      <c r="AC241" s="516">
        <f t="shared" si="147"/>
        <v>50.988391038472962</v>
      </c>
      <c r="AD241" s="516">
        <f t="shared" si="147"/>
        <v>52.008158859242421</v>
      </c>
      <c r="AE241" s="516">
        <f t="shared" si="147"/>
        <v>53.048322036427273</v>
      </c>
      <c r="AF241" s="516">
        <f t="shared" si="147"/>
        <v>54.109288477155822</v>
      </c>
      <c r="AG241" s="516">
        <f t="shared" si="147"/>
        <v>55.191474246698945</v>
      </c>
      <c r="AH241" s="516">
        <f t="shared" si="147"/>
        <v>56.29530373163292</v>
      </c>
      <c r="AI241" s="516">
        <f t="shared" si="147"/>
        <v>57.42120980626558</v>
      </c>
      <c r="AJ241" s="516">
        <f t="shared" si="147"/>
        <v>58.569634002390892</v>
      </c>
      <c r="AK241" s="516">
        <f t="shared" ref="AK241:BH241" si="148" xml:space="preserve"> AK$231</f>
        <v>59.741026682438708</v>
      </c>
      <c r="AL241" s="516">
        <f t="shared" si="148"/>
        <v>60.935847216087481</v>
      </c>
      <c r="AM241" s="516">
        <f t="shared" si="148"/>
        <v>62.154564160409237</v>
      </c>
      <c r="AN241" s="516">
        <f t="shared" si="148"/>
        <v>63.397655443617417</v>
      </c>
      <c r="AO241" s="516">
        <f t="shared" si="148"/>
        <v>64.665608552489772</v>
      </c>
      <c r="AP241" s="516">
        <f t="shared" si="148"/>
        <v>65.958920723539563</v>
      </c>
      <c r="AQ241" s="516">
        <f t="shared" si="148"/>
        <v>67.278099138010361</v>
      </c>
      <c r="AR241" s="516">
        <f t="shared" si="148"/>
        <v>68.623661120770578</v>
      </c>
      <c r="AS241" s="516">
        <f t="shared" si="148"/>
        <v>69.996134343185986</v>
      </c>
      <c r="AT241" s="516">
        <f t="shared" si="148"/>
        <v>71.396057030049704</v>
      </c>
      <c r="AU241" s="516">
        <f t="shared" si="148"/>
        <v>72.82397817065069</v>
      </c>
      <c r="AV241" s="516">
        <f t="shared" si="148"/>
        <v>74.280457734063717</v>
      </c>
      <c r="AW241" s="516">
        <f t="shared" si="148"/>
        <v>75.766066888744987</v>
      </c>
      <c r="AX241" s="516">
        <f t="shared" si="148"/>
        <v>0</v>
      </c>
      <c r="AY241" s="516">
        <f t="shared" si="148"/>
        <v>0</v>
      </c>
      <c r="AZ241" s="516">
        <f t="shared" si="148"/>
        <v>0</v>
      </c>
      <c r="BA241" s="516">
        <f t="shared" si="148"/>
        <v>0</v>
      </c>
      <c r="BB241" s="516">
        <f t="shared" si="148"/>
        <v>0</v>
      </c>
      <c r="BC241" s="516">
        <f t="shared" si="148"/>
        <v>0</v>
      </c>
      <c r="BD241" s="516">
        <f t="shared" si="148"/>
        <v>0</v>
      </c>
      <c r="BE241" s="516">
        <f t="shared" si="148"/>
        <v>0</v>
      </c>
      <c r="BF241" s="516">
        <f t="shared" si="148"/>
        <v>0</v>
      </c>
      <c r="BG241" s="516">
        <f t="shared" si="148"/>
        <v>0</v>
      </c>
      <c r="BH241" s="516">
        <f t="shared" si="148"/>
        <v>0</v>
      </c>
    </row>
    <row r="242" spans="1:60" s="493" customFormat="1" ht="12.9" customHeight="1" x14ac:dyDescent="0.3">
      <c r="A242" s="472"/>
      <c r="B242" s="472"/>
      <c r="C242" s="620"/>
      <c r="D242" s="516"/>
      <c r="E242" s="516" t="str">
        <f t="shared" ref="E242:AJ242" si="149" xml:space="preserve"> E$232</f>
        <v>Gas revenue - before ELT</v>
      </c>
      <c r="F242" s="516">
        <f t="shared" si="149"/>
        <v>0</v>
      </c>
      <c r="G242" s="516" t="str">
        <f t="shared" si="149"/>
        <v>$ mn</v>
      </c>
      <c r="H242" s="516">
        <f t="shared" si="149"/>
        <v>0</v>
      </c>
      <c r="I242" s="516">
        <f t="shared" si="149"/>
        <v>29972.152083496308</v>
      </c>
      <c r="J242" s="516">
        <f t="shared" si="149"/>
        <v>0</v>
      </c>
      <c r="K242" s="516">
        <f t="shared" si="149"/>
        <v>0</v>
      </c>
      <c r="L242" s="516">
        <f t="shared" si="149"/>
        <v>0</v>
      </c>
      <c r="M242" s="516">
        <f t="shared" si="149"/>
        <v>0</v>
      </c>
      <c r="N242" s="516">
        <f t="shared" si="149"/>
        <v>0</v>
      </c>
      <c r="O242" s="516">
        <f t="shared" si="149"/>
        <v>0</v>
      </c>
      <c r="P242" s="516">
        <f t="shared" si="149"/>
        <v>0</v>
      </c>
      <c r="Q242" s="516">
        <f t="shared" si="149"/>
        <v>0</v>
      </c>
      <c r="R242" s="516">
        <f t="shared" si="149"/>
        <v>0</v>
      </c>
      <c r="S242" s="516">
        <f t="shared" si="149"/>
        <v>0</v>
      </c>
      <c r="T242" s="516">
        <f t="shared" si="149"/>
        <v>308.69241047514288</v>
      </c>
      <c r="U242" s="516">
        <f t="shared" si="149"/>
        <v>764.67519966271141</v>
      </c>
      <c r="V242" s="516">
        <f t="shared" si="149"/>
        <v>779.96870365596556</v>
      </c>
      <c r="W242" s="516">
        <f t="shared" si="149"/>
        <v>795.56807772908485</v>
      </c>
      <c r="X242" s="516">
        <f t="shared" si="149"/>
        <v>811.47943928366647</v>
      </c>
      <c r="Y242" s="516">
        <f t="shared" si="149"/>
        <v>827.70902806933998</v>
      </c>
      <c r="Z242" s="516">
        <f t="shared" si="149"/>
        <v>844.26320863072681</v>
      </c>
      <c r="AA242" s="516">
        <f t="shared" si="149"/>
        <v>861.14847280334129</v>
      </c>
      <c r="AB242" s="516">
        <f t="shared" si="149"/>
        <v>878.37144225940824</v>
      </c>
      <c r="AC242" s="516">
        <f t="shared" si="149"/>
        <v>895.93887110459639</v>
      </c>
      <c r="AD242" s="516">
        <f t="shared" si="149"/>
        <v>913.85764852668831</v>
      </c>
      <c r="AE242" s="516">
        <f t="shared" si="149"/>
        <v>932.13480149722216</v>
      </c>
      <c r="AF242" s="516">
        <f t="shared" si="149"/>
        <v>950.77749752716659</v>
      </c>
      <c r="AG242" s="516">
        <f t="shared" si="149"/>
        <v>969.79304747771005</v>
      </c>
      <c r="AH242" s="516">
        <f t="shared" si="149"/>
        <v>989.18890842726421</v>
      </c>
      <c r="AI242" s="516">
        <f t="shared" si="149"/>
        <v>1008.9726865958095</v>
      </c>
      <c r="AJ242" s="516">
        <f t="shared" si="149"/>
        <v>1029.1521403277256</v>
      </c>
      <c r="AK242" s="516">
        <f t="shared" ref="AK242:BH242" si="150" xml:space="preserve"> AK$232</f>
        <v>1049.7351831342801</v>
      </c>
      <c r="AL242" s="516">
        <f t="shared" si="150"/>
        <v>1070.7298867969657</v>
      </c>
      <c r="AM242" s="516">
        <f t="shared" si="150"/>
        <v>1092.1444845329052</v>
      </c>
      <c r="AN242" s="516">
        <f t="shared" si="150"/>
        <v>1113.9873742235632</v>
      </c>
      <c r="AO242" s="516">
        <f t="shared" si="150"/>
        <v>1136.2671217080347</v>
      </c>
      <c r="AP242" s="516">
        <f t="shared" si="150"/>
        <v>1158.9924641421953</v>
      </c>
      <c r="AQ242" s="516">
        <f t="shared" si="150"/>
        <v>1182.1723134250392</v>
      </c>
      <c r="AR242" s="516">
        <f t="shared" si="150"/>
        <v>1205.81575969354</v>
      </c>
      <c r="AS242" s="516">
        <f t="shared" si="150"/>
        <v>1229.9320748874109</v>
      </c>
      <c r="AT242" s="516">
        <f t="shared" si="150"/>
        <v>1254.5307163851592</v>
      </c>
      <c r="AU242" s="516">
        <f t="shared" si="150"/>
        <v>1279.6213307128621</v>
      </c>
      <c r="AV242" s="516">
        <f t="shared" si="150"/>
        <v>1305.2137573271195</v>
      </c>
      <c r="AW242" s="516">
        <f t="shared" si="150"/>
        <v>1331.318032473662</v>
      </c>
      <c r="AX242" s="516">
        <f t="shared" si="150"/>
        <v>0</v>
      </c>
      <c r="AY242" s="516">
        <f t="shared" si="150"/>
        <v>0</v>
      </c>
      <c r="AZ242" s="516">
        <f t="shared" si="150"/>
        <v>0</v>
      </c>
      <c r="BA242" s="516">
        <f t="shared" si="150"/>
        <v>0</v>
      </c>
      <c r="BB242" s="516">
        <f t="shared" si="150"/>
        <v>0</v>
      </c>
      <c r="BC242" s="516">
        <f t="shared" si="150"/>
        <v>0</v>
      </c>
      <c r="BD242" s="516">
        <f t="shared" si="150"/>
        <v>0</v>
      </c>
      <c r="BE242" s="516">
        <f t="shared" si="150"/>
        <v>0</v>
      </c>
      <c r="BF242" s="516">
        <f t="shared" si="150"/>
        <v>0</v>
      </c>
      <c r="BG242" s="516">
        <f t="shared" si="150"/>
        <v>0</v>
      </c>
      <c r="BH242" s="516">
        <f t="shared" si="150"/>
        <v>0</v>
      </c>
    </row>
    <row r="243" spans="1:60" s="493" customFormat="1" ht="12.9" customHeight="1" x14ac:dyDescent="0.3">
      <c r="A243" s="472"/>
      <c r="B243" s="472"/>
      <c r="C243" s="620"/>
      <c r="D243" s="516"/>
      <c r="E243" s="516" t="str">
        <f t="shared" ref="E243:AJ243" si="151" xml:space="preserve"> E$235</f>
        <v>Sustaining capital costs - before ELT</v>
      </c>
      <c r="F243" s="516">
        <f t="shared" si="151"/>
        <v>0</v>
      </c>
      <c r="G243" s="516" t="str">
        <f t="shared" si="151"/>
        <v>$ mn</v>
      </c>
      <c r="H243" s="516">
        <f t="shared" si="151"/>
        <v>0</v>
      </c>
      <c r="I243" s="516">
        <f t="shared" si="151"/>
        <v>0</v>
      </c>
      <c r="J243" s="516">
        <f t="shared" si="151"/>
        <v>0</v>
      </c>
      <c r="K243" s="516">
        <f t="shared" si="151"/>
        <v>0</v>
      </c>
      <c r="L243" s="516">
        <f t="shared" si="151"/>
        <v>0</v>
      </c>
      <c r="M243" s="516">
        <f t="shared" si="151"/>
        <v>0</v>
      </c>
      <c r="N243" s="516">
        <f t="shared" si="151"/>
        <v>0</v>
      </c>
      <c r="O243" s="516">
        <f t="shared" si="151"/>
        <v>0</v>
      </c>
      <c r="P243" s="516">
        <f t="shared" si="151"/>
        <v>0</v>
      </c>
      <c r="Q243" s="516">
        <f t="shared" si="151"/>
        <v>0</v>
      </c>
      <c r="R243" s="516">
        <f t="shared" si="151"/>
        <v>0</v>
      </c>
      <c r="S243" s="516">
        <f t="shared" si="151"/>
        <v>0</v>
      </c>
      <c r="T243" s="516">
        <f t="shared" si="151"/>
        <v>0</v>
      </c>
      <c r="U243" s="516">
        <f t="shared" si="151"/>
        <v>0</v>
      </c>
      <c r="V243" s="516">
        <f t="shared" si="151"/>
        <v>0</v>
      </c>
      <c r="W243" s="516">
        <f t="shared" si="151"/>
        <v>0</v>
      </c>
      <c r="X243" s="516">
        <f t="shared" si="151"/>
        <v>0</v>
      </c>
      <c r="Y243" s="516">
        <f t="shared" si="151"/>
        <v>0</v>
      </c>
      <c r="Z243" s="516">
        <f t="shared" si="151"/>
        <v>0</v>
      </c>
      <c r="AA243" s="516">
        <f t="shared" si="151"/>
        <v>0</v>
      </c>
      <c r="AB243" s="516">
        <f t="shared" si="151"/>
        <v>0</v>
      </c>
      <c r="AC243" s="516">
        <f t="shared" si="151"/>
        <v>0</v>
      </c>
      <c r="AD243" s="516">
        <f t="shared" si="151"/>
        <v>0</v>
      </c>
      <c r="AE243" s="516">
        <f t="shared" si="151"/>
        <v>0</v>
      </c>
      <c r="AF243" s="516">
        <f t="shared" si="151"/>
        <v>0</v>
      </c>
      <c r="AG243" s="516">
        <f t="shared" si="151"/>
        <v>0</v>
      </c>
      <c r="AH243" s="516">
        <f t="shared" si="151"/>
        <v>0</v>
      </c>
      <c r="AI243" s="516">
        <f t="shared" si="151"/>
        <v>0</v>
      </c>
      <c r="AJ243" s="516">
        <f t="shared" si="151"/>
        <v>0</v>
      </c>
      <c r="AK243" s="516">
        <f t="shared" ref="AK243:BH243" si="152" xml:space="preserve"> AK$235</f>
        <v>0</v>
      </c>
      <c r="AL243" s="516">
        <f t="shared" si="152"/>
        <v>0</v>
      </c>
      <c r="AM243" s="516">
        <f t="shared" si="152"/>
        <v>0</v>
      </c>
      <c r="AN243" s="516">
        <f t="shared" si="152"/>
        <v>0</v>
      </c>
      <c r="AO243" s="516">
        <f t="shared" si="152"/>
        <v>0</v>
      </c>
      <c r="AP243" s="516">
        <f t="shared" si="152"/>
        <v>0</v>
      </c>
      <c r="AQ243" s="516">
        <f t="shared" si="152"/>
        <v>0</v>
      </c>
      <c r="AR243" s="516">
        <f t="shared" si="152"/>
        <v>0</v>
      </c>
      <c r="AS243" s="516">
        <f t="shared" si="152"/>
        <v>0</v>
      </c>
      <c r="AT243" s="516">
        <f t="shared" si="152"/>
        <v>0</v>
      </c>
      <c r="AU243" s="516">
        <f t="shared" si="152"/>
        <v>0</v>
      </c>
      <c r="AV243" s="516">
        <f t="shared" si="152"/>
        <v>0</v>
      </c>
      <c r="AW243" s="516">
        <f t="shared" si="152"/>
        <v>0</v>
      </c>
      <c r="AX243" s="516">
        <f t="shared" si="152"/>
        <v>0</v>
      </c>
      <c r="AY243" s="516">
        <f t="shared" si="152"/>
        <v>0</v>
      </c>
      <c r="AZ243" s="516">
        <f t="shared" si="152"/>
        <v>0</v>
      </c>
      <c r="BA243" s="516">
        <f t="shared" si="152"/>
        <v>0</v>
      </c>
      <c r="BB243" s="516">
        <f t="shared" si="152"/>
        <v>0</v>
      </c>
      <c r="BC243" s="516">
        <f t="shared" si="152"/>
        <v>0</v>
      </c>
      <c r="BD243" s="516">
        <f t="shared" si="152"/>
        <v>0</v>
      </c>
      <c r="BE243" s="516">
        <f t="shared" si="152"/>
        <v>0</v>
      </c>
      <c r="BF243" s="516">
        <f t="shared" si="152"/>
        <v>0</v>
      </c>
      <c r="BG243" s="516">
        <f t="shared" si="152"/>
        <v>0</v>
      </c>
      <c r="BH243" s="516">
        <f t="shared" si="152"/>
        <v>0</v>
      </c>
    </row>
    <row r="244" spans="1:60" s="493" customFormat="1" ht="12.9" customHeight="1" x14ac:dyDescent="0.3">
      <c r="A244" s="472"/>
      <c r="B244" s="472"/>
      <c r="C244" s="620"/>
      <c r="D244" s="516"/>
      <c r="E244" s="516" t="str">
        <f t="shared" ref="E244:AJ244" si="153" xml:space="preserve"> E$236</f>
        <v>Operating costs - before ELT</v>
      </c>
      <c r="F244" s="516">
        <f t="shared" si="153"/>
        <v>0</v>
      </c>
      <c r="G244" s="516" t="str">
        <f t="shared" si="153"/>
        <v>$ mn</v>
      </c>
      <c r="H244" s="516">
        <f t="shared" si="153"/>
        <v>0</v>
      </c>
      <c r="I244" s="516">
        <f t="shared" si="153"/>
        <v>4584.2589081539181</v>
      </c>
      <c r="J244" s="516">
        <f t="shared" si="153"/>
        <v>0</v>
      </c>
      <c r="K244" s="516">
        <f t="shared" si="153"/>
        <v>0</v>
      </c>
      <c r="L244" s="516">
        <f t="shared" si="153"/>
        <v>0</v>
      </c>
      <c r="M244" s="516">
        <f t="shared" si="153"/>
        <v>0</v>
      </c>
      <c r="N244" s="516">
        <f t="shared" si="153"/>
        <v>0</v>
      </c>
      <c r="O244" s="516">
        <f t="shared" si="153"/>
        <v>0</v>
      </c>
      <c r="P244" s="516">
        <f t="shared" si="153"/>
        <v>0</v>
      </c>
      <c r="Q244" s="516">
        <f t="shared" si="153"/>
        <v>0</v>
      </c>
      <c r="R244" s="516">
        <f t="shared" si="153"/>
        <v>0</v>
      </c>
      <c r="S244" s="516">
        <f t="shared" si="153"/>
        <v>0</v>
      </c>
      <c r="T244" s="516">
        <f t="shared" si="153"/>
        <v>105.65813399189854</v>
      </c>
      <c r="U244" s="516">
        <f t="shared" si="153"/>
        <v>115.45096151770348</v>
      </c>
      <c r="V244" s="516">
        <f t="shared" si="153"/>
        <v>117.75998074805754</v>
      </c>
      <c r="W244" s="516">
        <f t="shared" si="153"/>
        <v>120.11518036301869</v>
      </c>
      <c r="X244" s="516">
        <f t="shared" si="153"/>
        <v>122.51748397027906</v>
      </c>
      <c r="Y244" s="516">
        <f t="shared" si="153"/>
        <v>124.96783364968465</v>
      </c>
      <c r="Z244" s="516">
        <f t="shared" si="153"/>
        <v>127.46719032267835</v>
      </c>
      <c r="AA244" s="516">
        <f t="shared" si="153"/>
        <v>130.01653412913191</v>
      </c>
      <c r="AB244" s="516">
        <f t="shared" si="153"/>
        <v>132.61686481171458</v>
      </c>
      <c r="AC244" s="516">
        <f t="shared" si="153"/>
        <v>135.26920210794887</v>
      </c>
      <c r="AD244" s="516">
        <f t="shared" si="153"/>
        <v>137.97458615010783</v>
      </c>
      <c r="AE244" s="516">
        <f t="shared" si="153"/>
        <v>140.73407787311001</v>
      </c>
      <c r="AF244" s="516">
        <f t="shared" si="153"/>
        <v>143.5487594305722</v>
      </c>
      <c r="AG244" s="516">
        <f t="shared" si="153"/>
        <v>146.41973461918366</v>
      </c>
      <c r="AH244" s="516">
        <f t="shared" si="153"/>
        <v>149.34812931156733</v>
      </c>
      <c r="AI244" s="516">
        <f t="shared" si="153"/>
        <v>152.33509189779869</v>
      </c>
      <c r="AJ244" s="516">
        <f t="shared" si="153"/>
        <v>155.38179373575466</v>
      </c>
      <c r="AK244" s="516">
        <f t="shared" ref="AK244:BH244" si="154" xml:space="preserve"> AK$236</f>
        <v>158.48942961046973</v>
      </c>
      <c r="AL244" s="516">
        <f t="shared" si="154"/>
        <v>161.65921820267914</v>
      </c>
      <c r="AM244" s="516">
        <f t="shared" si="154"/>
        <v>164.89240256673273</v>
      </c>
      <c r="AN244" s="516">
        <f t="shared" si="154"/>
        <v>168.19025061806738</v>
      </c>
      <c r="AO244" s="516">
        <f t="shared" si="154"/>
        <v>171.55405563042873</v>
      </c>
      <c r="AP244" s="516">
        <f t="shared" si="154"/>
        <v>174.98513674303732</v>
      </c>
      <c r="AQ244" s="516">
        <f t="shared" si="154"/>
        <v>178.48483947789808</v>
      </c>
      <c r="AR244" s="516">
        <f t="shared" si="154"/>
        <v>182.05453626745606</v>
      </c>
      <c r="AS244" s="516">
        <f t="shared" si="154"/>
        <v>185.69562699280516</v>
      </c>
      <c r="AT244" s="516">
        <f t="shared" si="154"/>
        <v>189.40953953266128</v>
      </c>
      <c r="AU244" s="516">
        <f t="shared" si="154"/>
        <v>193.19773032331449</v>
      </c>
      <c r="AV244" s="516">
        <f t="shared" si="154"/>
        <v>197.0616849297808</v>
      </c>
      <c r="AW244" s="516">
        <f t="shared" si="154"/>
        <v>201.00291862837642</v>
      </c>
      <c r="AX244" s="516">
        <f t="shared" si="154"/>
        <v>0</v>
      </c>
      <c r="AY244" s="516">
        <f t="shared" si="154"/>
        <v>0</v>
      </c>
      <c r="AZ244" s="516">
        <f t="shared" si="154"/>
        <v>0</v>
      </c>
      <c r="BA244" s="516">
        <f t="shared" si="154"/>
        <v>0</v>
      </c>
      <c r="BB244" s="516">
        <f t="shared" si="154"/>
        <v>0</v>
      </c>
      <c r="BC244" s="516">
        <f t="shared" si="154"/>
        <v>0</v>
      </c>
      <c r="BD244" s="516">
        <f t="shared" si="154"/>
        <v>0</v>
      </c>
      <c r="BE244" s="516">
        <f t="shared" si="154"/>
        <v>0</v>
      </c>
      <c r="BF244" s="516">
        <f t="shared" si="154"/>
        <v>0</v>
      </c>
      <c r="BG244" s="516">
        <f t="shared" si="154"/>
        <v>0</v>
      </c>
      <c r="BH244" s="516">
        <f t="shared" si="154"/>
        <v>0</v>
      </c>
    </row>
    <row r="245" spans="1:60" s="493" customFormat="1" ht="12.9" customHeight="1" thickBot="1" x14ac:dyDescent="0.35">
      <c r="A245" s="472"/>
      <c r="B245" s="472"/>
      <c r="C245" s="620"/>
      <c r="D245" s="516"/>
      <c r="E245" s="633" t="s">
        <v>645</v>
      </c>
      <c r="F245" s="633"/>
      <c r="G245" s="633" t="s">
        <v>74</v>
      </c>
      <c r="H245" s="633" t="s">
        <v>646</v>
      </c>
      <c r="I245" s="633">
        <f xml:space="preserve"> SUM(K245:BH245)</f>
        <v>27093.625407736479</v>
      </c>
      <c r="J245" s="633"/>
      <c r="K245" s="633">
        <f t="shared" ref="K245:AP245" si="155" xml:space="preserve"> K241 + K242 - K243 - K244</f>
        <v>0</v>
      </c>
      <c r="L245" s="633">
        <f t="shared" si="155"/>
        <v>0</v>
      </c>
      <c r="M245" s="633">
        <f t="shared" si="155"/>
        <v>0</v>
      </c>
      <c r="N245" s="633">
        <f t="shared" si="155"/>
        <v>0</v>
      </c>
      <c r="O245" s="633">
        <f t="shared" si="155"/>
        <v>0</v>
      </c>
      <c r="P245" s="633">
        <f t="shared" si="155"/>
        <v>0</v>
      </c>
      <c r="Q245" s="633">
        <f t="shared" si="155"/>
        <v>0</v>
      </c>
      <c r="R245" s="633">
        <f t="shared" si="155"/>
        <v>0</v>
      </c>
      <c r="S245" s="633">
        <f t="shared" si="155"/>
        <v>0</v>
      </c>
      <c r="T245" s="633">
        <f t="shared" si="155"/>
        <v>220.60213724199235</v>
      </c>
      <c r="U245" s="633">
        <f t="shared" si="155"/>
        <v>692.74233893882081</v>
      </c>
      <c r="V245" s="633">
        <f t="shared" si="155"/>
        <v>706.5971857175972</v>
      </c>
      <c r="W245" s="633">
        <f t="shared" si="155"/>
        <v>720.7291294319491</v>
      </c>
      <c r="X245" s="633">
        <f t="shared" si="155"/>
        <v>735.14371202058794</v>
      </c>
      <c r="Y245" s="633">
        <f t="shared" si="155"/>
        <v>749.84658626099986</v>
      </c>
      <c r="Z245" s="633">
        <f t="shared" si="155"/>
        <v>764.84351798621992</v>
      </c>
      <c r="AA245" s="633">
        <f t="shared" si="155"/>
        <v>780.1403883459443</v>
      </c>
      <c r="AB245" s="633">
        <f t="shared" si="155"/>
        <v>795.7431961128633</v>
      </c>
      <c r="AC245" s="633">
        <f t="shared" si="155"/>
        <v>811.65806003512046</v>
      </c>
      <c r="AD245" s="633">
        <f t="shared" si="155"/>
        <v>827.89122123582285</v>
      </c>
      <c r="AE245" s="633">
        <f t="shared" si="155"/>
        <v>844.44904566053947</v>
      </c>
      <c r="AF245" s="633">
        <f t="shared" si="155"/>
        <v>861.3380265737502</v>
      </c>
      <c r="AG245" s="633">
        <f t="shared" si="155"/>
        <v>878.56478710522538</v>
      </c>
      <c r="AH245" s="633">
        <f t="shared" si="155"/>
        <v>896.13608284732982</v>
      </c>
      <c r="AI245" s="633">
        <f t="shared" si="155"/>
        <v>914.0588045042764</v>
      </c>
      <c r="AJ245" s="633">
        <f t="shared" si="155"/>
        <v>932.3399805943618</v>
      </c>
      <c r="AK245" s="633">
        <f t="shared" si="155"/>
        <v>950.98678020624914</v>
      </c>
      <c r="AL245" s="633">
        <f t="shared" si="155"/>
        <v>970.00651581037414</v>
      </c>
      <c r="AM245" s="633">
        <f t="shared" si="155"/>
        <v>989.40664612658179</v>
      </c>
      <c r="AN245" s="633">
        <f t="shared" si="155"/>
        <v>1009.1947790491132</v>
      </c>
      <c r="AO245" s="633">
        <f t="shared" si="155"/>
        <v>1029.3786746300957</v>
      </c>
      <c r="AP245" s="633">
        <f t="shared" si="155"/>
        <v>1049.9662481226974</v>
      </c>
      <c r="AQ245" s="633">
        <f t="shared" ref="AQ245:BH245" si="156" xml:space="preserve"> AQ241 + AQ242 - AQ243 - AQ244</f>
        <v>1070.9655730851516</v>
      </c>
      <c r="AR245" s="633">
        <f t="shared" si="156"/>
        <v>1092.3848845468544</v>
      </c>
      <c r="AS245" s="633">
        <f t="shared" si="156"/>
        <v>1114.2325822377916</v>
      </c>
      <c r="AT245" s="633">
        <f t="shared" si="156"/>
        <v>1136.5172338825475</v>
      </c>
      <c r="AU245" s="633">
        <f t="shared" si="156"/>
        <v>1159.2475785601982</v>
      </c>
      <c r="AV245" s="633">
        <f t="shared" si="156"/>
        <v>1182.4325301314025</v>
      </c>
      <c r="AW245" s="633">
        <f t="shared" si="156"/>
        <v>1206.0811807340306</v>
      </c>
      <c r="AX245" s="633">
        <f t="shared" si="156"/>
        <v>0</v>
      </c>
      <c r="AY245" s="633">
        <f t="shared" si="156"/>
        <v>0</v>
      </c>
      <c r="AZ245" s="633">
        <f t="shared" si="156"/>
        <v>0</v>
      </c>
      <c r="BA245" s="633">
        <f t="shared" si="156"/>
        <v>0</v>
      </c>
      <c r="BB245" s="633">
        <f t="shared" si="156"/>
        <v>0</v>
      </c>
      <c r="BC245" s="633">
        <f t="shared" si="156"/>
        <v>0</v>
      </c>
      <c r="BD245" s="633">
        <f t="shared" si="156"/>
        <v>0</v>
      </c>
      <c r="BE245" s="633">
        <f t="shared" si="156"/>
        <v>0</v>
      </c>
      <c r="BF245" s="633">
        <f t="shared" si="156"/>
        <v>0</v>
      </c>
      <c r="BG245" s="633">
        <f t="shared" si="156"/>
        <v>0</v>
      </c>
      <c r="BH245" s="633">
        <f t="shared" si="156"/>
        <v>0</v>
      </c>
    </row>
    <row r="246" spans="1:60" s="493" customFormat="1" ht="12.9" customHeight="1" x14ac:dyDescent="0.3">
      <c r="A246" s="472"/>
      <c r="B246" s="472"/>
      <c r="C246" s="620"/>
      <c r="D246" s="516"/>
      <c r="E246" s="516"/>
      <c r="F246" s="516"/>
      <c r="G246" s="516"/>
      <c r="H246" s="516"/>
      <c r="I246" s="516"/>
      <c r="J246" s="516"/>
      <c r="K246" s="516"/>
      <c r="L246" s="516"/>
      <c r="M246" s="516"/>
      <c r="N246" s="516"/>
      <c r="O246" s="516"/>
      <c r="P246" s="516"/>
      <c r="Q246" s="516"/>
      <c r="R246" s="516"/>
      <c r="S246" s="516"/>
      <c r="T246" s="516"/>
      <c r="U246" s="516"/>
      <c r="V246" s="516"/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516"/>
      <c r="AH246" s="516"/>
      <c r="AI246" s="516"/>
      <c r="AJ246" s="516"/>
      <c r="AK246" s="516"/>
      <c r="AL246" s="516"/>
      <c r="AM246" s="516"/>
      <c r="AN246" s="516"/>
      <c r="AO246" s="516"/>
      <c r="AP246" s="516"/>
      <c r="AQ246" s="516"/>
      <c r="AR246" s="516"/>
      <c r="AS246" s="516"/>
      <c r="AT246" s="516"/>
      <c r="AU246" s="516"/>
      <c r="AV246" s="516"/>
      <c r="AW246" s="516"/>
      <c r="AX246" s="516"/>
      <c r="AY246" s="516"/>
      <c r="AZ246" s="516"/>
      <c r="BA246" s="516"/>
      <c r="BB246" s="516"/>
      <c r="BC246" s="516"/>
      <c r="BD246" s="516"/>
      <c r="BE246" s="516"/>
      <c r="BF246" s="516"/>
      <c r="BG246" s="516"/>
      <c r="BH246" s="516"/>
    </row>
    <row r="247" spans="1:60" s="492" customFormat="1" ht="12.9" customHeight="1" x14ac:dyDescent="0.3">
      <c r="A247" s="470" t="s">
        <v>647</v>
      </c>
      <c r="B247" s="470"/>
      <c r="C247" s="658"/>
      <c r="D247" s="612"/>
      <c r="E247" s="470"/>
      <c r="F247" s="470"/>
      <c r="G247" s="470"/>
      <c r="H247" s="470"/>
      <c r="I247" s="470"/>
      <c r="J247" s="470"/>
      <c r="K247" s="470"/>
      <c r="L247" s="470"/>
      <c r="M247" s="470"/>
      <c r="N247" s="470"/>
      <c r="O247" s="470"/>
      <c r="P247" s="470"/>
      <c r="Q247" s="470"/>
      <c r="R247" s="470"/>
      <c r="S247" s="470"/>
      <c r="T247" s="470"/>
      <c r="U247" s="470"/>
      <c r="V247" s="470"/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470"/>
      <c r="AH247" s="470"/>
      <c r="AI247" s="470"/>
      <c r="AJ247" s="470"/>
      <c r="AK247" s="470"/>
      <c r="AL247" s="470"/>
      <c r="AM247" s="470"/>
      <c r="AN247" s="470"/>
      <c r="AO247" s="470"/>
      <c r="AP247" s="470"/>
      <c r="AQ247" s="470"/>
      <c r="AR247" s="470"/>
      <c r="AS247" s="470"/>
      <c r="AT247" s="470"/>
      <c r="AU247" s="470"/>
      <c r="AV247" s="470"/>
      <c r="AW247" s="470"/>
      <c r="AX247" s="470"/>
      <c r="AY247" s="470"/>
      <c r="AZ247" s="470"/>
      <c r="BA247" s="470"/>
      <c r="BB247" s="470"/>
      <c r="BC247" s="470"/>
      <c r="BD247" s="470"/>
      <c r="BE247" s="470"/>
      <c r="BF247" s="470"/>
      <c r="BG247" s="470"/>
      <c r="BH247" s="470"/>
    </row>
    <row r="248" spans="1:60" s="492" customFormat="1" ht="12.9" customHeight="1" x14ac:dyDescent="0.3">
      <c r="A248" s="471"/>
      <c r="B248" s="471"/>
      <c r="C248" s="659"/>
      <c r="D248" s="613"/>
      <c r="E248" s="471"/>
      <c r="F248" s="471"/>
      <c r="G248" s="471"/>
      <c r="H248" s="471"/>
      <c r="I248" s="471"/>
      <c r="J248" s="471"/>
      <c r="K248" s="471"/>
      <c r="L248" s="471"/>
      <c r="M248" s="471"/>
      <c r="N248" s="471"/>
      <c r="O248" s="471"/>
      <c r="P248" s="471"/>
      <c r="Q248" s="471"/>
      <c r="R248" s="471"/>
      <c r="S248" s="471"/>
      <c r="T248" s="471"/>
      <c r="U248" s="471"/>
      <c r="V248" s="471"/>
      <c r="W248" s="471"/>
      <c r="X248" s="471"/>
      <c r="Y248" s="471"/>
      <c r="Z248" s="471"/>
      <c r="AA248" s="471"/>
      <c r="AB248" s="471"/>
      <c r="AC248" s="471"/>
      <c r="AD248" s="471"/>
      <c r="AE248" s="471"/>
      <c r="AF248" s="471"/>
      <c r="AG248" s="471"/>
      <c r="AH248" s="471"/>
      <c r="AI248" s="471"/>
      <c r="AJ248" s="471"/>
      <c r="AK248" s="471"/>
      <c r="AL248" s="471"/>
      <c r="AM248" s="471"/>
      <c r="AN248" s="471"/>
      <c r="AO248" s="471"/>
      <c r="AP248" s="471"/>
      <c r="AQ248" s="471"/>
      <c r="AR248" s="471"/>
      <c r="AS248" s="471"/>
      <c r="AT248" s="471"/>
      <c r="AU248" s="471"/>
      <c r="AV248" s="471"/>
      <c r="AW248" s="471"/>
      <c r="AX248" s="471"/>
      <c r="AY248" s="471"/>
      <c r="AZ248" s="471"/>
      <c r="BA248" s="471"/>
      <c r="BB248" s="471"/>
      <c r="BC248" s="471"/>
      <c r="BD248" s="471"/>
      <c r="BE248" s="471"/>
      <c r="BF248" s="471"/>
      <c r="BG248" s="471"/>
      <c r="BH248" s="471"/>
    </row>
    <row r="249" spans="1:60" s="492" customFormat="1" ht="12.9" customHeight="1" x14ac:dyDescent="0.3">
      <c r="A249" s="472"/>
      <c r="B249" s="614" t="s">
        <v>111</v>
      </c>
      <c r="C249" s="526"/>
      <c r="D249" s="615"/>
      <c r="E249" s="543"/>
      <c r="F249" s="543"/>
      <c r="G249" s="543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9"/>
      <c r="T249" s="289"/>
      <c r="U249" s="289"/>
      <c r="V249" s="289"/>
      <c r="W249" s="289"/>
      <c r="X249" s="289"/>
      <c r="Y249" s="289"/>
      <c r="Z249" s="289"/>
      <c r="AA249" s="289"/>
      <c r="AB249" s="289"/>
      <c r="AC249" s="289"/>
      <c r="AD249" s="289"/>
      <c r="AE249" s="289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9"/>
      <c r="AP249" s="289"/>
      <c r="AQ249" s="289"/>
      <c r="AR249" s="289"/>
      <c r="AS249" s="289"/>
      <c r="AT249" s="289"/>
      <c r="AU249" s="289"/>
      <c r="AV249" s="289"/>
      <c r="AW249" s="289"/>
      <c r="AX249" s="289"/>
      <c r="AY249" s="289"/>
      <c r="AZ249" s="289"/>
      <c r="BA249" s="289"/>
      <c r="BB249" s="289"/>
      <c r="BC249" s="289"/>
      <c r="BD249" s="289"/>
      <c r="BE249" s="289"/>
      <c r="BF249" s="289"/>
      <c r="BG249" s="289"/>
      <c r="BH249" s="289"/>
    </row>
    <row r="250" spans="1:60" s="492" customFormat="1" ht="12.9" customHeight="1" x14ac:dyDescent="0.3">
      <c r="A250" s="472"/>
      <c r="B250" s="614"/>
      <c r="C250" s="526"/>
      <c r="D250" s="615"/>
      <c r="E250" s="634" t="str">
        <f t="shared" ref="E250:AJ250" si="157" xml:space="preserve"> E$26</f>
        <v>Condensates Production pre-sensitivity</v>
      </c>
      <c r="F250" s="634">
        <f t="shared" si="157"/>
        <v>0</v>
      </c>
      <c r="G250" s="634" t="str">
        <f t="shared" si="157"/>
        <v>MM bbl</v>
      </c>
      <c r="H250" s="634">
        <f t="shared" si="157"/>
        <v>0</v>
      </c>
      <c r="I250" s="516">
        <f t="shared" si="157"/>
        <v>20.999999999999996</v>
      </c>
      <c r="J250" s="634">
        <f t="shared" si="157"/>
        <v>0</v>
      </c>
      <c r="K250" s="634">
        <f t="shared" si="157"/>
        <v>0</v>
      </c>
      <c r="L250" s="634">
        <f t="shared" si="157"/>
        <v>0</v>
      </c>
      <c r="M250" s="634">
        <f t="shared" si="157"/>
        <v>0</v>
      </c>
      <c r="N250" s="634">
        <f t="shared" si="157"/>
        <v>0</v>
      </c>
      <c r="O250" s="634">
        <f t="shared" si="157"/>
        <v>0</v>
      </c>
      <c r="P250" s="634">
        <f t="shared" si="157"/>
        <v>0</v>
      </c>
      <c r="Q250" s="634">
        <f t="shared" si="157"/>
        <v>0</v>
      </c>
      <c r="R250" s="634">
        <f t="shared" si="157"/>
        <v>0</v>
      </c>
      <c r="S250" s="634">
        <f t="shared" si="157"/>
        <v>0</v>
      </c>
      <c r="T250" s="634">
        <f t="shared" si="157"/>
        <v>0.29399999999999998</v>
      </c>
      <c r="U250" s="634">
        <f t="shared" si="157"/>
        <v>0.71400000000000008</v>
      </c>
      <c r="V250" s="634">
        <f t="shared" si="157"/>
        <v>0.71400000000000008</v>
      </c>
      <c r="W250" s="634">
        <f t="shared" si="157"/>
        <v>0.71400000000000008</v>
      </c>
      <c r="X250" s="634">
        <f t="shared" si="157"/>
        <v>0.71400000000000008</v>
      </c>
      <c r="Y250" s="634">
        <f t="shared" si="157"/>
        <v>0.71400000000000008</v>
      </c>
      <c r="Z250" s="634">
        <f t="shared" si="157"/>
        <v>0.71400000000000008</v>
      </c>
      <c r="AA250" s="634">
        <f t="shared" si="157"/>
        <v>0.71400000000000008</v>
      </c>
      <c r="AB250" s="634">
        <f t="shared" si="157"/>
        <v>0.71400000000000008</v>
      </c>
      <c r="AC250" s="634">
        <f t="shared" si="157"/>
        <v>0.71400000000000008</v>
      </c>
      <c r="AD250" s="634">
        <f t="shared" si="157"/>
        <v>0.71400000000000008</v>
      </c>
      <c r="AE250" s="634">
        <f t="shared" si="157"/>
        <v>0.71400000000000008</v>
      </c>
      <c r="AF250" s="634">
        <f t="shared" si="157"/>
        <v>0.71400000000000008</v>
      </c>
      <c r="AG250" s="634">
        <f t="shared" si="157"/>
        <v>0.71400000000000008</v>
      </c>
      <c r="AH250" s="634">
        <f t="shared" si="157"/>
        <v>0.71400000000000008</v>
      </c>
      <c r="AI250" s="634">
        <f t="shared" si="157"/>
        <v>0.71400000000000008</v>
      </c>
      <c r="AJ250" s="634">
        <f t="shared" si="157"/>
        <v>0.71400000000000008</v>
      </c>
      <c r="AK250" s="634">
        <f t="shared" ref="AK250:BH250" si="158" xml:space="preserve"> AK$26</f>
        <v>0.71400000000000008</v>
      </c>
      <c r="AL250" s="634">
        <f t="shared" si="158"/>
        <v>0.71400000000000008</v>
      </c>
      <c r="AM250" s="634">
        <f t="shared" si="158"/>
        <v>0.71400000000000008</v>
      </c>
      <c r="AN250" s="634">
        <f t="shared" si="158"/>
        <v>0.71400000000000008</v>
      </c>
      <c r="AO250" s="634">
        <f t="shared" si="158"/>
        <v>0.71400000000000008</v>
      </c>
      <c r="AP250" s="634">
        <f t="shared" si="158"/>
        <v>0.71400000000000008</v>
      </c>
      <c r="AQ250" s="634">
        <f t="shared" si="158"/>
        <v>0.71400000000000008</v>
      </c>
      <c r="AR250" s="634">
        <f t="shared" si="158"/>
        <v>0.71400000000000008</v>
      </c>
      <c r="AS250" s="634">
        <f t="shared" si="158"/>
        <v>0.71400000000000008</v>
      </c>
      <c r="AT250" s="634">
        <f t="shared" si="158"/>
        <v>0.71400000000000008</v>
      </c>
      <c r="AU250" s="634">
        <f t="shared" si="158"/>
        <v>0.71400000000000008</v>
      </c>
      <c r="AV250" s="634">
        <f t="shared" si="158"/>
        <v>0.71400000000000008</v>
      </c>
      <c r="AW250" s="634">
        <f t="shared" si="158"/>
        <v>0.71400000000000008</v>
      </c>
      <c r="AX250" s="634">
        <f t="shared" si="158"/>
        <v>0</v>
      </c>
      <c r="AY250" s="634">
        <f t="shared" si="158"/>
        <v>0</v>
      </c>
      <c r="AZ250" s="634">
        <f t="shared" si="158"/>
        <v>0</v>
      </c>
      <c r="BA250" s="634">
        <f t="shared" si="158"/>
        <v>0</v>
      </c>
      <c r="BB250" s="634">
        <f t="shared" si="158"/>
        <v>0</v>
      </c>
      <c r="BC250" s="634">
        <f t="shared" si="158"/>
        <v>0</v>
      </c>
      <c r="BD250" s="634">
        <f t="shared" si="158"/>
        <v>0</v>
      </c>
      <c r="BE250" s="634">
        <f t="shared" si="158"/>
        <v>0</v>
      </c>
      <c r="BF250" s="634">
        <f t="shared" si="158"/>
        <v>0</v>
      </c>
      <c r="BG250" s="634">
        <f t="shared" si="158"/>
        <v>0</v>
      </c>
      <c r="BH250" s="634">
        <f t="shared" si="158"/>
        <v>0</v>
      </c>
    </row>
    <row r="251" spans="1:60" s="493" customFormat="1" ht="12.9" customHeight="1" x14ac:dyDescent="0.3">
      <c r="A251" s="472"/>
      <c r="B251" s="614"/>
      <c r="C251" s="473"/>
      <c r="D251" s="615"/>
      <c r="E251" s="516" t="s">
        <v>648</v>
      </c>
      <c r="F251" s="516"/>
      <c r="G251" s="516" t="s">
        <v>177</v>
      </c>
      <c r="H251" s="516"/>
      <c r="I251" s="516">
        <f xml:space="preserve"> SUM(K251:BH251)</f>
        <v>1</v>
      </c>
      <c r="J251" s="516"/>
      <c r="K251" s="516">
        <f>IF(AND(K250=MAX($K$250:BH250),L250&lt;K250),1,0)</f>
        <v>0</v>
      </c>
      <c r="L251" s="516">
        <f>IF(AND(L250=MAX($K$250:BI250),M250&lt;L250),1,0)</f>
        <v>0</v>
      </c>
      <c r="M251" s="516">
        <f>IF(AND(M250=MAX($K$250:BJ250),N250&lt;M250),1,0)</f>
        <v>0</v>
      </c>
      <c r="N251" s="516">
        <f>IF(AND(N250=MAX($K$250:BK250),O250&lt;N250),1,0)</f>
        <v>0</v>
      </c>
      <c r="O251" s="516">
        <f>IF(AND(O250=MAX($K$250:BL250),P250&lt;O250),1,0)</f>
        <v>0</v>
      </c>
      <c r="P251" s="516">
        <f>IF(AND(P250=MAX($K$250:BM250),Q250&lt;P250),1,0)</f>
        <v>0</v>
      </c>
      <c r="Q251" s="516">
        <f>IF(AND(Q250=MAX($K$250:BN250),R250&lt;Q250),1,0)</f>
        <v>0</v>
      </c>
      <c r="R251" s="516">
        <f>IF(AND(R250=MAX($K$250:BO250),S250&lt;R250),1,0)</f>
        <v>0</v>
      </c>
      <c r="S251" s="516">
        <f>IF(AND(S250=MAX($K$250:BP250),T250&lt;S250),1,0)</f>
        <v>0</v>
      </c>
      <c r="T251" s="516">
        <f>IF(AND(T250=MAX($K$250:BQ250),U250&lt;T250),1,0)</f>
        <v>0</v>
      </c>
      <c r="U251" s="516">
        <f>IF(AND(U250=MAX($K$250:BR250),V250&lt;U250),1,0)</f>
        <v>0</v>
      </c>
      <c r="V251" s="516">
        <f>IF(AND(V250=MAX($K$250:BS250),W250&lt;V250),1,0)</f>
        <v>0</v>
      </c>
      <c r="W251" s="516">
        <f>IF(AND(W250=MAX($K$250:BT250),X250&lt;W250),1,0)</f>
        <v>0</v>
      </c>
      <c r="X251" s="516">
        <f>IF(AND(X250=MAX($K$250:BU250),Y250&lt;X250),1,0)</f>
        <v>0</v>
      </c>
      <c r="Y251" s="516">
        <f>IF(AND(Y250=MAX($K$250:BV250),Z250&lt;Y250),1,0)</f>
        <v>0</v>
      </c>
      <c r="Z251" s="516">
        <f>IF(AND(Z250=MAX($K$250:BW250),AA250&lt;Z250),1,0)</f>
        <v>0</v>
      </c>
      <c r="AA251" s="516">
        <f>IF(AND(AA250=MAX($K$250:BX250),AB250&lt;AA250),1,0)</f>
        <v>0</v>
      </c>
      <c r="AB251" s="516">
        <f>IF(AND(AB250=MAX($K$250:BY250),AC250&lt;AB250),1,0)</f>
        <v>0</v>
      </c>
      <c r="AC251" s="516">
        <f>IF(AND(AC250=MAX($K$250:BZ250),AD250&lt;AC250),1,0)</f>
        <v>0</v>
      </c>
      <c r="AD251" s="516">
        <f>IF(AND(AD250=MAX($K$250:CA250),AE250&lt;AD250),1,0)</f>
        <v>0</v>
      </c>
      <c r="AE251" s="516">
        <f>IF(AND(AE250=MAX($K$250:CB250),AF250&lt;AE250),1,0)</f>
        <v>0</v>
      </c>
      <c r="AF251" s="516">
        <f>IF(AND(AF250=MAX($K$250:CC250),AG250&lt;AF250),1,0)</f>
        <v>0</v>
      </c>
      <c r="AG251" s="516">
        <f>IF(AND(AG250=MAX($K$250:CD250),AH250&lt;AG250),1,0)</f>
        <v>0</v>
      </c>
      <c r="AH251" s="516">
        <f>IF(AND(AH250=MAX($K$250:CE250),AI250&lt;AH250),1,0)</f>
        <v>0</v>
      </c>
      <c r="AI251" s="516">
        <f>IF(AND(AI250=MAX($K$250:CF250),AJ250&lt;AI250),1,0)</f>
        <v>0</v>
      </c>
      <c r="AJ251" s="516">
        <f>IF(AND(AJ250=MAX($K$250:CG250),AK250&lt;AJ250),1,0)</f>
        <v>0</v>
      </c>
      <c r="AK251" s="516">
        <f>IF(AND(AK250=MAX($K$250:CH250),AL250&lt;AK250),1,0)</f>
        <v>0</v>
      </c>
      <c r="AL251" s="516">
        <f>IF(AND(AL250=MAX($K$250:CI250),AM250&lt;AL250),1,0)</f>
        <v>0</v>
      </c>
      <c r="AM251" s="516">
        <f>IF(AND(AM250=MAX($K$250:CJ250),AN250&lt;AM250),1,0)</f>
        <v>0</v>
      </c>
      <c r="AN251" s="516">
        <f>IF(AND(AN250=MAX($K$250:CK250),AO250&lt;AN250),1,0)</f>
        <v>0</v>
      </c>
      <c r="AO251" s="516">
        <f>IF(AND(AO250=MAX($K$250:CL250),AP250&lt;AO250),1,0)</f>
        <v>0</v>
      </c>
      <c r="AP251" s="516">
        <f>IF(AND(AP250=MAX($K$250:CM250),AQ250&lt;AP250),1,0)</f>
        <v>0</v>
      </c>
      <c r="AQ251" s="516">
        <f>IF(AND(AQ250=MAX($K$250:CN250),AR250&lt;AQ250),1,0)</f>
        <v>0</v>
      </c>
      <c r="AR251" s="516">
        <f>IF(AND(AR250=MAX($K$250:CO250),AS250&lt;AR250),1,0)</f>
        <v>0</v>
      </c>
      <c r="AS251" s="516">
        <f>IF(AND(AS250=MAX($K$250:CP250),AT250&lt;AS250),1,0)</f>
        <v>0</v>
      </c>
      <c r="AT251" s="516">
        <f>IF(AND(AT250=MAX($K$250:CQ250),AU250&lt;AT250),1,0)</f>
        <v>0</v>
      </c>
      <c r="AU251" s="516">
        <f>IF(AND(AU250=MAX($K$250:CR250),AV250&lt;AU250),1,0)</f>
        <v>0</v>
      </c>
      <c r="AV251" s="516">
        <f>IF(AND(AV250=MAX($K$250:CS250),AW250&lt;AV250),1,0)</f>
        <v>0</v>
      </c>
      <c r="AW251" s="516">
        <f>IF(AND(AW250=MAX($K$250:CT250),AX250&lt;AW250),1,0)</f>
        <v>1</v>
      </c>
      <c r="AX251" s="516">
        <f>IF(AND(AX250=MAX($K$250:CU250),AY250&lt;AX250),1,0)</f>
        <v>0</v>
      </c>
      <c r="AY251" s="516">
        <f>IF(AND(AY250=MAX($K$250:CV250),AZ250&lt;AY250),1,0)</f>
        <v>0</v>
      </c>
      <c r="AZ251" s="516">
        <f>IF(AND(AZ250=MAX($K$250:CW250),BA250&lt;AZ250),1,0)</f>
        <v>0</v>
      </c>
      <c r="BA251" s="516">
        <f>IF(AND(BA250=MAX($K$250:CX250),BB250&lt;BA250),1,0)</f>
        <v>0</v>
      </c>
      <c r="BB251" s="516">
        <f>IF(AND(BB250=MAX($K$250:CY250),BC250&lt;BB250),1,0)</f>
        <v>0</v>
      </c>
      <c r="BC251" s="516">
        <f>IF(AND(BC250=MAX($K$250:CZ250),BD250&lt;BC250),1,0)</f>
        <v>0</v>
      </c>
      <c r="BD251" s="516">
        <f>IF(AND(BD250=MAX($K$250:DA250),BE250&lt;BD250),1,0)</f>
        <v>0</v>
      </c>
      <c r="BE251" s="516">
        <f>IF(AND(BE250=MAX($K$250:DB250),BF250&lt;BE250),1,0)</f>
        <v>0</v>
      </c>
      <c r="BF251" s="516">
        <f>IF(AND(BF250=MAX($K$250:DC250),BG250&lt;BF250),1,0)</f>
        <v>0</v>
      </c>
      <c r="BG251" s="516">
        <f>IF(AND(BG250=MAX($K$250:DD250),BH250&lt;BG250),1,0)</f>
        <v>0</v>
      </c>
      <c r="BH251" s="516">
        <f>IF(AND(BH250=MAX($K$250:DE250),BI250&lt;BH250),1,0)</f>
        <v>0</v>
      </c>
    </row>
    <row r="252" spans="1:60" s="492" customFormat="1" ht="12.9" customHeight="1" x14ac:dyDescent="0.3">
      <c r="A252" s="472"/>
      <c r="B252" s="614"/>
      <c r="C252" s="526"/>
      <c r="D252" s="615"/>
      <c r="E252" s="543"/>
      <c r="F252" s="543"/>
      <c r="G252" s="543"/>
      <c r="H252" s="289"/>
      <c r="I252" s="289"/>
      <c r="J252" s="289"/>
      <c r="K252" s="289"/>
      <c r="L252" s="289"/>
      <c r="M252" s="289"/>
      <c r="N252" s="289"/>
      <c r="O252" s="289"/>
      <c r="P252" s="289"/>
      <c r="Q252" s="289"/>
      <c r="R252" s="289"/>
      <c r="S252" s="289"/>
      <c r="T252" s="289"/>
      <c r="U252" s="289"/>
      <c r="V252" s="289"/>
      <c r="W252" s="289"/>
      <c r="X252" s="289"/>
      <c r="Y252" s="289"/>
      <c r="Z252" s="289"/>
      <c r="AA252" s="289"/>
      <c r="AB252" s="289"/>
      <c r="AC252" s="289"/>
      <c r="AD252" s="289"/>
      <c r="AE252" s="289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9"/>
      <c r="AP252" s="289"/>
      <c r="AQ252" s="289"/>
      <c r="AR252" s="289"/>
      <c r="AS252" s="289"/>
      <c r="AT252" s="289"/>
      <c r="AU252" s="289"/>
      <c r="AV252" s="289"/>
      <c r="AW252" s="289"/>
      <c r="AX252" s="289"/>
      <c r="AY252" s="289"/>
      <c r="AZ252" s="289"/>
      <c r="BA252" s="289"/>
      <c r="BB252" s="289"/>
      <c r="BC252" s="289"/>
      <c r="BD252" s="289"/>
      <c r="BE252" s="289"/>
      <c r="BF252" s="289"/>
      <c r="BG252" s="289"/>
      <c r="BH252" s="289"/>
    </row>
    <row r="253" spans="1:60" s="487" customFormat="1" ht="12.9" customHeight="1" x14ac:dyDescent="0.3">
      <c r="A253" s="478"/>
      <c r="B253" s="478"/>
      <c r="C253" s="483"/>
      <c r="D253" s="632"/>
      <c r="E253" s="632" t="str">
        <f t="shared" ref="E253:AJ253" si="159" xml:space="preserve"> E$42</f>
        <v>Gas Production Volume</v>
      </c>
      <c r="F253" s="632">
        <f t="shared" si="159"/>
        <v>0</v>
      </c>
      <c r="G253" s="632" t="str">
        <f t="shared" si="159"/>
        <v>tcf</v>
      </c>
      <c r="H253" s="632">
        <f t="shared" si="159"/>
        <v>0</v>
      </c>
      <c r="I253" s="632">
        <f t="shared" si="159"/>
        <v>2.9999999999999996</v>
      </c>
      <c r="J253" s="632">
        <f t="shared" si="159"/>
        <v>0</v>
      </c>
      <c r="K253" s="632">
        <f t="shared" si="159"/>
        <v>0</v>
      </c>
      <c r="L253" s="632">
        <f t="shared" si="159"/>
        <v>0</v>
      </c>
      <c r="M253" s="632">
        <f t="shared" si="159"/>
        <v>0</v>
      </c>
      <c r="N253" s="632">
        <f t="shared" si="159"/>
        <v>0</v>
      </c>
      <c r="O253" s="632">
        <f t="shared" si="159"/>
        <v>0</v>
      </c>
      <c r="P253" s="632">
        <f t="shared" si="159"/>
        <v>0</v>
      </c>
      <c r="Q253" s="632">
        <f t="shared" si="159"/>
        <v>0</v>
      </c>
      <c r="R253" s="632">
        <f t="shared" si="159"/>
        <v>0</v>
      </c>
      <c r="S253" s="632">
        <f t="shared" si="159"/>
        <v>0</v>
      </c>
      <c r="T253" s="632">
        <f t="shared" si="159"/>
        <v>4.2000000000000003E-2</v>
      </c>
      <c r="U253" s="632">
        <f t="shared" si="159"/>
        <v>0.10200000000000001</v>
      </c>
      <c r="V253" s="632">
        <f t="shared" si="159"/>
        <v>0.10200000000000001</v>
      </c>
      <c r="W253" s="632">
        <f t="shared" si="159"/>
        <v>0.10200000000000001</v>
      </c>
      <c r="X253" s="632">
        <f t="shared" si="159"/>
        <v>0.10200000000000001</v>
      </c>
      <c r="Y253" s="632">
        <f t="shared" si="159"/>
        <v>0.10200000000000001</v>
      </c>
      <c r="Z253" s="632">
        <f t="shared" si="159"/>
        <v>0.10200000000000001</v>
      </c>
      <c r="AA253" s="632">
        <f t="shared" si="159"/>
        <v>0.10200000000000001</v>
      </c>
      <c r="AB253" s="632">
        <f t="shared" si="159"/>
        <v>0.10200000000000001</v>
      </c>
      <c r="AC253" s="632">
        <f t="shared" si="159"/>
        <v>0.10200000000000001</v>
      </c>
      <c r="AD253" s="632">
        <f t="shared" si="159"/>
        <v>0.10200000000000001</v>
      </c>
      <c r="AE253" s="632">
        <f t="shared" si="159"/>
        <v>0.10200000000000001</v>
      </c>
      <c r="AF253" s="632">
        <f t="shared" si="159"/>
        <v>0.10200000000000001</v>
      </c>
      <c r="AG253" s="632">
        <f t="shared" si="159"/>
        <v>0.10200000000000001</v>
      </c>
      <c r="AH253" s="632">
        <f t="shared" si="159"/>
        <v>0.10200000000000001</v>
      </c>
      <c r="AI253" s="632">
        <f t="shared" si="159"/>
        <v>0.10200000000000001</v>
      </c>
      <c r="AJ253" s="632">
        <f t="shared" si="159"/>
        <v>0.10200000000000001</v>
      </c>
      <c r="AK253" s="632">
        <f t="shared" ref="AK253:BH253" si="160" xml:space="preserve"> AK$42</f>
        <v>0.10200000000000001</v>
      </c>
      <c r="AL253" s="632">
        <f t="shared" si="160"/>
        <v>0.10200000000000001</v>
      </c>
      <c r="AM253" s="632">
        <f t="shared" si="160"/>
        <v>0.10200000000000001</v>
      </c>
      <c r="AN253" s="632">
        <f t="shared" si="160"/>
        <v>0.10200000000000001</v>
      </c>
      <c r="AO253" s="632">
        <f t="shared" si="160"/>
        <v>0.10200000000000001</v>
      </c>
      <c r="AP253" s="632">
        <f t="shared" si="160"/>
        <v>0.10200000000000001</v>
      </c>
      <c r="AQ253" s="632">
        <f t="shared" si="160"/>
        <v>0.10200000000000001</v>
      </c>
      <c r="AR253" s="632">
        <f t="shared" si="160"/>
        <v>0.10200000000000001</v>
      </c>
      <c r="AS253" s="632">
        <f t="shared" si="160"/>
        <v>0.10200000000000001</v>
      </c>
      <c r="AT253" s="632">
        <f t="shared" si="160"/>
        <v>0.10200000000000001</v>
      </c>
      <c r="AU253" s="632">
        <f t="shared" si="160"/>
        <v>0.10200000000000001</v>
      </c>
      <c r="AV253" s="632">
        <f t="shared" si="160"/>
        <v>0.10200000000000001</v>
      </c>
      <c r="AW253" s="632">
        <f t="shared" si="160"/>
        <v>0.10200000000000001</v>
      </c>
      <c r="AX253" s="632">
        <f t="shared" si="160"/>
        <v>0</v>
      </c>
      <c r="AY253" s="632">
        <f t="shared" si="160"/>
        <v>0</v>
      </c>
      <c r="AZ253" s="632">
        <f t="shared" si="160"/>
        <v>0</v>
      </c>
      <c r="BA253" s="632">
        <f t="shared" si="160"/>
        <v>0</v>
      </c>
      <c r="BB253" s="632">
        <f t="shared" si="160"/>
        <v>0</v>
      </c>
      <c r="BC253" s="632">
        <f t="shared" si="160"/>
        <v>0</v>
      </c>
      <c r="BD253" s="632">
        <f t="shared" si="160"/>
        <v>0</v>
      </c>
      <c r="BE253" s="632">
        <f t="shared" si="160"/>
        <v>0</v>
      </c>
      <c r="BF253" s="632">
        <f t="shared" si="160"/>
        <v>0</v>
      </c>
      <c r="BG253" s="632">
        <f t="shared" si="160"/>
        <v>0</v>
      </c>
      <c r="BH253" s="632">
        <f t="shared" si="160"/>
        <v>0</v>
      </c>
    </row>
    <row r="254" spans="1:60" s="493" customFormat="1" ht="12.9" customHeight="1" x14ac:dyDescent="0.3">
      <c r="A254" s="472"/>
      <c r="B254" s="614"/>
      <c r="C254" s="473"/>
      <c r="D254" s="615"/>
      <c r="E254" s="516" t="s">
        <v>649</v>
      </c>
      <c r="F254" s="516"/>
      <c r="G254" s="516" t="s">
        <v>177</v>
      </c>
      <c r="H254" s="516"/>
      <c r="I254" s="516">
        <f xml:space="preserve"> SUM(K254:BH254)</f>
        <v>1</v>
      </c>
      <c r="J254" s="516"/>
      <c r="K254" s="516">
        <f>IF(AND(K253=MAX($K$253:BH253),L253&lt;K253),1,0)</f>
        <v>0</v>
      </c>
      <c r="L254" s="516">
        <f>IF(AND(L253=MAX($K$253:BI253),M253&lt;L253),1,0)</f>
        <v>0</v>
      </c>
      <c r="M254" s="516">
        <f>IF(AND(M253=MAX($K$253:BJ253),N253&lt;M253),1,0)</f>
        <v>0</v>
      </c>
      <c r="N254" s="516">
        <f>IF(AND(N253=MAX($K$253:BK253),O253&lt;N253),1,0)</f>
        <v>0</v>
      </c>
      <c r="O254" s="516">
        <f>IF(AND(O253=MAX($K$253:BL253),P253&lt;O253),1,0)</f>
        <v>0</v>
      </c>
      <c r="P254" s="516">
        <f>IF(AND(P253=MAX($K$253:BM253),Q253&lt;P253),1,0)</f>
        <v>0</v>
      </c>
      <c r="Q254" s="516">
        <f>IF(AND(Q253=MAX($K$253:BN253),R253&lt;Q253),1,0)</f>
        <v>0</v>
      </c>
      <c r="R254" s="516">
        <f>IF(AND(R253=MAX($K$253:BO253),S253&lt;R253),1,0)</f>
        <v>0</v>
      </c>
      <c r="S254" s="516">
        <f>IF(AND(S253=MAX($K$253:BP253),T253&lt;S253),1,0)</f>
        <v>0</v>
      </c>
      <c r="T254" s="516">
        <f>IF(AND(T253=MAX($K$253:BQ253),U253&lt;T253),1,0)</f>
        <v>0</v>
      </c>
      <c r="U254" s="516">
        <f>IF(AND(U253=MAX($K$253:BR253),V253&lt;U253),1,0)</f>
        <v>0</v>
      </c>
      <c r="V254" s="516">
        <f>IF(AND(V253=MAX($K$253:BS253),W253&lt;V253),1,0)</f>
        <v>0</v>
      </c>
      <c r="W254" s="516">
        <f>IF(AND(W253=MAX($K$253:BT253),X253&lt;W253),1,0)</f>
        <v>0</v>
      </c>
      <c r="X254" s="516">
        <f>IF(AND(X253=MAX($K$253:BU253),Y253&lt;X253),1,0)</f>
        <v>0</v>
      </c>
      <c r="Y254" s="516">
        <f>IF(AND(Y253=MAX($K$253:BV253),Z253&lt;Y253),1,0)</f>
        <v>0</v>
      </c>
      <c r="Z254" s="516">
        <f>IF(AND(Z253=MAX($K$253:BW253),AA253&lt;Z253),1,0)</f>
        <v>0</v>
      </c>
      <c r="AA254" s="516">
        <f>IF(AND(AA253=MAX($K$253:BX253),AB253&lt;AA253),1,0)</f>
        <v>0</v>
      </c>
      <c r="AB254" s="516">
        <f>IF(AND(AB253=MAX($K$253:BY253),AC253&lt;AB253),1,0)</f>
        <v>0</v>
      </c>
      <c r="AC254" s="516">
        <f>IF(AND(AC253=MAX($K$253:BZ253),AD253&lt;AC253),1,0)</f>
        <v>0</v>
      </c>
      <c r="AD254" s="516">
        <f>IF(AND(AD253=MAX($K$253:CA253),AE253&lt;AD253),1,0)</f>
        <v>0</v>
      </c>
      <c r="AE254" s="516">
        <f>IF(AND(AE253=MAX($K$253:CB253),AF253&lt;AE253),1,0)</f>
        <v>0</v>
      </c>
      <c r="AF254" s="516">
        <f>IF(AND(AF253=MAX($K$253:CC253),AG253&lt;AF253),1,0)</f>
        <v>0</v>
      </c>
      <c r="AG254" s="516">
        <f>IF(AND(AG253=MAX($K$253:CD253),AH253&lt;AG253),1,0)</f>
        <v>0</v>
      </c>
      <c r="AH254" s="516">
        <f>IF(AND(AH253=MAX($K$253:CE253),AI253&lt;AH253),1,0)</f>
        <v>0</v>
      </c>
      <c r="AI254" s="516">
        <f>IF(AND(AI253=MAX($K$253:CF253),AJ253&lt;AI253),1,0)</f>
        <v>0</v>
      </c>
      <c r="AJ254" s="516">
        <f>IF(AND(AJ253=MAX($K$253:CG253),AK253&lt;AJ253),1,0)</f>
        <v>0</v>
      </c>
      <c r="AK254" s="516">
        <f>IF(AND(AK253=MAX($K$253:CH253),AL253&lt;AK253),1,0)</f>
        <v>0</v>
      </c>
      <c r="AL254" s="516">
        <f>IF(AND(AL253=MAX($K$253:CI253),AM253&lt;AL253),1,0)</f>
        <v>0</v>
      </c>
      <c r="AM254" s="516">
        <f>IF(AND(AM253=MAX($K$253:CJ253),AN253&lt;AM253),1,0)</f>
        <v>0</v>
      </c>
      <c r="AN254" s="516">
        <f>IF(AND(AN253=MAX($K$253:CK253),AO253&lt;AN253),1,0)</f>
        <v>0</v>
      </c>
      <c r="AO254" s="516">
        <f>IF(AND(AO253=MAX($K$253:CL253),AP253&lt;AO253),1,0)</f>
        <v>0</v>
      </c>
      <c r="AP254" s="516">
        <f>IF(AND(AP253=MAX($K$253:CM253),AQ253&lt;AP253),1,0)</f>
        <v>0</v>
      </c>
      <c r="AQ254" s="516">
        <f>IF(AND(AQ253=MAX($K$253:CN253),AR253&lt;AQ253),1,0)</f>
        <v>0</v>
      </c>
      <c r="AR254" s="516">
        <f>IF(AND(AR253=MAX($K$253:CO253),AS253&lt;AR253),1,0)</f>
        <v>0</v>
      </c>
      <c r="AS254" s="516">
        <f>IF(AND(AS253=MAX($K$253:CP253),AT253&lt;AS253),1,0)</f>
        <v>0</v>
      </c>
      <c r="AT254" s="516">
        <f>IF(AND(AT253=MAX($K$253:CQ253),AU253&lt;AT253),1,0)</f>
        <v>0</v>
      </c>
      <c r="AU254" s="516">
        <f>IF(AND(AU253=MAX($K$253:CR253),AV253&lt;AU253),1,0)</f>
        <v>0</v>
      </c>
      <c r="AV254" s="516">
        <f>IF(AND(AV253=MAX($K$253:CS253),AW253&lt;AV253),1,0)</f>
        <v>0</v>
      </c>
      <c r="AW254" s="516">
        <f>IF(AND(AW253=MAX($K$253:CT253),AX253&lt;AW253),1,0)</f>
        <v>1</v>
      </c>
      <c r="AX254" s="516">
        <f>IF(AND(AX253=MAX($K$253:CU253),AY253&lt;AX253),1,0)</f>
        <v>0</v>
      </c>
      <c r="AY254" s="516">
        <f>IF(AND(AY253=MAX($K$253:CV253),AZ253&lt;AY253),1,0)</f>
        <v>0</v>
      </c>
      <c r="AZ254" s="516">
        <f>IF(AND(AZ253=MAX($K$253:CW253),BA253&lt;AZ253),1,0)</f>
        <v>0</v>
      </c>
      <c r="BA254" s="516">
        <f>IF(AND(BA253=MAX($K$253:CX253),BB253&lt;BA253),1,0)</f>
        <v>0</v>
      </c>
      <c r="BB254" s="516">
        <f>IF(AND(BB253=MAX($K$253:CY253),BC253&lt;BB253),1,0)</f>
        <v>0</v>
      </c>
      <c r="BC254" s="516">
        <f>IF(AND(BC253=MAX($K$253:CZ253),BD253&lt;BC253),1,0)</f>
        <v>0</v>
      </c>
      <c r="BD254" s="516">
        <f>IF(AND(BD253=MAX($K$253:DA253),BE253&lt;BD253),1,0)</f>
        <v>0</v>
      </c>
      <c r="BE254" s="516">
        <f>IF(AND(BE253=MAX($K$253:DB253),BF253&lt;BE253),1,0)</f>
        <v>0</v>
      </c>
      <c r="BF254" s="516">
        <f>IF(AND(BF253=MAX($K$253:DC253),BG253&lt;BF253),1,0)</f>
        <v>0</v>
      </c>
      <c r="BG254" s="516">
        <f>IF(AND(BG253=MAX($K$253:DD253),BH253&lt;BG253),1,0)</f>
        <v>0</v>
      </c>
      <c r="BH254" s="516">
        <f>IF(AND(BH253=MAX($K$253:DE253),BI253&lt;BH253),1,0)</f>
        <v>0</v>
      </c>
    </row>
    <row r="255" spans="1:60" s="492" customFormat="1" ht="12.9" customHeight="1" x14ac:dyDescent="0.3">
      <c r="A255" s="472"/>
      <c r="B255" s="614"/>
      <c r="C255" s="526"/>
      <c r="D255" s="615"/>
      <c r="E255" s="543"/>
      <c r="F255" s="543"/>
      <c r="G255" s="543"/>
      <c r="H255" s="289"/>
      <c r="I255" s="289"/>
      <c r="J255" s="289"/>
      <c r="K255" s="289"/>
      <c r="L255" s="289"/>
      <c r="M255" s="289"/>
      <c r="N255" s="289"/>
      <c r="O255" s="289"/>
      <c r="P255" s="289"/>
      <c r="Q255" s="289"/>
      <c r="R255" s="289"/>
      <c r="S255" s="289"/>
      <c r="T255" s="289"/>
      <c r="U255" s="289"/>
      <c r="V255" s="289"/>
      <c r="W255" s="289"/>
      <c r="X255" s="289"/>
      <c r="Y255" s="289"/>
      <c r="Z255" s="289"/>
      <c r="AA255" s="289"/>
      <c r="AB255" s="289"/>
      <c r="AC255" s="289"/>
      <c r="AD255" s="289"/>
      <c r="AE255" s="289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9"/>
      <c r="AP255" s="289"/>
      <c r="AQ255" s="289"/>
      <c r="AR255" s="289"/>
      <c r="AS255" s="289"/>
      <c r="AT255" s="289"/>
      <c r="AU255" s="289"/>
      <c r="AV255" s="289"/>
      <c r="AW255" s="289"/>
      <c r="AX255" s="289"/>
      <c r="AY255" s="289"/>
      <c r="AZ255" s="289"/>
      <c r="BA255" s="289"/>
      <c r="BB255" s="289"/>
      <c r="BC255" s="289"/>
      <c r="BD255" s="289"/>
      <c r="BE255" s="289"/>
      <c r="BF255" s="289"/>
      <c r="BG255" s="289"/>
      <c r="BH255" s="289"/>
    </row>
    <row r="256" spans="1:60" s="493" customFormat="1" ht="12.9" customHeight="1" x14ac:dyDescent="0.3">
      <c r="A256" s="472"/>
      <c r="B256" s="614"/>
      <c r="C256" s="473"/>
      <c r="D256" s="615"/>
      <c r="E256" s="516" t="s">
        <v>650</v>
      </c>
      <c r="F256" s="516"/>
      <c r="G256" s="516" t="s">
        <v>579</v>
      </c>
      <c r="H256" s="516"/>
      <c r="I256" s="516">
        <f xml:space="preserve"> SUM(K256:BH256)</f>
        <v>1</v>
      </c>
      <c r="J256" s="516"/>
      <c r="K256" s="516">
        <f>IF(AND(SUM($K$251:K251)+SUM($K$254:K254)=2,SUM(J$251:$K251)+SUM(J$254:$K254)&lt;2),1,0)</f>
        <v>0</v>
      </c>
      <c r="L256" s="516">
        <f>IF(AND(SUM($K$251:L251)+SUM($K$254:L254)=2,SUM(K$251:$K251)+SUM(K$254:$K254)&lt;2),1,0)</f>
        <v>0</v>
      </c>
      <c r="M256" s="516">
        <f>IF(AND(SUM($K$251:M251)+SUM($K$254:M254)=2,SUM($K$251:L251)+SUM($K$254:L254)&lt;2),1,0)</f>
        <v>0</v>
      </c>
      <c r="N256" s="516">
        <f>IF(AND(SUM($K$251:N251)+SUM($K$254:N254)=2,SUM($K$251:M251)+SUM($K$254:M254)&lt;2),1,0)</f>
        <v>0</v>
      </c>
      <c r="O256" s="516">
        <f>IF(AND(SUM($K$251:O251)+SUM($K$254:O254)=2,SUM($K$251:N251)+SUM($K$254:N254)&lt;2),1,0)</f>
        <v>0</v>
      </c>
      <c r="P256" s="516">
        <f>IF(AND(SUM($K$251:P251)+SUM($K$254:P254)=2,SUM($K$251:O251)+SUM($K$254:O254)&lt;2),1,0)</f>
        <v>0</v>
      </c>
      <c r="Q256" s="516">
        <f>IF(AND(SUM($K$251:Q251)+SUM($K$254:Q254)=2,SUM($K$251:P251)+SUM($K$254:P254)&lt;2),1,0)</f>
        <v>0</v>
      </c>
      <c r="R256" s="516">
        <f>IF(AND(SUM($K$251:R251)+SUM($K$254:R254)=2,SUM($K$251:Q251)+SUM($K$254:Q254)&lt;2),1,0)</f>
        <v>0</v>
      </c>
      <c r="S256" s="516">
        <f>IF(AND(SUM($K$251:S251)+SUM($K$254:S254)=2,SUM($K$251:R251)+SUM($K$254:R254)&lt;2),1,0)</f>
        <v>0</v>
      </c>
      <c r="T256" s="516">
        <f>IF(AND(SUM($K$251:T251)+SUM($K$254:T254)=2,SUM($K$251:S251)+SUM($K$254:S254)&lt;2),1,0)</f>
        <v>0</v>
      </c>
      <c r="U256" s="516">
        <f>IF(AND(SUM($K$251:U251)+SUM($K$254:U254)=2,SUM($K$251:T251)+SUM($K$254:T254)&lt;2),1,0)</f>
        <v>0</v>
      </c>
      <c r="V256" s="516">
        <f>IF(AND(SUM($K$251:V251)+SUM($K$254:V254)=2,SUM($K$251:U251)+SUM($K$254:U254)&lt;2),1,0)</f>
        <v>0</v>
      </c>
      <c r="W256" s="516">
        <f>IF(AND(SUM($K$251:W251)+SUM($K$254:W254)=2,SUM($K$251:V251)+SUM($K$254:V254)&lt;2),1,0)</f>
        <v>0</v>
      </c>
      <c r="X256" s="516">
        <f>IF(AND(SUM($K$251:X251)+SUM($K$254:X254)=2,SUM($K$251:W251)+SUM($K$254:W254)&lt;2),1,0)</f>
        <v>0</v>
      </c>
      <c r="Y256" s="516">
        <f>IF(AND(SUM($K$251:Y251)+SUM($K$254:Y254)=2,SUM($K$251:X251)+SUM($K$254:X254)&lt;2),1,0)</f>
        <v>0</v>
      </c>
      <c r="Z256" s="516">
        <f>IF(AND(SUM($K$251:Z251)+SUM($K$254:Z254)=2,SUM($K$251:Y251)+SUM($K$254:Y254)&lt;2),1,0)</f>
        <v>0</v>
      </c>
      <c r="AA256" s="516">
        <f>IF(AND(SUM($K$251:AA251)+SUM($K$254:AA254)=2,SUM($K$251:Z251)+SUM($K$254:Z254)&lt;2),1,0)</f>
        <v>0</v>
      </c>
      <c r="AB256" s="516">
        <f>IF(AND(SUM($K$251:AB251)+SUM($K$254:AB254)=2,SUM($K$251:AA251)+SUM($K$254:AA254)&lt;2),1,0)</f>
        <v>0</v>
      </c>
      <c r="AC256" s="516">
        <f>IF(AND(SUM($K$251:AC251)+SUM($K$254:AC254)=2,SUM($K$251:AB251)+SUM($K$254:AB254)&lt;2),1,0)</f>
        <v>0</v>
      </c>
      <c r="AD256" s="516">
        <f>IF(AND(SUM($K$251:AD251)+SUM($K$254:AD254)=2,SUM($K$251:AC251)+SUM($K$254:AC254)&lt;2),1,0)</f>
        <v>0</v>
      </c>
      <c r="AE256" s="516">
        <f>IF(AND(SUM($K$251:AE251)+SUM($K$254:AE254)=2,SUM($K$251:AD251)+SUM($K$254:AD254)&lt;2),1,0)</f>
        <v>0</v>
      </c>
      <c r="AF256" s="516">
        <f>IF(AND(SUM($K$251:AF251)+SUM($K$254:AF254)=2,SUM($K$251:AE251)+SUM($K$254:AE254)&lt;2),1,0)</f>
        <v>0</v>
      </c>
      <c r="AG256" s="516">
        <f>IF(AND(SUM($K$251:AG251)+SUM($K$254:AG254)=2,SUM($K$251:AF251)+SUM($K$254:AF254)&lt;2),1,0)</f>
        <v>0</v>
      </c>
      <c r="AH256" s="516">
        <f>IF(AND(SUM($K$251:AH251)+SUM($K$254:AH254)=2,SUM($K$251:AG251)+SUM($K$254:AG254)&lt;2),1,0)</f>
        <v>0</v>
      </c>
      <c r="AI256" s="516">
        <f>IF(AND(SUM($K$251:AI251)+SUM($K$254:AI254)=2,SUM($K$251:AH251)+SUM($K$254:AH254)&lt;2),1,0)</f>
        <v>0</v>
      </c>
      <c r="AJ256" s="516">
        <f>IF(AND(SUM($K$251:AJ251)+SUM($K$254:AJ254)=2,SUM($K$251:AI251)+SUM($K$254:AI254)&lt;2),1,0)</f>
        <v>0</v>
      </c>
      <c r="AK256" s="516">
        <f>IF(AND(SUM($K$251:AK251)+SUM($K$254:AK254)=2,SUM($K$251:AJ251)+SUM($K$254:AJ254)&lt;2),1,0)</f>
        <v>0</v>
      </c>
      <c r="AL256" s="516">
        <f>IF(AND(SUM($K$251:AL251)+SUM($K$254:AL254)=2,SUM($K$251:AK251)+SUM($K$254:AK254)&lt;2),1,0)</f>
        <v>0</v>
      </c>
      <c r="AM256" s="516">
        <f>IF(AND(SUM($K$251:AM251)+SUM($K$254:AM254)=2,SUM($K$251:AL251)+SUM($K$254:AL254)&lt;2),1,0)</f>
        <v>0</v>
      </c>
      <c r="AN256" s="516">
        <f>IF(AND(SUM($K$251:AN251)+SUM($K$254:AN254)=2,SUM($K$251:AM251)+SUM($K$254:AM254)&lt;2),1,0)</f>
        <v>0</v>
      </c>
      <c r="AO256" s="516">
        <f>IF(AND(SUM($K$251:AO251)+SUM($K$254:AO254)=2,SUM($K$251:AN251)+SUM($K$254:AN254)&lt;2),1,0)</f>
        <v>0</v>
      </c>
      <c r="AP256" s="516">
        <f>IF(AND(SUM($K$251:AP251)+SUM($K$254:AP254)=2,SUM($K$251:AO251)+SUM($K$254:AO254)&lt;2),1,0)</f>
        <v>0</v>
      </c>
      <c r="AQ256" s="516">
        <f>IF(AND(SUM($K$251:AQ251)+SUM($K$254:AQ254)=2,SUM($K$251:AP251)+SUM($K$254:AP254)&lt;2),1,0)</f>
        <v>0</v>
      </c>
      <c r="AR256" s="516">
        <f>IF(AND(SUM($K$251:AR251)+SUM($K$254:AR254)=2,SUM($K$251:AQ251)+SUM($K$254:AQ254)&lt;2),1,0)</f>
        <v>0</v>
      </c>
      <c r="AS256" s="516">
        <f>IF(AND(SUM($K$251:AS251)+SUM($K$254:AS254)=2,SUM($K$251:AR251)+SUM($K$254:AR254)&lt;2),1,0)</f>
        <v>0</v>
      </c>
      <c r="AT256" s="516">
        <f>IF(AND(SUM($K$251:AT251)+SUM($K$254:AT254)=2,SUM($K$251:AS251)+SUM($K$254:AS254)&lt;2),1,0)</f>
        <v>0</v>
      </c>
      <c r="AU256" s="516">
        <f>IF(AND(SUM($K$251:AU251)+SUM($K$254:AU254)=2,SUM($K$251:AT251)+SUM($K$254:AT254)&lt;2),1,0)</f>
        <v>0</v>
      </c>
      <c r="AV256" s="516">
        <f>IF(AND(SUM($K$251:AV251)+SUM($K$254:AV254)=2,SUM($K$251:AU251)+SUM($K$254:AU254)&lt;2),1,0)</f>
        <v>0</v>
      </c>
      <c r="AW256" s="516">
        <f>IF(AND(SUM($K$251:AW251)+SUM($K$254:AW254)=2,SUM($K$251:AV251)+SUM($K$254:AV254)&lt;2),1,0)</f>
        <v>1</v>
      </c>
      <c r="AX256" s="516">
        <f>IF(AND(SUM($K$251:AX251)+SUM($K$254:AX254)=2,SUM($K$251:AW251)+SUM($K$254:AW254)&lt;2),1,0)</f>
        <v>0</v>
      </c>
      <c r="AY256" s="516">
        <f>IF(AND(SUM($K$251:AY251)+SUM($K$254:AY254)=2,SUM($K$251:AX251)+SUM($K$254:AX254)&lt;2),1,0)</f>
        <v>0</v>
      </c>
      <c r="AZ256" s="516">
        <f>IF(AND(SUM($K$251:AZ251)+SUM($K$254:AZ254)=2,SUM($K$251:AY251)+SUM($K$254:AY254)&lt;2),1,0)</f>
        <v>0</v>
      </c>
      <c r="BA256" s="516">
        <f>IF(AND(SUM($K$251:BA251)+SUM($K$254:BA254)=2,SUM($K$251:AZ251)+SUM($K$254:AZ254)&lt;2),1,0)</f>
        <v>0</v>
      </c>
      <c r="BB256" s="516">
        <f>IF(AND(SUM($K$251:BB251)+SUM($K$254:BB254)=2,SUM($K$251:BA251)+SUM($K$254:BA254)&lt;2),1,0)</f>
        <v>0</v>
      </c>
      <c r="BC256" s="516">
        <f>IF(AND(SUM($K$251:BC251)+SUM($K$254:BC254)=2,SUM($K$251:BB251)+SUM($K$254:BB254)&lt;2),1,0)</f>
        <v>0</v>
      </c>
      <c r="BD256" s="516">
        <f>IF(AND(SUM($K$251:BD251)+SUM($K$254:BD254)=2,SUM($K$251:BC251)+SUM($K$254:BC254)&lt;2),1,0)</f>
        <v>0</v>
      </c>
      <c r="BE256" s="516">
        <f>IF(AND(SUM($K$251:BE251)+SUM($K$254:BE254)=2,SUM($K$251:BD251)+SUM($K$254:BD254)&lt;2),1,0)</f>
        <v>0</v>
      </c>
      <c r="BF256" s="516">
        <f>IF(AND(SUM($K$251:BF251)+SUM($K$254:BF254)=2,SUM($K$251:BE251)+SUM($K$254:BE254)&lt;2),1,0)</f>
        <v>0</v>
      </c>
      <c r="BG256" s="516">
        <f>IF(AND(SUM($K$251:BG251)+SUM($K$254:BG254)=2,SUM($K$251:BF251)+SUM($K$254:BF254)&lt;2),1,0)</f>
        <v>0</v>
      </c>
      <c r="BH256" s="516">
        <f>IF(AND(SUM($K$251:BH251)+SUM($K$254:BH254)=2,SUM($K$251:BG251)+SUM($K$254:BG254)&lt;2),1,0)</f>
        <v>0</v>
      </c>
    </row>
    <row r="257" spans="1:60" s="492" customFormat="1" ht="12.9" customHeight="1" x14ac:dyDescent="0.3">
      <c r="A257" s="472"/>
      <c r="B257" s="614"/>
      <c r="C257" s="526"/>
      <c r="D257" s="615"/>
      <c r="E257" s="543"/>
      <c r="F257" s="543"/>
      <c r="G257" s="543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  <c r="V257" s="289"/>
      <c r="W257" s="289"/>
      <c r="X257" s="289"/>
      <c r="Y257" s="289"/>
      <c r="Z257" s="289"/>
      <c r="AA257" s="289"/>
      <c r="AB257" s="289"/>
      <c r="AC257" s="289"/>
      <c r="AD257" s="289"/>
      <c r="AE257" s="289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9"/>
      <c r="AP257" s="289"/>
      <c r="AQ257" s="289"/>
      <c r="AR257" s="289"/>
      <c r="AS257" s="289"/>
      <c r="AT257" s="289"/>
      <c r="AU257" s="289"/>
      <c r="AV257" s="289"/>
      <c r="AW257" s="289"/>
      <c r="AX257" s="289"/>
      <c r="AY257" s="289"/>
      <c r="AZ257" s="289"/>
      <c r="BA257" s="289"/>
      <c r="BB257" s="289"/>
      <c r="BC257" s="289"/>
      <c r="BD257" s="289"/>
      <c r="BE257" s="289"/>
      <c r="BF257" s="289"/>
      <c r="BG257" s="289"/>
      <c r="BH257" s="289"/>
    </row>
    <row r="258" spans="1:60" s="493" customFormat="1" ht="12.9" customHeight="1" x14ac:dyDescent="0.3">
      <c r="A258" s="472"/>
      <c r="B258" s="472"/>
      <c r="C258" s="620"/>
      <c r="D258" s="516"/>
      <c r="E258" s="516" t="str">
        <f t="shared" ref="E258:AJ258" si="161" xml:space="preserve"> E$245</f>
        <v>Operating cash flows, before ELT</v>
      </c>
      <c r="F258" s="516">
        <f t="shared" si="161"/>
        <v>0</v>
      </c>
      <c r="G258" s="516" t="str">
        <f t="shared" si="161"/>
        <v>$ mn</v>
      </c>
      <c r="H258" s="516" t="str">
        <f t="shared" si="161"/>
        <v>used to test ELT</v>
      </c>
      <c r="I258" s="516">
        <f t="shared" si="161"/>
        <v>27093.625407736479</v>
      </c>
      <c r="J258" s="516">
        <f t="shared" si="161"/>
        <v>0</v>
      </c>
      <c r="K258" s="516">
        <f t="shared" si="161"/>
        <v>0</v>
      </c>
      <c r="L258" s="516">
        <f t="shared" si="161"/>
        <v>0</v>
      </c>
      <c r="M258" s="516">
        <f t="shared" si="161"/>
        <v>0</v>
      </c>
      <c r="N258" s="516">
        <f t="shared" si="161"/>
        <v>0</v>
      </c>
      <c r="O258" s="516">
        <f t="shared" si="161"/>
        <v>0</v>
      </c>
      <c r="P258" s="516">
        <f t="shared" si="161"/>
        <v>0</v>
      </c>
      <c r="Q258" s="516">
        <f t="shared" si="161"/>
        <v>0</v>
      </c>
      <c r="R258" s="516">
        <f t="shared" si="161"/>
        <v>0</v>
      </c>
      <c r="S258" s="516">
        <f t="shared" si="161"/>
        <v>0</v>
      </c>
      <c r="T258" s="516">
        <f t="shared" si="161"/>
        <v>220.60213724199235</v>
      </c>
      <c r="U258" s="516">
        <f t="shared" si="161"/>
        <v>692.74233893882081</v>
      </c>
      <c r="V258" s="516">
        <f t="shared" si="161"/>
        <v>706.5971857175972</v>
      </c>
      <c r="W258" s="516">
        <f t="shared" si="161"/>
        <v>720.7291294319491</v>
      </c>
      <c r="X258" s="516">
        <f t="shared" si="161"/>
        <v>735.14371202058794</v>
      </c>
      <c r="Y258" s="516">
        <f t="shared" si="161"/>
        <v>749.84658626099986</v>
      </c>
      <c r="Z258" s="516">
        <f t="shared" si="161"/>
        <v>764.84351798621992</v>
      </c>
      <c r="AA258" s="516">
        <f t="shared" si="161"/>
        <v>780.1403883459443</v>
      </c>
      <c r="AB258" s="516">
        <f t="shared" si="161"/>
        <v>795.7431961128633</v>
      </c>
      <c r="AC258" s="516">
        <f t="shared" si="161"/>
        <v>811.65806003512046</v>
      </c>
      <c r="AD258" s="516">
        <f t="shared" si="161"/>
        <v>827.89122123582285</v>
      </c>
      <c r="AE258" s="516">
        <f t="shared" si="161"/>
        <v>844.44904566053947</v>
      </c>
      <c r="AF258" s="516">
        <f t="shared" si="161"/>
        <v>861.3380265737502</v>
      </c>
      <c r="AG258" s="516">
        <f t="shared" si="161"/>
        <v>878.56478710522538</v>
      </c>
      <c r="AH258" s="516">
        <f t="shared" si="161"/>
        <v>896.13608284732982</v>
      </c>
      <c r="AI258" s="516">
        <f t="shared" si="161"/>
        <v>914.0588045042764</v>
      </c>
      <c r="AJ258" s="516">
        <f t="shared" si="161"/>
        <v>932.3399805943618</v>
      </c>
      <c r="AK258" s="516">
        <f t="shared" ref="AK258:BH258" si="162" xml:space="preserve"> AK$245</f>
        <v>950.98678020624914</v>
      </c>
      <c r="AL258" s="516">
        <f t="shared" si="162"/>
        <v>970.00651581037414</v>
      </c>
      <c r="AM258" s="516">
        <f t="shared" si="162"/>
        <v>989.40664612658179</v>
      </c>
      <c r="AN258" s="516">
        <f t="shared" si="162"/>
        <v>1009.1947790491132</v>
      </c>
      <c r="AO258" s="516">
        <f t="shared" si="162"/>
        <v>1029.3786746300957</v>
      </c>
      <c r="AP258" s="516">
        <f t="shared" si="162"/>
        <v>1049.9662481226974</v>
      </c>
      <c r="AQ258" s="516">
        <f t="shared" si="162"/>
        <v>1070.9655730851516</v>
      </c>
      <c r="AR258" s="516">
        <f t="shared" si="162"/>
        <v>1092.3848845468544</v>
      </c>
      <c r="AS258" s="516">
        <f t="shared" si="162"/>
        <v>1114.2325822377916</v>
      </c>
      <c r="AT258" s="516">
        <f t="shared" si="162"/>
        <v>1136.5172338825475</v>
      </c>
      <c r="AU258" s="516">
        <f t="shared" si="162"/>
        <v>1159.2475785601982</v>
      </c>
      <c r="AV258" s="516">
        <f t="shared" si="162"/>
        <v>1182.4325301314025</v>
      </c>
      <c r="AW258" s="516">
        <f t="shared" si="162"/>
        <v>1206.0811807340306</v>
      </c>
      <c r="AX258" s="516">
        <f t="shared" si="162"/>
        <v>0</v>
      </c>
      <c r="AY258" s="516">
        <f t="shared" si="162"/>
        <v>0</v>
      </c>
      <c r="AZ258" s="516">
        <f t="shared" si="162"/>
        <v>0</v>
      </c>
      <c r="BA258" s="516">
        <f t="shared" si="162"/>
        <v>0</v>
      </c>
      <c r="BB258" s="516">
        <f t="shared" si="162"/>
        <v>0</v>
      </c>
      <c r="BC258" s="516">
        <f t="shared" si="162"/>
        <v>0</v>
      </c>
      <c r="BD258" s="516">
        <f t="shared" si="162"/>
        <v>0</v>
      </c>
      <c r="BE258" s="516">
        <f t="shared" si="162"/>
        <v>0</v>
      </c>
      <c r="BF258" s="516">
        <f t="shared" si="162"/>
        <v>0</v>
      </c>
      <c r="BG258" s="516">
        <f t="shared" si="162"/>
        <v>0</v>
      </c>
      <c r="BH258" s="516">
        <f t="shared" si="162"/>
        <v>0</v>
      </c>
    </row>
    <row r="259" spans="1:60" s="493" customFormat="1" ht="12.9" customHeight="1" x14ac:dyDescent="0.3">
      <c r="A259" s="472"/>
      <c r="B259" s="472"/>
      <c r="C259" s="620"/>
      <c r="D259" s="516"/>
      <c r="E259" s="516" t="s">
        <v>651</v>
      </c>
      <c r="F259" s="516"/>
      <c r="G259" s="516" t="s">
        <v>593</v>
      </c>
      <c r="H259" s="516" t="s">
        <v>652</v>
      </c>
      <c r="I259" s="516">
        <f xml:space="preserve"> SUM(K259:BH259)</f>
        <v>0</v>
      </c>
      <c r="J259" s="566"/>
      <c r="K259" s="516" cm="1">
        <f t="array" ref="K259" xml:space="preserve"> IF(OR(K258 &lt; 0,SUM($K$256:K256 = 1), J259 = 1),1,0)</f>
        <v>0</v>
      </c>
      <c r="L259" s="516" cm="1">
        <f t="array" ref="L259" xml:space="preserve"> IF(OR(L258 &lt; 0,SUM($K$256:L256 = 1), K259 = 1),1,0)</f>
        <v>0</v>
      </c>
      <c r="M259" s="516" cm="1">
        <f t="array" ref="M259" xml:space="preserve"> IF(OR(M258 &lt; 0,SUM($K$256:M256 = 1), L259 = 1),1,0)</f>
        <v>0</v>
      </c>
      <c r="N259" s="516" cm="1">
        <f t="array" ref="N259" xml:space="preserve"> IF(OR(N258 &lt; 0,SUM($K$256:N256 = 1), M259 = 1),1,0)</f>
        <v>0</v>
      </c>
      <c r="O259" s="516" cm="1">
        <f t="array" ref="O259" xml:space="preserve"> IF(OR(O258 &lt; 0,SUM($K$256:O256 = 1), N259 = 1),1,0)</f>
        <v>0</v>
      </c>
      <c r="P259" s="516" cm="1">
        <f t="array" ref="P259" xml:space="preserve"> IF(OR(P258 &lt; 0,SUM($K$256:P256 = 1), O259 = 1),1,0)</f>
        <v>0</v>
      </c>
      <c r="Q259" s="516" cm="1">
        <f t="array" ref="Q259" xml:space="preserve"> IF(OR(Q258 &lt; 0,SUM($K$256:Q256 = 1), P259 = 1),1,0)</f>
        <v>0</v>
      </c>
      <c r="R259" s="516" cm="1">
        <f t="array" ref="R259" xml:space="preserve"> IF(OR(R258 &lt; 0,SUM($K$256:R256 = 1), Q259 = 1),1,0)</f>
        <v>0</v>
      </c>
      <c r="S259" s="516" cm="1">
        <f t="array" ref="S259" xml:space="preserve"> IF(OR(S258 &lt; 0,SUM($K$256:S256 = 1), R259 = 1),1,0)</f>
        <v>0</v>
      </c>
      <c r="T259" s="516" cm="1">
        <f t="array" ref="T259" xml:space="preserve"> IF(OR(T258 &lt; 0,SUM($K$256:T256 = 1), S259 = 1),1,0)</f>
        <v>0</v>
      </c>
      <c r="U259" s="516" cm="1">
        <f t="array" ref="U259" xml:space="preserve"> IF(OR(U258 &lt; 0,SUM($K$256:U256 = 1), T259 = 1),1,0)</f>
        <v>0</v>
      </c>
      <c r="V259" s="516" cm="1">
        <f t="array" ref="V259" xml:space="preserve"> IF(OR(V258 &lt; 0,SUM($K$256:V256 = 1), U259 = 1),1,0)</f>
        <v>0</v>
      </c>
      <c r="W259" s="516" cm="1">
        <f t="array" ref="W259" xml:space="preserve"> IF(OR(W258 &lt; 0,SUM($K$256:W256 = 1), V259 = 1),1,0)</f>
        <v>0</v>
      </c>
      <c r="X259" s="516" cm="1">
        <f t="array" ref="X259" xml:space="preserve"> IF(OR(X258 &lt; 0,SUM($K$256:X256 = 1), W259 = 1),1,0)</f>
        <v>0</v>
      </c>
      <c r="Y259" s="516" cm="1">
        <f t="array" ref="Y259" xml:space="preserve"> IF(OR(Y258 &lt; 0,SUM($K$256:Y256 = 1), X259 = 1),1,0)</f>
        <v>0</v>
      </c>
      <c r="Z259" s="516" cm="1">
        <f t="array" ref="Z259" xml:space="preserve"> IF(OR(Z258 &lt; 0,SUM($K$256:Z256 = 1), Y259 = 1),1,0)</f>
        <v>0</v>
      </c>
      <c r="AA259" s="516" cm="1">
        <f t="array" ref="AA259" xml:space="preserve"> IF(OR(AA258 &lt; 0,SUM($K$256:AA256 = 1), Z259 = 1),1,0)</f>
        <v>0</v>
      </c>
      <c r="AB259" s="516" cm="1">
        <f t="array" ref="AB259" xml:space="preserve"> IF(OR(AB258 &lt; 0,SUM($K$256:AB256 = 1), AA259 = 1),1,0)</f>
        <v>0</v>
      </c>
      <c r="AC259" s="516" cm="1">
        <f t="array" ref="AC259" xml:space="preserve"> IF(OR(AC258 &lt; 0,SUM($K$256:AC256 = 1), AB259 = 1),1,0)</f>
        <v>0</v>
      </c>
      <c r="AD259" s="516" cm="1">
        <f t="array" ref="AD259" xml:space="preserve"> IF(OR(AD258 &lt; 0,SUM($K$256:AD256 = 1), AC259 = 1),1,0)</f>
        <v>0</v>
      </c>
      <c r="AE259" s="516" cm="1">
        <f t="array" ref="AE259" xml:space="preserve"> IF(OR(AE258 &lt; 0,SUM($K$256:AE256 = 1), AD259 = 1),1,0)</f>
        <v>0</v>
      </c>
      <c r="AF259" s="516" cm="1">
        <f t="array" ref="AF259" xml:space="preserve"> IF(OR(AF258 &lt; 0,SUM($K$256:AF256 = 1), AE259 = 1),1,0)</f>
        <v>0</v>
      </c>
      <c r="AG259" s="516" cm="1">
        <f t="array" ref="AG259" xml:space="preserve"> IF(OR(AG258 &lt; 0,SUM($K$256:AG256 = 1), AF259 = 1),1,0)</f>
        <v>0</v>
      </c>
      <c r="AH259" s="516" cm="1">
        <f t="array" ref="AH259" xml:space="preserve"> IF(OR(AH258 &lt; 0,SUM($K$256:AH256 = 1), AG259 = 1),1,0)</f>
        <v>0</v>
      </c>
      <c r="AI259" s="516" cm="1">
        <f t="array" ref="AI259" xml:space="preserve"> IF(OR(AI258 &lt; 0,SUM($K$256:AI256 = 1), AH259 = 1),1,0)</f>
        <v>0</v>
      </c>
      <c r="AJ259" s="516" cm="1">
        <f t="array" ref="AJ259" xml:space="preserve"> IF(OR(AJ258 &lt; 0,SUM($K$256:AJ256 = 1), AI259 = 1),1,0)</f>
        <v>0</v>
      </c>
      <c r="AK259" s="516" cm="1">
        <f t="array" ref="AK259" xml:space="preserve"> IF(OR(AK258 &lt; 0,SUM($K$256:AK256 = 1), AJ259 = 1),1,0)</f>
        <v>0</v>
      </c>
      <c r="AL259" s="516" cm="1">
        <f t="array" ref="AL259" xml:space="preserve"> IF(OR(AL258 &lt; 0,SUM($K$256:AL256 = 1), AK259 = 1),1,0)</f>
        <v>0</v>
      </c>
      <c r="AM259" s="516" cm="1">
        <f t="array" ref="AM259" xml:space="preserve"> IF(OR(AM258 &lt; 0,SUM($K$256:AM256 = 1), AL259 = 1),1,0)</f>
        <v>0</v>
      </c>
      <c r="AN259" s="516" cm="1">
        <f t="array" ref="AN259" xml:space="preserve"> IF(OR(AN258 &lt; 0,SUM($K$256:AN256 = 1), AM259 = 1),1,0)</f>
        <v>0</v>
      </c>
      <c r="AO259" s="516" cm="1">
        <f t="array" ref="AO259" xml:space="preserve"> IF(OR(AO258 &lt; 0,SUM($K$256:AO256 = 1), AN259 = 1),1,0)</f>
        <v>0</v>
      </c>
      <c r="AP259" s="516" cm="1">
        <f t="array" ref="AP259" xml:space="preserve"> IF(OR(AP258 &lt; 0,SUM($K$256:AP256 = 1), AO259 = 1),1,0)</f>
        <v>0</v>
      </c>
      <c r="AQ259" s="516" cm="1">
        <f t="array" ref="AQ259" xml:space="preserve"> IF(OR(AQ258 &lt; 0,SUM($K$256:AQ256 = 1), AP259 = 1),1,0)</f>
        <v>0</v>
      </c>
      <c r="AR259" s="516" cm="1">
        <f t="array" ref="AR259" xml:space="preserve"> IF(OR(AR258 &lt; 0,SUM($K$256:AR256 = 1), AQ259 = 1),1,0)</f>
        <v>0</v>
      </c>
      <c r="AS259" s="516" cm="1">
        <f t="array" ref="AS259" xml:space="preserve"> IF(OR(AS258 &lt; 0,SUM($K$256:AS256 = 1), AR259 = 1),1,0)</f>
        <v>0</v>
      </c>
      <c r="AT259" s="516" cm="1">
        <f t="array" ref="AT259" xml:space="preserve"> IF(OR(AT258 &lt; 0,SUM($K$256:AT256 = 1), AS259 = 1),1,0)</f>
        <v>0</v>
      </c>
      <c r="AU259" s="516" cm="1">
        <f t="array" ref="AU259" xml:space="preserve"> IF(OR(AU258 &lt; 0,SUM($K$256:AU256 = 1), AT259 = 1),1,0)</f>
        <v>0</v>
      </c>
      <c r="AV259" s="516" cm="1">
        <f t="array" ref="AV259" xml:space="preserve"> IF(OR(AV258 &lt; 0,SUM($K$256:AV256 = 1), AU259 = 1),1,0)</f>
        <v>0</v>
      </c>
      <c r="AW259" s="516" cm="1">
        <f t="array" ref="AW259" xml:space="preserve"> IF(OR(AW258 &lt; 0,SUM($K$256:AW256 = 1), AV259 = 1),1,0)</f>
        <v>0</v>
      </c>
      <c r="AX259" s="516" cm="1">
        <f t="array" ref="AX259" xml:space="preserve"> IF(OR(AX258 &lt; 0,SUM($K$256:AX256 = 1), AW259 = 1),1,0)</f>
        <v>0</v>
      </c>
      <c r="AY259" s="516" cm="1">
        <f t="array" ref="AY259" xml:space="preserve"> IF(OR(AY258 &lt; 0,SUM($K$256:AY256 = 1), AX259 = 1),1,0)</f>
        <v>0</v>
      </c>
      <c r="AZ259" s="516" cm="1">
        <f t="array" ref="AZ259" xml:space="preserve"> IF(OR(AZ258 &lt; 0,SUM($K$256:AZ256 = 1), AY259 = 1),1,0)</f>
        <v>0</v>
      </c>
      <c r="BA259" s="516" cm="1">
        <f t="array" ref="BA259" xml:space="preserve"> IF(OR(BA258 &lt; 0,SUM($K$256:BA256 = 1), AZ259 = 1),1,0)</f>
        <v>0</v>
      </c>
      <c r="BB259" s="516" cm="1">
        <f t="array" ref="BB259" xml:space="preserve"> IF(OR(BB258 &lt; 0,SUM($K$256:BB256 = 1), BA259 = 1),1,0)</f>
        <v>0</v>
      </c>
      <c r="BC259" s="516" cm="1">
        <f t="array" ref="BC259" xml:space="preserve"> IF(OR(BC258 &lt; 0,SUM($K$256:BC256 = 1), BB259 = 1),1,0)</f>
        <v>0</v>
      </c>
      <c r="BD259" s="516" cm="1">
        <f t="array" ref="BD259" xml:space="preserve"> IF(OR(BD258 &lt; 0,SUM($K$256:BD256 = 1), BC259 = 1),1,0)</f>
        <v>0</v>
      </c>
      <c r="BE259" s="516" cm="1">
        <f t="array" ref="BE259" xml:space="preserve"> IF(OR(BE258 &lt; 0,SUM($K$256:BE256 = 1), BD259 = 1),1,0)</f>
        <v>0</v>
      </c>
      <c r="BF259" s="516" cm="1">
        <f t="array" ref="BF259" xml:space="preserve"> IF(OR(BF258 &lt; 0,SUM($K$256:BF256 = 1), BE259 = 1),1,0)</f>
        <v>0</v>
      </c>
      <c r="BG259" s="516" cm="1">
        <f t="array" ref="BG259" xml:space="preserve"> IF(OR(BG258 &lt; 0,SUM($K$256:BG256 = 1), BF259 = 1),1,0)</f>
        <v>0</v>
      </c>
      <c r="BH259" s="516" cm="1">
        <f t="array" ref="BH259" xml:space="preserve"> IF(OR(BH258 &lt; 0,SUM($K$256:BH256 = 1), BG259 = 1),1,0)</f>
        <v>0</v>
      </c>
    </row>
    <row r="260" spans="1:60" s="493" customFormat="1" ht="12.9" customHeight="1" x14ac:dyDescent="0.3">
      <c r="A260" s="490"/>
      <c r="B260" s="490"/>
      <c r="C260" s="661"/>
    </row>
    <row r="261" spans="1:60" s="493" customFormat="1" ht="12.9" customHeight="1" x14ac:dyDescent="0.3">
      <c r="A261" s="490"/>
      <c r="B261" s="490"/>
      <c r="C261" s="661"/>
      <c r="E261" s="493" t="str">
        <f t="shared" ref="E261:AJ261" si="163">E$64</f>
        <v>Post -Production period - before ELT</v>
      </c>
      <c r="F261" s="493">
        <f t="shared" si="163"/>
        <v>0</v>
      </c>
      <c r="G261" s="493" t="str">
        <f t="shared" si="163"/>
        <v>flag</v>
      </c>
      <c r="H261" s="493">
        <f t="shared" si="163"/>
        <v>0</v>
      </c>
      <c r="I261" s="493">
        <f t="shared" si="163"/>
        <v>11</v>
      </c>
      <c r="J261" s="493">
        <f t="shared" si="163"/>
        <v>0</v>
      </c>
      <c r="K261" s="493">
        <f t="shared" si="163"/>
        <v>0</v>
      </c>
      <c r="L261" s="493">
        <f t="shared" si="163"/>
        <v>0</v>
      </c>
      <c r="M261" s="493">
        <f t="shared" si="163"/>
        <v>0</v>
      </c>
      <c r="N261" s="493">
        <f t="shared" si="163"/>
        <v>0</v>
      </c>
      <c r="O261" s="493">
        <f t="shared" si="163"/>
        <v>0</v>
      </c>
      <c r="P261" s="493">
        <f t="shared" si="163"/>
        <v>0</v>
      </c>
      <c r="Q261" s="493">
        <f t="shared" si="163"/>
        <v>0</v>
      </c>
      <c r="R261" s="493">
        <f t="shared" si="163"/>
        <v>0</v>
      </c>
      <c r="S261" s="493">
        <f t="shared" si="163"/>
        <v>0</v>
      </c>
      <c r="T261" s="493">
        <f t="shared" si="163"/>
        <v>0</v>
      </c>
      <c r="U261" s="493">
        <f t="shared" si="163"/>
        <v>0</v>
      </c>
      <c r="V261" s="493">
        <f t="shared" si="163"/>
        <v>0</v>
      </c>
      <c r="W261" s="493">
        <f t="shared" si="163"/>
        <v>0</v>
      </c>
      <c r="X261" s="493">
        <f t="shared" si="163"/>
        <v>0</v>
      </c>
      <c r="Y261" s="493">
        <f t="shared" si="163"/>
        <v>0</v>
      </c>
      <c r="Z261" s="493">
        <f t="shared" si="163"/>
        <v>0</v>
      </c>
      <c r="AA261" s="493">
        <f t="shared" si="163"/>
        <v>0</v>
      </c>
      <c r="AB261" s="493">
        <f t="shared" si="163"/>
        <v>0</v>
      </c>
      <c r="AC261" s="493">
        <f t="shared" si="163"/>
        <v>0</v>
      </c>
      <c r="AD261" s="493">
        <f t="shared" si="163"/>
        <v>0</v>
      </c>
      <c r="AE261" s="493">
        <f t="shared" si="163"/>
        <v>0</v>
      </c>
      <c r="AF261" s="493">
        <f t="shared" si="163"/>
        <v>0</v>
      </c>
      <c r="AG261" s="493">
        <f t="shared" si="163"/>
        <v>0</v>
      </c>
      <c r="AH261" s="493">
        <f t="shared" si="163"/>
        <v>0</v>
      </c>
      <c r="AI261" s="493">
        <f t="shared" si="163"/>
        <v>0</v>
      </c>
      <c r="AJ261" s="493">
        <f t="shared" si="163"/>
        <v>0</v>
      </c>
      <c r="AK261" s="493">
        <f t="shared" ref="AK261:BH261" si="164">AK$64</f>
        <v>0</v>
      </c>
      <c r="AL261" s="493">
        <f t="shared" si="164"/>
        <v>0</v>
      </c>
      <c r="AM261" s="493">
        <f t="shared" si="164"/>
        <v>0</v>
      </c>
      <c r="AN261" s="493">
        <f t="shared" si="164"/>
        <v>0</v>
      </c>
      <c r="AO261" s="493">
        <f t="shared" si="164"/>
        <v>0</v>
      </c>
      <c r="AP261" s="493">
        <f t="shared" si="164"/>
        <v>0</v>
      </c>
      <c r="AQ261" s="493">
        <f t="shared" si="164"/>
        <v>0</v>
      </c>
      <c r="AR261" s="493">
        <f t="shared" si="164"/>
        <v>0</v>
      </c>
      <c r="AS261" s="493">
        <f t="shared" si="164"/>
        <v>0</v>
      </c>
      <c r="AT261" s="493">
        <f t="shared" si="164"/>
        <v>0</v>
      </c>
      <c r="AU261" s="493">
        <f t="shared" si="164"/>
        <v>0</v>
      </c>
      <c r="AV261" s="493">
        <f t="shared" si="164"/>
        <v>0</v>
      </c>
      <c r="AW261" s="493">
        <f t="shared" si="164"/>
        <v>0</v>
      </c>
      <c r="AX261" s="493">
        <f t="shared" si="164"/>
        <v>1</v>
      </c>
      <c r="AY261" s="493">
        <f t="shared" si="164"/>
        <v>1</v>
      </c>
      <c r="AZ261" s="493">
        <f t="shared" si="164"/>
        <v>1</v>
      </c>
      <c r="BA261" s="493">
        <f t="shared" si="164"/>
        <v>1</v>
      </c>
      <c r="BB261" s="493">
        <f t="shared" si="164"/>
        <v>1</v>
      </c>
      <c r="BC261" s="493">
        <f t="shared" si="164"/>
        <v>1</v>
      </c>
      <c r="BD261" s="493">
        <f t="shared" si="164"/>
        <v>1</v>
      </c>
      <c r="BE261" s="493">
        <f t="shared" si="164"/>
        <v>1</v>
      </c>
      <c r="BF261" s="493">
        <f t="shared" si="164"/>
        <v>1</v>
      </c>
      <c r="BG261" s="493">
        <f t="shared" si="164"/>
        <v>1</v>
      </c>
      <c r="BH261" s="493">
        <f t="shared" si="164"/>
        <v>1</v>
      </c>
    </row>
    <row r="262" spans="1:60" s="493" customFormat="1" ht="12.9" customHeight="1" thickBot="1" x14ac:dyDescent="0.35">
      <c r="A262" s="472"/>
      <c r="B262" s="472"/>
      <c r="C262" s="620"/>
      <c r="D262" s="516"/>
      <c r="E262" s="633" t="s">
        <v>653</v>
      </c>
      <c r="F262" s="633"/>
      <c r="G262" s="633" t="s">
        <v>593</v>
      </c>
      <c r="H262" s="633"/>
      <c r="I262" s="633">
        <f xml:space="preserve"> SUM(K262:BH262)</f>
        <v>39</v>
      </c>
      <c r="J262" s="633"/>
      <c r="K262" s="633">
        <f t="shared" ref="K262:AP262" si="165" xml:space="preserve"> IF( OR( K261 = 1, K259 = 1), 0, 1)</f>
        <v>1</v>
      </c>
      <c r="L262" s="633">
        <f t="shared" si="165"/>
        <v>1</v>
      </c>
      <c r="M262" s="633">
        <f t="shared" si="165"/>
        <v>1</v>
      </c>
      <c r="N262" s="633">
        <f t="shared" si="165"/>
        <v>1</v>
      </c>
      <c r="O262" s="633">
        <f t="shared" si="165"/>
        <v>1</v>
      </c>
      <c r="P262" s="633">
        <f t="shared" si="165"/>
        <v>1</v>
      </c>
      <c r="Q262" s="633">
        <f t="shared" si="165"/>
        <v>1</v>
      </c>
      <c r="R262" s="633">
        <f t="shared" si="165"/>
        <v>1</v>
      </c>
      <c r="S262" s="633">
        <f t="shared" si="165"/>
        <v>1</v>
      </c>
      <c r="T262" s="633">
        <f t="shared" si="165"/>
        <v>1</v>
      </c>
      <c r="U262" s="633">
        <f t="shared" si="165"/>
        <v>1</v>
      </c>
      <c r="V262" s="633">
        <f t="shared" si="165"/>
        <v>1</v>
      </c>
      <c r="W262" s="633">
        <f t="shared" si="165"/>
        <v>1</v>
      </c>
      <c r="X262" s="633">
        <f t="shared" si="165"/>
        <v>1</v>
      </c>
      <c r="Y262" s="633">
        <f t="shared" si="165"/>
        <v>1</v>
      </c>
      <c r="Z262" s="633">
        <f t="shared" si="165"/>
        <v>1</v>
      </c>
      <c r="AA262" s="633">
        <f t="shared" si="165"/>
        <v>1</v>
      </c>
      <c r="AB262" s="633">
        <f t="shared" si="165"/>
        <v>1</v>
      </c>
      <c r="AC262" s="633">
        <f t="shared" si="165"/>
        <v>1</v>
      </c>
      <c r="AD262" s="633">
        <f t="shared" si="165"/>
        <v>1</v>
      </c>
      <c r="AE262" s="633">
        <f t="shared" si="165"/>
        <v>1</v>
      </c>
      <c r="AF262" s="633">
        <f t="shared" si="165"/>
        <v>1</v>
      </c>
      <c r="AG262" s="633">
        <f t="shared" si="165"/>
        <v>1</v>
      </c>
      <c r="AH262" s="633">
        <f t="shared" si="165"/>
        <v>1</v>
      </c>
      <c r="AI262" s="633">
        <f t="shared" si="165"/>
        <v>1</v>
      </c>
      <c r="AJ262" s="633">
        <f t="shared" si="165"/>
        <v>1</v>
      </c>
      <c r="AK262" s="633">
        <f t="shared" si="165"/>
        <v>1</v>
      </c>
      <c r="AL262" s="633">
        <f t="shared" si="165"/>
        <v>1</v>
      </c>
      <c r="AM262" s="633">
        <f t="shared" si="165"/>
        <v>1</v>
      </c>
      <c r="AN262" s="633">
        <f t="shared" si="165"/>
        <v>1</v>
      </c>
      <c r="AO262" s="633">
        <f t="shared" si="165"/>
        <v>1</v>
      </c>
      <c r="AP262" s="633">
        <f t="shared" si="165"/>
        <v>1</v>
      </c>
      <c r="AQ262" s="633">
        <f t="shared" ref="AQ262:BH262" si="166" xml:space="preserve"> IF( OR( AQ261 = 1, AQ259 = 1), 0, 1)</f>
        <v>1</v>
      </c>
      <c r="AR262" s="633">
        <f t="shared" si="166"/>
        <v>1</v>
      </c>
      <c r="AS262" s="633">
        <f t="shared" si="166"/>
        <v>1</v>
      </c>
      <c r="AT262" s="633">
        <f t="shared" si="166"/>
        <v>1</v>
      </c>
      <c r="AU262" s="633">
        <f t="shared" si="166"/>
        <v>1</v>
      </c>
      <c r="AV262" s="633">
        <f t="shared" si="166"/>
        <v>1</v>
      </c>
      <c r="AW262" s="633">
        <f t="shared" si="166"/>
        <v>1</v>
      </c>
      <c r="AX262" s="633">
        <f t="shared" si="166"/>
        <v>0</v>
      </c>
      <c r="AY262" s="633">
        <f t="shared" si="166"/>
        <v>0</v>
      </c>
      <c r="AZ262" s="633">
        <f t="shared" si="166"/>
        <v>0</v>
      </c>
      <c r="BA262" s="633">
        <f t="shared" si="166"/>
        <v>0</v>
      </c>
      <c r="BB262" s="633">
        <f t="shared" si="166"/>
        <v>0</v>
      </c>
      <c r="BC262" s="633">
        <f t="shared" si="166"/>
        <v>0</v>
      </c>
      <c r="BD262" s="633">
        <f t="shared" si="166"/>
        <v>0</v>
      </c>
      <c r="BE262" s="633">
        <f t="shared" si="166"/>
        <v>0</v>
      </c>
      <c r="BF262" s="633">
        <f t="shared" si="166"/>
        <v>0</v>
      </c>
      <c r="BG262" s="633">
        <f t="shared" si="166"/>
        <v>0</v>
      </c>
      <c r="BH262" s="633">
        <f t="shared" si="166"/>
        <v>0</v>
      </c>
    </row>
    <row r="263" spans="1:60" s="493" customFormat="1" ht="12.9" customHeight="1" x14ac:dyDescent="0.3">
      <c r="A263" s="472"/>
      <c r="B263" s="472"/>
      <c r="C263" s="620"/>
      <c r="D263" s="516"/>
      <c r="E263" s="516"/>
      <c r="F263" s="516"/>
      <c r="G263" s="516"/>
      <c r="H263" s="516"/>
      <c r="I263" s="516"/>
      <c r="J263" s="516"/>
      <c r="K263" s="516"/>
      <c r="L263" s="516"/>
      <c r="M263" s="516"/>
      <c r="N263" s="516"/>
      <c r="O263" s="516"/>
      <c r="P263" s="516"/>
      <c r="Q263" s="516"/>
      <c r="R263" s="516"/>
      <c r="S263" s="516"/>
      <c r="T263" s="516"/>
      <c r="U263" s="516"/>
      <c r="V263" s="516"/>
      <c r="W263" s="516"/>
      <c r="X263" s="516"/>
      <c r="Y263" s="516"/>
      <c r="Z263" s="516"/>
      <c r="AA263" s="516"/>
      <c r="AB263" s="516"/>
      <c r="AC263" s="516"/>
      <c r="AD263" s="516"/>
      <c r="AE263" s="516"/>
      <c r="AF263" s="516"/>
      <c r="AG263" s="516"/>
      <c r="AH263" s="516"/>
      <c r="AI263" s="516"/>
      <c r="AJ263" s="516"/>
      <c r="AK263" s="516"/>
      <c r="AL263" s="516"/>
      <c r="AM263" s="516"/>
      <c r="AN263" s="516"/>
      <c r="AO263" s="516"/>
      <c r="AP263" s="516"/>
      <c r="AQ263" s="516"/>
      <c r="AR263" s="516"/>
      <c r="AS263" s="516"/>
      <c r="AT263" s="516"/>
      <c r="AU263" s="516"/>
      <c r="AV263" s="516"/>
      <c r="AW263" s="516"/>
      <c r="AX263" s="516"/>
      <c r="AY263" s="516"/>
      <c r="AZ263" s="516"/>
      <c r="BA263" s="516"/>
      <c r="BB263" s="516"/>
      <c r="BC263" s="516"/>
      <c r="BD263" s="516"/>
      <c r="BE263" s="516"/>
      <c r="BF263" s="516"/>
      <c r="BG263" s="516"/>
      <c r="BH263" s="516"/>
    </row>
    <row r="264" spans="1:60" s="493" customFormat="1" ht="12.9" customHeight="1" x14ac:dyDescent="0.3">
      <c r="A264" s="472"/>
      <c r="B264" s="472" t="s">
        <v>654</v>
      </c>
      <c r="C264" s="473"/>
      <c r="D264" s="516"/>
      <c r="E264" s="516"/>
      <c r="F264" s="516"/>
      <c r="G264" s="516"/>
      <c r="H264" s="553" t="s">
        <v>655</v>
      </c>
      <c r="I264" s="516"/>
      <c r="J264" s="516"/>
      <c r="K264" s="516"/>
      <c r="L264" s="516"/>
      <c r="M264" s="516"/>
      <c r="N264" s="516"/>
      <c r="O264" s="516"/>
      <c r="P264" s="516"/>
      <c r="Q264" s="516"/>
      <c r="R264" s="516"/>
      <c r="S264" s="516"/>
      <c r="T264" s="516"/>
      <c r="U264" s="516"/>
      <c r="V264" s="516"/>
      <c r="W264" s="516"/>
      <c r="X264" s="516"/>
      <c r="Y264" s="516"/>
      <c r="Z264" s="516"/>
      <c r="AA264" s="516"/>
      <c r="AB264" s="516"/>
      <c r="AC264" s="516"/>
      <c r="AD264" s="516"/>
      <c r="AE264" s="516"/>
      <c r="AF264" s="516"/>
      <c r="AG264" s="516"/>
      <c r="AH264" s="516"/>
      <c r="AI264" s="516"/>
      <c r="AJ264" s="516"/>
      <c r="AK264" s="516"/>
      <c r="AL264" s="516"/>
      <c r="AM264" s="516"/>
      <c r="AN264" s="516"/>
      <c r="AO264" s="516"/>
      <c r="AP264" s="516"/>
      <c r="AQ264" s="516"/>
      <c r="AR264" s="516"/>
      <c r="AS264" s="516"/>
      <c r="AT264" s="516"/>
      <c r="AU264" s="516"/>
      <c r="AV264" s="516"/>
      <c r="AW264" s="516"/>
      <c r="AX264" s="516"/>
      <c r="AY264" s="516"/>
      <c r="AZ264" s="516"/>
      <c r="BA264" s="516"/>
      <c r="BB264" s="516"/>
      <c r="BC264" s="516"/>
      <c r="BD264" s="516"/>
      <c r="BE264" s="516"/>
      <c r="BF264" s="516"/>
      <c r="BG264" s="516"/>
      <c r="BH264" s="516"/>
    </row>
    <row r="265" spans="1:60" s="493" customFormat="1" ht="12.9" customHeight="1" x14ac:dyDescent="0.3">
      <c r="A265" s="472"/>
      <c r="B265" s="472"/>
      <c r="C265" s="473"/>
      <c r="D265" s="516"/>
      <c r="E265" s="543" t="str">
        <f>'Time&amp;Esc'!E$10</f>
        <v>Number of model years</v>
      </c>
      <c r="F265" s="543">
        <f>'Time&amp;Esc'!F$10</f>
        <v>50</v>
      </c>
      <c r="G265" s="543" t="str">
        <f>'Time&amp;Esc'!G$10</f>
        <v>years</v>
      </c>
      <c r="H265" s="516"/>
      <c r="I265" s="516"/>
      <c r="J265" s="516"/>
      <c r="K265" s="516"/>
      <c r="L265" s="516"/>
      <c r="M265" s="516"/>
      <c r="N265" s="516"/>
      <c r="O265" s="516"/>
      <c r="P265" s="516"/>
      <c r="Q265" s="516"/>
      <c r="R265" s="516"/>
      <c r="S265" s="516"/>
      <c r="T265" s="516"/>
      <c r="U265" s="516"/>
      <c r="V265" s="516"/>
      <c r="W265" s="516"/>
      <c r="X265" s="516"/>
      <c r="Y265" s="516"/>
      <c r="Z265" s="516"/>
      <c r="AA265" s="516"/>
      <c r="AB265" s="516"/>
      <c r="AC265" s="516"/>
      <c r="AD265" s="516"/>
      <c r="AE265" s="516"/>
      <c r="AF265" s="516"/>
      <c r="AG265" s="516"/>
      <c r="AH265" s="516"/>
      <c r="AI265" s="516"/>
      <c r="AJ265" s="516"/>
      <c r="AK265" s="516"/>
      <c r="AL265" s="516"/>
      <c r="AM265" s="516"/>
      <c r="AN265" s="516"/>
      <c r="AO265" s="516"/>
      <c r="AP265" s="516"/>
      <c r="AQ265" s="516"/>
      <c r="AR265" s="516"/>
      <c r="AS265" s="516"/>
      <c r="AT265" s="516"/>
      <c r="AU265" s="516"/>
      <c r="AV265" s="516"/>
      <c r="AW265" s="516"/>
      <c r="AX265" s="516"/>
      <c r="AY265" s="516"/>
      <c r="AZ265" s="516"/>
      <c r="BA265" s="516"/>
      <c r="BB265" s="516"/>
      <c r="BC265" s="516"/>
      <c r="BD265" s="516"/>
      <c r="BE265" s="516"/>
      <c r="BF265" s="516"/>
      <c r="BG265" s="516"/>
      <c r="BH265" s="516"/>
    </row>
    <row r="266" spans="1:60" s="493" customFormat="1" ht="12.9" customHeight="1" x14ac:dyDescent="0.3">
      <c r="A266" s="472"/>
      <c r="B266" s="472"/>
      <c r="C266" s="473"/>
      <c r="D266" s="516"/>
      <c r="E266" s="543" t="str">
        <f>'Time&amp;Esc'!E$9</f>
        <v>Model year</v>
      </c>
      <c r="F266" s="543">
        <f>'Time&amp;Esc'!F$9</f>
        <v>0</v>
      </c>
      <c r="G266" s="543" t="str">
        <f>'Time&amp;Esc'!G$9</f>
        <v>counter</v>
      </c>
      <c r="H266" s="543">
        <f>'Time&amp;Esc'!H$9</f>
        <v>0</v>
      </c>
      <c r="I266" s="543">
        <f>'Time&amp;Esc'!I$9</f>
        <v>0</v>
      </c>
      <c r="J266" s="543">
        <f>'Time&amp;Esc'!J$9</f>
        <v>0</v>
      </c>
      <c r="K266" s="543">
        <f>'Time&amp;Esc'!K$9</f>
        <v>1</v>
      </c>
      <c r="L266" s="543">
        <f>'Time&amp;Esc'!L$9</f>
        <v>2</v>
      </c>
      <c r="M266" s="543">
        <f>'Time&amp;Esc'!M$9</f>
        <v>3</v>
      </c>
      <c r="N266" s="543">
        <f>'Time&amp;Esc'!N$9</f>
        <v>4</v>
      </c>
      <c r="O266" s="543">
        <f>'Time&amp;Esc'!O$9</f>
        <v>5</v>
      </c>
      <c r="P266" s="543">
        <f>'Time&amp;Esc'!P$9</f>
        <v>6</v>
      </c>
      <c r="Q266" s="543">
        <f>'Time&amp;Esc'!Q$9</f>
        <v>7</v>
      </c>
      <c r="R266" s="543">
        <f>'Time&amp;Esc'!R$9</f>
        <v>8</v>
      </c>
      <c r="S266" s="543">
        <f>'Time&amp;Esc'!S$9</f>
        <v>9</v>
      </c>
      <c r="T266" s="543">
        <f>'Time&amp;Esc'!T$9</f>
        <v>10</v>
      </c>
      <c r="U266" s="543">
        <f>'Time&amp;Esc'!U$9</f>
        <v>11</v>
      </c>
      <c r="V266" s="543">
        <f>'Time&amp;Esc'!V$9</f>
        <v>12</v>
      </c>
      <c r="W266" s="543">
        <f>'Time&amp;Esc'!W$9</f>
        <v>13</v>
      </c>
      <c r="X266" s="543">
        <f>'Time&amp;Esc'!X$9</f>
        <v>14</v>
      </c>
      <c r="Y266" s="543">
        <f>'Time&amp;Esc'!Y$9</f>
        <v>15</v>
      </c>
      <c r="Z266" s="543">
        <f>'Time&amp;Esc'!Z$9</f>
        <v>16</v>
      </c>
      <c r="AA266" s="543">
        <f>'Time&amp;Esc'!AA$9</f>
        <v>17</v>
      </c>
      <c r="AB266" s="543">
        <f>'Time&amp;Esc'!AB$9</f>
        <v>18</v>
      </c>
      <c r="AC266" s="543">
        <f>'Time&amp;Esc'!AC$9</f>
        <v>19</v>
      </c>
      <c r="AD266" s="543">
        <f>'Time&amp;Esc'!AD$9</f>
        <v>20</v>
      </c>
      <c r="AE266" s="543">
        <f>'Time&amp;Esc'!AE$9</f>
        <v>21</v>
      </c>
      <c r="AF266" s="543">
        <f>'Time&amp;Esc'!AF$9</f>
        <v>22</v>
      </c>
      <c r="AG266" s="543">
        <f>'Time&amp;Esc'!AG$9</f>
        <v>23</v>
      </c>
      <c r="AH266" s="543">
        <f>'Time&amp;Esc'!AH$9</f>
        <v>24</v>
      </c>
      <c r="AI266" s="543">
        <f>'Time&amp;Esc'!AI$9</f>
        <v>25</v>
      </c>
      <c r="AJ266" s="543">
        <f>'Time&amp;Esc'!AJ$9</f>
        <v>26</v>
      </c>
      <c r="AK266" s="543">
        <f>'Time&amp;Esc'!AK$9</f>
        <v>27</v>
      </c>
      <c r="AL266" s="543">
        <f>'Time&amp;Esc'!AL$9</f>
        <v>28</v>
      </c>
      <c r="AM266" s="543">
        <f>'Time&amp;Esc'!AM$9</f>
        <v>29</v>
      </c>
      <c r="AN266" s="543">
        <f>'Time&amp;Esc'!AN$9</f>
        <v>30</v>
      </c>
      <c r="AO266" s="543">
        <f>'Time&amp;Esc'!AO$9</f>
        <v>31</v>
      </c>
      <c r="AP266" s="543">
        <f>'Time&amp;Esc'!AP$9</f>
        <v>32</v>
      </c>
      <c r="AQ266" s="543">
        <f>'Time&amp;Esc'!AQ$9</f>
        <v>33</v>
      </c>
      <c r="AR266" s="543">
        <f>'Time&amp;Esc'!AR$9</f>
        <v>34</v>
      </c>
      <c r="AS266" s="543">
        <f>'Time&amp;Esc'!AS$9</f>
        <v>35</v>
      </c>
      <c r="AT266" s="543">
        <f>'Time&amp;Esc'!AT$9</f>
        <v>36</v>
      </c>
      <c r="AU266" s="543">
        <f>'Time&amp;Esc'!AU$9</f>
        <v>37</v>
      </c>
      <c r="AV266" s="543">
        <f>'Time&amp;Esc'!AV$9</f>
        <v>38</v>
      </c>
      <c r="AW266" s="543">
        <f>'Time&amp;Esc'!AW$9</f>
        <v>39</v>
      </c>
      <c r="AX266" s="543">
        <f>'Time&amp;Esc'!AX$9</f>
        <v>40</v>
      </c>
      <c r="AY266" s="543">
        <f>'Time&amp;Esc'!AY$9</f>
        <v>41</v>
      </c>
      <c r="AZ266" s="543">
        <f>'Time&amp;Esc'!AZ$9</f>
        <v>42</v>
      </c>
      <c r="BA266" s="543">
        <f>'Time&amp;Esc'!BA$9</f>
        <v>43</v>
      </c>
      <c r="BB266" s="543">
        <f>'Time&amp;Esc'!BB$9</f>
        <v>44</v>
      </c>
      <c r="BC266" s="543">
        <f>'Time&amp;Esc'!BC$9</f>
        <v>45</v>
      </c>
      <c r="BD266" s="543">
        <f>'Time&amp;Esc'!BD$9</f>
        <v>46</v>
      </c>
      <c r="BE266" s="543">
        <f>'Time&amp;Esc'!BE$9</f>
        <v>47</v>
      </c>
      <c r="BF266" s="543">
        <f>'Time&amp;Esc'!BF$9</f>
        <v>48</v>
      </c>
      <c r="BG266" s="543">
        <f>'Time&amp;Esc'!BG$9</f>
        <v>49</v>
      </c>
      <c r="BH266" s="543">
        <f>'Time&amp;Esc'!BH$9</f>
        <v>50</v>
      </c>
    </row>
    <row r="267" spans="1:60" s="520" customFormat="1" ht="12.9" customHeight="1" x14ac:dyDescent="0.3">
      <c r="A267" s="662"/>
      <c r="B267" s="662"/>
      <c r="C267" s="663"/>
      <c r="D267" s="543"/>
      <c r="E267" s="516" t="str">
        <f t="shared" ref="E267:AJ267" si="167">E$262</f>
        <v>Production remains economic (ELT not triggered)</v>
      </c>
      <c r="F267" s="516">
        <f t="shared" si="167"/>
        <v>0</v>
      </c>
      <c r="G267" s="516" t="str">
        <f t="shared" si="167"/>
        <v>flag</v>
      </c>
      <c r="H267" s="516">
        <f t="shared" si="167"/>
        <v>0</v>
      </c>
      <c r="I267" s="516">
        <f t="shared" si="167"/>
        <v>39</v>
      </c>
      <c r="J267" s="516">
        <f t="shared" si="167"/>
        <v>0</v>
      </c>
      <c r="K267" s="516">
        <f t="shared" si="167"/>
        <v>1</v>
      </c>
      <c r="L267" s="516">
        <f t="shared" si="167"/>
        <v>1</v>
      </c>
      <c r="M267" s="516">
        <f t="shared" si="167"/>
        <v>1</v>
      </c>
      <c r="N267" s="516">
        <f t="shared" si="167"/>
        <v>1</v>
      </c>
      <c r="O267" s="516">
        <f t="shared" si="167"/>
        <v>1</v>
      </c>
      <c r="P267" s="516">
        <f t="shared" si="167"/>
        <v>1</v>
      </c>
      <c r="Q267" s="516">
        <f t="shared" si="167"/>
        <v>1</v>
      </c>
      <c r="R267" s="516">
        <f t="shared" si="167"/>
        <v>1</v>
      </c>
      <c r="S267" s="516">
        <f t="shared" si="167"/>
        <v>1</v>
      </c>
      <c r="T267" s="516">
        <f t="shared" si="167"/>
        <v>1</v>
      </c>
      <c r="U267" s="516">
        <f t="shared" si="167"/>
        <v>1</v>
      </c>
      <c r="V267" s="516">
        <f t="shared" si="167"/>
        <v>1</v>
      </c>
      <c r="W267" s="516">
        <f t="shared" si="167"/>
        <v>1</v>
      </c>
      <c r="X267" s="516">
        <f t="shared" si="167"/>
        <v>1</v>
      </c>
      <c r="Y267" s="516">
        <f t="shared" si="167"/>
        <v>1</v>
      </c>
      <c r="Z267" s="516">
        <f t="shared" si="167"/>
        <v>1</v>
      </c>
      <c r="AA267" s="516">
        <f t="shared" si="167"/>
        <v>1</v>
      </c>
      <c r="AB267" s="516">
        <f t="shared" si="167"/>
        <v>1</v>
      </c>
      <c r="AC267" s="516">
        <f t="shared" si="167"/>
        <v>1</v>
      </c>
      <c r="AD267" s="516">
        <f t="shared" si="167"/>
        <v>1</v>
      </c>
      <c r="AE267" s="516">
        <f t="shared" si="167"/>
        <v>1</v>
      </c>
      <c r="AF267" s="516">
        <f t="shared" si="167"/>
        <v>1</v>
      </c>
      <c r="AG267" s="516">
        <f t="shared" si="167"/>
        <v>1</v>
      </c>
      <c r="AH267" s="516">
        <f t="shared" si="167"/>
        <v>1</v>
      </c>
      <c r="AI267" s="516">
        <f t="shared" si="167"/>
        <v>1</v>
      </c>
      <c r="AJ267" s="516">
        <f t="shared" si="167"/>
        <v>1</v>
      </c>
      <c r="AK267" s="516">
        <f t="shared" ref="AK267:BH267" si="168">AK$262</f>
        <v>1</v>
      </c>
      <c r="AL267" s="516">
        <f t="shared" si="168"/>
        <v>1</v>
      </c>
      <c r="AM267" s="516">
        <f t="shared" si="168"/>
        <v>1</v>
      </c>
      <c r="AN267" s="516">
        <f t="shared" si="168"/>
        <v>1</v>
      </c>
      <c r="AO267" s="516">
        <f t="shared" si="168"/>
        <v>1</v>
      </c>
      <c r="AP267" s="516">
        <f t="shared" si="168"/>
        <v>1</v>
      </c>
      <c r="AQ267" s="516">
        <f t="shared" si="168"/>
        <v>1</v>
      </c>
      <c r="AR267" s="516">
        <f t="shared" si="168"/>
        <v>1</v>
      </c>
      <c r="AS267" s="516">
        <f t="shared" si="168"/>
        <v>1</v>
      </c>
      <c r="AT267" s="516">
        <f t="shared" si="168"/>
        <v>1</v>
      </c>
      <c r="AU267" s="516">
        <f t="shared" si="168"/>
        <v>1</v>
      </c>
      <c r="AV267" s="516">
        <f t="shared" si="168"/>
        <v>1</v>
      </c>
      <c r="AW267" s="516">
        <f t="shared" si="168"/>
        <v>1</v>
      </c>
      <c r="AX267" s="516">
        <f t="shared" si="168"/>
        <v>0</v>
      </c>
      <c r="AY267" s="516">
        <f t="shared" si="168"/>
        <v>0</v>
      </c>
      <c r="AZ267" s="516">
        <f t="shared" si="168"/>
        <v>0</v>
      </c>
      <c r="BA267" s="516">
        <f t="shared" si="168"/>
        <v>0</v>
      </c>
      <c r="BB267" s="516">
        <f t="shared" si="168"/>
        <v>0</v>
      </c>
      <c r="BC267" s="516">
        <f t="shared" si="168"/>
        <v>0</v>
      </c>
      <c r="BD267" s="516">
        <f t="shared" si="168"/>
        <v>0</v>
      </c>
      <c r="BE267" s="516">
        <f t="shared" si="168"/>
        <v>0</v>
      </c>
      <c r="BF267" s="516">
        <f t="shared" si="168"/>
        <v>0</v>
      </c>
      <c r="BG267" s="516">
        <f t="shared" si="168"/>
        <v>0</v>
      </c>
      <c r="BH267" s="516">
        <f t="shared" si="168"/>
        <v>0</v>
      </c>
    </row>
    <row r="268" spans="1:60" s="493" customFormat="1" ht="12.9" customHeight="1" x14ac:dyDescent="0.3">
      <c r="A268" s="472"/>
      <c r="B268" s="472"/>
      <c r="C268" s="473"/>
      <c r="D268" s="516"/>
      <c r="E268" s="516" t="s">
        <v>656</v>
      </c>
      <c r="F268" s="664">
        <f xml:space="preserve"> IFERROR( MATCH( 0, K267:BH267, 0) - 1, F265)</f>
        <v>39</v>
      </c>
      <c r="G268" s="516" t="s">
        <v>238</v>
      </c>
      <c r="H268" s="516"/>
      <c r="I268" s="516"/>
      <c r="J268" s="516"/>
      <c r="K268" s="665"/>
      <c r="L268" s="665"/>
      <c r="M268" s="665"/>
      <c r="N268" s="665"/>
      <c r="O268" s="665"/>
      <c r="P268" s="665"/>
      <c r="Q268" s="665"/>
      <c r="R268" s="665"/>
      <c r="S268" s="66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</row>
    <row r="269" spans="1:60" s="493" customFormat="1" ht="12.9" customHeight="1" x14ac:dyDescent="0.3">
      <c r="A269" s="472"/>
      <c r="B269" s="472"/>
      <c r="C269" s="620"/>
      <c r="D269" s="516"/>
      <c r="E269" s="516"/>
      <c r="F269" s="516"/>
      <c r="G269" s="516"/>
      <c r="H269" s="516"/>
      <c r="I269" s="516"/>
      <c r="J269" s="516"/>
      <c r="K269" s="516"/>
      <c r="L269" s="516"/>
      <c r="M269" s="516"/>
      <c r="N269" s="516"/>
      <c r="O269" s="516"/>
      <c r="P269" s="516"/>
      <c r="Q269" s="516"/>
      <c r="R269" s="516"/>
      <c r="S269" s="516"/>
      <c r="T269" s="516"/>
      <c r="U269" s="516"/>
      <c r="V269" s="516"/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516"/>
      <c r="AI269" s="516"/>
      <c r="AJ269" s="516"/>
      <c r="AK269" s="516"/>
      <c r="AL269" s="516"/>
      <c r="AM269" s="516"/>
      <c r="AN269" s="516"/>
      <c r="AO269" s="516"/>
      <c r="AP269" s="516"/>
      <c r="AQ269" s="516"/>
      <c r="AR269" s="516"/>
      <c r="AS269" s="516"/>
      <c r="AT269" s="516"/>
      <c r="AU269" s="516"/>
      <c r="AV269" s="516"/>
      <c r="AW269" s="516"/>
      <c r="AX269" s="516"/>
      <c r="AY269" s="516"/>
      <c r="AZ269" s="516"/>
      <c r="BA269" s="516"/>
      <c r="BB269" s="516"/>
      <c r="BC269" s="516"/>
      <c r="BD269" s="516"/>
      <c r="BE269" s="516"/>
      <c r="BF269" s="516"/>
      <c r="BG269" s="516"/>
      <c r="BH269" s="516"/>
    </row>
    <row r="270" spans="1:60" s="493" customFormat="1" ht="12.9" customHeight="1" x14ac:dyDescent="0.3">
      <c r="A270" s="472"/>
      <c r="B270" s="472"/>
      <c r="C270" s="620"/>
      <c r="D270" s="516"/>
      <c r="E270" s="666" t="str">
        <f xml:space="preserve"> 'Time&amp;Esc'!E$14</f>
        <v>Calendar year</v>
      </c>
      <c r="F270" s="666">
        <f xml:space="preserve"> 'Time&amp;Esc'!F$14</f>
        <v>0</v>
      </c>
      <c r="G270" s="666" t="str">
        <f xml:space="preserve"> 'Time&amp;Esc'!G$14</f>
        <v>year</v>
      </c>
      <c r="H270" s="666">
        <f xml:space="preserve"> 'Time&amp;Esc'!H$14</f>
        <v>0</v>
      </c>
      <c r="I270" s="666">
        <f xml:space="preserve"> 'Time&amp;Esc'!I$14</f>
        <v>0</v>
      </c>
      <c r="J270" s="666">
        <f xml:space="preserve"> 'Time&amp;Esc'!J$14</f>
        <v>0</v>
      </c>
      <c r="K270" s="666">
        <f xml:space="preserve"> 'Time&amp;Esc'!K$14</f>
        <v>2017</v>
      </c>
      <c r="L270" s="666">
        <f xml:space="preserve"> 'Time&amp;Esc'!L$14</f>
        <v>2018</v>
      </c>
      <c r="M270" s="666">
        <f xml:space="preserve"> 'Time&amp;Esc'!M$14</f>
        <v>2019</v>
      </c>
      <c r="N270" s="666">
        <f xml:space="preserve"> 'Time&amp;Esc'!N$14</f>
        <v>2020</v>
      </c>
      <c r="O270" s="666">
        <f xml:space="preserve"> 'Time&amp;Esc'!O$14</f>
        <v>2021</v>
      </c>
      <c r="P270" s="666">
        <f xml:space="preserve"> 'Time&amp;Esc'!P$14</f>
        <v>2022</v>
      </c>
      <c r="Q270" s="666">
        <f xml:space="preserve"> 'Time&amp;Esc'!Q$14</f>
        <v>2023</v>
      </c>
      <c r="R270" s="666">
        <f xml:space="preserve"> 'Time&amp;Esc'!R$14</f>
        <v>2024</v>
      </c>
      <c r="S270" s="666">
        <f xml:space="preserve"> 'Time&amp;Esc'!S$14</f>
        <v>2025</v>
      </c>
      <c r="T270" s="666">
        <f xml:space="preserve"> 'Time&amp;Esc'!T$14</f>
        <v>2026</v>
      </c>
      <c r="U270" s="666">
        <f xml:space="preserve"> 'Time&amp;Esc'!U$14</f>
        <v>2027</v>
      </c>
      <c r="V270" s="666">
        <f xml:space="preserve"> 'Time&amp;Esc'!V$14</f>
        <v>2028</v>
      </c>
      <c r="W270" s="666">
        <f xml:space="preserve"> 'Time&amp;Esc'!W$14</f>
        <v>2029</v>
      </c>
      <c r="X270" s="666">
        <f xml:space="preserve"> 'Time&amp;Esc'!X$14</f>
        <v>2030</v>
      </c>
      <c r="Y270" s="666">
        <f xml:space="preserve"> 'Time&amp;Esc'!Y$14</f>
        <v>2031</v>
      </c>
      <c r="Z270" s="666">
        <f xml:space="preserve"> 'Time&amp;Esc'!Z$14</f>
        <v>2032</v>
      </c>
      <c r="AA270" s="666">
        <f xml:space="preserve"> 'Time&amp;Esc'!AA$14</f>
        <v>2033</v>
      </c>
      <c r="AB270" s="666">
        <f xml:space="preserve"> 'Time&amp;Esc'!AB$14</f>
        <v>2034</v>
      </c>
      <c r="AC270" s="666">
        <f xml:space="preserve"> 'Time&amp;Esc'!AC$14</f>
        <v>2035</v>
      </c>
      <c r="AD270" s="666">
        <f xml:space="preserve"> 'Time&amp;Esc'!AD$14</f>
        <v>2036</v>
      </c>
      <c r="AE270" s="666">
        <f xml:space="preserve"> 'Time&amp;Esc'!AE$14</f>
        <v>2037</v>
      </c>
      <c r="AF270" s="666">
        <f xml:space="preserve"> 'Time&amp;Esc'!AF$14</f>
        <v>2038</v>
      </c>
      <c r="AG270" s="666">
        <f xml:space="preserve"> 'Time&amp;Esc'!AG$14</f>
        <v>2039</v>
      </c>
      <c r="AH270" s="666">
        <f xml:space="preserve"> 'Time&amp;Esc'!AH$14</f>
        <v>2040</v>
      </c>
      <c r="AI270" s="666">
        <f xml:space="preserve"> 'Time&amp;Esc'!AI$14</f>
        <v>2041</v>
      </c>
      <c r="AJ270" s="666">
        <f xml:space="preserve"> 'Time&amp;Esc'!AJ$14</f>
        <v>2042</v>
      </c>
      <c r="AK270" s="666">
        <f xml:space="preserve"> 'Time&amp;Esc'!AK$14</f>
        <v>2043</v>
      </c>
      <c r="AL270" s="666">
        <f xml:space="preserve"> 'Time&amp;Esc'!AL$14</f>
        <v>2044</v>
      </c>
      <c r="AM270" s="666">
        <f xml:space="preserve"> 'Time&amp;Esc'!AM$14</f>
        <v>2045</v>
      </c>
      <c r="AN270" s="666">
        <f xml:space="preserve"> 'Time&amp;Esc'!AN$14</f>
        <v>2046</v>
      </c>
      <c r="AO270" s="666">
        <f xml:space="preserve"> 'Time&amp;Esc'!AO$14</f>
        <v>2047</v>
      </c>
      <c r="AP270" s="666">
        <f xml:space="preserve"> 'Time&amp;Esc'!AP$14</f>
        <v>2048</v>
      </c>
      <c r="AQ270" s="666">
        <f xml:space="preserve"> 'Time&amp;Esc'!AQ$14</f>
        <v>2049</v>
      </c>
      <c r="AR270" s="666">
        <f xml:space="preserve"> 'Time&amp;Esc'!AR$14</f>
        <v>2050</v>
      </c>
      <c r="AS270" s="666">
        <f xml:space="preserve"> 'Time&amp;Esc'!AS$14</f>
        <v>2051</v>
      </c>
      <c r="AT270" s="666">
        <f xml:space="preserve"> 'Time&amp;Esc'!AT$14</f>
        <v>2052</v>
      </c>
      <c r="AU270" s="666">
        <f xml:space="preserve"> 'Time&amp;Esc'!AU$14</f>
        <v>2053</v>
      </c>
      <c r="AV270" s="666">
        <f xml:space="preserve"> 'Time&amp;Esc'!AV$14</f>
        <v>2054</v>
      </c>
      <c r="AW270" s="666">
        <f xml:space="preserve"> 'Time&amp;Esc'!AW$14</f>
        <v>2055</v>
      </c>
      <c r="AX270" s="666">
        <f xml:space="preserve"> 'Time&amp;Esc'!AX$14</f>
        <v>2056</v>
      </c>
      <c r="AY270" s="666">
        <f xml:space="preserve"> 'Time&amp;Esc'!AY$14</f>
        <v>2057</v>
      </c>
      <c r="AZ270" s="666">
        <f xml:space="preserve"> 'Time&amp;Esc'!AZ$14</f>
        <v>2058</v>
      </c>
      <c r="BA270" s="666">
        <f xml:space="preserve"> 'Time&amp;Esc'!BA$14</f>
        <v>2059</v>
      </c>
      <c r="BB270" s="666">
        <f xml:space="preserve"> 'Time&amp;Esc'!BB$14</f>
        <v>2060</v>
      </c>
      <c r="BC270" s="666">
        <f xml:space="preserve"> 'Time&amp;Esc'!BC$14</f>
        <v>2061</v>
      </c>
      <c r="BD270" s="666">
        <f xml:space="preserve"> 'Time&amp;Esc'!BD$14</f>
        <v>2062</v>
      </c>
      <c r="BE270" s="666">
        <f xml:space="preserve"> 'Time&amp;Esc'!BE$14</f>
        <v>2063</v>
      </c>
      <c r="BF270" s="666">
        <f xml:space="preserve"> 'Time&amp;Esc'!BF$14</f>
        <v>2064</v>
      </c>
      <c r="BG270" s="666">
        <f xml:space="preserve"> 'Time&amp;Esc'!BG$14</f>
        <v>2065</v>
      </c>
      <c r="BH270" s="666">
        <f xml:space="preserve"> 'Time&amp;Esc'!BH$14</f>
        <v>2066</v>
      </c>
    </row>
    <row r="271" spans="1:60" s="493" customFormat="1" ht="12.9" customHeight="1" x14ac:dyDescent="0.3">
      <c r="A271" s="472"/>
      <c r="B271" s="472"/>
      <c r="C271" s="620"/>
      <c r="D271" s="516"/>
      <c r="E271" s="666" t="str">
        <f xml:space="preserve"> 'Time&amp;Esc'!E$55</f>
        <v>Last Production Year - Contract</v>
      </c>
      <c r="F271" s="666">
        <f xml:space="preserve"> 'Time&amp;Esc'!F$55</f>
        <v>2056</v>
      </c>
      <c r="G271" s="666" t="str">
        <f xml:space="preserve"> 'Time&amp;Esc'!G$55</f>
        <v>year #</v>
      </c>
      <c r="H271" s="666">
        <f xml:space="preserve"> 'Time&amp;Esc'!H$55</f>
        <v>0</v>
      </c>
      <c r="I271" s="666">
        <f xml:space="preserve"> 'Time&amp;Esc'!I$55</f>
        <v>0</v>
      </c>
      <c r="J271" s="666">
        <f xml:space="preserve"> 'Time&amp;Esc'!J$55</f>
        <v>0</v>
      </c>
      <c r="K271" s="666">
        <f xml:space="preserve"> 'Time&amp;Esc'!K$55</f>
        <v>0</v>
      </c>
      <c r="L271" s="666">
        <f xml:space="preserve"> 'Time&amp;Esc'!L$55</f>
        <v>0</v>
      </c>
      <c r="M271" s="666">
        <f xml:space="preserve"> 'Time&amp;Esc'!M$55</f>
        <v>0</v>
      </c>
      <c r="N271" s="666">
        <f xml:space="preserve"> 'Time&amp;Esc'!N$55</f>
        <v>0</v>
      </c>
      <c r="O271" s="666">
        <f xml:space="preserve"> 'Time&amp;Esc'!O$55</f>
        <v>0</v>
      </c>
      <c r="P271" s="666">
        <f xml:space="preserve"> 'Time&amp;Esc'!P$55</f>
        <v>0</v>
      </c>
      <c r="Q271" s="666">
        <f xml:space="preserve"> 'Time&amp;Esc'!Q$55</f>
        <v>0</v>
      </c>
      <c r="R271" s="666">
        <f xml:space="preserve"> 'Time&amp;Esc'!R$55</f>
        <v>0</v>
      </c>
      <c r="S271" s="666">
        <f xml:space="preserve"> 'Time&amp;Esc'!S$55</f>
        <v>0</v>
      </c>
      <c r="T271" s="666">
        <f xml:space="preserve"> 'Time&amp;Esc'!T$55</f>
        <v>0</v>
      </c>
      <c r="U271" s="666">
        <f xml:space="preserve"> 'Time&amp;Esc'!U$55</f>
        <v>0</v>
      </c>
      <c r="V271" s="666">
        <f xml:space="preserve"> 'Time&amp;Esc'!V$55</f>
        <v>0</v>
      </c>
      <c r="W271" s="666">
        <f xml:space="preserve"> 'Time&amp;Esc'!W$55</f>
        <v>0</v>
      </c>
      <c r="X271" s="666">
        <f xml:space="preserve"> 'Time&amp;Esc'!X$55</f>
        <v>0</v>
      </c>
      <c r="Y271" s="666">
        <f xml:space="preserve"> 'Time&amp;Esc'!Y$55</f>
        <v>0</v>
      </c>
      <c r="Z271" s="666">
        <f xml:space="preserve"> 'Time&amp;Esc'!Z$55</f>
        <v>0</v>
      </c>
      <c r="AA271" s="666">
        <f xml:space="preserve"> 'Time&amp;Esc'!AA$55</f>
        <v>0</v>
      </c>
      <c r="AB271" s="666">
        <f xml:space="preserve"> 'Time&amp;Esc'!AB$55</f>
        <v>0</v>
      </c>
      <c r="AC271" s="666">
        <f xml:space="preserve"> 'Time&amp;Esc'!AC$55</f>
        <v>0</v>
      </c>
      <c r="AD271" s="666">
        <f xml:space="preserve"> 'Time&amp;Esc'!AD$55</f>
        <v>0</v>
      </c>
      <c r="AE271" s="666">
        <f xml:space="preserve"> 'Time&amp;Esc'!AE$55</f>
        <v>0</v>
      </c>
      <c r="AF271" s="666">
        <f xml:space="preserve"> 'Time&amp;Esc'!AF$55</f>
        <v>0</v>
      </c>
      <c r="AG271" s="666">
        <f xml:space="preserve"> 'Time&amp;Esc'!AG$55</f>
        <v>0</v>
      </c>
      <c r="AH271" s="666">
        <f xml:space="preserve"> 'Time&amp;Esc'!AH$55</f>
        <v>0</v>
      </c>
      <c r="AI271" s="666">
        <f xml:space="preserve"> 'Time&amp;Esc'!AI$55</f>
        <v>0</v>
      </c>
      <c r="AJ271" s="666">
        <f xml:space="preserve"> 'Time&amp;Esc'!AJ$55</f>
        <v>0</v>
      </c>
      <c r="AK271" s="666">
        <f xml:space="preserve"> 'Time&amp;Esc'!AK$55</f>
        <v>0</v>
      </c>
      <c r="AL271" s="666">
        <f xml:space="preserve"> 'Time&amp;Esc'!AL$55</f>
        <v>0</v>
      </c>
      <c r="AM271" s="666">
        <f xml:space="preserve"> 'Time&amp;Esc'!AM$55</f>
        <v>0</v>
      </c>
      <c r="AN271" s="666">
        <f xml:space="preserve"> 'Time&amp;Esc'!AN$55</f>
        <v>0</v>
      </c>
      <c r="AO271" s="666">
        <f xml:space="preserve"> 'Time&amp;Esc'!AO$55</f>
        <v>0</v>
      </c>
      <c r="AP271" s="666">
        <f xml:space="preserve"> 'Time&amp;Esc'!AP$55</f>
        <v>0</v>
      </c>
      <c r="AQ271" s="666">
        <f xml:space="preserve"> 'Time&amp;Esc'!AQ$55</f>
        <v>0</v>
      </c>
      <c r="AR271" s="666">
        <f xml:space="preserve"> 'Time&amp;Esc'!AR$55</f>
        <v>0</v>
      </c>
      <c r="AS271" s="666">
        <f xml:space="preserve"> 'Time&amp;Esc'!AS$55</f>
        <v>0</v>
      </c>
      <c r="AT271" s="666">
        <f xml:space="preserve"> 'Time&amp;Esc'!AT$55</f>
        <v>0</v>
      </c>
      <c r="AU271" s="666">
        <f xml:space="preserve"> 'Time&amp;Esc'!AU$55</f>
        <v>0</v>
      </c>
      <c r="AV271" s="666">
        <f xml:space="preserve"> 'Time&amp;Esc'!AV$55</f>
        <v>0</v>
      </c>
      <c r="AW271" s="666">
        <f xml:space="preserve"> 'Time&amp;Esc'!AW$55</f>
        <v>0</v>
      </c>
      <c r="AX271" s="666">
        <f xml:space="preserve"> 'Time&amp;Esc'!AX$55</f>
        <v>0</v>
      </c>
      <c r="AY271" s="666">
        <f xml:space="preserve"> 'Time&amp;Esc'!AY$55</f>
        <v>0</v>
      </c>
      <c r="AZ271" s="666">
        <f xml:space="preserve"> 'Time&amp;Esc'!AZ$55</f>
        <v>0</v>
      </c>
      <c r="BA271" s="666">
        <f xml:space="preserve"> 'Time&amp;Esc'!BA$55</f>
        <v>0</v>
      </c>
      <c r="BB271" s="666">
        <f xml:space="preserve"> 'Time&amp;Esc'!BB$55</f>
        <v>0</v>
      </c>
      <c r="BC271" s="666">
        <f xml:space="preserve"> 'Time&amp;Esc'!BC$55</f>
        <v>0</v>
      </c>
      <c r="BD271" s="666">
        <f xml:space="preserve"> 'Time&amp;Esc'!BD$55</f>
        <v>0</v>
      </c>
      <c r="BE271" s="666">
        <f xml:space="preserve"> 'Time&amp;Esc'!BE$55</f>
        <v>0</v>
      </c>
      <c r="BF271" s="666">
        <f xml:space="preserve"> 'Time&amp;Esc'!BF$55</f>
        <v>0</v>
      </c>
      <c r="BG271" s="666">
        <f xml:space="preserve"> 'Time&amp;Esc'!BG$55</f>
        <v>0</v>
      </c>
      <c r="BH271" s="666">
        <f xml:space="preserve"> 'Time&amp;Esc'!BH$55</f>
        <v>0</v>
      </c>
    </row>
    <row r="272" spans="1:60" s="493" customFormat="1" ht="12.9" customHeight="1" x14ac:dyDescent="0.3">
      <c r="A272" s="472"/>
      <c r="B272" s="472"/>
      <c r="C272" s="473"/>
      <c r="D272" s="516"/>
      <c r="E272" s="543" t="str">
        <f xml:space="preserve"> 'Time&amp;Esc'!E$71</f>
        <v>Decommissioning period flag</v>
      </c>
      <c r="F272" s="543">
        <f xml:space="preserve"> 'Time&amp;Esc'!F$71</f>
        <v>0</v>
      </c>
      <c r="G272" s="543" t="str">
        <f xml:space="preserve"> 'Time&amp;Esc'!G$71</f>
        <v>flag</v>
      </c>
      <c r="H272" s="543">
        <f xml:space="preserve"> 'Time&amp;Esc'!H$71</f>
        <v>0</v>
      </c>
      <c r="I272" s="543">
        <f xml:space="preserve"> 'Time&amp;Esc'!I$71</f>
        <v>1</v>
      </c>
      <c r="J272" s="543">
        <f xml:space="preserve"> 'Time&amp;Esc'!J$71</f>
        <v>0</v>
      </c>
      <c r="K272" s="543">
        <f xml:space="preserve"> 'Time&amp;Esc'!K$71</f>
        <v>0</v>
      </c>
      <c r="L272" s="543">
        <f xml:space="preserve"> 'Time&amp;Esc'!L$71</f>
        <v>0</v>
      </c>
      <c r="M272" s="543">
        <f xml:space="preserve"> 'Time&amp;Esc'!M$71</f>
        <v>0</v>
      </c>
      <c r="N272" s="543">
        <f xml:space="preserve"> 'Time&amp;Esc'!N$71</f>
        <v>0</v>
      </c>
      <c r="O272" s="543">
        <f xml:space="preserve"> 'Time&amp;Esc'!O$71</f>
        <v>0</v>
      </c>
      <c r="P272" s="543">
        <f xml:space="preserve"> 'Time&amp;Esc'!P$71</f>
        <v>0</v>
      </c>
      <c r="Q272" s="543">
        <f xml:space="preserve"> 'Time&amp;Esc'!Q$71</f>
        <v>0</v>
      </c>
      <c r="R272" s="543">
        <f xml:space="preserve"> 'Time&amp;Esc'!R$71</f>
        <v>0</v>
      </c>
      <c r="S272" s="543">
        <f xml:space="preserve"> 'Time&amp;Esc'!S$71</f>
        <v>0</v>
      </c>
      <c r="T272" s="543">
        <f xml:space="preserve"> 'Time&amp;Esc'!T$71</f>
        <v>0</v>
      </c>
      <c r="U272" s="543">
        <f xml:space="preserve"> 'Time&amp;Esc'!U$71</f>
        <v>0</v>
      </c>
      <c r="V272" s="543">
        <f xml:space="preserve"> 'Time&amp;Esc'!V$71</f>
        <v>0</v>
      </c>
      <c r="W272" s="543">
        <f xml:space="preserve"> 'Time&amp;Esc'!W$71</f>
        <v>0</v>
      </c>
      <c r="X272" s="543">
        <f xml:space="preserve"> 'Time&amp;Esc'!X$71</f>
        <v>0</v>
      </c>
      <c r="Y272" s="543">
        <f xml:space="preserve"> 'Time&amp;Esc'!Y$71</f>
        <v>0</v>
      </c>
      <c r="Z272" s="543">
        <f xml:space="preserve"> 'Time&amp;Esc'!Z$71</f>
        <v>0</v>
      </c>
      <c r="AA272" s="543">
        <f xml:space="preserve"> 'Time&amp;Esc'!AA$71</f>
        <v>0</v>
      </c>
      <c r="AB272" s="543">
        <f xml:space="preserve"> 'Time&amp;Esc'!AB$71</f>
        <v>0</v>
      </c>
      <c r="AC272" s="543">
        <f xml:space="preserve"> 'Time&amp;Esc'!AC$71</f>
        <v>0</v>
      </c>
      <c r="AD272" s="543">
        <f xml:space="preserve"> 'Time&amp;Esc'!AD$71</f>
        <v>0</v>
      </c>
      <c r="AE272" s="543">
        <f xml:space="preserve"> 'Time&amp;Esc'!AE$71</f>
        <v>0</v>
      </c>
      <c r="AF272" s="543">
        <f xml:space="preserve"> 'Time&amp;Esc'!AF$71</f>
        <v>0</v>
      </c>
      <c r="AG272" s="543">
        <f xml:space="preserve"> 'Time&amp;Esc'!AG$71</f>
        <v>0</v>
      </c>
      <c r="AH272" s="543">
        <f xml:space="preserve"> 'Time&amp;Esc'!AH$71</f>
        <v>0</v>
      </c>
      <c r="AI272" s="543">
        <f xml:space="preserve"> 'Time&amp;Esc'!AI$71</f>
        <v>0</v>
      </c>
      <c r="AJ272" s="543">
        <f xml:space="preserve"> 'Time&amp;Esc'!AJ$71</f>
        <v>0</v>
      </c>
      <c r="AK272" s="543">
        <f xml:space="preserve"> 'Time&amp;Esc'!AK$71</f>
        <v>0</v>
      </c>
      <c r="AL272" s="543">
        <f xml:space="preserve"> 'Time&amp;Esc'!AL$71</f>
        <v>0</v>
      </c>
      <c r="AM272" s="543">
        <f xml:space="preserve"> 'Time&amp;Esc'!AM$71</f>
        <v>0</v>
      </c>
      <c r="AN272" s="543">
        <f xml:space="preserve"> 'Time&amp;Esc'!AN$71</f>
        <v>0</v>
      </c>
      <c r="AO272" s="543">
        <f xml:space="preserve"> 'Time&amp;Esc'!AO$71</f>
        <v>0</v>
      </c>
      <c r="AP272" s="543">
        <f xml:space="preserve"> 'Time&amp;Esc'!AP$71</f>
        <v>0</v>
      </c>
      <c r="AQ272" s="543">
        <f xml:space="preserve"> 'Time&amp;Esc'!AQ$71</f>
        <v>0</v>
      </c>
      <c r="AR272" s="543">
        <f xml:space="preserve"> 'Time&amp;Esc'!AR$71</f>
        <v>0</v>
      </c>
      <c r="AS272" s="543">
        <f xml:space="preserve"> 'Time&amp;Esc'!AS$71</f>
        <v>0</v>
      </c>
      <c r="AT272" s="543">
        <f xml:space="preserve"> 'Time&amp;Esc'!AT$71</f>
        <v>0</v>
      </c>
      <c r="AU272" s="543">
        <f xml:space="preserve"> 'Time&amp;Esc'!AU$71</f>
        <v>0</v>
      </c>
      <c r="AV272" s="543">
        <f xml:space="preserve"> 'Time&amp;Esc'!AV$71</f>
        <v>0</v>
      </c>
      <c r="AW272" s="543">
        <f xml:space="preserve"> 'Time&amp;Esc'!AW$71</f>
        <v>0</v>
      </c>
      <c r="AX272" s="543">
        <f xml:space="preserve"> 'Time&amp;Esc'!AX$71</f>
        <v>1</v>
      </c>
      <c r="AY272" s="543">
        <f xml:space="preserve"> 'Time&amp;Esc'!AY$71</f>
        <v>0</v>
      </c>
      <c r="AZ272" s="543">
        <f xml:space="preserve"> 'Time&amp;Esc'!AZ$71</f>
        <v>0</v>
      </c>
      <c r="BA272" s="543">
        <f xml:space="preserve"> 'Time&amp;Esc'!BA$71</f>
        <v>0</v>
      </c>
      <c r="BB272" s="543">
        <f xml:space="preserve"> 'Time&amp;Esc'!BB$71</f>
        <v>0</v>
      </c>
      <c r="BC272" s="543">
        <f xml:space="preserve"> 'Time&amp;Esc'!BC$71</f>
        <v>0</v>
      </c>
      <c r="BD272" s="543">
        <f xml:space="preserve"> 'Time&amp;Esc'!BD$71</f>
        <v>0</v>
      </c>
      <c r="BE272" s="543">
        <f xml:space="preserve"> 'Time&amp;Esc'!BE$71</f>
        <v>0</v>
      </c>
      <c r="BF272" s="543">
        <f xml:space="preserve"> 'Time&amp;Esc'!BF$71</f>
        <v>0</v>
      </c>
      <c r="BG272" s="543">
        <f xml:space="preserve"> 'Time&amp;Esc'!BG$71</f>
        <v>0</v>
      </c>
      <c r="BH272" s="543">
        <f xml:space="preserve"> 'Time&amp;Esc'!BH$71</f>
        <v>0</v>
      </c>
    </row>
    <row r="273" spans="1:60" s="493" customFormat="1" ht="12.9" customHeight="1" x14ac:dyDescent="0.3">
      <c r="A273" s="472"/>
      <c r="B273" s="472"/>
      <c r="C273" s="620"/>
      <c r="D273" s="516"/>
      <c r="E273" s="516"/>
      <c r="F273" s="516"/>
      <c r="G273" s="516"/>
      <c r="H273" s="516"/>
      <c r="I273" s="516"/>
      <c r="J273" s="516"/>
      <c r="K273" s="516"/>
      <c r="L273" s="516"/>
      <c r="M273" s="516"/>
      <c r="N273" s="516"/>
      <c r="O273" s="516"/>
      <c r="P273" s="516"/>
      <c r="Q273" s="516"/>
      <c r="R273" s="516"/>
      <c r="S273" s="516"/>
      <c r="T273" s="516"/>
      <c r="U273" s="516"/>
      <c r="V273" s="516"/>
      <c r="W273" s="516"/>
      <c r="X273" s="516"/>
      <c r="Y273" s="516"/>
      <c r="Z273" s="516"/>
      <c r="AA273" s="516"/>
      <c r="AB273" s="516"/>
      <c r="AC273" s="516"/>
      <c r="AD273" s="516"/>
      <c r="AE273" s="516"/>
      <c r="AF273" s="516"/>
      <c r="AG273" s="516"/>
      <c r="AH273" s="516"/>
      <c r="AI273" s="516"/>
      <c r="AJ273" s="516"/>
      <c r="AK273" s="516"/>
      <c r="AL273" s="516"/>
      <c r="AM273" s="516"/>
      <c r="AN273" s="516"/>
      <c r="AO273" s="516"/>
      <c r="AP273" s="516"/>
      <c r="AQ273" s="516"/>
      <c r="AR273" s="516"/>
      <c r="AS273" s="516"/>
      <c r="AT273" s="516"/>
      <c r="AU273" s="516"/>
      <c r="AV273" s="516"/>
      <c r="AW273" s="516"/>
      <c r="AX273" s="516"/>
      <c r="AY273" s="516"/>
      <c r="AZ273" s="516"/>
      <c r="BA273" s="516"/>
      <c r="BB273" s="516"/>
      <c r="BC273" s="516"/>
      <c r="BD273" s="516"/>
      <c r="BE273" s="516"/>
      <c r="BF273" s="516"/>
      <c r="BG273" s="516"/>
      <c r="BH273" s="516"/>
    </row>
    <row r="274" spans="1:60" s="493" customFormat="1" ht="12.9" customHeight="1" x14ac:dyDescent="0.3">
      <c r="A274" s="472"/>
      <c r="B274" s="472"/>
      <c r="C274" s="473"/>
      <c r="D274" s="516"/>
      <c r="E274" s="516" t="str">
        <f>E268</f>
        <v>Last period of production</v>
      </c>
      <c r="F274" s="516">
        <f>F268</f>
        <v>39</v>
      </c>
      <c r="G274" s="516" t="str">
        <f>G268</f>
        <v>year</v>
      </c>
      <c r="H274" s="516"/>
      <c r="I274" s="516"/>
      <c r="J274" s="516"/>
      <c r="K274" s="665"/>
      <c r="L274" s="665"/>
      <c r="M274" s="665"/>
      <c r="N274" s="665"/>
      <c r="O274" s="665"/>
      <c r="P274" s="665"/>
      <c r="Q274" s="665"/>
      <c r="R274" s="665"/>
      <c r="S274" s="66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</row>
    <row r="275" spans="1:60" s="493" customFormat="1" ht="12.9" customHeight="1" x14ac:dyDescent="0.3">
      <c r="A275" s="472"/>
      <c r="B275" s="472"/>
      <c r="C275" s="473"/>
      <c r="D275" s="516"/>
      <c r="E275" s="543" t="str">
        <f>'Time&amp;Esc'!E$9</f>
        <v>Model year</v>
      </c>
      <c r="F275" s="543">
        <f>'Time&amp;Esc'!F$9</f>
        <v>0</v>
      </c>
      <c r="G275" s="543" t="str">
        <f>'Time&amp;Esc'!G$9</f>
        <v>counter</v>
      </c>
      <c r="H275" s="543">
        <f>'Time&amp;Esc'!H$9</f>
        <v>0</v>
      </c>
      <c r="I275" s="543">
        <f>'Time&amp;Esc'!I$9</f>
        <v>0</v>
      </c>
      <c r="J275" s="543">
        <f>'Time&amp;Esc'!J$9</f>
        <v>0</v>
      </c>
      <c r="K275" s="543">
        <f>'Time&amp;Esc'!K$9</f>
        <v>1</v>
      </c>
      <c r="L275" s="543">
        <f>'Time&amp;Esc'!L$9</f>
        <v>2</v>
      </c>
      <c r="M275" s="543">
        <f>'Time&amp;Esc'!M$9</f>
        <v>3</v>
      </c>
      <c r="N275" s="543">
        <f>'Time&amp;Esc'!N$9</f>
        <v>4</v>
      </c>
      <c r="O275" s="543">
        <f>'Time&amp;Esc'!O$9</f>
        <v>5</v>
      </c>
      <c r="P275" s="543">
        <f>'Time&amp;Esc'!P$9</f>
        <v>6</v>
      </c>
      <c r="Q275" s="543">
        <f>'Time&amp;Esc'!Q$9</f>
        <v>7</v>
      </c>
      <c r="R275" s="543">
        <f>'Time&amp;Esc'!R$9</f>
        <v>8</v>
      </c>
      <c r="S275" s="543">
        <f>'Time&amp;Esc'!S$9</f>
        <v>9</v>
      </c>
      <c r="T275" s="543">
        <f>'Time&amp;Esc'!T$9</f>
        <v>10</v>
      </c>
      <c r="U275" s="543">
        <f>'Time&amp;Esc'!U$9</f>
        <v>11</v>
      </c>
      <c r="V275" s="543">
        <f>'Time&amp;Esc'!V$9</f>
        <v>12</v>
      </c>
      <c r="W275" s="543">
        <f>'Time&amp;Esc'!W$9</f>
        <v>13</v>
      </c>
      <c r="X275" s="543">
        <f>'Time&amp;Esc'!X$9</f>
        <v>14</v>
      </c>
      <c r="Y275" s="543">
        <f>'Time&amp;Esc'!Y$9</f>
        <v>15</v>
      </c>
      <c r="Z275" s="543">
        <f>'Time&amp;Esc'!Z$9</f>
        <v>16</v>
      </c>
      <c r="AA275" s="543">
        <f>'Time&amp;Esc'!AA$9</f>
        <v>17</v>
      </c>
      <c r="AB275" s="543">
        <f>'Time&amp;Esc'!AB$9</f>
        <v>18</v>
      </c>
      <c r="AC275" s="543">
        <f>'Time&amp;Esc'!AC$9</f>
        <v>19</v>
      </c>
      <c r="AD275" s="543">
        <f>'Time&amp;Esc'!AD$9</f>
        <v>20</v>
      </c>
      <c r="AE275" s="543">
        <f>'Time&amp;Esc'!AE$9</f>
        <v>21</v>
      </c>
      <c r="AF275" s="543">
        <f>'Time&amp;Esc'!AF$9</f>
        <v>22</v>
      </c>
      <c r="AG275" s="543">
        <f>'Time&amp;Esc'!AG$9</f>
        <v>23</v>
      </c>
      <c r="AH275" s="543">
        <f>'Time&amp;Esc'!AH$9</f>
        <v>24</v>
      </c>
      <c r="AI275" s="543">
        <f>'Time&amp;Esc'!AI$9</f>
        <v>25</v>
      </c>
      <c r="AJ275" s="543">
        <f>'Time&amp;Esc'!AJ$9</f>
        <v>26</v>
      </c>
      <c r="AK275" s="543">
        <f>'Time&amp;Esc'!AK$9</f>
        <v>27</v>
      </c>
      <c r="AL275" s="543">
        <f>'Time&amp;Esc'!AL$9</f>
        <v>28</v>
      </c>
      <c r="AM275" s="543">
        <f>'Time&amp;Esc'!AM$9</f>
        <v>29</v>
      </c>
      <c r="AN275" s="543">
        <f>'Time&amp;Esc'!AN$9</f>
        <v>30</v>
      </c>
      <c r="AO275" s="543">
        <f>'Time&amp;Esc'!AO$9</f>
        <v>31</v>
      </c>
      <c r="AP275" s="543">
        <f>'Time&amp;Esc'!AP$9</f>
        <v>32</v>
      </c>
      <c r="AQ275" s="543">
        <f>'Time&amp;Esc'!AQ$9</f>
        <v>33</v>
      </c>
      <c r="AR275" s="543">
        <f>'Time&amp;Esc'!AR$9</f>
        <v>34</v>
      </c>
      <c r="AS275" s="543">
        <f>'Time&amp;Esc'!AS$9</f>
        <v>35</v>
      </c>
      <c r="AT275" s="543">
        <f>'Time&amp;Esc'!AT$9</f>
        <v>36</v>
      </c>
      <c r="AU275" s="543">
        <f>'Time&amp;Esc'!AU$9</f>
        <v>37</v>
      </c>
      <c r="AV275" s="543">
        <f>'Time&amp;Esc'!AV$9</f>
        <v>38</v>
      </c>
      <c r="AW275" s="543">
        <f>'Time&amp;Esc'!AW$9</f>
        <v>39</v>
      </c>
      <c r="AX275" s="543">
        <f>'Time&amp;Esc'!AX$9</f>
        <v>40</v>
      </c>
      <c r="AY275" s="543">
        <f>'Time&amp;Esc'!AY$9</f>
        <v>41</v>
      </c>
      <c r="AZ275" s="543">
        <f>'Time&amp;Esc'!AZ$9</f>
        <v>42</v>
      </c>
      <c r="BA275" s="543">
        <f>'Time&amp;Esc'!BA$9</f>
        <v>43</v>
      </c>
      <c r="BB275" s="543">
        <f>'Time&amp;Esc'!BB$9</f>
        <v>44</v>
      </c>
      <c r="BC275" s="543">
        <f>'Time&amp;Esc'!BC$9</f>
        <v>45</v>
      </c>
      <c r="BD275" s="543">
        <f>'Time&amp;Esc'!BD$9</f>
        <v>46</v>
      </c>
      <c r="BE275" s="543">
        <f>'Time&amp;Esc'!BE$9</f>
        <v>47</v>
      </c>
      <c r="BF275" s="543">
        <f>'Time&amp;Esc'!BF$9</f>
        <v>48</v>
      </c>
      <c r="BG275" s="543">
        <f>'Time&amp;Esc'!BG$9</f>
        <v>49</v>
      </c>
      <c r="BH275" s="543">
        <f>'Time&amp;Esc'!BH$9</f>
        <v>50</v>
      </c>
    </row>
    <row r="276" spans="1:60" s="493" customFormat="1" ht="12.9" customHeight="1" x14ac:dyDescent="0.3">
      <c r="A276" s="472"/>
      <c r="B276" s="472"/>
      <c r="C276" s="473"/>
      <c r="D276" s="516"/>
      <c r="E276" s="516"/>
      <c r="F276" s="516"/>
      <c r="G276" s="516"/>
      <c r="H276" s="516"/>
      <c r="I276" s="516"/>
      <c r="J276" s="516"/>
      <c r="K276" s="516"/>
      <c r="L276" s="516"/>
      <c r="M276" s="516"/>
      <c r="N276" s="516"/>
      <c r="O276" s="516"/>
      <c r="P276" s="516"/>
      <c r="Q276" s="516"/>
      <c r="R276" s="516"/>
      <c r="S276" s="516"/>
      <c r="T276" s="516"/>
      <c r="U276" s="516"/>
      <c r="V276" s="516"/>
      <c r="W276" s="516"/>
      <c r="X276" s="516"/>
      <c r="Y276" s="516"/>
      <c r="Z276" s="516"/>
      <c r="AA276" s="516"/>
      <c r="AB276" s="516"/>
      <c r="AC276" s="516"/>
      <c r="AD276" s="516"/>
      <c r="AE276" s="516"/>
      <c r="AF276" s="516"/>
      <c r="AG276" s="516"/>
      <c r="AH276" s="516"/>
      <c r="AI276" s="516"/>
      <c r="AJ276" s="516"/>
      <c r="AK276" s="516"/>
      <c r="AL276" s="516"/>
      <c r="AM276" s="516"/>
      <c r="AN276" s="516"/>
      <c r="AO276" s="516"/>
      <c r="AP276" s="516"/>
      <c r="AQ276" s="516"/>
      <c r="AR276" s="516"/>
      <c r="AS276" s="516"/>
      <c r="AT276" s="516"/>
      <c r="AU276" s="516"/>
      <c r="AV276" s="516"/>
      <c r="AW276" s="516"/>
      <c r="AX276" s="516"/>
      <c r="AY276" s="516"/>
      <c r="AZ276" s="516"/>
      <c r="BA276" s="516"/>
      <c r="BB276" s="516"/>
      <c r="BC276" s="516"/>
      <c r="BD276" s="516"/>
      <c r="BE276" s="516"/>
      <c r="BF276" s="516"/>
      <c r="BG276" s="516"/>
      <c r="BH276" s="516"/>
    </row>
    <row r="277" spans="1:60" s="493" customFormat="1" ht="12.9" customHeight="1" x14ac:dyDescent="0.3">
      <c r="A277" s="472"/>
      <c r="B277" s="472"/>
      <c r="C277" s="473"/>
      <c r="D277" s="516" t="s">
        <v>654</v>
      </c>
      <c r="E277" s="516"/>
      <c r="F277" s="516"/>
      <c r="G277" s="516"/>
      <c r="H277" s="516"/>
      <c r="I277" s="516"/>
      <c r="J277" s="516"/>
      <c r="K277" s="516"/>
      <c r="L277" s="516"/>
      <c r="M277" s="516"/>
      <c r="N277" s="516"/>
      <c r="O277" s="516"/>
      <c r="P277" s="516"/>
      <c r="Q277" s="516"/>
      <c r="R277" s="516"/>
      <c r="S277" s="516"/>
      <c r="T277" s="516"/>
      <c r="U277" s="516"/>
      <c r="V277" s="516"/>
      <c r="W277" s="516"/>
      <c r="X277" s="516"/>
      <c r="Y277" s="516"/>
      <c r="Z277" s="516"/>
      <c r="AA277" s="516"/>
      <c r="AB277" s="516"/>
      <c r="AC277" s="516"/>
      <c r="AD277" s="516"/>
      <c r="AE277" s="516"/>
      <c r="AF277" s="516"/>
      <c r="AG277" s="516"/>
      <c r="AH277" s="516"/>
      <c r="AI277" s="516"/>
      <c r="AJ277" s="516"/>
      <c r="AK277" s="516"/>
      <c r="AL277" s="516"/>
      <c r="AM277" s="516"/>
      <c r="AN277" s="516"/>
      <c r="AO277" s="516"/>
      <c r="AP277" s="516"/>
      <c r="AQ277" s="516"/>
      <c r="AR277" s="516"/>
      <c r="AS277" s="516"/>
      <c r="AT277" s="516"/>
      <c r="AU277" s="516"/>
      <c r="AV277" s="516"/>
      <c r="AW277" s="516"/>
      <c r="AX277" s="516"/>
      <c r="AY277" s="516"/>
      <c r="AZ277" s="516"/>
      <c r="BA277" s="516"/>
      <c r="BB277" s="516"/>
      <c r="BC277" s="516"/>
      <c r="BD277" s="516"/>
      <c r="BE277" s="516"/>
      <c r="BF277" s="516"/>
      <c r="BG277" s="516"/>
      <c r="BH277" s="516"/>
    </row>
    <row r="278" spans="1:60" s="493" customFormat="1" ht="12.9" customHeight="1" x14ac:dyDescent="0.3">
      <c r="A278" s="472"/>
      <c r="B278" s="472"/>
      <c r="C278" s="473"/>
      <c r="D278" s="516"/>
      <c r="E278" s="516" t="str">
        <f>E$131</f>
        <v>Total Development costs</v>
      </c>
      <c r="F278" s="516">
        <f>F$131</f>
        <v>3024</v>
      </c>
      <c r="G278" s="516" t="str">
        <f>G$131</f>
        <v>$ mn real</v>
      </c>
      <c r="H278" s="516"/>
      <c r="I278" s="516"/>
      <c r="J278" s="516"/>
      <c r="K278" s="516"/>
      <c r="L278" s="516"/>
      <c r="M278" s="516"/>
      <c r="N278" s="516"/>
      <c r="O278" s="516"/>
      <c r="P278" s="516"/>
      <c r="Q278" s="516"/>
      <c r="R278" s="516"/>
      <c r="S278" s="516"/>
      <c r="T278" s="516"/>
      <c r="U278" s="516"/>
      <c r="V278" s="516"/>
      <c r="W278" s="516"/>
      <c r="X278" s="516"/>
      <c r="Y278" s="516"/>
      <c r="Z278" s="516"/>
      <c r="AA278" s="516"/>
      <c r="AB278" s="516"/>
      <c r="AC278" s="516"/>
      <c r="AD278" s="516"/>
      <c r="AE278" s="516"/>
      <c r="AF278" s="516"/>
      <c r="AG278" s="516"/>
      <c r="AH278" s="516"/>
      <c r="AI278" s="516"/>
      <c r="AJ278" s="516"/>
      <c r="AK278" s="516"/>
      <c r="AL278" s="516"/>
      <c r="AM278" s="516"/>
      <c r="AN278" s="516"/>
      <c r="AO278" s="516"/>
      <c r="AP278" s="516"/>
      <c r="AQ278" s="516"/>
      <c r="AR278" s="516"/>
      <c r="AS278" s="516"/>
      <c r="AT278" s="516"/>
      <c r="AU278" s="516"/>
      <c r="AV278" s="516"/>
      <c r="AW278" s="516"/>
      <c r="AX278" s="516"/>
      <c r="AY278" s="516"/>
      <c r="AZ278" s="516"/>
      <c r="BA278" s="516"/>
      <c r="BB278" s="516"/>
      <c r="BC278" s="516"/>
      <c r="BD278" s="516"/>
      <c r="BE278" s="516"/>
      <c r="BF278" s="516"/>
      <c r="BG278" s="516"/>
      <c r="BH278" s="516"/>
    </row>
    <row r="279" spans="1:60" s="493" customFormat="1" ht="12.9" customHeight="1" x14ac:dyDescent="0.3">
      <c r="A279" s="472"/>
      <c r="B279" s="472"/>
      <c r="C279" s="473"/>
      <c r="D279" s="516"/>
      <c r="E279" s="622" t="str">
        <f xml:space="preserve"> InpC!E$77</f>
        <v>Decommissioning</v>
      </c>
      <c r="F279" s="621">
        <f xml:space="preserve"> InpC!F$77</f>
        <v>0.15</v>
      </c>
      <c r="G279" s="622" t="str">
        <f xml:space="preserve"> InpC!G$77</f>
        <v>% of capex</v>
      </c>
      <c r="H279" s="516"/>
      <c r="I279" s="516"/>
      <c r="J279" s="516"/>
      <c r="K279" s="516"/>
      <c r="L279" s="516"/>
      <c r="M279" s="516"/>
      <c r="N279" s="516"/>
      <c r="O279" s="516"/>
      <c r="P279" s="516"/>
      <c r="Q279" s="516"/>
      <c r="R279" s="516"/>
      <c r="S279" s="516"/>
      <c r="T279" s="516"/>
      <c r="U279" s="516"/>
      <c r="V279" s="516"/>
      <c r="W279" s="516"/>
      <c r="X279" s="516"/>
      <c r="Y279" s="516"/>
      <c r="Z279" s="516"/>
      <c r="AA279" s="516"/>
      <c r="AB279" s="516"/>
      <c r="AC279" s="516"/>
      <c r="AD279" s="516"/>
      <c r="AE279" s="516"/>
      <c r="AF279" s="516"/>
      <c r="AG279" s="516"/>
      <c r="AH279" s="516"/>
      <c r="AI279" s="516"/>
      <c r="AJ279" s="516"/>
      <c r="AK279" s="516"/>
      <c r="AL279" s="516"/>
      <c r="AM279" s="516"/>
      <c r="AN279" s="516"/>
      <c r="AO279" s="516"/>
      <c r="AP279" s="516"/>
      <c r="AQ279" s="516"/>
      <c r="AR279" s="516"/>
      <c r="AS279" s="516"/>
      <c r="AT279" s="516"/>
      <c r="AU279" s="516"/>
      <c r="AV279" s="516"/>
      <c r="AW279" s="516"/>
      <c r="AX279" s="516"/>
      <c r="AY279" s="516"/>
      <c r="AZ279" s="516"/>
      <c r="BA279" s="516"/>
      <c r="BB279" s="516"/>
      <c r="BC279" s="516"/>
      <c r="BD279" s="516"/>
      <c r="BE279" s="516"/>
      <c r="BF279" s="516"/>
      <c r="BG279" s="516"/>
      <c r="BH279" s="516"/>
    </row>
    <row r="280" spans="1:60" s="493" customFormat="1" ht="12.9" customHeight="1" x14ac:dyDescent="0.3">
      <c r="A280" s="472"/>
      <c r="B280" s="472"/>
      <c r="C280" s="473"/>
      <c r="D280" s="516"/>
      <c r="E280" s="516" t="s">
        <v>654</v>
      </c>
      <c r="F280" s="664"/>
      <c r="G280" s="516" t="s">
        <v>599</v>
      </c>
      <c r="H280" s="516"/>
      <c r="I280" s="516">
        <f xml:space="preserve"> SUM(K280:BH280)</f>
        <v>453.59999999999997</v>
      </c>
      <c r="J280" s="516"/>
      <c r="K280" s="665">
        <f t="shared" ref="K280:AP280" si="169" xml:space="preserve"> $F278 * $F279 * K272</f>
        <v>0</v>
      </c>
      <c r="L280" s="665">
        <f t="shared" si="169"/>
        <v>0</v>
      </c>
      <c r="M280" s="665">
        <f t="shared" si="169"/>
        <v>0</v>
      </c>
      <c r="N280" s="665">
        <f t="shared" si="169"/>
        <v>0</v>
      </c>
      <c r="O280" s="665">
        <f t="shared" si="169"/>
        <v>0</v>
      </c>
      <c r="P280" s="665">
        <f t="shared" si="169"/>
        <v>0</v>
      </c>
      <c r="Q280" s="665">
        <f t="shared" si="169"/>
        <v>0</v>
      </c>
      <c r="R280" s="665">
        <f t="shared" si="169"/>
        <v>0</v>
      </c>
      <c r="S280" s="665">
        <f t="shared" si="169"/>
        <v>0</v>
      </c>
      <c r="T280" s="665">
        <f t="shared" si="169"/>
        <v>0</v>
      </c>
      <c r="U280" s="665">
        <f t="shared" si="169"/>
        <v>0</v>
      </c>
      <c r="V280" s="665">
        <f t="shared" si="169"/>
        <v>0</v>
      </c>
      <c r="W280" s="665">
        <f t="shared" si="169"/>
        <v>0</v>
      </c>
      <c r="X280" s="665">
        <f t="shared" si="169"/>
        <v>0</v>
      </c>
      <c r="Y280" s="665">
        <f t="shared" si="169"/>
        <v>0</v>
      </c>
      <c r="Z280" s="665">
        <f t="shared" si="169"/>
        <v>0</v>
      </c>
      <c r="AA280" s="665">
        <f t="shared" si="169"/>
        <v>0</v>
      </c>
      <c r="AB280" s="665">
        <f t="shared" si="169"/>
        <v>0</v>
      </c>
      <c r="AC280" s="665">
        <f t="shared" si="169"/>
        <v>0</v>
      </c>
      <c r="AD280" s="665">
        <f t="shared" si="169"/>
        <v>0</v>
      </c>
      <c r="AE280" s="665">
        <f t="shared" si="169"/>
        <v>0</v>
      </c>
      <c r="AF280" s="665">
        <f t="shared" si="169"/>
        <v>0</v>
      </c>
      <c r="AG280" s="665">
        <f t="shared" si="169"/>
        <v>0</v>
      </c>
      <c r="AH280" s="665">
        <f t="shared" si="169"/>
        <v>0</v>
      </c>
      <c r="AI280" s="665">
        <f t="shared" si="169"/>
        <v>0</v>
      </c>
      <c r="AJ280" s="665">
        <f t="shared" si="169"/>
        <v>0</v>
      </c>
      <c r="AK280" s="665">
        <f t="shared" si="169"/>
        <v>0</v>
      </c>
      <c r="AL280" s="665">
        <f t="shared" si="169"/>
        <v>0</v>
      </c>
      <c r="AM280" s="665">
        <f t="shared" si="169"/>
        <v>0</v>
      </c>
      <c r="AN280" s="665">
        <f t="shared" si="169"/>
        <v>0</v>
      </c>
      <c r="AO280" s="665">
        <f t="shared" si="169"/>
        <v>0</v>
      </c>
      <c r="AP280" s="665">
        <f t="shared" si="169"/>
        <v>0</v>
      </c>
      <c r="AQ280" s="665">
        <f t="shared" ref="AQ280:BH280" si="170" xml:space="preserve"> $F278 * $F279 * AQ272</f>
        <v>0</v>
      </c>
      <c r="AR280" s="665">
        <f t="shared" si="170"/>
        <v>0</v>
      </c>
      <c r="AS280" s="665">
        <f t="shared" si="170"/>
        <v>0</v>
      </c>
      <c r="AT280" s="665">
        <f t="shared" si="170"/>
        <v>0</v>
      </c>
      <c r="AU280" s="665">
        <f t="shared" si="170"/>
        <v>0</v>
      </c>
      <c r="AV280" s="665">
        <f t="shared" si="170"/>
        <v>0</v>
      </c>
      <c r="AW280" s="665">
        <f t="shared" si="170"/>
        <v>0</v>
      </c>
      <c r="AX280" s="665">
        <f t="shared" si="170"/>
        <v>453.59999999999997</v>
      </c>
      <c r="AY280" s="665">
        <f t="shared" si="170"/>
        <v>0</v>
      </c>
      <c r="AZ280" s="665">
        <f t="shared" si="170"/>
        <v>0</v>
      </c>
      <c r="BA280" s="665">
        <f t="shared" si="170"/>
        <v>0</v>
      </c>
      <c r="BB280" s="665">
        <f t="shared" si="170"/>
        <v>0</v>
      </c>
      <c r="BC280" s="665">
        <f t="shared" si="170"/>
        <v>0</v>
      </c>
      <c r="BD280" s="665">
        <f t="shared" si="170"/>
        <v>0</v>
      </c>
      <c r="BE280" s="665">
        <f t="shared" si="170"/>
        <v>0</v>
      </c>
      <c r="BF280" s="665">
        <f t="shared" si="170"/>
        <v>0</v>
      </c>
      <c r="BG280" s="665">
        <f t="shared" si="170"/>
        <v>0</v>
      </c>
      <c r="BH280" s="665">
        <f t="shared" si="170"/>
        <v>0</v>
      </c>
    </row>
    <row r="281" spans="1:60" s="487" customFormat="1" ht="12.9" customHeight="1" x14ac:dyDescent="0.3">
      <c r="A281" s="478"/>
      <c r="B281" s="478"/>
      <c r="C281" s="479"/>
      <c r="D281" s="480"/>
      <c r="E281" s="616" t="str">
        <f>'Time&amp;Esc'!E$93</f>
        <v>Inflation index - full cycle</v>
      </c>
      <c r="F281" s="616">
        <f>'Time&amp;Esc'!F$93</f>
        <v>0</v>
      </c>
      <c r="G281" s="616" t="str">
        <f>'Time&amp;Esc'!G$93</f>
        <v>index</v>
      </c>
      <c r="H281" s="616" t="str">
        <f>'Time&amp;Esc'!H$93</f>
        <v>assumes begginning of period cash flows</v>
      </c>
      <c r="I281" s="616">
        <f>'Time&amp;Esc'!I$93</f>
        <v>0</v>
      </c>
      <c r="J281" s="616">
        <f>'Time&amp;Esc'!J$93</f>
        <v>0</v>
      </c>
      <c r="K281" s="616">
        <f>'Time&amp;Esc'!K$93</f>
        <v>1</v>
      </c>
      <c r="L281" s="616">
        <f>'Time&amp;Esc'!L$93</f>
        <v>1.02</v>
      </c>
      <c r="M281" s="616">
        <f>'Time&amp;Esc'!M$93</f>
        <v>1.0404</v>
      </c>
      <c r="N281" s="616">
        <f>'Time&amp;Esc'!N$93</f>
        <v>1.0612079999999999</v>
      </c>
      <c r="O281" s="616">
        <f>'Time&amp;Esc'!O$93</f>
        <v>1.08243216</v>
      </c>
      <c r="P281" s="616">
        <f>'Time&amp;Esc'!P$93</f>
        <v>1.1040808032</v>
      </c>
      <c r="Q281" s="616">
        <f>'Time&amp;Esc'!Q$93</f>
        <v>1.1261624192640001</v>
      </c>
      <c r="R281" s="616">
        <f>'Time&amp;Esc'!R$93</f>
        <v>1.14868566764928</v>
      </c>
      <c r="S281" s="616">
        <f>'Time&amp;Esc'!S$93</f>
        <v>1.1716593810022657</v>
      </c>
      <c r="T281" s="616">
        <f>'Time&amp;Esc'!T$93</f>
        <v>1.1950925686223111</v>
      </c>
      <c r="U281" s="616">
        <f>'Time&amp;Esc'!U$93</f>
        <v>1.2189944199947573</v>
      </c>
      <c r="V281" s="616">
        <f>'Time&amp;Esc'!V$93</f>
        <v>1.2433743083946525</v>
      </c>
      <c r="W281" s="616">
        <f>'Time&amp;Esc'!W$93</f>
        <v>1.2682417945625455</v>
      </c>
      <c r="X281" s="616">
        <f>'Time&amp;Esc'!X$93</f>
        <v>1.2936066304537963</v>
      </c>
      <c r="Y281" s="616">
        <f>'Time&amp;Esc'!Y$93</f>
        <v>1.3194787630628724</v>
      </c>
      <c r="Z281" s="616">
        <f>'Time&amp;Esc'!Z$93</f>
        <v>1.3458683383241299</v>
      </c>
      <c r="AA281" s="616">
        <f>'Time&amp;Esc'!AA$93</f>
        <v>1.3727857050906125</v>
      </c>
      <c r="AB281" s="616">
        <f>'Time&amp;Esc'!AB$93</f>
        <v>1.4002414191924248</v>
      </c>
      <c r="AC281" s="616">
        <f>'Time&amp;Esc'!AC$93</f>
        <v>1.4282462475762734</v>
      </c>
      <c r="AD281" s="616">
        <f>'Time&amp;Esc'!AD$93</f>
        <v>1.4568111725277988</v>
      </c>
      <c r="AE281" s="616">
        <f>'Time&amp;Esc'!AE$93</f>
        <v>1.4859473959783549</v>
      </c>
      <c r="AF281" s="616">
        <f>'Time&amp;Esc'!AF$93</f>
        <v>1.5156663438979221</v>
      </c>
      <c r="AG281" s="616">
        <f>'Time&amp;Esc'!AG$93</f>
        <v>1.5459796707758806</v>
      </c>
      <c r="AH281" s="616">
        <f>'Time&amp;Esc'!AH$93</f>
        <v>1.5768992641913981</v>
      </c>
      <c r="AI281" s="616">
        <f>'Time&amp;Esc'!AI$93</f>
        <v>1.6084372494752261</v>
      </c>
      <c r="AJ281" s="616">
        <f>'Time&amp;Esc'!AJ$93</f>
        <v>1.6406059944647307</v>
      </c>
      <c r="AK281" s="616">
        <f>'Time&amp;Esc'!AK$93</f>
        <v>1.6734181143540252</v>
      </c>
      <c r="AL281" s="616">
        <f>'Time&amp;Esc'!AL$93</f>
        <v>1.7068864766411058</v>
      </c>
      <c r="AM281" s="616">
        <f>'Time&amp;Esc'!AM$93</f>
        <v>1.7410242061739281</v>
      </c>
      <c r="AN281" s="616">
        <f>'Time&amp;Esc'!AN$93</f>
        <v>1.7758446902974065</v>
      </c>
      <c r="AO281" s="616">
        <f>'Time&amp;Esc'!AO$93</f>
        <v>1.8113615841033548</v>
      </c>
      <c r="AP281" s="616">
        <f>'Time&amp;Esc'!AP$93</f>
        <v>1.8475888157854219</v>
      </c>
      <c r="AQ281" s="616">
        <f>'Time&amp;Esc'!AQ$93</f>
        <v>1.8845405921011305</v>
      </c>
      <c r="AR281" s="616">
        <f>'Time&amp;Esc'!AR$93</f>
        <v>1.9222314039431532</v>
      </c>
      <c r="AS281" s="616">
        <f>'Time&amp;Esc'!AS$93</f>
        <v>1.9606760320220162</v>
      </c>
      <c r="AT281" s="616">
        <f>'Time&amp;Esc'!AT$93</f>
        <v>1.9998895526624565</v>
      </c>
      <c r="AU281" s="616">
        <f>'Time&amp;Esc'!AU$93</f>
        <v>2.0398873437157055</v>
      </c>
      <c r="AV281" s="616">
        <f>'Time&amp;Esc'!AV$93</f>
        <v>2.0806850905900198</v>
      </c>
      <c r="AW281" s="616">
        <f>'Time&amp;Esc'!AW$93</f>
        <v>2.1222987924018204</v>
      </c>
      <c r="AX281" s="616">
        <f>'Time&amp;Esc'!AX$93</f>
        <v>2.1647447682498568</v>
      </c>
      <c r="AY281" s="616">
        <f>'Time&amp;Esc'!AY$93</f>
        <v>2.208039663614854</v>
      </c>
      <c r="AZ281" s="616">
        <f>'Time&amp;Esc'!AZ$93</f>
        <v>2.252200456887151</v>
      </c>
      <c r="BA281" s="616">
        <f>'Time&amp;Esc'!BA$93</f>
        <v>2.2972444660248938</v>
      </c>
      <c r="BB281" s="616">
        <f>'Time&amp;Esc'!BB$93</f>
        <v>2.343189355345392</v>
      </c>
      <c r="BC281" s="616">
        <f>'Time&amp;Esc'!BC$93</f>
        <v>2.3900531424522997</v>
      </c>
      <c r="BD281" s="616">
        <f>'Time&amp;Esc'!BD$93</f>
        <v>2.4378542053013459</v>
      </c>
      <c r="BE281" s="616">
        <f>'Time&amp;Esc'!BE$93</f>
        <v>2.4866112894073726</v>
      </c>
      <c r="BF281" s="616">
        <f>'Time&amp;Esc'!BF$93</f>
        <v>2.53634351519552</v>
      </c>
      <c r="BG281" s="616">
        <f>'Time&amp;Esc'!BG$93</f>
        <v>2.5870703854994304</v>
      </c>
      <c r="BH281" s="616">
        <f>'Time&amp;Esc'!BH$93</f>
        <v>2.6388117932094191</v>
      </c>
    </row>
    <row r="282" spans="1:60" s="508" customFormat="1" ht="12.9" customHeight="1" thickBot="1" x14ac:dyDescent="0.35">
      <c r="A282" s="528"/>
      <c r="B282" s="528"/>
      <c r="C282" s="529"/>
      <c r="D282" s="474"/>
      <c r="E282" s="638" t="str">
        <f>E280</f>
        <v>Decommissioning costs</v>
      </c>
      <c r="F282" s="638"/>
      <c r="G282" s="638" t="s">
        <v>74</v>
      </c>
      <c r="H282" s="638"/>
      <c r="I282" s="638">
        <f xml:space="preserve"> SUM(K282:BH282)</f>
        <v>981.92822687813498</v>
      </c>
      <c r="J282" s="638"/>
      <c r="K282" s="638">
        <f t="shared" ref="K282:AP282" si="171" xml:space="preserve"> K280 * K281</f>
        <v>0</v>
      </c>
      <c r="L282" s="638">
        <f t="shared" si="171"/>
        <v>0</v>
      </c>
      <c r="M282" s="638">
        <f t="shared" si="171"/>
        <v>0</v>
      </c>
      <c r="N282" s="638">
        <f t="shared" si="171"/>
        <v>0</v>
      </c>
      <c r="O282" s="638">
        <f t="shared" si="171"/>
        <v>0</v>
      </c>
      <c r="P282" s="638">
        <f t="shared" si="171"/>
        <v>0</v>
      </c>
      <c r="Q282" s="638">
        <f t="shared" si="171"/>
        <v>0</v>
      </c>
      <c r="R282" s="638">
        <f t="shared" si="171"/>
        <v>0</v>
      </c>
      <c r="S282" s="638">
        <f t="shared" si="171"/>
        <v>0</v>
      </c>
      <c r="T282" s="638">
        <f t="shared" si="171"/>
        <v>0</v>
      </c>
      <c r="U282" s="638">
        <f t="shared" si="171"/>
        <v>0</v>
      </c>
      <c r="V282" s="638">
        <f t="shared" si="171"/>
        <v>0</v>
      </c>
      <c r="W282" s="638">
        <f t="shared" si="171"/>
        <v>0</v>
      </c>
      <c r="X282" s="638">
        <f t="shared" si="171"/>
        <v>0</v>
      </c>
      <c r="Y282" s="638">
        <f t="shared" si="171"/>
        <v>0</v>
      </c>
      <c r="Z282" s="638">
        <f t="shared" si="171"/>
        <v>0</v>
      </c>
      <c r="AA282" s="638">
        <f t="shared" si="171"/>
        <v>0</v>
      </c>
      <c r="AB282" s="638">
        <f t="shared" si="171"/>
        <v>0</v>
      </c>
      <c r="AC282" s="638">
        <f t="shared" si="171"/>
        <v>0</v>
      </c>
      <c r="AD282" s="638">
        <f t="shared" si="171"/>
        <v>0</v>
      </c>
      <c r="AE282" s="638">
        <f t="shared" si="171"/>
        <v>0</v>
      </c>
      <c r="AF282" s="638">
        <f t="shared" si="171"/>
        <v>0</v>
      </c>
      <c r="AG282" s="638">
        <f t="shared" si="171"/>
        <v>0</v>
      </c>
      <c r="AH282" s="638">
        <f t="shared" si="171"/>
        <v>0</v>
      </c>
      <c r="AI282" s="638">
        <f t="shared" si="171"/>
        <v>0</v>
      </c>
      <c r="AJ282" s="638">
        <f t="shared" si="171"/>
        <v>0</v>
      </c>
      <c r="AK282" s="638">
        <f t="shared" si="171"/>
        <v>0</v>
      </c>
      <c r="AL282" s="638">
        <f t="shared" si="171"/>
        <v>0</v>
      </c>
      <c r="AM282" s="638">
        <f t="shared" si="171"/>
        <v>0</v>
      </c>
      <c r="AN282" s="638">
        <f t="shared" si="171"/>
        <v>0</v>
      </c>
      <c r="AO282" s="638">
        <f t="shared" si="171"/>
        <v>0</v>
      </c>
      <c r="AP282" s="638">
        <f t="shared" si="171"/>
        <v>0</v>
      </c>
      <c r="AQ282" s="638">
        <f t="shared" ref="AQ282:BH282" si="172" xml:space="preserve"> AQ280 * AQ281</f>
        <v>0</v>
      </c>
      <c r="AR282" s="638">
        <f t="shared" si="172"/>
        <v>0</v>
      </c>
      <c r="AS282" s="638">
        <f t="shared" si="172"/>
        <v>0</v>
      </c>
      <c r="AT282" s="638">
        <f t="shared" si="172"/>
        <v>0</v>
      </c>
      <c r="AU282" s="638">
        <f t="shared" si="172"/>
        <v>0</v>
      </c>
      <c r="AV282" s="638">
        <f t="shared" si="172"/>
        <v>0</v>
      </c>
      <c r="AW282" s="638">
        <f t="shared" si="172"/>
        <v>0</v>
      </c>
      <c r="AX282" s="638">
        <f t="shared" si="172"/>
        <v>981.92822687813498</v>
      </c>
      <c r="AY282" s="638">
        <f t="shared" si="172"/>
        <v>0</v>
      </c>
      <c r="AZ282" s="638">
        <f t="shared" si="172"/>
        <v>0</v>
      </c>
      <c r="BA282" s="638">
        <f t="shared" si="172"/>
        <v>0</v>
      </c>
      <c r="BB282" s="638">
        <f t="shared" si="172"/>
        <v>0</v>
      </c>
      <c r="BC282" s="638">
        <f t="shared" si="172"/>
        <v>0</v>
      </c>
      <c r="BD282" s="638">
        <f t="shared" si="172"/>
        <v>0</v>
      </c>
      <c r="BE282" s="638">
        <f t="shared" si="172"/>
        <v>0</v>
      </c>
      <c r="BF282" s="638">
        <f t="shared" si="172"/>
        <v>0</v>
      </c>
      <c r="BG282" s="638">
        <f t="shared" si="172"/>
        <v>0</v>
      </c>
      <c r="BH282" s="638">
        <f t="shared" si="172"/>
        <v>0</v>
      </c>
    </row>
    <row r="283" spans="1:60" s="493" customFormat="1" ht="12.9" customHeight="1" x14ac:dyDescent="0.3">
      <c r="A283" s="472"/>
      <c r="B283" s="472"/>
      <c r="C283" s="473"/>
      <c r="D283" s="516"/>
      <c r="E283" s="516"/>
      <c r="F283" s="664"/>
      <c r="G283" s="516"/>
      <c r="H283" s="516"/>
      <c r="I283" s="516"/>
      <c r="J283" s="516"/>
      <c r="K283" s="665"/>
      <c r="L283" s="665"/>
      <c r="M283" s="665"/>
      <c r="N283" s="665"/>
      <c r="O283" s="665"/>
      <c r="P283" s="665"/>
      <c r="Q283" s="665"/>
      <c r="R283" s="665"/>
      <c r="S283" s="66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</row>
    <row r="284" spans="1:60" s="493" customFormat="1" ht="12.9" customHeight="1" x14ac:dyDescent="0.3">
      <c r="A284" s="472"/>
      <c r="B284" s="472"/>
      <c r="C284" s="473"/>
      <c r="D284" s="516"/>
      <c r="E284" s="516" t="s">
        <v>657</v>
      </c>
      <c r="F284" s="667">
        <f>MAX(K2:BH2)</f>
        <v>2066</v>
      </c>
      <c r="G284" s="516" t="s">
        <v>238</v>
      </c>
      <c r="H284" s="516"/>
      <c r="I284" s="516"/>
      <c r="J284" s="516"/>
      <c r="K284" s="516"/>
      <c r="L284" s="516"/>
      <c r="M284" s="516"/>
      <c r="N284" s="516"/>
      <c r="O284" s="516"/>
      <c r="P284" s="516"/>
      <c r="Q284" s="516"/>
      <c r="R284" s="516"/>
      <c r="S284" s="516"/>
      <c r="T284" s="516"/>
      <c r="U284" s="516"/>
      <c r="V284" s="516"/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516"/>
      <c r="AJ284" s="516"/>
      <c r="AK284" s="516"/>
      <c r="AL284" s="516"/>
      <c r="AM284" s="516"/>
      <c r="AN284" s="516"/>
      <c r="AO284" s="516"/>
      <c r="AP284" s="516"/>
      <c r="AQ284" s="516"/>
      <c r="AR284" s="516"/>
      <c r="AS284" s="516"/>
      <c r="AT284" s="516"/>
      <c r="AU284" s="516"/>
      <c r="AV284" s="516"/>
      <c r="AW284" s="516"/>
      <c r="AX284" s="516"/>
      <c r="AY284" s="516"/>
      <c r="AZ284" s="516"/>
      <c r="BA284" s="516"/>
      <c r="BB284" s="516"/>
      <c r="BC284" s="516"/>
      <c r="BD284" s="516"/>
      <c r="BE284" s="516"/>
      <c r="BF284" s="516"/>
      <c r="BG284" s="516"/>
      <c r="BH284" s="516"/>
    </row>
    <row r="285" spans="1:60" s="493" customFormat="1" ht="12.9" customHeight="1" x14ac:dyDescent="0.3">
      <c r="A285" s="472"/>
      <c r="B285" s="472"/>
      <c r="C285" s="620"/>
      <c r="D285" s="516"/>
      <c r="E285" s="666" t="str">
        <f xml:space="preserve"> 'Time&amp;Esc'!E$55</f>
        <v>Last Production Year - Contract</v>
      </c>
      <c r="F285" s="666">
        <f xml:space="preserve"> 'Time&amp;Esc'!F$55</f>
        <v>2056</v>
      </c>
      <c r="G285" s="666" t="str">
        <f xml:space="preserve"> 'Time&amp;Esc'!G$55</f>
        <v>year #</v>
      </c>
      <c r="H285" s="666">
        <f xml:space="preserve"> 'Time&amp;Esc'!H$55</f>
        <v>0</v>
      </c>
      <c r="I285" s="666">
        <f xml:space="preserve"> 'Time&amp;Esc'!I$55</f>
        <v>0</v>
      </c>
      <c r="J285" s="666">
        <f xml:space="preserve"> 'Time&amp;Esc'!J$55</f>
        <v>0</v>
      </c>
      <c r="K285" s="666">
        <f xml:space="preserve"> 'Time&amp;Esc'!K$55</f>
        <v>0</v>
      </c>
      <c r="L285" s="666">
        <f xml:space="preserve"> 'Time&amp;Esc'!L$55</f>
        <v>0</v>
      </c>
      <c r="M285" s="666">
        <f xml:space="preserve"> 'Time&amp;Esc'!M$55</f>
        <v>0</v>
      </c>
      <c r="N285" s="666">
        <f xml:space="preserve"> 'Time&amp;Esc'!N$55</f>
        <v>0</v>
      </c>
      <c r="O285" s="666">
        <f xml:space="preserve"> 'Time&amp;Esc'!O$55</f>
        <v>0</v>
      </c>
      <c r="P285" s="666">
        <f xml:space="preserve"> 'Time&amp;Esc'!P$55</f>
        <v>0</v>
      </c>
      <c r="Q285" s="666">
        <f xml:space="preserve"> 'Time&amp;Esc'!Q$55</f>
        <v>0</v>
      </c>
      <c r="R285" s="666">
        <f xml:space="preserve"> 'Time&amp;Esc'!R$55</f>
        <v>0</v>
      </c>
      <c r="S285" s="666">
        <f xml:space="preserve"> 'Time&amp;Esc'!S$55</f>
        <v>0</v>
      </c>
      <c r="T285" s="666">
        <f xml:space="preserve"> 'Time&amp;Esc'!T$55</f>
        <v>0</v>
      </c>
      <c r="U285" s="666">
        <f xml:space="preserve"> 'Time&amp;Esc'!U$55</f>
        <v>0</v>
      </c>
      <c r="V285" s="666">
        <f xml:space="preserve"> 'Time&amp;Esc'!V$55</f>
        <v>0</v>
      </c>
      <c r="W285" s="666">
        <f xml:space="preserve"> 'Time&amp;Esc'!W$55</f>
        <v>0</v>
      </c>
      <c r="X285" s="666">
        <f xml:space="preserve"> 'Time&amp;Esc'!X$55</f>
        <v>0</v>
      </c>
      <c r="Y285" s="666">
        <f xml:space="preserve"> 'Time&amp;Esc'!Y$55</f>
        <v>0</v>
      </c>
      <c r="Z285" s="666">
        <f xml:space="preserve"> 'Time&amp;Esc'!Z$55</f>
        <v>0</v>
      </c>
      <c r="AA285" s="666">
        <f xml:space="preserve"> 'Time&amp;Esc'!AA$55</f>
        <v>0</v>
      </c>
      <c r="AB285" s="666">
        <f xml:space="preserve"> 'Time&amp;Esc'!AB$55</f>
        <v>0</v>
      </c>
      <c r="AC285" s="666">
        <f xml:space="preserve"> 'Time&amp;Esc'!AC$55</f>
        <v>0</v>
      </c>
      <c r="AD285" s="666">
        <f xml:space="preserve"> 'Time&amp;Esc'!AD$55</f>
        <v>0</v>
      </c>
      <c r="AE285" s="666">
        <f xml:space="preserve"> 'Time&amp;Esc'!AE$55</f>
        <v>0</v>
      </c>
      <c r="AF285" s="666">
        <f xml:space="preserve"> 'Time&amp;Esc'!AF$55</f>
        <v>0</v>
      </c>
      <c r="AG285" s="666">
        <f xml:space="preserve"> 'Time&amp;Esc'!AG$55</f>
        <v>0</v>
      </c>
      <c r="AH285" s="666">
        <f xml:space="preserve"> 'Time&amp;Esc'!AH$55</f>
        <v>0</v>
      </c>
      <c r="AI285" s="666">
        <f xml:space="preserve"> 'Time&amp;Esc'!AI$55</f>
        <v>0</v>
      </c>
      <c r="AJ285" s="666">
        <f xml:space="preserve"> 'Time&amp;Esc'!AJ$55</f>
        <v>0</v>
      </c>
      <c r="AK285" s="666">
        <f xml:space="preserve"> 'Time&amp;Esc'!AK$55</f>
        <v>0</v>
      </c>
      <c r="AL285" s="666">
        <f xml:space="preserve"> 'Time&amp;Esc'!AL$55</f>
        <v>0</v>
      </c>
      <c r="AM285" s="666">
        <f xml:space="preserve"> 'Time&amp;Esc'!AM$55</f>
        <v>0</v>
      </c>
      <c r="AN285" s="666">
        <f xml:space="preserve"> 'Time&amp;Esc'!AN$55</f>
        <v>0</v>
      </c>
      <c r="AO285" s="666">
        <f xml:space="preserve"> 'Time&amp;Esc'!AO$55</f>
        <v>0</v>
      </c>
      <c r="AP285" s="666">
        <f xml:space="preserve"> 'Time&amp;Esc'!AP$55</f>
        <v>0</v>
      </c>
      <c r="AQ285" s="666">
        <f xml:space="preserve"> 'Time&amp;Esc'!AQ$55</f>
        <v>0</v>
      </c>
      <c r="AR285" s="666">
        <f xml:space="preserve"> 'Time&amp;Esc'!AR$55</f>
        <v>0</v>
      </c>
      <c r="AS285" s="666">
        <f xml:space="preserve"> 'Time&amp;Esc'!AS$55</f>
        <v>0</v>
      </c>
      <c r="AT285" s="666">
        <f xml:space="preserve"> 'Time&amp;Esc'!AT$55</f>
        <v>0</v>
      </c>
      <c r="AU285" s="666">
        <f xml:space="preserve"> 'Time&amp;Esc'!AU$55</f>
        <v>0</v>
      </c>
      <c r="AV285" s="666">
        <f xml:space="preserve"> 'Time&amp;Esc'!AV$55</f>
        <v>0</v>
      </c>
      <c r="AW285" s="666">
        <f xml:space="preserve"> 'Time&amp;Esc'!AW$55</f>
        <v>0</v>
      </c>
      <c r="AX285" s="666">
        <f xml:space="preserve"> 'Time&amp;Esc'!AX$55</f>
        <v>0</v>
      </c>
      <c r="AY285" s="666">
        <f xml:space="preserve"> 'Time&amp;Esc'!AY$55</f>
        <v>0</v>
      </c>
      <c r="AZ285" s="666">
        <f xml:space="preserve"> 'Time&amp;Esc'!AZ$55</f>
        <v>0</v>
      </c>
      <c r="BA285" s="666">
        <f xml:space="preserve"> 'Time&amp;Esc'!BA$55</f>
        <v>0</v>
      </c>
      <c r="BB285" s="666">
        <f xml:space="preserve"> 'Time&amp;Esc'!BB$55</f>
        <v>0</v>
      </c>
      <c r="BC285" s="666">
        <f xml:space="preserve"> 'Time&amp;Esc'!BC$55</f>
        <v>0</v>
      </c>
      <c r="BD285" s="666">
        <f xml:space="preserve"> 'Time&amp;Esc'!BD$55</f>
        <v>0</v>
      </c>
      <c r="BE285" s="666">
        <f xml:space="preserve"> 'Time&amp;Esc'!BE$55</f>
        <v>0</v>
      </c>
      <c r="BF285" s="666">
        <f xml:space="preserve"> 'Time&amp;Esc'!BF$55</f>
        <v>0</v>
      </c>
      <c r="BG285" s="666">
        <f xml:space="preserve"> 'Time&amp;Esc'!BG$55</f>
        <v>0</v>
      </c>
      <c r="BH285" s="666">
        <f xml:space="preserve"> 'Time&amp;Esc'!BH$55</f>
        <v>0</v>
      </c>
    </row>
    <row r="286" spans="1:60" s="493" customFormat="1" ht="12.9" customHeight="1" x14ac:dyDescent="0.3">
      <c r="A286" s="472"/>
      <c r="B286" s="472"/>
      <c r="C286" s="473"/>
      <c r="D286" s="516"/>
      <c r="E286" s="516" t="s">
        <v>658</v>
      </c>
      <c r="F286" s="611">
        <f xml:space="preserve"> IF( F284 &gt;= F285 + 1, 0, 1)</f>
        <v>0</v>
      </c>
      <c r="G286" s="516" t="s">
        <v>148</v>
      </c>
      <c r="H286" s="516"/>
      <c r="I286" s="516"/>
      <c r="J286" s="516"/>
      <c r="K286" s="516"/>
      <c r="L286" s="516"/>
      <c r="M286" s="516"/>
      <c r="N286" s="516"/>
      <c r="O286" s="516"/>
      <c r="P286" s="516"/>
      <c r="Q286" s="516"/>
      <c r="R286" s="516"/>
      <c r="S286" s="516"/>
      <c r="T286" s="516"/>
      <c r="U286" s="516"/>
      <c r="V286" s="516"/>
      <c r="W286" s="516"/>
      <c r="X286" s="516"/>
      <c r="Y286" s="516"/>
      <c r="Z286" s="516"/>
      <c r="AA286" s="516"/>
      <c r="AB286" s="516"/>
      <c r="AC286" s="516"/>
      <c r="AD286" s="516"/>
      <c r="AE286" s="516"/>
      <c r="AF286" s="516"/>
      <c r="AG286" s="516"/>
      <c r="AH286" s="516"/>
      <c r="AI286" s="516"/>
      <c r="AJ286" s="516"/>
      <c r="AK286" s="516"/>
      <c r="AL286" s="516"/>
      <c r="AM286" s="516"/>
      <c r="AN286" s="516"/>
      <c r="AO286" s="516"/>
      <c r="AP286" s="516"/>
      <c r="AQ286" s="516"/>
      <c r="AR286" s="516"/>
      <c r="AS286" s="516"/>
      <c r="AT286" s="516"/>
      <c r="AU286" s="516"/>
      <c r="AV286" s="516"/>
      <c r="AW286" s="516"/>
      <c r="AX286" s="516"/>
      <c r="AY286" s="516"/>
      <c r="AZ286" s="516"/>
      <c r="BA286" s="516"/>
      <c r="BB286" s="516"/>
      <c r="BC286" s="516"/>
      <c r="BD286" s="516"/>
      <c r="BE286" s="516"/>
      <c r="BF286" s="516"/>
      <c r="BG286" s="516"/>
      <c r="BH286" s="516"/>
    </row>
    <row r="287" spans="1:60" s="493" customFormat="1" ht="12.9" customHeight="1" x14ac:dyDescent="0.3">
      <c r="A287" s="472"/>
      <c r="B287" s="472"/>
      <c r="C287" s="473"/>
      <c r="D287" s="516"/>
      <c r="E287" s="543"/>
      <c r="F287" s="543"/>
      <c r="G287" s="543"/>
      <c r="H287" s="543"/>
      <c r="I287" s="543"/>
      <c r="J287" s="543"/>
      <c r="K287" s="543"/>
      <c r="L287" s="543"/>
      <c r="M287" s="543"/>
      <c r="N287" s="543"/>
      <c r="O287" s="543"/>
      <c r="P287" s="543"/>
      <c r="Q287" s="543"/>
      <c r="R287" s="543"/>
      <c r="S287" s="543"/>
      <c r="T287" s="543"/>
      <c r="U287" s="543"/>
      <c r="V287" s="543"/>
      <c r="W287" s="543"/>
      <c r="X287" s="543"/>
      <c r="Y287" s="543"/>
      <c r="Z287" s="543"/>
      <c r="AA287" s="543"/>
      <c r="AB287" s="543"/>
      <c r="AC287" s="543"/>
      <c r="AD287" s="543"/>
      <c r="AE287" s="543"/>
      <c r="AF287" s="543"/>
      <c r="AG287" s="543"/>
      <c r="AH287" s="543"/>
      <c r="AI287" s="543"/>
      <c r="AJ287" s="543"/>
      <c r="AK287" s="543"/>
      <c r="AL287" s="543"/>
      <c r="AM287" s="543"/>
      <c r="AN287" s="543"/>
      <c r="AO287" s="543"/>
      <c r="AP287" s="543"/>
      <c r="AQ287" s="543"/>
      <c r="AR287" s="543"/>
      <c r="AS287" s="543"/>
      <c r="AT287" s="543"/>
      <c r="AU287" s="543"/>
      <c r="AV287" s="543"/>
      <c r="AW287" s="543"/>
      <c r="AX287" s="543"/>
      <c r="AY287" s="543"/>
      <c r="AZ287" s="543"/>
      <c r="BA287" s="543"/>
      <c r="BB287" s="543"/>
      <c r="BC287" s="543"/>
      <c r="BD287" s="543"/>
      <c r="BE287" s="543"/>
      <c r="BF287" s="543"/>
      <c r="BG287" s="543"/>
      <c r="BH287" s="543"/>
    </row>
    <row r="288" spans="1:60" s="493" customFormat="1" ht="12.9" customHeight="1" x14ac:dyDescent="0.3">
      <c r="A288" s="472"/>
      <c r="B288" s="472"/>
      <c r="C288" s="473" t="s">
        <v>659</v>
      </c>
      <c r="D288" s="516"/>
      <c r="E288" s="543"/>
      <c r="F288" s="543"/>
      <c r="G288" s="543"/>
      <c r="H288" s="543"/>
      <c r="I288" s="543"/>
      <c r="J288" s="543"/>
      <c r="K288" s="543"/>
      <c r="L288" s="543"/>
      <c r="M288" s="543"/>
      <c r="N288" s="543"/>
      <c r="O288" s="543"/>
      <c r="P288" s="543"/>
      <c r="Q288" s="543"/>
      <c r="R288" s="543"/>
      <c r="S288" s="543"/>
      <c r="T288" s="543"/>
      <c r="U288" s="543"/>
      <c r="V288" s="543"/>
      <c r="W288" s="543"/>
      <c r="X288" s="543"/>
      <c r="Y288" s="543"/>
      <c r="Z288" s="543"/>
      <c r="AA288" s="543"/>
      <c r="AB288" s="543"/>
      <c r="AC288" s="543"/>
      <c r="AD288" s="543"/>
      <c r="AE288" s="543"/>
      <c r="AF288" s="543"/>
      <c r="AG288" s="543"/>
      <c r="AH288" s="543"/>
      <c r="AI288" s="543"/>
      <c r="AJ288" s="543"/>
      <c r="AK288" s="543"/>
      <c r="AL288" s="543"/>
      <c r="AM288" s="543"/>
      <c r="AN288" s="543"/>
      <c r="AO288" s="543"/>
      <c r="AP288" s="543"/>
      <c r="AQ288" s="543"/>
      <c r="AR288" s="543"/>
      <c r="AS288" s="543"/>
      <c r="AT288" s="543"/>
      <c r="AU288" s="543"/>
      <c r="AV288" s="543"/>
      <c r="AW288" s="543"/>
      <c r="AX288" s="543"/>
      <c r="AY288" s="543"/>
      <c r="AZ288" s="543"/>
      <c r="BA288" s="543"/>
      <c r="BB288" s="543"/>
      <c r="BC288" s="543"/>
      <c r="BD288" s="543"/>
      <c r="BE288" s="543"/>
      <c r="BF288" s="543"/>
      <c r="BG288" s="543"/>
      <c r="BH288" s="543"/>
    </row>
    <row r="289" spans="1:60" s="493" customFormat="1" ht="12.9" customHeight="1" x14ac:dyDescent="0.3">
      <c r="A289" s="472"/>
      <c r="B289" s="472"/>
      <c r="C289" s="473"/>
      <c r="D289" s="516"/>
      <c r="E289" s="543" t="str">
        <f t="shared" ref="E289:AJ289" si="173" xml:space="preserve"> E$56</f>
        <v>Condensate production - post-sens, before ELT</v>
      </c>
      <c r="F289" s="543">
        <f t="shared" si="173"/>
        <v>0</v>
      </c>
      <c r="G289" s="543" t="str">
        <f t="shared" si="173"/>
        <v>MM bbl</v>
      </c>
      <c r="H289" s="543">
        <f t="shared" si="173"/>
        <v>0</v>
      </c>
      <c r="I289" s="543">
        <f t="shared" si="173"/>
        <v>20.999999999999996</v>
      </c>
      <c r="J289" s="543">
        <f t="shared" si="173"/>
        <v>0</v>
      </c>
      <c r="K289" s="543">
        <f t="shared" si="173"/>
        <v>0</v>
      </c>
      <c r="L289" s="543">
        <f t="shared" si="173"/>
        <v>0</v>
      </c>
      <c r="M289" s="543">
        <f t="shared" si="173"/>
        <v>0</v>
      </c>
      <c r="N289" s="543">
        <f t="shared" si="173"/>
        <v>0</v>
      </c>
      <c r="O289" s="543">
        <f t="shared" si="173"/>
        <v>0</v>
      </c>
      <c r="P289" s="543">
        <f t="shared" si="173"/>
        <v>0</v>
      </c>
      <c r="Q289" s="543">
        <f t="shared" si="173"/>
        <v>0</v>
      </c>
      <c r="R289" s="543">
        <f t="shared" si="173"/>
        <v>0</v>
      </c>
      <c r="S289" s="543">
        <f t="shared" si="173"/>
        <v>0</v>
      </c>
      <c r="T289" s="543">
        <f t="shared" si="173"/>
        <v>0.29399999999999998</v>
      </c>
      <c r="U289" s="543">
        <f t="shared" si="173"/>
        <v>0.71400000000000008</v>
      </c>
      <c r="V289" s="543">
        <f t="shared" si="173"/>
        <v>0.71400000000000008</v>
      </c>
      <c r="W289" s="543">
        <f t="shared" si="173"/>
        <v>0.71400000000000008</v>
      </c>
      <c r="X289" s="543">
        <f t="shared" si="173"/>
        <v>0.71400000000000008</v>
      </c>
      <c r="Y289" s="543">
        <f t="shared" si="173"/>
        <v>0.71400000000000008</v>
      </c>
      <c r="Z289" s="543">
        <f t="shared" si="173"/>
        <v>0.71400000000000008</v>
      </c>
      <c r="AA289" s="543">
        <f t="shared" si="173"/>
        <v>0.71400000000000008</v>
      </c>
      <c r="AB289" s="543">
        <f t="shared" si="173"/>
        <v>0.71400000000000008</v>
      </c>
      <c r="AC289" s="543">
        <f t="shared" si="173"/>
        <v>0.71400000000000008</v>
      </c>
      <c r="AD289" s="543">
        <f t="shared" si="173"/>
        <v>0.71400000000000008</v>
      </c>
      <c r="AE289" s="543">
        <f t="shared" si="173"/>
        <v>0.71400000000000008</v>
      </c>
      <c r="AF289" s="543">
        <f t="shared" si="173"/>
        <v>0.71400000000000008</v>
      </c>
      <c r="AG289" s="543">
        <f t="shared" si="173"/>
        <v>0.71400000000000008</v>
      </c>
      <c r="AH289" s="543">
        <f t="shared" si="173"/>
        <v>0.71400000000000008</v>
      </c>
      <c r="AI289" s="543">
        <f t="shared" si="173"/>
        <v>0.71400000000000008</v>
      </c>
      <c r="AJ289" s="543">
        <f t="shared" si="173"/>
        <v>0.71400000000000008</v>
      </c>
      <c r="AK289" s="543">
        <f t="shared" ref="AK289:BH289" si="174" xml:space="preserve"> AK$56</f>
        <v>0.71400000000000008</v>
      </c>
      <c r="AL289" s="543">
        <f t="shared" si="174"/>
        <v>0.71400000000000008</v>
      </c>
      <c r="AM289" s="543">
        <f t="shared" si="174"/>
        <v>0.71400000000000008</v>
      </c>
      <c r="AN289" s="543">
        <f t="shared" si="174"/>
        <v>0.71400000000000008</v>
      </c>
      <c r="AO289" s="543">
        <f t="shared" si="174"/>
        <v>0.71400000000000008</v>
      </c>
      <c r="AP289" s="543">
        <f t="shared" si="174"/>
        <v>0.71400000000000008</v>
      </c>
      <c r="AQ289" s="543">
        <f t="shared" si="174"/>
        <v>0.71400000000000008</v>
      </c>
      <c r="AR289" s="543">
        <f t="shared" si="174"/>
        <v>0.71400000000000008</v>
      </c>
      <c r="AS289" s="543">
        <f t="shared" si="174"/>
        <v>0.71400000000000008</v>
      </c>
      <c r="AT289" s="543">
        <f t="shared" si="174"/>
        <v>0.71400000000000008</v>
      </c>
      <c r="AU289" s="543">
        <f t="shared" si="174"/>
        <v>0.71400000000000008</v>
      </c>
      <c r="AV289" s="543">
        <f t="shared" si="174"/>
        <v>0.71400000000000008</v>
      </c>
      <c r="AW289" s="543">
        <f t="shared" si="174"/>
        <v>0.71400000000000008</v>
      </c>
      <c r="AX289" s="543">
        <f t="shared" si="174"/>
        <v>0</v>
      </c>
      <c r="AY289" s="543">
        <f t="shared" si="174"/>
        <v>0</v>
      </c>
      <c r="AZ289" s="543">
        <f t="shared" si="174"/>
        <v>0</v>
      </c>
      <c r="BA289" s="543">
        <f t="shared" si="174"/>
        <v>0</v>
      </c>
      <c r="BB289" s="543">
        <f t="shared" si="174"/>
        <v>0</v>
      </c>
      <c r="BC289" s="543">
        <f t="shared" si="174"/>
        <v>0</v>
      </c>
      <c r="BD289" s="543">
        <f t="shared" si="174"/>
        <v>0</v>
      </c>
      <c r="BE289" s="543">
        <f t="shared" si="174"/>
        <v>0</v>
      </c>
      <c r="BF289" s="543">
        <f t="shared" si="174"/>
        <v>0</v>
      </c>
      <c r="BG289" s="543">
        <f t="shared" si="174"/>
        <v>0</v>
      </c>
      <c r="BH289" s="543">
        <f t="shared" si="174"/>
        <v>0</v>
      </c>
    </row>
    <row r="290" spans="1:60" s="503" customFormat="1" ht="12.9" customHeight="1" x14ac:dyDescent="0.3">
      <c r="A290" s="509"/>
      <c r="B290" s="509"/>
      <c r="C290" s="510"/>
      <c r="D290" s="521"/>
      <c r="E290" s="621" t="str">
        <f t="shared" ref="E290:AJ290" si="175">E$42</f>
        <v>Gas Production Volume</v>
      </c>
      <c r="F290" s="621">
        <f t="shared" si="175"/>
        <v>0</v>
      </c>
      <c r="G290" s="621" t="str">
        <f t="shared" si="175"/>
        <v>tcf</v>
      </c>
      <c r="H290" s="621">
        <f t="shared" si="175"/>
        <v>0</v>
      </c>
      <c r="I290" s="621">
        <f t="shared" si="175"/>
        <v>2.9999999999999996</v>
      </c>
      <c r="J290" s="621">
        <f t="shared" si="175"/>
        <v>0</v>
      </c>
      <c r="K290" s="621">
        <f t="shared" si="175"/>
        <v>0</v>
      </c>
      <c r="L290" s="621">
        <f t="shared" si="175"/>
        <v>0</v>
      </c>
      <c r="M290" s="621">
        <f t="shared" si="175"/>
        <v>0</v>
      </c>
      <c r="N290" s="621">
        <f t="shared" si="175"/>
        <v>0</v>
      </c>
      <c r="O290" s="621">
        <f t="shared" si="175"/>
        <v>0</v>
      </c>
      <c r="P290" s="621">
        <f t="shared" si="175"/>
        <v>0</v>
      </c>
      <c r="Q290" s="621">
        <f t="shared" si="175"/>
        <v>0</v>
      </c>
      <c r="R290" s="621">
        <f t="shared" si="175"/>
        <v>0</v>
      </c>
      <c r="S290" s="621">
        <f t="shared" si="175"/>
        <v>0</v>
      </c>
      <c r="T290" s="621">
        <f t="shared" si="175"/>
        <v>4.2000000000000003E-2</v>
      </c>
      <c r="U290" s="621">
        <f t="shared" si="175"/>
        <v>0.10200000000000001</v>
      </c>
      <c r="V290" s="621">
        <f t="shared" si="175"/>
        <v>0.10200000000000001</v>
      </c>
      <c r="W290" s="621">
        <f t="shared" si="175"/>
        <v>0.10200000000000001</v>
      </c>
      <c r="X290" s="621">
        <f t="shared" si="175"/>
        <v>0.10200000000000001</v>
      </c>
      <c r="Y290" s="621">
        <f t="shared" si="175"/>
        <v>0.10200000000000001</v>
      </c>
      <c r="Z290" s="621">
        <f t="shared" si="175"/>
        <v>0.10200000000000001</v>
      </c>
      <c r="AA290" s="621">
        <f t="shared" si="175"/>
        <v>0.10200000000000001</v>
      </c>
      <c r="AB290" s="621">
        <f t="shared" si="175"/>
        <v>0.10200000000000001</v>
      </c>
      <c r="AC290" s="621">
        <f t="shared" si="175"/>
        <v>0.10200000000000001</v>
      </c>
      <c r="AD290" s="621">
        <f t="shared" si="175"/>
        <v>0.10200000000000001</v>
      </c>
      <c r="AE290" s="621">
        <f t="shared" si="175"/>
        <v>0.10200000000000001</v>
      </c>
      <c r="AF290" s="621">
        <f t="shared" si="175"/>
        <v>0.10200000000000001</v>
      </c>
      <c r="AG290" s="621">
        <f t="shared" si="175"/>
        <v>0.10200000000000001</v>
      </c>
      <c r="AH290" s="621">
        <f t="shared" si="175"/>
        <v>0.10200000000000001</v>
      </c>
      <c r="AI290" s="621">
        <f t="shared" si="175"/>
        <v>0.10200000000000001</v>
      </c>
      <c r="AJ290" s="621">
        <f t="shared" si="175"/>
        <v>0.10200000000000001</v>
      </c>
      <c r="AK290" s="621">
        <f t="shared" ref="AK290:BH290" si="176">AK$42</f>
        <v>0.10200000000000001</v>
      </c>
      <c r="AL290" s="621">
        <f t="shared" si="176"/>
        <v>0.10200000000000001</v>
      </c>
      <c r="AM290" s="621">
        <f t="shared" si="176"/>
        <v>0.10200000000000001</v>
      </c>
      <c r="AN290" s="621">
        <f t="shared" si="176"/>
        <v>0.10200000000000001</v>
      </c>
      <c r="AO290" s="621">
        <f t="shared" si="176"/>
        <v>0.10200000000000001</v>
      </c>
      <c r="AP290" s="621">
        <f t="shared" si="176"/>
        <v>0.10200000000000001</v>
      </c>
      <c r="AQ290" s="621">
        <f t="shared" si="176"/>
        <v>0.10200000000000001</v>
      </c>
      <c r="AR290" s="621">
        <f t="shared" si="176"/>
        <v>0.10200000000000001</v>
      </c>
      <c r="AS290" s="621">
        <f t="shared" si="176"/>
        <v>0.10200000000000001</v>
      </c>
      <c r="AT290" s="621">
        <f t="shared" si="176"/>
        <v>0.10200000000000001</v>
      </c>
      <c r="AU290" s="621">
        <f t="shared" si="176"/>
        <v>0.10200000000000001</v>
      </c>
      <c r="AV290" s="621">
        <f t="shared" si="176"/>
        <v>0.10200000000000001</v>
      </c>
      <c r="AW290" s="621">
        <f t="shared" si="176"/>
        <v>0.10200000000000001</v>
      </c>
      <c r="AX290" s="621">
        <f t="shared" si="176"/>
        <v>0</v>
      </c>
      <c r="AY290" s="621">
        <f t="shared" si="176"/>
        <v>0</v>
      </c>
      <c r="AZ290" s="621">
        <f t="shared" si="176"/>
        <v>0</v>
      </c>
      <c r="BA290" s="621">
        <f t="shared" si="176"/>
        <v>0</v>
      </c>
      <c r="BB290" s="621">
        <f t="shared" si="176"/>
        <v>0</v>
      </c>
      <c r="BC290" s="621">
        <f t="shared" si="176"/>
        <v>0</v>
      </c>
      <c r="BD290" s="621">
        <f t="shared" si="176"/>
        <v>0</v>
      </c>
      <c r="BE290" s="621">
        <f t="shared" si="176"/>
        <v>0</v>
      </c>
      <c r="BF290" s="621">
        <f t="shared" si="176"/>
        <v>0</v>
      </c>
      <c r="BG290" s="621">
        <f t="shared" si="176"/>
        <v>0</v>
      </c>
      <c r="BH290" s="621">
        <f t="shared" si="176"/>
        <v>0</v>
      </c>
    </row>
    <row r="291" spans="1:60" s="493" customFormat="1" ht="12.9" customHeight="1" x14ac:dyDescent="0.3">
      <c r="A291" s="472"/>
      <c r="B291" s="472"/>
      <c r="C291" s="473"/>
      <c r="D291" s="516"/>
      <c r="E291" s="543"/>
      <c r="F291" s="543"/>
      <c r="G291" s="543"/>
      <c r="H291" s="543"/>
      <c r="I291" s="543"/>
      <c r="J291" s="543"/>
      <c r="K291" s="543"/>
      <c r="L291" s="543"/>
      <c r="M291" s="543"/>
      <c r="N291" s="543"/>
      <c r="O291" s="543"/>
      <c r="P291" s="543"/>
      <c r="Q291" s="543"/>
      <c r="R291" s="543"/>
      <c r="S291" s="543"/>
      <c r="T291" s="543"/>
      <c r="U291" s="543"/>
      <c r="V291" s="543"/>
      <c r="W291" s="543"/>
      <c r="X291" s="543"/>
      <c r="Y291" s="543"/>
      <c r="Z291" s="543"/>
      <c r="AA291" s="543"/>
      <c r="AB291" s="543"/>
      <c r="AC291" s="543"/>
      <c r="AD291" s="543"/>
      <c r="AE291" s="543"/>
      <c r="AF291" s="543"/>
      <c r="AG291" s="543"/>
      <c r="AH291" s="543"/>
      <c r="AI291" s="543"/>
      <c r="AJ291" s="543"/>
      <c r="AK291" s="543"/>
      <c r="AL291" s="543"/>
      <c r="AM291" s="543"/>
      <c r="AN291" s="543"/>
      <c r="AO291" s="543"/>
      <c r="AP291" s="543"/>
      <c r="AQ291" s="543"/>
      <c r="AR291" s="543"/>
      <c r="AS291" s="543"/>
      <c r="AT291" s="543"/>
      <c r="AU291" s="543"/>
      <c r="AV291" s="543"/>
      <c r="AW291" s="543"/>
      <c r="AX291" s="543"/>
      <c r="AY291" s="543"/>
      <c r="AZ291" s="543"/>
      <c r="BA291" s="543"/>
      <c r="BB291" s="543"/>
      <c r="BC291" s="543"/>
      <c r="BD291" s="543"/>
      <c r="BE291" s="543"/>
      <c r="BF291" s="543"/>
      <c r="BG291" s="543"/>
      <c r="BH291" s="543"/>
    </row>
    <row r="292" spans="1:60" s="493" customFormat="1" ht="12.9" customHeight="1" x14ac:dyDescent="0.3">
      <c r="A292" s="472"/>
      <c r="B292" s="472"/>
      <c r="C292" s="620"/>
      <c r="D292" s="516"/>
      <c r="E292" s="516" t="str">
        <f t="shared" ref="E292:AJ292" si="177">E$262</f>
        <v>Production remains economic (ELT not triggered)</v>
      </c>
      <c r="F292" s="516">
        <f t="shared" si="177"/>
        <v>0</v>
      </c>
      <c r="G292" s="516" t="str">
        <f t="shared" si="177"/>
        <v>flag</v>
      </c>
      <c r="H292" s="516">
        <f t="shared" si="177"/>
        <v>0</v>
      </c>
      <c r="I292" s="516">
        <f t="shared" si="177"/>
        <v>39</v>
      </c>
      <c r="J292" s="516">
        <f t="shared" si="177"/>
        <v>0</v>
      </c>
      <c r="K292" s="516">
        <f t="shared" si="177"/>
        <v>1</v>
      </c>
      <c r="L292" s="516">
        <f t="shared" si="177"/>
        <v>1</v>
      </c>
      <c r="M292" s="516">
        <f t="shared" si="177"/>
        <v>1</v>
      </c>
      <c r="N292" s="516">
        <f t="shared" si="177"/>
        <v>1</v>
      </c>
      <c r="O292" s="516">
        <f t="shared" si="177"/>
        <v>1</v>
      </c>
      <c r="P292" s="516">
        <f t="shared" si="177"/>
        <v>1</v>
      </c>
      <c r="Q292" s="516">
        <f t="shared" si="177"/>
        <v>1</v>
      </c>
      <c r="R292" s="516">
        <f t="shared" si="177"/>
        <v>1</v>
      </c>
      <c r="S292" s="516">
        <f t="shared" si="177"/>
        <v>1</v>
      </c>
      <c r="T292" s="516">
        <f t="shared" si="177"/>
        <v>1</v>
      </c>
      <c r="U292" s="516">
        <f t="shared" si="177"/>
        <v>1</v>
      </c>
      <c r="V292" s="516">
        <f t="shared" si="177"/>
        <v>1</v>
      </c>
      <c r="W292" s="516">
        <f t="shared" si="177"/>
        <v>1</v>
      </c>
      <c r="X292" s="516">
        <f t="shared" si="177"/>
        <v>1</v>
      </c>
      <c r="Y292" s="516">
        <f t="shared" si="177"/>
        <v>1</v>
      </c>
      <c r="Z292" s="516">
        <f t="shared" si="177"/>
        <v>1</v>
      </c>
      <c r="AA292" s="516">
        <f t="shared" si="177"/>
        <v>1</v>
      </c>
      <c r="AB292" s="516">
        <f t="shared" si="177"/>
        <v>1</v>
      </c>
      <c r="AC292" s="516">
        <f t="shared" si="177"/>
        <v>1</v>
      </c>
      <c r="AD292" s="516">
        <f t="shared" si="177"/>
        <v>1</v>
      </c>
      <c r="AE292" s="516">
        <f t="shared" si="177"/>
        <v>1</v>
      </c>
      <c r="AF292" s="516">
        <f t="shared" si="177"/>
        <v>1</v>
      </c>
      <c r="AG292" s="516">
        <f t="shared" si="177"/>
        <v>1</v>
      </c>
      <c r="AH292" s="516">
        <f t="shared" si="177"/>
        <v>1</v>
      </c>
      <c r="AI292" s="516">
        <f t="shared" si="177"/>
        <v>1</v>
      </c>
      <c r="AJ292" s="516">
        <f t="shared" si="177"/>
        <v>1</v>
      </c>
      <c r="AK292" s="516">
        <f t="shared" ref="AK292:BH292" si="178">AK$262</f>
        <v>1</v>
      </c>
      <c r="AL292" s="516">
        <f t="shared" si="178"/>
        <v>1</v>
      </c>
      <c r="AM292" s="516">
        <f t="shared" si="178"/>
        <v>1</v>
      </c>
      <c r="AN292" s="516">
        <f t="shared" si="178"/>
        <v>1</v>
      </c>
      <c r="AO292" s="516">
        <f t="shared" si="178"/>
        <v>1</v>
      </c>
      <c r="AP292" s="516">
        <f t="shared" si="178"/>
        <v>1</v>
      </c>
      <c r="AQ292" s="516">
        <f t="shared" si="178"/>
        <v>1</v>
      </c>
      <c r="AR292" s="516">
        <f t="shared" si="178"/>
        <v>1</v>
      </c>
      <c r="AS292" s="516">
        <f t="shared" si="178"/>
        <v>1</v>
      </c>
      <c r="AT292" s="516">
        <f t="shared" si="178"/>
        <v>1</v>
      </c>
      <c r="AU292" s="516">
        <f t="shared" si="178"/>
        <v>1</v>
      </c>
      <c r="AV292" s="516">
        <f t="shared" si="178"/>
        <v>1</v>
      </c>
      <c r="AW292" s="516">
        <f t="shared" si="178"/>
        <v>1</v>
      </c>
      <c r="AX292" s="516">
        <f t="shared" si="178"/>
        <v>0</v>
      </c>
      <c r="AY292" s="516">
        <f t="shared" si="178"/>
        <v>0</v>
      </c>
      <c r="AZ292" s="516">
        <f t="shared" si="178"/>
        <v>0</v>
      </c>
      <c r="BA292" s="516">
        <f t="shared" si="178"/>
        <v>0</v>
      </c>
      <c r="BB292" s="516">
        <f t="shared" si="178"/>
        <v>0</v>
      </c>
      <c r="BC292" s="516">
        <f t="shared" si="178"/>
        <v>0</v>
      </c>
      <c r="BD292" s="516">
        <f t="shared" si="178"/>
        <v>0</v>
      </c>
      <c r="BE292" s="516">
        <f t="shared" si="178"/>
        <v>0</v>
      </c>
      <c r="BF292" s="516">
        <f t="shared" si="178"/>
        <v>0</v>
      </c>
      <c r="BG292" s="516">
        <f t="shared" si="178"/>
        <v>0</v>
      </c>
      <c r="BH292" s="516">
        <f t="shared" si="178"/>
        <v>0</v>
      </c>
    </row>
    <row r="293" spans="1:60" s="493" customFormat="1" ht="12.9" customHeight="1" x14ac:dyDescent="0.3">
      <c r="A293" s="472"/>
      <c r="B293" s="472"/>
      <c r="C293" s="473"/>
      <c r="D293" s="516"/>
      <c r="E293" s="516"/>
      <c r="F293" s="516"/>
      <c r="G293" s="516"/>
      <c r="H293" s="516"/>
      <c r="I293" s="516"/>
      <c r="J293" s="516"/>
      <c r="K293" s="516"/>
      <c r="L293" s="516"/>
      <c r="M293" s="516"/>
      <c r="N293" s="516"/>
      <c r="O293" s="516"/>
      <c r="P293" s="516"/>
      <c r="Q293" s="516"/>
      <c r="R293" s="516"/>
      <c r="S293" s="516"/>
      <c r="T293" s="516"/>
      <c r="U293" s="516"/>
      <c r="V293" s="516"/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516"/>
      <c r="AM293" s="516"/>
      <c r="AN293" s="516"/>
      <c r="AO293" s="516"/>
      <c r="AP293" s="516"/>
      <c r="AQ293" s="516"/>
      <c r="AR293" s="516"/>
      <c r="AS293" s="516"/>
      <c r="AT293" s="516"/>
      <c r="AU293" s="516"/>
      <c r="AV293" s="516"/>
      <c r="AW293" s="516"/>
      <c r="AX293" s="516"/>
      <c r="AY293" s="516"/>
      <c r="AZ293" s="516"/>
      <c r="BA293" s="516"/>
      <c r="BB293" s="516"/>
      <c r="BC293" s="516"/>
      <c r="BD293" s="516"/>
      <c r="BE293" s="516"/>
      <c r="BF293" s="516"/>
      <c r="BG293" s="516"/>
      <c r="BH293" s="516"/>
    </row>
    <row r="294" spans="1:60" s="493" customFormat="1" ht="12.9" customHeight="1" x14ac:dyDescent="0.3">
      <c r="A294" s="472"/>
      <c r="B294" s="472"/>
      <c r="C294" s="473"/>
      <c r="D294" s="516"/>
      <c r="E294" s="474" t="s">
        <v>516</v>
      </c>
      <c r="F294" s="474"/>
      <c r="G294" s="474" t="str">
        <f>G289</f>
        <v>MM bbl</v>
      </c>
      <c r="H294" s="474"/>
      <c r="I294" s="474">
        <f xml:space="preserve"> SUM(K294:BH294)</f>
        <v>20.999999999999996</v>
      </c>
      <c r="J294" s="474"/>
      <c r="K294" s="474">
        <f t="shared" ref="K294:AP294" si="179" xml:space="preserve"> K289 * K292</f>
        <v>0</v>
      </c>
      <c r="L294" s="474">
        <f t="shared" si="179"/>
        <v>0</v>
      </c>
      <c r="M294" s="474">
        <f t="shared" si="179"/>
        <v>0</v>
      </c>
      <c r="N294" s="474">
        <f t="shared" si="179"/>
        <v>0</v>
      </c>
      <c r="O294" s="474">
        <f t="shared" si="179"/>
        <v>0</v>
      </c>
      <c r="P294" s="474">
        <f t="shared" si="179"/>
        <v>0</v>
      </c>
      <c r="Q294" s="474">
        <f t="shared" si="179"/>
        <v>0</v>
      </c>
      <c r="R294" s="474">
        <f t="shared" si="179"/>
        <v>0</v>
      </c>
      <c r="S294" s="474">
        <f t="shared" si="179"/>
        <v>0</v>
      </c>
      <c r="T294" s="474">
        <f t="shared" si="179"/>
        <v>0.29399999999999998</v>
      </c>
      <c r="U294" s="474">
        <f t="shared" si="179"/>
        <v>0.71400000000000008</v>
      </c>
      <c r="V294" s="474">
        <f t="shared" si="179"/>
        <v>0.71400000000000008</v>
      </c>
      <c r="W294" s="474">
        <f t="shared" si="179"/>
        <v>0.71400000000000008</v>
      </c>
      <c r="X294" s="474">
        <f t="shared" si="179"/>
        <v>0.71400000000000008</v>
      </c>
      <c r="Y294" s="474">
        <f t="shared" si="179"/>
        <v>0.71400000000000008</v>
      </c>
      <c r="Z294" s="474">
        <f t="shared" si="179"/>
        <v>0.71400000000000008</v>
      </c>
      <c r="AA294" s="474">
        <f t="shared" si="179"/>
        <v>0.71400000000000008</v>
      </c>
      <c r="AB294" s="474">
        <f t="shared" si="179"/>
        <v>0.71400000000000008</v>
      </c>
      <c r="AC294" s="474">
        <f t="shared" si="179"/>
        <v>0.71400000000000008</v>
      </c>
      <c r="AD294" s="474">
        <f t="shared" si="179"/>
        <v>0.71400000000000008</v>
      </c>
      <c r="AE294" s="474">
        <f t="shared" si="179"/>
        <v>0.71400000000000008</v>
      </c>
      <c r="AF294" s="474">
        <f t="shared" si="179"/>
        <v>0.71400000000000008</v>
      </c>
      <c r="AG294" s="474">
        <f t="shared" si="179"/>
        <v>0.71400000000000008</v>
      </c>
      <c r="AH294" s="474">
        <f t="shared" si="179"/>
        <v>0.71400000000000008</v>
      </c>
      <c r="AI294" s="474">
        <f t="shared" si="179"/>
        <v>0.71400000000000008</v>
      </c>
      <c r="AJ294" s="474">
        <f t="shared" si="179"/>
        <v>0.71400000000000008</v>
      </c>
      <c r="AK294" s="474">
        <f t="shared" si="179"/>
        <v>0.71400000000000008</v>
      </c>
      <c r="AL294" s="474">
        <f t="shared" si="179"/>
        <v>0.71400000000000008</v>
      </c>
      <c r="AM294" s="474">
        <f t="shared" si="179"/>
        <v>0.71400000000000008</v>
      </c>
      <c r="AN294" s="474">
        <f t="shared" si="179"/>
        <v>0.71400000000000008</v>
      </c>
      <c r="AO294" s="474">
        <f t="shared" si="179"/>
        <v>0.71400000000000008</v>
      </c>
      <c r="AP294" s="474">
        <f t="shared" si="179"/>
        <v>0.71400000000000008</v>
      </c>
      <c r="AQ294" s="474">
        <f t="shared" ref="AQ294:BH294" si="180" xml:space="preserve"> AQ289 * AQ292</f>
        <v>0.71400000000000008</v>
      </c>
      <c r="AR294" s="474">
        <f t="shared" si="180"/>
        <v>0.71400000000000008</v>
      </c>
      <c r="AS294" s="474">
        <f t="shared" si="180"/>
        <v>0.71400000000000008</v>
      </c>
      <c r="AT294" s="474">
        <f t="shared" si="180"/>
        <v>0.71400000000000008</v>
      </c>
      <c r="AU294" s="474">
        <f t="shared" si="180"/>
        <v>0.71400000000000008</v>
      </c>
      <c r="AV294" s="474">
        <f t="shared" si="180"/>
        <v>0.71400000000000008</v>
      </c>
      <c r="AW294" s="474">
        <f t="shared" si="180"/>
        <v>0.71400000000000008</v>
      </c>
      <c r="AX294" s="474">
        <f t="shared" si="180"/>
        <v>0</v>
      </c>
      <c r="AY294" s="474">
        <f t="shared" si="180"/>
        <v>0</v>
      </c>
      <c r="AZ294" s="474">
        <f t="shared" si="180"/>
        <v>0</v>
      </c>
      <c r="BA294" s="474">
        <f t="shared" si="180"/>
        <v>0</v>
      </c>
      <c r="BB294" s="474">
        <f t="shared" si="180"/>
        <v>0</v>
      </c>
      <c r="BC294" s="474">
        <f t="shared" si="180"/>
        <v>0</v>
      </c>
      <c r="BD294" s="474">
        <f t="shared" si="180"/>
        <v>0</v>
      </c>
      <c r="BE294" s="474">
        <f t="shared" si="180"/>
        <v>0</v>
      </c>
      <c r="BF294" s="474">
        <f t="shared" si="180"/>
        <v>0</v>
      </c>
      <c r="BG294" s="474">
        <f t="shared" si="180"/>
        <v>0</v>
      </c>
      <c r="BH294" s="474">
        <f t="shared" si="180"/>
        <v>0</v>
      </c>
    </row>
    <row r="295" spans="1:60" s="493" customFormat="1" ht="12.9" customHeight="1" x14ac:dyDescent="0.3">
      <c r="A295" s="472"/>
      <c r="B295" s="472"/>
      <c r="C295" s="473"/>
      <c r="D295" s="516"/>
      <c r="E295" s="474" t="s">
        <v>518</v>
      </c>
      <c r="F295" s="474"/>
      <c r="G295" s="474" t="str">
        <f>G290</f>
        <v>tcf</v>
      </c>
      <c r="H295" s="474"/>
      <c r="I295" s="474">
        <f xml:space="preserve"> SUM(K295:BH295)</f>
        <v>2.9999999999999996</v>
      </c>
      <c r="J295" s="474"/>
      <c r="K295" s="474">
        <f t="shared" ref="K295:AP295" si="181" xml:space="preserve"> K290 * K292</f>
        <v>0</v>
      </c>
      <c r="L295" s="474">
        <f t="shared" si="181"/>
        <v>0</v>
      </c>
      <c r="M295" s="474">
        <f t="shared" si="181"/>
        <v>0</v>
      </c>
      <c r="N295" s="474">
        <f t="shared" si="181"/>
        <v>0</v>
      </c>
      <c r="O295" s="474">
        <f t="shared" si="181"/>
        <v>0</v>
      </c>
      <c r="P295" s="474">
        <f t="shared" si="181"/>
        <v>0</v>
      </c>
      <c r="Q295" s="474">
        <f t="shared" si="181"/>
        <v>0</v>
      </c>
      <c r="R295" s="474">
        <f t="shared" si="181"/>
        <v>0</v>
      </c>
      <c r="S295" s="474">
        <f t="shared" si="181"/>
        <v>0</v>
      </c>
      <c r="T295" s="474">
        <f t="shared" si="181"/>
        <v>4.2000000000000003E-2</v>
      </c>
      <c r="U295" s="474">
        <f t="shared" si="181"/>
        <v>0.10200000000000001</v>
      </c>
      <c r="V295" s="474">
        <f t="shared" si="181"/>
        <v>0.10200000000000001</v>
      </c>
      <c r="W295" s="474">
        <f t="shared" si="181"/>
        <v>0.10200000000000001</v>
      </c>
      <c r="X295" s="474">
        <f t="shared" si="181"/>
        <v>0.10200000000000001</v>
      </c>
      <c r="Y295" s="474">
        <f t="shared" si="181"/>
        <v>0.10200000000000001</v>
      </c>
      <c r="Z295" s="474">
        <f t="shared" si="181"/>
        <v>0.10200000000000001</v>
      </c>
      <c r="AA295" s="474">
        <f t="shared" si="181"/>
        <v>0.10200000000000001</v>
      </c>
      <c r="AB295" s="474">
        <f t="shared" si="181"/>
        <v>0.10200000000000001</v>
      </c>
      <c r="AC295" s="474">
        <f t="shared" si="181"/>
        <v>0.10200000000000001</v>
      </c>
      <c r="AD295" s="474">
        <f t="shared" si="181"/>
        <v>0.10200000000000001</v>
      </c>
      <c r="AE295" s="474">
        <f t="shared" si="181"/>
        <v>0.10200000000000001</v>
      </c>
      <c r="AF295" s="474">
        <f t="shared" si="181"/>
        <v>0.10200000000000001</v>
      </c>
      <c r="AG295" s="474">
        <f t="shared" si="181"/>
        <v>0.10200000000000001</v>
      </c>
      <c r="AH295" s="474">
        <f t="shared" si="181"/>
        <v>0.10200000000000001</v>
      </c>
      <c r="AI295" s="474">
        <f t="shared" si="181"/>
        <v>0.10200000000000001</v>
      </c>
      <c r="AJ295" s="474">
        <f t="shared" si="181"/>
        <v>0.10200000000000001</v>
      </c>
      <c r="AK295" s="474">
        <f t="shared" si="181"/>
        <v>0.10200000000000001</v>
      </c>
      <c r="AL295" s="474">
        <f t="shared" si="181"/>
        <v>0.10200000000000001</v>
      </c>
      <c r="AM295" s="474">
        <f t="shared" si="181"/>
        <v>0.10200000000000001</v>
      </c>
      <c r="AN295" s="474">
        <f t="shared" si="181"/>
        <v>0.10200000000000001</v>
      </c>
      <c r="AO295" s="474">
        <f t="shared" si="181"/>
        <v>0.10200000000000001</v>
      </c>
      <c r="AP295" s="474">
        <f t="shared" si="181"/>
        <v>0.10200000000000001</v>
      </c>
      <c r="AQ295" s="474">
        <f t="shared" ref="AQ295:BH295" si="182" xml:space="preserve"> AQ290 * AQ292</f>
        <v>0.10200000000000001</v>
      </c>
      <c r="AR295" s="474">
        <f t="shared" si="182"/>
        <v>0.10200000000000001</v>
      </c>
      <c r="AS295" s="474">
        <f t="shared" si="182"/>
        <v>0.10200000000000001</v>
      </c>
      <c r="AT295" s="474">
        <f t="shared" si="182"/>
        <v>0.10200000000000001</v>
      </c>
      <c r="AU295" s="474">
        <f t="shared" si="182"/>
        <v>0.10200000000000001</v>
      </c>
      <c r="AV295" s="474">
        <f t="shared" si="182"/>
        <v>0.10200000000000001</v>
      </c>
      <c r="AW295" s="474">
        <f t="shared" si="182"/>
        <v>0.10200000000000001</v>
      </c>
      <c r="AX295" s="474">
        <f t="shared" si="182"/>
        <v>0</v>
      </c>
      <c r="AY295" s="474">
        <f t="shared" si="182"/>
        <v>0</v>
      </c>
      <c r="AZ295" s="474">
        <f t="shared" si="182"/>
        <v>0</v>
      </c>
      <c r="BA295" s="474">
        <f t="shared" si="182"/>
        <v>0</v>
      </c>
      <c r="BB295" s="474">
        <f t="shared" si="182"/>
        <v>0</v>
      </c>
      <c r="BC295" s="474">
        <f t="shared" si="182"/>
        <v>0</v>
      </c>
      <c r="BD295" s="474">
        <f t="shared" si="182"/>
        <v>0</v>
      </c>
      <c r="BE295" s="474">
        <f t="shared" si="182"/>
        <v>0</v>
      </c>
      <c r="BF295" s="474">
        <f t="shared" si="182"/>
        <v>0</v>
      </c>
      <c r="BG295" s="474">
        <f t="shared" si="182"/>
        <v>0</v>
      </c>
      <c r="BH295" s="474">
        <f t="shared" si="182"/>
        <v>0</v>
      </c>
    </row>
    <row r="296" spans="1:60" s="493" customFormat="1" ht="12.9" customHeight="1" x14ac:dyDescent="0.3">
      <c r="A296" s="472"/>
      <c r="B296" s="472"/>
      <c r="C296" s="473"/>
      <c r="D296" s="516"/>
      <c r="E296" s="543"/>
      <c r="F296" s="543"/>
      <c r="G296" s="543"/>
      <c r="H296" s="543"/>
      <c r="I296" s="543"/>
      <c r="J296" s="543"/>
      <c r="K296" s="543"/>
      <c r="L296" s="543"/>
      <c r="M296" s="543"/>
      <c r="N296" s="543"/>
      <c r="O296" s="543"/>
      <c r="P296" s="543"/>
      <c r="Q296" s="543"/>
      <c r="R296" s="543"/>
      <c r="S296" s="543"/>
      <c r="T296" s="543"/>
      <c r="U296" s="543"/>
      <c r="V296" s="543"/>
      <c r="W296" s="543"/>
      <c r="X296" s="543"/>
      <c r="Y296" s="543"/>
      <c r="Z296" s="543"/>
      <c r="AA296" s="543"/>
      <c r="AB296" s="543"/>
      <c r="AC296" s="543"/>
      <c r="AD296" s="543"/>
      <c r="AE296" s="543"/>
      <c r="AF296" s="543"/>
      <c r="AG296" s="543"/>
      <c r="AH296" s="543"/>
      <c r="AI296" s="543"/>
      <c r="AJ296" s="543"/>
      <c r="AK296" s="543"/>
      <c r="AL296" s="543"/>
      <c r="AM296" s="543"/>
      <c r="AN296" s="543"/>
      <c r="AO296" s="543"/>
      <c r="AP296" s="543"/>
      <c r="AQ296" s="543"/>
      <c r="AR296" s="543"/>
      <c r="AS296" s="543"/>
      <c r="AT296" s="543"/>
      <c r="AU296" s="543"/>
      <c r="AV296" s="543"/>
      <c r="AW296" s="543"/>
      <c r="AX296" s="543"/>
      <c r="AY296" s="543"/>
      <c r="AZ296" s="543"/>
      <c r="BA296" s="543"/>
      <c r="BB296" s="543"/>
      <c r="BC296" s="543"/>
      <c r="BD296" s="543"/>
      <c r="BE296" s="543"/>
      <c r="BF296" s="543"/>
      <c r="BG296" s="543"/>
      <c r="BH296" s="543"/>
    </row>
    <row r="297" spans="1:60" s="493" customFormat="1" ht="12.9" customHeight="1" x14ac:dyDescent="0.3">
      <c r="A297" s="472"/>
      <c r="B297" s="472"/>
      <c r="C297" s="473"/>
      <c r="D297" s="516"/>
      <c r="E297" s="616" t="str">
        <f xml:space="preserve"> InpC!E$143</f>
        <v>MMBtu for each Mscf</v>
      </c>
      <c r="F297" s="616">
        <f xml:space="preserve"> InpC!F$143</f>
        <v>1.0249999999999999</v>
      </c>
      <c r="G297" s="616" t="str">
        <f xml:space="preserve"> InpC!G$143</f>
        <v>factor</v>
      </c>
      <c r="H297" s="543"/>
      <c r="I297" s="543"/>
      <c r="J297" s="543"/>
      <c r="K297" s="543"/>
      <c r="L297" s="543"/>
      <c r="M297" s="543"/>
      <c r="N297" s="543"/>
      <c r="O297" s="543"/>
      <c r="P297" s="543"/>
      <c r="Q297" s="543"/>
      <c r="R297" s="543"/>
      <c r="S297" s="543"/>
      <c r="T297" s="543"/>
      <c r="U297" s="543"/>
      <c r="V297" s="543"/>
      <c r="W297" s="543"/>
      <c r="X297" s="543"/>
      <c r="Y297" s="543"/>
      <c r="Z297" s="543"/>
      <c r="AA297" s="543"/>
      <c r="AB297" s="543"/>
      <c r="AC297" s="543"/>
      <c r="AD297" s="543"/>
      <c r="AE297" s="543"/>
      <c r="AF297" s="543"/>
      <c r="AG297" s="543"/>
      <c r="AH297" s="543"/>
      <c r="AI297" s="543"/>
      <c r="AJ297" s="543"/>
      <c r="AK297" s="543"/>
      <c r="AL297" s="543"/>
      <c r="AM297" s="543"/>
      <c r="AN297" s="543"/>
      <c r="AO297" s="543"/>
      <c r="AP297" s="543"/>
      <c r="AQ297" s="543"/>
      <c r="AR297" s="543"/>
      <c r="AS297" s="543"/>
      <c r="AT297" s="543"/>
      <c r="AU297" s="543"/>
      <c r="AV297" s="543"/>
      <c r="AW297" s="543"/>
      <c r="AX297" s="543"/>
      <c r="AY297" s="543"/>
      <c r="AZ297" s="543"/>
      <c r="BA297" s="543"/>
      <c r="BB297" s="543"/>
      <c r="BC297" s="543"/>
      <c r="BD297" s="543"/>
      <c r="BE297" s="543"/>
      <c r="BF297" s="543"/>
      <c r="BG297" s="543"/>
      <c r="BH297" s="543"/>
    </row>
    <row r="298" spans="1:60" s="493" customFormat="1" ht="12.9" customHeight="1" x14ac:dyDescent="0.3">
      <c r="A298" s="472"/>
      <c r="B298" s="472"/>
      <c r="C298" s="473"/>
      <c r="D298" s="516"/>
      <c r="E298" s="616" t="str">
        <f xml:space="preserve"> InpC!E$144</f>
        <v>Mscf for each BOE</v>
      </c>
      <c r="F298" s="616">
        <f xml:space="preserve"> InpC!F$144</f>
        <v>5.6585299999999998</v>
      </c>
      <c r="G298" s="616" t="str">
        <f xml:space="preserve"> InpC!G$144</f>
        <v>factor</v>
      </c>
      <c r="H298" s="543"/>
      <c r="I298" s="543"/>
      <c r="J298" s="543"/>
      <c r="K298" s="543"/>
      <c r="L298" s="543"/>
      <c r="M298" s="543"/>
      <c r="N298" s="543"/>
      <c r="O298" s="543"/>
      <c r="P298" s="543"/>
      <c r="Q298" s="543"/>
      <c r="R298" s="543"/>
      <c r="S298" s="543"/>
      <c r="T298" s="543"/>
      <c r="U298" s="543"/>
      <c r="V298" s="543"/>
      <c r="W298" s="543"/>
      <c r="X298" s="543"/>
      <c r="Y298" s="543"/>
      <c r="Z298" s="543"/>
      <c r="AA298" s="543"/>
      <c r="AB298" s="543"/>
      <c r="AC298" s="543"/>
      <c r="AD298" s="543"/>
      <c r="AE298" s="543"/>
      <c r="AF298" s="543"/>
      <c r="AG298" s="543"/>
      <c r="AH298" s="543"/>
      <c r="AI298" s="543"/>
      <c r="AJ298" s="543"/>
      <c r="AK298" s="543"/>
      <c r="AL298" s="543"/>
      <c r="AM298" s="543"/>
      <c r="AN298" s="543"/>
      <c r="AO298" s="543"/>
      <c r="AP298" s="543"/>
      <c r="AQ298" s="543"/>
      <c r="AR298" s="543"/>
      <c r="AS298" s="543"/>
      <c r="AT298" s="543"/>
      <c r="AU298" s="543"/>
      <c r="AV298" s="543"/>
      <c r="AW298" s="543"/>
      <c r="AX298" s="543"/>
      <c r="AY298" s="543"/>
      <c r="AZ298" s="543"/>
      <c r="BA298" s="543"/>
      <c r="BB298" s="543"/>
      <c r="BC298" s="543"/>
      <c r="BD298" s="543"/>
      <c r="BE298" s="543"/>
      <c r="BF298" s="543"/>
      <c r="BG298" s="543"/>
      <c r="BH298" s="543"/>
    </row>
    <row r="299" spans="1:60" s="493" customFormat="1" ht="12.9" customHeight="1" x14ac:dyDescent="0.3">
      <c r="A299" s="472"/>
      <c r="B299" s="472"/>
      <c r="C299" s="473"/>
      <c r="D299" s="516"/>
      <c r="E299" s="616"/>
      <c r="F299" s="616"/>
      <c r="G299" s="616"/>
      <c r="H299" s="543"/>
      <c r="I299" s="543"/>
      <c r="J299" s="543"/>
      <c r="K299" s="543"/>
      <c r="L299" s="543"/>
      <c r="M299" s="543"/>
      <c r="N299" s="543"/>
      <c r="O299" s="543"/>
      <c r="P299" s="543"/>
      <c r="Q299" s="543"/>
      <c r="R299" s="543"/>
      <c r="S299" s="543"/>
      <c r="T299" s="543"/>
      <c r="U299" s="543"/>
      <c r="V299" s="543"/>
      <c r="W299" s="543"/>
      <c r="X299" s="543"/>
      <c r="Y299" s="543"/>
      <c r="Z299" s="543"/>
      <c r="AA299" s="543"/>
      <c r="AB299" s="543"/>
      <c r="AC299" s="543"/>
      <c r="AD299" s="543"/>
      <c r="AE299" s="543"/>
      <c r="AF299" s="543"/>
      <c r="AG299" s="543"/>
      <c r="AH299" s="543"/>
      <c r="AI299" s="543"/>
      <c r="AJ299" s="543"/>
      <c r="AK299" s="543"/>
      <c r="AL299" s="543"/>
      <c r="AM299" s="543"/>
      <c r="AN299" s="543"/>
      <c r="AO299" s="543"/>
      <c r="AP299" s="543"/>
      <c r="AQ299" s="543"/>
      <c r="AR299" s="543"/>
      <c r="AS299" s="543"/>
      <c r="AT299" s="543"/>
      <c r="AU299" s="543"/>
      <c r="AV299" s="543"/>
      <c r="AW299" s="543"/>
      <c r="AX299" s="543"/>
      <c r="AY299" s="543"/>
      <c r="AZ299" s="543"/>
      <c r="BA299" s="543"/>
      <c r="BB299" s="543"/>
      <c r="BC299" s="543"/>
      <c r="BD299" s="543"/>
      <c r="BE299" s="543"/>
      <c r="BF299" s="543"/>
      <c r="BG299" s="543"/>
      <c r="BH299" s="543"/>
    </row>
    <row r="300" spans="1:60" s="493" customFormat="1" ht="12.9" customHeight="1" x14ac:dyDescent="0.3">
      <c r="A300" s="472"/>
      <c r="B300" s="472"/>
      <c r="C300" s="473"/>
      <c r="D300" s="516"/>
      <c r="E300" s="516" t="str">
        <f t="shared" ref="E300:AJ300" si="183">E294</f>
        <v>Oil production</v>
      </c>
      <c r="F300" s="516">
        <f t="shared" si="183"/>
        <v>0</v>
      </c>
      <c r="G300" s="516" t="str">
        <f t="shared" si="183"/>
        <v>MM bbl</v>
      </c>
      <c r="H300" s="516">
        <f t="shared" si="183"/>
        <v>0</v>
      </c>
      <c r="I300" s="516">
        <f t="shared" si="183"/>
        <v>20.999999999999996</v>
      </c>
      <c r="J300" s="516">
        <f t="shared" si="183"/>
        <v>0</v>
      </c>
      <c r="K300" s="516">
        <f t="shared" si="183"/>
        <v>0</v>
      </c>
      <c r="L300" s="516">
        <f t="shared" si="183"/>
        <v>0</v>
      </c>
      <c r="M300" s="516">
        <f t="shared" si="183"/>
        <v>0</v>
      </c>
      <c r="N300" s="516">
        <f t="shared" si="183"/>
        <v>0</v>
      </c>
      <c r="O300" s="516">
        <f t="shared" si="183"/>
        <v>0</v>
      </c>
      <c r="P300" s="516">
        <f t="shared" si="183"/>
        <v>0</v>
      </c>
      <c r="Q300" s="516">
        <f t="shared" si="183"/>
        <v>0</v>
      </c>
      <c r="R300" s="516">
        <f t="shared" si="183"/>
        <v>0</v>
      </c>
      <c r="S300" s="516">
        <f t="shared" si="183"/>
        <v>0</v>
      </c>
      <c r="T300" s="516">
        <f t="shared" si="183"/>
        <v>0.29399999999999998</v>
      </c>
      <c r="U300" s="516">
        <f t="shared" si="183"/>
        <v>0.71400000000000008</v>
      </c>
      <c r="V300" s="516">
        <f t="shared" si="183"/>
        <v>0.71400000000000008</v>
      </c>
      <c r="W300" s="516">
        <f t="shared" si="183"/>
        <v>0.71400000000000008</v>
      </c>
      <c r="X300" s="516">
        <f t="shared" si="183"/>
        <v>0.71400000000000008</v>
      </c>
      <c r="Y300" s="516">
        <f t="shared" si="183"/>
        <v>0.71400000000000008</v>
      </c>
      <c r="Z300" s="516">
        <f t="shared" si="183"/>
        <v>0.71400000000000008</v>
      </c>
      <c r="AA300" s="516">
        <f t="shared" si="183"/>
        <v>0.71400000000000008</v>
      </c>
      <c r="AB300" s="516">
        <f t="shared" si="183"/>
        <v>0.71400000000000008</v>
      </c>
      <c r="AC300" s="516">
        <f t="shared" si="183"/>
        <v>0.71400000000000008</v>
      </c>
      <c r="AD300" s="516">
        <f t="shared" si="183"/>
        <v>0.71400000000000008</v>
      </c>
      <c r="AE300" s="516">
        <f t="shared" si="183"/>
        <v>0.71400000000000008</v>
      </c>
      <c r="AF300" s="516">
        <f t="shared" si="183"/>
        <v>0.71400000000000008</v>
      </c>
      <c r="AG300" s="516">
        <f t="shared" si="183"/>
        <v>0.71400000000000008</v>
      </c>
      <c r="AH300" s="516">
        <f t="shared" si="183"/>
        <v>0.71400000000000008</v>
      </c>
      <c r="AI300" s="516">
        <f t="shared" si="183"/>
        <v>0.71400000000000008</v>
      </c>
      <c r="AJ300" s="516">
        <f t="shared" si="183"/>
        <v>0.71400000000000008</v>
      </c>
      <c r="AK300" s="516">
        <f t="shared" ref="AK300:BH300" si="184">AK294</f>
        <v>0.71400000000000008</v>
      </c>
      <c r="AL300" s="516">
        <f t="shared" si="184"/>
        <v>0.71400000000000008</v>
      </c>
      <c r="AM300" s="516">
        <f t="shared" si="184"/>
        <v>0.71400000000000008</v>
      </c>
      <c r="AN300" s="516">
        <f t="shared" si="184"/>
        <v>0.71400000000000008</v>
      </c>
      <c r="AO300" s="516">
        <f t="shared" si="184"/>
        <v>0.71400000000000008</v>
      </c>
      <c r="AP300" s="516">
        <f t="shared" si="184"/>
        <v>0.71400000000000008</v>
      </c>
      <c r="AQ300" s="516">
        <f t="shared" si="184"/>
        <v>0.71400000000000008</v>
      </c>
      <c r="AR300" s="516">
        <f t="shared" si="184"/>
        <v>0.71400000000000008</v>
      </c>
      <c r="AS300" s="516">
        <f t="shared" si="184"/>
        <v>0.71400000000000008</v>
      </c>
      <c r="AT300" s="516">
        <f t="shared" si="184"/>
        <v>0.71400000000000008</v>
      </c>
      <c r="AU300" s="516">
        <f t="shared" si="184"/>
        <v>0.71400000000000008</v>
      </c>
      <c r="AV300" s="516">
        <f t="shared" si="184"/>
        <v>0.71400000000000008</v>
      </c>
      <c r="AW300" s="516">
        <f t="shared" si="184"/>
        <v>0.71400000000000008</v>
      </c>
      <c r="AX300" s="516">
        <f t="shared" si="184"/>
        <v>0</v>
      </c>
      <c r="AY300" s="516">
        <f t="shared" si="184"/>
        <v>0</v>
      </c>
      <c r="AZ300" s="516">
        <f t="shared" si="184"/>
        <v>0</v>
      </c>
      <c r="BA300" s="516">
        <f t="shared" si="184"/>
        <v>0</v>
      </c>
      <c r="BB300" s="516">
        <f t="shared" si="184"/>
        <v>0</v>
      </c>
      <c r="BC300" s="516">
        <f t="shared" si="184"/>
        <v>0</v>
      </c>
      <c r="BD300" s="516">
        <f t="shared" si="184"/>
        <v>0</v>
      </c>
      <c r="BE300" s="516">
        <f t="shared" si="184"/>
        <v>0</v>
      </c>
      <c r="BF300" s="516">
        <f t="shared" si="184"/>
        <v>0</v>
      </c>
      <c r="BG300" s="516">
        <f t="shared" si="184"/>
        <v>0</v>
      </c>
      <c r="BH300" s="516">
        <f t="shared" si="184"/>
        <v>0</v>
      </c>
    </row>
    <row r="301" spans="1:60" s="503" customFormat="1" ht="12.9" customHeight="1" x14ac:dyDescent="0.3">
      <c r="A301" s="509"/>
      <c r="B301" s="509"/>
      <c r="C301" s="510"/>
      <c r="D301" s="521"/>
      <c r="E301" s="521" t="s">
        <v>660</v>
      </c>
      <c r="F301" s="521"/>
      <c r="G301" s="521" t="s">
        <v>661</v>
      </c>
      <c r="H301" s="521"/>
      <c r="I301" s="521">
        <f xml:space="preserve"> SUM(K301:BH301)</f>
        <v>0.5172419812729957</v>
      </c>
      <c r="J301" s="521" t="s">
        <v>662</v>
      </c>
      <c r="K301" s="521">
        <f t="shared" ref="K301:AP301" si="185" xml:space="preserve"> K295 / $F297 / $F298</f>
        <v>0</v>
      </c>
      <c r="L301" s="521">
        <f t="shared" si="185"/>
        <v>0</v>
      </c>
      <c r="M301" s="521">
        <f t="shared" si="185"/>
        <v>0</v>
      </c>
      <c r="N301" s="521">
        <f t="shared" si="185"/>
        <v>0</v>
      </c>
      <c r="O301" s="521">
        <f t="shared" si="185"/>
        <v>0</v>
      </c>
      <c r="P301" s="521">
        <f t="shared" si="185"/>
        <v>0</v>
      </c>
      <c r="Q301" s="521">
        <f t="shared" si="185"/>
        <v>0</v>
      </c>
      <c r="R301" s="521">
        <f t="shared" si="185"/>
        <v>0</v>
      </c>
      <c r="S301" s="521">
        <f t="shared" si="185"/>
        <v>0</v>
      </c>
      <c r="T301" s="521">
        <f t="shared" si="185"/>
        <v>7.2413877378219383E-3</v>
      </c>
      <c r="U301" s="521">
        <f t="shared" si="185"/>
        <v>1.7586227363281848E-2</v>
      </c>
      <c r="V301" s="521">
        <f t="shared" si="185"/>
        <v>1.7586227363281848E-2</v>
      </c>
      <c r="W301" s="521">
        <f t="shared" si="185"/>
        <v>1.7586227363281848E-2</v>
      </c>
      <c r="X301" s="521">
        <f t="shared" si="185"/>
        <v>1.7586227363281848E-2</v>
      </c>
      <c r="Y301" s="521">
        <f t="shared" si="185"/>
        <v>1.7586227363281848E-2</v>
      </c>
      <c r="Z301" s="521">
        <f t="shared" si="185"/>
        <v>1.7586227363281848E-2</v>
      </c>
      <c r="AA301" s="521">
        <f t="shared" si="185"/>
        <v>1.7586227363281848E-2</v>
      </c>
      <c r="AB301" s="521">
        <f t="shared" si="185"/>
        <v>1.7586227363281848E-2</v>
      </c>
      <c r="AC301" s="521">
        <f t="shared" si="185"/>
        <v>1.7586227363281848E-2</v>
      </c>
      <c r="AD301" s="521">
        <f t="shared" si="185"/>
        <v>1.7586227363281848E-2</v>
      </c>
      <c r="AE301" s="521">
        <f t="shared" si="185"/>
        <v>1.7586227363281848E-2</v>
      </c>
      <c r="AF301" s="521">
        <f t="shared" si="185"/>
        <v>1.7586227363281848E-2</v>
      </c>
      <c r="AG301" s="521">
        <f t="shared" si="185"/>
        <v>1.7586227363281848E-2</v>
      </c>
      <c r="AH301" s="521">
        <f t="shared" si="185"/>
        <v>1.7586227363281848E-2</v>
      </c>
      <c r="AI301" s="521">
        <f t="shared" si="185"/>
        <v>1.7586227363281848E-2</v>
      </c>
      <c r="AJ301" s="521">
        <f t="shared" si="185"/>
        <v>1.7586227363281848E-2</v>
      </c>
      <c r="AK301" s="521">
        <f t="shared" si="185"/>
        <v>1.7586227363281848E-2</v>
      </c>
      <c r="AL301" s="521">
        <f t="shared" si="185"/>
        <v>1.7586227363281848E-2</v>
      </c>
      <c r="AM301" s="521">
        <f t="shared" si="185"/>
        <v>1.7586227363281848E-2</v>
      </c>
      <c r="AN301" s="521">
        <f t="shared" si="185"/>
        <v>1.7586227363281848E-2</v>
      </c>
      <c r="AO301" s="521">
        <f t="shared" si="185"/>
        <v>1.7586227363281848E-2</v>
      </c>
      <c r="AP301" s="521">
        <f t="shared" si="185"/>
        <v>1.7586227363281848E-2</v>
      </c>
      <c r="AQ301" s="521">
        <f t="shared" ref="AQ301:BH301" si="186" xml:space="preserve"> AQ295 / $F297 / $F298</f>
        <v>1.7586227363281848E-2</v>
      </c>
      <c r="AR301" s="521">
        <f t="shared" si="186"/>
        <v>1.7586227363281848E-2</v>
      </c>
      <c r="AS301" s="521">
        <f t="shared" si="186"/>
        <v>1.7586227363281848E-2</v>
      </c>
      <c r="AT301" s="521">
        <f t="shared" si="186"/>
        <v>1.7586227363281848E-2</v>
      </c>
      <c r="AU301" s="521">
        <f t="shared" si="186"/>
        <v>1.7586227363281848E-2</v>
      </c>
      <c r="AV301" s="521">
        <f t="shared" si="186"/>
        <v>1.7586227363281848E-2</v>
      </c>
      <c r="AW301" s="521">
        <f t="shared" si="186"/>
        <v>1.7586227363281848E-2</v>
      </c>
      <c r="AX301" s="521">
        <f t="shared" si="186"/>
        <v>0</v>
      </c>
      <c r="AY301" s="521">
        <f t="shared" si="186"/>
        <v>0</v>
      </c>
      <c r="AZ301" s="521">
        <f t="shared" si="186"/>
        <v>0</v>
      </c>
      <c r="BA301" s="521">
        <f t="shared" si="186"/>
        <v>0</v>
      </c>
      <c r="BB301" s="521">
        <f t="shared" si="186"/>
        <v>0</v>
      </c>
      <c r="BC301" s="521">
        <f t="shared" si="186"/>
        <v>0</v>
      </c>
      <c r="BD301" s="521">
        <f t="shared" si="186"/>
        <v>0</v>
      </c>
      <c r="BE301" s="521">
        <f t="shared" si="186"/>
        <v>0</v>
      </c>
      <c r="BF301" s="521">
        <f t="shared" si="186"/>
        <v>0</v>
      </c>
      <c r="BG301" s="521">
        <f t="shared" si="186"/>
        <v>0</v>
      </c>
      <c r="BH301" s="521">
        <f t="shared" si="186"/>
        <v>0</v>
      </c>
    </row>
    <row r="302" spans="1:60" s="361" customFormat="1" ht="12.9" customHeight="1" x14ac:dyDescent="0.3">
      <c r="A302" s="668"/>
      <c r="B302" s="668"/>
      <c r="C302" s="669"/>
      <c r="D302" s="362"/>
      <c r="E302" s="362" t="s">
        <v>663</v>
      </c>
      <c r="F302" s="362"/>
      <c r="G302" s="362" t="s">
        <v>661</v>
      </c>
      <c r="H302" s="362"/>
      <c r="I302" s="362">
        <f xml:space="preserve"> SUM(K302:BH302)</f>
        <v>21.517241981272988</v>
      </c>
      <c r="J302" s="362"/>
      <c r="K302" s="362">
        <f t="shared" ref="K302:AP302" si="187" xml:space="preserve"> K300 + K301</f>
        <v>0</v>
      </c>
      <c r="L302" s="362">
        <f t="shared" si="187"/>
        <v>0</v>
      </c>
      <c r="M302" s="362">
        <f t="shared" si="187"/>
        <v>0</v>
      </c>
      <c r="N302" s="362">
        <f t="shared" si="187"/>
        <v>0</v>
      </c>
      <c r="O302" s="362">
        <f t="shared" si="187"/>
        <v>0</v>
      </c>
      <c r="P302" s="362">
        <f t="shared" si="187"/>
        <v>0</v>
      </c>
      <c r="Q302" s="362">
        <f t="shared" si="187"/>
        <v>0</v>
      </c>
      <c r="R302" s="362">
        <f t="shared" si="187"/>
        <v>0</v>
      </c>
      <c r="S302" s="362">
        <f t="shared" si="187"/>
        <v>0</v>
      </c>
      <c r="T302" s="362">
        <f t="shared" si="187"/>
        <v>0.30124138773782194</v>
      </c>
      <c r="U302" s="362">
        <f t="shared" si="187"/>
        <v>0.73158622736328194</v>
      </c>
      <c r="V302" s="362">
        <f t="shared" si="187"/>
        <v>0.73158622736328194</v>
      </c>
      <c r="W302" s="362">
        <f t="shared" si="187"/>
        <v>0.73158622736328194</v>
      </c>
      <c r="X302" s="362">
        <f t="shared" si="187"/>
        <v>0.73158622736328194</v>
      </c>
      <c r="Y302" s="362">
        <f t="shared" si="187"/>
        <v>0.73158622736328194</v>
      </c>
      <c r="Z302" s="362">
        <f t="shared" si="187"/>
        <v>0.73158622736328194</v>
      </c>
      <c r="AA302" s="362">
        <f t="shared" si="187"/>
        <v>0.73158622736328194</v>
      </c>
      <c r="AB302" s="362">
        <f t="shared" si="187"/>
        <v>0.73158622736328194</v>
      </c>
      <c r="AC302" s="362">
        <f t="shared" si="187"/>
        <v>0.73158622736328194</v>
      </c>
      <c r="AD302" s="362">
        <f t="shared" si="187"/>
        <v>0.73158622736328194</v>
      </c>
      <c r="AE302" s="362">
        <f t="shared" si="187"/>
        <v>0.73158622736328194</v>
      </c>
      <c r="AF302" s="362">
        <f t="shared" si="187"/>
        <v>0.73158622736328194</v>
      </c>
      <c r="AG302" s="362">
        <f t="shared" si="187"/>
        <v>0.73158622736328194</v>
      </c>
      <c r="AH302" s="362">
        <f t="shared" si="187"/>
        <v>0.73158622736328194</v>
      </c>
      <c r="AI302" s="362">
        <f t="shared" si="187"/>
        <v>0.73158622736328194</v>
      </c>
      <c r="AJ302" s="362">
        <f t="shared" si="187"/>
        <v>0.73158622736328194</v>
      </c>
      <c r="AK302" s="362">
        <f t="shared" si="187"/>
        <v>0.73158622736328194</v>
      </c>
      <c r="AL302" s="362">
        <f t="shared" si="187"/>
        <v>0.73158622736328194</v>
      </c>
      <c r="AM302" s="362">
        <f t="shared" si="187"/>
        <v>0.73158622736328194</v>
      </c>
      <c r="AN302" s="362">
        <f t="shared" si="187"/>
        <v>0.73158622736328194</v>
      </c>
      <c r="AO302" s="362">
        <f t="shared" si="187"/>
        <v>0.73158622736328194</v>
      </c>
      <c r="AP302" s="362">
        <f t="shared" si="187"/>
        <v>0.73158622736328194</v>
      </c>
      <c r="AQ302" s="362">
        <f t="shared" ref="AQ302:BH302" si="188" xml:space="preserve"> AQ300 + AQ301</f>
        <v>0.73158622736328194</v>
      </c>
      <c r="AR302" s="362">
        <f t="shared" si="188"/>
        <v>0.73158622736328194</v>
      </c>
      <c r="AS302" s="362">
        <f t="shared" si="188"/>
        <v>0.73158622736328194</v>
      </c>
      <c r="AT302" s="362">
        <f t="shared" si="188"/>
        <v>0.73158622736328194</v>
      </c>
      <c r="AU302" s="362">
        <f t="shared" si="188"/>
        <v>0.73158622736328194</v>
      </c>
      <c r="AV302" s="362">
        <f t="shared" si="188"/>
        <v>0.73158622736328194</v>
      </c>
      <c r="AW302" s="362">
        <f t="shared" si="188"/>
        <v>0.73158622736328194</v>
      </c>
      <c r="AX302" s="362">
        <f t="shared" si="188"/>
        <v>0</v>
      </c>
      <c r="AY302" s="362">
        <f t="shared" si="188"/>
        <v>0</v>
      </c>
      <c r="AZ302" s="362">
        <f t="shared" si="188"/>
        <v>0</v>
      </c>
      <c r="BA302" s="362">
        <f t="shared" si="188"/>
        <v>0</v>
      </c>
      <c r="BB302" s="362">
        <f t="shared" si="188"/>
        <v>0</v>
      </c>
      <c r="BC302" s="362">
        <f t="shared" si="188"/>
        <v>0</v>
      </c>
      <c r="BD302" s="362">
        <f t="shared" si="188"/>
        <v>0</v>
      </c>
      <c r="BE302" s="362">
        <f t="shared" si="188"/>
        <v>0</v>
      </c>
      <c r="BF302" s="362">
        <f t="shared" si="188"/>
        <v>0</v>
      </c>
      <c r="BG302" s="362">
        <f t="shared" si="188"/>
        <v>0</v>
      </c>
      <c r="BH302" s="362">
        <f t="shared" si="188"/>
        <v>0</v>
      </c>
    </row>
    <row r="303" spans="1:60" s="493" customFormat="1" ht="12.9" customHeight="1" x14ac:dyDescent="0.3">
      <c r="A303" s="472"/>
      <c r="B303" s="472"/>
      <c r="C303" s="473"/>
      <c r="D303" s="516"/>
      <c r="E303" s="474"/>
      <c r="F303" s="474"/>
      <c r="G303" s="474"/>
      <c r="H303" s="474"/>
      <c r="I303" s="474"/>
      <c r="J303" s="474"/>
      <c r="K303" s="474"/>
      <c r="L303" s="474"/>
      <c r="M303" s="474"/>
      <c r="N303" s="474"/>
      <c r="O303" s="474"/>
      <c r="P303" s="474"/>
      <c r="Q303" s="474"/>
      <c r="R303" s="474"/>
      <c r="S303" s="474"/>
      <c r="T303" s="474"/>
      <c r="U303" s="474"/>
      <c r="V303" s="474"/>
      <c r="W303" s="474"/>
      <c r="X303" s="474"/>
      <c r="Y303" s="474"/>
      <c r="Z303" s="474"/>
      <c r="AA303" s="474"/>
      <c r="AB303" s="474"/>
      <c r="AC303" s="474"/>
      <c r="AD303" s="474"/>
      <c r="AE303" s="474"/>
      <c r="AF303" s="474"/>
      <c r="AG303" s="474"/>
      <c r="AH303" s="474"/>
      <c r="AI303" s="474"/>
      <c r="AJ303" s="474"/>
      <c r="AK303" s="474"/>
      <c r="AL303" s="474"/>
      <c r="AM303" s="474"/>
      <c r="AN303" s="474"/>
      <c r="AO303" s="474"/>
      <c r="AP303" s="474"/>
      <c r="AQ303" s="474"/>
      <c r="AR303" s="474"/>
      <c r="AS303" s="474"/>
      <c r="AT303" s="474"/>
      <c r="AU303" s="474"/>
      <c r="AV303" s="474"/>
      <c r="AW303" s="474"/>
      <c r="AX303" s="474"/>
      <c r="AY303" s="474"/>
      <c r="AZ303" s="474"/>
      <c r="BA303" s="474"/>
      <c r="BB303" s="474"/>
      <c r="BC303" s="474"/>
      <c r="BD303" s="474"/>
      <c r="BE303" s="474"/>
      <c r="BF303" s="474"/>
      <c r="BG303" s="474"/>
      <c r="BH303" s="474"/>
    </row>
    <row r="304" spans="1:60" s="493" customFormat="1" ht="12.9" customHeight="1" x14ac:dyDescent="0.3">
      <c r="A304" s="472"/>
      <c r="B304" s="472"/>
      <c r="C304" s="620" t="s">
        <v>664</v>
      </c>
      <c r="D304" s="516"/>
      <c r="E304" s="516"/>
      <c r="F304" s="516"/>
      <c r="G304" s="516"/>
      <c r="H304" s="516"/>
      <c r="I304" s="516"/>
      <c r="J304" s="516"/>
      <c r="K304" s="516"/>
      <c r="L304" s="516"/>
      <c r="M304" s="516"/>
      <c r="N304" s="516"/>
      <c r="O304" s="516"/>
      <c r="P304" s="516"/>
      <c r="Q304" s="516"/>
      <c r="R304" s="516"/>
      <c r="S304" s="516"/>
      <c r="T304" s="516"/>
      <c r="U304" s="516"/>
      <c r="V304" s="516"/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516"/>
      <c r="AL304" s="516"/>
      <c r="AM304" s="516"/>
      <c r="AN304" s="516"/>
      <c r="AO304" s="516"/>
      <c r="AP304" s="516"/>
      <c r="AQ304" s="516"/>
      <c r="AR304" s="516"/>
      <c r="AS304" s="516"/>
      <c r="AT304" s="516"/>
      <c r="AU304" s="516"/>
      <c r="AV304" s="516"/>
      <c r="AW304" s="516"/>
      <c r="AX304" s="516"/>
      <c r="AY304" s="516"/>
      <c r="AZ304" s="516"/>
      <c r="BA304" s="516"/>
      <c r="BB304" s="516"/>
      <c r="BC304" s="516"/>
      <c r="BD304" s="516"/>
      <c r="BE304" s="516"/>
      <c r="BF304" s="516"/>
      <c r="BG304" s="516"/>
      <c r="BH304" s="516"/>
    </row>
    <row r="305" spans="1:60" s="493" customFormat="1" ht="12.9" customHeight="1" x14ac:dyDescent="0.3">
      <c r="A305" s="472"/>
      <c r="B305" s="472"/>
      <c r="C305" s="620"/>
      <c r="D305" s="516"/>
      <c r="E305" s="516" t="str">
        <f t="shared" ref="E305:AJ305" si="189" xml:space="preserve"> E$231</f>
        <v>Oil revenue - before ELT</v>
      </c>
      <c r="F305" s="516">
        <f t="shared" si="189"/>
        <v>0</v>
      </c>
      <c r="G305" s="516" t="str">
        <f t="shared" si="189"/>
        <v>$ mn</v>
      </c>
      <c r="H305" s="516">
        <f t="shared" si="189"/>
        <v>0</v>
      </c>
      <c r="I305" s="516">
        <f t="shared" si="189"/>
        <v>1705.7322323940989</v>
      </c>
      <c r="J305" s="516">
        <f t="shared" si="189"/>
        <v>0</v>
      </c>
      <c r="K305" s="516">
        <f t="shared" si="189"/>
        <v>0</v>
      </c>
      <c r="L305" s="516">
        <f t="shared" si="189"/>
        <v>0</v>
      </c>
      <c r="M305" s="516">
        <f t="shared" si="189"/>
        <v>0</v>
      </c>
      <c r="N305" s="516">
        <f t="shared" si="189"/>
        <v>0</v>
      </c>
      <c r="O305" s="516">
        <f t="shared" si="189"/>
        <v>0</v>
      </c>
      <c r="P305" s="516">
        <f t="shared" si="189"/>
        <v>0</v>
      </c>
      <c r="Q305" s="516">
        <f t="shared" si="189"/>
        <v>0</v>
      </c>
      <c r="R305" s="516">
        <f t="shared" si="189"/>
        <v>0</v>
      </c>
      <c r="S305" s="516">
        <f t="shared" si="189"/>
        <v>0</v>
      </c>
      <c r="T305" s="516">
        <f t="shared" si="189"/>
        <v>17.567860758747972</v>
      </c>
      <c r="U305" s="516">
        <f t="shared" si="189"/>
        <v>43.518100793812842</v>
      </c>
      <c r="V305" s="516">
        <f t="shared" si="189"/>
        <v>44.388462809689095</v>
      </c>
      <c r="W305" s="516">
        <f t="shared" si="189"/>
        <v>45.27623206588288</v>
      </c>
      <c r="X305" s="516">
        <f t="shared" si="189"/>
        <v>46.181756707200535</v>
      </c>
      <c r="Y305" s="516">
        <f t="shared" si="189"/>
        <v>47.105391841344549</v>
      </c>
      <c r="Z305" s="516">
        <f t="shared" si="189"/>
        <v>48.047499678171441</v>
      </c>
      <c r="AA305" s="516">
        <f t="shared" si="189"/>
        <v>49.008449671734873</v>
      </c>
      <c r="AB305" s="516">
        <f t="shared" si="189"/>
        <v>49.988618665169568</v>
      </c>
      <c r="AC305" s="516">
        <f t="shared" si="189"/>
        <v>50.988391038472962</v>
      </c>
      <c r="AD305" s="516">
        <f t="shared" si="189"/>
        <v>52.008158859242421</v>
      </c>
      <c r="AE305" s="516">
        <f t="shared" si="189"/>
        <v>53.048322036427273</v>
      </c>
      <c r="AF305" s="516">
        <f t="shared" si="189"/>
        <v>54.109288477155822</v>
      </c>
      <c r="AG305" s="516">
        <f t="shared" si="189"/>
        <v>55.191474246698945</v>
      </c>
      <c r="AH305" s="516">
        <f t="shared" si="189"/>
        <v>56.29530373163292</v>
      </c>
      <c r="AI305" s="516">
        <f t="shared" si="189"/>
        <v>57.42120980626558</v>
      </c>
      <c r="AJ305" s="516">
        <f t="shared" si="189"/>
        <v>58.569634002390892</v>
      </c>
      <c r="AK305" s="516">
        <f t="shared" ref="AK305:BH305" si="190" xml:space="preserve"> AK$231</f>
        <v>59.741026682438708</v>
      </c>
      <c r="AL305" s="516">
        <f t="shared" si="190"/>
        <v>60.935847216087481</v>
      </c>
      <c r="AM305" s="516">
        <f t="shared" si="190"/>
        <v>62.154564160409237</v>
      </c>
      <c r="AN305" s="516">
        <f t="shared" si="190"/>
        <v>63.397655443617417</v>
      </c>
      <c r="AO305" s="516">
        <f t="shared" si="190"/>
        <v>64.665608552489772</v>
      </c>
      <c r="AP305" s="516">
        <f t="shared" si="190"/>
        <v>65.958920723539563</v>
      </c>
      <c r="AQ305" s="516">
        <f t="shared" si="190"/>
        <v>67.278099138010361</v>
      </c>
      <c r="AR305" s="516">
        <f t="shared" si="190"/>
        <v>68.623661120770578</v>
      </c>
      <c r="AS305" s="516">
        <f t="shared" si="190"/>
        <v>69.996134343185986</v>
      </c>
      <c r="AT305" s="516">
        <f t="shared" si="190"/>
        <v>71.396057030049704</v>
      </c>
      <c r="AU305" s="516">
        <f t="shared" si="190"/>
        <v>72.82397817065069</v>
      </c>
      <c r="AV305" s="516">
        <f t="shared" si="190"/>
        <v>74.280457734063717</v>
      </c>
      <c r="AW305" s="516">
        <f t="shared" si="190"/>
        <v>75.766066888744987</v>
      </c>
      <c r="AX305" s="516">
        <f t="shared" si="190"/>
        <v>0</v>
      </c>
      <c r="AY305" s="516">
        <f t="shared" si="190"/>
        <v>0</v>
      </c>
      <c r="AZ305" s="516">
        <f t="shared" si="190"/>
        <v>0</v>
      </c>
      <c r="BA305" s="516">
        <f t="shared" si="190"/>
        <v>0</v>
      </c>
      <c r="BB305" s="516">
        <f t="shared" si="190"/>
        <v>0</v>
      </c>
      <c r="BC305" s="516">
        <f t="shared" si="190"/>
        <v>0</v>
      </c>
      <c r="BD305" s="516">
        <f t="shared" si="190"/>
        <v>0</v>
      </c>
      <c r="BE305" s="516">
        <f t="shared" si="190"/>
        <v>0</v>
      </c>
      <c r="BF305" s="516">
        <f t="shared" si="190"/>
        <v>0</v>
      </c>
      <c r="BG305" s="516">
        <f t="shared" si="190"/>
        <v>0</v>
      </c>
      <c r="BH305" s="516">
        <f t="shared" si="190"/>
        <v>0</v>
      </c>
    </row>
    <row r="306" spans="1:60" s="493" customFormat="1" ht="12.9" customHeight="1" x14ac:dyDescent="0.3">
      <c r="A306" s="472"/>
      <c r="B306" s="472"/>
      <c r="C306" s="620"/>
      <c r="D306" s="516"/>
      <c r="E306" s="516" t="str">
        <f t="shared" ref="E306:AJ306" si="191" xml:space="preserve"> E$232</f>
        <v>Gas revenue - before ELT</v>
      </c>
      <c r="F306" s="516">
        <f t="shared" si="191"/>
        <v>0</v>
      </c>
      <c r="G306" s="516" t="str">
        <f t="shared" si="191"/>
        <v>$ mn</v>
      </c>
      <c r="H306" s="516">
        <f t="shared" si="191"/>
        <v>0</v>
      </c>
      <c r="I306" s="516">
        <f t="shared" si="191"/>
        <v>29972.152083496308</v>
      </c>
      <c r="J306" s="516">
        <f t="shared" si="191"/>
        <v>0</v>
      </c>
      <c r="K306" s="516">
        <f t="shared" si="191"/>
        <v>0</v>
      </c>
      <c r="L306" s="516">
        <f t="shared" si="191"/>
        <v>0</v>
      </c>
      <c r="M306" s="516">
        <f t="shared" si="191"/>
        <v>0</v>
      </c>
      <c r="N306" s="516">
        <f t="shared" si="191"/>
        <v>0</v>
      </c>
      <c r="O306" s="516">
        <f t="shared" si="191"/>
        <v>0</v>
      </c>
      <c r="P306" s="516">
        <f t="shared" si="191"/>
        <v>0</v>
      </c>
      <c r="Q306" s="516">
        <f t="shared" si="191"/>
        <v>0</v>
      </c>
      <c r="R306" s="516">
        <f t="shared" si="191"/>
        <v>0</v>
      </c>
      <c r="S306" s="516">
        <f t="shared" si="191"/>
        <v>0</v>
      </c>
      <c r="T306" s="516">
        <f t="shared" si="191"/>
        <v>308.69241047514288</v>
      </c>
      <c r="U306" s="516">
        <f t="shared" si="191"/>
        <v>764.67519966271141</v>
      </c>
      <c r="V306" s="516">
        <f t="shared" si="191"/>
        <v>779.96870365596556</v>
      </c>
      <c r="W306" s="516">
        <f t="shared" si="191"/>
        <v>795.56807772908485</v>
      </c>
      <c r="X306" s="516">
        <f t="shared" si="191"/>
        <v>811.47943928366647</v>
      </c>
      <c r="Y306" s="516">
        <f t="shared" si="191"/>
        <v>827.70902806933998</v>
      </c>
      <c r="Z306" s="516">
        <f t="shared" si="191"/>
        <v>844.26320863072681</v>
      </c>
      <c r="AA306" s="516">
        <f t="shared" si="191"/>
        <v>861.14847280334129</v>
      </c>
      <c r="AB306" s="516">
        <f t="shared" si="191"/>
        <v>878.37144225940824</v>
      </c>
      <c r="AC306" s="516">
        <f t="shared" si="191"/>
        <v>895.93887110459639</v>
      </c>
      <c r="AD306" s="516">
        <f t="shared" si="191"/>
        <v>913.85764852668831</v>
      </c>
      <c r="AE306" s="516">
        <f t="shared" si="191"/>
        <v>932.13480149722216</v>
      </c>
      <c r="AF306" s="516">
        <f t="shared" si="191"/>
        <v>950.77749752716659</v>
      </c>
      <c r="AG306" s="516">
        <f t="shared" si="191"/>
        <v>969.79304747771005</v>
      </c>
      <c r="AH306" s="516">
        <f t="shared" si="191"/>
        <v>989.18890842726421</v>
      </c>
      <c r="AI306" s="516">
        <f t="shared" si="191"/>
        <v>1008.9726865958095</v>
      </c>
      <c r="AJ306" s="516">
        <f t="shared" si="191"/>
        <v>1029.1521403277256</v>
      </c>
      <c r="AK306" s="516">
        <f t="shared" ref="AK306:BH306" si="192" xml:space="preserve"> AK$232</f>
        <v>1049.7351831342801</v>
      </c>
      <c r="AL306" s="516">
        <f t="shared" si="192"/>
        <v>1070.7298867969657</v>
      </c>
      <c r="AM306" s="516">
        <f t="shared" si="192"/>
        <v>1092.1444845329052</v>
      </c>
      <c r="AN306" s="516">
        <f t="shared" si="192"/>
        <v>1113.9873742235632</v>
      </c>
      <c r="AO306" s="516">
        <f t="shared" si="192"/>
        <v>1136.2671217080347</v>
      </c>
      <c r="AP306" s="516">
        <f t="shared" si="192"/>
        <v>1158.9924641421953</v>
      </c>
      <c r="AQ306" s="516">
        <f t="shared" si="192"/>
        <v>1182.1723134250392</v>
      </c>
      <c r="AR306" s="516">
        <f t="shared" si="192"/>
        <v>1205.81575969354</v>
      </c>
      <c r="AS306" s="516">
        <f t="shared" si="192"/>
        <v>1229.9320748874109</v>
      </c>
      <c r="AT306" s="516">
        <f t="shared" si="192"/>
        <v>1254.5307163851592</v>
      </c>
      <c r="AU306" s="516">
        <f t="shared" si="192"/>
        <v>1279.6213307128621</v>
      </c>
      <c r="AV306" s="516">
        <f t="shared" si="192"/>
        <v>1305.2137573271195</v>
      </c>
      <c r="AW306" s="516">
        <f t="shared" si="192"/>
        <v>1331.318032473662</v>
      </c>
      <c r="AX306" s="516">
        <f t="shared" si="192"/>
        <v>0</v>
      </c>
      <c r="AY306" s="516">
        <f t="shared" si="192"/>
        <v>0</v>
      </c>
      <c r="AZ306" s="516">
        <f t="shared" si="192"/>
        <v>0</v>
      </c>
      <c r="BA306" s="516">
        <f t="shared" si="192"/>
        <v>0</v>
      </c>
      <c r="BB306" s="516">
        <f t="shared" si="192"/>
        <v>0</v>
      </c>
      <c r="BC306" s="516">
        <f t="shared" si="192"/>
        <v>0</v>
      </c>
      <c r="BD306" s="516">
        <f t="shared" si="192"/>
        <v>0</v>
      </c>
      <c r="BE306" s="516">
        <f t="shared" si="192"/>
        <v>0</v>
      </c>
      <c r="BF306" s="516">
        <f t="shared" si="192"/>
        <v>0</v>
      </c>
      <c r="BG306" s="516">
        <f t="shared" si="192"/>
        <v>0</v>
      </c>
      <c r="BH306" s="516">
        <f t="shared" si="192"/>
        <v>0</v>
      </c>
    </row>
    <row r="307" spans="1:60" s="493" customFormat="1" ht="12.9" customHeight="1" x14ac:dyDescent="0.3">
      <c r="A307" s="472"/>
      <c r="B307" s="472"/>
      <c r="C307" s="620"/>
      <c r="D307" s="516"/>
      <c r="E307" s="516" t="str">
        <f t="shared" ref="E307:AJ307" si="193" xml:space="preserve"> E$233</f>
        <v>Exploration costs</v>
      </c>
      <c r="F307" s="516">
        <f t="shared" si="193"/>
        <v>0</v>
      </c>
      <c r="G307" s="516" t="str">
        <f t="shared" si="193"/>
        <v>$ mn</v>
      </c>
      <c r="H307" s="516">
        <f t="shared" si="193"/>
        <v>0</v>
      </c>
      <c r="I307" s="516">
        <f t="shared" si="193"/>
        <v>217.36935705600001</v>
      </c>
      <c r="J307" s="516">
        <f t="shared" si="193"/>
        <v>0</v>
      </c>
      <c r="K307" s="516">
        <f t="shared" si="193"/>
        <v>0</v>
      </c>
      <c r="L307" s="516">
        <f t="shared" si="193"/>
        <v>0</v>
      </c>
      <c r="M307" s="516">
        <f t="shared" si="193"/>
        <v>0</v>
      </c>
      <c r="N307" s="516">
        <f t="shared" si="193"/>
        <v>42.448319999999995</v>
      </c>
      <c r="O307" s="516">
        <f t="shared" si="193"/>
        <v>86.594572799999995</v>
      </c>
      <c r="P307" s="516">
        <f t="shared" si="193"/>
        <v>88.326464256000008</v>
      </c>
      <c r="Q307" s="516">
        <f t="shared" si="193"/>
        <v>0</v>
      </c>
      <c r="R307" s="516">
        <f t="shared" si="193"/>
        <v>0</v>
      </c>
      <c r="S307" s="516">
        <f t="shared" si="193"/>
        <v>0</v>
      </c>
      <c r="T307" s="516">
        <f t="shared" si="193"/>
        <v>0</v>
      </c>
      <c r="U307" s="516">
        <f t="shared" si="193"/>
        <v>0</v>
      </c>
      <c r="V307" s="516">
        <f t="shared" si="193"/>
        <v>0</v>
      </c>
      <c r="W307" s="516">
        <f t="shared" si="193"/>
        <v>0</v>
      </c>
      <c r="X307" s="516">
        <f t="shared" si="193"/>
        <v>0</v>
      </c>
      <c r="Y307" s="516">
        <f t="shared" si="193"/>
        <v>0</v>
      </c>
      <c r="Z307" s="516">
        <f t="shared" si="193"/>
        <v>0</v>
      </c>
      <c r="AA307" s="516">
        <f t="shared" si="193"/>
        <v>0</v>
      </c>
      <c r="AB307" s="516">
        <f t="shared" si="193"/>
        <v>0</v>
      </c>
      <c r="AC307" s="516">
        <f t="shared" si="193"/>
        <v>0</v>
      </c>
      <c r="AD307" s="516">
        <f t="shared" si="193"/>
        <v>0</v>
      </c>
      <c r="AE307" s="516">
        <f t="shared" si="193"/>
        <v>0</v>
      </c>
      <c r="AF307" s="516">
        <f t="shared" si="193"/>
        <v>0</v>
      </c>
      <c r="AG307" s="516">
        <f t="shared" si="193"/>
        <v>0</v>
      </c>
      <c r="AH307" s="516">
        <f t="shared" si="193"/>
        <v>0</v>
      </c>
      <c r="AI307" s="516">
        <f t="shared" si="193"/>
        <v>0</v>
      </c>
      <c r="AJ307" s="516">
        <f t="shared" si="193"/>
        <v>0</v>
      </c>
      <c r="AK307" s="516">
        <f t="shared" ref="AK307:BH307" si="194" xml:space="preserve"> AK$233</f>
        <v>0</v>
      </c>
      <c r="AL307" s="516">
        <f t="shared" si="194"/>
        <v>0</v>
      </c>
      <c r="AM307" s="516">
        <f t="shared" si="194"/>
        <v>0</v>
      </c>
      <c r="AN307" s="516">
        <f t="shared" si="194"/>
        <v>0</v>
      </c>
      <c r="AO307" s="516">
        <f t="shared" si="194"/>
        <v>0</v>
      </c>
      <c r="AP307" s="516">
        <f t="shared" si="194"/>
        <v>0</v>
      </c>
      <c r="AQ307" s="516">
        <f t="shared" si="194"/>
        <v>0</v>
      </c>
      <c r="AR307" s="516">
        <f t="shared" si="194"/>
        <v>0</v>
      </c>
      <c r="AS307" s="516">
        <f t="shared" si="194"/>
        <v>0</v>
      </c>
      <c r="AT307" s="516">
        <f t="shared" si="194"/>
        <v>0</v>
      </c>
      <c r="AU307" s="516">
        <f t="shared" si="194"/>
        <v>0</v>
      </c>
      <c r="AV307" s="516">
        <f t="shared" si="194"/>
        <v>0</v>
      </c>
      <c r="AW307" s="516">
        <f t="shared" si="194"/>
        <v>0</v>
      </c>
      <c r="AX307" s="516">
        <f t="shared" si="194"/>
        <v>0</v>
      </c>
      <c r="AY307" s="516">
        <f t="shared" si="194"/>
        <v>0</v>
      </c>
      <c r="AZ307" s="516">
        <f t="shared" si="194"/>
        <v>0</v>
      </c>
      <c r="BA307" s="516">
        <f t="shared" si="194"/>
        <v>0</v>
      </c>
      <c r="BB307" s="516">
        <f t="shared" si="194"/>
        <v>0</v>
      </c>
      <c r="BC307" s="516">
        <f t="shared" si="194"/>
        <v>0</v>
      </c>
      <c r="BD307" s="516">
        <f t="shared" si="194"/>
        <v>0</v>
      </c>
      <c r="BE307" s="516">
        <f t="shared" si="194"/>
        <v>0</v>
      </c>
      <c r="BF307" s="516">
        <f t="shared" si="194"/>
        <v>0</v>
      </c>
      <c r="BG307" s="516">
        <f t="shared" si="194"/>
        <v>0</v>
      </c>
      <c r="BH307" s="516">
        <f t="shared" si="194"/>
        <v>0</v>
      </c>
    </row>
    <row r="308" spans="1:60" s="493" customFormat="1" ht="12.9" customHeight="1" x14ac:dyDescent="0.3">
      <c r="A308" s="472"/>
      <c r="B308" s="472"/>
      <c r="C308" s="620"/>
      <c r="D308" s="516"/>
      <c r="E308" s="516" t="str">
        <f t="shared" ref="E308:AJ308" si="195" xml:space="preserve"> E$234</f>
        <v>Development costs</v>
      </c>
      <c r="F308" s="516">
        <f t="shared" si="195"/>
        <v>0</v>
      </c>
      <c r="G308" s="516" t="str">
        <f t="shared" si="195"/>
        <v>$ mn</v>
      </c>
      <c r="H308" s="516">
        <f t="shared" si="195"/>
        <v>0</v>
      </c>
      <c r="I308" s="516">
        <f t="shared" si="195"/>
        <v>3508.9120448103236</v>
      </c>
      <c r="J308" s="516">
        <f t="shared" si="195"/>
        <v>0</v>
      </c>
      <c r="K308" s="516">
        <f t="shared" si="195"/>
        <v>0</v>
      </c>
      <c r="L308" s="516">
        <f t="shared" si="195"/>
        <v>0</v>
      </c>
      <c r="M308" s="516">
        <f t="shared" si="195"/>
        <v>0</v>
      </c>
      <c r="N308" s="516">
        <f t="shared" si="195"/>
        <v>0</v>
      </c>
      <c r="O308" s="516">
        <f t="shared" si="195"/>
        <v>0</v>
      </c>
      <c r="P308" s="516">
        <f t="shared" si="195"/>
        <v>0</v>
      </c>
      <c r="Q308" s="516">
        <f t="shared" si="195"/>
        <v>681.10303117086733</v>
      </c>
      <c r="R308" s="516">
        <f t="shared" si="195"/>
        <v>1042.0876376914268</v>
      </c>
      <c r="S308" s="516">
        <f t="shared" si="195"/>
        <v>1062.9293904452554</v>
      </c>
      <c r="T308" s="516">
        <f t="shared" si="195"/>
        <v>722.79198550277385</v>
      </c>
      <c r="U308" s="516">
        <f t="shared" si="195"/>
        <v>0</v>
      </c>
      <c r="V308" s="516">
        <f t="shared" si="195"/>
        <v>0</v>
      </c>
      <c r="W308" s="516">
        <f t="shared" si="195"/>
        <v>0</v>
      </c>
      <c r="X308" s="516">
        <f t="shared" si="195"/>
        <v>0</v>
      </c>
      <c r="Y308" s="516">
        <f t="shared" si="195"/>
        <v>0</v>
      </c>
      <c r="Z308" s="516">
        <f t="shared" si="195"/>
        <v>0</v>
      </c>
      <c r="AA308" s="516">
        <f t="shared" si="195"/>
        <v>0</v>
      </c>
      <c r="AB308" s="516">
        <f t="shared" si="195"/>
        <v>0</v>
      </c>
      <c r="AC308" s="516">
        <f t="shared" si="195"/>
        <v>0</v>
      </c>
      <c r="AD308" s="516">
        <f t="shared" si="195"/>
        <v>0</v>
      </c>
      <c r="AE308" s="516">
        <f t="shared" si="195"/>
        <v>0</v>
      </c>
      <c r="AF308" s="516">
        <f t="shared" si="195"/>
        <v>0</v>
      </c>
      <c r="AG308" s="516">
        <f t="shared" si="195"/>
        <v>0</v>
      </c>
      <c r="AH308" s="516">
        <f t="shared" si="195"/>
        <v>0</v>
      </c>
      <c r="AI308" s="516">
        <f t="shared" si="195"/>
        <v>0</v>
      </c>
      <c r="AJ308" s="516">
        <f t="shared" si="195"/>
        <v>0</v>
      </c>
      <c r="AK308" s="516">
        <f t="shared" ref="AK308:BH308" si="196" xml:space="preserve"> AK$234</f>
        <v>0</v>
      </c>
      <c r="AL308" s="516">
        <f t="shared" si="196"/>
        <v>0</v>
      </c>
      <c r="AM308" s="516">
        <f t="shared" si="196"/>
        <v>0</v>
      </c>
      <c r="AN308" s="516">
        <f t="shared" si="196"/>
        <v>0</v>
      </c>
      <c r="AO308" s="516">
        <f t="shared" si="196"/>
        <v>0</v>
      </c>
      <c r="AP308" s="516">
        <f t="shared" si="196"/>
        <v>0</v>
      </c>
      <c r="AQ308" s="516">
        <f t="shared" si="196"/>
        <v>0</v>
      </c>
      <c r="AR308" s="516">
        <f t="shared" si="196"/>
        <v>0</v>
      </c>
      <c r="AS308" s="516">
        <f t="shared" si="196"/>
        <v>0</v>
      </c>
      <c r="AT308" s="516">
        <f t="shared" si="196"/>
        <v>0</v>
      </c>
      <c r="AU308" s="516">
        <f t="shared" si="196"/>
        <v>0</v>
      </c>
      <c r="AV308" s="516">
        <f t="shared" si="196"/>
        <v>0</v>
      </c>
      <c r="AW308" s="516">
        <f t="shared" si="196"/>
        <v>0</v>
      </c>
      <c r="AX308" s="516">
        <f t="shared" si="196"/>
        <v>0</v>
      </c>
      <c r="AY308" s="516">
        <f t="shared" si="196"/>
        <v>0</v>
      </c>
      <c r="AZ308" s="516">
        <f t="shared" si="196"/>
        <v>0</v>
      </c>
      <c r="BA308" s="516">
        <f t="shared" si="196"/>
        <v>0</v>
      </c>
      <c r="BB308" s="516">
        <f t="shared" si="196"/>
        <v>0</v>
      </c>
      <c r="BC308" s="516">
        <f t="shared" si="196"/>
        <v>0</v>
      </c>
      <c r="BD308" s="516">
        <f t="shared" si="196"/>
        <v>0</v>
      </c>
      <c r="BE308" s="516">
        <f t="shared" si="196"/>
        <v>0</v>
      </c>
      <c r="BF308" s="516">
        <f t="shared" si="196"/>
        <v>0</v>
      </c>
      <c r="BG308" s="516">
        <f t="shared" si="196"/>
        <v>0</v>
      </c>
      <c r="BH308" s="516">
        <f t="shared" si="196"/>
        <v>0</v>
      </c>
    </row>
    <row r="309" spans="1:60" s="493" customFormat="1" ht="12.9" customHeight="1" x14ac:dyDescent="0.3">
      <c r="A309" s="516"/>
      <c r="B309" s="472"/>
      <c r="C309" s="473"/>
      <c r="D309" s="615"/>
      <c r="E309" s="516" t="str">
        <f t="shared" ref="E309:AJ309" si="197" xml:space="preserve"> E$235</f>
        <v>Sustaining capital costs - before ELT</v>
      </c>
      <c r="F309" s="516">
        <f t="shared" si="197"/>
        <v>0</v>
      </c>
      <c r="G309" s="516" t="str">
        <f t="shared" si="197"/>
        <v>$ mn</v>
      </c>
      <c r="H309" s="516">
        <f t="shared" si="197"/>
        <v>0</v>
      </c>
      <c r="I309" s="516">
        <f t="shared" si="197"/>
        <v>0</v>
      </c>
      <c r="J309" s="516">
        <f t="shared" si="197"/>
        <v>0</v>
      </c>
      <c r="K309" s="516">
        <f t="shared" si="197"/>
        <v>0</v>
      </c>
      <c r="L309" s="516">
        <f t="shared" si="197"/>
        <v>0</v>
      </c>
      <c r="M309" s="516">
        <f t="shared" si="197"/>
        <v>0</v>
      </c>
      <c r="N309" s="516">
        <f t="shared" si="197"/>
        <v>0</v>
      </c>
      <c r="O309" s="516">
        <f t="shared" si="197"/>
        <v>0</v>
      </c>
      <c r="P309" s="516">
        <f t="shared" si="197"/>
        <v>0</v>
      </c>
      <c r="Q309" s="516">
        <f t="shared" si="197"/>
        <v>0</v>
      </c>
      <c r="R309" s="516">
        <f t="shared" si="197"/>
        <v>0</v>
      </c>
      <c r="S309" s="516">
        <f t="shared" si="197"/>
        <v>0</v>
      </c>
      <c r="T309" s="516">
        <f t="shared" si="197"/>
        <v>0</v>
      </c>
      <c r="U309" s="516">
        <f t="shared" si="197"/>
        <v>0</v>
      </c>
      <c r="V309" s="516">
        <f t="shared" si="197"/>
        <v>0</v>
      </c>
      <c r="W309" s="516">
        <f t="shared" si="197"/>
        <v>0</v>
      </c>
      <c r="X309" s="516">
        <f t="shared" si="197"/>
        <v>0</v>
      </c>
      <c r="Y309" s="516">
        <f t="shared" si="197"/>
        <v>0</v>
      </c>
      <c r="Z309" s="516">
        <f t="shared" si="197"/>
        <v>0</v>
      </c>
      <c r="AA309" s="516">
        <f t="shared" si="197"/>
        <v>0</v>
      </c>
      <c r="AB309" s="516">
        <f t="shared" si="197"/>
        <v>0</v>
      </c>
      <c r="AC309" s="516">
        <f t="shared" si="197"/>
        <v>0</v>
      </c>
      <c r="AD309" s="516">
        <f t="shared" si="197"/>
        <v>0</v>
      </c>
      <c r="AE309" s="516">
        <f t="shared" si="197"/>
        <v>0</v>
      </c>
      <c r="AF309" s="516">
        <f t="shared" si="197"/>
        <v>0</v>
      </c>
      <c r="AG309" s="516">
        <f t="shared" si="197"/>
        <v>0</v>
      </c>
      <c r="AH309" s="516">
        <f t="shared" si="197"/>
        <v>0</v>
      </c>
      <c r="AI309" s="516">
        <f t="shared" si="197"/>
        <v>0</v>
      </c>
      <c r="AJ309" s="516">
        <f t="shared" si="197"/>
        <v>0</v>
      </c>
      <c r="AK309" s="516">
        <f t="shared" ref="AK309:BH309" si="198" xml:space="preserve"> AK$235</f>
        <v>0</v>
      </c>
      <c r="AL309" s="516">
        <f t="shared" si="198"/>
        <v>0</v>
      </c>
      <c r="AM309" s="516">
        <f t="shared" si="198"/>
        <v>0</v>
      </c>
      <c r="AN309" s="516">
        <f t="shared" si="198"/>
        <v>0</v>
      </c>
      <c r="AO309" s="516">
        <f t="shared" si="198"/>
        <v>0</v>
      </c>
      <c r="AP309" s="516">
        <f t="shared" si="198"/>
        <v>0</v>
      </c>
      <c r="AQ309" s="516">
        <f t="shared" si="198"/>
        <v>0</v>
      </c>
      <c r="AR309" s="516">
        <f t="shared" si="198"/>
        <v>0</v>
      </c>
      <c r="AS309" s="516">
        <f t="shared" si="198"/>
        <v>0</v>
      </c>
      <c r="AT309" s="516">
        <f t="shared" si="198"/>
        <v>0</v>
      </c>
      <c r="AU309" s="516">
        <f t="shared" si="198"/>
        <v>0</v>
      </c>
      <c r="AV309" s="516">
        <f t="shared" si="198"/>
        <v>0</v>
      </c>
      <c r="AW309" s="516">
        <f t="shared" si="198"/>
        <v>0</v>
      </c>
      <c r="AX309" s="516">
        <f t="shared" si="198"/>
        <v>0</v>
      </c>
      <c r="AY309" s="516">
        <f t="shared" si="198"/>
        <v>0</v>
      </c>
      <c r="AZ309" s="516">
        <f t="shared" si="198"/>
        <v>0</v>
      </c>
      <c r="BA309" s="516">
        <f t="shared" si="198"/>
        <v>0</v>
      </c>
      <c r="BB309" s="516">
        <f t="shared" si="198"/>
        <v>0</v>
      </c>
      <c r="BC309" s="516">
        <f t="shared" si="198"/>
        <v>0</v>
      </c>
      <c r="BD309" s="516">
        <f t="shared" si="198"/>
        <v>0</v>
      </c>
      <c r="BE309" s="516">
        <f t="shared" si="198"/>
        <v>0</v>
      </c>
      <c r="BF309" s="516">
        <f t="shared" si="198"/>
        <v>0</v>
      </c>
      <c r="BG309" s="516">
        <f t="shared" si="198"/>
        <v>0</v>
      </c>
      <c r="BH309" s="516">
        <f t="shared" si="198"/>
        <v>0</v>
      </c>
    </row>
    <row r="310" spans="1:60" s="493" customFormat="1" ht="12.9" customHeight="1" x14ac:dyDescent="0.3">
      <c r="A310" s="472"/>
      <c r="B310" s="472"/>
      <c r="C310" s="620"/>
      <c r="D310" s="516"/>
      <c r="E310" s="516" t="str">
        <f t="shared" ref="E310:AJ310" si="199" xml:space="preserve"> E$236</f>
        <v>Operating costs - before ELT</v>
      </c>
      <c r="F310" s="516">
        <f t="shared" si="199"/>
        <v>0</v>
      </c>
      <c r="G310" s="516" t="str">
        <f t="shared" si="199"/>
        <v>$ mn</v>
      </c>
      <c r="H310" s="516">
        <f t="shared" si="199"/>
        <v>0</v>
      </c>
      <c r="I310" s="516">
        <f t="shared" si="199"/>
        <v>4584.2589081539181</v>
      </c>
      <c r="J310" s="516">
        <f t="shared" si="199"/>
        <v>0</v>
      </c>
      <c r="K310" s="516">
        <f t="shared" si="199"/>
        <v>0</v>
      </c>
      <c r="L310" s="516">
        <f t="shared" si="199"/>
        <v>0</v>
      </c>
      <c r="M310" s="516">
        <f t="shared" si="199"/>
        <v>0</v>
      </c>
      <c r="N310" s="516">
        <f t="shared" si="199"/>
        <v>0</v>
      </c>
      <c r="O310" s="516">
        <f t="shared" si="199"/>
        <v>0</v>
      </c>
      <c r="P310" s="516">
        <f t="shared" si="199"/>
        <v>0</v>
      </c>
      <c r="Q310" s="516">
        <f t="shared" si="199"/>
        <v>0</v>
      </c>
      <c r="R310" s="516">
        <f t="shared" si="199"/>
        <v>0</v>
      </c>
      <c r="S310" s="516">
        <f t="shared" si="199"/>
        <v>0</v>
      </c>
      <c r="T310" s="516">
        <f t="shared" si="199"/>
        <v>105.65813399189854</v>
      </c>
      <c r="U310" s="516">
        <f t="shared" si="199"/>
        <v>115.45096151770348</v>
      </c>
      <c r="V310" s="516">
        <f t="shared" si="199"/>
        <v>117.75998074805754</v>
      </c>
      <c r="W310" s="516">
        <f t="shared" si="199"/>
        <v>120.11518036301869</v>
      </c>
      <c r="X310" s="516">
        <f t="shared" si="199"/>
        <v>122.51748397027906</v>
      </c>
      <c r="Y310" s="516">
        <f t="shared" si="199"/>
        <v>124.96783364968465</v>
      </c>
      <c r="Z310" s="516">
        <f t="shared" si="199"/>
        <v>127.46719032267835</v>
      </c>
      <c r="AA310" s="516">
        <f t="shared" si="199"/>
        <v>130.01653412913191</v>
      </c>
      <c r="AB310" s="516">
        <f t="shared" si="199"/>
        <v>132.61686481171458</v>
      </c>
      <c r="AC310" s="516">
        <f t="shared" si="199"/>
        <v>135.26920210794887</v>
      </c>
      <c r="AD310" s="516">
        <f t="shared" si="199"/>
        <v>137.97458615010783</v>
      </c>
      <c r="AE310" s="516">
        <f t="shared" si="199"/>
        <v>140.73407787311001</v>
      </c>
      <c r="AF310" s="516">
        <f t="shared" si="199"/>
        <v>143.5487594305722</v>
      </c>
      <c r="AG310" s="516">
        <f t="shared" si="199"/>
        <v>146.41973461918366</v>
      </c>
      <c r="AH310" s="516">
        <f t="shared" si="199"/>
        <v>149.34812931156733</v>
      </c>
      <c r="AI310" s="516">
        <f t="shared" si="199"/>
        <v>152.33509189779869</v>
      </c>
      <c r="AJ310" s="516">
        <f t="shared" si="199"/>
        <v>155.38179373575466</v>
      </c>
      <c r="AK310" s="516">
        <f t="shared" ref="AK310:BH310" si="200" xml:space="preserve"> AK$236</f>
        <v>158.48942961046973</v>
      </c>
      <c r="AL310" s="516">
        <f t="shared" si="200"/>
        <v>161.65921820267914</v>
      </c>
      <c r="AM310" s="516">
        <f t="shared" si="200"/>
        <v>164.89240256673273</v>
      </c>
      <c r="AN310" s="516">
        <f t="shared" si="200"/>
        <v>168.19025061806738</v>
      </c>
      <c r="AO310" s="516">
        <f t="shared" si="200"/>
        <v>171.55405563042873</v>
      </c>
      <c r="AP310" s="516">
        <f t="shared" si="200"/>
        <v>174.98513674303732</v>
      </c>
      <c r="AQ310" s="516">
        <f t="shared" si="200"/>
        <v>178.48483947789808</v>
      </c>
      <c r="AR310" s="516">
        <f t="shared" si="200"/>
        <v>182.05453626745606</v>
      </c>
      <c r="AS310" s="516">
        <f t="shared" si="200"/>
        <v>185.69562699280516</v>
      </c>
      <c r="AT310" s="516">
        <f t="shared" si="200"/>
        <v>189.40953953266128</v>
      </c>
      <c r="AU310" s="516">
        <f t="shared" si="200"/>
        <v>193.19773032331449</v>
      </c>
      <c r="AV310" s="516">
        <f t="shared" si="200"/>
        <v>197.0616849297808</v>
      </c>
      <c r="AW310" s="516">
        <f t="shared" si="200"/>
        <v>201.00291862837642</v>
      </c>
      <c r="AX310" s="516">
        <f t="shared" si="200"/>
        <v>0</v>
      </c>
      <c r="AY310" s="516">
        <f t="shared" si="200"/>
        <v>0</v>
      </c>
      <c r="AZ310" s="516">
        <f t="shared" si="200"/>
        <v>0</v>
      </c>
      <c r="BA310" s="516">
        <f t="shared" si="200"/>
        <v>0</v>
      </c>
      <c r="BB310" s="516">
        <f t="shared" si="200"/>
        <v>0</v>
      </c>
      <c r="BC310" s="516">
        <f t="shared" si="200"/>
        <v>0</v>
      </c>
      <c r="BD310" s="516">
        <f t="shared" si="200"/>
        <v>0</v>
      </c>
      <c r="BE310" s="516">
        <f t="shared" si="200"/>
        <v>0</v>
      </c>
      <c r="BF310" s="516">
        <f t="shared" si="200"/>
        <v>0</v>
      </c>
      <c r="BG310" s="516">
        <f t="shared" si="200"/>
        <v>0</v>
      </c>
      <c r="BH310" s="516">
        <f t="shared" si="200"/>
        <v>0</v>
      </c>
    </row>
    <row r="311" spans="1:60" s="493" customFormat="1" ht="12.9" customHeight="1" x14ac:dyDescent="0.3">
      <c r="A311" s="472"/>
      <c r="B311" s="472"/>
      <c r="C311" s="620"/>
      <c r="D311" s="516"/>
      <c r="E311" s="516"/>
      <c r="F311" s="516"/>
      <c r="G311" s="516"/>
      <c r="H311" s="516"/>
      <c r="I311" s="516"/>
      <c r="J311" s="516"/>
      <c r="K311" s="516"/>
      <c r="L311" s="516"/>
      <c r="M311" s="516"/>
      <c r="N311" s="516"/>
      <c r="O311" s="516"/>
      <c r="P311" s="516"/>
      <c r="Q311" s="516"/>
      <c r="R311" s="516"/>
      <c r="S311" s="516"/>
      <c r="T311" s="516"/>
      <c r="U311" s="516"/>
      <c r="V311" s="516"/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516"/>
      <c r="AH311" s="516"/>
      <c r="AI311" s="516"/>
      <c r="AJ311" s="516"/>
      <c r="AK311" s="516"/>
      <c r="AL311" s="516"/>
      <c r="AM311" s="516"/>
      <c r="AN311" s="516"/>
      <c r="AO311" s="516"/>
      <c r="AP311" s="516"/>
      <c r="AQ311" s="516"/>
      <c r="AR311" s="516"/>
      <c r="AS311" s="516"/>
      <c r="AT311" s="516"/>
      <c r="AU311" s="516"/>
      <c r="AV311" s="516"/>
      <c r="AW311" s="516"/>
      <c r="AX311" s="516"/>
      <c r="AY311" s="516"/>
      <c r="AZ311" s="516"/>
      <c r="BA311" s="516"/>
      <c r="BB311" s="516"/>
      <c r="BC311" s="516"/>
      <c r="BD311" s="516"/>
      <c r="BE311" s="516"/>
      <c r="BF311" s="516"/>
      <c r="BG311" s="516"/>
      <c r="BH311" s="516"/>
    </row>
    <row r="312" spans="1:60" s="493" customFormat="1" ht="12.9" customHeight="1" x14ac:dyDescent="0.3">
      <c r="A312" s="472"/>
      <c r="B312" s="472"/>
      <c r="C312" s="620"/>
      <c r="D312" s="516"/>
      <c r="E312" s="516" t="str">
        <f t="shared" ref="E312:AJ312" si="201">E$262</f>
        <v>Production remains economic (ELT not triggered)</v>
      </c>
      <c r="F312" s="516">
        <f t="shared" si="201"/>
        <v>0</v>
      </c>
      <c r="G312" s="516" t="str">
        <f t="shared" si="201"/>
        <v>flag</v>
      </c>
      <c r="H312" s="516">
        <f t="shared" si="201"/>
        <v>0</v>
      </c>
      <c r="I312" s="516">
        <f t="shared" si="201"/>
        <v>39</v>
      </c>
      <c r="J312" s="516">
        <f t="shared" si="201"/>
        <v>0</v>
      </c>
      <c r="K312" s="516">
        <f t="shared" si="201"/>
        <v>1</v>
      </c>
      <c r="L312" s="516">
        <f t="shared" si="201"/>
        <v>1</v>
      </c>
      <c r="M312" s="516">
        <f t="shared" si="201"/>
        <v>1</v>
      </c>
      <c r="N312" s="516">
        <f t="shared" si="201"/>
        <v>1</v>
      </c>
      <c r="O312" s="516">
        <f t="shared" si="201"/>
        <v>1</v>
      </c>
      <c r="P312" s="516">
        <f t="shared" si="201"/>
        <v>1</v>
      </c>
      <c r="Q312" s="516">
        <f t="shared" si="201"/>
        <v>1</v>
      </c>
      <c r="R312" s="516">
        <f t="shared" si="201"/>
        <v>1</v>
      </c>
      <c r="S312" s="516">
        <f t="shared" si="201"/>
        <v>1</v>
      </c>
      <c r="T312" s="516">
        <f t="shared" si="201"/>
        <v>1</v>
      </c>
      <c r="U312" s="516">
        <f t="shared" si="201"/>
        <v>1</v>
      </c>
      <c r="V312" s="516">
        <f t="shared" si="201"/>
        <v>1</v>
      </c>
      <c r="W312" s="516">
        <f t="shared" si="201"/>
        <v>1</v>
      </c>
      <c r="X312" s="516">
        <f t="shared" si="201"/>
        <v>1</v>
      </c>
      <c r="Y312" s="516">
        <f t="shared" si="201"/>
        <v>1</v>
      </c>
      <c r="Z312" s="516">
        <f t="shared" si="201"/>
        <v>1</v>
      </c>
      <c r="AA312" s="516">
        <f t="shared" si="201"/>
        <v>1</v>
      </c>
      <c r="AB312" s="516">
        <f t="shared" si="201"/>
        <v>1</v>
      </c>
      <c r="AC312" s="516">
        <f t="shared" si="201"/>
        <v>1</v>
      </c>
      <c r="AD312" s="516">
        <f t="shared" si="201"/>
        <v>1</v>
      </c>
      <c r="AE312" s="516">
        <f t="shared" si="201"/>
        <v>1</v>
      </c>
      <c r="AF312" s="516">
        <f t="shared" si="201"/>
        <v>1</v>
      </c>
      <c r="AG312" s="516">
        <f t="shared" si="201"/>
        <v>1</v>
      </c>
      <c r="AH312" s="516">
        <f t="shared" si="201"/>
        <v>1</v>
      </c>
      <c r="AI312" s="516">
        <f t="shared" si="201"/>
        <v>1</v>
      </c>
      <c r="AJ312" s="516">
        <f t="shared" si="201"/>
        <v>1</v>
      </c>
      <c r="AK312" s="516">
        <f t="shared" ref="AK312:BH312" si="202">AK$262</f>
        <v>1</v>
      </c>
      <c r="AL312" s="516">
        <f t="shared" si="202"/>
        <v>1</v>
      </c>
      <c r="AM312" s="516">
        <f t="shared" si="202"/>
        <v>1</v>
      </c>
      <c r="AN312" s="516">
        <f t="shared" si="202"/>
        <v>1</v>
      </c>
      <c r="AO312" s="516">
        <f t="shared" si="202"/>
        <v>1</v>
      </c>
      <c r="AP312" s="516">
        <f t="shared" si="202"/>
        <v>1</v>
      </c>
      <c r="AQ312" s="516">
        <f t="shared" si="202"/>
        <v>1</v>
      </c>
      <c r="AR312" s="516">
        <f t="shared" si="202"/>
        <v>1</v>
      </c>
      <c r="AS312" s="516">
        <f t="shared" si="202"/>
        <v>1</v>
      </c>
      <c r="AT312" s="516">
        <f t="shared" si="202"/>
        <v>1</v>
      </c>
      <c r="AU312" s="516">
        <f t="shared" si="202"/>
        <v>1</v>
      </c>
      <c r="AV312" s="516">
        <f t="shared" si="202"/>
        <v>1</v>
      </c>
      <c r="AW312" s="516">
        <f t="shared" si="202"/>
        <v>1</v>
      </c>
      <c r="AX312" s="516">
        <f t="shared" si="202"/>
        <v>0</v>
      </c>
      <c r="AY312" s="516">
        <f t="shared" si="202"/>
        <v>0</v>
      </c>
      <c r="AZ312" s="516">
        <f t="shared" si="202"/>
        <v>0</v>
      </c>
      <c r="BA312" s="516">
        <f t="shared" si="202"/>
        <v>0</v>
      </c>
      <c r="BB312" s="516">
        <f t="shared" si="202"/>
        <v>0</v>
      </c>
      <c r="BC312" s="516">
        <f t="shared" si="202"/>
        <v>0</v>
      </c>
      <c r="BD312" s="516">
        <f t="shared" si="202"/>
        <v>0</v>
      </c>
      <c r="BE312" s="516">
        <f t="shared" si="202"/>
        <v>0</v>
      </c>
      <c r="BF312" s="516">
        <f t="shared" si="202"/>
        <v>0</v>
      </c>
      <c r="BG312" s="516">
        <f t="shared" si="202"/>
        <v>0</v>
      </c>
      <c r="BH312" s="516">
        <f t="shared" si="202"/>
        <v>0</v>
      </c>
    </row>
    <row r="313" spans="1:60" s="493" customFormat="1" ht="12.9" customHeight="1" x14ac:dyDescent="0.3">
      <c r="A313" s="472"/>
      <c r="B313" s="472"/>
      <c r="C313" s="620"/>
      <c r="D313" s="516"/>
      <c r="E313" s="516"/>
      <c r="F313" s="516"/>
      <c r="G313" s="516"/>
      <c r="H313" s="516"/>
      <c r="I313" s="516"/>
      <c r="J313" s="516"/>
      <c r="K313" s="516"/>
      <c r="L313" s="516"/>
      <c r="M313" s="516"/>
      <c r="N313" s="516"/>
      <c r="O313" s="516"/>
      <c r="P313" s="516"/>
      <c r="Q313" s="516"/>
      <c r="R313" s="516"/>
      <c r="S313" s="516"/>
      <c r="T313" s="516"/>
      <c r="U313" s="516"/>
      <c r="V313" s="516"/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516"/>
      <c r="AH313" s="516"/>
      <c r="AI313" s="516"/>
      <c r="AJ313" s="516"/>
      <c r="AK313" s="516"/>
      <c r="AL313" s="516"/>
      <c r="AM313" s="516"/>
      <c r="AN313" s="516"/>
      <c r="AO313" s="516"/>
      <c r="AP313" s="516"/>
      <c r="AQ313" s="516"/>
      <c r="AR313" s="516"/>
      <c r="AS313" s="516"/>
      <c r="AT313" s="516"/>
      <c r="AU313" s="516"/>
      <c r="AV313" s="516"/>
      <c r="AW313" s="516"/>
      <c r="AX313" s="516"/>
      <c r="AY313" s="516"/>
      <c r="AZ313" s="516"/>
      <c r="BA313" s="516"/>
      <c r="BB313" s="516"/>
      <c r="BC313" s="516"/>
      <c r="BD313" s="516"/>
      <c r="BE313" s="516"/>
      <c r="BF313" s="516"/>
      <c r="BG313" s="516"/>
      <c r="BH313" s="516"/>
    </row>
    <row r="314" spans="1:60" s="493" customFormat="1" ht="12.9" customHeight="1" x14ac:dyDescent="0.3">
      <c r="A314" s="472"/>
      <c r="B314" s="472"/>
      <c r="C314" s="620" t="s">
        <v>665</v>
      </c>
      <c r="D314" s="516"/>
      <c r="E314" s="516"/>
      <c r="F314" s="516"/>
      <c r="G314" s="516"/>
      <c r="H314" s="516"/>
      <c r="I314" s="516"/>
      <c r="J314" s="516"/>
      <c r="K314" s="516"/>
      <c r="L314" s="516"/>
      <c r="M314" s="516"/>
      <c r="N314" s="516"/>
      <c r="O314" s="516"/>
      <c r="P314" s="516"/>
      <c r="Q314" s="516"/>
      <c r="R314" s="516"/>
      <c r="S314" s="516"/>
      <c r="T314" s="516"/>
      <c r="U314" s="516"/>
      <c r="V314" s="516"/>
      <c r="W314" s="516"/>
      <c r="X314" s="516"/>
      <c r="Y314" s="516"/>
      <c r="Z314" s="516"/>
      <c r="AA314" s="516"/>
      <c r="AB314" s="516"/>
      <c r="AC314" s="516"/>
      <c r="AD314" s="516"/>
      <c r="AE314" s="516"/>
      <c r="AF314" s="516"/>
      <c r="AG314" s="516"/>
      <c r="AH314" s="516"/>
      <c r="AI314" s="516"/>
      <c r="AJ314" s="516"/>
      <c r="AK314" s="516"/>
      <c r="AL314" s="516"/>
      <c r="AM314" s="516"/>
      <c r="AN314" s="516"/>
      <c r="AO314" s="516"/>
      <c r="AP314" s="516"/>
      <c r="AQ314" s="516"/>
      <c r="AR314" s="516"/>
      <c r="AS314" s="516"/>
      <c r="AT314" s="516"/>
      <c r="AU314" s="516"/>
      <c r="AV314" s="516"/>
      <c r="AW314" s="516"/>
      <c r="AX314" s="516"/>
      <c r="AY314" s="516"/>
      <c r="AZ314" s="516"/>
      <c r="BA314" s="516"/>
      <c r="BB314" s="516"/>
      <c r="BC314" s="516"/>
      <c r="BD314" s="516"/>
      <c r="BE314" s="516"/>
      <c r="BF314" s="516"/>
      <c r="BG314" s="516"/>
      <c r="BH314" s="516"/>
    </row>
    <row r="315" spans="1:60" s="493" customFormat="1" ht="12.9" customHeight="1" x14ac:dyDescent="0.3">
      <c r="A315" s="516" t="s">
        <v>666</v>
      </c>
      <c r="B315" s="472"/>
      <c r="C315" s="620"/>
      <c r="D315" s="516"/>
      <c r="E315" s="474" t="s">
        <v>667</v>
      </c>
      <c r="F315" s="474"/>
      <c r="G315" s="474" t="s">
        <v>74</v>
      </c>
      <c r="H315" s="474"/>
      <c r="I315" s="474">
        <f xml:space="preserve"> SUM(K315:BH315)</f>
        <v>1705.7322323940989</v>
      </c>
      <c r="J315" s="474"/>
      <c r="K315" s="474">
        <f t="shared" ref="K315:AP315" si="203" xml:space="preserve"> K305 * K312</f>
        <v>0</v>
      </c>
      <c r="L315" s="474">
        <f t="shared" si="203"/>
        <v>0</v>
      </c>
      <c r="M315" s="474">
        <f t="shared" si="203"/>
        <v>0</v>
      </c>
      <c r="N315" s="474">
        <f t="shared" si="203"/>
        <v>0</v>
      </c>
      <c r="O315" s="474">
        <f t="shared" si="203"/>
        <v>0</v>
      </c>
      <c r="P315" s="474">
        <f t="shared" si="203"/>
        <v>0</v>
      </c>
      <c r="Q315" s="474">
        <f t="shared" si="203"/>
        <v>0</v>
      </c>
      <c r="R315" s="474">
        <f t="shared" si="203"/>
        <v>0</v>
      </c>
      <c r="S315" s="474">
        <f t="shared" si="203"/>
        <v>0</v>
      </c>
      <c r="T315" s="474">
        <f t="shared" si="203"/>
        <v>17.567860758747972</v>
      </c>
      <c r="U315" s="474">
        <f t="shared" si="203"/>
        <v>43.518100793812842</v>
      </c>
      <c r="V315" s="474">
        <f t="shared" si="203"/>
        <v>44.388462809689095</v>
      </c>
      <c r="W315" s="474">
        <f t="shared" si="203"/>
        <v>45.27623206588288</v>
      </c>
      <c r="X315" s="474">
        <f t="shared" si="203"/>
        <v>46.181756707200535</v>
      </c>
      <c r="Y315" s="474">
        <f t="shared" si="203"/>
        <v>47.105391841344549</v>
      </c>
      <c r="Z315" s="474">
        <f t="shared" si="203"/>
        <v>48.047499678171441</v>
      </c>
      <c r="AA315" s="474">
        <f t="shared" si="203"/>
        <v>49.008449671734873</v>
      </c>
      <c r="AB315" s="474">
        <f t="shared" si="203"/>
        <v>49.988618665169568</v>
      </c>
      <c r="AC315" s="474">
        <f t="shared" si="203"/>
        <v>50.988391038472962</v>
      </c>
      <c r="AD315" s="474">
        <f t="shared" si="203"/>
        <v>52.008158859242421</v>
      </c>
      <c r="AE315" s="474">
        <f t="shared" si="203"/>
        <v>53.048322036427273</v>
      </c>
      <c r="AF315" s="474">
        <f t="shared" si="203"/>
        <v>54.109288477155822</v>
      </c>
      <c r="AG315" s="474">
        <f t="shared" si="203"/>
        <v>55.191474246698945</v>
      </c>
      <c r="AH315" s="474">
        <f t="shared" si="203"/>
        <v>56.29530373163292</v>
      </c>
      <c r="AI315" s="474">
        <f t="shared" si="203"/>
        <v>57.42120980626558</v>
      </c>
      <c r="AJ315" s="474">
        <f t="shared" si="203"/>
        <v>58.569634002390892</v>
      </c>
      <c r="AK315" s="474">
        <f t="shared" si="203"/>
        <v>59.741026682438708</v>
      </c>
      <c r="AL315" s="474">
        <f t="shared" si="203"/>
        <v>60.935847216087481</v>
      </c>
      <c r="AM315" s="474">
        <f t="shared" si="203"/>
        <v>62.154564160409237</v>
      </c>
      <c r="AN315" s="474">
        <f t="shared" si="203"/>
        <v>63.397655443617417</v>
      </c>
      <c r="AO315" s="474">
        <f t="shared" si="203"/>
        <v>64.665608552489772</v>
      </c>
      <c r="AP315" s="474">
        <f t="shared" si="203"/>
        <v>65.958920723539563</v>
      </c>
      <c r="AQ315" s="474">
        <f t="shared" ref="AQ315:BH315" si="204" xml:space="preserve"> AQ305 * AQ312</f>
        <v>67.278099138010361</v>
      </c>
      <c r="AR315" s="474">
        <f t="shared" si="204"/>
        <v>68.623661120770578</v>
      </c>
      <c r="AS315" s="474">
        <f t="shared" si="204"/>
        <v>69.996134343185986</v>
      </c>
      <c r="AT315" s="474">
        <f t="shared" si="204"/>
        <v>71.396057030049704</v>
      </c>
      <c r="AU315" s="474">
        <f t="shared" si="204"/>
        <v>72.82397817065069</v>
      </c>
      <c r="AV315" s="474">
        <f t="shared" si="204"/>
        <v>74.280457734063717</v>
      </c>
      <c r="AW315" s="474">
        <f t="shared" si="204"/>
        <v>75.766066888744987</v>
      </c>
      <c r="AX315" s="474">
        <f t="shared" si="204"/>
        <v>0</v>
      </c>
      <c r="AY315" s="474">
        <f t="shared" si="204"/>
        <v>0</v>
      </c>
      <c r="AZ315" s="474">
        <f t="shared" si="204"/>
        <v>0</v>
      </c>
      <c r="BA315" s="474">
        <f t="shared" si="204"/>
        <v>0</v>
      </c>
      <c r="BB315" s="474">
        <f t="shared" si="204"/>
        <v>0</v>
      </c>
      <c r="BC315" s="474">
        <f t="shared" si="204"/>
        <v>0</v>
      </c>
      <c r="BD315" s="474">
        <f t="shared" si="204"/>
        <v>0</v>
      </c>
      <c r="BE315" s="474">
        <f t="shared" si="204"/>
        <v>0</v>
      </c>
      <c r="BF315" s="474">
        <f t="shared" si="204"/>
        <v>0</v>
      </c>
      <c r="BG315" s="474">
        <f t="shared" si="204"/>
        <v>0</v>
      </c>
      <c r="BH315" s="474">
        <f t="shared" si="204"/>
        <v>0</v>
      </c>
    </row>
    <row r="316" spans="1:60" s="493" customFormat="1" ht="12.9" customHeight="1" x14ac:dyDescent="0.3">
      <c r="A316" s="516" t="s">
        <v>666</v>
      </c>
      <c r="B316" s="472"/>
      <c r="C316" s="620"/>
      <c r="D316" s="516"/>
      <c r="E316" s="474" t="s">
        <v>668</v>
      </c>
      <c r="F316" s="474"/>
      <c r="G316" s="474" t="s">
        <v>74</v>
      </c>
      <c r="H316" s="474"/>
      <c r="I316" s="474">
        <f xml:space="preserve"> SUM(K316:BH316)</f>
        <v>29972.152083496308</v>
      </c>
      <c r="J316" s="474"/>
      <c r="K316" s="474">
        <f t="shared" ref="K316:AP316" si="205" xml:space="preserve"> K306 * K312</f>
        <v>0</v>
      </c>
      <c r="L316" s="474">
        <f t="shared" si="205"/>
        <v>0</v>
      </c>
      <c r="M316" s="474">
        <f t="shared" si="205"/>
        <v>0</v>
      </c>
      <c r="N316" s="474">
        <f t="shared" si="205"/>
        <v>0</v>
      </c>
      <c r="O316" s="474">
        <f t="shared" si="205"/>
        <v>0</v>
      </c>
      <c r="P316" s="474">
        <f t="shared" si="205"/>
        <v>0</v>
      </c>
      <c r="Q316" s="474">
        <f t="shared" si="205"/>
        <v>0</v>
      </c>
      <c r="R316" s="474">
        <f t="shared" si="205"/>
        <v>0</v>
      </c>
      <c r="S316" s="474">
        <f t="shared" si="205"/>
        <v>0</v>
      </c>
      <c r="T316" s="474">
        <f t="shared" si="205"/>
        <v>308.69241047514288</v>
      </c>
      <c r="U316" s="474">
        <f t="shared" si="205"/>
        <v>764.67519966271141</v>
      </c>
      <c r="V316" s="474">
        <f t="shared" si="205"/>
        <v>779.96870365596556</v>
      </c>
      <c r="W316" s="474">
        <f t="shared" si="205"/>
        <v>795.56807772908485</v>
      </c>
      <c r="X316" s="474">
        <f t="shared" si="205"/>
        <v>811.47943928366647</v>
      </c>
      <c r="Y316" s="474">
        <f t="shared" si="205"/>
        <v>827.70902806933998</v>
      </c>
      <c r="Z316" s="474">
        <f t="shared" si="205"/>
        <v>844.26320863072681</v>
      </c>
      <c r="AA316" s="474">
        <f t="shared" si="205"/>
        <v>861.14847280334129</v>
      </c>
      <c r="AB316" s="474">
        <f t="shared" si="205"/>
        <v>878.37144225940824</v>
      </c>
      <c r="AC316" s="474">
        <f t="shared" si="205"/>
        <v>895.93887110459639</v>
      </c>
      <c r="AD316" s="474">
        <f t="shared" si="205"/>
        <v>913.85764852668831</v>
      </c>
      <c r="AE316" s="474">
        <f t="shared" si="205"/>
        <v>932.13480149722216</v>
      </c>
      <c r="AF316" s="474">
        <f t="shared" si="205"/>
        <v>950.77749752716659</v>
      </c>
      <c r="AG316" s="474">
        <f t="shared" si="205"/>
        <v>969.79304747771005</v>
      </c>
      <c r="AH316" s="474">
        <f t="shared" si="205"/>
        <v>989.18890842726421</v>
      </c>
      <c r="AI316" s="474">
        <f t="shared" si="205"/>
        <v>1008.9726865958095</v>
      </c>
      <c r="AJ316" s="474">
        <f t="shared" si="205"/>
        <v>1029.1521403277256</v>
      </c>
      <c r="AK316" s="474">
        <f t="shared" si="205"/>
        <v>1049.7351831342801</v>
      </c>
      <c r="AL316" s="474">
        <f t="shared" si="205"/>
        <v>1070.7298867969657</v>
      </c>
      <c r="AM316" s="474">
        <f t="shared" si="205"/>
        <v>1092.1444845329052</v>
      </c>
      <c r="AN316" s="474">
        <f t="shared" si="205"/>
        <v>1113.9873742235632</v>
      </c>
      <c r="AO316" s="474">
        <f t="shared" si="205"/>
        <v>1136.2671217080347</v>
      </c>
      <c r="AP316" s="474">
        <f t="shared" si="205"/>
        <v>1158.9924641421953</v>
      </c>
      <c r="AQ316" s="474">
        <f t="shared" ref="AQ316:BH316" si="206" xml:space="preserve"> AQ306 * AQ312</f>
        <v>1182.1723134250392</v>
      </c>
      <c r="AR316" s="474">
        <f t="shared" si="206"/>
        <v>1205.81575969354</v>
      </c>
      <c r="AS316" s="474">
        <f t="shared" si="206"/>
        <v>1229.9320748874109</v>
      </c>
      <c r="AT316" s="474">
        <f t="shared" si="206"/>
        <v>1254.5307163851592</v>
      </c>
      <c r="AU316" s="474">
        <f t="shared" si="206"/>
        <v>1279.6213307128621</v>
      </c>
      <c r="AV316" s="474">
        <f t="shared" si="206"/>
        <v>1305.2137573271195</v>
      </c>
      <c r="AW316" s="474">
        <f t="shared" si="206"/>
        <v>1331.318032473662</v>
      </c>
      <c r="AX316" s="474">
        <f t="shared" si="206"/>
        <v>0</v>
      </c>
      <c r="AY316" s="474">
        <f t="shared" si="206"/>
        <v>0</v>
      </c>
      <c r="AZ316" s="474">
        <f t="shared" si="206"/>
        <v>0</v>
      </c>
      <c r="BA316" s="474">
        <f t="shared" si="206"/>
        <v>0</v>
      </c>
      <c r="BB316" s="474">
        <f t="shared" si="206"/>
        <v>0</v>
      </c>
      <c r="BC316" s="474">
        <f t="shared" si="206"/>
        <v>0</v>
      </c>
      <c r="BD316" s="474">
        <f t="shared" si="206"/>
        <v>0</v>
      </c>
      <c r="BE316" s="474">
        <f t="shared" si="206"/>
        <v>0</v>
      </c>
      <c r="BF316" s="474">
        <f t="shared" si="206"/>
        <v>0</v>
      </c>
      <c r="BG316" s="474">
        <f t="shared" si="206"/>
        <v>0</v>
      </c>
      <c r="BH316" s="474">
        <f t="shared" si="206"/>
        <v>0</v>
      </c>
    </row>
    <row r="317" spans="1:60" s="508" customFormat="1" ht="12.9" customHeight="1" thickBot="1" x14ac:dyDescent="0.35">
      <c r="A317" s="528"/>
      <c r="B317" s="528"/>
      <c r="C317" s="670"/>
      <c r="D317" s="474"/>
      <c r="E317" s="638" t="s">
        <v>669</v>
      </c>
      <c r="F317" s="638"/>
      <c r="G317" s="638" t="s">
        <v>74</v>
      </c>
      <c r="H317" s="638"/>
      <c r="I317" s="638">
        <f xml:space="preserve"> SUM(K317:BH317)</f>
        <v>31677.884315890406</v>
      </c>
      <c r="J317" s="638"/>
      <c r="K317" s="638">
        <f t="shared" ref="K317:AP317" si="207" xml:space="preserve"> K315 + K316</f>
        <v>0</v>
      </c>
      <c r="L317" s="638">
        <f t="shared" si="207"/>
        <v>0</v>
      </c>
      <c r="M317" s="638">
        <f t="shared" si="207"/>
        <v>0</v>
      </c>
      <c r="N317" s="638">
        <f t="shared" si="207"/>
        <v>0</v>
      </c>
      <c r="O317" s="638">
        <f t="shared" si="207"/>
        <v>0</v>
      </c>
      <c r="P317" s="638">
        <f t="shared" si="207"/>
        <v>0</v>
      </c>
      <c r="Q317" s="638">
        <f t="shared" si="207"/>
        <v>0</v>
      </c>
      <c r="R317" s="638">
        <f t="shared" si="207"/>
        <v>0</v>
      </c>
      <c r="S317" s="638">
        <f t="shared" si="207"/>
        <v>0</v>
      </c>
      <c r="T317" s="638">
        <f t="shared" si="207"/>
        <v>326.26027123389088</v>
      </c>
      <c r="U317" s="638">
        <f t="shared" si="207"/>
        <v>808.1933004565243</v>
      </c>
      <c r="V317" s="638">
        <f t="shared" si="207"/>
        <v>824.3571664656547</v>
      </c>
      <c r="W317" s="638">
        <f t="shared" si="207"/>
        <v>840.84430979496778</v>
      </c>
      <c r="X317" s="638">
        <f t="shared" si="207"/>
        <v>857.66119599086699</v>
      </c>
      <c r="Y317" s="638">
        <f t="shared" si="207"/>
        <v>874.81441991068448</v>
      </c>
      <c r="Z317" s="638">
        <f t="shared" si="207"/>
        <v>892.31070830889826</v>
      </c>
      <c r="AA317" s="638">
        <f t="shared" si="207"/>
        <v>910.15692247507616</v>
      </c>
      <c r="AB317" s="638">
        <f t="shared" si="207"/>
        <v>928.36006092457785</v>
      </c>
      <c r="AC317" s="638">
        <f t="shared" si="207"/>
        <v>946.92726214306936</v>
      </c>
      <c r="AD317" s="638">
        <f t="shared" si="207"/>
        <v>965.86580738593068</v>
      </c>
      <c r="AE317" s="638">
        <f t="shared" si="207"/>
        <v>985.18312353364945</v>
      </c>
      <c r="AF317" s="638">
        <f t="shared" si="207"/>
        <v>1004.8867860043224</v>
      </c>
      <c r="AG317" s="638">
        <f t="shared" si="207"/>
        <v>1024.984521724409</v>
      </c>
      <c r="AH317" s="638">
        <f t="shared" si="207"/>
        <v>1045.4842121588972</v>
      </c>
      <c r="AI317" s="638">
        <f t="shared" si="207"/>
        <v>1066.3938964020751</v>
      </c>
      <c r="AJ317" s="638">
        <f t="shared" si="207"/>
        <v>1087.7217743301164</v>
      </c>
      <c r="AK317" s="638">
        <f t="shared" si="207"/>
        <v>1109.4762098167189</v>
      </c>
      <c r="AL317" s="638">
        <f t="shared" si="207"/>
        <v>1131.6657340130532</v>
      </c>
      <c r="AM317" s="638">
        <f t="shared" si="207"/>
        <v>1154.2990486933145</v>
      </c>
      <c r="AN317" s="638">
        <f t="shared" si="207"/>
        <v>1177.3850296671806</v>
      </c>
      <c r="AO317" s="638">
        <f t="shared" si="207"/>
        <v>1200.9327302605245</v>
      </c>
      <c r="AP317" s="638">
        <f t="shared" si="207"/>
        <v>1224.9513848657348</v>
      </c>
      <c r="AQ317" s="638">
        <f t="shared" ref="AQ317:BH317" si="208" xml:space="preserve"> AQ315 + AQ316</f>
        <v>1249.4504125630497</v>
      </c>
      <c r="AR317" s="638">
        <f t="shared" si="208"/>
        <v>1274.4394208143106</v>
      </c>
      <c r="AS317" s="638">
        <f t="shared" si="208"/>
        <v>1299.9282092305968</v>
      </c>
      <c r="AT317" s="638">
        <f t="shared" si="208"/>
        <v>1325.9267734152088</v>
      </c>
      <c r="AU317" s="638">
        <f t="shared" si="208"/>
        <v>1352.4453088835128</v>
      </c>
      <c r="AV317" s="638">
        <f t="shared" si="208"/>
        <v>1379.4942150611832</v>
      </c>
      <c r="AW317" s="638">
        <f t="shared" si="208"/>
        <v>1407.084099362407</v>
      </c>
      <c r="AX317" s="638">
        <f t="shared" si="208"/>
        <v>0</v>
      </c>
      <c r="AY317" s="638">
        <f t="shared" si="208"/>
        <v>0</v>
      </c>
      <c r="AZ317" s="638">
        <f t="shared" si="208"/>
        <v>0</v>
      </c>
      <c r="BA317" s="638">
        <f t="shared" si="208"/>
        <v>0</v>
      </c>
      <c r="BB317" s="638">
        <f t="shared" si="208"/>
        <v>0</v>
      </c>
      <c r="BC317" s="638">
        <f t="shared" si="208"/>
        <v>0</v>
      </c>
      <c r="BD317" s="638">
        <f t="shared" si="208"/>
        <v>0</v>
      </c>
      <c r="BE317" s="638">
        <f t="shared" si="208"/>
        <v>0</v>
      </c>
      <c r="BF317" s="638">
        <f t="shared" si="208"/>
        <v>0</v>
      </c>
      <c r="BG317" s="638">
        <f t="shared" si="208"/>
        <v>0</v>
      </c>
      <c r="BH317" s="638">
        <f t="shared" si="208"/>
        <v>0</v>
      </c>
    </row>
    <row r="318" spans="1:60" s="493" customFormat="1" ht="12.9" customHeight="1" x14ac:dyDescent="0.3">
      <c r="A318" s="472"/>
      <c r="B318" s="472"/>
      <c r="C318" s="620"/>
      <c r="D318" s="516"/>
      <c r="E318" s="474"/>
      <c r="F318" s="474"/>
      <c r="G318" s="474"/>
      <c r="H318" s="474"/>
      <c r="I318" s="474"/>
      <c r="J318" s="474"/>
      <c r="K318" s="474"/>
      <c r="L318" s="474"/>
      <c r="M318" s="474"/>
      <c r="N318" s="474"/>
      <c r="O318" s="474"/>
      <c r="P318" s="474"/>
      <c r="Q318" s="474"/>
      <c r="R318" s="474"/>
      <c r="S318" s="474"/>
      <c r="T318" s="474"/>
      <c r="U318" s="474"/>
      <c r="V318" s="474"/>
      <c r="W318" s="474"/>
      <c r="X318" s="474"/>
      <c r="Y318" s="474"/>
      <c r="Z318" s="474"/>
      <c r="AA318" s="474"/>
      <c r="AB318" s="474"/>
      <c r="AC318" s="474"/>
      <c r="AD318" s="474"/>
      <c r="AE318" s="474"/>
      <c r="AF318" s="474"/>
      <c r="AG318" s="474"/>
      <c r="AH318" s="474"/>
      <c r="AI318" s="474"/>
      <c r="AJ318" s="474"/>
      <c r="AK318" s="474"/>
      <c r="AL318" s="474"/>
      <c r="AM318" s="474"/>
      <c r="AN318" s="474"/>
      <c r="AO318" s="474"/>
      <c r="AP318" s="474"/>
      <c r="AQ318" s="474"/>
      <c r="AR318" s="474"/>
      <c r="AS318" s="474"/>
      <c r="AT318" s="474"/>
      <c r="AU318" s="474"/>
      <c r="AV318" s="474"/>
      <c r="AW318" s="474"/>
      <c r="AX318" s="474"/>
      <c r="AY318" s="474"/>
      <c r="AZ318" s="474"/>
      <c r="BA318" s="474"/>
      <c r="BB318" s="474"/>
      <c r="BC318" s="474"/>
      <c r="BD318" s="474"/>
      <c r="BE318" s="474"/>
      <c r="BF318" s="474"/>
      <c r="BG318" s="474"/>
      <c r="BH318" s="474"/>
    </row>
    <row r="319" spans="1:60" s="493" customFormat="1" ht="12.9" customHeight="1" x14ac:dyDescent="0.3">
      <c r="A319" s="516" t="s">
        <v>666</v>
      </c>
      <c r="B319" s="472"/>
      <c r="C319" s="620"/>
      <c r="D319" s="516"/>
      <c r="E319" s="474" t="s">
        <v>519</v>
      </c>
      <c r="F319" s="474"/>
      <c r="G319" s="474" t="s">
        <v>74</v>
      </c>
      <c r="H319" s="474"/>
      <c r="I319" s="474">
        <f xml:space="preserve"> SUM(K319:BH319)</f>
        <v>217.36935705600001</v>
      </c>
      <c r="J319" s="474"/>
      <c r="K319" s="474">
        <f t="shared" ref="K319:AP319" si="209" xml:space="preserve"> K307 * K312</f>
        <v>0</v>
      </c>
      <c r="L319" s="474">
        <f t="shared" si="209"/>
        <v>0</v>
      </c>
      <c r="M319" s="474">
        <f t="shared" si="209"/>
        <v>0</v>
      </c>
      <c r="N319" s="474">
        <f t="shared" si="209"/>
        <v>42.448319999999995</v>
      </c>
      <c r="O319" s="474">
        <f t="shared" si="209"/>
        <v>86.594572799999995</v>
      </c>
      <c r="P319" s="474">
        <f t="shared" si="209"/>
        <v>88.326464256000008</v>
      </c>
      <c r="Q319" s="474">
        <f t="shared" si="209"/>
        <v>0</v>
      </c>
      <c r="R319" s="474">
        <f t="shared" si="209"/>
        <v>0</v>
      </c>
      <c r="S319" s="474">
        <f t="shared" si="209"/>
        <v>0</v>
      </c>
      <c r="T319" s="474">
        <f t="shared" si="209"/>
        <v>0</v>
      </c>
      <c r="U319" s="474">
        <f t="shared" si="209"/>
        <v>0</v>
      </c>
      <c r="V319" s="474">
        <f t="shared" si="209"/>
        <v>0</v>
      </c>
      <c r="W319" s="474">
        <f t="shared" si="209"/>
        <v>0</v>
      </c>
      <c r="X319" s="474">
        <f t="shared" si="209"/>
        <v>0</v>
      </c>
      <c r="Y319" s="474">
        <f t="shared" si="209"/>
        <v>0</v>
      </c>
      <c r="Z319" s="474">
        <f t="shared" si="209"/>
        <v>0</v>
      </c>
      <c r="AA319" s="474">
        <f t="shared" si="209"/>
        <v>0</v>
      </c>
      <c r="AB319" s="474">
        <f t="shared" si="209"/>
        <v>0</v>
      </c>
      <c r="AC319" s="474">
        <f t="shared" si="209"/>
        <v>0</v>
      </c>
      <c r="AD319" s="474">
        <f t="shared" si="209"/>
        <v>0</v>
      </c>
      <c r="AE319" s="474">
        <f t="shared" si="209"/>
        <v>0</v>
      </c>
      <c r="AF319" s="474">
        <f t="shared" si="209"/>
        <v>0</v>
      </c>
      <c r="AG319" s="474">
        <f t="shared" si="209"/>
        <v>0</v>
      </c>
      <c r="AH319" s="474">
        <f t="shared" si="209"/>
        <v>0</v>
      </c>
      <c r="AI319" s="474">
        <f t="shared" si="209"/>
        <v>0</v>
      </c>
      <c r="AJ319" s="474">
        <f t="shared" si="209"/>
        <v>0</v>
      </c>
      <c r="AK319" s="474">
        <f t="shared" si="209"/>
        <v>0</v>
      </c>
      <c r="AL319" s="474">
        <f t="shared" si="209"/>
        <v>0</v>
      </c>
      <c r="AM319" s="474">
        <f t="shared" si="209"/>
        <v>0</v>
      </c>
      <c r="AN319" s="474">
        <f t="shared" si="209"/>
        <v>0</v>
      </c>
      <c r="AO319" s="474">
        <f t="shared" si="209"/>
        <v>0</v>
      </c>
      <c r="AP319" s="474">
        <f t="shared" si="209"/>
        <v>0</v>
      </c>
      <c r="AQ319" s="474">
        <f t="shared" ref="AQ319:BH319" si="210" xml:space="preserve"> AQ307 * AQ312</f>
        <v>0</v>
      </c>
      <c r="AR319" s="474">
        <f t="shared" si="210"/>
        <v>0</v>
      </c>
      <c r="AS319" s="474">
        <f t="shared" si="210"/>
        <v>0</v>
      </c>
      <c r="AT319" s="474">
        <f t="shared" si="210"/>
        <v>0</v>
      </c>
      <c r="AU319" s="474">
        <f t="shared" si="210"/>
        <v>0</v>
      </c>
      <c r="AV319" s="474">
        <f t="shared" si="210"/>
        <v>0</v>
      </c>
      <c r="AW319" s="474">
        <f t="shared" si="210"/>
        <v>0</v>
      </c>
      <c r="AX319" s="474">
        <f t="shared" si="210"/>
        <v>0</v>
      </c>
      <c r="AY319" s="474">
        <f t="shared" si="210"/>
        <v>0</v>
      </c>
      <c r="AZ319" s="474">
        <f t="shared" si="210"/>
        <v>0</v>
      </c>
      <c r="BA319" s="474">
        <f t="shared" si="210"/>
        <v>0</v>
      </c>
      <c r="BB319" s="474">
        <f t="shared" si="210"/>
        <v>0</v>
      </c>
      <c r="BC319" s="474">
        <f t="shared" si="210"/>
        <v>0</v>
      </c>
      <c r="BD319" s="474">
        <f t="shared" si="210"/>
        <v>0</v>
      </c>
      <c r="BE319" s="474">
        <f t="shared" si="210"/>
        <v>0</v>
      </c>
      <c r="BF319" s="474">
        <f t="shared" si="210"/>
        <v>0</v>
      </c>
      <c r="BG319" s="474">
        <f t="shared" si="210"/>
        <v>0</v>
      </c>
      <c r="BH319" s="474">
        <f t="shared" si="210"/>
        <v>0</v>
      </c>
    </row>
    <row r="320" spans="1:60" s="493" customFormat="1" ht="12.9" customHeight="1" x14ac:dyDescent="0.3">
      <c r="A320" s="516" t="s">
        <v>666</v>
      </c>
      <c r="B320" s="472"/>
      <c r="C320" s="473"/>
      <c r="D320" s="615"/>
      <c r="E320" s="474" t="s">
        <v>613</v>
      </c>
      <c r="F320" s="474"/>
      <c r="G320" s="474" t="s">
        <v>74</v>
      </c>
      <c r="H320" s="474"/>
      <c r="I320" s="474">
        <f xml:space="preserve"> SUM(K320:BH320)</f>
        <v>3508.9120448103236</v>
      </c>
      <c r="J320" s="474"/>
      <c r="K320" s="474">
        <f t="shared" ref="K320:AP320" si="211" xml:space="preserve"> K308 * K312</f>
        <v>0</v>
      </c>
      <c r="L320" s="474">
        <f t="shared" si="211"/>
        <v>0</v>
      </c>
      <c r="M320" s="474">
        <f t="shared" si="211"/>
        <v>0</v>
      </c>
      <c r="N320" s="474">
        <f t="shared" si="211"/>
        <v>0</v>
      </c>
      <c r="O320" s="474">
        <f t="shared" si="211"/>
        <v>0</v>
      </c>
      <c r="P320" s="474">
        <f t="shared" si="211"/>
        <v>0</v>
      </c>
      <c r="Q320" s="474">
        <f t="shared" si="211"/>
        <v>681.10303117086733</v>
      </c>
      <c r="R320" s="474">
        <f t="shared" si="211"/>
        <v>1042.0876376914268</v>
      </c>
      <c r="S320" s="474">
        <f t="shared" si="211"/>
        <v>1062.9293904452554</v>
      </c>
      <c r="T320" s="474">
        <f t="shared" si="211"/>
        <v>722.79198550277385</v>
      </c>
      <c r="U320" s="474">
        <f t="shared" si="211"/>
        <v>0</v>
      </c>
      <c r="V320" s="474">
        <f t="shared" si="211"/>
        <v>0</v>
      </c>
      <c r="W320" s="474">
        <f t="shared" si="211"/>
        <v>0</v>
      </c>
      <c r="X320" s="474">
        <f t="shared" si="211"/>
        <v>0</v>
      </c>
      <c r="Y320" s="474">
        <f t="shared" si="211"/>
        <v>0</v>
      </c>
      <c r="Z320" s="474">
        <f t="shared" si="211"/>
        <v>0</v>
      </c>
      <c r="AA320" s="474">
        <f t="shared" si="211"/>
        <v>0</v>
      </c>
      <c r="AB320" s="474">
        <f t="shared" si="211"/>
        <v>0</v>
      </c>
      <c r="AC320" s="474">
        <f t="shared" si="211"/>
        <v>0</v>
      </c>
      <c r="AD320" s="474">
        <f t="shared" si="211"/>
        <v>0</v>
      </c>
      <c r="AE320" s="474">
        <f t="shared" si="211"/>
        <v>0</v>
      </c>
      <c r="AF320" s="474">
        <f t="shared" si="211"/>
        <v>0</v>
      </c>
      <c r="AG320" s="474">
        <f t="shared" si="211"/>
        <v>0</v>
      </c>
      <c r="AH320" s="474">
        <f t="shared" si="211"/>
        <v>0</v>
      </c>
      <c r="AI320" s="474">
        <f t="shared" si="211"/>
        <v>0</v>
      </c>
      <c r="AJ320" s="474">
        <f t="shared" si="211"/>
        <v>0</v>
      </c>
      <c r="AK320" s="474">
        <f t="shared" si="211"/>
        <v>0</v>
      </c>
      <c r="AL320" s="474">
        <f t="shared" si="211"/>
        <v>0</v>
      </c>
      <c r="AM320" s="474">
        <f t="shared" si="211"/>
        <v>0</v>
      </c>
      <c r="AN320" s="474">
        <f t="shared" si="211"/>
        <v>0</v>
      </c>
      <c r="AO320" s="474">
        <f t="shared" si="211"/>
        <v>0</v>
      </c>
      <c r="AP320" s="474">
        <f t="shared" si="211"/>
        <v>0</v>
      </c>
      <c r="AQ320" s="474">
        <f t="shared" ref="AQ320:BH320" si="212" xml:space="preserve"> AQ308 * AQ312</f>
        <v>0</v>
      </c>
      <c r="AR320" s="474">
        <f t="shared" si="212"/>
        <v>0</v>
      </c>
      <c r="AS320" s="474">
        <f t="shared" si="212"/>
        <v>0</v>
      </c>
      <c r="AT320" s="474">
        <f t="shared" si="212"/>
        <v>0</v>
      </c>
      <c r="AU320" s="474">
        <f t="shared" si="212"/>
        <v>0</v>
      </c>
      <c r="AV320" s="474">
        <f t="shared" si="212"/>
        <v>0</v>
      </c>
      <c r="AW320" s="474">
        <f t="shared" si="212"/>
        <v>0</v>
      </c>
      <c r="AX320" s="474">
        <f t="shared" si="212"/>
        <v>0</v>
      </c>
      <c r="AY320" s="474">
        <f t="shared" si="212"/>
        <v>0</v>
      </c>
      <c r="AZ320" s="474">
        <f t="shared" si="212"/>
        <v>0</v>
      </c>
      <c r="BA320" s="474">
        <f t="shared" si="212"/>
        <v>0</v>
      </c>
      <c r="BB320" s="474">
        <f t="shared" si="212"/>
        <v>0</v>
      </c>
      <c r="BC320" s="474">
        <f t="shared" si="212"/>
        <v>0</v>
      </c>
      <c r="BD320" s="474">
        <f t="shared" si="212"/>
        <v>0</v>
      </c>
      <c r="BE320" s="474">
        <f t="shared" si="212"/>
        <v>0</v>
      </c>
      <c r="BF320" s="474">
        <f t="shared" si="212"/>
        <v>0</v>
      </c>
      <c r="BG320" s="474">
        <f t="shared" si="212"/>
        <v>0</v>
      </c>
      <c r="BH320" s="474">
        <f t="shared" si="212"/>
        <v>0</v>
      </c>
    </row>
    <row r="321" spans="1:60" s="493" customFormat="1" ht="12.9" customHeight="1" x14ac:dyDescent="0.3">
      <c r="A321" s="516" t="s">
        <v>666</v>
      </c>
      <c r="B321" s="472"/>
      <c r="C321" s="473"/>
      <c r="D321" s="615"/>
      <c r="E321" s="474" t="s">
        <v>670</v>
      </c>
      <c r="F321" s="474"/>
      <c r="G321" s="474" t="s">
        <v>74</v>
      </c>
      <c r="H321" s="474"/>
      <c r="I321" s="474">
        <f xml:space="preserve"> SUM(K321:BH321)</f>
        <v>0</v>
      </c>
      <c r="J321" s="474"/>
      <c r="K321" s="474">
        <f t="shared" ref="K321:AP321" si="213" xml:space="preserve"> K309 * K312</f>
        <v>0</v>
      </c>
      <c r="L321" s="474">
        <f t="shared" si="213"/>
        <v>0</v>
      </c>
      <c r="M321" s="474">
        <f t="shared" si="213"/>
        <v>0</v>
      </c>
      <c r="N321" s="474">
        <f t="shared" si="213"/>
        <v>0</v>
      </c>
      <c r="O321" s="474">
        <f t="shared" si="213"/>
        <v>0</v>
      </c>
      <c r="P321" s="474">
        <f t="shared" si="213"/>
        <v>0</v>
      </c>
      <c r="Q321" s="474">
        <f t="shared" si="213"/>
        <v>0</v>
      </c>
      <c r="R321" s="474">
        <f t="shared" si="213"/>
        <v>0</v>
      </c>
      <c r="S321" s="474">
        <f t="shared" si="213"/>
        <v>0</v>
      </c>
      <c r="T321" s="474">
        <f t="shared" si="213"/>
        <v>0</v>
      </c>
      <c r="U321" s="474">
        <f t="shared" si="213"/>
        <v>0</v>
      </c>
      <c r="V321" s="474">
        <f t="shared" si="213"/>
        <v>0</v>
      </c>
      <c r="W321" s="474">
        <f t="shared" si="213"/>
        <v>0</v>
      </c>
      <c r="X321" s="474">
        <f t="shared" si="213"/>
        <v>0</v>
      </c>
      <c r="Y321" s="474">
        <f t="shared" si="213"/>
        <v>0</v>
      </c>
      <c r="Z321" s="474">
        <f t="shared" si="213"/>
        <v>0</v>
      </c>
      <c r="AA321" s="474">
        <f t="shared" si="213"/>
        <v>0</v>
      </c>
      <c r="AB321" s="474">
        <f t="shared" si="213"/>
        <v>0</v>
      </c>
      <c r="AC321" s="474">
        <f t="shared" si="213"/>
        <v>0</v>
      </c>
      <c r="AD321" s="474">
        <f t="shared" si="213"/>
        <v>0</v>
      </c>
      <c r="AE321" s="474">
        <f t="shared" si="213"/>
        <v>0</v>
      </c>
      <c r="AF321" s="474">
        <f t="shared" si="213"/>
        <v>0</v>
      </c>
      <c r="AG321" s="474">
        <f t="shared" si="213"/>
        <v>0</v>
      </c>
      <c r="AH321" s="474">
        <f t="shared" si="213"/>
        <v>0</v>
      </c>
      <c r="AI321" s="474">
        <f t="shared" si="213"/>
        <v>0</v>
      </c>
      <c r="AJ321" s="474">
        <f t="shared" si="213"/>
        <v>0</v>
      </c>
      <c r="AK321" s="474">
        <f t="shared" si="213"/>
        <v>0</v>
      </c>
      <c r="AL321" s="474">
        <f t="shared" si="213"/>
        <v>0</v>
      </c>
      <c r="AM321" s="474">
        <f t="shared" si="213"/>
        <v>0</v>
      </c>
      <c r="AN321" s="474">
        <f t="shared" si="213"/>
        <v>0</v>
      </c>
      <c r="AO321" s="474">
        <f t="shared" si="213"/>
        <v>0</v>
      </c>
      <c r="AP321" s="474">
        <f t="shared" si="213"/>
        <v>0</v>
      </c>
      <c r="AQ321" s="474">
        <f t="shared" ref="AQ321:BH321" si="214" xml:space="preserve"> AQ309 * AQ312</f>
        <v>0</v>
      </c>
      <c r="AR321" s="474">
        <f t="shared" si="214"/>
        <v>0</v>
      </c>
      <c r="AS321" s="474">
        <f t="shared" si="214"/>
        <v>0</v>
      </c>
      <c r="AT321" s="474">
        <f t="shared" si="214"/>
        <v>0</v>
      </c>
      <c r="AU321" s="474">
        <f t="shared" si="214"/>
        <v>0</v>
      </c>
      <c r="AV321" s="474">
        <f t="shared" si="214"/>
        <v>0</v>
      </c>
      <c r="AW321" s="474">
        <f t="shared" si="214"/>
        <v>0</v>
      </c>
      <c r="AX321" s="474">
        <f t="shared" si="214"/>
        <v>0</v>
      </c>
      <c r="AY321" s="474">
        <f t="shared" si="214"/>
        <v>0</v>
      </c>
      <c r="AZ321" s="474">
        <f t="shared" si="214"/>
        <v>0</v>
      </c>
      <c r="BA321" s="474">
        <f t="shared" si="214"/>
        <v>0</v>
      </c>
      <c r="BB321" s="474">
        <f t="shared" si="214"/>
        <v>0</v>
      </c>
      <c r="BC321" s="474">
        <f t="shared" si="214"/>
        <v>0</v>
      </c>
      <c r="BD321" s="474">
        <f t="shared" si="214"/>
        <v>0</v>
      </c>
      <c r="BE321" s="474">
        <f t="shared" si="214"/>
        <v>0</v>
      </c>
      <c r="BF321" s="474">
        <f t="shared" si="214"/>
        <v>0</v>
      </c>
      <c r="BG321" s="474">
        <f t="shared" si="214"/>
        <v>0</v>
      </c>
      <c r="BH321" s="474">
        <f t="shared" si="214"/>
        <v>0</v>
      </c>
    </row>
    <row r="322" spans="1:60" s="493" customFormat="1" ht="12.9" customHeight="1" x14ac:dyDescent="0.3">
      <c r="A322" s="516" t="s">
        <v>666</v>
      </c>
      <c r="B322" s="472"/>
      <c r="C322" s="473"/>
      <c r="D322" s="615"/>
      <c r="E322" s="474" t="s">
        <v>617</v>
      </c>
      <c r="F322" s="474"/>
      <c r="G322" s="474" t="s">
        <v>74</v>
      </c>
      <c r="H322" s="474"/>
      <c r="I322" s="474">
        <f xml:space="preserve"> SUM(K322:BH322)</f>
        <v>4584.2589081539181</v>
      </c>
      <c r="J322" s="474"/>
      <c r="K322" s="474">
        <f t="shared" ref="K322:AP322" si="215" xml:space="preserve"> K310 * K312</f>
        <v>0</v>
      </c>
      <c r="L322" s="474">
        <f t="shared" si="215"/>
        <v>0</v>
      </c>
      <c r="M322" s="474">
        <f t="shared" si="215"/>
        <v>0</v>
      </c>
      <c r="N322" s="474">
        <f t="shared" si="215"/>
        <v>0</v>
      </c>
      <c r="O322" s="474">
        <f t="shared" si="215"/>
        <v>0</v>
      </c>
      <c r="P322" s="474">
        <f t="shared" si="215"/>
        <v>0</v>
      </c>
      <c r="Q322" s="474">
        <f t="shared" si="215"/>
        <v>0</v>
      </c>
      <c r="R322" s="474">
        <f t="shared" si="215"/>
        <v>0</v>
      </c>
      <c r="S322" s="474">
        <f t="shared" si="215"/>
        <v>0</v>
      </c>
      <c r="T322" s="474">
        <f t="shared" si="215"/>
        <v>105.65813399189854</v>
      </c>
      <c r="U322" s="474">
        <f t="shared" si="215"/>
        <v>115.45096151770348</v>
      </c>
      <c r="V322" s="474">
        <f t="shared" si="215"/>
        <v>117.75998074805754</v>
      </c>
      <c r="W322" s="474">
        <f t="shared" si="215"/>
        <v>120.11518036301869</v>
      </c>
      <c r="X322" s="474">
        <f t="shared" si="215"/>
        <v>122.51748397027906</v>
      </c>
      <c r="Y322" s="474">
        <f t="shared" si="215"/>
        <v>124.96783364968465</v>
      </c>
      <c r="Z322" s="474">
        <f t="shared" si="215"/>
        <v>127.46719032267835</v>
      </c>
      <c r="AA322" s="474">
        <f t="shared" si="215"/>
        <v>130.01653412913191</v>
      </c>
      <c r="AB322" s="474">
        <f t="shared" si="215"/>
        <v>132.61686481171458</v>
      </c>
      <c r="AC322" s="474">
        <f t="shared" si="215"/>
        <v>135.26920210794887</v>
      </c>
      <c r="AD322" s="474">
        <f t="shared" si="215"/>
        <v>137.97458615010783</v>
      </c>
      <c r="AE322" s="474">
        <f t="shared" si="215"/>
        <v>140.73407787311001</v>
      </c>
      <c r="AF322" s="474">
        <f t="shared" si="215"/>
        <v>143.5487594305722</v>
      </c>
      <c r="AG322" s="474">
        <f t="shared" si="215"/>
        <v>146.41973461918366</v>
      </c>
      <c r="AH322" s="474">
        <f t="shared" si="215"/>
        <v>149.34812931156733</v>
      </c>
      <c r="AI322" s="474">
        <f t="shared" si="215"/>
        <v>152.33509189779869</v>
      </c>
      <c r="AJ322" s="474">
        <f t="shared" si="215"/>
        <v>155.38179373575466</v>
      </c>
      <c r="AK322" s="474">
        <f t="shared" si="215"/>
        <v>158.48942961046973</v>
      </c>
      <c r="AL322" s="474">
        <f t="shared" si="215"/>
        <v>161.65921820267914</v>
      </c>
      <c r="AM322" s="474">
        <f t="shared" si="215"/>
        <v>164.89240256673273</v>
      </c>
      <c r="AN322" s="474">
        <f t="shared" si="215"/>
        <v>168.19025061806738</v>
      </c>
      <c r="AO322" s="474">
        <f t="shared" si="215"/>
        <v>171.55405563042873</v>
      </c>
      <c r="AP322" s="474">
        <f t="shared" si="215"/>
        <v>174.98513674303732</v>
      </c>
      <c r="AQ322" s="474">
        <f t="shared" ref="AQ322:BH322" si="216" xml:space="preserve"> AQ310 * AQ312</f>
        <v>178.48483947789808</v>
      </c>
      <c r="AR322" s="474">
        <f t="shared" si="216"/>
        <v>182.05453626745606</v>
      </c>
      <c r="AS322" s="474">
        <f t="shared" si="216"/>
        <v>185.69562699280516</v>
      </c>
      <c r="AT322" s="474">
        <f t="shared" si="216"/>
        <v>189.40953953266128</v>
      </c>
      <c r="AU322" s="474">
        <f t="shared" si="216"/>
        <v>193.19773032331449</v>
      </c>
      <c r="AV322" s="474">
        <f t="shared" si="216"/>
        <v>197.0616849297808</v>
      </c>
      <c r="AW322" s="474">
        <f t="shared" si="216"/>
        <v>201.00291862837642</v>
      </c>
      <c r="AX322" s="474">
        <f t="shared" si="216"/>
        <v>0</v>
      </c>
      <c r="AY322" s="474">
        <f t="shared" si="216"/>
        <v>0</v>
      </c>
      <c r="AZ322" s="474">
        <f t="shared" si="216"/>
        <v>0</v>
      </c>
      <c r="BA322" s="474">
        <f t="shared" si="216"/>
        <v>0</v>
      </c>
      <c r="BB322" s="474">
        <f t="shared" si="216"/>
        <v>0</v>
      </c>
      <c r="BC322" s="474">
        <f t="shared" si="216"/>
        <v>0</v>
      </c>
      <c r="BD322" s="474">
        <f t="shared" si="216"/>
        <v>0</v>
      </c>
      <c r="BE322" s="474">
        <f t="shared" si="216"/>
        <v>0</v>
      </c>
      <c r="BF322" s="474">
        <f t="shared" si="216"/>
        <v>0</v>
      </c>
      <c r="BG322" s="474">
        <f t="shared" si="216"/>
        <v>0</v>
      </c>
      <c r="BH322" s="474">
        <f t="shared" si="216"/>
        <v>0</v>
      </c>
    </row>
    <row r="323" spans="1:60" s="493" customFormat="1" ht="12.9" customHeight="1" x14ac:dyDescent="0.3">
      <c r="A323" s="516" t="s">
        <v>666</v>
      </c>
      <c r="B323" s="472"/>
      <c r="C323" s="473"/>
      <c r="D323" s="615"/>
      <c r="E323" s="516" t="str">
        <f t="shared" ref="E323:AJ323" si="217">E$282</f>
        <v>Decommissioning costs</v>
      </c>
      <c r="F323" s="516">
        <f t="shared" si="217"/>
        <v>0</v>
      </c>
      <c r="G323" s="516" t="str">
        <f t="shared" si="217"/>
        <v>$ mn</v>
      </c>
      <c r="H323" s="516">
        <f t="shared" si="217"/>
        <v>0</v>
      </c>
      <c r="I323" s="516">
        <f t="shared" si="217"/>
        <v>981.92822687813498</v>
      </c>
      <c r="J323" s="516">
        <f t="shared" si="217"/>
        <v>0</v>
      </c>
      <c r="K323" s="516">
        <f t="shared" si="217"/>
        <v>0</v>
      </c>
      <c r="L323" s="516">
        <f t="shared" si="217"/>
        <v>0</v>
      </c>
      <c r="M323" s="516">
        <f t="shared" si="217"/>
        <v>0</v>
      </c>
      <c r="N323" s="516">
        <f t="shared" si="217"/>
        <v>0</v>
      </c>
      <c r="O323" s="516">
        <f t="shared" si="217"/>
        <v>0</v>
      </c>
      <c r="P323" s="516">
        <f t="shared" si="217"/>
        <v>0</v>
      </c>
      <c r="Q323" s="516">
        <f t="shared" si="217"/>
        <v>0</v>
      </c>
      <c r="R323" s="516">
        <f t="shared" si="217"/>
        <v>0</v>
      </c>
      <c r="S323" s="516">
        <f t="shared" si="217"/>
        <v>0</v>
      </c>
      <c r="T323" s="516">
        <f t="shared" si="217"/>
        <v>0</v>
      </c>
      <c r="U323" s="516">
        <f t="shared" si="217"/>
        <v>0</v>
      </c>
      <c r="V323" s="516">
        <f t="shared" si="217"/>
        <v>0</v>
      </c>
      <c r="W323" s="516">
        <f t="shared" si="217"/>
        <v>0</v>
      </c>
      <c r="X323" s="516">
        <f t="shared" si="217"/>
        <v>0</v>
      </c>
      <c r="Y323" s="516">
        <f t="shared" si="217"/>
        <v>0</v>
      </c>
      <c r="Z323" s="516">
        <f t="shared" si="217"/>
        <v>0</v>
      </c>
      <c r="AA323" s="516">
        <f t="shared" si="217"/>
        <v>0</v>
      </c>
      <c r="AB323" s="516">
        <f t="shared" si="217"/>
        <v>0</v>
      </c>
      <c r="AC323" s="516">
        <f t="shared" si="217"/>
        <v>0</v>
      </c>
      <c r="AD323" s="516">
        <f t="shared" si="217"/>
        <v>0</v>
      </c>
      <c r="AE323" s="516">
        <f t="shared" si="217"/>
        <v>0</v>
      </c>
      <c r="AF323" s="516">
        <f t="shared" si="217"/>
        <v>0</v>
      </c>
      <c r="AG323" s="516">
        <f t="shared" si="217"/>
        <v>0</v>
      </c>
      <c r="AH323" s="516">
        <f t="shared" si="217"/>
        <v>0</v>
      </c>
      <c r="AI323" s="516">
        <f t="shared" si="217"/>
        <v>0</v>
      </c>
      <c r="AJ323" s="516">
        <f t="shared" si="217"/>
        <v>0</v>
      </c>
      <c r="AK323" s="516">
        <f t="shared" ref="AK323:BH323" si="218">AK$282</f>
        <v>0</v>
      </c>
      <c r="AL323" s="516">
        <f t="shared" si="218"/>
        <v>0</v>
      </c>
      <c r="AM323" s="516">
        <f t="shared" si="218"/>
        <v>0</v>
      </c>
      <c r="AN323" s="516">
        <f t="shared" si="218"/>
        <v>0</v>
      </c>
      <c r="AO323" s="516">
        <f t="shared" si="218"/>
        <v>0</v>
      </c>
      <c r="AP323" s="516">
        <f t="shared" si="218"/>
        <v>0</v>
      </c>
      <c r="AQ323" s="516">
        <f t="shared" si="218"/>
        <v>0</v>
      </c>
      <c r="AR323" s="516">
        <f t="shared" si="218"/>
        <v>0</v>
      </c>
      <c r="AS323" s="516">
        <f t="shared" si="218"/>
        <v>0</v>
      </c>
      <c r="AT323" s="516">
        <f t="shared" si="218"/>
        <v>0</v>
      </c>
      <c r="AU323" s="516">
        <f t="shared" si="218"/>
        <v>0</v>
      </c>
      <c r="AV323" s="516">
        <f t="shared" si="218"/>
        <v>0</v>
      </c>
      <c r="AW323" s="516">
        <f t="shared" si="218"/>
        <v>0</v>
      </c>
      <c r="AX323" s="516">
        <f t="shared" si="218"/>
        <v>981.92822687813498</v>
      </c>
      <c r="AY323" s="516">
        <f t="shared" si="218"/>
        <v>0</v>
      </c>
      <c r="AZ323" s="516">
        <f t="shared" si="218"/>
        <v>0</v>
      </c>
      <c r="BA323" s="516">
        <f t="shared" si="218"/>
        <v>0</v>
      </c>
      <c r="BB323" s="516">
        <f t="shared" si="218"/>
        <v>0</v>
      </c>
      <c r="BC323" s="516">
        <f t="shared" si="218"/>
        <v>0</v>
      </c>
      <c r="BD323" s="516">
        <f t="shared" si="218"/>
        <v>0</v>
      </c>
      <c r="BE323" s="516">
        <f t="shared" si="218"/>
        <v>0</v>
      </c>
      <c r="BF323" s="516">
        <f t="shared" si="218"/>
        <v>0</v>
      </c>
      <c r="BG323" s="516">
        <f t="shared" si="218"/>
        <v>0</v>
      </c>
      <c r="BH323" s="516">
        <f t="shared" si="218"/>
        <v>0</v>
      </c>
    </row>
    <row r="324" spans="1:60" s="568" customFormat="1" ht="12.9" customHeight="1" thickBot="1" x14ac:dyDescent="0.35">
      <c r="A324" s="671"/>
      <c r="B324" s="671"/>
      <c r="C324" s="672"/>
      <c r="D324" s="673"/>
      <c r="E324" s="638" t="s">
        <v>638</v>
      </c>
      <c r="F324" s="638"/>
      <c r="G324" s="638" t="s">
        <v>74</v>
      </c>
      <c r="H324" s="638"/>
      <c r="I324" s="638">
        <f xml:space="preserve"> SUM(K324:BH324)</f>
        <v>9292.4685368983774</v>
      </c>
      <c r="J324" s="638"/>
      <c r="K324" s="638">
        <f t="shared" ref="K324:AP324" si="219" xml:space="preserve"> SUM(K319:K323)</f>
        <v>0</v>
      </c>
      <c r="L324" s="638">
        <f t="shared" si="219"/>
        <v>0</v>
      </c>
      <c r="M324" s="638">
        <f t="shared" si="219"/>
        <v>0</v>
      </c>
      <c r="N324" s="638">
        <f t="shared" si="219"/>
        <v>42.448319999999995</v>
      </c>
      <c r="O324" s="638">
        <f t="shared" si="219"/>
        <v>86.594572799999995</v>
      </c>
      <c r="P324" s="638">
        <f t="shared" si="219"/>
        <v>88.326464256000008</v>
      </c>
      <c r="Q324" s="638">
        <f t="shared" si="219"/>
        <v>681.10303117086733</v>
      </c>
      <c r="R324" s="638">
        <f t="shared" si="219"/>
        <v>1042.0876376914268</v>
      </c>
      <c r="S324" s="638">
        <f t="shared" si="219"/>
        <v>1062.9293904452554</v>
      </c>
      <c r="T324" s="638">
        <f t="shared" si="219"/>
        <v>828.45011949467244</v>
      </c>
      <c r="U324" s="638">
        <f t="shared" si="219"/>
        <v>115.45096151770348</v>
      </c>
      <c r="V324" s="638">
        <f t="shared" si="219"/>
        <v>117.75998074805754</v>
      </c>
      <c r="W324" s="638">
        <f t="shared" si="219"/>
        <v>120.11518036301869</v>
      </c>
      <c r="X324" s="638">
        <f t="shared" si="219"/>
        <v>122.51748397027906</v>
      </c>
      <c r="Y324" s="638">
        <f t="shared" si="219"/>
        <v>124.96783364968465</v>
      </c>
      <c r="Z324" s="638">
        <f t="shared" si="219"/>
        <v>127.46719032267835</v>
      </c>
      <c r="AA324" s="638">
        <f t="shared" si="219"/>
        <v>130.01653412913191</v>
      </c>
      <c r="AB324" s="638">
        <f t="shared" si="219"/>
        <v>132.61686481171458</v>
      </c>
      <c r="AC324" s="638">
        <f t="shared" si="219"/>
        <v>135.26920210794887</v>
      </c>
      <c r="AD324" s="638">
        <f t="shared" si="219"/>
        <v>137.97458615010783</v>
      </c>
      <c r="AE324" s="638">
        <f t="shared" si="219"/>
        <v>140.73407787311001</v>
      </c>
      <c r="AF324" s="638">
        <f t="shared" si="219"/>
        <v>143.5487594305722</v>
      </c>
      <c r="AG324" s="638">
        <f t="shared" si="219"/>
        <v>146.41973461918366</v>
      </c>
      <c r="AH324" s="638">
        <f t="shared" si="219"/>
        <v>149.34812931156733</v>
      </c>
      <c r="AI324" s="638">
        <f t="shared" si="219"/>
        <v>152.33509189779869</v>
      </c>
      <c r="AJ324" s="638">
        <f t="shared" si="219"/>
        <v>155.38179373575466</v>
      </c>
      <c r="AK324" s="638">
        <f t="shared" si="219"/>
        <v>158.48942961046973</v>
      </c>
      <c r="AL324" s="638">
        <f t="shared" si="219"/>
        <v>161.65921820267914</v>
      </c>
      <c r="AM324" s="638">
        <f t="shared" si="219"/>
        <v>164.89240256673273</v>
      </c>
      <c r="AN324" s="638">
        <f t="shared" si="219"/>
        <v>168.19025061806738</v>
      </c>
      <c r="AO324" s="638">
        <f t="shared" si="219"/>
        <v>171.55405563042873</v>
      </c>
      <c r="AP324" s="638">
        <f t="shared" si="219"/>
        <v>174.98513674303732</v>
      </c>
      <c r="AQ324" s="638">
        <f t="shared" ref="AQ324:BH324" si="220" xml:space="preserve"> SUM(AQ319:AQ323)</f>
        <v>178.48483947789808</v>
      </c>
      <c r="AR324" s="638">
        <f t="shared" si="220"/>
        <v>182.05453626745606</v>
      </c>
      <c r="AS324" s="638">
        <f t="shared" si="220"/>
        <v>185.69562699280516</v>
      </c>
      <c r="AT324" s="638">
        <f t="shared" si="220"/>
        <v>189.40953953266128</v>
      </c>
      <c r="AU324" s="638">
        <f t="shared" si="220"/>
        <v>193.19773032331449</v>
      </c>
      <c r="AV324" s="638">
        <f t="shared" si="220"/>
        <v>197.0616849297808</v>
      </c>
      <c r="AW324" s="638">
        <f t="shared" si="220"/>
        <v>201.00291862837642</v>
      </c>
      <c r="AX324" s="638">
        <f t="shared" si="220"/>
        <v>981.92822687813498</v>
      </c>
      <c r="AY324" s="638">
        <f t="shared" si="220"/>
        <v>0</v>
      </c>
      <c r="AZ324" s="638">
        <f t="shared" si="220"/>
        <v>0</v>
      </c>
      <c r="BA324" s="638">
        <f t="shared" si="220"/>
        <v>0</v>
      </c>
      <c r="BB324" s="638">
        <f t="shared" si="220"/>
        <v>0</v>
      </c>
      <c r="BC324" s="638">
        <f t="shared" si="220"/>
        <v>0</v>
      </c>
      <c r="BD324" s="638">
        <f t="shared" si="220"/>
        <v>0</v>
      </c>
      <c r="BE324" s="638">
        <f t="shared" si="220"/>
        <v>0</v>
      </c>
      <c r="BF324" s="638">
        <f t="shared" si="220"/>
        <v>0</v>
      </c>
      <c r="BG324" s="638">
        <f t="shared" si="220"/>
        <v>0</v>
      </c>
      <c r="BH324" s="638">
        <f t="shared" si="220"/>
        <v>0</v>
      </c>
    </row>
    <row r="325" spans="1:60" s="568" customFormat="1" ht="12.9" customHeight="1" x14ac:dyDescent="0.3">
      <c r="A325" s="671"/>
      <c r="B325" s="671"/>
      <c r="C325" s="672"/>
      <c r="D325" s="673"/>
      <c r="E325" s="674" t="str">
        <f xml:space="preserve"> E324 &amp; " NEG"</f>
        <v>Total costs NEG</v>
      </c>
      <c r="F325" s="674"/>
      <c r="G325" s="674" t="str">
        <f>G324</f>
        <v>$ mn</v>
      </c>
      <c r="H325" s="674"/>
      <c r="I325" s="674">
        <f xml:space="preserve"> SUM(K325:BH325)</f>
        <v>-9292.4685368983774</v>
      </c>
      <c r="J325" s="674"/>
      <c r="K325" s="674">
        <f t="shared" ref="K325:AP325" si="221" xml:space="preserve"> K324 * -1</f>
        <v>0</v>
      </c>
      <c r="L325" s="674">
        <f t="shared" si="221"/>
        <v>0</v>
      </c>
      <c r="M325" s="674">
        <f t="shared" si="221"/>
        <v>0</v>
      </c>
      <c r="N325" s="674">
        <f t="shared" si="221"/>
        <v>-42.448319999999995</v>
      </c>
      <c r="O325" s="674">
        <f t="shared" si="221"/>
        <v>-86.594572799999995</v>
      </c>
      <c r="P325" s="674">
        <f t="shared" si="221"/>
        <v>-88.326464256000008</v>
      </c>
      <c r="Q325" s="674">
        <f t="shared" si="221"/>
        <v>-681.10303117086733</v>
      </c>
      <c r="R325" s="674">
        <f t="shared" si="221"/>
        <v>-1042.0876376914268</v>
      </c>
      <c r="S325" s="674">
        <f t="shared" si="221"/>
        <v>-1062.9293904452554</v>
      </c>
      <c r="T325" s="674">
        <f t="shared" si="221"/>
        <v>-828.45011949467244</v>
      </c>
      <c r="U325" s="674">
        <f t="shared" si="221"/>
        <v>-115.45096151770348</v>
      </c>
      <c r="V325" s="674">
        <f t="shared" si="221"/>
        <v>-117.75998074805754</v>
      </c>
      <c r="W325" s="674">
        <f t="shared" si="221"/>
        <v>-120.11518036301869</v>
      </c>
      <c r="X325" s="674">
        <f t="shared" si="221"/>
        <v>-122.51748397027906</v>
      </c>
      <c r="Y325" s="674">
        <f t="shared" si="221"/>
        <v>-124.96783364968465</v>
      </c>
      <c r="Z325" s="674">
        <f t="shared" si="221"/>
        <v>-127.46719032267835</v>
      </c>
      <c r="AA325" s="674">
        <f t="shared" si="221"/>
        <v>-130.01653412913191</v>
      </c>
      <c r="AB325" s="674">
        <f t="shared" si="221"/>
        <v>-132.61686481171458</v>
      </c>
      <c r="AC325" s="674">
        <f t="shared" si="221"/>
        <v>-135.26920210794887</v>
      </c>
      <c r="AD325" s="674">
        <f t="shared" si="221"/>
        <v>-137.97458615010783</v>
      </c>
      <c r="AE325" s="674">
        <f t="shared" si="221"/>
        <v>-140.73407787311001</v>
      </c>
      <c r="AF325" s="674">
        <f t="shared" si="221"/>
        <v>-143.5487594305722</v>
      </c>
      <c r="AG325" s="674">
        <f t="shared" si="221"/>
        <v>-146.41973461918366</v>
      </c>
      <c r="AH325" s="674">
        <f t="shared" si="221"/>
        <v>-149.34812931156733</v>
      </c>
      <c r="AI325" s="674">
        <f t="shared" si="221"/>
        <v>-152.33509189779869</v>
      </c>
      <c r="AJ325" s="674">
        <f t="shared" si="221"/>
        <v>-155.38179373575466</v>
      </c>
      <c r="AK325" s="674">
        <f t="shared" si="221"/>
        <v>-158.48942961046973</v>
      </c>
      <c r="AL325" s="674">
        <f t="shared" si="221"/>
        <v>-161.65921820267914</v>
      </c>
      <c r="AM325" s="674">
        <f t="shared" si="221"/>
        <v>-164.89240256673273</v>
      </c>
      <c r="AN325" s="674">
        <f t="shared" si="221"/>
        <v>-168.19025061806738</v>
      </c>
      <c r="AO325" s="674">
        <f t="shared" si="221"/>
        <v>-171.55405563042873</v>
      </c>
      <c r="AP325" s="674">
        <f t="shared" si="221"/>
        <v>-174.98513674303732</v>
      </c>
      <c r="AQ325" s="674">
        <f t="shared" ref="AQ325:BH325" si="222" xml:space="preserve"> AQ324 * -1</f>
        <v>-178.48483947789808</v>
      </c>
      <c r="AR325" s="674">
        <f t="shared" si="222"/>
        <v>-182.05453626745606</v>
      </c>
      <c r="AS325" s="674">
        <f t="shared" si="222"/>
        <v>-185.69562699280516</v>
      </c>
      <c r="AT325" s="674">
        <f t="shared" si="222"/>
        <v>-189.40953953266128</v>
      </c>
      <c r="AU325" s="674">
        <f t="shared" si="222"/>
        <v>-193.19773032331449</v>
      </c>
      <c r="AV325" s="674">
        <f t="shared" si="222"/>
        <v>-197.0616849297808</v>
      </c>
      <c r="AW325" s="674">
        <f t="shared" si="222"/>
        <v>-201.00291862837642</v>
      </c>
      <c r="AX325" s="674">
        <f t="shared" si="222"/>
        <v>-981.92822687813498</v>
      </c>
      <c r="AY325" s="674">
        <f t="shared" si="222"/>
        <v>0</v>
      </c>
      <c r="AZ325" s="674">
        <f t="shared" si="222"/>
        <v>0</v>
      </c>
      <c r="BA325" s="674">
        <f t="shared" si="222"/>
        <v>0</v>
      </c>
      <c r="BB325" s="674">
        <f t="shared" si="222"/>
        <v>0</v>
      </c>
      <c r="BC325" s="674">
        <f t="shared" si="222"/>
        <v>0</v>
      </c>
      <c r="BD325" s="674">
        <f t="shared" si="222"/>
        <v>0</v>
      </c>
      <c r="BE325" s="674">
        <f t="shared" si="222"/>
        <v>0</v>
      </c>
      <c r="BF325" s="674">
        <f t="shared" si="222"/>
        <v>0</v>
      </c>
      <c r="BG325" s="674">
        <f t="shared" si="222"/>
        <v>0</v>
      </c>
      <c r="BH325" s="674">
        <f t="shared" si="222"/>
        <v>0</v>
      </c>
    </row>
    <row r="326" spans="1:60" s="343" customFormat="1" ht="12.9" customHeight="1" x14ac:dyDescent="0.3">
      <c r="A326" s="345"/>
      <c r="B326" s="345"/>
      <c r="C326" s="639"/>
      <c r="D326" s="640"/>
      <c r="E326" s="553"/>
      <c r="F326" s="553"/>
      <c r="G326" s="553"/>
      <c r="H326" s="553"/>
      <c r="I326" s="553"/>
      <c r="J326" s="553"/>
      <c r="K326" s="553"/>
      <c r="L326" s="553"/>
      <c r="M326" s="553"/>
      <c r="N326" s="553"/>
      <c r="O326" s="553"/>
      <c r="P326" s="553"/>
      <c r="Q326" s="553"/>
      <c r="R326" s="553"/>
      <c r="S326" s="553"/>
      <c r="T326" s="553"/>
      <c r="U326" s="553"/>
      <c r="V326" s="553"/>
      <c r="W326" s="553"/>
      <c r="X326" s="553"/>
      <c r="Y326" s="553"/>
      <c r="Z326" s="553"/>
      <c r="AA326" s="553"/>
      <c r="AB326" s="553"/>
      <c r="AC326" s="553"/>
      <c r="AD326" s="553"/>
      <c r="AE326" s="553"/>
      <c r="AF326" s="553"/>
      <c r="AG326" s="553"/>
      <c r="AH326" s="553"/>
      <c r="AI326" s="553"/>
      <c r="AJ326" s="553"/>
      <c r="AK326" s="553"/>
      <c r="AL326" s="553"/>
      <c r="AM326" s="553"/>
      <c r="AN326" s="553"/>
      <c r="AO326" s="553"/>
      <c r="AP326" s="553"/>
      <c r="AQ326" s="553"/>
      <c r="AR326" s="553"/>
      <c r="AS326" s="553"/>
      <c r="AT326" s="553"/>
      <c r="AU326" s="553"/>
      <c r="AV326" s="553"/>
      <c r="AW326" s="553"/>
      <c r="AX326" s="553"/>
      <c r="AY326" s="553"/>
      <c r="AZ326" s="553"/>
      <c r="BA326" s="553"/>
      <c r="BB326" s="553"/>
      <c r="BC326" s="553"/>
      <c r="BD326" s="553"/>
      <c r="BE326" s="553"/>
      <c r="BF326" s="553"/>
      <c r="BG326" s="553"/>
      <c r="BH326" s="553"/>
    </row>
    <row r="327" spans="1:60" s="568" customFormat="1" ht="12.9" customHeight="1" x14ac:dyDescent="0.3">
      <c r="A327" s="553" t="s">
        <v>666</v>
      </c>
      <c r="B327" s="671"/>
      <c r="C327" s="675"/>
      <c r="D327" s="674"/>
      <c r="E327" s="553" t="str">
        <f t="shared" ref="E327:AJ327" si="223">E317</f>
        <v>Project revenues</v>
      </c>
      <c r="F327" s="553">
        <f t="shared" si="223"/>
        <v>0</v>
      </c>
      <c r="G327" s="553" t="str">
        <f t="shared" si="223"/>
        <v>$ mn</v>
      </c>
      <c r="H327" s="553">
        <f t="shared" si="223"/>
        <v>0</v>
      </c>
      <c r="I327" s="553">
        <f t="shared" si="223"/>
        <v>31677.884315890406</v>
      </c>
      <c r="J327" s="553">
        <f t="shared" si="223"/>
        <v>0</v>
      </c>
      <c r="K327" s="553">
        <f t="shared" si="223"/>
        <v>0</v>
      </c>
      <c r="L327" s="553">
        <f t="shared" si="223"/>
        <v>0</v>
      </c>
      <c r="M327" s="553">
        <f t="shared" si="223"/>
        <v>0</v>
      </c>
      <c r="N327" s="553">
        <f t="shared" si="223"/>
        <v>0</v>
      </c>
      <c r="O327" s="553">
        <f t="shared" si="223"/>
        <v>0</v>
      </c>
      <c r="P327" s="553">
        <f t="shared" si="223"/>
        <v>0</v>
      </c>
      <c r="Q327" s="553">
        <f t="shared" si="223"/>
        <v>0</v>
      </c>
      <c r="R327" s="553">
        <f t="shared" si="223"/>
        <v>0</v>
      </c>
      <c r="S327" s="553">
        <f t="shared" si="223"/>
        <v>0</v>
      </c>
      <c r="T327" s="553">
        <f t="shared" si="223"/>
        <v>326.26027123389088</v>
      </c>
      <c r="U327" s="553">
        <f t="shared" si="223"/>
        <v>808.1933004565243</v>
      </c>
      <c r="V327" s="553">
        <f t="shared" si="223"/>
        <v>824.3571664656547</v>
      </c>
      <c r="W327" s="553">
        <f t="shared" si="223"/>
        <v>840.84430979496778</v>
      </c>
      <c r="X327" s="553">
        <f t="shared" si="223"/>
        <v>857.66119599086699</v>
      </c>
      <c r="Y327" s="553">
        <f t="shared" si="223"/>
        <v>874.81441991068448</v>
      </c>
      <c r="Z327" s="553">
        <f t="shared" si="223"/>
        <v>892.31070830889826</v>
      </c>
      <c r="AA327" s="553">
        <f t="shared" si="223"/>
        <v>910.15692247507616</v>
      </c>
      <c r="AB327" s="553">
        <f t="shared" si="223"/>
        <v>928.36006092457785</v>
      </c>
      <c r="AC327" s="553">
        <f t="shared" si="223"/>
        <v>946.92726214306936</v>
      </c>
      <c r="AD327" s="553">
        <f t="shared" si="223"/>
        <v>965.86580738593068</v>
      </c>
      <c r="AE327" s="553">
        <f t="shared" si="223"/>
        <v>985.18312353364945</v>
      </c>
      <c r="AF327" s="553">
        <f t="shared" si="223"/>
        <v>1004.8867860043224</v>
      </c>
      <c r="AG327" s="553">
        <f t="shared" si="223"/>
        <v>1024.984521724409</v>
      </c>
      <c r="AH327" s="553">
        <f t="shared" si="223"/>
        <v>1045.4842121588972</v>
      </c>
      <c r="AI327" s="553">
        <f t="shared" si="223"/>
        <v>1066.3938964020751</v>
      </c>
      <c r="AJ327" s="553">
        <f t="shared" si="223"/>
        <v>1087.7217743301164</v>
      </c>
      <c r="AK327" s="553">
        <f t="shared" ref="AK327:BH327" si="224">AK317</f>
        <v>1109.4762098167189</v>
      </c>
      <c r="AL327" s="553">
        <f t="shared" si="224"/>
        <v>1131.6657340130532</v>
      </c>
      <c r="AM327" s="553">
        <f t="shared" si="224"/>
        <v>1154.2990486933145</v>
      </c>
      <c r="AN327" s="553">
        <f t="shared" si="224"/>
        <v>1177.3850296671806</v>
      </c>
      <c r="AO327" s="553">
        <f t="shared" si="224"/>
        <v>1200.9327302605245</v>
      </c>
      <c r="AP327" s="553">
        <f t="shared" si="224"/>
        <v>1224.9513848657348</v>
      </c>
      <c r="AQ327" s="553">
        <f t="shared" si="224"/>
        <v>1249.4504125630497</v>
      </c>
      <c r="AR327" s="553">
        <f t="shared" si="224"/>
        <v>1274.4394208143106</v>
      </c>
      <c r="AS327" s="553">
        <f t="shared" si="224"/>
        <v>1299.9282092305968</v>
      </c>
      <c r="AT327" s="553">
        <f t="shared" si="224"/>
        <v>1325.9267734152088</v>
      </c>
      <c r="AU327" s="553">
        <f t="shared" si="224"/>
        <v>1352.4453088835128</v>
      </c>
      <c r="AV327" s="553">
        <f t="shared" si="224"/>
        <v>1379.4942150611832</v>
      </c>
      <c r="AW327" s="553">
        <f t="shared" si="224"/>
        <v>1407.084099362407</v>
      </c>
      <c r="AX327" s="553">
        <f t="shared" si="224"/>
        <v>0</v>
      </c>
      <c r="AY327" s="553">
        <f t="shared" si="224"/>
        <v>0</v>
      </c>
      <c r="AZ327" s="553">
        <f t="shared" si="224"/>
        <v>0</v>
      </c>
      <c r="BA327" s="553">
        <f t="shared" si="224"/>
        <v>0</v>
      </c>
      <c r="BB327" s="553">
        <f t="shared" si="224"/>
        <v>0</v>
      </c>
      <c r="BC327" s="553">
        <f t="shared" si="224"/>
        <v>0</v>
      </c>
      <c r="BD327" s="553">
        <f t="shared" si="224"/>
        <v>0</v>
      </c>
      <c r="BE327" s="553">
        <f t="shared" si="224"/>
        <v>0</v>
      </c>
      <c r="BF327" s="553">
        <f t="shared" si="224"/>
        <v>0</v>
      </c>
      <c r="BG327" s="553">
        <f t="shared" si="224"/>
        <v>0</v>
      </c>
      <c r="BH327" s="553">
        <f t="shared" si="224"/>
        <v>0</v>
      </c>
    </row>
    <row r="328" spans="1:60" s="568" customFormat="1" ht="12.9" customHeight="1" x14ac:dyDescent="0.3">
      <c r="A328" s="553" t="s">
        <v>671</v>
      </c>
      <c r="B328" s="671"/>
      <c r="C328" s="675"/>
      <c r="D328" s="674"/>
      <c r="E328" s="553" t="str">
        <f t="shared" ref="E328:AJ328" si="225">E324</f>
        <v>Total costs</v>
      </c>
      <c r="F328" s="553">
        <f t="shared" si="225"/>
        <v>0</v>
      </c>
      <c r="G328" s="553" t="str">
        <f t="shared" si="225"/>
        <v>$ mn</v>
      </c>
      <c r="H328" s="553">
        <f t="shared" si="225"/>
        <v>0</v>
      </c>
      <c r="I328" s="553">
        <f t="shared" si="225"/>
        <v>9292.4685368983774</v>
      </c>
      <c r="J328" s="553">
        <f t="shared" si="225"/>
        <v>0</v>
      </c>
      <c r="K328" s="553">
        <f t="shared" si="225"/>
        <v>0</v>
      </c>
      <c r="L328" s="553">
        <f t="shared" si="225"/>
        <v>0</v>
      </c>
      <c r="M328" s="553">
        <f t="shared" si="225"/>
        <v>0</v>
      </c>
      <c r="N328" s="553">
        <f t="shared" si="225"/>
        <v>42.448319999999995</v>
      </c>
      <c r="O328" s="553">
        <f t="shared" si="225"/>
        <v>86.594572799999995</v>
      </c>
      <c r="P328" s="553">
        <f t="shared" si="225"/>
        <v>88.326464256000008</v>
      </c>
      <c r="Q328" s="553">
        <f t="shared" si="225"/>
        <v>681.10303117086733</v>
      </c>
      <c r="R328" s="553">
        <f t="shared" si="225"/>
        <v>1042.0876376914268</v>
      </c>
      <c r="S328" s="553">
        <f t="shared" si="225"/>
        <v>1062.9293904452554</v>
      </c>
      <c r="T328" s="553">
        <f t="shared" si="225"/>
        <v>828.45011949467244</v>
      </c>
      <c r="U328" s="553">
        <f t="shared" si="225"/>
        <v>115.45096151770348</v>
      </c>
      <c r="V328" s="553">
        <f t="shared" si="225"/>
        <v>117.75998074805754</v>
      </c>
      <c r="W328" s="553">
        <f t="shared" si="225"/>
        <v>120.11518036301869</v>
      </c>
      <c r="X328" s="553">
        <f t="shared" si="225"/>
        <v>122.51748397027906</v>
      </c>
      <c r="Y328" s="553">
        <f t="shared" si="225"/>
        <v>124.96783364968465</v>
      </c>
      <c r="Z328" s="553">
        <f t="shared" si="225"/>
        <v>127.46719032267835</v>
      </c>
      <c r="AA328" s="553">
        <f t="shared" si="225"/>
        <v>130.01653412913191</v>
      </c>
      <c r="AB328" s="553">
        <f t="shared" si="225"/>
        <v>132.61686481171458</v>
      </c>
      <c r="AC328" s="553">
        <f t="shared" si="225"/>
        <v>135.26920210794887</v>
      </c>
      <c r="AD328" s="553">
        <f t="shared" si="225"/>
        <v>137.97458615010783</v>
      </c>
      <c r="AE328" s="553">
        <f t="shared" si="225"/>
        <v>140.73407787311001</v>
      </c>
      <c r="AF328" s="553">
        <f t="shared" si="225"/>
        <v>143.5487594305722</v>
      </c>
      <c r="AG328" s="553">
        <f t="shared" si="225"/>
        <v>146.41973461918366</v>
      </c>
      <c r="AH328" s="553">
        <f t="shared" si="225"/>
        <v>149.34812931156733</v>
      </c>
      <c r="AI328" s="553">
        <f t="shared" si="225"/>
        <v>152.33509189779869</v>
      </c>
      <c r="AJ328" s="553">
        <f t="shared" si="225"/>
        <v>155.38179373575466</v>
      </c>
      <c r="AK328" s="553">
        <f t="shared" ref="AK328:BH328" si="226">AK324</f>
        <v>158.48942961046973</v>
      </c>
      <c r="AL328" s="553">
        <f t="shared" si="226"/>
        <v>161.65921820267914</v>
      </c>
      <c r="AM328" s="553">
        <f t="shared" si="226"/>
        <v>164.89240256673273</v>
      </c>
      <c r="AN328" s="553">
        <f t="shared" si="226"/>
        <v>168.19025061806738</v>
      </c>
      <c r="AO328" s="553">
        <f t="shared" si="226"/>
        <v>171.55405563042873</v>
      </c>
      <c r="AP328" s="553">
        <f t="shared" si="226"/>
        <v>174.98513674303732</v>
      </c>
      <c r="AQ328" s="553">
        <f t="shared" si="226"/>
        <v>178.48483947789808</v>
      </c>
      <c r="AR328" s="553">
        <f t="shared" si="226"/>
        <v>182.05453626745606</v>
      </c>
      <c r="AS328" s="553">
        <f t="shared" si="226"/>
        <v>185.69562699280516</v>
      </c>
      <c r="AT328" s="553">
        <f t="shared" si="226"/>
        <v>189.40953953266128</v>
      </c>
      <c r="AU328" s="553">
        <f t="shared" si="226"/>
        <v>193.19773032331449</v>
      </c>
      <c r="AV328" s="553">
        <f t="shared" si="226"/>
        <v>197.0616849297808</v>
      </c>
      <c r="AW328" s="553">
        <f t="shared" si="226"/>
        <v>201.00291862837642</v>
      </c>
      <c r="AX328" s="553">
        <f t="shared" si="226"/>
        <v>981.92822687813498</v>
      </c>
      <c r="AY328" s="553">
        <f t="shared" si="226"/>
        <v>0</v>
      </c>
      <c r="AZ328" s="553">
        <f t="shared" si="226"/>
        <v>0</v>
      </c>
      <c r="BA328" s="553">
        <f t="shared" si="226"/>
        <v>0</v>
      </c>
      <c r="BB328" s="553">
        <f t="shared" si="226"/>
        <v>0</v>
      </c>
      <c r="BC328" s="553">
        <f t="shared" si="226"/>
        <v>0</v>
      </c>
      <c r="BD328" s="553">
        <f t="shared" si="226"/>
        <v>0</v>
      </c>
      <c r="BE328" s="553">
        <f t="shared" si="226"/>
        <v>0</v>
      </c>
      <c r="BF328" s="553">
        <f t="shared" si="226"/>
        <v>0</v>
      </c>
      <c r="BG328" s="553">
        <f t="shared" si="226"/>
        <v>0</v>
      </c>
      <c r="BH328" s="553">
        <f t="shared" si="226"/>
        <v>0</v>
      </c>
    </row>
    <row r="329" spans="1:60" s="508" customFormat="1" ht="12.9" customHeight="1" thickBot="1" x14ac:dyDescent="0.35">
      <c r="A329" s="528"/>
      <c r="B329" s="528"/>
      <c r="C329" s="529"/>
      <c r="D329" s="676"/>
      <c r="E329" s="638" t="s">
        <v>672</v>
      </c>
      <c r="F329" s="638"/>
      <c r="G329" s="638" t="s">
        <v>74</v>
      </c>
      <c r="H329" s="638"/>
      <c r="I329" s="638">
        <f xml:space="preserve"> SUM(K329:BH329)</f>
        <v>22385.415778992017</v>
      </c>
      <c r="J329" s="638"/>
      <c r="K329" s="638">
        <f t="shared" ref="K329:AP329" si="227" xml:space="preserve"> K327 - K328</f>
        <v>0</v>
      </c>
      <c r="L329" s="638">
        <f t="shared" si="227"/>
        <v>0</v>
      </c>
      <c r="M329" s="638">
        <f t="shared" si="227"/>
        <v>0</v>
      </c>
      <c r="N329" s="638">
        <f t="shared" si="227"/>
        <v>-42.448319999999995</v>
      </c>
      <c r="O329" s="638">
        <f t="shared" si="227"/>
        <v>-86.594572799999995</v>
      </c>
      <c r="P329" s="638">
        <f t="shared" si="227"/>
        <v>-88.326464256000008</v>
      </c>
      <c r="Q329" s="638">
        <f t="shared" si="227"/>
        <v>-681.10303117086733</v>
      </c>
      <c r="R329" s="638">
        <f t="shared" si="227"/>
        <v>-1042.0876376914268</v>
      </c>
      <c r="S329" s="638">
        <f t="shared" si="227"/>
        <v>-1062.9293904452554</v>
      </c>
      <c r="T329" s="638">
        <f t="shared" si="227"/>
        <v>-502.18984826078156</v>
      </c>
      <c r="U329" s="638">
        <f t="shared" si="227"/>
        <v>692.74233893882081</v>
      </c>
      <c r="V329" s="638">
        <f t="shared" si="227"/>
        <v>706.5971857175972</v>
      </c>
      <c r="W329" s="638">
        <f t="shared" si="227"/>
        <v>720.7291294319491</v>
      </c>
      <c r="X329" s="638">
        <f t="shared" si="227"/>
        <v>735.14371202058794</v>
      </c>
      <c r="Y329" s="638">
        <f t="shared" si="227"/>
        <v>749.84658626099986</v>
      </c>
      <c r="Z329" s="638">
        <f t="shared" si="227"/>
        <v>764.84351798621992</v>
      </c>
      <c r="AA329" s="638">
        <f t="shared" si="227"/>
        <v>780.1403883459443</v>
      </c>
      <c r="AB329" s="638">
        <f t="shared" si="227"/>
        <v>795.7431961128633</v>
      </c>
      <c r="AC329" s="638">
        <f t="shared" si="227"/>
        <v>811.65806003512046</v>
      </c>
      <c r="AD329" s="638">
        <f t="shared" si="227"/>
        <v>827.89122123582285</v>
      </c>
      <c r="AE329" s="638">
        <f t="shared" si="227"/>
        <v>844.44904566053947</v>
      </c>
      <c r="AF329" s="638">
        <f t="shared" si="227"/>
        <v>861.3380265737502</v>
      </c>
      <c r="AG329" s="638">
        <f t="shared" si="227"/>
        <v>878.56478710522538</v>
      </c>
      <c r="AH329" s="638">
        <f t="shared" si="227"/>
        <v>896.13608284732982</v>
      </c>
      <c r="AI329" s="638">
        <f t="shared" si="227"/>
        <v>914.0588045042764</v>
      </c>
      <c r="AJ329" s="638">
        <f t="shared" si="227"/>
        <v>932.3399805943618</v>
      </c>
      <c r="AK329" s="638">
        <f t="shared" si="227"/>
        <v>950.98678020624914</v>
      </c>
      <c r="AL329" s="638">
        <f t="shared" si="227"/>
        <v>970.00651581037414</v>
      </c>
      <c r="AM329" s="638">
        <f t="shared" si="227"/>
        <v>989.40664612658179</v>
      </c>
      <c r="AN329" s="638">
        <f t="shared" si="227"/>
        <v>1009.1947790491132</v>
      </c>
      <c r="AO329" s="638">
        <f t="shared" si="227"/>
        <v>1029.3786746300957</v>
      </c>
      <c r="AP329" s="638">
        <f t="shared" si="227"/>
        <v>1049.9662481226974</v>
      </c>
      <c r="AQ329" s="638">
        <f t="shared" ref="AQ329:BH329" si="228" xml:space="preserve"> AQ327 - AQ328</f>
        <v>1070.9655730851516</v>
      </c>
      <c r="AR329" s="638">
        <f t="shared" si="228"/>
        <v>1092.3848845468544</v>
      </c>
      <c r="AS329" s="638">
        <f t="shared" si="228"/>
        <v>1114.2325822377916</v>
      </c>
      <c r="AT329" s="638">
        <f t="shared" si="228"/>
        <v>1136.5172338825475</v>
      </c>
      <c r="AU329" s="638">
        <f t="shared" si="228"/>
        <v>1159.2475785601982</v>
      </c>
      <c r="AV329" s="638">
        <f t="shared" si="228"/>
        <v>1182.4325301314025</v>
      </c>
      <c r="AW329" s="638">
        <f t="shared" si="228"/>
        <v>1206.0811807340306</v>
      </c>
      <c r="AX329" s="638">
        <f t="shared" si="228"/>
        <v>-981.92822687813498</v>
      </c>
      <c r="AY329" s="638">
        <f t="shared" si="228"/>
        <v>0</v>
      </c>
      <c r="AZ329" s="638">
        <f t="shared" si="228"/>
        <v>0</v>
      </c>
      <c r="BA329" s="638">
        <f t="shared" si="228"/>
        <v>0</v>
      </c>
      <c r="BB329" s="638">
        <f t="shared" si="228"/>
        <v>0</v>
      </c>
      <c r="BC329" s="638">
        <f t="shared" si="228"/>
        <v>0</v>
      </c>
      <c r="BD329" s="638">
        <f t="shared" si="228"/>
        <v>0</v>
      </c>
      <c r="BE329" s="638">
        <f t="shared" si="228"/>
        <v>0</v>
      </c>
      <c r="BF329" s="638">
        <f t="shared" si="228"/>
        <v>0</v>
      </c>
      <c r="BG329" s="638">
        <f t="shared" si="228"/>
        <v>0</v>
      </c>
      <c r="BH329" s="638">
        <f t="shared" si="228"/>
        <v>0</v>
      </c>
    </row>
    <row r="330" spans="1:60" s="493" customFormat="1" ht="12.9" customHeight="1" x14ac:dyDescent="0.3">
      <c r="A330" s="472"/>
      <c r="B330" s="472"/>
      <c r="C330" s="473"/>
      <c r="D330" s="615"/>
      <c r="E330" s="516"/>
      <c r="F330" s="516"/>
      <c r="G330" s="516"/>
      <c r="H330" s="516"/>
      <c r="I330" s="516"/>
      <c r="J330" s="516"/>
      <c r="K330" s="516"/>
      <c r="L330" s="516"/>
      <c r="M330" s="516"/>
      <c r="N330" s="516"/>
      <c r="O330" s="516"/>
      <c r="P330" s="516"/>
      <c r="Q330" s="516"/>
      <c r="R330" s="516"/>
      <c r="S330" s="516"/>
      <c r="T330" s="516"/>
      <c r="U330" s="516"/>
      <c r="V330" s="516"/>
      <c r="W330" s="516"/>
      <c r="X330" s="516"/>
      <c r="Y330" s="516"/>
      <c r="Z330" s="516"/>
      <c r="AA330" s="516"/>
      <c r="AB330" s="516"/>
      <c r="AC330" s="516"/>
      <c r="AD330" s="516"/>
      <c r="AE330" s="516"/>
      <c r="AF330" s="516"/>
      <c r="AG330" s="516"/>
      <c r="AH330" s="516"/>
      <c r="AI330" s="516"/>
      <c r="AJ330" s="516"/>
      <c r="AK330" s="516"/>
      <c r="AL330" s="516"/>
      <c r="AM330" s="516"/>
      <c r="AN330" s="516"/>
      <c r="AO330" s="516"/>
      <c r="AP330" s="516"/>
      <c r="AQ330" s="516"/>
      <c r="AR330" s="516"/>
      <c r="AS330" s="516"/>
      <c r="AT330" s="516"/>
      <c r="AU330" s="516"/>
      <c r="AV330" s="516"/>
      <c r="AW330" s="516"/>
      <c r="AX330" s="516"/>
      <c r="AY330" s="516"/>
      <c r="AZ330" s="516"/>
      <c r="BA330" s="516"/>
      <c r="BB330" s="516"/>
      <c r="BC330" s="516"/>
      <c r="BD330" s="516"/>
      <c r="BE330" s="516"/>
      <c r="BF330" s="516"/>
      <c r="BG330" s="516"/>
      <c r="BH330" s="516"/>
    </row>
    <row r="331" spans="1:60" s="493" customFormat="1" ht="12.9" customHeight="1" x14ac:dyDescent="0.3">
      <c r="A331" s="472"/>
      <c r="B331" s="472" t="s">
        <v>673</v>
      </c>
      <c r="C331" s="473"/>
      <c r="D331" s="615"/>
      <c r="E331" s="516"/>
      <c r="F331" s="516"/>
      <c r="G331" s="516"/>
      <c r="H331" s="516"/>
      <c r="I331" s="516"/>
      <c r="J331" s="516"/>
      <c r="K331" s="516"/>
      <c r="L331" s="516"/>
      <c r="M331" s="516"/>
      <c r="N331" s="516"/>
      <c r="O331" s="516"/>
      <c r="P331" s="516"/>
      <c r="Q331" s="516"/>
      <c r="R331" s="516"/>
      <c r="S331" s="516"/>
      <c r="T331" s="516"/>
      <c r="U331" s="516"/>
      <c r="V331" s="516"/>
      <c r="W331" s="516"/>
      <c r="X331" s="516"/>
      <c r="Y331" s="516"/>
      <c r="Z331" s="516"/>
      <c r="AA331" s="516"/>
      <c r="AB331" s="516"/>
      <c r="AC331" s="516"/>
      <c r="AD331" s="516"/>
      <c r="AE331" s="516"/>
      <c r="AF331" s="516"/>
      <c r="AG331" s="516"/>
      <c r="AH331" s="516"/>
      <c r="AI331" s="516"/>
      <c r="AJ331" s="516"/>
      <c r="AK331" s="516"/>
      <c r="AL331" s="516"/>
      <c r="AM331" s="516"/>
      <c r="AN331" s="516"/>
      <c r="AO331" s="516"/>
      <c r="AP331" s="516"/>
      <c r="AQ331" s="516"/>
      <c r="AR331" s="516"/>
      <c r="AS331" s="516"/>
      <c r="AT331" s="516"/>
      <c r="AU331" s="516"/>
      <c r="AV331" s="516"/>
      <c r="AW331" s="516"/>
      <c r="AX331" s="516"/>
      <c r="AY331" s="516"/>
      <c r="AZ331" s="516"/>
      <c r="BA331" s="516"/>
      <c r="BB331" s="516"/>
      <c r="BC331" s="516"/>
      <c r="BD331" s="516"/>
      <c r="BE331" s="516"/>
      <c r="BF331" s="516"/>
      <c r="BG331" s="516"/>
      <c r="BH331" s="516"/>
    </row>
    <row r="332" spans="1:60" s="493" customFormat="1" ht="12.9" customHeight="1" x14ac:dyDescent="0.3">
      <c r="A332" s="472"/>
      <c r="B332" s="472"/>
      <c r="C332" s="473"/>
      <c r="D332" s="615"/>
      <c r="E332" s="516" t="str">
        <f t="shared" ref="E332:AJ332" si="229">E319</f>
        <v>Exploration costs</v>
      </c>
      <c r="F332" s="516">
        <f t="shared" si="229"/>
        <v>0</v>
      </c>
      <c r="G332" s="516" t="str">
        <f t="shared" si="229"/>
        <v>$ mn</v>
      </c>
      <c r="H332" s="516">
        <f t="shared" si="229"/>
        <v>0</v>
      </c>
      <c r="I332" s="516">
        <f t="shared" si="229"/>
        <v>217.36935705600001</v>
      </c>
      <c r="J332" s="516">
        <f t="shared" si="229"/>
        <v>0</v>
      </c>
      <c r="K332" s="516">
        <f t="shared" si="229"/>
        <v>0</v>
      </c>
      <c r="L332" s="516">
        <f t="shared" si="229"/>
        <v>0</v>
      </c>
      <c r="M332" s="516">
        <f t="shared" si="229"/>
        <v>0</v>
      </c>
      <c r="N332" s="516">
        <f t="shared" si="229"/>
        <v>42.448319999999995</v>
      </c>
      <c r="O332" s="516">
        <f t="shared" si="229"/>
        <v>86.594572799999995</v>
      </c>
      <c r="P332" s="516">
        <f t="shared" si="229"/>
        <v>88.326464256000008</v>
      </c>
      <c r="Q332" s="516">
        <f t="shared" si="229"/>
        <v>0</v>
      </c>
      <c r="R332" s="516">
        <f t="shared" si="229"/>
        <v>0</v>
      </c>
      <c r="S332" s="516">
        <f t="shared" si="229"/>
        <v>0</v>
      </c>
      <c r="T332" s="516">
        <f t="shared" si="229"/>
        <v>0</v>
      </c>
      <c r="U332" s="516">
        <f t="shared" si="229"/>
        <v>0</v>
      </c>
      <c r="V332" s="516">
        <f t="shared" si="229"/>
        <v>0</v>
      </c>
      <c r="W332" s="516">
        <f t="shared" si="229"/>
        <v>0</v>
      </c>
      <c r="X332" s="516">
        <f t="shared" si="229"/>
        <v>0</v>
      </c>
      <c r="Y332" s="516">
        <f t="shared" si="229"/>
        <v>0</v>
      </c>
      <c r="Z332" s="516">
        <f t="shared" si="229"/>
        <v>0</v>
      </c>
      <c r="AA332" s="516">
        <f t="shared" si="229"/>
        <v>0</v>
      </c>
      <c r="AB332" s="516">
        <f t="shared" si="229"/>
        <v>0</v>
      </c>
      <c r="AC332" s="516">
        <f t="shared" si="229"/>
        <v>0</v>
      </c>
      <c r="AD332" s="516">
        <f t="shared" si="229"/>
        <v>0</v>
      </c>
      <c r="AE332" s="516">
        <f t="shared" si="229"/>
        <v>0</v>
      </c>
      <c r="AF332" s="516">
        <f t="shared" si="229"/>
        <v>0</v>
      </c>
      <c r="AG332" s="516">
        <f t="shared" si="229"/>
        <v>0</v>
      </c>
      <c r="AH332" s="516">
        <f t="shared" si="229"/>
        <v>0</v>
      </c>
      <c r="AI332" s="516">
        <f t="shared" si="229"/>
        <v>0</v>
      </c>
      <c r="AJ332" s="516">
        <f t="shared" si="229"/>
        <v>0</v>
      </c>
      <c r="AK332" s="516">
        <f t="shared" ref="AK332:BH332" si="230">AK319</f>
        <v>0</v>
      </c>
      <c r="AL332" s="516">
        <f t="shared" si="230"/>
        <v>0</v>
      </c>
      <c r="AM332" s="516">
        <f t="shared" si="230"/>
        <v>0</v>
      </c>
      <c r="AN332" s="516">
        <f t="shared" si="230"/>
        <v>0</v>
      </c>
      <c r="AO332" s="516">
        <f t="shared" si="230"/>
        <v>0</v>
      </c>
      <c r="AP332" s="516">
        <f t="shared" si="230"/>
        <v>0</v>
      </c>
      <c r="AQ332" s="516">
        <f t="shared" si="230"/>
        <v>0</v>
      </c>
      <c r="AR332" s="516">
        <f t="shared" si="230"/>
        <v>0</v>
      </c>
      <c r="AS332" s="516">
        <f t="shared" si="230"/>
        <v>0</v>
      </c>
      <c r="AT332" s="516">
        <f t="shared" si="230"/>
        <v>0</v>
      </c>
      <c r="AU332" s="516">
        <f t="shared" si="230"/>
        <v>0</v>
      </c>
      <c r="AV332" s="516">
        <f t="shared" si="230"/>
        <v>0</v>
      </c>
      <c r="AW332" s="516">
        <f t="shared" si="230"/>
        <v>0</v>
      </c>
      <c r="AX332" s="516">
        <f t="shared" si="230"/>
        <v>0</v>
      </c>
      <c r="AY332" s="516">
        <f t="shared" si="230"/>
        <v>0</v>
      </c>
      <c r="AZ332" s="516">
        <f t="shared" si="230"/>
        <v>0</v>
      </c>
      <c r="BA332" s="516">
        <f t="shared" si="230"/>
        <v>0</v>
      </c>
      <c r="BB332" s="516">
        <f t="shared" si="230"/>
        <v>0</v>
      </c>
      <c r="BC332" s="516">
        <f t="shared" si="230"/>
        <v>0</v>
      </c>
      <c r="BD332" s="516">
        <f t="shared" si="230"/>
        <v>0</v>
      </c>
      <c r="BE332" s="516">
        <f t="shared" si="230"/>
        <v>0</v>
      </c>
      <c r="BF332" s="516">
        <f t="shared" si="230"/>
        <v>0</v>
      </c>
      <c r="BG332" s="516">
        <f t="shared" si="230"/>
        <v>0</v>
      </c>
      <c r="BH332" s="516">
        <f t="shared" si="230"/>
        <v>0</v>
      </c>
    </row>
    <row r="333" spans="1:60" s="568" customFormat="1" ht="12.9" customHeight="1" x14ac:dyDescent="0.3">
      <c r="A333" s="671"/>
      <c r="B333" s="671"/>
      <c r="C333" s="672"/>
      <c r="D333" s="673"/>
      <c r="E333" s="674" t="str">
        <f xml:space="preserve"> E332 &amp; " NEG"</f>
        <v>Exploration costs NEG</v>
      </c>
      <c r="F333" s="674"/>
      <c r="G333" s="674" t="str">
        <f>G332</f>
        <v>$ mn</v>
      </c>
      <c r="H333" s="674"/>
      <c r="I333" s="674">
        <f xml:space="preserve"> SUM(K333:BH333)</f>
        <v>-217.36935705600001</v>
      </c>
      <c r="J333" s="674"/>
      <c r="K333" s="674">
        <f t="shared" ref="K333:AP333" si="231" xml:space="preserve"> K332 * -1</f>
        <v>0</v>
      </c>
      <c r="L333" s="674">
        <f t="shared" si="231"/>
        <v>0</v>
      </c>
      <c r="M333" s="674">
        <f t="shared" si="231"/>
        <v>0</v>
      </c>
      <c r="N333" s="674">
        <f t="shared" si="231"/>
        <v>-42.448319999999995</v>
      </c>
      <c r="O333" s="674">
        <f t="shared" si="231"/>
        <v>-86.594572799999995</v>
      </c>
      <c r="P333" s="674">
        <f t="shared" si="231"/>
        <v>-88.326464256000008</v>
      </c>
      <c r="Q333" s="674">
        <f t="shared" si="231"/>
        <v>0</v>
      </c>
      <c r="R333" s="674">
        <f t="shared" si="231"/>
        <v>0</v>
      </c>
      <c r="S333" s="674">
        <f t="shared" si="231"/>
        <v>0</v>
      </c>
      <c r="T333" s="674">
        <f t="shared" si="231"/>
        <v>0</v>
      </c>
      <c r="U333" s="674">
        <f t="shared" si="231"/>
        <v>0</v>
      </c>
      <c r="V333" s="674">
        <f t="shared" si="231"/>
        <v>0</v>
      </c>
      <c r="W333" s="674">
        <f t="shared" si="231"/>
        <v>0</v>
      </c>
      <c r="X333" s="674">
        <f t="shared" si="231"/>
        <v>0</v>
      </c>
      <c r="Y333" s="674">
        <f t="shared" si="231"/>
        <v>0</v>
      </c>
      <c r="Z333" s="674">
        <f t="shared" si="231"/>
        <v>0</v>
      </c>
      <c r="AA333" s="674">
        <f t="shared" si="231"/>
        <v>0</v>
      </c>
      <c r="AB333" s="674">
        <f t="shared" si="231"/>
        <v>0</v>
      </c>
      <c r="AC333" s="674">
        <f t="shared" si="231"/>
        <v>0</v>
      </c>
      <c r="AD333" s="674">
        <f t="shared" si="231"/>
        <v>0</v>
      </c>
      <c r="AE333" s="674">
        <f t="shared" si="231"/>
        <v>0</v>
      </c>
      <c r="AF333" s="674">
        <f t="shared" si="231"/>
        <v>0</v>
      </c>
      <c r="AG333" s="674">
        <f t="shared" si="231"/>
        <v>0</v>
      </c>
      <c r="AH333" s="674">
        <f t="shared" si="231"/>
        <v>0</v>
      </c>
      <c r="AI333" s="674">
        <f t="shared" si="231"/>
        <v>0</v>
      </c>
      <c r="AJ333" s="674">
        <f t="shared" si="231"/>
        <v>0</v>
      </c>
      <c r="AK333" s="674">
        <f t="shared" si="231"/>
        <v>0</v>
      </c>
      <c r="AL333" s="674">
        <f t="shared" si="231"/>
        <v>0</v>
      </c>
      <c r="AM333" s="674">
        <f t="shared" si="231"/>
        <v>0</v>
      </c>
      <c r="AN333" s="674">
        <f t="shared" si="231"/>
        <v>0</v>
      </c>
      <c r="AO333" s="674">
        <f t="shared" si="231"/>
        <v>0</v>
      </c>
      <c r="AP333" s="674">
        <f t="shared" si="231"/>
        <v>0</v>
      </c>
      <c r="AQ333" s="674">
        <f t="shared" ref="AQ333:BH333" si="232" xml:space="preserve"> AQ332 * -1</f>
        <v>0</v>
      </c>
      <c r="AR333" s="674">
        <f t="shared" si="232"/>
        <v>0</v>
      </c>
      <c r="AS333" s="674">
        <f t="shared" si="232"/>
        <v>0</v>
      </c>
      <c r="AT333" s="674">
        <f t="shared" si="232"/>
        <v>0</v>
      </c>
      <c r="AU333" s="674">
        <f t="shared" si="232"/>
        <v>0</v>
      </c>
      <c r="AV333" s="674">
        <f t="shared" si="232"/>
        <v>0</v>
      </c>
      <c r="AW333" s="674">
        <f t="shared" si="232"/>
        <v>0</v>
      </c>
      <c r="AX333" s="674">
        <f t="shared" si="232"/>
        <v>0</v>
      </c>
      <c r="AY333" s="674">
        <f t="shared" si="232"/>
        <v>0</v>
      </c>
      <c r="AZ333" s="674">
        <f t="shared" si="232"/>
        <v>0</v>
      </c>
      <c r="BA333" s="674">
        <f t="shared" si="232"/>
        <v>0</v>
      </c>
      <c r="BB333" s="674">
        <f t="shared" si="232"/>
        <v>0</v>
      </c>
      <c r="BC333" s="674">
        <f t="shared" si="232"/>
        <v>0</v>
      </c>
      <c r="BD333" s="674">
        <f t="shared" si="232"/>
        <v>0</v>
      </c>
      <c r="BE333" s="674">
        <f t="shared" si="232"/>
        <v>0</v>
      </c>
      <c r="BF333" s="674">
        <f t="shared" si="232"/>
        <v>0</v>
      </c>
      <c r="BG333" s="674">
        <f t="shared" si="232"/>
        <v>0</v>
      </c>
      <c r="BH333" s="674">
        <f t="shared" si="232"/>
        <v>0</v>
      </c>
    </row>
    <row r="334" spans="1:60" s="568" customFormat="1" ht="12.9" customHeight="1" x14ac:dyDescent="0.3">
      <c r="A334" s="671"/>
      <c r="B334" s="671"/>
      <c r="C334" s="672"/>
      <c r="D334" s="673"/>
      <c r="E334" s="674"/>
      <c r="F334" s="674"/>
      <c r="G334" s="674"/>
      <c r="H334" s="674"/>
      <c r="I334" s="674"/>
      <c r="J334" s="674"/>
      <c r="K334" s="674"/>
      <c r="L334" s="674"/>
      <c r="M334" s="674"/>
      <c r="N334" s="674"/>
      <c r="O334" s="674"/>
      <c r="P334" s="674"/>
      <c r="Q334" s="674"/>
      <c r="R334" s="674"/>
      <c r="S334" s="674"/>
      <c r="T334" s="674"/>
      <c r="U334" s="674"/>
      <c r="V334" s="674"/>
      <c r="W334" s="674"/>
      <c r="X334" s="674"/>
      <c r="Y334" s="674"/>
      <c r="Z334" s="674"/>
      <c r="AA334" s="674"/>
      <c r="AB334" s="674"/>
      <c r="AC334" s="674"/>
      <c r="AD334" s="674"/>
      <c r="AE334" s="674"/>
      <c r="AF334" s="674"/>
      <c r="AG334" s="674"/>
      <c r="AH334" s="674"/>
      <c r="AI334" s="674"/>
      <c r="AJ334" s="674"/>
      <c r="AK334" s="674"/>
      <c r="AL334" s="674"/>
      <c r="AM334" s="674"/>
      <c r="AN334" s="674"/>
      <c r="AO334" s="674"/>
      <c r="AP334" s="674"/>
      <c r="AQ334" s="674"/>
      <c r="AR334" s="674"/>
      <c r="AS334" s="674"/>
      <c r="AT334" s="674"/>
      <c r="AU334" s="674"/>
      <c r="AV334" s="674"/>
      <c r="AW334" s="674"/>
      <c r="AX334" s="674"/>
      <c r="AY334" s="674"/>
      <c r="AZ334" s="674"/>
      <c r="BA334" s="674"/>
      <c r="BB334" s="674"/>
      <c r="BC334" s="674"/>
      <c r="BD334" s="674"/>
      <c r="BE334" s="674"/>
      <c r="BF334" s="674"/>
      <c r="BG334" s="674"/>
      <c r="BH334" s="674"/>
    </row>
    <row r="335" spans="1:60" s="493" customFormat="1" ht="12.9" customHeight="1" x14ac:dyDescent="0.3">
      <c r="A335" s="472"/>
      <c r="B335" s="472"/>
      <c r="C335" s="473"/>
      <c r="D335" s="615"/>
      <c r="E335" s="516" t="str">
        <f t="shared" ref="E335:AJ335" si="233">E320</f>
        <v>Development costs</v>
      </c>
      <c r="F335" s="516">
        <f t="shared" si="233"/>
        <v>0</v>
      </c>
      <c r="G335" s="516" t="str">
        <f t="shared" si="233"/>
        <v>$ mn</v>
      </c>
      <c r="H335" s="516">
        <f t="shared" si="233"/>
        <v>0</v>
      </c>
      <c r="I335" s="516">
        <f t="shared" si="233"/>
        <v>3508.9120448103236</v>
      </c>
      <c r="J335" s="516">
        <f t="shared" si="233"/>
        <v>0</v>
      </c>
      <c r="K335" s="516">
        <f t="shared" si="233"/>
        <v>0</v>
      </c>
      <c r="L335" s="516">
        <f t="shared" si="233"/>
        <v>0</v>
      </c>
      <c r="M335" s="516">
        <f t="shared" si="233"/>
        <v>0</v>
      </c>
      <c r="N335" s="516">
        <f t="shared" si="233"/>
        <v>0</v>
      </c>
      <c r="O335" s="516">
        <f t="shared" si="233"/>
        <v>0</v>
      </c>
      <c r="P335" s="516">
        <f t="shared" si="233"/>
        <v>0</v>
      </c>
      <c r="Q335" s="516">
        <f t="shared" si="233"/>
        <v>681.10303117086733</v>
      </c>
      <c r="R335" s="516">
        <f t="shared" si="233"/>
        <v>1042.0876376914268</v>
      </c>
      <c r="S335" s="516">
        <f t="shared" si="233"/>
        <v>1062.9293904452554</v>
      </c>
      <c r="T335" s="516">
        <f t="shared" si="233"/>
        <v>722.79198550277385</v>
      </c>
      <c r="U335" s="516">
        <f t="shared" si="233"/>
        <v>0</v>
      </c>
      <c r="V335" s="516">
        <f t="shared" si="233"/>
        <v>0</v>
      </c>
      <c r="W335" s="516">
        <f t="shared" si="233"/>
        <v>0</v>
      </c>
      <c r="X335" s="516">
        <f t="shared" si="233"/>
        <v>0</v>
      </c>
      <c r="Y335" s="516">
        <f t="shared" si="233"/>
        <v>0</v>
      </c>
      <c r="Z335" s="516">
        <f t="shared" si="233"/>
        <v>0</v>
      </c>
      <c r="AA335" s="516">
        <f t="shared" si="233"/>
        <v>0</v>
      </c>
      <c r="AB335" s="516">
        <f t="shared" si="233"/>
        <v>0</v>
      </c>
      <c r="AC335" s="516">
        <f t="shared" si="233"/>
        <v>0</v>
      </c>
      <c r="AD335" s="516">
        <f t="shared" si="233"/>
        <v>0</v>
      </c>
      <c r="AE335" s="516">
        <f t="shared" si="233"/>
        <v>0</v>
      </c>
      <c r="AF335" s="516">
        <f t="shared" si="233"/>
        <v>0</v>
      </c>
      <c r="AG335" s="516">
        <f t="shared" si="233"/>
        <v>0</v>
      </c>
      <c r="AH335" s="516">
        <f t="shared" si="233"/>
        <v>0</v>
      </c>
      <c r="AI335" s="516">
        <f t="shared" si="233"/>
        <v>0</v>
      </c>
      <c r="AJ335" s="516">
        <f t="shared" si="233"/>
        <v>0</v>
      </c>
      <c r="AK335" s="516">
        <f t="shared" ref="AK335:BH335" si="234">AK320</f>
        <v>0</v>
      </c>
      <c r="AL335" s="516">
        <f t="shared" si="234"/>
        <v>0</v>
      </c>
      <c r="AM335" s="516">
        <f t="shared" si="234"/>
        <v>0</v>
      </c>
      <c r="AN335" s="516">
        <f t="shared" si="234"/>
        <v>0</v>
      </c>
      <c r="AO335" s="516">
        <f t="shared" si="234"/>
        <v>0</v>
      </c>
      <c r="AP335" s="516">
        <f t="shared" si="234"/>
        <v>0</v>
      </c>
      <c r="AQ335" s="516">
        <f t="shared" si="234"/>
        <v>0</v>
      </c>
      <c r="AR335" s="516">
        <f t="shared" si="234"/>
        <v>0</v>
      </c>
      <c r="AS335" s="516">
        <f t="shared" si="234"/>
        <v>0</v>
      </c>
      <c r="AT335" s="516">
        <f t="shared" si="234"/>
        <v>0</v>
      </c>
      <c r="AU335" s="516">
        <f t="shared" si="234"/>
        <v>0</v>
      </c>
      <c r="AV335" s="516">
        <f t="shared" si="234"/>
        <v>0</v>
      </c>
      <c r="AW335" s="516">
        <f t="shared" si="234"/>
        <v>0</v>
      </c>
      <c r="AX335" s="516">
        <f t="shared" si="234"/>
        <v>0</v>
      </c>
      <c r="AY335" s="516">
        <f t="shared" si="234"/>
        <v>0</v>
      </c>
      <c r="AZ335" s="516">
        <f t="shared" si="234"/>
        <v>0</v>
      </c>
      <c r="BA335" s="516">
        <f t="shared" si="234"/>
        <v>0</v>
      </c>
      <c r="BB335" s="516">
        <f t="shared" si="234"/>
        <v>0</v>
      </c>
      <c r="BC335" s="516">
        <f t="shared" si="234"/>
        <v>0</v>
      </c>
      <c r="BD335" s="516">
        <f t="shared" si="234"/>
        <v>0</v>
      </c>
      <c r="BE335" s="516">
        <f t="shared" si="234"/>
        <v>0</v>
      </c>
      <c r="BF335" s="516">
        <f t="shared" si="234"/>
        <v>0</v>
      </c>
      <c r="BG335" s="516">
        <f t="shared" si="234"/>
        <v>0</v>
      </c>
      <c r="BH335" s="516">
        <f t="shared" si="234"/>
        <v>0</v>
      </c>
    </row>
    <row r="336" spans="1:60" s="568" customFormat="1" ht="12.9" customHeight="1" x14ac:dyDescent="0.3">
      <c r="A336" s="671"/>
      <c r="B336" s="671"/>
      <c r="C336" s="672"/>
      <c r="D336" s="673"/>
      <c r="E336" s="674" t="str">
        <f xml:space="preserve"> E335 &amp; " NEG"</f>
        <v>Development costs NEG</v>
      </c>
      <c r="F336" s="674"/>
      <c r="G336" s="674" t="str">
        <f>G335</f>
        <v>$ mn</v>
      </c>
      <c r="H336" s="674"/>
      <c r="I336" s="674">
        <f xml:space="preserve"> SUM(K336:BH336)</f>
        <v>-3508.9120448103236</v>
      </c>
      <c r="J336" s="674"/>
      <c r="K336" s="674">
        <f t="shared" ref="K336:AP336" si="235" xml:space="preserve"> K335 * -1</f>
        <v>0</v>
      </c>
      <c r="L336" s="674">
        <f t="shared" si="235"/>
        <v>0</v>
      </c>
      <c r="M336" s="674">
        <f t="shared" si="235"/>
        <v>0</v>
      </c>
      <c r="N336" s="674">
        <f t="shared" si="235"/>
        <v>0</v>
      </c>
      <c r="O336" s="674">
        <f t="shared" si="235"/>
        <v>0</v>
      </c>
      <c r="P336" s="674">
        <f t="shared" si="235"/>
        <v>0</v>
      </c>
      <c r="Q336" s="674">
        <f t="shared" si="235"/>
        <v>-681.10303117086733</v>
      </c>
      <c r="R336" s="674">
        <f t="shared" si="235"/>
        <v>-1042.0876376914268</v>
      </c>
      <c r="S336" s="674">
        <f t="shared" si="235"/>
        <v>-1062.9293904452554</v>
      </c>
      <c r="T336" s="674">
        <f t="shared" si="235"/>
        <v>-722.79198550277385</v>
      </c>
      <c r="U336" s="674">
        <f t="shared" si="235"/>
        <v>0</v>
      </c>
      <c r="V336" s="674">
        <f t="shared" si="235"/>
        <v>0</v>
      </c>
      <c r="W336" s="674">
        <f t="shared" si="235"/>
        <v>0</v>
      </c>
      <c r="X336" s="674">
        <f t="shared" si="235"/>
        <v>0</v>
      </c>
      <c r="Y336" s="674">
        <f t="shared" si="235"/>
        <v>0</v>
      </c>
      <c r="Z336" s="674">
        <f t="shared" si="235"/>
        <v>0</v>
      </c>
      <c r="AA336" s="674">
        <f t="shared" si="235"/>
        <v>0</v>
      </c>
      <c r="AB336" s="674">
        <f t="shared" si="235"/>
        <v>0</v>
      </c>
      <c r="AC336" s="674">
        <f t="shared" si="235"/>
        <v>0</v>
      </c>
      <c r="AD336" s="674">
        <f t="shared" si="235"/>
        <v>0</v>
      </c>
      <c r="AE336" s="674">
        <f t="shared" si="235"/>
        <v>0</v>
      </c>
      <c r="AF336" s="674">
        <f t="shared" si="235"/>
        <v>0</v>
      </c>
      <c r="AG336" s="674">
        <f t="shared" si="235"/>
        <v>0</v>
      </c>
      <c r="AH336" s="674">
        <f t="shared" si="235"/>
        <v>0</v>
      </c>
      <c r="AI336" s="674">
        <f t="shared" si="235"/>
        <v>0</v>
      </c>
      <c r="AJ336" s="674">
        <f t="shared" si="235"/>
        <v>0</v>
      </c>
      <c r="AK336" s="674">
        <f t="shared" si="235"/>
        <v>0</v>
      </c>
      <c r="AL336" s="674">
        <f t="shared" si="235"/>
        <v>0</v>
      </c>
      <c r="AM336" s="674">
        <f t="shared" si="235"/>
        <v>0</v>
      </c>
      <c r="AN336" s="674">
        <f t="shared" si="235"/>
        <v>0</v>
      </c>
      <c r="AO336" s="674">
        <f t="shared" si="235"/>
        <v>0</v>
      </c>
      <c r="AP336" s="674">
        <f t="shared" si="235"/>
        <v>0</v>
      </c>
      <c r="AQ336" s="674">
        <f t="shared" ref="AQ336:BH336" si="236" xml:space="preserve"> AQ335 * -1</f>
        <v>0</v>
      </c>
      <c r="AR336" s="674">
        <f t="shared" si="236"/>
        <v>0</v>
      </c>
      <c r="AS336" s="674">
        <f t="shared" si="236"/>
        <v>0</v>
      </c>
      <c r="AT336" s="674">
        <f t="shared" si="236"/>
        <v>0</v>
      </c>
      <c r="AU336" s="674">
        <f t="shared" si="236"/>
        <v>0</v>
      </c>
      <c r="AV336" s="674">
        <f t="shared" si="236"/>
        <v>0</v>
      </c>
      <c r="AW336" s="674">
        <f t="shared" si="236"/>
        <v>0</v>
      </c>
      <c r="AX336" s="674">
        <f t="shared" si="236"/>
        <v>0</v>
      </c>
      <c r="AY336" s="674">
        <f t="shared" si="236"/>
        <v>0</v>
      </c>
      <c r="AZ336" s="674">
        <f t="shared" si="236"/>
        <v>0</v>
      </c>
      <c r="BA336" s="674">
        <f t="shared" si="236"/>
        <v>0</v>
      </c>
      <c r="BB336" s="674">
        <f t="shared" si="236"/>
        <v>0</v>
      </c>
      <c r="BC336" s="674">
        <f t="shared" si="236"/>
        <v>0</v>
      </c>
      <c r="BD336" s="674">
        <f t="shared" si="236"/>
        <v>0</v>
      </c>
      <c r="BE336" s="674">
        <f t="shared" si="236"/>
        <v>0</v>
      </c>
      <c r="BF336" s="674">
        <f t="shared" si="236"/>
        <v>0</v>
      </c>
      <c r="BG336" s="674">
        <f t="shared" si="236"/>
        <v>0</v>
      </c>
      <c r="BH336" s="674">
        <f t="shared" si="236"/>
        <v>0</v>
      </c>
    </row>
    <row r="337" spans="1:60" s="568" customFormat="1" ht="12.9" customHeight="1" x14ac:dyDescent="0.3">
      <c r="A337" s="671"/>
      <c r="B337" s="671"/>
      <c r="C337" s="672"/>
      <c r="D337" s="673"/>
      <c r="E337" s="674"/>
      <c r="F337" s="674"/>
      <c r="G337" s="674"/>
      <c r="H337" s="674"/>
      <c r="I337" s="674"/>
      <c r="J337" s="674"/>
      <c r="K337" s="674"/>
      <c r="L337" s="674"/>
      <c r="M337" s="674"/>
      <c r="N337" s="674"/>
      <c r="O337" s="674"/>
      <c r="P337" s="674"/>
      <c r="Q337" s="674"/>
      <c r="R337" s="674"/>
      <c r="S337" s="674"/>
      <c r="T337" s="674"/>
      <c r="U337" s="674"/>
      <c r="V337" s="674"/>
      <c r="W337" s="674"/>
      <c r="X337" s="674"/>
      <c r="Y337" s="674"/>
      <c r="Z337" s="674"/>
      <c r="AA337" s="674"/>
      <c r="AB337" s="674"/>
      <c r="AC337" s="674"/>
      <c r="AD337" s="674"/>
      <c r="AE337" s="674"/>
      <c r="AF337" s="674"/>
      <c r="AG337" s="674"/>
      <c r="AH337" s="674"/>
      <c r="AI337" s="674"/>
      <c r="AJ337" s="674"/>
      <c r="AK337" s="674"/>
      <c r="AL337" s="674"/>
      <c r="AM337" s="674"/>
      <c r="AN337" s="674"/>
      <c r="AO337" s="674"/>
      <c r="AP337" s="674"/>
      <c r="AQ337" s="674"/>
      <c r="AR337" s="674"/>
      <c r="AS337" s="674"/>
      <c r="AT337" s="674"/>
      <c r="AU337" s="674"/>
      <c r="AV337" s="674"/>
      <c r="AW337" s="674"/>
      <c r="AX337" s="674"/>
      <c r="AY337" s="674"/>
      <c r="AZ337" s="674"/>
      <c r="BA337" s="674"/>
      <c r="BB337" s="674"/>
      <c r="BC337" s="674"/>
      <c r="BD337" s="674"/>
      <c r="BE337" s="674"/>
      <c r="BF337" s="674"/>
      <c r="BG337" s="674"/>
      <c r="BH337" s="674"/>
    </row>
    <row r="338" spans="1:60" s="493" customFormat="1" ht="12.9" customHeight="1" x14ac:dyDescent="0.3">
      <c r="A338" s="472"/>
      <c r="B338" s="472"/>
      <c r="C338" s="473"/>
      <c r="D338" s="615"/>
      <c r="E338" s="516" t="str">
        <f t="shared" ref="E338:AJ338" si="237">E321</f>
        <v>Sustaining capital costs</v>
      </c>
      <c r="F338" s="516">
        <f t="shared" si="237"/>
        <v>0</v>
      </c>
      <c r="G338" s="516" t="str">
        <f t="shared" si="237"/>
        <v>$ mn</v>
      </c>
      <c r="H338" s="516">
        <f t="shared" si="237"/>
        <v>0</v>
      </c>
      <c r="I338" s="516">
        <f t="shared" si="237"/>
        <v>0</v>
      </c>
      <c r="J338" s="516">
        <f t="shared" si="237"/>
        <v>0</v>
      </c>
      <c r="K338" s="516">
        <f t="shared" si="237"/>
        <v>0</v>
      </c>
      <c r="L338" s="516">
        <f t="shared" si="237"/>
        <v>0</v>
      </c>
      <c r="M338" s="516">
        <f t="shared" si="237"/>
        <v>0</v>
      </c>
      <c r="N338" s="516">
        <f t="shared" si="237"/>
        <v>0</v>
      </c>
      <c r="O338" s="516">
        <f t="shared" si="237"/>
        <v>0</v>
      </c>
      <c r="P338" s="516">
        <f t="shared" si="237"/>
        <v>0</v>
      </c>
      <c r="Q338" s="516">
        <f t="shared" si="237"/>
        <v>0</v>
      </c>
      <c r="R338" s="516">
        <f t="shared" si="237"/>
        <v>0</v>
      </c>
      <c r="S338" s="516">
        <f t="shared" si="237"/>
        <v>0</v>
      </c>
      <c r="T338" s="516">
        <f t="shared" si="237"/>
        <v>0</v>
      </c>
      <c r="U338" s="516">
        <f t="shared" si="237"/>
        <v>0</v>
      </c>
      <c r="V338" s="516">
        <f t="shared" si="237"/>
        <v>0</v>
      </c>
      <c r="W338" s="516">
        <f t="shared" si="237"/>
        <v>0</v>
      </c>
      <c r="X338" s="516">
        <f t="shared" si="237"/>
        <v>0</v>
      </c>
      <c r="Y338" s="516">
        <f t="shared" si="237"/>
        <v>0</v>
      </c>
      <c r="Z338" s="516">
        <f t="shared" si="237"/>
        <v>0</v>
      </c>
      <c r="AA338" s="516">
        <f t="shared" si="237"/>
        <v>0</v>
      </c>
      <c r="AB338" s="516">
        <f t="shared" si="237"/>
        <v>0</v>
      </c>
      <c r="AC338" s="516">
        <f t="shared" si="237"/>
        <v>0</v>
      </c>
      <c r="AD338" s="516">
        <f t="shared" si="237"/>
        <v>0</v>
      </c>
      <c r="AE338" s="516">
        <f t="shared" si="237"/>
        <v>0</v>
      </c>
      <c r="AF338" s="516">
        <f t="shared" si="237"/>
        <v>0</v>
      </c>
      <c r="AG338" s="516">
        <f t="shared" si="237"/>
        <v>0</v>
      </c>
      <c r="AH338" s="516">
        <f t="shared" si="237"/>
        <v>0</v>
      </c>
      <c r="AI338" s="516">
        <f t="shared" si="237"/>
        <v>0</v>
      </c>
      <c r="AJ338" s="516">
        <f t="shared" si="237"/>
        <v>0</v>
      </c>
      <c r="AK338" s="516">
        <f t="shared" ref="AK338:BH338" si="238">AK321</f>
        <v>0</v>
      </c>
      <c r="AL338" s="516">
        <f t="shared" si="238"/>
        <v>0</v>
      </c>
      <c r="AM338" s="516">
        <f t="shared" si="238"/>
        <v>0</v>
      </c>
      <c r="AN338" s="516">
        <f t="shared" si="238"/>
        <v>0</v>
      </c>
      <c r="AO338" s="516">
        <f t="shared" si="238"/>
        <v>0</v>
      </c>
      <c r="AP338" s="516">
        <f t="shared" si="238"/>
        <v>0</v>
      </c>
      <c r="AQ338" s="516">
        <f t="shared" si="238"/>
        <v>0</v>
      </c>
      <c r="AR338" s="516">
        <f t="shared" si="238"/>
        <v>0</v>
      </c>
      <c r="AS338" s="516">
        <f t="shared" si="238"/>
        <v>0</v>
      </c>
      <c r="AT338" s="516">
        <f t="shared" si="238"/>
        <v>0</v>
      </c>
      <c r="AU338" s="516">
        <f t="shared" si="238"/>
        <v>0</v>
      </c>
      <c r="AV338" s="516">
        <f t="shared" si="238"/>
        <v>0</v>
      </c>
      <c r="AW338" s="516">
        <f t="shared" si="238"/>
        <v>0</v>
      </c>
      <c r="AX338" s="516">
        <f t="shared" si="238"/>
        <v>0</v>
      </c>
      <c r="AY338" s="516">
        <f t="shared" si="238"/>
        <v>0</v>
      </c>
      <c r="AZ338" s="516">
        <f t="shared" si="238"/>
        <v>0</v>
      </c>
      <c r="BA338" s="516">
        <f t="shared" si="238"/>
        <v>0</v>
      </c>
      <c r="BB338" s="516">
        <f t="shared" si="238"/>
        <v>0</v>
      </c>
      <c r="BC338" s="516">
        <f t="shared" si="238"/>
        <v>0</v>
      </c>
      <c r="BD338" s="516">
        <f t="shared" si="238"/>
        <v>0</v>
      </c>
      <c r="BE338" s="516">
        <f t="shared" si="238"/>
        <v>0</v>
      </c>
      <c r="BF338" s="516">
        <f t="shared" si="238"/>
        <v>0</v>
      </c>
      <c r="BG338" s="516">
        <f t="shared" si="238"/>
        <v>0</v>
      </c>
      <c r="BH338" s="516">
        <f t="shared" si="238"/>
        <v>0</v>
      </c>
    </row>
    <row r="339" spans="1:60" s="568" customFormat="1" ht="12.9" customHeight="1" x14ac:dyDescent="0.3">
      <c r="A339" s="671"/>
      <c r="B339" s="671"/>
      <c r="C339" s="672"/>
      <c r="D339" s="673"/>
      <c r="E339" s="674" t="str">
        <f xml:space="preserve"> E338 &amp; " NEG"</f>
        <v>Sustaining capital costs NEG</v>
      </c>
      <c r="F339" s="674"/>
      <c r="G339" s="674" t="str">
        <f>G338</f>
        <v>$ mn</v>
      </c>
      <c r="H339" s="674"/>
      <c r="I339" s="674">
        <f xml:space="preserve"> SUM(K339:BH339)</f>
        <v>0</v>
      </c>
      <c r="J339" s="674"/>
      <c r="K339" s="674">
        <f t="shared" ref="K339:AP339" si="239" xml:space="preserve"> K338 * -1</f>
        <v>0</v>
      </c>
      <c r="L339" s="674">
        <f t="shared" si="239"/>
        <v>0</v>
      </c>
      <c r="M339" s="674">
        <f t="shared" si="239"/>
        <v>0</v>
      </c>
      <c r="N339" s="674">
        <f t="shared" si="239"/>
        <v>0</v>
      </c>
      <c r="O339" s="674">
        <f t="shared" si="239"/>
        <v>0</v>
      </c>
      <c r="P339" s="674">
        <f t="shared" si="239"/>
        <v>0</v>
      </c>
      <c r="Q339" s="674">
        <f t="shared" si="239"/>
        <v>0</v>
      </c>
      <c r="R339" s="674">
        <f t="shared" si="239"/>
        <v>0</v>
      </c>
      <c r="S339" s="674">
        <f t="shared" si="239"/>
        <v>0</v>
      </c>
      <c r="T339" s="674">
        <f t="shared" si="239"/>
        <v>0</v>
      </c>
      <c r="U339" s="674">
        <f t="shared" si="239"/>
        <v>0</v>
      </c>
      <c r="V339" s="674">
        <f t="shared" si="239"/>
        <v>0</v>
      </c>
      <c r="W339" s="674">
        <f t="shared" si="239"/>
        <v>0</v>
      </c>
      <c r="X339" s="674">
        <f t="shared" si="239"/>
        <v>0</v>
      </c>
      <c r="Y339" s="674">
        <f t="shared" si="239"/>
        <v>0</v>
      </c>
      <c r="Z339" s="674">
        <f t="shared" si="239"/>
        <v>0</v>
      </c>
      <c r="AA339" s="674">
        <f t="shared" si="239"/>
        <v>0</v>
      </c>
      <c r="AB339" s="674">
        <f t="shared" si="239"/>
        <v>0</v>
      </c>
      <c r="AC339" s="674">
        <f t="shared" si="239"/>
        <v>0</v>
      </c>
      <c r="AD339" s="674">
        <f t="shared" si="239"/>
        <v>0</v>
      </c>
      <c r="AE339" s="674">
        <f t="shared" si="239"/>
        <v>0</v>
      </c>
      <c r="AF339" s="674">
        <f t="shared" si="239"/>
        <v>0</v>
      </c>
      <c r="AG339" s="674">
        <f t="shared" si="239"/>
        <v>0</v>
      </c>
      <c r="AH339" s="674">
        <f t="shared" si="239"/>
        <v>0</v>
      </c>
      <c r="AI339" s="674">
        <f t="shared" si="239"/>
        <v>0</v>
      </c>
      <c r="AJ339" s="674">
        <f t="shared" si="239"/>
        <v>0</v>
      </c>
      <c r="AK339" s="674">
        <f t="shared" si="239"/>
        <v>0</v>
      </c>
      <c r="AL339" s="674">
        <f t="shared" si="239"/>
        <v>0</v>
      </c>
      <c r="AM339" s="674">
        <f t="shared" si="239"/>
        <v>0</v>
      </c>
      <c r="AN339" s="674">
        <f t="shared" si="239"/>
        <v>0</v>
      </c>
      <c r="AO339" s="674">
        <f t="shared" si="239"/>
        <v>0</v>
      </c>
      <c r="AP339" s="674">
        <f t="shared" si="239"/>
        <v>0</v>
      </c>
      <c r="AQ339" s="674">
        <f t="shared" ref="AQ339:BH339" si="240" xml:space="preserve"> AQ338 * -1</f>
        <v>0</v>
      </c>
      <c r="AR339" s="674">
        <f t="shared" si="240"/>
        <v>0</v>
      </c>
      <c r="AS339" s="674">
        <f t="shared" si="240"/>
        <v>0</v>
      </c>
      <c r="AT339" s="674">
        <f t="shared" si="240"/>
        <v>0</v>
      </c>
      <c r="AU339" s="674">
        <f t="shared" si="240"/>
        <v>0</v>
      </c>
      <c r="AV339" s="674">
        <f t="shared" si="240"/>
        <v>0</v>
      </c>
      <c r="AW339" s="674">
        <f t="shared" si="240"/>
        <v>0</v>
      </c>
      <c r="AX339" s="674">
        <f t="shared" si="240"/>
        <v>0</v>
      </c>
      <c r="AY339" s="674">
        <f t="shared" si="240"/>
        <v>0</v>
      </c>
      <c r="AZ339" s="674">
        <f t="shared" si="240"/>
        <v>0</v>
      </c>
      <c r="BA339" s="674">
        <f t="shared" si="240"/>
        <v>0</v>
      </c>
      <c r="BB339" s="674">
        <f t="shared" si="240"/>
        <v>0</v>
      </c>
      <c r="BC339" s="674">
        <f t="shared" si="240"/>
        <v>0</v>
      </c>
      <c r="BD339" s="674">
        <f t="shared" si="240"/>
        <v>0</v>
      </c>
      <c r="BE339" s="674">
        <f t="shared" si="240"/>
        <v>0</v>
      </c>
      <c r="BF339" s="674">
        <f t="shared" si="240"/>
        <v>0</v>
      </c>
      <c r="BG339" s="674">
        <f t="shared" si="240"/>
        <v>0</v>
      </c>
      <c r="BH339" s="674">
        <f t="shared" si="240"/>
        <v>0</v>
      </c>
    </row>
    <row r="340" spans="1:60" s="568" customFormat="1" ht="12.9" customHeight="1" x14ac:dyDescent="0.3">
      <c r="A340" s="671"/>
      <c r="B340" s="671"/>
      <c r="C340" s="672"/>
      <c r="D340" s="673"/>
      <c r="E340" s="674"/>
      <c r="F340" s="674"/>
      <c r="G340" s="674"/>
      <c r="H340" s="674"/>
      <c r="I340" s="674"/>
      <c r="J340" s="674"/>
      <c r="K340" s="674"/>
      <c r="L340" s="674"/>
      <c r="M340" s="674"/>
      <c r="N340" s="674"/>
      <c r="O340" s="674"/>
      <c r="P340" s="674"/>
      <c r="Q340" s="674"/>
      <c r="R340" s="674"/>
      <c r="S340" s="674"/>
      <c r="T340" s="674"/>
      <c r="U340" s="674"/>
      <c r="V340" s="674"/>
      <c r="W340" s="674"/>
      <c r="X340" s="674"/>
      <c r="Y340" s="674"/>
      <c r="Z340" s="674"/>
      <c r="AA340" s="674"/>
      <c r="AB340" s="674"/>
      <c r="AC340" s="674"/>
      <c r="AD340" s="674"/>
      <c r="AE340" s="674"/>
      <c r="AF340" s="674"/>
      <c r="AG340" s="674"/>
      <c r="AH340" s="674"/>
      <c r="AI340" s="674"/>
      <c r="AJ340" s="674"/>
      <c r="AK340" s="674"/>
      <c r="AL340" s="674"/>
      <c r="AM340" s="674"/>
      <c r="AN340" s="674"/>
      <c r="AO340" s="674"/>
      <c r="AP340" s="674"/>
      <c r="AQ340" s="674"/>
      <c r="AR340" s="674"/>
      <c r="AS340" s="674"/>
      <c r="AT340" s="674"/>
      <c r="AU340" s="674"/>
      <c r="AV340" s="674"/>
      <c r="AW340" s="674"/>
      <c r="AX340" s="674"/>
      <c r="AY340" s="674"/>
      <c r="AZ340" s="674"/>
      <c r="BA340" s="674"/>
      <c r="BB340" s="674"/>
      <c r="BC340" s="674"/>
      <c r="BD340" s="674"/>
      <c r="BE340" s="674"/>
      <c r="BF340" s="674"/>
      <c r="BG340" s="674"/>
      <c r="BH340" s="674"/>
    </row>
    <row r="341" spans="1:60" s="493" customFormat="1" ht="12.9" customHeight="1" x14ac:dyDescent="0.3">
      <c r="A341" s="472"/>
      <c r="B341" s="472"/>
      <c r="C341" s="473"/>
      <c r="D341" s="615"/>
      <c r="E341" s="516" t="str">
        <f t="shared" ref="E341:AJ341" si="241">E322</f>
        <v>Operating costs</v>
      </c>
      <c r="F341" s="516">
        <f t="shared" si="241"/>
        <v>0</v>
      </c>
      <c r="G341" s="516" t="str">
        <f t="shared" si="241"/>
        <v>$ mn</v>
      </c>
      <c r="H341" s="516">
        <f t="shared" si="241"/>
        <v>0</v>
      </c>
      <c r="I341" s="516">
        <f t="shared" si="241"/>
        <v>4584.2589081539181</v>
      </c>
      <c r="J341" s="516">
        <f t="shared" si="241"/>
        <v>0</v>
      </c>
      <c r="K341" s="516">
        <f t="shared" si="241"/>
        <v>0</v>
      </c>
      <c r="L341" s="516">
        <f t="shared" si="241"/>
        <v>0</v>
      </c>
      <c r="M341" s="516">
        <f t="shared" si="241"/>
        <v>0</v>
      </c>
      <c r="N341" s="516">
        <f t="shared" si="241"/>
        <v>0</v>
      </c>
      <c r="O341" s="516">
        <f t="shared" si="241"/>
        <v>0</v>
      </c>
      <c r="P341" s="516">
        <f t="shared" si="241"/>
        <v>0</v>
      </c>
      <c r="Q341" s="516">
        <f t="shared" si="241"/>
        <v>0</v>
      </c>
      <c r="R341" s="516">
        <f t="shared" si="241"/>
        <v>0</v>
      </c>
      <c r="S341" s="516">
        <f t="shared" si="241"/>
        <v>0</v>
      </c>
      <c r="T341" s="516">
        <f t="shared" si="241"/>
        <v>105.65813399189854</v>
      </c>
      <c r="U341" s="516">
        <f t="shared" si="241"/>
        <v>115.45096151770348</v>
      </c>
      <c r="V341" s="516">
        <f t="shared" si="241"/>
        <v>117.75998074805754</v>
      </c>
      <c r="W341" s="516">
        <f t="shared" si="241"/>
        <v>120.11518036301869</v>
      </c>
      <c r="X341" s="516">
        <f t="shared" si="241"/>
        <v>122.51748397027906</v>
      </c>
      <c r="Y341" s="516">
        <f t="shared" si="241"/>
        <v>124.96783364968465</v>
      </c>
      <c r="Z341" s="516">
        <f t="shared" si="241"/>
        <v>127.46719032267835</v>
      </c>
      <c r="AA341" s="516">
        <f t="shared" si="241"/>
        <v>130.01653412913191</v>
      </c>
      <c r="AB341" s="516">
        <f t="shared" si="241"/>
        <v>132.61686481171458</v>
      </c>
      <c r="AC341" s="516">
        <f t="shared" si="241"/>
        <v>135.26920210794887</v>
      </c>
      <c r="AD341" s="516">
        <f t="shared" si="241"/>
        <v>137.97458615010783</v>
      </c>
      <c r="AE341" s="516">
        <f t="shared" si="241"/>
        <v>140.73407787311001</v>
      </c>
      <c r="AF341" s="516">
        <f t="shared" si="241"/>
        <v>143.5487594305722</v>
      </c>
      <c r="AG341" s="516">
        <f t="shared" si="241"/>
        <v>146.41973461918366</v>
      </c>
      <c r="AH341" s="516">
        <f t="shared" si="241"/>
        <v>149.34812931156733</v>
      </c>
      <c r="AI341" s="516">
        <f t="shared" si="241"/>
        <v>152.33509189779869</v>
      </c>
      <c r="AJ341" s="516">
        <f t="shared" si="241"/>
        <v>155.38179373575466</v>
      </c>
      <c r="AK341" s="516">
        <f t="shared" ref="AK341:BH341" si="242">AK322</f>
        <v>158.48942961046973</v>
      </c>
      <c r="AL341" s="516">
        <f t="shared" si="242"/>
        <v>161.65921820267914</v>
      </c>
      <c r="AM341" s="516">
        <f t="shared" si="242"/>
        <v>164.89240256673273</v>
      </c>
      <c r="AN341" s="516">
        <f t="shared" si="242"/>
        <v>168.19025061806738</v>
      </c>
      <c r="AO341" s="516">
        <f t="shared" si="242"/>
        <v>171.55405563042873</v>
      </c>
      <c r="AP341" s="516">
        <f t="shared" si="242"/>
        <v>174.98513674303732</v>
      </c>
      <c r="AQ341" s="516">
        <f t="shared" si="242"/>
        <v>178.48483947789808</v>
      </c>
      <c r="AR341" s="516">
        <f t="shared" si="242"/>
        <v>182.05453626745606</v>
      </c>
      <c r="AS341" s="516">
        <f t="shared" si="242"/>
        <v>185.69562699280516</v>
      </c>
      <c r="AT341" s="516">
        <f t="shared" si="242"/>
        <v>189.40953953266128</v>
      </c>
      <c r="AU341" s="516">
        <f t="shared" si="242"/>
        <v>193.19773032331449</v>
      </c>
      <c r="AV341" s="516">
        <f t="shared" si="242"/>
        <v>197.0616849297808</v>
      </c>
      <c r="AW341" s="516">
        <f t="shared" si="242"/>
        <v>201.00291862837642</v>
      </c>
      <c r="AX341" s="516">
        <f t="shared" si="242"/>
        <v>0</v>
      </c>
      <c r="AY341" s="516">
        <f t="shared" si="242"/>
        <v>0</v>
      </c>
      <c r="AZ341" s="516">
        <f t="shared" si="242"/>
        <v>0</v>
      </c>
      <c r="BA341" s="516">
        <f t="shared" si="242"/>
        <v>0</v>
      </c>
      <c r="BB341" s="516">
        <f t="shared" si="242"/>
        <v>0</v>
      </c>
      <c r="BC341" s="516">
        <f t="shared" si="242"/>
        <v>0</v>
      </c>
      <c r="BD341" s="516">
        <f t="shared" si="242"/>
        <v>0</v>
      </c>
      <c r="BE341" s="516">
        <f t="shared" si="242"/>
        <v>0</v>
      </c>
      <c r="BF341" s="516">
        <f t="shared" si="242"/>
        <v>0</v>
      </c>
      <c r="BG341" s="516">
        <f t="shared" si="242"/>
        <v>0</v>
      </c>
      <c r="BH341" s="516">
        <f t="shared" si="242"/>
        <v>0</v>
      </c>
    </row>
    <row r="342" spans="1:60" s="568" customFormat="1" ht="12.9" customHeight="1" x14ac:dyDescent="0.3">
      <c r="A342" s="671"/>
      <c r="B342" s="671"/>
      <c r="C342" s="672"/>
      <c r="D342" s="673"/>
      <c r="E342" s="674" t="str">
        <f xml:space="preserve"> E341 &amp; " NEG"</f>
        <v>Operating costs NEG</v>
      </c>
      <c r="F342" s="674"/>
      <c r="G342" s="674" t="str">
        <f>G341</f>
        <v>$ mn</v>
      </c>
      <c r="H342" s="674"/>
      <c r="I342" s="674">
        <f xml:space="preserve"> SUM(K342:BH342)</f>
        <v>-4584.2589081539181</v>
      </c>
      <c r="J342" s="674"/>
      <c r="K342" s="674">
        <f t="shared" ref="K342:AP342" si="243" xml:space="preserve"> K341 * -1</f>
        <v>0</v>
      </c>
      <c r="L342" s="674">
        <f t="shared" si="243"/>
        <v>0</v>
      </c>
      <c r="M342" s="674">
        <f t="shared" si="243"/>
        <v>0</v>
      </c>
      <c r="N342" s="674">
        <f t="shared" si="243"/>
        <v>0</v>
      </c>
      <c r="O342" s="674">
        <f t="shared" si="243"/>
        <v>0</v>
      </c>
      <c r="P342" s="674">
        <f t="shared" si="243"/>
        <v>0</v>
      </c>
      <c r="Q342" s="674">
        <f t="shared" si="243"/>
        <v>0</v>
      </c>
      <c r="R342" s="674">
        <f t="shared" si="243"/>
        <v>0</v>
      </c>
      <c r="S342" s="674">
        <f t="shared" si="243"/>
        <v>0</v>
      </c>
      <c r="T342" s="674">
        <f t="shared" si="243"/>
        <v>-105.65813399189854</v>
      </c>
      <c r="U342" s="674">
        <f t="shared" si="243"/>
        <v>-115.45096151770348</v>
      </c>
      <c r="V342" s="674">
        <f t="shared" si="243"/>
        <v>-117.75998074805754</v>
      </c>
      <c r="W342" s="674">
        <f t="shared" si="243"/>
        <v>-120.11518036301869</v>
      </c>
      <c r="X342" s="674">
        <f t="shared" si="243"/>
        <v>-122.51748397027906</v>
      </c>
      <c r="Y342" s="674">
        <f t="shared" si="243"/>
        <v>-124.96783364968465</v>
      </c>
      <c r="Z342" s="674">
        <f t="shared" si="243"/>
        <v>-127.46719032267835</v>
      </c>
      <c r="AA342" s="674">
        <f t="shared" si="243"/>
        <v>-130.01653412913191</v>
      </c>
      <c r="AB342" s="674">
        <f t="shared" si="243"/>
        <v>-132.61686481171458</v>
      </c>
      <c r="AC342" s="674">
        <f t="shared" si="243"/>
        <v>-135.26920210794887</v>
      </c>
      <c r="AD342" s="674">
        <f t="shared" si="243"/>
        <v>-137.97458615010783</v>
      </c>
      <c r="AE342" s="674">
        <f t="shared" si="243"/>
        <v>-140.73407787311001</v>
      </c>
      <c r="AF342" s="674">
        <f t="shared" si="243"/>
        <v>-143.5487594305722</v>
      </c>
      <c r="AG342" s="674">
        <f t="shared" si="243"/>
        <v>-146.41973461918366</v>
      </c>
      <c r="AH342" s="674">
        <f t="shared" si="243"/>
        <v>-149.34812931156733</v>
      </c>
      <c r="AI342" s="674">
        <f t="shared" si="243"/>
        <v>-152.33509189779869</v>
      </c>
      <c r="AJ342" s="674">
        <f t="shared" si="243"/>
        <v>-155.38179373575466</v>
      </c>
      <c r="AK342" s="674">
        <f t="shared" si="243"/>
        <v>-158.48942961046973</v>
      </c>
      <c r="AL342" s="674">
        <f t="shared" si="243"/>
        <v>-161.65921820267914</v>
      </c>
      <c r="AM342" s="674">
        <f t="shared" si="243"/>
        <v>-164.89240256673273</v>
      </c>
      <c r="AN342" s="674">
        <f t="shared" si="243"/>
        <v>-168.19025061806738</v>
      </c>
      <c r="AO342" s="674">
        <f t="shared" si="243"/>
        <v>-171.55405563042873</v>
      </c>
      <c r="AP342" s="674">
        <f t="shared" si="243"/>
        <v>-174.98513674303732</v>
      </c>
      <c r="AQ342" s="674">
        <f t="shared" ref="AQ342:BH342" si="244" xml:space="preserve"> AQ341 * -1</f>
        <v>-178.48483947789808</v>
      </c>
      <c r="AR342" s="674">
        <f t="shared" si="244"/>
        <v>-182.05453626745606</v>
      </c>
      <c r="AS342" s="674">
        <f t="shared" si="244"/>
        <v>-185.69562699280516</v>
      </c>
      <c r="AT342" s="674">
        <f t="shared" si="244"/>
        <v>-189.40953953266128</v>
      </c>
      <c r="AU342" s="674">
        <f t="shared" si="244"/>
        <v>-193.19773032331449</v>
      </c>
      <c r="AV342" s="674">
        <f t="shared" si="244"/>
        <v>-197.0616849297808</v>
      </c>
      <c r="AW342" s="674">
        <f t="shared" si="244"/>
        <v>-201.00291862837642</v>
      </c>
      <c r="AX342" s="674">
        <f t="shared" si="244"/>
        <v>0</v>
      </c>
      <c r="AY342" s="674">
        <f t="shared" si="244"/>
        <v>0</v>
      </c>
      <c r="AZ342" s="674">
        <f t="shared" si="244"/>
        <v>0</v>
      </c>
      <c r="BA342" s="674">
        <f t="shared" si="244"/>
        <v>0</v>
      </c>
      <c r="BB342" s="674">
        <f t="shared" si="244"/>
        <v>0</v>
      </c>
      <c r="BC342" s="674">
        <f t="shared" si="244"/>
        <v>0</v>
      </c>
      <c r="BD342" s="674">
        <f t="shared" si="244"/>
        <v>0</v>
      </c>
      <c r="BE342" s="674">
        <f t="shared" si="244"/>
        <v>0</v>
      </c>
      <c r="BF342" s="674">
        <f t="shared" si="244"/>
        <v>0</v>
      </c>
      <c r="BG342" s="674">
        <f t="shared" si="244"/>
        <v>0</v>
      </c>
      <c r="BH342" s="674">
        <f t="shared" si="244"/>
        <v>0</v>
      </c>
    </row>
    <row r="343" spans="1:60" s="568" customFormat="1" ht="12.9" customHeight="1" x14ac:dyDescent="0.3">
      <c r="A343" s="671"/>
      <c r="B343" s="671"/>
      <c r="C343" s="672"/>
      <c r="D343" s="673"/>
      <c r="E343" s="674"/>
      <c r="F343" s="674"/>
      <c r="G343" s="674"/>
      <c r="H343" s="674"/>
      <c r="I343" s="674"/>
      <c r="J343" s="674"/>
      <c r="K343" s="674"/>
      <c r="L343" s="674"/>
      <c r="M343" s="674"/>
      <c r="N343" s="674"/>
      <c r="O343" s="674"/>
      <c r="P343" s="674"/>
      <c r="Q343" s="674"/>
      <c r="R343" s="674"/>
      <c r="S343" s="674"/>
      <c r="T343" s="674"/>
      <c r="U343" s="674"/>
      <c r="V343" s="674"/>
      <c r="W343" s="674"/>
      <c r="X343" s="674"/>
      <c r="Y343" s="674"/>
      <c r="Z343" s="674"/>
      <c r="AA343" s="674"/>
      <c r="AB343" s="674"/>
      <c r="AC343" s="674"/>
      <c r="AD343" s="674"/>
      <c r="AE343" s="674"/>
      <c r="AF343" s="674"/>
      <c r="AG343" s="674"/>
      <c r="AH343" s="674"/>
      <c r="AI343" s="674"/>
      <c r="AJ343" s="674"/>
      <c r="AK343" s="674"/>
      <c r="AL343" s="674"/>
      <c r="AM343" s="674"/>
      <c r="AN343" s="674"/>
      <c r="AO343" s="674"/>
      <c r="AP343" s="674"/>
      <c r="AQ343" s="674"/>
      <c r="AR343" s="674"/>
      <c r="AS343" s="674"/>
      <c r="AT343" s="674"/>
      <c r="AU343" s="674"/>
      <c r="AV343" s="674"/>
      <c r="AW343" s="674"/>
      <c r="AX343" s="674"/>
      <c r="AY343" s="674"/>
      <c r="AZ343" s="674"/>
      <c r="BA343" s="674"/>
      <c r="BB343" s="674"/>
      <c r="BC343" s="674"/>
      <c r="BD343" s="674"/>
      <c r="BE343" s="674"/>
      <c r="BF343" s="674"/>
      <c r="BG343" s="674"/>
      <c r="BH343" s="674"/>
    </row>
    <row r="344" spans="1:60" s="493" customFormat="1" ht="12.9" customHeight="1" x14ac:dyDescent="0.3">
      <c r="A344" s="472"/>
      <c r="B344" s="472"/>
      <c r="C344" s="473"/>
      <c r="D344" s="615"/>
      <c r="E344" s="516" t="str">
        <f t="shared" ref="E344:AJ344" si="245">E282</f>
        <v>Decommissioning costs</v>
      </c>
      <c r="F344" s="516">
        <f t="shared" si="245"/>
        <v>0</v>
      </c>
      <c r="G344" s="516" t="str">
        <f t="shared" si="245"/>
        <v>$ mn</v>
      </c>
      <c r="H344" s="516">
        <f t="shared" si="245"/>
        <v>0</v>
      </c>
      <c r="I344" s="516">
        <f t="shared" si="245"/>
        <v>981.92822687813498</v>
      </c>
      <c r="J344" s="516">
        <f t="shared" si="245"/>
        <v>0</v>
      </c>
      <c r="K344" s="516">
        <f t="shared" si="245"/>
        <v>0</v>
      </c>
      <c r="L344" s="516">
        <f t="shared" si="245"/>
        <v>0</v>
      </c>
      <c r="M344" s="516">
        <f t="shared" si="245"/>
        <v>0</v>
      </c>
      <c r="N344" s="516">
        <f t="shared" si="245"/>
        <v>0</v>
      </c>
      <c r="O344" s="516">
        <f t="shared" si="245"/>
        <v>0</v>
      </c>
      <c r="P344" s="516">
        <f t="shared" si="245"/>
        <v>0</v>
      </c>
      <c r="Q344" s="516">
        <f t="shared" si="245"/>
        <v>0</v>
      </c>
      <c r="R344" s="516">
        <f t="shared" si="245"/>
        <v>0</v>
      </c>
      <c r="S344" s="516">
        <f t="shared" si="245"/>
        <v>0</v>
      </c>
      <c r="T344" s="516">
        <f t="shared" si="245"/>
        <v>0</v>
      </c>
      <c r="U344" s="516">
        <f t="shared" si="245"/>
        <v>0</v>
      </c>
      <c r="V344" s="516">
        <f t="shared" si="245"/>
        <v>0</v>
      </c>
      <c r="W344" s="516">
        <f t="shared" si="245"/>
        <v>0</v>
      </c>
      <c r="X344" s="516">
        <f t="shared" si="245"/>
        <v>0</v>
      </c>
      <c r="Y344" s="516">
        <f t="shared" si="245"/>
        <v>0</v>
      </c>
      <c r="Z344" s="516">
        <f t="shared" si="245"/>
        <v>0</v>
      </c>
      <c r="AA344" s="516">
        <f t="shared" si="245"/>
        <v>0</v>
      </c>
      <c r="AB344" s="516">
        <f t="shared" si="245"/>
        <v>0</v>
      </c>
      <c r="AC344" s="516">
        <f t="shared" si="245"/>
        <v>0</v>
      </c>
      <c r="AD344" s="516">
        <f t="shared" si="245"/>
        <v>0</v>
      </c>
      <c r="AE344" s="516">
        <f t="shared" si="245"/>
        <v>0</v>
      </c>
      <c r="AF344" s="516">
        <f t="shared" si="245"/>
        <v>0</v>
      </c>
      <c r="AG344" s="516">
        <f t="shared" si="245"/>
        <v>0</v>
      </c>
      <c r="AH344" s="516">
        <f t="shared" si="245"/>
        <v>0</v>
      </c>
      <c r="AI344" s="516">
        <f t="shared" si="245"/>
        <v>0</v>
      </c>
      <c r="AJ344" s="516">
        <f t="shared" si="245"/>
        <v>0</v>
      </c>
      <c r="AK344" s="516">
        <f t="shared" ref="AK344:BH344" si="246">AK282</f>
        <v>0</v>
      </c>
      <c r="AL344" s="516">
        <f t="shared" si="246"/>
        <v>0</v>
      </c>
      <c r="AM344" s="516">
        <f t="shared" si="246"/>
        <v>0</v>
      </c>
      <c r="AN344" s="516">
        <f t="shared" si="246"/>
        <v>0</v>
      </c>
      <c r="AO344" s="516">
        <f t="shared" si="246"/>
        <v>0</v>
      </c>
      <c r="AP344" s="516">
        <f t="shared" si="246"/>
        <v>0</v>
      </c>
      <c r="AQ344" s="516">
        <f t="shared" si="246"/>
        <v>0</v>
      </c>
      <c r="AR344" s="516">
        <f t="shared" si="246"/>
        <v>0</v>
      </c>
      <c r="AS344" s="516">
        <f t="shared" si="246"/>
        <v>0</v>
      </c>
      <c r="AT344" s="516">
        <f t="shared" si="246"/>
        <v>0</v>
      </c>
      <c r="AU344" s="516">
        <f t="shared" si="246"/>
        <v>0</v>
      </c>
      <c r="AV344" s="516">
        <f t="shared" si="246"/>
        <v>0</v>
      </c>
      <c r="AW344" s="516">
        <f t="shared" si="246"/>
        <v>0</v>
      </c>
      <c r="AX344" s="516">
        <f t="shared" si="246"/>
        <v>981.92822687813498</v>
      </c>
      <c r="AY344" s="516">
        <f t="shared" si="246"/>
        <v>0</v>
      </c>
      <c r="AZ344" s="516">
        <f t="shared" si="246"/>
        <v>0</v>
      </c>
      <c r="BA344" s="516">
        <f t="shared" si="246"/>
        <v>0</v>
      </c>
      <c r="BB344" s="516">
        <f t="shared" si="246"/>
        <v>0</v>
      </c>
      <c r="BC344" s="516">
        <f t="shared" si="246"/>
        <v>0</v>
      </c>
      <c r="BD344" s="516">
        <f t="shared" si="246"/>
        <v>0</v>
      </c>
      <c r="BE344" s="516">
        <f t="shared" si="246"/>
        <v>0</v>
      </c>
      <c r="BF344" s="516">
        <f t="shared" si="246"/>
        <v>0</v>
      </c>
      <c r="BG344" s="516">
        <f t="shared" si="246"/>
        <v>0</v>
      </c>
      <c r="BH344" s="516">
        <f t="shared" si="246"/>
        <v>0</v>
      </c>
    </row>
    <row r="345" spans="1:60" s="568" customFormat="1" ht="12.9" customHeight="1" x14ac:dyDescent="0.3">
      <c r="A345" s="671"/>
      <c r="B345" s="671"/>
      <c r="C345" s="672"/>
      <c r="D345" s="673"/>
      <c r="E345" s="674" t="str">
        <f xml:space="preserve"> E344 &amp; " NEG"</f>
        <v>Decommissioning costs NEG</v>
      </c>
      <c r="F345" s="674"/>
      <c r="G345" s="674" t="str">
        <f>G344</f>
        <v>$ mn</v>
      </c>
      <c r="H345" s="674"/>
      <c r="I345" s="674">
        <f xml:space="preserve"> SUM(K345:BH345)</f>
        <v>-981.92822687813498</v>
      </c>
      <c r="J345" s="674"/>
      <c r="K345" s="674">
        <f t="shared" ref="K345:AP345" si="247" xml:space="preserve"> K344 * -1</f>
        <v>0</v>
      </c>
      <c r="L345" s="674">
        <f t="shared" si="247"/>
        <v>0</v>
      </c>
      <c r="M345" s="674">
        <f t="shared" si="247"/>
        <v>0</v>
      </c>
      <c r="N345" s="674">
        <f t="shared" si="247"/>
        <v>0</v>
      </c>
      <c r="O345" s="674">
        <f t="shared" si="247"/>
        <v>0</v>
      </c>
      <c r="P345" s="674">
        <f t="shared" si="247"/>
        <v>0</v>
      </c>
      <c r="Q345" s="674">
        <f t="shared" si="247"/>
        <v>0</v>
      </c>
      <c r="R345" s="674">
        <f t="shared" si="247"/>
        <v>0</v>
      </c>
      <c r="S345" s="674">
        <f t="shared" si="247"/>
        <v>0</v>
      </c>
      <c r="T345" s="674">
        <f t="shared" si="247"/>
        <v>0</v>
      </c>
      <c r="U345" s="674">
        <f t="shared" si="247"/>
        <v>0</v>
      </c>
      <c r="V345" s="674">
        <f t="shared" si="247"/>
        <v>0</v>
      </c>
      <c r="W345" s="674">
        <f t="shared" si="247"/>
        <v>0</v>
      </c>
      <c r="X345" s="674">
        <f t="shared" si="247"/>
        <v>0</v>
      </c>
      <c r="Y345" s="674">
        <f t="shared" si="247"/>
        <v>0</v>
      </c>
      <c r="Z345" s="674">
        <f t="shared" si="247"/>
        <v>0</v>
      </c>
      <c r="AA345" s="674">
        <f t="shared" si="247"/>
        <v>0</v>
      </c>
      <c r="AB345" s="674">
        <f t="shared" si="247"/>
        <v>0</v>
      </c>
      <c r="AC345" s="674">
        <f t="shared" si="247"/>
        <v>0</v>
      </c>
      <c r="AD345" s="674">
        <f t="shared" si="247"/>
        <v>0</v>
      </c>
      <c r="AE345" s="674">
        <f t="shared" si="247"/>
        <v>0</v>
      </c>
      <c r="AF345" s="674">
        <f t="shared" si="247"/>
        <v>0</v>
      </c>
      <c r="AG345" s="674">
        <f t="shared" si="247"/>
        <v>0</v>
      </c>
      <c r="AH345" s="674">
        <f t="shared" si="247"/>
        <v>0</v>
      </c>
      <c r="AI345" s="674">
        <f t="shared" si="247"/>
        <v>0</v>
      </c>
      <c r="AJ345" s="674">
        <f t="shared" si="247"/>
        <v>0</v>
      </c>
      <c r="AK345" s="674">
        <f t="shared" si="247"/>
        <v>0</v>
      </c>
      <c r="AL345" s="674">
        <f t="shared" si="247"/>
        <v>0</v>
      </c>
      <c r="AM345" s="674">
        <f t="shared" si="247"/>
        <v>0</v>
      </c>
      <c r="AN345" s="674">
        <f t="shared" si="247"/>
        <v>0</v>
      </c>
      <c r="AO345" s="674">
        <f t="shared" si="247"/>
        <v>0</v>
      </c>
      <c r="AP345" s="674">
        <f t="shared" si="247"/>
        <v>0</v>
      </c>
      <c r="AQ345" s="674">
        <f t="shared" ref="AQ345:BH345" si="248" xml:space="preserve"> AQ344 * -1</f>
        <v>0</v>
      </c>
      <c r="AR345" s="674">
        <f t="shared" si="248"/>
        <v>0</v>
      </c>
      <c r="AS345" s="674">
        <f t="shared" si="248"/>
        <v>0</v>
      </c>
      <c r="AT345" s="674">
        <f t="shared" si="248"/>
        <v>0</v>
      </c>
      <c r="AU345" s="674">
        <f t="shared" si="248"/>
        <v>0</v>
      </c>
      <c r="AV345" s="674">
        <f t="shared" si="248"/>
        <v>0</v>
      </c>
      <c r="AW345" s="674">
        <f t="shared" si="248"/>
        <v>0</v>
      </c>
      <c r="AX345" s="674">
        <f t="shared" si="248"/>
        <v>-981.92822687813498</v>
      </c>
      <c r="AY345" s="674">
        <f t="shared" si="248"/>
        <v>0</v>
      </c>
      <c r="AZ345" s="674">
        <f t="shared" si="248"/>
        <v>0</v>
      </c>
      <c r="BA345" s="674">
        <f t="shared" si="248"/>
        <v>0</v>
      </c>
      <c r="BB345" s="674">
        <f t="shared" si="248"/>
        <v>0</v>
      </c>
      <c r="BC345" s="674">
        <f t="shared" si="248"/>
        <v>0</v>
      </c>
      <c r="BD345" s="674">
        <f t="shared" si="248"/>
        <v>0</v>
      </c>
      <c r="BE345" s="674">
        <f t="shared" si="248"/>
        <v>0</v>
      </c>
      <c r="BF345" s="674">
        <f t="shared" si="248"/>
        <v>0</v>
      </c>
      <c r="BG345" s="674">
        <f t="shared" si="248"/>
        <v>0</v>
      </c>
      <c r="BH345" s="674">
        <f t="shared" si="248"/>
        <v>0</v>
      </c>
    </row>
    <row r="346" spans="1:60" s="493" customFormat="1" ht="12.9" customHeight="1" x14ac:dyDescent="0.3">
      <c r="A346" s="472"/>
      <c r="B346" s="472"/>
      <c r="C346" s="473"/>
      <c r="D346" s="615"/>
      <c r="E346" s="516"/>
      <c r="F346" s="516"/>
      <c r="G346" s="516"/>
      <c r="H346" s="516"/>
      <c r="I346" s="516"/>
      <c r="J346" s="516"/>
      <c r="K346" s="516"/>
      <c r="L346" s="516"/>
      <c r="M346" s="516"/>
      <c r="N346" s="516"/>
      <c r="O346" s="516"/>
      <c r="P346" s="516"/>
      <c r="Q346" s="516"/>
      <c r="R346" s="516"/>
      <c r="S346" s="516"/>
      <c r="T346" s="516"/>
      <c r="U346" s="516"/>
      <c r="V346" s="516"/>
      <c r="W346" s="516"/>
      <c r="X346" s="516"/>
      <c r="Y346" s="516"/>
      <c r="Z346" s="516"/>
      <c r="AA346" s="516"/>
      <c r="AB346" s="516"/>
      <c r="AC346" s="516"/>
      <c r="AD346" s="516"/>
      <c r="AE346" s="516"/>
      <c r="AF346" s="516"/>
      <c r="AG346" s="516"/>
      <c r="AH346" s="516"/>
      <c r="AI346" s="516"/>
      <c r="AJ346" s="516"/>
      <c r="AK346" s="516"/>
      <c r="AL346" s="516"/>
      <c r="AM346" s="516"/>
      <c r="AN346" s="516"/>
      <c r="AO346" s="516"/>
      <c r="AP346" s="516"/>
      <c r="AQ346" s="516"/>
      <c r="AR346" s="516"/>
      <c r="AS346" s="516"/>
      <c r="AT346" s="516"/>
      <c r="AU346" s="516"/>
      <c r="AV346" s="516"/>
      <c r="AW346" s="516"/>
      <c r="AX346" s="516"/>
      <c r="AY346" s="516"/>
      <c r="AZ346" s="516"/>
      <c r="BA346" s="516"/>
      <c r="BB346" s="516"/>
      <c r="BC346" s="516"/>
      <c r="BD346" s="516"/>
      <c r="BE346" s="516"/>
      <c r="BF346" s="516"/>
      <c r="BG346" s="516"/>
      <c r="BH346" s="516"/>
    </row>
    <row r="347" spans="1:60" s="137" customFormat="1" ht="12.9" customHeight="1" x14ac:dyDescent="0.3">
      <c r="A347" s="29" t="s">
        <v>440</v>
      </c>
      <c r="B347" s="158"/>
      <c r="C347" s="163"/>
      <c r="D347" s="112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s="16" customFormat="1" ht="12.9" customHeight="1" x14ac:dyDescent="0.3">
      <c r="A348" s="21"/>
      <c r="B348" s="45"/>
      <c r="C348" s="175"/>
      <c r="D348" s="117"/>
      <c r="E348" s="21"/>
      <c r="F348" s="118" t="s">
        <v>150</v>
      </c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</row>
    <row r="349" spans="1:60" s="137" customFormat="1" ht="12.9" customHeight="1" x14ac:dyDescent="0.3">
      <c r="A349" s="4"/>
      <c r="B349" s="4"/>
      <c r="C349" s="162"/>
      <c r="D349" s="107"/>
      <c r="E349" s="5" t="str">
        <f>E$286</f>
        <v>Check - Decommissioning occurs</v>
      </c>
      <c r="F349" s="14">
        <f>F$286</f>
        <v>0</v>
      </c>
      <c r="G349" s="113" t="str">
        <f>G$286</f>
        <v>check</v>
      </c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</row>
    <row r="350" spans="1:60" s="137" customFormat="1" ht="12.9" customHeight="1" x14ac:dyDescent="0.3">
      <c r="A350" s="21"/>
      <c r="B350" s="45"/>
      <c r="C350" s="175"/>
      <c r="D350" s="117"/>
      <c r="E350" s="21"/>
      <c r="F350" s="118" t="s">
        <v>150</v>
      </c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</row>
    <row r="351" spans="1:60" s="137" customFormat="1" ht="12.9" customHeight="1" x14ac:dyDescent="0.3">
      <c r="A351" s="4"/>
      <c r="B351" s="4"/>
      <c r="C351" s="162"/>
      <c r="D351" s="107"/>
      <c r="E351" s="5" t="str">
        <f ca="1" xml:space="preserve"> A$1 &amp; " checks"</f>
        <v>Stage1 checks</v>
      </c>
      <c r="F351" s="14">
        <f xml:space="preserve"> SUM(F348:F350)</f>
        <v>0</v>
      </c>
      <c r="G351" s="113" t="s">
        <v>148</v>
      </c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</row>
  </sheetData>
  <conditionalFormatting sqref="F2">
    <cfRule type="cellIs" dxfId="105" priority="11" stopIfTrue="1" operator="notEqual">
      <formula>0</formula>
    </cfRule>
    <cfRule type="cellIs" dxfId="104" priority="12" stopIfTrue="1" operator="equal">
      <formula>""</formula>
    </cfRule>
  </conditionalFormatting>
  <conditionalFormatting sqref="F3">
    <cfRule type="cellIs" dxfId="103" priority="3" stopIfTrue="1" operator="notEqual">
      <formula>0</formula>
    </cfRule>
    <cfRule type="cellIs" dxfId="102" priority="4" stopIfTrue="1" operator="equal">
      <formula>""</formula>
    </cfRule>
  </conditionalFormatting>
  <conditionalFormatting sqref="F286">
    <cfRule type="cellIs" dxfId="101" priority="1" stopIfTrue="1" operator="notEqual">
      <formula>0</formula>
    </cfRule>
    <cfRule type="cellIs" dxfId="100" priority="2" stopIfTrue="1" operator="equal">
      <formula>""</formula>
    </cfRule>
  </conditionalFormatting>
  <conditionalFormatting sqref="F349">
    <cfRule type="cellIs" dxfId="99" priority="5" stopIfTrue="1" operator="notEqual">
      <formula>0</formula>
    </cfRule>
    <cfRule type="cellIs" dxfId="98" priority="6" stopIfTrue="1" operator="equal">
      <formula>""</formula>
    </cfRule>
  </conditionalFormatting>
  <conditionalFormatting sqref="F351">
    <cfRule type="cellIs" dxfId="97" priority="7" stopIfTrue="1" operator="notEqual">
      <formula>0</formula>
    </cfRule>
    <cfRule type="cellIs" dxfId="96" priority="8" stopIfTrue="1" operator="equal">
      <formula>""</formula>
    </cfRule>
  </conditionalFormatting>
  <dataValidations count="1">
    <dataValidation allowBlank="1" showInputMessage="1" showErrorMessage="1" sqref="E10:H10" xr:uid="{49A1196F-3DF2-48B1-A922-B59835A6AF44}"/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outlinePr summaryBelow="0" summaryRight="0"/>
  </sheetPr>
  <dimension ref="A1:XFD450"/>
  <sheetViews>
    <sheetView defaultGridColor="0" colorId="22" zoomScale="80" zoomScaleNormal="80" workbookViewId="0">
      <pane xSplit="10" ySplit="4" topLeftCell="K408" activePane="bottomRight" state="frozen"/>
      <selection pane="topRight" activeCell="E117" sqref="E117"/>
      <selection pane="bottomLeft" activeCell="E117" sqref="E117"/>
      <selection pane="bottomRight" activeCell="E432" sqref="E432"/>
    </sheetView>
  </sheetViews>
  <sheetFormatPr defaultColWidth="0" defaultRowHeight="12.75" customHeight="1" x14ac:dyDescent="0.3"/>
  <cols>
    <col min="1" max="1" width="1.33203125" style="251" customWidth="1"/>
    <col min="2" max="2" width="1.33203125" style="252" customWidth="1"/>
    <col min="3" max="3" width="1.33203125" style="248" customWidth="1"/>
    <col min="4" max="4" width="1.33203125" style="284" customWidth="1"/>
    <col min="5" max="5" width="60.5546875" style="249" bestFit="1" customWidth="1"/>
    <col min="6" max="6" width="12.6640625" style="249" customWidth="1"/>
    <col min="7" max="7" width="15" style="249" customWidth="1"/>
    <col min="8" max="8" width="34.88671875" style="249" customWidth="1"/>
    <col min="9" max="9" width="11.6640625" style="249" customWidth="1"/>
    <col min="10" max="10" width="2.6640625" style="249" customWidth="1"/>
    <col min="11" max="60" width="11.6640625" style="249" customWidth="1"/>
    <col min="61" max="16384" width="9.109375" style="250" hidden="1"/>
  </cols>
  <sheetData>
    <row r="1" spans="1:60" ht="26.25" customHeight="1" x14ac:dyDescent="0.3">
      <c r="A1" s="7" t="str">
        <f ca="1" xml:space="preserve"> RIGHT(CELL("filename", $A$1), LEN(CELL("filename", $A$1)) - SEARCH("]", CELL("filename", $A$1)))</f>
        <v>Stage2</v>
      </c>
      <c r="B1" s="896"/>
      <c r="C1" s="897"/>
      <c r="D1" s="898"/>
      <c r="E1" s="1"/>
      <c r="F1" s="10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60" ht="12.9" customHeight="1" x14ac:dyDescent="0.3">
      <c r="A2" s="5"/>
      <c r="B2" s="899"/>
      <c r="C2" s="897"/>
      <c r="D2" s="898"/>
      <c r="E2" s="31" t="str">
        <f xml:space="preserve"> 'Time&amp;Esc'!E$14</f>
        <v>Calendar year</v>
      </c>
      <c r="F2" s="14">
        <f ca="1" xml:space="preserve"> Outputs!F$2</f>
        <v>0</v>
      </c>
      <c r="G2" s="25" t="str">
        <f xml:space="preserve"> Outputs!I$2</f>
        <v>Error chks</v>
      </c>
      <c r="H2" s="31"/>
      <c r="I2" s="19"/>
      <c r="J2" s="31"/>
      <c r="K2" s="108">
        <f xml:space="preserve"> 'Time&amp;Esc'!K$14</f>
        <v>2017</v>
      </c>
      <c r="L2" s="108">
        <f xml:space="preserve"> 'Time&amp;Esc'!L$14</f>
        <v>2018</v>
      </c>
      <c r="M2" s="108">
        <f xml:space="preserve"> 'Time&amp;Esc'!M$14</f>
        <v>2019</v>
      </c>
      <c r="N2" s="108">
        <f xml:space="preserve"> 'Time&amp;Esc'!N$14</f>
        <v>2020</v>
      </c>
      <c r="O2" s="108">
        <f xml:space="preserve"> 'Time&amp;Esc'!O$14</f>
        <v>2021</v>
      </c>
      <c r="P2" s="108">
        <f xml:space="preserve"> 'Time&amp;Esc'!P$14</f>
        <v>2022</v>
      </c>
      <c r="Q2" s="108">
        <f xml:space="preserve"> 'Time&amp;Esc'!Q$14</f>
        <v>2023</v>
      </c>
      <c r="R2" s="108">
        <f xml:space="preserve"> 'Time&amp;Esc'!R$14</f>
        <v>2024</v>
      </c>
      <c r="S2" s="108">
        <f xml:space="preserve"> 'Time&amp;Esc'!S$14</f>
        <v>2025</v>
      </c>
      <c r="T2" s="108">
        <f xml:space="preserve"> 'Time&amp;Esc'!T$14</f>
        <v>2026</v>
      </c>
      <c r="U2" s="108">
        <f xml:space="preserve"> 'Time&amp;Esc'!U$14</f>
        <v>2027</v>
      </c>
      <c r="V2" s="108">
        <f xml:space="preserve"> 'Time&amp;Esc'!V$14</f>
        <v>2028</v>
      </c>
      <c r="W2" s="108">
        <f xml:space="preserve"> 'Time&amp;Esc'!W$14</f>
        <v>2029</v>
      </c>
      <c r="X2" s="108">
        <f xml:space="preserve"> 'Time&amp;Esc'!X$14</f>
        <v>2030</v>
      </c>
      <c r="Y2" s="108">
        <f xml:space="preserve"> 'Time&amp;Esc'!Y$14</f>
        <v>2031</v>
      </c>
      <c r="Z2" s="108">
        <f xml:space="preserve"> 'Time&amp;Esc'!Z$14</f>
        <v>2032</v>
      </c>
      <c r="AA2" s="108">
        <f xml:space="preserve"> 'Time&amp;Esc'!AA$14</f>
        <v>2033</v>
      </c>
      <c r="AB2" s="108">
        <f xml:space="preserve"> 'Time&amp;Esc'!AB$14</f>
        <v>2034</v>
      </c>
      <c r="AC2" s="108">
        <f xml:space="preserve"> 'Time&amp;Esc'!AC$14</f>
        <v>2035</v>
      </c>
      <c r="AD2" s="108">
        <f xml:space="preserve"> 'Time&amp;Esc'!AD$14</f>
        <v>2036</v>
      </c>
      <c r="AE2" s="108">
        <f xml:space="preserve"> 'Time&amp;Esc'!AE$14</f>
        <v>2037</v>
      </c>
      <c r="AF2" s="108">
        <f xml:space="preserve"> 'Time&amp;Esc'!AF$14</f>
        <v>2038</v>
      </c>
      <c r="AG2" s="108">
        <f xml:space="preserve"> 'Time&amp;Esc'!AG$14</f>
        <v>2039</v>
      </c>
      <c r="AH2" s="108">
        <f xml:space="preserve"> 'Time&amp;Esc'!AH$14</f>
        <v>2040</v>
      </c>
      <c r="AI2" s="108">
        <f xml:space="preserve"> 'Time&amp;Esc'!AI$14</f>
        <v>2041</v>
      </c>
      <c r="AJ2" s="108">
        <f xml:space="preserve"> 'Time&amp;Esc'!AJ$14</f>
        <v>2042</v>
      </c>
      <c r="AK2" s="108">
        <f xml:space="preserve"> 'Time&amp;Esc'!AK$14</f>
        <v>2043</v>
      </c>
      <c r="AL2" s="108">
        <f xml:space="preserve"> 'Time&amp;Esc'!AL$14</f>
        <v>2044</v>
      </c>
      <c r="AM2" s="108">
        <f xml:space="preserve"> 'Time&amp;Esc'!AM$14</f>
        <v>2045</v>
      </c>
      <c r="AN2" s="108">
        <f xml:space="preserve"> 'Time&amp;Esc'!AN$14</f>
        <v>2046</v>
      </c>
      <c r="AO2" s="108">
        <f xml:space="preserve"> 'Time&amp;Esc'!AO$14</f>
        <v>2047</v>
      </c>
      <c r="AP2" s="108">
        <f xml:space="preserve"> 'Time&amp;Esc'!AP$14</f>
        <v>2048</v>
      </c>
      <c r="AQ2" s="108">
        <f xml:space="preserve"> 'Time&amp;Esc'!AQ$14</f>
        <v>2049</v>
      </c>
      <c r="AR2" s="108">
        <f xml:space="preserve"> 'Time&amp;Esc'!AR$14</f>
        <v>2050</v>
      </c>
      <c r="AS2" s="108">
        <f xml:space="preserve"> 'Time&amp;Esc'!AS$14</f>
        <v>2051</v>
      </c>
      <c r="AT2" s="108">
        <f xml:space="preserve"> 'Time&amp;Esc'!AT$14</f>
        <v>2052</v>
      </c>
      <c r="AU2" s="108">
        <f xml:space="preserve"> 'Time&amp;Esc'!AU$14</f>
        <v>2053</v>
      </c>
      <c r="AV2" s="108">
        <f xml:space="preserve"> 'Time&amp;Esc'!AV$14</f>
        <v>2054</v>
      </c>
      <c r="AW2" s="108">
        <f xml:space="preserve"> 'Time&amp;Esc'!AW$14</f>
        <v>2055</v>
      </c>
      <c r="AX2" s="108">
        <f xml:space="preserve"> 'Time&amp;Esc'!AX$14</f>
        <v>2056</v>
      </c>
      <c r="AY2" s="108">
        <f xml:space="preserve"> 'Time&amp;Esc'!AY$14</f>
        <v>2057</v>
      </c>
      <c r="AZ2" s="108">
        <f xml:space="preserve"> 'Time&amp;Esc'!AZ$14</f>
        <v>2058</v>
      </c>
      <c r="BA2" s="108">
        <f xml:space="preserve"> 'Time&amp;Esc'!BA$14</f>
        <v>2059</v>
      </c>
      <c r="BB2" s="108">
        <f xml:space="preserve"> 'Time&amp;Esc'!BB$14</f>
        <v>2060</v>
      </c>
      <c r="BC2" s="108">
        <f xml:space="preserve"> 'Time&amp;Esc'!BC$14</f>
        <v>2061</v>
      </c>
      <c r="BD2" s="108">
        <f xml:space="preserve"> 'Time&amp;Esc'!BD$14</f>
        <v>2062</v>
      </c>
      <c r="BE2" s="108">
        <f xml:space="preserve"> 'Time&amp;Esc'!BE$14</f>
        <v>2063</v>
      </c>
      <c r="BF2" s="108">
        <f xml:space="preserve"> 'Time&amp;Esc'!BF$14</f>
        <v>2064</v>
      </c>
      <c r="BG2" s="108">
        <f xml:space="preserve"> 'Time&amp;Esc'!BG$14</f>
        <v>2065</v>
      </c>
      <c r="BH2" s="108">
        <f xml:space="preserve"> 'Time&amp;Esc'!BH$14</f>
        <v>2066</v>
      </c>
    </row>
    <row r="3" spans="1:60" s="253" customFormat="1" ht="12.9" customHeight="1" x14ac:dyDescent="0.3">
      <c r="A3" s="5"/>
      <c r="B3" s="899"/>
      <c r="C3" s="897"/>
      <c r="D3" s="24"/>
      <c r="E3" s="108" t="str">
        <f>'Time&amp;Esc'!E$9</f>
        <v>Model year</v>
      </c>
      <c r="F3" s="13">
        <f ca="1" xml:space="preserve"> Outputs!F$3</f>
        <v>0</v>
      </c>
      <c r="G3" s="27" t="str">
        <f xml:space="preserve"> Outputs!I$3</f>
        <v>Track chgs</v>
      </c>
      <c r="H3" s="5"/>
      <c r="I3" s="5"/>
      <c r="J3" s="5"/>
      <c r="K3" s="108">
        <f>'Time&amp;Esc'!K$9</f>
        <v>1</v>
      </c>
      <c r="L3" s="108">
        <f>'Time&amp;Esc'!L$9</f>
        <v>2</v>
      </c>
      <c r="M3" s="108">
        <f>'Time&amp;Esc'!M$9</f>
        <v>3</v>
      </c>
      <c r="N3" s="108">
        <f>'Time&amp;Esc'!N$9</f>
        <v>4</v>
      </c>
      <c r="O3" s="108">
        <f>'Time&amp;Esc'!O$9</f>
        <v>5</v>
      </c>
      <c r="P3" s="108">
        <f>'Time&amp;Esc'!P$9</f>
        <v>6</v>
      </c>
      <c r="Q3" s="108">
        <f>'Time&amp;Esc'!Q$9</f>
        <v>7</v>
      </c>
      <c r="R3" s="108">
        <f>'Time&amp;Esc'!R$9</f>
        <v>8</v>
      </c>
      <c r="S3" s="108">
        <f>'Time&amp;Esc'!S$9</f>
        <v>9</v>
      </c>
      <c r="T3" s="108">
        <f>'Time&amp;Esc'!T$9</f>
        <v>10</v>
      </c>
      <c r="U3" s="108">
        <f>'Time&amp;Esc'!U$9</f>
        <v>11</v>
      </c>
      <c r="V3" s="108">
        <f>'Time&amp;Esc'!V$9</f>
        <v>12</v>
      </c>
      <c r="W3" s="108">
        <f>'Time&amp;Esc'!W$9</f>
        <v>13</v>
      </c>
      <c r="X3" s="108">
        <f>'Time&amp;Esc'!X$9</f>
        <v>14</v>
      </c>
      <c r="Y3" s="108">
        <f>'Time&amp;Esc'!Y$9</f>
        <v>15</v>
      </c>
      <c r="Z3" s="108">
        <f>'Time&amp;Esc'!Z$9</f>
        <v>16</v>
      </c>
      <c r="AA3" s="108">
        <f>'Time&amp;Esc'!AA$9</f>
        <v>17</v>
      </c>
      <c r="AB3" s="108">
        <f>'Time&amp;Esc'!AB$9</f>
        <v>18</v>
      </c>
      <c r="AC3" s="108">
        <f>'Time&amp;Esc'!AC$9</f>
        <v>19</v>
      </c>
      <c r="AD3" s="108">
        <f>'Time&amp;Esc'!AD$9</f>
        <v>20</v>
      </c>
      <c r="AE3" s="108">
        <f>'Time&amp;Esc'!AE$9</f>
        <v>21</v>
      </c>
      <c r="AF3" s="108">
        <f>'Time&amp;Esc'!AF$9</f>
        <v>22</v>
      </c>
      <c r="AG3" s="108">
        <f>'Time&amp;Esc'!AG$9</f>
        <v>23</v>
      </c>
      <c r="AH3" s="108">
        <f>'Time&amp;Esc'!AH$9</f>
        <v>24</v>
      </c>
      <c r="AI3" s="108">
        <f>'Time&amp;Esc'!AI$9</f>
        <v>25</v>
      </c>
      <c r="AJ3" s="108">
        <f>'Time&amp;Esc'!AJ$9</f>
        <v>26</v>
      </c>
      <c r="AK3" s="108">
        <f>'Time&amp;Esc'!AK$9</f>
        <v>27</v>
      </c>
      <c r="AL3" s="108">
        <f>'Time&amp;Esc'!AL$9</f>
        <v>28</v>
      </c>
      <c r="AM3" s="108">
        <f>'Time&amp;Esc'!AM$9</f>
        <v>29</v>
      </c>
      <c r="AN3" s="108">
        <f>'Time&amp;Esc'!AN$9</f>
        <v>30</v>
      </c>
      <c r="AO3" s="108">
        <f>'Time&amp;Esc'!AO$9</f>
        <v>31</v>
      </c>
      <c r="AP3" s="108">
        <f>'Time&amp;Esc'!AP$9</f>
        <v>32</v>
      </c>
      <c r="AQ3" s="108">
        <f>'Time&amp;Esc'!AQ$9</f>
        <v>33</v>
      </c>
      <c r="AR3" s="108">
        <f>'Time&amp;Esc'!AR$9</f>
        <v>34</v>
      </c>
      <c r="AS3" s="108">
        <f>'Time&amp;Esc'!AS$9</f>
        <v>35</v>
      </c>
      <c r="AT3" s="108">
        <f>'Time&amp;Esc'!AT$9</f>
        <v>36</v>
      </c>
      <c r="AU3" s="108">
        <f>'Time&amp;Esc'!AU$9</f>
        <v>37</v>
      </c>
      <c r="AV3" s="108">
        <f>'Time&amp;Esc'!AV$9</f>
        <v>38</v>
      </c>
      <c r="AW3" s="108">
        <f>'Time&amp;Esc'!AW$9</f>
        <v>39</v>
      </c>
      <c r="AX3" s="108">
        <f>'Time&amp;Esc'!AX$9</f>
        <v>40</v>
      </c>
      <c r="AY3" s="108">
        <f>'Time&amp;Esc'!AY$9</f>
        <v>41</v>
      </c>
      <c r="AZ3" s="108">
        <f>'Time&amp;Esc'!AZ$9</f>
        <v>42</v>
      </c>
      <c r="BA3" s="108">
        <f>'Time&amp;Esc'!BA$9</f>
        <v>43</v>
      </c>
      <c r="BB3" s="108">
        <f>'Time&amp;Esc'!BB$9</f>
        <v>44</v>
      </c>
      <c r="BC3" s="108">
        <f>'Time&amp;Esc'!BC$9</f>
        <v>45</v>
      </c>
      <c r="BD3" s="108">
        <f>'Time&amp;Esc'!BD$9</f>
        <v>46</v>
      </c>
      <c r="BE3" s="108">
        <f>'Time&amp;Esc'!BE$9</f>
        <v>47</v>
      </c>
      <c r="BF3" s="108">
        <f>'Time&amp;Esc'!BF$9</f>
        <v>48</v>
      </c>
      <c r="BG3" s="108">
        <f>'Time&amp;Esc'!BG$9</f>
        <v>49</v>
      </c>
      <c r="BH3" s="108">
        <f>'Time&amp;Esc'!BH$9</f>
        <v>50</v>
      </c>
    </row>
    <row r="4" spans="1:60" ht="12.9" customHeight="1" x14ac:dyDescent="0.3">
      <c r="A4" s="5"/>
      <c r="B4" s="899"/>
      <c r="C4" s="897"/>
      <c r="D4" s="898"/>
      <c r="E4" s="109" t="s">
        <v>120</v>
      </c>
      <c r="F4" s="110" t="s">
        <v>165</v>
      </c>
      <c r="G4" s="111" t="s">
        <v>411</v>
      </c>
      <c r="H4" s="111" t="s">
        <v>412</v>
      </c>
      <c r="I4" s="110" t="s">
        <v>122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</row>
    <row r="5" spans="1:60" s="492" customFormat="1" ht="12.9" customHeight="1" x14ac:dyDescent="0.3">
      <c r="A5" s="470" t="s">
        <v>674</v>
      </c>
      <c r="B5" s="677"/>
      <c r="C5" s="678"/>
      <c r="D5" s="524"/>
      <c r="E5" s="470"/>
      <c r="F5" s="470"/>
      <c r="G5" s="470"/>
      <c r="H5" s="470"/>
      <c r="I5" s="470"/>
      <c r="J5" s="470"/>
      <c r="K5" s="470"/>
      <c r="L5" s="470"/>
      <c r="M5" s="470"/>
      <c r="N5" s="470"/>
      <c r="O5" s="470"/>
      <c r="P5" s="470"/>
      <c r="Q5" s="470"/>
      <c r="R5" s="470"/>
      <c r="S5" s="470"/>
      <c r="T5" s="470"/>
      <c r="U5" s="470"/>
      <c r="V5" s="470"/>
      <c r="W5" s="470"/>
      <c r="X5" s="470"/>
      <c r="Y5" s="470"/>
      <c r="Z5" s="470"/>
      <c r="AA5" s="470"/>
      <c r="AB5" s="470"/>
      <c r="AC5" s="470"/>
      <c r="AD5" s="470"/>
      <c r="AE5" s="470"/>
      <c r="AF5" s="470"/>
      <c r="AG5" s="470"/>
      <c r="AH5" s="470"/>
      <c r="AI5" s="470"/>
      <c r="AJ5" s="470"/>
      <c r="AK5" s="470"/>
      <c r="AL5" s="470"/>
      <c r="AM5" s="470"/>
      <c r="AN5" s="470"/>
      <c r="AO5" s="470"/>
      <c r="AP5" s="470"/>
      <c r="AQ5" s="470"/>
      <c r="AR5" s="470"/>
      <c r="AS5" s="470"/>
      <c r="AT5" s="470"/>
      <c r="AU5" s="470"/>
      <c r="AV5" s="470"/>
      <c r="AW5" s="470"/>
      <c r="AX5" s="470"/>
      <c r="AY5" s="470"/>
      <c r="AZ5" s="470"/>
      <c r="BA5" s="470"/>
      <c r="BB5" s="470"/>
      <c r="BC5" s="470"/>
      <c r="BD5" s="470"/>
      <c r="BE5" s="470"/>
      <c r="BF5" s="470"/>
      <c r="BG5" s="470"/>
      <c r="BH5" s="470"/>
    </row>
    <row r="6" spans="1:60" s="492" customFormat="1" ht="12.9" customHeight="1" x14ac:dyDescent="0.3">
      <c r="A6" s="516"/>
      <c r="B6" s="679" t="s">
        <v>675</v>
      </c>
      <c r="C6" s="620"/>
      <c r="D6" s="476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B6" s="289"/>
      <c r="AC6" s="289"/>
      <c r="AD6" s="289"/>
      <c r="AE6" s="289"/>
      <c r="AF6" s="289"/>
      <c r="AG6" s="289"/>
      <c r="AH6" s="289"/>
      <c r="AI6" s="289"/>
      <c r="AJ6" s="289"/>
      <c r="AK6" s="289"/>
      <c r="AL6" s="289"/>
      <c r="AM6" s="289"/>
      <c r="AN6" s="289"/>
      <c r="AO6" s="289"/>
      <c r="AP6" s="289"/>
      <c r="AQ6" s="289"/>
      <c r="AR6" s="289"/>
      <c r="AS6" s="289"/>
      <c r="AT6" s="289"/>
      <c r="AU6" s="289"/>
      <c r="AV6" s="289"/>
      <c r="AW6" s="289"/>
      <c r="AX6" s="289"/>
      <c r="AY6" s="289"/>
      <c r="AZ6" s="289"/>
      <c r="BA6" s="289"/>
      <c r="BB6" s="289"/>
      <c r="BC6" s="289"/>
      <c r="BD6" s="289"/>
      <c r="BE6" s="289"/>
      <c r="BF6" s="289"/>
      <c r="BG6" s="289"/>
      <c r="BH6" s="289"/>
    </row>
    <row r="7" spans="1:60" s="492" customFormat="1" ht="12.9" customHeight="1" x14ac:dyDescent="0.3">
      <c r="A7" s="516"/>
      <c r="B7" s="472"/>
      <c r="C7" s="473"/>
      <c r="D7" s="476"/>
      <c r="E7" s="543" t="str">
        <f xml:space="preserve"> Stage1!E$26</f>
        <v>Condensates Production pre-sensitivity</v>
      </c>
      <c r="F7" s="543">
        <f xml:space="preserve"> Stage1!F$26</f>
        <v>0</v>
      </c>
      <c r="G7" s="543" t="str">
        <f xml:space="preserve"> Stage1!G$26</f>
        <v>MM bbl</v>
      </c>
      <c r="H7" s="543">
        <f xml:space="preserve"> Stage1!H$26</f>
        <v>0</v>
      </c>
      <c r="I7" s="543">
        <f xml:space="preserve"> Stage1!I$26</f>
        <v>20.999999999999996</v>
      </c>
      <c r="J7" s="543">
        <f xml:space="preserve"> Stage1!J$26</f>
        <v>0</v>
      </c>
      <c r="K7" s="543">
        <f xml:space="preserve"> Stage1!K$26</f>
        <v>0</v>
      </c>
      <c r="L7" s="543">
        <f xml:space="preserve"> Stage1!L$26</f>
        <v>0</v>
      </c>
      <c r="M7" s="543">
        <f xml:space="preserve"> Stage1!M$26</f>
        <v>0</v>
      </c>
      <c r="N7" s="543">
        <f xml:space="preserve"> Stage1!N$26</f>
        <v>0</v>
      </c>
      <c r="O7" s="543">
        <f xml:space="preserve"> Stage1!O$26</f>
        <v>0</v>
      </c>
      <c r="P7" s="543">
        <f xml:space="preserve"> Stage1!P$26</f>
        <v>0</v>
      </c>
      <c r="Q7" s="543">
        <f xml:space="preserve"> Stage1!Q$26</f>
        <v>0</v>
      </c>
      <c r="R7" s="543">
        <f xml:space="preserve"> Stage1!R$26</f>
        <v>0</v>
      </c>
      <c r="S7" s="543">
        <f xml:space="preserve"> Stage1!S$26</f>
        <v>0</v>
      </c>
      <c r="T7" s="543">
        <f xml:space="preserve"> Stage1!T$26</f>
        <v>0.29399999999999998</v>
      </c>
      <c r="U7" s="543">
        <f xml:space="preserve"> Stage1!U$26</f>
        <v>0.71400000000000008</v>
      </c>
      <c r="V7" s="543">
        <f xml:space="preserve"> Stage1!V$26</f>
        <v>0.71400000000000008</v>
      </c>
      <c r="W7" s="543">
        <f xml:space="preserve"> Stage1!W$26</f>
        <v>0.71400000000000008</v>
      </c>
      <c r="X7" s="543">
        <f xml:space="preserve"> Stage1!X$26</f>
        <v>0.71400000000000008</v>
      </c>
      <c r="Y7" s="543">
        <f xml:space="preserve"> Stage1!Y$26</f>
        <v>0.71400000000000008</v>
      </c>
      <c r="Z7" s="543">
        <f xml:space="preserve"> Stage1!Z$26</f>
        <v>0.71400000000000008</v>
      </c>
      <c r="AA7" s="543">
        <f xml:space="preserve"> Stage1!AA$26</f>
        <v>0.71400000000000008</v>
      </c>
      <c r="AB7" s="543">
        <f xml:space="preserve"> Stage1!AB$26</f>
        <v>0.71400000000000008</v>
      </c>
      <c r="AC7" s="543">
        <f xml:space="preserve"> Stage1!AC$26</f>
        <v>0.71400000000000008</v>
      </c>
      <c r="AD7" s="543">
        <f xml:space="preserve"> Stage1!AD$26</f>
        <v>0.71400000000000008</v>
      </c>
      <c r="AE7" s="543">
        <f xml:space="preserve"> Stage1!AE$26</f>
        <v>0.71400000000000008</v>
      </c>
      <c r="AF7" s="543">
        <f xml:space="preserve"> Stage1!AF$26</f>
        <v>0.71400000000000008</v>
      </c>
      <c r="AG7" s="543">
        <f xml:space="preserve"> Stage1!AG$26</f>
        <v>0.71400000000000008</v>
      </c>
      <c r="AH7" s="543">
        <f xml:space="preserve"> Stage1!AH$26</f>
        <v>0.71400000000000008</v>
      </c>
      <c r="AI7" s="543">
        <f xml:space="preserve"> Stage1!AI$26</f>
        <v>0.71400000000000008</v>
      </c>
      <c r="AJ7" s="543">
        <f xml:space="preserve"> Stage1!AJ$26</f>
        <v>0.71400000000000008</v>
      </c>
      <c r="AK7" s="543">
        <f xml:space="preserve"> Stage1!AK$26</f>
        <v>0.71400000000000008</v>
      </c>
      <c r="AL7" s="543">
        <f xml:space="preserve"> Stage1!AL$26</f>
        <v>0.71400000000000008</v>
      </c>
      <c r="AM7" s="543">
        <f xml:space="preserve"> Stage1!AM$26</f>
        <v>0.71400000000000008</v>
      </c>
      <c r="AN7" s="543">
        <f xml:space="preserve"> Stage1!AN$26</f>
        <v>0.71400000000000008</v>
      </c>
      <c r="AO7" s="543">
        <f xml:space="preserve"> Stage1!AO$26</f>
        <v>0.71400000000000008</v>
      </c>
      <c r="AP7" s="543">
        <f xml:space="preserve"> Stage1!AP$26</f>
        <v>0.71400000000000008</v>
      </c>
      <c r="AQ7" s="543">
        <f xml:space="preserve"> Stage1!AQ$26</f>
        <v>0.71400000000000008</v>
      </c>
      <c r="AR7" s="543">
        <f xml:space="preserve"> Stage1!AR$26</f>
        <v>0.71400000000000008</v>
      </c>
      <c r="AS7" s="543">
        <f xml:space="preserve"> Stage1!AS$26</f>
        <v>0.71400000000000008</v>
      </c>
      <c r="AT7" s="543">
        <f xml:space="preserve"> Stage1!AT$26</f>
        <v>0.71400000000000008</v>
      </c>
      <c r="AU7" s="543">
        <f xml:space="preserve"> Stage1!AU$26</f>
        <v>0.71400000000000008</v>
      </c>
      <c r="AV7" s="543">
        <f xml:space="preserve"> Stage1!AV$26</f>
        <v>0.71400000000000008</v>
      </c>
      <c r="AW7" s="543">
        <f xml:space="preserve"> Stage1!AW$26</f>
        <v>0.71400000000000008</v>
      </c>
      <c r="AX7" s="543">
        <f xml:space="preserve"> Stage1!AX$26</f>
        <v>0</v>
      </c>
      <c r="AY7" s="543">
        <f xml:space="preserve"> Stage1!AY$26</f>
        <v>0</v>
      </c>
      <c r="AZ7" s="543">
        <f xml:space="preserve"> Stage1!AZ$26</f>
        <v>0</v>
      </c>
      <c r="BA7" s="543">
        <f xml:space="preserve"> Stage1!BA$26</f>
        <v>0</v>
      </c>
      <c r="BB7" s="543">
        <f xml:space="preserve"> Stage1!BB$26</f>
        <v>0</v>
      </c>
      <c r="BC7" s="543">
        <f xml:space="preserve"> Stage1!BC$26</f>
        <v>0</v>
      </c>
      <c r="BD7" s="543">
        <f xml:space="preserve"> Stage1!BD$26</f>
        <v>0</v>
      </c>
      <c r="BE7" s="543">
        <f xml:space="preserve"> Stage1!BE$26</f>
        <v>0</v>
      </c>
      <c r="BF7" s="543">
        <f xml:space="preserve"> Stage1!BF$26</f>
        <v>0</v>
      </c>
      <c r="BG7" s="543">
        <f xml:space="preserve"> Stage1!BG$26</f>
        <v>0</v>
      </c>
      <c r="BH7" s="543">
        <f xml:space="preserve"> Stage1!BH$26</f>
        <v>0</v>
      </c>
    </row>
    <row r="8" spans="1:60" s="493" customFormat="1" ht="12.9" customHeight="1" x14ac:dyDescent="0.3">
      <c r="A8" s="516"/>
      <c r="B8" s="472"/>
      <c r="C8" s="473"/>
      <c r="D8" s="680"/>
      <c r="E8" s="516" t="str">
        <f xml:space="preserve"> "Total " &amp; E7</f>
        <v>Total Condensates Production pre-sensitivity</v>
      </c>
      <c r="F8" s="516">
        <f>SUM(K7:BH7)</f>
        <v>20.999999999999996</v>
      </c>
      <c r="G8" s="516" t="s">
        <v>581</v>
      </c>
      <c r="H8" s="516"/>
      <c r="I8" s="516"/>
      <c r="J8" s="516"/>
      <c r="K8" s="516"/>
      <c r="L8" s="516"/>
      <c r="M8" s="516"/>
      <c r="N8" s="516"/>
      <c r="O8" s="516"/>
      <c r="P8" s="516"/>
      <c r="Q8" s="516"/>
      <c r="R8" s="516"/>
      <c r="S8" s="516"/>
      <c r="T8" s="516"/>
      <c r="U8" s="516"/>
      <c r="V8" s="516"/>
      <c r="W8" s="516"/>
      <c r="X8" s="516"/>
      <c r="Y8" s="516"/>
      <c r="Z8" s="516"/>
      <c r="AA8" s="516"/>
      <c r="AB8" s="516"/>
      <c r="AC8" s="516"/>
      <c r="AD8" s="516"/>
      <c r="AE8" s="516"/>
      <c r="AF8" s="516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  <c r="BE8" s="516"/>
      <c r="BF8" s="516"/>
      <c r="BG8" s="516"/>
      <c r="BH8" s="516"/>
    </row>
    <row r="9" spans="1:60" s="492" customFormat="1" ht="12.9" customHeight="1" x14ac:dyDescent="0.3">
      <c r="A9" s="516"/>
      <c r="B9" s="679"/>
      <c r="C9" s="620"/>
      <c r="D9" s="476"/>
      <c r="E9" s="289"/>
      <c r="F9" s="289"/>
      <c r="G9" s="289"/>
      <c r="H9" s="289"/>
      <c r="I9" s="289"/>
      <c r="J9" s="289"/>
      <c r="K9" s="289"/>
      <c r="L9" s="289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  <c r="AP9" s="289"/>
      <c r="AQ9" s="289"/>
      <c r="AR9" s="289"/>
      <c r="AS9" s="289"/>
      <c r="AT9" s="289"/>
      <c r="AU9" s="289"/>
      <c r="AV9" s="289"/>
      <c r="AW9" s="289"/>
      <c r="AX9" s="289"/>
      <c r="AY9" s="289"/>
      <c r="AZ9" s="289"/>
      <c r="BA9" s="289"/>
      <c r="BB9" s="289"/>
      <c r="BC9" s="289"/>
      <c r="BD9" s="289"/>
      <c r="BE9" s="289"/>
      <c r="BF9" s="289"/>
      <c r="BG9" s="289"/>
      <c r="BH9" s="289"/>
    </row>
    <row r="10" spans="1:60" s="492" customFormat="1" ht="12.9" customHeight="1" x14ac:dyDescent="0.3">
      <c r="A10" s="516"/>
      <c r="B10" s="679"/>
      <c r="C10" s="620" t="s">
        <v>676</v>
      </c>
      <c r="D10" s="476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</row>
    <row r="11" spans="1:60" s="487" customFormat="1" ht="12.9" customHeight="1" x14ac:dyDescent="0.3">
      <c r="A11" s="632"/>
      <c r="B11" s="478"/>
      <c r="C11" s="479"/>
      <c r="D11" s="681"/>
      <c r="E11" s="616" t="str">
        <f xml:space="preserve"> Stage1!E$42</f>
        <v>Gas Production Volume</v>
      </c>
      <c r="F11" s="616">
        <f xml:space="preserve"> Stage1!F$42</f>
        <v>0</v>
      </c>
      <c r="G11" s="616" t="str">
        <f xml:space="preserve"> Stage1!G$42</f>
        <v>tcf</v>
      </c>
      <c r="H11" s="616">
        <f xml:space="preserve"> Stage1!H$42</f>
        <v>0</v>
      </c>
      <c r="I11" s="616">
        <f xml:space="preserve"> Stage1!I$42</f>
        <v>2.9999999999999996</v>
      </c>
      <c r="J11" s="616">
        <f xml:space="preserve"> Stage1!J$42</f>
        <v>0</v>
      </c>
      <c r="K11" s="616">
        <f xml:space="preserve"> Stage1!K$42</f>
        <v>0</v>
      </c>
      <c r="L11" s="616">
        <f xml:space="preserve"> Stage1!L$42</f>
        <v>0</v>
      </c>
      <c r="M11" s="616">
        <f xml:space="preserve"> Stage1!M$42</f>
        <v>0</v>
      </c>
      <c r="N11" s="616">
        <f xml:space="preserve"> Stage1!N$42</f>
        <v>0</v>
      </c>
      <c r="O11" s="616">
        <f xml:space="preserve"> Stage1!O$42</f>
        <v>0</v>
      </c>
      <c r="P11" s="616">
        <f xml:space="preserve"> Stage1!P$42</f>
        <v>0</v>
      </c>
      <c r="Q11" s="616">
        <f xml:space="preserve"> Stage1!Q$42</f>
        <v>0</v>
      </c>
      <c r="R11" s="616">
        <f xml:space="preserve"> Stage1!R$42</f>
        <v>0</v>
      </c>
      <c r="S11" s="616">
        <f xml:space="preserve"> Stage1!S$42</f>
        <v>0</v>
      </c>
      <c r="T11" s="616">
        <f xml:space="preserve"> Stage1!T$42</f>
        <v>4.2000000000000003E-2</v>
      </c>
      <c r="U11" s="616">
        <f xml:space="preserve"> Stage1!U$42</f>
        <v>0.10200000000000001</v>
      </c>
      <c r="V11" s="616">
        <f xml:space="preserve"> Stage1!V$42</f>
        <v>0.10200000000000001</v>
      </c>
      <c r="W11" s="616">
        <f xml:space="preserve"> Stage1!W$42</f>
        <v>0.10200000000000001</v>
      </c>
      <c r="X11" s="616">
        <f xml:space="preserve"> Stage1!X$42</f>
        <v>0.10200000000000001</v>
      </c>
      <c r="Y11" s="616">
        <f xml:space="preserve"> Stage1!Y$42</f>
        <v>0.10200000000000001</v>
      </c>
      <c r="Z11" s="616">
        <f xml:space="preserve"> Stage1!Z$42</f>
        <v>0.10200000000000001</v>
      </c>
      <c r="AA11" s="616">
        <f xml:space="preserve"> Stage1!AA$42</f>
        <v>0.10200000000000001</v>
      </c>
      <c r="AB11" s="616">
        <f xml:space="preserve"> Stage1!AB$42</f>
        <v>0.10200000000000001</v>
      </c>
      <c r="AC11" s="616">
        <f xml:space="preserve"> Stage1!AC$42</f>
        <v>0.10200000000000001</v>
      </c>
      <c r="AD11" s="616">
        <f xml:space="preserve"> Stage1!AD$42</f>
        <v>0.10200000000000001</v>
      </c>
      <c r="AE11" s="616">
        <f xml:space="preserve"> Stage1!AE$42</f>
        <v>0.10200000000000001</v>
      </c>
      <c r="AF11" s="616">
        <f xml:space="preserve"> Stage1!AF$42</f>
        <v>0.10200000000000001</v>
      </c>
      <c r="AG11" s="616">
        <f xml:space="preserve"> Stage1!AG$42</f>
        <v>0.10200000000000001</v>
      </c>
      <c r="AH11" s="616">
        <f xml:space="preserve"> Stage1!AH$42</f>
        <v>0.10200000000000001</v>
      </c>
      <c r="AI11" s="616">
        <f xml:space="preserve"> Stage1!AI$42</f>
        <v>0.10200000000000001</v>
      </c>
      <c r="AJ11" s="616">
        <f xml:space="preserve"> Stage1!AJ$42</f>
        <v>0.10200000000000001</v>
      </c>
      <c r="AK11" s="616">
        <f xml:space="preserve"> Stage1!AK$42</f>
        <v>0.10200000000000001</v>
      </c>
      <c r="AL11" s="616">
        <f xml:space="preserve"> Stage1!AL$42</f>
        <v>0.10200000000000001</v>
      </c>
      <c r="AM11" s="616">
        <f xml:space="preserve"> Stage1!AM$42</f>
        <v>0.10200000000000001</v>
      </c>
      <c r="AN11" s="616">
        <f xml:space="preserve"> Stage1!AN$42</f>
        <v>0.10200000000000001</v>
      </c>
      <c r="AO11" s="616">
        <f xml:space="preserve"> Stage1!AO$42</f>
        <v>0.10200000000000001</v>
      </c>
      <c r="AP11" s="616">
        <f xml:space="preserve"> Stage1!AP$42</f>
        <v>0.10200000000000001</v>
      </c>
      <c r="AQ11" s="616">
        <f xml:space="preserve"> Stage1!AQ$42</f>
        <v>0.10200000000000001</v>
      </c>
      <c r="AR11" s="616">
        <f xml:space="preserve"> Stage1!AR$42</f>
        <v>0.10200000000000001</v>
      </c>
      <c r="AS11" s="616">
        <f xml:space="preserve"> Stage1!AS$42</f>
        <v>0.10200000000000001</v>
      </c>
      <c r="AT11" s="616">
        <f xml:space="preserve"> Stage1!AT$42</f>
        <v>0.10200000000000001</v>
      </c>
      <c r="AU11" s="616">
        <f xml:space="preserve"> Stage1!AU$42</f>
        <v>0.10200000000000001</v>
      </c>
      <c r="AV11" s="616">
        <f xml:space="preserve"> Stage1!AV$42</f>
        <v>0.10200000000000001</v>
      </c>
      <c r="AW11" s="616">
        <f xml:space="preserve"> Stage1!AW$42</f>
        <v>0.10200000000000001</v>
      </c>
      <c r="AX11" s="616">
        <f xml:space="preserve"> Stage1!AX$42</f>
        <v>0</v>
      </c>
      <c r="AY11" s="616">
        <f xml:space="preserve"> Stage1!AY$42</f>
        <v>0</v>
      </c>
      <c r="AZ11" s="616">
        <f xml:space="preserve"> Stage1!AZ$42</f>
        <v>0</v>
      </c>
      <c r="BA11" s="616">
        <f xml:space="preserve"> Stage1!BA$42</f>
        <v>0</v>
      </c>
      <c r="BB11" s="616">
        <f xml:space="preserve"> Stage1!BB$42</f>
        <v>0</v>
      </c>
      <c r="BC11" s="616">
        <f xml:space="preserve"> Stage1!BC$42</f>
        <v>0</v>
      </c>
      <c r="BD11" s="616">
        <f xml:space="preserve"> Stage1!BD$42</f>
        <v>0</v>
      </c>
      <c r="BE11" s="616">
        <f xml:space="preserve"> Stage1!BE$42</f>
        <v>0</v>
      </c>
      <c r="BF11" s="616">
        <f xml:space="preserve"> Stage1!BF$42</f>
        <v>0</v>
      </c>
      <c r="BG11" s="616">
        <f xml:space="preserve"> Stage1!BG$42</f>
        <v>0</v>
      </c>
      <c r="BH11" s="616">
        <f xml:space="preserve"> Stage1!BH$42</f>
        <v>0</v>
      </c>
    </row>
    <row r="12" spans="1:60" s="487" customFormat="1" ht="12.9" customHeight="1" x14ac:dyDescent="0.3">
      <c r="A12" s="632"/>
      <c r="B12" s="478"/>
      <c r="C12" s="479"/>
      <c r="D12" s="681"/>
      <c r="E12" s="651" t="str">
        <f xml:space="preserve"> InpC!E$147</f>
        <v>Cubic metres to cubic feet</v>
      </c>
      <c r="F12" s="616">
        <f xml:space="preserve"> InpC!F$147</f>
        <v>35.314700000000002</v>
      </c>
      <c r="G12" s="651" t="str">
        <f xml:space="preserve"> InpC!G$147</f>
        <v>factor</v>
      </c>
      <c r="H12" s="616"/>
      <c r="I12" s="616"/>
      <c r="J12" s="616"/>
      <c r="K12" s="616"/>
      <c r="L12" s="616"/>
      <c r="M12" s="616"/>
      <c r="N12" s="616"/>
      <c r="O12" s="616"/>
      <c r="P12" s="616"/>
      <c r="Q12" s="616"/>
      <c r="R12" s="616"/>
      <c r="S12" s="616"/>
      <c r="T12" s="616"/>
      <c r="U12" s="616"/>
      <c r="V12" s="616"/>
      <c r="W12" s="616"/>
      <c r="X12" s="616"/>
      <c r="Y12" s="616"/>
      <c r="Z12" s="616"/>
      <c r="AA12" s="616"/>
      <c r="AB12" s="616"/>
      <c r="AC12" s="616"/>
      <c r="AD12" s="616"/>
      <c r="AE12" s="616"/>
      <c r="AF12" s="616"/>
      <c r="AG12" s="616"/>
      <c r="AH12" s="616"/>
      <c r="AI12" s="616"/>
      <c r="AJ12" s="616"/>
      <c r="AK12" s="616"/>
      <c r="AL12" s="616"/>
      <c r="AM12" s="616"/>
      <c r="AN12" s="616"/>
      <c r="AO12" s="616"/>
      <c r="AP12" s="616"/>
      <c r="AQ12" s="616"/>
      <c r="AR12" s="616"/>
      <c r="AS12" s="616"/>
      <c r="AT12" s="616"/>
      <c r="AU12" s="616"/>
      <c r="AV12" s="616"/>
      <c r="AW12" s="616"/>
      <c r="AX12" s="616"/>
      <c r="AY12" s="616"/>
      <c r="AZ12" s="616"/>
      <c r="BA12" s="616"/>
      <c r="BB12" s="616"/>
      <c r="BC12" s="616"/>
      <c r="BD12" s="616"/>
      <c r="BE12" s="616"/>
      <c r="BF12" s="616"/>
      <c r="BG12" s="616"/>
      <c r="BH12" s="616"/>
    </row>
    <row r="13" spans="1:60" s="487" customFormat="1" ht="12.9" customHeight="1" x14ac:dyDescent="0.3">
      <c r="A13" s="632"/>
      <c r="B13" s="478"/>
      <c r="C13" s="479"/>
      <c r="D13" s="681"/>
      <c r="E13" s="651" t="str">
        <f xml:space="preserve"> InpC!E$146</f>
        <v>A barrel of oil equivalent</v>
      </c>
      <c r="F13" s="616">
        <f xml:space="preserve"> InpC!F$146</f>
        <v>158.98699999999999</v>
      </c>
      <c r="G13" s="651" t="str">
        <f xml:space="preserve"> InpC!G$146</f>
        <v>cubic metres</v>
      </c>
      <c r="H13" s="616"/>
      <c r="I13" s="616"/>
      <c r="J13" s="616"/>
      <c r="K13" s="616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616"/>
      <c r="X13" s="616"/>
      <c r="Y13" s="616"/>
      <c r="Z13" s="616"/>
      <c r="AA13" s="616"/>
      <c r="AB13" s="616"/>
      <c r="AC13" s="616"/>
      <c r="AD13" s="616"/>
      <c r="AE13" s="616"/>
      <c r="AF13" s="616"/>
      <c r="AG13" s="616"/>
      <c r="AH13" s="616"/>
      <c r="AI13" s="616"/>
      <c r="AJ13" s="616"/>
      <c r="AK13" s="616"/>
      <c r="AL13" s="616"/>
      <c r="AM13" s="616"/>
      <c r="AN13" s="616"/>
      <c r="AO13" s="616"/>
      <c r="AP13" s="616"/>
      <c r="AQ13" s="616"/>
      <c r="AR13" s="616"/>
      <c r="AS13" s="616"/>
      <c r="AT13" s="616"/>
      <c r="AU13" s="616"/>
      <c r="AV13" s="616"/>
      <c r="AW13" s="616"/>
      <c r="AX13" s="616"/>
      <c r="AY13" s="616"/>
      <c r="AZ13" s="616"/>
      <c r="BA13" s="616"/>
      <c r="BB13" s="616"/>
      <c r="BC13" s="616"/>
      <c r="BD13" s="616"/>
      <c r="BE13" s="616"/>
      <c r="BF13" s="616"/>
      <c r="BG13" s="616"/>
      <c r="BH13" s="616"/>
    </row>
    <row r="14" spans="1:60" s="487" customFormat="1" ht="12.9" customHeight="1" x14ac:dyDescent="0.3">
      <c r="A14" s="632"/>
      <c r="B14" s="478"/>
      <c r="C14" s="479"/>
      <c r="D14" s="681"/>
      <c r="E14" s="651" t="str">
        <f xml:space="preserve"> InpC!E$163</f>
        <v>Thousands in a million</v>
      </c>
      <c r="F14" s="651">
        <f xml:space="preserve"> InpC!F$163</f>
        <v>1000</v>
      </c>
      <c r="G14" s="651" t="str">
        <f xml:space="preserve"> InpC!G$163</f>
        <v>factor</v>
      </c>
      <c r="H14" s="651" t="str">
        <f xml:space="preserve"> InpC!H$163</f>
        <v>Technical constant</v>
      </c>
      <c r="I14" s="651">
        <f xml:space="preserve"> InpC!I$163</f>
        <v>0</v>
      </c>
      <c r="J14" s="651">
        <f xml:space="preserve"> InpC!J$163</f>
        <v>0</v>
      </c>
      <c r="K14" s="651">
        <f xml:space="preserve"> InpC!K$163</f>
        <v>0</v>
      </c>
      <c r="L14" s="651">
        <f xml:space="preserve"> InpC!N$163</f>
        <v>0</v>
      </c>
      <c r="M14" s="651">
        <f xml:space="preserve"> InpC!O$163</f>
        <v>0</v>
      </c>
      <c r="N14" s="651">
        <f xml:space="preserve"> InpC!P$163</f>
        <v>0</v>
      </c>
      <c r="O14" s="651">
        <f xml:space="preserve"> InpC!Q$163</f>
        <v>0</v>
      </c>
      <c r="P14" s="651">
        <f xml:space="preserve"> InpC!R$163</f>
        <v>0</v>
      </c>
      <c r="Q14" s="651">
        <f xml:space="preserve"> InpC!S$163</f>
        <v>0</v>
      </c>
      <c r="R14" s="651">
        <f xml:space="preserve"> InpC!T$163</f>
        <v>0</v>
      </c>
      <c r="S14" s="651">
        <f xml:space="preserve"> InpC!U$163</f>
        <v>0</v>
      </c>
      <c r="T14" s="651">
        <f xml:space="preserve"> InpC!V$163</f>
        <v>0</v>
      </c>
      <c r="U14" s="651">
        <f xml:space="preserve"> InpC!W$163</f>
        <v>0</v>
      </c>
      <c r="V14" s="651">
        <f xml:space="preserve"> InpC!X$163</f>
        <v>0</v>
      </c>
      <c r="W14" s="651">
        <f xml:space="preserve"> InpC!Y$163</f>
        <v>0</v>
      </c>
      <c r="X14" s="651">
        <f xml:space="preserve"> InpC!Z$163</f>
        <v>0</v>
      </c>
      <c r="Y14" s="651">
        <f xml:space="preserve"> InpC!AA$163</f>
        <v>0</v>
      </c>
      <c r="Z14" s="651">
        <f xml:space="preserve"> InpC!AB$163</f>
        <v>0</v>
      </c>
      <c r="AA14" s="651">
        <f xml:space="preserve"> InpC!AC$163</f>
        <v>0</v>
      </c>
      <c r="AB14" s="651">
        <f xml:space="preserve"> InpC!AD$163</f>
        <v>0</v>
      </c>
      <c r="AC14" s="651">
        <f xml:space="preserve"> InpC!AE$163</f>
        <v>0</v>
      </c>
      <c r="AD14" s="651">
        <f xml:space="preserve"> InpC!AF$163</f>
        <v>0</v>
      </c>
      <c r="AE14" s="651">
        <f xml:space="preserve"> InpC!AG$163</f>
        <v>0</v>
      </c>
      <c r="AF14" s="651">
        <f xml:space="preserve"> InpC!AH$163</f>
        <v>0</v>
      </c>
      <c r="AG14" s="651">
        <f xml:space="preserve"> InpC!AI$163</f>
        <v>0</v>
      </c>
      <c r="AH14" s="651">
        <f xml:space="preserve"> InpC!AJ$163</f>
        <v>0</v>
      </c>
      <c r="AI14" s="651">
        <f xml:space="preserve"> InpC!AK$163</f>
        <v>0</v>
      </c>
      <c r="AJ14" s="651">
        <f xml:space="preserve"> InpC!AL$163</f>
        <v>0</v>
      </c>
      <c r="AK14" s="651">
        <f xml:space="preserve"> InpC!AM$163</f>
        <v>0</v>
      </c>
      <c r="AL14" s="651">
        <f xml:space="preserve"> InpC!AN$163</f>
        <v>0</v>
      </c>
      <c r="AM14" s="651">
        <f xml:space="preserve"> InpC!AO$163</f>
        <v>0</v>
      </c>
      <c r="AN14" s="651">
        <f xml:space="preserve"> InpC!AP$163</f>
        <v>0</v>
      </c>
      <c r="AO14" s="651">
        <f xml:space="preserve"> InpC!AQ$163</f>
        <v>0</v>
      </c>
      <c r="AP14" s="651">
        <f xml:space="preserve"> InpC!AR$163</f>
        <v>0</v>
      </c>
      <c r="AQ14" s="651">
        <f xml:space="preserve"> InpC!AS$163</f>
        <v>0</v>
      </c>
      <c r="AR14" s="651">
        <f xml:space="preserve"> InpC!AT$163</f>
        <v>0</v>
      </c>
      <c r="AS14" s="651">
        <f xml:space="preserve"> InpC!AU$163</f>
        <v>0</v>
      </c>
      <c r="AT14" s="651">
        <f xml:space="preserve"> InpC!AV$163</f>
        <v>0</v>
      </c>
      <c r="AU14" s="651">
        <f xml:space="preserve"> InpC!AW$163</f>
        <v>0</v>
      </c>
      <c r="AV14" s="651">
        <f xml:space="preserve"> InpC!AX$163</f>
        <v>0</v>
      </c>
      <c r="AW14" s="651">
        <f xml:space="preserve"> InpC!AY$163</f>
        <v>0</v>
      </c>
      <c r="AX14" s="651">
        <f xml:space="preserve"> InpC!AZ$163</f>
        <v>0</v>
      </c>
      <c r="AY14" s="651">
        <f xml:space="preserve"> InpC!BA$163</f>
        <v>0</v>
      </c>
      <c r="AZ14" s="651">
        <f xml:space="preserve"> InpC!BB$163</f>
        <v>0</v>
      </c>
      <c r="BA14" s="651">
        <f xml:space="preserve"> InpC!BC$163</f>
        <v>0</v>
      </c>
      <c r="BB14" s="651">
        <f xml:space="preserve"> InpC!BD$163</f>
        <v>0</v>
      </c>
      <c r="BC14" s="651">
        <f xml:space="preserve"> InpC!BE$163</f>
        <v>0</v>
      </c>
      <c r="BD14" s="651">
        <f xml:space="preserve"> InpC!BF$163</f>
        <v>0</v>
      </c>
      <c r="BE14" s="651">
        <f xml:space="preserve"> InpC!BG$163</f>
        <v>0</v>
      </c>
      <c r="BF14" s="651">
        <f xml:space="preserve"> InpC!BH$163</f>
        <v>0</v>
      </c>
      <c r="BG14" s="651">
        <f xml:space="preserve"> InpC!BI$163</f>
        <v>0</v>
      </c>
      <c r="BH14" s="651">
        <f xml:space="preserve"> InpC!BJ$163</f>
        <v>0</v>
      </c>
    </row>
    <row r="15" spans="1:60" s="493" customFormat="1" ht="12.9" customHeight="1" x14ac:dyDescent="0.3">
      <c r="A15" s="516"/>
      <c r="B15" s="472"/>
      <c r="C15" s="473"/>
      <c r="D15" s="680"/>
      <c r="E15" s="516" t="s">
        <v>676</v>
      </c>
      <c r="F15" s="516"/>
      <c r="G15" s="516" t="s">
        <v>677</v>
      </c>
      <c r="H15" s="516"/>
      <c r="I15" s="516">
        <f xml:space="preserve"> SUM(K15:BH15)</f>
        <v>534.32330771428633</v>
      </c>
      <c r="J15" s="516"/>
      <c r="K15" s="516">
        <f xml:space="preserve"> (K11 / ($F$12 * $F$13)) * $F$14 * $F$14</f>
        <v>0</v>
      </c>
      <c r="L15" s="516">
        <f t="shared" ref="L15:BH15" si="0" xml:space="preserve"> (L11 / ($F$12 * $F$13)) * $F$14 * $F$14</f>
        <v>0</v>
      </c>
      <c r="M15" s="516">
        <f t="shared" si="0"/>
        <v>0</v>
      </c>
      <c r="N15" s="516">
        <f t="shared" si="0"/>
        <v>0</v>
      </c>
      <c r="O15" s="516">
        <f t="shared" si="0"/>
        <v>0</v>
      </c>
      <c r="P15" s="516">
        <f t="shared" si="0"/>
        <v>0</v>
      </c>
      <c r="Q15" s="516">
        <f t="shared" si="0"/>
        <v>0</v>
      </c>
      <c r="R15" s="516">
        <f t="shared" si="0"/>
        <v>0</v>
      </c>
      <c r="S15" s="516">
        <f t="shared" si="0"/>
        <v>0</v>
      </c>
      <c r="T15" s="516">
        <f t="shared" si="0"/>
        <v>7.4805263080000053</v>
      </c>
      <c r="U15" s="516">
        <f t="shared" si="0"/>
        <v>18.166992462285727</v>
      </c>
      <c r="V15" s="516">
        <f t="shared" si="0"/>
        <v>18.166992462285727</v>
      </c>
      <c r="W15" s="516">
        <f t="shared" si="0"/>
        <v>18.166992462285727</v>
      </c>
      <c r="X15" s="516">
        <f t="shared" si="0"/>
        <v>18.166992462285727</v>
      </c>
      <c r="Y15" s="516">
        <f t="shared" si="0"/>
        <v>18.166992462285727</v>
      </c>
      <c r="Z15" s="516">
        <f t="shared" si="0"/>
        <v>18.166992462285727</v>
      </c>
      <c r="AA15" s="516">
        <f t="shared" si="0"/>
        <v>18.166992462285727</v>
      </c>
      <c r="AB15" s="516">
        <f t="shared" si="0"/>
        <v>18.166992462285727</v>
      </c>
      <c r="AC15" s="516">
        <f t="shared" si="0"/>
        <v>18.166992462285727</v>
      </c>
      <c r="AD15" s="516">
        <f t="shared" si="0"/>
        <v>18.166992462285727</v>
      </c>
      <c r="AE15" s="516">
        <f t="shared" si="0"/>
        <v>18.166992462285727</v>
      </c>
      <c r="AF15" s="516">
        <f t="shared" si="0"/>
        <v>18.166992462285727</v>
      </c>
      <c r="AG15" s="516">
        <f t="shared" si="0"/>
        <v>18.166992462285727</v>
      </c>
      <c r="AH15" s="516">
        <f t="shared" si="0"/>
        <v>18.166992462285727</v>
      </c>
      <c r="AI15" s="516">
        <f t="shared" si="0"/>
        <v>18.166992462285727</v>
      </c>
      <c r="AJ15" s="516">
        <f t="shared" si="0"/>
        <v>18.166992462285727</v>
      </c>
      <c r="AK15" s="516">
        <f t="shared" si="0"/>
        <v>18.166992462285727</v>
      </c>
      <c r="AL15" s="516">
        <f t="shared" si="0"/>
        <v>18.166992462285727</v>
      </c>
      <c r="AM15" s="516">
        <f t="shared" si="0"/>
        <v>18.166992462285727</v>
      </c>
      <c r="AN15" s="516">
        <f t="shared" si="0"/>
        <v>18.166992462285727</v>
      </c>
      <c r="AO15" s="516">
        <f t="shared" si="0"/>
        <v>18.166992462285727</v>
      </c>
      <c r="AP15" s="516">
        <f t="shared" si="0"/>
        <v>18.166992462285727</v>
      </c>
      <c r="AQ15" s="516">
        <f t="shared" si="0"/>
        <v>18.166992462285727</v>
      </c>
      <c r="AR15" s="516">
        <f t="shared" si="0"/>
        <v>18.166992462285727</v>
      </c>
      <c r="AS15" s="516">
        <f t="shared" si="0"/>
        <v>18.166992462285727</v>
      </c>
      <c r="AT15" s="516">
        <f t="shared" si="0"/>
        <v>18.166992462285727</v>
      </c>
      <c r="AU15" s="516">
        <f t="shared" si="0"/>
        <v>18.166992462285727</v>
      </c>
      <c r="AV15" s="516">
        <f t="shared" si="0"/>
        <v>18.166992462285727</v>
      </c>
      <c r="AW15" s="516">
        <f t="shared" si="0"/>
        <v>18.166992462285727</v>
      </c>
      <c r="AX15" s="516">
        <f t="shared" si="0"/>
        <v>0</v>
      </c>
      <c r="AY15" s="516">
        <f t="shared" si="0"/>
        <v>0</v>
      </c>
      <c r="AZ15" s="516">
        <f t="shared" si="0"/>
        <v>0</v>
      </c>
      <c r="BA15" s="516">
        <f t="shared" si="0"/>
        <v>0</v>
      </c>
      <c r="BB15" s="516">
        <f t="shared" si="0"/>
        <v>0</v>
      </c>
      <c r="BC15" s="516">
        <f t="shared" si="0"/>
        <v>0</v>
      </c>
      <c r="BD15" s="516">
        <f t="shared" si="0"/>
        <v>0</v>
      </c>
      <c r="BE15" s="516">
        <f t="shared" si="0"/>
        <v>0</v>
      </c>
      <c r="BF15" s="516">
        <f t="shared" si="0"/>
        <v>0</v>
      </c>
      <c r="BG15" s="516">
        <f t="shared" si="0"/>
        <v>0</v>
      </c>
      <c r="BH15" s="516">
        <f t="shared" si="0"/>
        <v>0</v>
      </c>
    </row>
    <row r="16" spans="1:60" s="493" customFormat="1" ht="12.9" customHeight="1" x14ac:dyDescent="0.3">
      <c r="A16" s="516"/>
      <c r="B16" s="472"/>
      <c r="C16" s="473"/>
      <c r="D16" s="680"/>
      <c r="E16" s="516" t="str">
        <f xml:space="preserve"> "Total " &amp; C10</f>
        <v>Total Gas Production in boe</v>
      </c>
      <c r="F16" s="516">
        <f>SUM(K15:BH15)</f>
        <v>534.32330771428633</v>
      </c>
      <c r="G16" s="516" t="s">
        <v>677</v>
      </c>
      <c r="H16" s="516"/>
      <c r="I16" s="516"/>
      <c r="J16" s="516"/>
      <c r="K16" s="516"/>
      <c r="L16" s="516"/>
      <c r="M16" s="516"/>
      <c r="N16" s="516"/>
      <c r="O16" s="516"/>
      <c r="P16" s="516"/>
      <c r="Q16" s="516"/>
      <c r="R16" s="516"/>
      <c r="S16" s="516"/>
      <c r="T16" s="516"/>
      <c r="U16" s="516"/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  <c r="BE16" s="516"/>
      <c r="BF16" s="516"/>
      <c r="BG16" s="516"/>
      <c r="BH16" s="516"/>
    </row>
    <row r="17" spans="1:16384" s="487" customFormat="1" ht="12.9" customHeight="1" x14ac:dyDescent="0.3">
      <c r="A17" s="632"/>
      <c r="B17" s="478"/>
      <c r="C17" s="479"/>
      <c r="D17" s="681"/>
      <c r="E17" s="616"/>
      <c r="F17" s="616"/>
      <c r="G17" s="616"/>
      <c r="H17" s="616"/>
      <c r="I17" s="616"/>
      <c r="J17" s="616"/>
      <c r="K17" s="616"/>
      <c r="L17" s="616"/>
      <c r="M17" s="616"/>
      <c r="N17" s="616"/>
      <c r="O17" s="616"/>
      <c r="P17" s="616"/>
      <c r="Q17" s="616"/>
      <c r="R17" s="616"/>
      <c r="S17" s="616"/>
      <c r="T17" s="616"/>
      <c r="U17" s="616"/>
      <c r="V17" s="616"/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616"/>
      <c r="AL17" s="616"/>
      <c r="AM17" s="616"/>
      <c r="AN17" s="616"/>
      <c r="AO17" s="616"/>
      <c r="AP17" s="616"/>
      <c r="AQ17" s="616"/>
      <c r="AR17" s="616"/>
      <c r="AS17" s="616"/>
      <c r="AT17" s="616"/>
      <c r="AU17" s="616"/>
      <c r="AV17" s="616"/>
      <c r="AW17" s="616"/>
      <c r="AX17" s="616"/>
      <c r="AY17" s="616"/>
      <c r="AZ17" s="616"/>
      <c r="BA17" s="616"/>
      <c r="BB17" s="616"/>
      <c r="BC17" s="616"/>
      <c r="BD17" s="616"/>
      <c r="BE17" s="616"/>
      <c r="BF17" s="616"/>
      <c r="BG17" s="616"/>
      <c r="BH17" s="616"/>
    </row>
    <row r="18" spans="1:16384" s="492" customFormat="1" ht="12.9" customHeight="1" x14ac:dyDescent="0.3">
      <c r="A18" s="516"/>
      <c r="B18" s="679"/>
      <c r="C18" s="620" t="s">
        <v>678</v>
      </c>
      <c r="D18" s="476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  <c r="AQ18" s="289"/>
      <c r="AR18" s="289"/>
      <c r="AS18" s="289"/>
      <c r="AT18" s="289"/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89"/>
    </row>
    <row r="19" spans="1:16384" s="487" customFormat="1" ht="12.9" customHeight="1" x14ac:dyDescent="0.3">
      <c r="A19" s="632"/>
      <c r="B19" s="478"/>
      <c r="C19" s="479"/>
      <c r="D19" s="681"/>
      <c r="E19" s="653" t="str">
        <f xml:space="preserve"> E$8</f>
        <v>Total Condensates Production pre-sensitivity</v>
      </c>
      <c r="F19" s="653">
        <f t="shared" ref="F19:BH19" si="1" xml:space="preserve"> F$8</f>
        <v>20.999999999999996</v>
      </c>
      <c r="G19" s="653" t="str">
        <f t="shared" si="1"/>
        <v>MM bbl</v>
      </c>
      <c r="H19" s="653">
        <f t="shared" si="1"/>
        <v>0</v>
      </c>
      <c r="I19" s="653">
        <f t="shared" si="1"/>
        <v>0</v>
      </c>
      <c r="J19" s="653">
        <f t="shared" si="1"/>
        <v>0</v>
      </c>
      <c r="K19" s="653">
        <f t="shared" si="1"/>
        <v>0</v>
      </c>
      <c r="L19" s="653">
        <f t="shared" si="1"/>
        <v>0</v>
      </c>
      <c r="M19" s="653">
        <f t="shared" si="1"/>
        <v>0</v>
      </c>
      <c r="N19" s="653">
        <f t="shared" si="1"/>
        <v>0</v>
      </c>
      <c r="O19" s="653">
        <f t="shared" si="1"/>
        <v>0</v>
      </c>
      <c r="P19" s="653">
        <f t="shared" si="1"/>
        <v>0</v>
      </c>
      <c r="Q19" s="653">
        <f t="shared" si="1"/>
        <v>0</v>
      </c>
      <c r="R19" s="653">
        <f t="shared" si="1"/>
        <v>0</v>
      </c>
      <c r="S19" s="653">
        <f t="shared" si="1"/>
        <v>0</v>
      </c>
      <c r="T19" s="653">
        <f t="shared" si="1"/>
        <v>0</v>
      </c>
      <c r="U19" s="653">
        <f t="shared" si="1"/>
        <v>0</v>
      </c>
      <c r="V19" s="653">
        <f t="shared" si="1"/>
        <v>0</v>
      </c>
      <c r="W19" s="653">
        <f t="shared" si="1"/>
        <v>0</v>
      </c>
      <c r="X19" s="653">
        <f t="shared" si="1"/>
        <v>0</v>
      </c>
      <c r="Y19" s="653">
        <f t="shared" si="1"/>
        <v>0</v>
      </c>
      <c r="Z19" s="653">
        <f t="shared" si="1"/>
        <v>0</v>
      </c>
      <c r="AA19" s="653">
        <f t="shared" si="1"/>
        <v>0</v>
      </c>
      <c r="AB19" s="653">
        <f t="shared" si="1"/>
        <v>0</v>
      </c>
      <c r="AC19" s="653">
        <f t="shared" si="1"/>
        <v>0</v>
      </c>
      <c r="AD19" s="653">
        <f t="shared" si="1"/>
        <v>0</v>
      </c>
      <c r="AE19" s="653">
        <f t="shared" si="1"/>
        <v>0</v>
      </c>
      <c r="AF19" s="653">
        <f t="shared" si="1"/>
        <v>0</v>
      </c>
      <c r="AG19" s="653">
        <f t="shared" si="1"/>
        <v>0</v>
      </c>
      <c r="AH19" s="653">
        <f t="shared" si="1"/>
        <v>0</v>
      </c>
      <c r="AI19" s="653">
        <f t="shared" si="1"/>
        <v>0</v>
      </c>
      <c r="AJ19" s="653">
        <f t="shared" si="1"/>
        <v>0</v>
      </c>
      <c r="AK19" s="653">
        <f t="shared" si="1"/>
        <v>0</v>
      </c>
      <c r="AL19" s="653">
        <f t="shared" si="1"/>
        <v>0</v>
      </c>
      <c r="AM19" s="653">
        <f t="shared" si="1"/>
        <v>0</v>
      </c>
      <c r="AN19" s="653">
        <f t="shared" si="1"/>
        <v>0</v>
      </c>
      <c r="AO19" s="653">
        <f t="shared" si="1"/>
        <v>0</v>
      </c>
      <c r="AP19" s="653">
        <f t="shared" si="1"/>
        <v>0</v>
      </c>
      <c r="AQ19" s="653">
        <f t="shared" si="1"/>
        <v>0</v>
      </c>
      <c r="AR19" s="653">
        <f t="shared" si="1"/>
        <v>0</v>
      </c>
      <c r="AS19" s="653">
        <f t="shared" si="1"/>
        <v>0</v>
      </c>
      <c r="AT19" s="653">
        <f t="shared" si="1"/>
        <v>0</v>
      </c>
      <c r="AU19" s="653">
        <f t="shared" si="1"/>
        <v>0</v>
      </c>
      <c r="AV19" s="653">
        <f t="shared" si="1"/>
        <v>0</v>
      </c>
      <c r="AW19" s="653">
        <f t="shared" si="1"/>
        <v>0</v>
      </c>
      <c r="AX19" s="653">
        <f t="shared" si="1"/>
        <v>0</v>
      </c>
      <c r="AY19" s="653">
        <f t="shared" si="1"/>
        <v>0</v>
      </c>
      <c r="AZ19" s="653">
        <f t="shared" si="1"/>
        <v>0</v>
      </c>
      <c r="BA19" s="653">
        <f t="shared" si="1"/>
        <v>0</v>
      </c>
      <c r="BB19" s="653">
        <f t="shared" si="1"/>
        <v>0</v>
      </c>
      <c r="BC19" s="653">
        <f t="shared" si="1"/>
        <v>0</v>
      </c>
      <c r="BD19" s="653">
        <f t="shared" si="1"/>
        <v>0</v>
      </c>
      <c r="BE19" s="653">
        <f t="shared" si="1"/>
        <v>0</v>
      </c>
      <c r="BF19" s="653">
        <f t="shared" si="1"/>
        <v>0</v>
      </c>
      <c r="BG19" s="653">
        <f t="shared" si="1"/>
        <v>0</v>
      </c>
      <c r="BH19" s="653">
        <f t="shared" si="1"/>
        <v>0</v>
      </c>
      <c r="BI19" s="682">
        <f t="shared" ref="BI19:DT19" si="2" xml:space="preserve"> BE$8</f>
        <v>0</v>
      </c>
      <c r="BJ19" s="682">
        <f t="shared" si="2"/>
        <v>0</v>
      </c>
      <c r="BK19" s="682">
        <f t="shared" si="2"/>
        <v>0</v>
      </c>
      <c r="BL19" s="682">
        <f t="shared" si="2"/>
        <v>0</v>
      </c>
      <c r="BM19" s="682">
        <f t="shared" si="2"/>
        <v>0</v>
      </c>
      <c r="BN19" s="682">
        <f t="shared" si="2"/>
        <v>0</v>
      </c>
      <c r="BO19" s="682">
        <f t="shared" si="2"/>
        <v>0</v>
      </c>
      <c r="BP19" s="682">
        <f t="shared" si="2"/>
        <v>0</v>
      </c>
      <c r="BQ19" s="682">
        <f t="shared" si="2"/>
        <v>0</v>
      </c>
      <c r="BR19" s="682">
        <f t="shared" si="2"/>
        <v>0</v>
      </c>
      <c r="BS19" s="682">
        <f t="shared" si="2"/>
        <v>0</v>
      </c>
      <c r="BT19" s="682">
        <f t="shared" si="2"/>
        <v>0</v>
      </c>
      <c r="BU19" s="682">
        <f t="shared" si="2"/>
        <v>0</v>
      </c>
      <c r="BV19" s="682">
        <f t="shared" si="2"/>
        <v>0</v>
      </c>
      <c r="BW19" s="682">
        <f t="shared" si="2"/>
        <v>0</v>
      </c>
      <c r="BX19" s="682">
        <f t="shared" si="2"/>
        <v>0</v>
      </c>
      <c r="BY19" s="682">
        <f t="shared" si="2"/>
        <v>0</v>
      </c>
      <c r="BZ19" s="682">
        <f t="shared" si="2"/>
        <v>0</v>
      </c>
      <c r="CA19" s="682">
        <f t="shared" si="2"/>
        <v>0</v>
      </c>
      <c r="CB19" s="682">
        <f t="shared" si="2"/>
        <v>0</v>
      </c>
      <c r="CC19" s="682">
        <f t="shared" si="2"/>
        <v>0</v>
      </c>
      <c r="CD19" s="682">
        <f t="shared" si="2"/>
        <v>0</v>
      </c>
      <c r="CE19" s="682">
        <f t="shared" si="2"/>
        <v>0</v>
      </c>
      <c r="CF19" s="682">
        <f t="shared" si="2"/>
        <v>0</v>
      </c>
      <c r="CG19" s="682">
        <f t="shared" si="2"/>
        <v>0</v>
      </c>
      <c r="CH19" s="682">
        <f t="shared" si="2"/>
        <v>0</v>
      </c>
      <c r="CI19" s="682">
        <f t="shared" si="2"/>
        <v>0</v>
      </c>
      <c r="CJ19" s="682">
        <f t="shared" si="2"/>
        <v>0</v>
      </c>
      <c r="CK19" s="682">
        <f t="shared" si="2"/>
        <v>0</v>
      </c>
      <c r="CL19" s="682">
        <f t="shared" si="2"/>
        <v>0</v>
      </c>
      <c r="CM19" s="682">
        <f t="shared" si="2"/>
        <v>0</v>
      </c>
      <c r="CN19" s="682">
        <f t="shared" si="2"/>
        <v>0</v>
      </c>
      <c r="CO19" s="682">
        <f t="shared" si="2"/>
        <v>0</v>
      </c>
      <c r="CP19" s="682">
        <f t="shared" si="2"/>
        <v>0</v>
      </c>
      <c r="CQ19" s="682">
        <f t="shared" si="2"/>
        <v>0</v>
      </c>
      <c r="CR19" s="682">
        <f t="shared" si="2"/>
        <v>0</v>
      </c>
      <c r="CS19" s="682">
        <f t="shared" si="2"/>
        <v>0</v>
      </c>
      <c r="CT19" s="682">
        <f t="shared" si="2"/>
        <v>0</v>
      </c>
      <c r="CU19" s="682">
        <f t="shared" si="2"/>
        <v>0</v>
      </c>
      <c r="CV19" s="682">
        <f t="shared" si="2"/>
        <v>0</v>
      </c>
      <c r="CW19" s="682">
        <f t="shared" si="2"/>
        <v>0</v>
      </c>
      <c r="CX19" s="682">
        <f t="shared" si="2"/>
        <v>0</v>
      </c>
      <c r="CY19" s="682">
        <f t="shared" si="2"/>
        <v>0</v>
      </c>
      <c r="CZ19" s="682">
        <f t="shared" si="2"/>
        <v>0</v>
      </c>
      <c r="DA19" s="682">
        <f t="shared" si="2"/>
        <v>0</v>
      </c>
      <c r="DB19" s="682">
        <f t="shared" si="2"/>
        <v>0</v>
      </c>
      <c r="DC19" s="682">
        <f t="shared" si="2"/>
        <v>0</v>
      </c>
      <c r="DD19" s="682">
        <f t="shared" si="2"/>
        <v>0</v>
      </c>
      <c r="DE19" s="682">
        <f t="shared" si="2"/>
        <v>0</v>
      </c>
      <c r="DF19" s="682">
        <f t="shared" si="2"/>
        <v>0</v>
      </c>
      <c r="DG19" s="682">
        <f t="shared" si="2"/>
        <v>0</v>
      </c>
      <c r="DH19" s="682">
        <f t="shared" si="2"/>
        <v>0</v>
      </c>
      <c r="DI19" s="682">
        <f t="shared" si="2"/>
        <v>0</v>
      </c>
      <c r="DJ19" s="682">
        <f t="shared" si="2"/>
        <v>0</v>
      </c>
      <c r="DK19" s="682">
        <f t="shared" si="2"/>
        <v>0</v>
      </c>
      <c r="DL19" s="682">
        <f t="shared" si="2"/>
        <v>0</v>
      </c>
      <c r="DM19" s="682">
        <f t="shared" si="2"/>
        <v>0</v>
      </c>
      <c r="DN19" s="682">
        <f t="shared" si="2"/>
        <v>0</v>
      </c>
      <c r="DO19" s="682">
        <f t="shared" si="2"/>
        <v>0</v>
      </c>
      <c r="DP19" s="682">
        <f t="shared" si="2"/>
        <v>0</v>
      </c>
      <c r="DQ19" s="682">
        <f t="shared" si="2"/>
        <v>0</v>
      </c>
      <c r="DR19" s="682">
        <f t="shared" si="2"/>
        <v>0</v>
      </c>
      <c r="DS19" s="682">
        <f t="shared" si="2"/>
        <v>0</v>
      </c>
      <c r="DT19" s="682">
        <f t="shared" si="2"/>
        <v>0</v>
      </c>
      <c r="DU19" s="682">
        <f t="shared" ref="DU19:GF19" si="3" xml:space="preserve"> DQ$8</f>
        <v>0</v>
      </c>
      <c r="DV19" s="682">
        <f t="shared" si="3"/>
        <v>0</v>
      </c>
      <c r="DW19" s="682">
        <f t="shared" si="3"/>
        <v>0</v>
      </c>
      <c r="DX19" s="682">
        <f t="shared" si="3"/>
        <v>0</v>
      </c>
      <c r="DY19" s="682">
        <f t="shared" si="3"/>
        <v>0</v>
      </c>
      <c r="DZ19" s="682">
        <f t="shared" si="3"/>
        <v>0</v>
      </c>
      <c r="EA19" s="682">
        <f t="shared" si="3"/>
        <v>0</v>
      </c>
      <c r="EB19" s="682">
        <f t="shared" si="3"/>
        <v>0</v>
      </c>
      <c r="EC19" s="682">
        <f t="shared" si="3"/>
        <v>0</v>
      </c>
      <c r="ED19" s="682">
        <f t="shared" si="3"/>
        <v>0</v>
      </c>
      <c r="EE19" s="682">
        <f t="shared" si="3"/>
        <v>0</v>
      </c>
      <c r="EF19" s="682">
        <f t="shared" si="3"/>
        <v>0</v>
      </c>
      <c r="EG19" s="682">
        <f t="shared" si="3"/>
        <v>0</v>
      </c>
      <c r="EH19" s="682">
        <f t="shared" si="3"/>
        <v>0</v>
      </c>
      <c r="EI19" s="682">
        <f t="shared" si="3"/>
        <v>0</v>
      </c>
      <c r="EJ19" s="682">
        <f t="shared" si="3"/>
        <v>0</v>
      </c>
      <c r="EK19" s="682">
        <f t="shared" si="3"/>
        <v>0</v>
      </c>
      <c r="EL19" s="682">
        <f t="shared" si="3"/>
        <v>0</v>
      </c>
      <c r="EM19" s="682">
        <f t="shared" si="3"/>
        <v>0</v>
      </c>
      <c r="EN19" s="682">
        <f t="shared" si="3"/>
        <v>0</v>
      </c>
      <c r="EO19" s="682">
        <f t="shared" si="3"/>
        <v>0</v>
      </c>
      <c r="EP19" s="682">
        <f t="shared" si="3"/>
        <v>0</v>
      </c>
      <c r="EQ19" s="682">
        <f t="shared" si="3"/>
        <v>0</v>
      </c>
      <c r="ER19" s="682">
        <f t="shared" si="3"/>
        <v>0</v>
      </c>
      <c r="ES19" s="682">
        <f t="shared" si="3"/>
        <v>0</v>
      </c>
      <c r="ET19" s="682">
        <f t="shared" si="3"/>
        <v>0</v>
      </c>
      <c r="EU19" s="682">
        <f t="shared" si="3"/>
        <v>0</v>
      </c>
      <c r="EV19" s="682">
        <f t="shared" si="3"/>
        <v>0</v>
      </c>
      <c r="EW19" s="682">
        <f t="shared" si="3"/>
        <v>0</v>
      </c>
      <c r="EX19" s="682">
        <f t="shared" si="3"/>
        <v>0</v>
      </c>
      <c r="EY19" s="682">
        <f t="shared" si="3"/>
        <v>0</v>
      </c>
      <c r="EZ19" s="682">
        <f t="shared" si="3"/>
        <v>0</v>
      </c>
      <c r="FA19" s="682">
        <f t="shared" si="3"/>
        <v>0</v>
      </c>
      <c r="FB19" s="682">
        <f t="shared" si="3"/>
        <v>0</v>
      </c>
      <c r="FC19" s="682">
        <f t="shared" si="3"/>
        <v>0</v>
      </c>
      <c r="FD19" s="682">
        <f t="shared" si="3"/>
        <v>0</v>
      </c>
      <c r="FE19" s="682">
        <f t="shared" si="3"/>
        <v>0</v>
      </c>
      <c r="FF19" s="682">
        <f t="shared" si="3"/>
        <v>0</v>
      </c>
      <c r="FG19" s="682">
        <f t="shared" si="3"/>
        <v>0</v>
      </c>
      <c r="FH19" s="682">
        <f t="shared" si="3"/>
        <v>0</v>
      </c>
      <c r="FI19" s="682">
        <f t="shared" si="3"/>
        <v>0</v>
      </c>
      <c r="FJ19" s="682">
        <f t="shared" si="3"/>
        <v>0</v>
      </c>
      <c r="FK19" s="682">
        <f t="shared" si="3"/>
        <v>0</v>
      </c>
      <c r="FL19" s="682">
        <f t="shared" si="3"/>
        <v>0</v>
      </c>
      <c r="FM19" s="682">
        <f t="shared" si="3"/>
        <v>0</v>
      </c>
      <c r="FN19" s="682">
        <f t="shared" si="3"/>
        <v>0</v>
      </c>
      <c r="FO19" s="682">
        <f t="shared" si="3"/>
        <v>0</v>
      </c>
      <c r="FP19" s="682">
        <f t="shared" si="3"/>
        <v>0</v>
      </c>
      <c r="FQ19" s="682">
        <f t="shared" si="3"/>
        <v>0</v>
      </c>
      <c r="FR19" s="682">
        <f t="shared" si="3"/>
        <v>0</v>
      </c>
      <c r="FS19" s="682">
        <f t="shared" si="3"/>
        <v>0</v>
      </c>
      <c r="FT19" s="682">
        <f t="shared" si="3"/>
        <v>0</v>
      </c>
      <c r="FU19" s="682">
        <f t="shared" si="3"/>
        <v>0</v>
      </c>
      <c r="FV19" s="682">
        <f t="shared" si="3"/>
        <v>0</v>
      </c>
      <c r="FW19" s="682">
        <f t="shared" si="3"/>
        <v>0</v>
      </c>
      <c r="FX19" s="682">
        <f t="shared" si="3"/>
        <v>0</v>
      </c>
      <c r="FY19" s="682">
        <f t="shared" si="3"/>
        <v>0</v>
      </c>
      <c r="FZ19" s="682">
        <f t="shared" si="3"/>
        <v>0</v>
      </c>
      <c r="GA19" s="682">
        <f t="shared" si="3"/>
        <v>0</v>
      </c>
      <c r="GB19" s="682">
        <f t="shared" si="3"/>
        <v>0</v>
      </c>
      <c r="GC19" s="682">
        <f t="shared" si="3"/>
        <v>0</v>
      </c>
      <c r="GD19" s="682">
        <f t="shared" si="3"/>
        <v>0</v>
      </c>
      <c r="GE19" s="682">
        <f t="shared" si="3"/>
        <v>0</v>
      </c>
      <c r="GF19" s="682">
        <f t="shared" si="3"/>
        <v>0</v>
      </c>
      <c r="GG19" s="682">
        <f t="shared" ref="GG19:IR19" si="4" xml:space="preserve"> GC$8</f>
        <v>0</v>
      </c>
      <c r="GH19" s="682">
        <f t="shared" si="4"/>
        <v>0</v>
      </c>
      <c r="GI19" s="682">
        <f t="shared" si="4"/>
        <v>0</v>
      </c>
      <c r="GJ19" s="682">
        <f t="shared" si="4"/>
        <v>0</v>
      </c>
      <c r="GK19" s="682">
        <f t="shared" si="4"/>
        <v>0</v>
      </c>
      <c r="GL19" s="682">
        <f t="shared" si="4"/>
        <v>0</v>
      </c>
      <c r="GM19" s="682">
        <f t="shared" si="4"/>
        <v>0</v>
      </c>
      <c r="GN19" s="682">
        <f t="shared" si="4"/>
        <v>0</v>
      </c>
      <c r="GO19" s="682">
        <f t="shared" si="4"/>
        <v>0</v>
      </c>
      <c r="GP19" s="682">
        <f t="shared" si="4"/>
        <v>0</v>
      </c>
      <c r="GQ19" s="682">
        <f t="shared" si="4"/>
        <v>0</v>
      </c>
      <c r="GR19" s="682">
        <f t="shared" si="4"/>
        <v>0</v>
      </c>
      <c r="GS19" s="682">
        <f t="shared" si="4"/>
        <v>0</v>
      </c>
      <c r="GT19" s="682">
        <f t="shared" si="4"/>
        <v>0</v>
      </c>
      <c r="GU19" s="682">
        <f t="shared" si="4"/>
        <v>0</v>
      </c>
      <c r="GV19" s="682">
        <f t="shared" si="4"/>
        <v>0</v>
      </c>
      <c r="GW19" s="682">
        <f t="shared" si="4"/>
        <v>0</v>
      </c>
      <c r="GX19" s="682">
        <f t="shared" si="4"/>
        <v>0</v>
      </c>
      <c r="GY19" s="682">
        <f t="shared" si="4"/>
        <v>0</v>
      </c>
      <c r="GZ19" s="682">
        <f t="shared" si="4"/>
        <v>0</v>
      </c>
      <c r="HA19" s="682">
        <f t="shared" si="4"/>
        <v>0</v>
      </c>
      <c r="HB19" s="682">
        <f t="shared" si="4"/>
        <v>0</v>
      </c>
      <c r="HC19" s="682">
        <f t="shared" si="4"/>
        <v>0</v>
      </c>
      <c r="HD19" s="682">
        <f t="shared" si="4"/>
        <v>0</v>
      </c>
      <c r="HE19" s="682">
        <f t="shared" si="4"/>
        <v>0</v>
      </c>
      <c r="HF19" s="682">
        <f t="shared" si="4"/>
        <v>0</v>
      </c>
      <c r="HG19" s="682">
        <f t="shared" si="4"/>
        <v>0</v>
      </c>
      <c r="HH19" s="682">
        <f t="shared" si="4"/>
        <v>0</v>
      </c>
      <c r="HI19" s="682">
        <f t="shared" si="4"/>
        <v>0</v>
      </c>
      <c r="HJ19" s="682">
        <f t="shared" si="4"/>
        <v>0</v>
      </c>
      <c r="HK19" s="682">
        <f t="shared" si="4"/>
        <v>0</v>
      </c>
      <c r="HL19" s="682">
        <f t="shared" si="4"/>
        <v>0</v>
      </c>
      <c r="HM19" s="682">
        <f t="shared" si="4"/>
        <v>0</v>
      </c>
      <c r="HN19" s="682">
        <f t="shared" si="4"/>
        <v>0</v>
      </c>
      <c r="HO19" s="682">
        <f t="shared" si="4"/>
        <v>0</v>
      </c>
      <c r="HP19" s="682">
        <f t="shared" si="4"/>
        <v>0</v>
      </c>
      <c r="HQ19" s="682">
        <f t="shared" si="4"/>
        <v>0</v>
      </c>
      <c r="HR19" s="682">
        <f t="shared" si="4"/>
        <v>0</v>
      </c>
      <c r="HS19" s="682">
        <f t="shared" si="4"/>
        <v>0</v>
      </c>
      <c r="HT19" s="682">
        <f t="shared" si="4"/>
        <v>0</v>
      </c>
      <c r="HU19" s="682">
        <f t="shared" si="4"/>
        <v>0</v>
      </c>
      <c r="HV19" s="682">
        <f t="shared" si="4"/>
        <v>0</v>
      </c>
      <c r="HW19" s="682">
        <f t="shared" si="4"/>
        <v>0</v>
      </c>
      <c r="HX19" s="682">
        <f t="shared" si="4"/>
        <v>0</v>
      </c>
      <c r="HY19" s="682">
        <f t="shared" si="4"/>
        <v>0</v>
      </c>
      <c r="HZ19" s="682">
        <f t="shared" si="4"/>
        <v>0</v>
      </c>
      <c r="IA19" s="682">
        <f t="shared" si="4"/>
        <v>0</v>
      </c>
      <c r="IB19" s="682">
        <f t="shared" si="4"/>
        <v>0</v>
      </c>
      <c r="IC19" s="682">
        <f t="shared" si="4"/>
        <v>0</v>
      </c>
      <c r="ID19" s="682">
        <f t="shared" si="4"/>
        <v>0</v>
      </c>
      <c r="IE19" s="682">
        <f t="shared" si="4"/>
        <v>0</v>
      </c>
      <c r="IF19" s="682">
        <f t="shared" si="4"/>
        <v>0</v>
      </c>
      <c r="IG19" s="682">
        <f t="shared" si="4"/>
        <v>0</v>
      </c>
      <c r="IH19" s="682">
        <f t="shared" si="4"/>
        <v>0</v>
      </c>
      <c r="II19" s="682">
        <f t="shared" si="4"/>
        <v>0</v>
      </c>
      <c r="IJ19" s="682">
        <f t="shared" si="4"/>
        <v>0</v>
      </c>
      <c r="IK19" s="682">
        <f t="shared" si="4"/>
        <v>0</v>
      </c>
      <c r="IL19" s="682">
        <f t="shared" si="4"/>
        <v>0</v>
      </c>
      <c r="IM19" s="682">
        <f t="shared" si="4"/>
        <v>0</v>
      </c>
      <c r="IN19" s="682">
        <f t="shared" si="4"/>
        <v>0</v>
      </c>
      <c r="IO19" s="682">
        <f t="shared" si="4"/>
        <v>0</v>
      </c>
      <c r="IP19" s="682">
        <f t="shared" si="4"/>
        <v>0</v>
      </c>
      <c r="IQ19" s="682">
        <f t="shared" si="4"/>
        <v>0</v>
      </c>
      <c r="IR19" s="682">
        <f t="shared" si="4"/>
        <v>0</v>
      </c>
      <c r="IS19" s="682">
        <f t="shared" ref="IS19:LD19" si="5" xml:space="preserve"> IO$8</f>
        <v>0</v>
      </c>
      <c r="IT19" s="682">
        <f t="shared" si="5"/>
        <v>0</v>
      </c>
      <c r="IU19" s="682">
        <f t="shared" si="5"/>
        <v>0</v>
      </c>
      <c r="IV19" s="682">
        <f t="shared" si="5"/>
        <v>0</v>
      </c>
      <c r="IW19" s="682">
        <f t="shared" si="5"/>
        <v>0</v>
      </c>
      <c r="IX19" s="682">
        <f t="shared" si="5"/>
        <v>0</v>
      </c>
      <c r="IY19" s="682">
        <f t="shared" si="5"/>
        <v>0</v>
      </c>
      <c r="IZ19" s="682">
        <f t="shared" si="5"/>
        <v>0</v>
      </c>
      <c r="JA19" s="682">
        <f t="shared" si="5"/>
        <v>0</v>
      </c>
      <c r="JB19" s="682">
        <f t="shared" si="5"/>
        <v>0</v>
      </c>
      <c r="JC19" s="682">
        <f t="shared" si="5"/>
        <v>0</v>
      </c>
      <c r="JD19" s="682">
        <f t="shared" si="5"/>
        <v>0</v>
      </c>
      <c r="JE19" s="682">
        <f t="shared" si="5"/>
        <v>0</v>
      </c>
      <c r="JF19" s="682">
        <f t="shared" si="5"/>
        <v>0</v>
      </c>
      <c r="JG19" s="682">
        <f t="shared" si="5"/>
        <v>0</v>
      </c>
      <c r="JH19" s="682">
        <f t="shared" si="5"/>
        <v>0</v>
      </c>
      <c r="JI19" s="682">
        <f t="shared" si="5"/>
        <v>0</v>
      </c>
      <c r="JJ19" s="682">
        <f t="shared" si="5"/>
        <v>0</v>
      </c>
      <c r="JK19" s="682">
        <f t="shared" si="5"/>
        <v>0</v>
      </c>
      <c r="JL19" s="682">
        <f t="shared" si="5"/>
        <v>0</v>
      </c>
      <c r="JM19" s="682">
        <f t="shared" si="5"/>
        <v>0</v>
      </c>
      <c r="JN19" s="682">
        <f t="shared" si="5"/>
        <v>0</v>
      </c>
      <c r="JO19" s="682">
        <f t="shared" si="5"/>
        <v>0</v>
      </c>
      <c r="JP19" s="682">
        <f t="shared" si="5"/>
        <v>0</v>
      </c>
      <c r="JQ19" s="682">
        <f t="shared" si="5"/>
        <v>0</v>
      </c>
      <c r="JR19" s="682">
        <f t="shared" si="5"/>
        <v>0</v>
      </c>
      <c r="JS19" s="682">
        <f t="shared" si="5"/>
        <v>0</v>
      </c>
      <c r="JT19" s="682">
        <f t="shared" si="5"/>
        <v>0</v>
      </c>
      <c r="JU19" s="682">
        <f t="shared" si="5"/>
        <v>0</v>
      </c>
      <c r="JV19" s="682">
        <f t="shared" si="5"/>
        <v>0</v>
      </c>
      <c r="JW19" s="682">
        <f t="shared" si="5"/>
        <v>0</v>
      </c>
      <c r="JX19" s="682">
        <f t="shared" si="5"/>
        <v>0</v>
      </c>
      <c r="JY19" s="682">
        <f t="shared" si="5"/>
        <v>0</v>
      </c>
      <c r="JZ19" s="682">
        <f t="shared" si="5"/>
        <v>0</v>
      </c>
      <c r="KA19" s="682">
        <f t="shared" si="5"/>
        <v>0</v>
      </c>
      <c r="KB19" s="682">
        <f t="shared" si="5"/>
        <v>0</v>
      </c>
      <c r="KC19" s="682">
        <f t="shared" si="5"/>
        <v>0</v>
      </c>
      <c r="KD19" s="682">
        <f t="shared" si="5"/>
        <v>0</v>
      </c>
      <c r="KE19" s="682">
        <f t="shared" si="5"/>
        <v>0</v>
      </c>
      <c r="KF19" s="682">
        <f t="shared" si="5"/>
        <v>0</v>
      </c>
      <c r="KG19" s="682">
        <f t="shared" si="5"/>
        <v>0</v>
      </c>
      <c r="KH19" s="682">
        <f t="shared" si="5"/>
        <v>0</v>
      </c>
      <c r="KI19" s="682">
        <f t="shared" si="5"/>
        <v>0</v>
      </c>
      <c r="KJ19" s="682">
        <f t="shared" si="5"/>
        <v>0</v>
      </c>
      <c r="KK19" s="682">
        <f t="shared" si="5"/>
        <v>0</v>
      </c>
      <c r="KL19" s="682">
        <f t="shared" si="5"/>
        <v>0</v>
      </c>
      <c r="KM19" s="682">
        <f t="shared" si="5"/>
        <v>0</v>
      </c>
      <c r="KN19" s="682">
        <f t="shared" si="5"/>
        <v>0</v>
      </c>
      <c r="KO19" s="682">
        <f t="shared" si="5"/>
        <v>0</v>
      </c>
      <c r="KP19" s="682">
        <f t="shared" si="5"/>
        <v>0</v>
      </c>
      <c r="KQ19" s="682">
        <f t="shared" si="5"/>
        <v>0</v>
      </c>
      <c r="KR19" s="682">
        <f t="shared" si="5"/>
        <v>0</v>
      </c>
      <c r="KS19" s="682">
        <f t="shared" si="5"/>
        <v>0</v>
      </c>
      <c r="KT19" s="682">
        <f t="shared" si="5"/>
        <v>0</v>
      </c>
      <c r="KU19" s="682">
        <f t="shared" si="5"/>
        <v>0</v>
      </c>
      <c r="KV19" s="682">
        <f t="shared" si="5"/>
        <v>0</v>
      </c>
      <c r="KW19" s="682">
        <f t="shared" si="5"/>
        <v>0</v>
      </c>
      <c r="KX19" s="682">
        <f t="shared" si="5"/>
        <v>0</v>
      </c>
      <c r="KY19" s="682">
        <f t="shared" si="5"/>
        <v>0</v>
      </c>
      <c r="KZ19" s="682">
        <f t="shared" si="5"/>
        <v>0</v>
      </c>
      <c r="LA19" s="682">
        <f t="shared" si="5"/>
        <v>0</v>
      </c>
      <c r="LB19" s="682">
        <f t="shared" si="5"/>
        <v>0</v>
      </c>
      <c r="LC19" s="682">
        <f t="shared" si="5"/>
        <v>0</v>
      </c>
      <c r="LD19" s="682">
        <f t="shared" si="5"/>
        <v>0</v>
      </c>
      <c r="LE19" s="682">
        <f t="shared" ref="LE19:NP19" si="6" xml:space="preserve"> LA$8</f>
        <v>0</v>
      </c>
      <c r="LF19" s="682">
        <f t="shared" si="6"/>
        <v>0</v>
      </c>
      <c r="LG19" s="682">
        <f t="shared" si="6"/>
        <v>0</v>
      </c>
      <c r="LH19" s="682">
        <f t="shared" si="6"/>
        <v>0</v>
      </c>
      <c r="LI19" s="682">
        <f t="shared" si="6"/>
        <v>0</v>
      </c>
      <c r="LJ19" s="682">
        <f t="shared" si="6"/>
        <v>0</v>
      </c>
      <c r="LK19" s="682">
        <f t="shared" si="6"/>
        <v>0</v>
      </c>
      <c r="LL19" s="682">
        <f t="shared" si="6"/>
        <v>0</v>
      </c>
      <c r="LM19" s="682">
        <f t="shared" si="6"/>
        <v>0</v>
      </c>
      <c r="LN19" s="682">
        <f t="shared" si="6"/>
        <v>0</v>
      </c>
      <c r="LO19" s="682">
        <f t="shared" si="6"/>
        <v>0</v>
      </c>
      <c r="LP19" s="682">
        <f t="shared" si="6"/>
        <v>0</v>
      </c>
      <c r="LQ19" s="682">
        <f t="shared" si="6"/>
        <v>0</v>
      </c>
      <c r="LR19" s="682">
        <f t="shared" si="6"/>
        <v>0</v>
      </c>
      <c r="LS19" s="682">
        <f t="shared" si="6"/>
        <v>0</v>
      </c>
      <c r="LT19" s="682">
        <f t="shared" si="6"/>
        <v>0</v>
      </c>
      <c r="LU19" s="682">
        <f t="shared" si="6"/>
        <v>0</v>
      </c>
      <c r="LV19" s="682">
        <f t="shared" si="6"/>
        <v>0</v>
      </c>
      <c r="LW19" s="682">
        <f t="shared" si="6"/>
        <v>0</v>
      </c>
      <c r="LX19" s="682">
        <f t="shared" si="6"/>
        <v>0</v>
      </c>
      <c r="LY19" s="682">
        <f t="shared" si="6"/>
        <v>0</v>
      </c>
      <c r="LZ19" s="682">
        <f t="shared" si="6"/>
        <v>0</v>
      </c>
      <c r="MA19" s="682">
        <f t="shared" si="6"/>
        <v>0</v>
      </c>
      <c r="MB19" s="682">
        <f t="shared" si="6"/>
        <v>0</v>
      </c>
      <c r="MC19" s="682">
        <f t="shared" si="6"/>
        <v>0</v>
      </c>
      <c r="MD19" s="682">
        <f t="shared" si="6"/>
        <v>0</v>
      </c>
      <c r="ME19" s="682">
        <f t="shared" si="6"/>
        <v>0</v>
      </c>
      <c r="MF19" s="682">
        <f t="shared" si="6"/>
        <v>0</v>
      </c>
      <c r="MG19" s="682">
        <f t="shared" si="6"/>
        <v>0</v>
      </c>
      <c r="MH19" s="682">
        <f t="shared" si="6"/>
        <v>0</v>
      </c>
      <c r="MI19" s="682">
        <f t="shared" si="6"/>
        <v>0</v>
      </c>
      <c r="MJ19" s="682">
        <f t="shared" si="6"/>
        <v>0</v>
      </c>
      <c r="MK19" s="682">
        <f t="shared" si="6"/>
        <v>0</v>
      </c>
      <c r="ML19" s="682">
        <f t="shared" si="6"/>
        <v>0</v>
      </c>
      <c r="MM19" s="682">
        <f t="shared" si="6"/>
        <v>0</v>
      </c>
      <c r="MN19" s="682">
        <f t="shared" si="6"/>
        <v>0</v>
      </c>
      <c r="MO19" s="682">
        <f t="shared" si="6"/>
        <v>0</v>
      </c>
      <c r="MP19" s="682">
        <f t="shared" si="6"/>
        <v>0</v>
      </c>
      <c r="MQ19" s="682">
        <f t="shared" si="6"/>
        <v>0</v>
      </c>
      <c r="MR19" s="682">
        <f t="shared" si="6"/>
        <v>0</v>
      </c>
      <c r="MS19" s="682">
        <f t="shared" si="6"/>
        <v>0</v>
      </c>
      <c r="MT19" s="682">
        <f t="shared" si="6"/>
        <v>0</v>
      </c>
      <c r="MU19" s="682">
        <f t="shared" si="6"/>
        <v>0</v>
      </c>
      <c r="MV19" s="682">
        <f t="shared" si="6"/>
        <v>0</v>
      </c>
      <c r="MW19" s="682">
        <f t="shared" si="6"/>
        <v>0</v>
      </c>
      <c r="MX19" s="682">
        <f t="shared" si="6"/>
        <v>0</v>
      </c>
      <c r="MY19" s="682">
        <f t="shared" si="6"/>
        <v>0</v>
      </c>
      <c r="MZ19" s="682">
        <f t="shared" si="6"/>
        <v>0</v>
      </c>
      <c r="NA19" s="682">
        <f t="shared" si="6"/>
        <v>0</v>
      </c>
      <c r="NB19" s="682">
        <f t="shared" si="6"/>
        <v>0</v>
      </c>
      <c r="NC19" s="682">
        <f t="shared" si="6"/>
        <v>0</v>
      </c>
      <c r="ND19" s="682">
        <f t="shared" si="6"/>
        <v>0</v>
      </c>
      <c r="NE19" s="682">
        <f t="shared" si="6"/>
        <v>0</v>
      </c>
      <c r="NF19" s="682">
        <f t="shared" si="6"/>
        <v>0</v>
      </c>
      <c r="NG19" s="682">
        <f t="shared" si="6"/>
        <v>0</v>
      </c>
      <c r="NH19" s="682">
        <f t="shared" si="6"/>
        <v>0</v>
      </c>
      <c r="NI19" s="682">
        <f t="shared" si="6"/>
        <v>0</v>
      </c>
      <c r="NJ19" s="682">
        <f t="shared" si="6"/>
        <v>0</v>
      </c>
      <c r="NK19" s="682">
        <f t="shared" si="6"/>
        <v>0</v>
      </c>
      <c r="NL19" s="682">
        <f t="shared" si="6"/>
        <v>0</v>
      </c>
      <c r="NM19" s="682">
        <f t="shared" si="6"/>
        <v>0</v>
      </c>
      <c r="NN19" s="682">
        <f t="shared" si="6"/>
        <v>0</v>
      </c>
      <c r="NO19" s="682">
        <f t="shared" si="6"/>
        <v>0</v>
      </c>
      <c r="NP19" s="682">
        <f t="shared" si="6"/>
        <v>0</v>
      </c>
      <c r="NQ19" s="682">
        <f t="shared" ref="NQ19:QB19" si="7" xml:space="preserve"> NM$8</f>
        <v>0</v>
      </c>
      <c r="NR19" s="682">
        <f t="shared" si="7"/>
        <v>0</v>
      </c>
      <c r="NS19" s="682">
        <f t="shared" si="7"/>
        <v>0</v>
      </c>
      <c r="NT19" s="682">
        <f t="shared" si="7"/>
        <v>0</v>
      </c>
      <c r="NU19" s="682">
        <f t="shared" si="7"/>
        <v>0</v>
      </c>
      <c r="NV19" s="682">
        <f t="shared" si="7"/>
        <v>0</v>
      </c>
      <c r="NW19" s="682">
        <f t="shared" si="7"/>
        <v>0</v>
      </c>
      <c r="NX19" s="682">
        <f t="shared" si="7"/>
        <v>0</v>
      </c>
      <c r="NY19" s="682">
        <f t="shared" si="7"/>
        <v>0</v>
      </c>
      <c r="NZ19" s="682">
        <f t="shared" si="7"/>
        <v>0</v>
      </c>
      <c r="OA19" s="682">
        <f t="shared" si="7"/>
        <v>0</v>
      </c>
      <c r="OB19" s="682">
        <f t="shared" si="7"/>
        <v>0</v>
      </c>
      <c r="OC19" s="682">
        <f t="shared" si="7"/>
        <v>0</v>
      </c>
      <c r="OD19" s="682">
        <f t="shared" si="7"/>
        <v>0</v>
      </c>
      <c r="OE19" s="682">
        <f t="shared" si="7"/>
        <v>0</v>
      </c>
      <c r="OF19" s="682">
        <f t="shared" si="7"/>
        <v>0</v>
      </c>
      <c r="OG19" s="682">
        <f t="shared" si="7"/>
        <v>0</v>
      </c>
      <c r="OH19" s="682">
        <f t="shared" si="7"/>
        <v>0</v>
      </c>
      <c r="OI19" s="682">
        <f t="shared" si="7"/>
        <v>0</v>
      </c>
      <c r="OJ19" s="682">
        <f t="shared" si="7"/>
        <v>0</v>
      </c>
      <c r="OK19" s="682">
        <f t="shared" si="7"/>
        <v>0</v>
      </c>
      <c r="OL19" s="682">
        <f t="shared" si="7"/>
        <v>0</v>
      </c>
      <c r="OM19" s="682">
        <f t="shared" si="7"/>
        <v>0</v>
      </c>
      <c r="ON19" s="682">
        <f t="shared" si="7"/>
        <v>0</v>
      </c>
      <c r="OO19" s="682">
        <f t="shared" si="7"/>
        <v>0</v>
      </c>
      <c r="OP19" s="682">
        <f t="shared" si="7"/>
        <v>0</v>
      </c>
      <c r="OQ19" s="682">
        <f t="shared" si="7"/>
        <v>0</v>
      </c>
      <c r="OR19" s="682">
        <f t="shared" si="7"/>
        <v>0</v>
      </c>
      <c r="OS19" s="682">
        <f t="shared" si="7"/>
        <v>0</v>
      </c>
      <c r="OT19" s="682">
        <f t="shared" si="7"/>
        <v>0</v>
      </c>
      <c r="OU19" s="682">
        <f t="shared" si="7"/>
        <v>0</v>
      </c>
      <c r="OV19" s="682">
        <f t="shared" si="7"/>
        <v>0</v>
      </c>
      <c r="OW19" s="682">
        <f t="shared" si="7"/>
        <v>0</v>
      </c>
      <c r="OX19" s="682">
        <f t="shared" si="7"/>
        <v>0</v>
      </c>
      <c r="OY19" s="682">
        <f t="shared" si="7"/>
        <v>0</v>
      </c>
      <c r="OZ19" s="682">
        <f t="shared" si="7"/>
        <v>0</v>
      </c>
      <c r="PA19" s="682">
        <f t="shared" si="7"/>
        <v>0</v>
      </c>
      <c r="PB19" s="682">
        <f t="shared" si="7"/>
        <v>0</v>
      </c>
      <c r="PC19" s="682">
        <f t="shared" si="7"/>
        <v>0</v>
      </c>
      <c r="PD19" s="682">
        <f t="shared" si="7"/>
        <v>0</v>
      </c>
      <c r="PE19" s="682">
        <f t="shared" si="7"/>
        <v>0</v>
      </c>
      <c r="PF19" s="682">
        <f t="shared" si="7"/>
        <v>0</v>
      </c>
      <c r="PG19" s="682">
        <f t="shared" si="7"/>
        <v>0</v>
      </c>
      <c r="PH19" s="682">
        <f t="shared" si="7"/>
        <v>0</v>
      </c>
      <c r="PI19" s="682">
        <f t="shared" si="7"/>
        <v>0</v>
      </c>
      <c r="PJ19" s="682">
        <f t="shared" si="7"/>
        <v>0</v>
      </c>
      <c r="PK19" s="682">
        <f t="shared" si="7"/>
        <v>0</v>
      </c>
      <c r="PL19" s="682">
        <f t="shared" si="7"/>
        <v>0</v>
      </c>
      <c r="PM19" s="682">
        <f t="shared" si="7"/>
        <v>0</v>
      </c>
      <c r="PN19" s="682">
        <f t="shared" si="7"/>
        <v>0</v>
      </c>
      <c r="PO19" s="682">
        <f t="shared" si="7"/>
        <v>0</v>
      </c>
      <c r="PP19" s="682">
        <f t="shared" si="7"/>
        <v>0</v>
      </c>
      <c r="PQ19" s="682">
        <f t="shared" si="7"/>
        <v>0</v>
      </c>
      <c r="PR19" s="682">
        <f t="shared" si="7"/>
        <v>0</v>
      </c>
      <c r="PS19" s="682">
        <f t="shared" si="7"/>
        <v>0</v>
      </c>
      <c r="PT19" s="682">
        <f t="shared" si="7"/>
        <v>0</v>
      </c>
      <c r="PU19" s="682">
        <f t="shared" si="7"/>
        <v>0</v>
      </c>
      <c r="PV19" s="682">
        <f t="shared" si="7"/>
        <v>0</v>
      </c>
      <c r="PW19" s="682">
        <f t="shared" si="7"/>
        <v>0</v>
      </c>
      <c r="PX19" s="682">
        <f t="shared" si="7"/>
        <v>0</v>
      </c>
      <c r="PY19" s="682">
        <f t="shared" si="7"/>
        <v>0</v>
      </c>
      <c r="PZ19" s="682">
        <f t="shared" si="7"/>
        <v>0</v>
      </c>
      <c r="QA19" s="682">
        <f t="shared" si="7"/>
        <v>0</v>
      </c>
      <c r="QB19" s="682">
        <f t="shared" si="7"/>
        <v>0</v>
      </c>
      <c r="QC19" s="682">
        <f t="shared" ref="QC19:SN19" si="8" xml:space="preserve"> PY$8</f>
        <v>0</v>
      </c>
      <c r="QD19" s="682">
        <f t="shared" si="8"/>
        <v>0</v>
      </c>
      <c r="QE19" s="682">
        <f t="shared" si="8"/>
        <v>0</v>
      </c>
      <c r="QF19" s="682">
        <f t="shared" si="8"/>
        <v>0</v>
      </c>
      <c r="QG19" s="682">
        <f t="shared" si="8"/>
        <v>0</v>
      </c>
      <c r="QH19" s="682">
        <f t="shared" si="8"/>
        <v>0</v>
      </c>
      <c r="QI19" s="682">
        <f t="shared" si="8"/>
        <v>0</v>
      </c>
      <c r="QJ19" s="682">
        <f t="shared" si="8"/>
        <v>0</v>
      </c>
      <c r="QK19" s="682">
        <f t="shared" si="8"/>
        <v>0</v>
      </c>
      <c r="QL19" s="682">
        <f t="shared" si="8"/>
        <v>0</v>
      </c>
      <c r="QM19" s="682">
        <f t="shared" si="8"/>
        <v>0</v>
      </c>
      <c r="QN19" s="682">
        <f t="shared" si="8"/>
        <v>0</v>
      </c>
      <c r="QO19" s="682">
        <f t="shared" si="8"/>
        <v>0</v>
      </c>
      <c r="QP19" s="682">
        <f t="shared" si="8"/>
        <v>0</v>
      </c>
      <c r="QQ19" s="682">
        <f t="shared" si="8"/>
        <v>0</v>
      </c>
      <c r="QR19" s="682">
        <f t="shared" si="8"/>
        <v>0</v>
      </c>
      <c r="QS19" s="682">
        <f t="shared" si="8"/>
        <v>0</v>
      </c>
      <c r="QT19" s="682">
        <f t="shared" si="8"/>
        <v>0</v>
      </c>
      <c r="QU19" s="682">
        <f t="shared" si="8"/>
        <v>0</v>
      </c>
      <c r="QV19" s="682">
        <f t="shared" si="8"/>
        <v>0</v>
      </c>
      <c r="QW19" s="682">
        <f t="shared" si="8"/>
        <v>0</v>
      </c>
      <c r="QX19" s="682">
        <f t="shared" si="8"/>
        <v>0</v>
      </c>
      <c r="QY19" s="682">
        <f t="shared" si="8"/>
        <v>0</v>
      </c>
      <c r="QZ19" s="682">
        <f t="shared" si="8"/>
        <v>0</v>
      </c>
      <c r="RA19" s="682">
        <f t="shared" si="8"/>
        <v>0</v>
      </c>
      <c r="RB19" s="682">
        <f t="shared" si="8"/>
        <v>0</v>
      </c>
      <c r="RC19" s="682">
        <f t="shared" si="8"/>
        <v>0</v>
      </c>
      <c r="RD19" s="682">
        <f t="shared" si="8"/>
        <v>0</v>
      </c>
      <c r="RE19" s="682">
        <f t="shared" si="8"/>
        <v>0</v>
      </c>
      <c r="RF19" s="682">
        <f t="shared" si="8"/>
        <v>0</v>
      </c>
      <c r="RG19" s="682">
        <f t="shared" si="8"/>
        <v>0</v>
      </c>
      <c r="RH19" s="682">
        <f t="shared" si="8"/>
        <v>0</v>
      </c>
      <c r="RI19" s="682">
        <f t="shared" si="8"/>
        <v>0</v>
      </c>
      <c r="RJ19" s="682">
        <f t="shared" si="8"/>
        <v>0</v>
      </c>
      <c r="RK19" s="682">
        <f t="shared" si="8"/>
        <v>0</v>
      </c>
      <c r="RL19" s="682">
        <f t="shared" si="8"/>
        <v>0</v>
      </c>
      <c r="RM19" s="682">
        <f t="shared" si="8"/>
        <v>0</v>
      </c>
      <c r="RN19" s="682">
        <f t="shared" si="8"/>
        <v>0</v>
      </c>
      <c r="RO19" s="682">
        <f t="shared" si="8"/>
        <v>0</v>
      </c>
      <c r="RP19" s="682">
        <f t="shared" si="8"/>
        <v>0</v>
      </c>
      <c r="RQ19" s="682">
        <f t="shared" si="8"/>
        <v>0</v>
      </c>
      <c r="RR19" s="682">
        <f t="shared" si="8"/>
        <v>0</v>
      </c>
      <c r="RS19" s="682">
        <f t="shared" si="8"/>
        <v>0</v>
      </c>
      <c r="RT19" s="682">
        <f t="shared" si="8"/>
        <v>0</v>
      </c>
      <c r="RU19" s="682">
        <f t="shared" si="8"/>
        <v>0</v>
      </c>
      <c r="RV19" s="682">
        <f t="shared" si="8"/>
        <v>0</v>
      </c>
      <c r="RW19" s="682">
        <f t="shared" si="8"/>
        <v>0</v>
      </c>
      <c r="RX19" s="682">
        <f t="shared" si="8"/>
        <v>0</v>
      </c>
      <c r="RY19" s="682">
        <f t="shared" si="8"/>
        <v>0</v>
      </c>
      <c r="RZ19" s="682">
        <f t="shared" si="8"/>
        <v>0</v>
      </c>
      <c r="SA19" s="682">
        <f t="shared" si="8"/>
        <v>0</v>
      </c>
      <c r="SB19" s="682">
        <f t="shared" si="8"/>
        <v>0</v>
      </c>
      <c r="SC19" s="682">
        <f t="shared" si="8"/>
        <v>0</v>
      </c>
      <c r="SD19" s="682">
        <f t="shared" si="8"/>
        <v>0</v>
      </c>
      <c r="SE19" s="682">
        <f t="shared" si="8"/>
        <v>0</v>
      </c>
      <c r="SF19" s="682">
        <f t="shared" si="8"/>
        <v>0</v>
      </c>
      <c r="SG19" s="682">
        <f t="shared" si="8"/>
        <v>0</v>
      </c>
      <c r="SH19" s="682">
        <f t="shared" si="8"/>
        <v>0</v>
      </c>
      <c r="SI19" s="682">
        <f t="shared" si="8"/>
        <v>0</v>
      </c>
      <c r="SJ19" s="682">
        <f t="shared" si="8"/>
        <v>0</v>
      </c>
      <c r="SK19" s="682">
        <f t="shared" si="8"/>
        <v>0</v>
      </c>
      <c r="SL19" s="682">
        <f t="shared" si="8"/>
        <v>0</v>
      </c>
      <c r="SM19" s="682">
        <f t="shared" si="8"/>
        <v>0</v>
      </c>
      <c r="SN19" s="682">
        <f t="shared" si="8"/>
        <v>0</v>
      </c>
      <c r="SO19" s="682">
        <f t="shared" ref="SO19:UZ19" si="9" xml:space="preserve"> SK$8</f>
        <v>0</v>
      </c>
      <c r="SP19" s="682">
        <f t="shared" si="9"/>
        <v>0</v>
      </c>
      <c r="SQ19" s="682">
        <f t="shared" si="9"/>
        <v>0</v>
      </c>
      <c r="SR19" s="682">
        <f t="shared" si="9"/>
        <v>0</v>
      </c>
      <c r="SS19" s="682">
        <f t="shared" si="9"/>
        <v>0</v>
      </c>
      <c r="ST19" s="682">
        <f t="shared" si="9"/>
        <v>0</v>
      </c>
      <c r="SU19" s="682">
        <f t="shared" si="9"/>
        <v>0</v>
      </c>
      <c r="SV19" s="682">
        <f t="shared" si="9"/>
        <v>0</v>
      </c>
      <c r="SW19" s="682">
        <f t="shared" si="9"/>
        <v>0</v>
      </c>
      <c r="SX19" s="682">
        <f t="shared" si="9"/>
        <v>0</v>
      </c>
      <c r="SY19" s="682">
        <f t="shared" si="9"/>
        <v>0</v>
      </c>
      <c r="SZ19" s="682">
        <f t="shared" si="9"/>
        <v>0</v>
      </c>
      <c r="TA19" s="682">
        <f t="shared" si="9"/>
        <v>0</v>
      </c>
      <c r="TB19" s="682">
        <f t="shared" si="9"/>
        <v>0</v>
      </c>
      <c r="TC19" s="682">
        <f t="shared" si="9"/>
        <v>0</v>
      </c>
      <c r="TD19" s="682">
        <f t="shared" si="9"/>
        <v>0</v>
      </c>
      <c r="TE19" s="682">
        <f t="shared" si="9"/>
        <v>0</v>
      </c>
      <c r="TF19" s="682">
        <f t="shared" si="9"/>
        <v>0</v>
      </c>
      <c r="TG19" s="682">
        <f t="shared" si="9"/>
        <v>0</v>
      </c>
      <c r="TH19" s="682">
        <f t="shared" si="9"/>
        <v>0</v>
      </c>
      <c r="TI19" s="682">
        <f t="shared" si="9"/>
        <v>0</v>
      </c>
      <c r="TJ19" s="682">
        <f t="shared" si="9"/>
        <v>0</v>
      </c>
      <c r="TK19" s="682">
        <f t="shared" si="9"/>
        <v>0</v>
      </c>
      <c r="TL19" s="682">
        <f t="shared" si="9"/>
        <v>0</v>
      </c>
      <c r="TM19" s="682">
        <f t="shared" si="9"/>
        <v>0</v>
      </c>
      <c r="TN19" s="682">
        <f t="shared" si="9"/>
        <v>0</v>
      </c>
      <c r="TO19" s="682">
        <f t="shared" si="9"/>
        <v>0</v>
      </c>
      <c r="TP19" s="682">
        <f t="shared" si="9"/>
        <v>0</v>
      </c>
      <c r="TQ19" s="682">
        <f t="shared" si="9"/>
        <v>0</v>
      </c>
      <c r="TR19" s="682">
        <f t="shared" si="9"/>
        <v>0</v>
      </c>
      <c r="TS19" s="682">
        <f t="shared" si="9"/>
        <v>0</v>
      </c>
      <c r="TT19" s="682">
        <f t="shared" si="9"/>
        <v>0</v>
      </c>
      <c r="TU19" s="682">
        <f t="shared" si="9"/>
        <v>0</v>
      </c>
      <c r="TV19" s="682">
        <f t="shared" si="9"/>
        <v>0</v>
      </c>
      <c r="TW19" s="682">
        <f t="shared" si="9"/>
        <v>0</v>
      </c>
      <c r="TX19" s="682">
        <f t="shared" si="9"/>
        <v>0</v>
      </c>
      <c r="TY19" s="682">
        <f t="shared" si="9"/>
        <v>0</v>
      </c>
      <c r="TZ19" s="682">
        <f t="shared" si="9"/>
        <v>0</v>
      </c>
      <c r="UA19" s="682">
        <f t="shared" si="9"/>
        <v>0</v>
      </c>
      <c r="UB19" s="682">
        <f t="shared" si="9"/>
        <v>0</v>
      </c>
      <c r="UC19" s="682">
        <f t="shared" si="9"/>
        <v>0</v>
      </c>
      <c r="UD19" s="682">
        <f t="shared" si="9"/>
        <v>0</v>
      </c>
      <c r="UE19" s="682">
        <f t="shared" si="9"/>
        <v>0</v>
      </c>
      <c r="UF19" s="682">
        <f t="shared" si="9"/>
        <v>0</v>
      </c>
      <c r="UG19" s="682">
        <f t="shared" si="9"/>
        <v>0</v>
      </c>
      <c r="UH19" s="682">
        <f t="shared" si="9"/>
        <v>0</v>
      </c>
      <c r="UI19" s="682">
        <f t="shared" si="9"/>
        <v>0</v>
      </c>
      <c r="UJ19" s="682">
        <f t="shared" si="9"/>
        <v>0</v>
      </c>
      <c r="UK19" s="682">
        <f t="shared" si="9"/>
        <v>0</v>
      </c>
      <c r="UL19" s="682">
        <f t="shared" si="9"/>
        <v>0</v>
      </c>
      <c r="UM19" s="682">
        <f t="shared" si="9"/>
        <v>0</v>
      </c>
      <c r="UN19" s="682">
        <f t="shared" si="9"/>
        <v>0</v>
      </c>
      <c r="UO19" s="682">
        <f t="shared" si="9"/>
        <v>0</v>
      </c>
      <c r="UP19" s="682">
        <f t="shared" si="9"/>
        <v>0</v>
      </c>
      <c r="UQ19" s="682">
        <f t="shared" si="9"/>
        <v>0</v>
      </c>
      <c r="UR19" s="682">
        <f t="shared" si="9"/>
        <v>0</v>
      </c>
      <c r="US19" s="682">
        <f t="shared" si="9"/>
        <v>0</v>
      </c>
      <c r="UT19" s="682">
        <f t="shared" si="9"/>
        <v>0</v>
      </c>
      <c r="UU19" s="682">
        <f t="shared" si="9"/>
        <v>0</v>
      </c>
      <c r="UV19" s="682">
        <f t="shared" si="9"/>
        <v>0</v>
      </c>
      <c r="UW19" s="682">
        <f t="shared" si="9"/>
        <v>0</v>
      </c>
      <c r="UX19" s="682">
        <f t="shared" si="9"/>
        <v>0</v>
      </c>
      <c r="UY19" s="682">
        <f t="shared" si="9"/>
        <v>0</v>
      </c>
      <c r="UZ19" s="682">
        <f t="shared" si="9"/>
        <v>0</v>
      </c>
      <c r="VA19" s="682">
        <f t="shared" ref="VA19:XL19" si="10" xml:space="preserve"> UW$8</f>
        <v>0</v>
      </c>
      <c r="VB19" s="682">
        <f t="shared" si="10"/>
        <v>0</v>
      </c>
      <c r="VC19" s="682">
        <f t="shared" si="10"/>
        <v>0</v>
      </c>
      <c r="VD19" s="682">
        <f t="shared" si="10"/>
        <v>0</v>
      </c>
      <c r="VE19" s="682">
        <f t="shared" si="10"/>
        <v>0</v>
      </c>
      <c r="VF19" s="682">
        <f t="shared" si="10"/>
        <v>0</v>
      </c>
      <c r="VG19" s="682">
        <f t="shared" si="10"/>
        <v>0</v>
      </c>
      <c r="VH19" s="682">
        <f t="shared" si="10"/>
        <v>0</v>
      </c>
      <c r="VI19" s="682">
        <f t="shared" si="10"/>
        <v>0</v>
      </c>
      <c r="VJ19" s="682">
        <f t="shared" si="10"/>
        <v>0</v>
      </c>
      <c r="VK19" s="682">
        <f t="shared" si="10"/>
        <v>0</v>
      </c>
      <c r="VL19" s="682">
        <f t="shared" si="10"/>
        <v>0</v>
      </c>
      <c r="VM19" s="682">
        <f t="shared" si="10"/>
        <v>0</v>
      </c>
      <c r="VN19" s="682">
        <f t="shared" si="10"/>
        <v>0</v>
      </c>
      <c r="VO19" s="682">
        <f t="shared" si="10"/>
        <v>0</v>
      </c>
      <c r="VP19" s="682">
        <f t="shared" si="10"/>
        <v>0</v>
      </c>
      <c r="VQ19" s="682">
        <f t="shared" si="10"/>
        <v>0</v>
      </c>
      <c r="VR19" s="682">
        <f t="shared" si="10"/>
        <v>0</v>
      </c>
      <c r="VS19" s="682">
        <f t="shared" si="10"/>
        <v>0</v>
      </c>
      <c r="VT19" s="682">
        <f t="shared" si="10"/>
        <v>0</v>
      </c>
      <c r="VU19" s="682">
        <f t="shared" si="10"/>
        <v>0</v>
      </c>
      <c r="VV19" s="682">
        <f t="shared" si="10"/>
        <v>0</v>
      </c>
      <c r="VW19" s="682">
        <f t="shared" si="10"/>
        <v>0</v>
      </c>
      <c r="VX19" s="682">
        <f t="shared" si="10"/>
        <v>0</v>
      </c>
      <c r="VY19" s="682">
        <f t="shared" si="10"/>
        <v>0</v>
      </c>
      <c r="VZ19" s="682">
        <f t="shared" si="10"/>
        <v>0</v>
      </c>
      <c r="WA19" s="682">
        <f t="shared" si="10"/>
        <v>0</v>
      </c>
      <c r="WB19" s="682">
        <f t="shared" si="10"/>
        <v>0</v>
      </c>
      <c r="WC19" s="682">
        <f t="shared" si="10"/>
        <v>0</v>
      </c>
      <c r="WD19" s="682">
        <f t="shared" si="10"/>
        <v>0</v>
      </c>
      <c r="WE19" s="682">
        <f t="shared" si="10"/>
        <v>0</v>
      </c>
      <c r="WF19" s="682">
        <f t="shared" si="10"/>
        <v>0</v>
      </c>
      <c r="WG19" s="682">
        <f t="shared" si="10"/>
        <v>0</v>
      </c>
      <c r="WH19" s="682">
        <f t="shared" si="10"/>
        <v>0</v>
      </c>
      <c r="WI19" s="682">
        <f t="shared" si="10"/>
        <v>0</v>
      </c>
      <c r="WJ19" s="682">
        <f t="shared" si="10"/>
        <v>0</v>
      </c>
      <c r="WK19" s="682">
        <f t="shared" si="10"/>
        <v>0</v>
      </c>
      <c r="WL19" s="682">
        <f t="shared" si="10"/>
        <v>0</v>
      </c>
      <c r="WM19" s="682">
        <f t="shared" si="10"/>
        <v>0</v>
      </c>
      <c r="WN19" s="682">
        <f t="shared" si="10"/>
        <v>0</v>
      </c>
      <c r="WO19" s="682">
        <f t="shared" si="10"/>
        <v>0</v>
      </c>
      <c r="WP19" s="682">
        <f t="shared" si="10"/>
        <v>0</v>
      </c>
      <c r="WQ19" s="682">
        <f t="shared" si="10"/>
        <v>0</v>
      </c>
      <c r="WR19" s="682">
        <f t="shared" si="10"/>
        <v>0</v>
      </c>
      <c r="WS19" s="682">
        <f t="shared" si="10"/>
        <v>0</v>
      </c>
      <c r="WT19" s="682">
        <f t="shared" si="10"/>
        <v>0</v>
      </c>
      <c r="WU19" s="682">
        <f t="shared" si="10"/>
        <v>0</v>
      </c>
      <c r="WV19" s="682">
        <f t="shared" si="10"/>
        <v>0</v>
      </c>
      <c r="WW19" s="682">
        <f t="shared" si="10"/>
        <v>0</v>
      </c>
      <c r="WX19" s="682">
        <f t="shared" si="10"/>
        <v>0</v>
      </c>
      <c r="WY19" s="682">
        <f t="shared" si="10"/>
        <v>0</v>
      </c>
      <c r="WZ19" s="682">
        <f t="shared" si="10"/>
        <v>0</v>
      </c>
      <c r="XA19" s="682">
        <f t="shared" si="10"/>
        <v>0</v>
      </c>
      <c r="XB19" s="682">
        <f t="shared" si="10"/>
        <v>0</v>
      </c>
      <c r="XC19" s="682">
        <f t="shared" si="10"/>
        <v>0</v>
      </c>
      <c r="XD19" s="682">
        <f t="shared" si="10"/>
        <v>0</v>
      </c>
      <c r="XE19" s="682">
        <f t="shared" si="10"/>
        <v>0</v>
      </c>
      <c r="XF19" s="682">
        <f t="shared" si="10"/>
        <v>0</v>
      </c>
      <c r="XG19" s="682">
        <f t="shared" si="10"/>
        <v>0</v>
      </c>
      <c r="XH19" s="682">
        <f t="shared" si="10"/>
        <v>0</v>
      </c>
      <c r="XI19" s="682">
        <f t="shared" si="10"/>
        <v>0</v>
      </c>
      <c r="XJ19" s="682">
        <f t="shared" si="10"/>
        <v>0</v>
      </c>
      <c r="XK19" s="682">
        <f t="shared" si="10"/>
        <v>0</v>
      </c>
      <c r="XL19" s="682">
        <f t="shared" si="10"/>
        <v>0</v>
      </c>
      <c r="XM19" s="682">
        <f t="shared" ref="XM19:ZX19" si="11" xml:space="preserve"> XI$8</f>
        <v>0</v>
      </c>
      <c r="XN19" s="682">
        <f t="shared" si="11"/>
        <v>0</v>
      </c>
      <c r="XO19" s="682">
        <f t="shared" si="11"/>
        <v>0</v>
      </c>
      <c r="XP19" s="682">
        <f t="shared" si="11"/>
        <v>0</v>
      </c>
      <c r="XQ19" s="682">
        <f t="shared" si="11"/>
        <v>0</v>
      </c>
      <c r="XR19" s="682">
        <f t="shared" si="11"/>
        <v>0</v>
      </c>
      <c r="XS19" s="682">
        <f t="shared" si="11"/>
        <v>0</v>
      </c>
      <c r="XT19" s="682">
        <f t="shared" si="11"/>
        <v>0</v>
      </c>
      <c r="XU19" s="682">
        <f t="shared" si="11"/>
        <v>0</v>
      </c>
      <c r="XV19" s="682">
        <f t="shared" si="11"/>
        <v>0</v>
      </c>
      <c r="XW19" s="682">
        <f t="shared" si="11"/>
        <v>0</v>
      </c>
      <c r="XX19" s="682">
        <f t="shared" si="11"/>
        <v>0</v>
      </c>
      <c r="XY19" s="682">
        <f t="shared" si="11"/>
        <v>0</v>
      </c>
      <c r="XZ19" s="682">
        <f t="shared" si="11"/>
        <v>0</v>
      </c>
      <c r="YA19" s="682">
        <f t="shared" si="11"/>
        <v>0</v>
      </c>
      <c r="YB19" s="682">
        <f t="shared" si="11"/>
        <v>0</v>
      </c>
      <c r="YC19" s="682">
        <f t="shared" si="11"/>
        <v>0</v>
      </c>
      <c r="YD19" s="682">
        <f t="shared" si="11"/>
        <v>0</v>
      </c>
      <c r="YE19" s="682">
        <f t="shared" si="11"/>
        <v>0</v>
      </c>
      <c r="YF19" s="682">
        <f t="shared" si="11"/>
        <v>0</v>
      </c>
      <c r="YG19" s="682">
        <f t="shared" si="11"/>
        <v>0</v>
      </c>
      <c r="YH19" s="682">
        <f t="shared" si="11"/>
        <v>0</v>
      </c>
      <c r="YI19" s="682">
        <f t="shared" si="11"/>
        <v>0</v>
      </c>
      <c r="YJ19" s="682">
        <f t="shared" si="11"/>
        <v>0</v>
      </c>
      <c r="YK19" s="682">
        <f t="shared" si="11"/>
        <v>0</v>
      </c>
      <c r="YL19" s="682">
        <f t="shared" si="11"/>
        <v>0</v>
      </c>
      <c r="YM19" s="682">
        <f t="shared" si="11"/>
        <v>0</v>
      </c>
      <c r="YN19" s="682">
        <f t="shared" si="11"/>
        <v>0</v>
      </c>
      <c r="YO19" s="682">
        <f t="shared" si="11"/>
        <v>0</v>
      </c>
      <c r="YP19" s="682">
        <f t="shared" si="11"/>
        <v>0</v>
      </c>
      <c r="YQ19" s="682">
        <f t="shared" si="11"/>
        <v>0</v>
      </c>
      <c r="YR19" s="682">
        <f t="shared" si="11"/>
        <v>0</v>
      </c>
      <c r="YS19" s="682">
        <f t="shared" si="11"/>
        <v>0</v>
      </c>
      <c r="YT19" s="682">
        <f t="shared" si="11"/>
        <v>0</v>
      </c>
      <c r="YU19" s="682">
        <f t="shared" si="11"/>
        <v>0</v>
      </c>
      <c r="YV19" s="682">
        <f t="shared" si="11"/>
        <v>0</v>
      </c>
      <c r="YW19" s="682">
        <f t="shared" si="11"/>
        <v>0</v>
      </c>
      <c r="YX19" s="682">
        <f t="shared" si="11"/>
        <v>0</v>
      </c>
      <c r="YY19" s="682">
        <f t="shared" si="11"/>
        <v>0</v>
      </c>
      <c r="YZ19" s="682">
        <f t="shared" si="11"/>
        <v>0</v>
      </c>
      <c r="ZA19" s="682">
        <f t="shared" si="11"/>
        <v>0</v>
      </c>
      <c r="ZB19" s="682">
        <f t="shared" si="11"/>
        <v>0</v>
      </c>
      <c r="ZC19" s="682">
        <f t="shared" si="11"/>
        <v>0</v>
      </c>
      <c r="ZD19" s="682">
        <f t="shared" si="11"/>
        <v>0</v>
      </c>
      <c r="ZE19" s="682">
        <f t="shared" si="11"/>
        <v>0</v>
      </c>
      <c r="ZF19" s="682">
        <f t="shared" si="11"/>
        <v>0</v>
      </c>
      <c r="ZG19" s="682">
        <f t="shared" si="11"/>
        <v>0</v>
      </c>
      <c r="ZH19" s="682">
        <f t="shared" si="11"/>
        <v>0</v>
      </c>
      <c r="ZI19" s="682">
        <f t="shared" si="11"/>
        <v>0</v>
      </c>
      <c r="ZJ19" s="682">
        <f t="shared" si="11"/>
        <v>0</v>
      </c>
      <c r="ZK19" s="682">
        <f t="shared" si="11"/>
        <v>0</v>
      </c>
      <c r="ZL19" s="682">
        <f t="shared" si="11"/>
        <v>0</v>
      </c>
      <c r="ZM19" s="682">
        <f t="shared" si="11"/>
        <v>0</v>
      </c>
      <c r="ZN19" s="682">
        <f t="shared" si="11"/>
        <v>0</v>
      </c>
      <c r="ZO19" s="682">
        <f t="shared" si="11"/>
        <v>0</v>
      </c>
      <c r="ZP19" s="682">
        <f t="shared" si="11"/>
        <v>0</v>
      </c>
      <c r="ZQ19" s="682">
        <f t="shared" si="11"/>
        <v>0</v>
      </c>
      <c r="ZR19" s="682">
        <f t="shared" si="11"/>
        <v>0</v>
      </c>
      <c r="ZS19" s="682">
        <f t="shared" si="11"/>
        <v>0</v>
      </c>
      <c r="ZT19" s="682">
        <f t="shared" si="11"/>
        <v>0</v>
      </c>
      <c r="ZU19" s="682">
        <f t="shared" si="11"/>
        <v>0</v>
      </c>
      <c r="ZV19" s="682">
        <f t="shared" si="11"/>
        <v>0</v>
      </c>
      <c r="ZW19" s="682">
        <f t="shared" si="11"/>
        <v>0</v>
      </c>
      <c r="ZX19" s="682">
        <f t="shared" si="11"/>
        <v>0</v>
      </c>
      <c r="ZY19" s="682">
        <f t="shared" ref="ZY19:ACJ19" si="12" xml:space="preserve"> ZU$8</f>
        <v>0</v>
      </c>
      <c r="ZZ19" s="682">
        <f t="shared" si="12"/>
        <v>0</v>
      </c>
      <c r="AAA19" s="682">
        <f t="shared" si="12"/>
        <v>0</v>
      </c>
      <c r="AAB19" s="682">
        <f t="shared" si="12"/>
        <v>0</v>
      </c>
      <c r="AAC19" s="682">
        <f t="shared" si="12"/>
        <v>0</v>
      </c>
      <c r="AAD19" s="682">
        <f t="shared" si="12"/>
        <v>0</v>
      </c>
      <c r="AAE19" s="682">
        <f t="shared" si="12"/>
        <v>0</v>
      </c>
      <c r="AAF19" s="682">
        <f t="shared" si="12"/>
        <v>0</v>
      </c>
      <c r="AAG19" s="682">
        <f t="shared" si="12"/>
        <v>0</v>
      </c>
      <c r="AAH19" s="682">
        <f t="shared" si="12"/>
        <v>0</v>
      </c>
      <c r="AAI19" s="682">
        <f t="shared" si="12"/>
        <v>0</v>
      </c>
      <c r="AAJ19" s="682">
        <f t="shared" si="12"/>
        <v>0</v>
      </c>
      <c r="AAK19" s="682">
        <f t="shared" si="12"/>
        <v>0</v>
      </c>
      <c r="AAL19" s="682">
        <f t="shared" si="12"/>
        <v>0</v>
      </c>
      <c r="AAM19" s="682">
        <f t="shared" si="12"/>
        <v>0</v>
      </c>
      <c r="AAN19" s="682">
        <f t="shared" si="12"/>
        <v>0</v>
      </c>
      <c r="AAO19" s="682">
        <f t="shared" si="12"/>
        <v>0</v>
      </c>
      <c r="AAP19" s="682">
        <f t="shared" si="12"/>
        <v>0</v>
      </c>
      <c r="AAQ19" s="682">
        <f t="shared" si="12"/>
        <v>0</v>
      </c>
      <c r="AAR19" s="682">
        <f t="shared" si="12"/>
        <v>0</v>
      </c>
      <c r="AAS19" s="682">
        <f t="shared" si="12"/>
        <v>0</v>
      </c>
      <c r="AAT19" s="682">
        <f t="shared" si="12"/>
        <v>0</v>
      </c>
      <c r="AAU19" s="682">
        <f t="shared" si="12"/>
        <v>0</v>
      </c>
      <c r="AAV19" s="682">
        <f t="shared" si="12"/>
        <v>0</v>
      </c>
      <c r="AAW19" s="682">
        <f t="shared" si="12"/>
        <v>0</v>
      </c>
      <c r="AAX19" s="682">
        <f t="shared" si="12"/>
        <v>0</v>
      </c>
      <c r="AAY19" s="682">
        <f t="shared" si="12"/>
        <v>0</v>
      </c>
      <c r="AAZ19" s="682">
        <f t="shared" si="12"/>
        <v>0</v>
      </c>
      <c r="ABA19" s="682">
        <f t="shared" si="12"/>
        <v>0</v>
      </c>
      <c r="ABB19" s="682">
        <f t="shared" si="12"/>
        <v>0</v>
      </c>
      <c r="ABC19" s="682">
        <f t="shared" si="12"/>
        <v>0</v>
      </c>
      <c r="ABD19" s="682">
        <f t="shared" si="12"/>
        <v>0</v>
      </c>
      <c r="ABE19" s="682">
        <f t="shared" si="12"/>
        <v>0</v>
      </c>
      <c r="ABF19" s="682">
        <f t="shared" si="12"/>
        <v>0</v>
      </c>
      <c r="ABG19" s="682">
        <f t="shared" si="12"/>
        <v>0</v>
      </c>
      <c r="ABH19" s="682">
        <f t="shared" si="12"/>
        <v>0</v>
      </c>
      <c r="ABI19" s="682">
        <f t="shared" si="12"/>
        <v>0</v>
      </c>
      <c r="ABJ19" s="682">
        <f t="shared" si="12"/>
        <v>0</v>
      </c>
      <c r="ABK19" s="682">
        <f t="shared" si="12"/>
        <v>0</v>
      </c>
      <c r="ABL19" s="682">
        <f t="shared" si="12"/>
        <v>0</v>
      </c>
      <c r="ABM19" s="682">
        <f t="shared" si="12"/>
        <v>0</v>
      </c>
      <c r="ABN19" s="682">
        <f t="shared" si="12"/>
        <v>0</v>
      </c>
      <c r="ABO19" s="682">
        <f t="shared" si="12"/>
        <v>0</v>
      </c>
      <c r="ABP19" s="682">
        <f t="shared" si="12"/>
        <v>0</v>
      </c>
      <c r="ABQ19" s="682">
        <f t="shared" si="12"/>
        <v>0</v>
      </c>
      <c r="ABR19" s="682">
        <f t="shared" si="12"/>
        <v>0</v>
      </c>
      <c r="ABS19" s="682">
        <f t="shared" si="12"/>
        <v>0</v>
      </c>
      <c r="ABT19" s="682">
        <f t="shared" si="12"/>
        <v>0</v>
      </c>
      <c r="ABU19" s="682">
        <f t="shared" si="12"/>
        <v>0</v>
      </c>
      <c r="ABV19" s="682">
        <f t="shared" si="12"/>
        <v>0</v>
      </c>
      <c r="ABW19" s="682">
        <f t="shared" si="12"/>
        <v>0</v>
      </c>
      <c r="ABX19" s="682">
        <f t="shared" si="12"/>
        <v>0</v>
      </c>
      <c r="ABY19" s="682">
        <f t="shared" si="12"/>
        <v>0</v>
      </c>
      <c r="ABZ19" s="682">
        <f t="shared" si="12"/>
        <v>0</v>
      </c>
      <c r="ACA19" s="682">
        <f t="shared" si="12"/>
        <v>0</v>
      </c>
      <c r="ACB19" s="682">
        <f t="shared" si="12"/>
        <v>0</v>
      </c>
      <c r="ACC19" s="682">
        <f t="shared" si="12"/>
        <v>0</v>
      </c>
      <c r="ACD19" s="682">
        <f t="shared" si="12"/>
        <v>0</v>
      </c>
      <c r="ACE19" s="682">
        <f t="shared" si="12"/>
        <v>0</v>
      </c>
      <c r="ACF19" s="682">
        <f t="shared" si="12"/>
        <v>0</v>
      </c>
      <c r="ACG19" s="682">
        <f t="shared" si="12"/>
        <v>0</v>
      </c>
      <c r="ACH19" s="682">
        <f t="shared" si="12"/>
        <v>0</v>
      </c>
      <c r="ACI19" s="682">
        <f t="shared" si="12"/>
        <v>0</v>
      </c>
      <c r="ACJ19" s="682">
        <f t="shared" si="12"/>
        <v>0</v>
      </c>
      <c r="ACK19" s="682">
        <f t="shared" ref="ACK19:AEV19" si="13" xml:space="preserve"> ACG$8</f>
        <v>0</v>
      </c>
      <c r="ACL19" s="682">
        <f t="shared" si="13"/>
        <v>0</v>
      </c>
      <c r="ACM19" s="682">
        <f t="shared" si="13"/>
        <v>0</v>
      </c>
      <c r="ACN19" s="682">
        <f t="shared" si="13"/>
        <v>0</v>
      </c>
      <c r="ACO19" s="682">
        <f t="shared" si="13"/>
        <v>0</v>
      </c>
      <c r="ACP19" s="682">
        <f t="shared" si="13"/>
        <v>0</v>
      </c>
      <c r="ACQ19" s="682">
        <f t="shared" si="13"/>
        <v>0</v>
      </c>
      <c r="ACR19" s="682">
        <f t="shared" si="13"/>
        <v>0</v>
      </c>
      <c r="ACS19" s="682">
        <f t="shared" si="13"/>
        <v>0</v>
      </c>
      <c r="ACT19" s="682">
        <f t="shared" si="13"/>
        <v>0</v>
      </c>
      <c r="ACU19" s="682">
        <f t="shared" si="13"/>
        <v>0</v>
      </c>
      <c r="ACV19" s="682">
        <f t="shared" si="13"/>
        <v>0</v>
      </c>
      <c r="ACW19" s="682">
        <f t="shared" si="13"/>
        <v>0</v>
      </c>
      <c r="ACX19" s="682">
        <f t="shared" si="13"/>
        <v>0</v>
      </c>
      <c r="ACY19" s="682">
        <f t="shared" si="13"/>
        <v>0</v>
      </c>
      <c r="ACZ19" s="682">
        <f t="shared" si="13"/>
        <v>0</v>
      </c>
      <c r="ADA19" s="682">
        <f t="shared" si="13"/>
        <v>0</v>
      </c>
      <c r="ADB19" s="682">
        <f t="shared" si="13"/>
        <v>0</v>
      </c>
      <c r="ADC19" s="682">
        <f t="shared" si="13"/>
        <v>0</v>
      </c>
      <c r="ADD19" s="682">
        <f t="shared" si="13"/>
        <v>0</v>
      </c>
      <c r="ADE19" s="682">
        <f t="shared" si="13"/>
        <v>0</v>
      </c>
      <c r="ADF19" s="682">
        <f t="shared" si="13"/>
        <v>0</v>
      </c>
      <c r="ADG19" s="682">
        <f t="shared" si="13"/>
        <v>0</v>
      </c>
      <c r="ADH19" s="682">
        <f t="shared" si="13"/>
        <v>0</v>
      </c>
      <c r="ADI19" s="682">
        <f t="shared" si="13"/>
        <v>0</v>
      </c>
      <c r="ADJ19" s="682">
        <f t="shared" si="13"/>
        <v>0</v>
      </c>
      <c r="ADK19" s="682">
        <f t="shared" si="13"/>
        <v>0</v>
      </c>
      <c r="ADL19" s="682">
        <f t="shared" si="13"/>
        <v>0</v>
      </c>
      <c r="ADM19" s="682">
        <f t="shared" si="13"/>
        <v>0</v>
      </c>
      <c r="ADN19" s="682">
        <f t="shared" si="13"/>
        <v>0</v>
      </c>
      <c r="ADO19" s="682">
        <f t="shared" si="13"/>
        <v>0</v>
      </c>
      <c r="ADP19" s="682">
        <f t="shared" si="13"/>
        <v>0</v>
      </c>
      <c r="ADQ19" s="682">
        <f t="shared" si="13"/>
        <v>0</v>
      </c>
      <c r="ADR19" s="682">
        <f t="shared" si="13"/>
        <v>0</v>
      </c>
      <c r="ADS19" s="682">
        <f t="shared" si="13"/>
        <v>0</v>
      </c>
      <c r="ADT19" s="682">
        <f t="shared" si="13"/>
        <v>0</v>
      </c>
      <c r="ADU19" s="682">
        <f t="shared" si="13"/>
        <v>0</v>
      </c>
      <c r="ADV19" s="682">
        <f t="shared" si="13"/>
        <v>0</v>
      </c>
      <c r="ADW19" s="682">
        <f t="shared" si="13"/>
        <v>0</v>
      </c>
      <c r="ADX19" s="682">
        <f t="shared" si="13"/>
        <v>0</v>
      </c>
      <c r="ADY19" s="682">
        <f t="shared" si="13"/>
        <v>0</v>
      </c>
      <c r="ADZ19" s="682">
        <f t="shared" si="13"/>
        <v>0</v>
      </c>
      <c r="AEA19" s="682">
        <f t="shared" si="13"/>
        <v>0</v>
      </c>
      <c r="AEB19" s="682">
        <f t="shared" si="13"/>
        <v>0</v>
      </c>
      <c r="AEC19" s="682">
        <f t="shared" si="13"/>
        <v>0</v>
      </c>
      <c r="AED19" s="682">
        <f t="shared" si="13"/>
        <v>0</v>
      </c>
      <c r="AEE19" s="682">
        <f t="shared" si="13"/>
        <v>0</v>
      </c>
      <c r="AEF19" s="682">
        <f t="shared" si="13"/>
        <v>0</v>
      </c>
      <c r="AEG19" s="682">
        <f t="shared" si="13"/>
        <v>0</v>
      </c>
      <c r="AEH19" s="682">
        <f t="shared" si="13"/>
        <v>0</v>
      </c>
      <c r="AEI19" s="682">
        <f t="shared" si="13"/>
        <v>0</v>
      </c>
      <c r="AEJ19" s="682">
        <f t="shared" si="13"/>
        <v>0</v>
      </c>
      <c r="AEK19" s="682">
        <f t="shared" si="13"/>
        <v>0</v>
      </c>
      <c r="AEL19" s="682">
        <f t="shared" si="13"/>
        <v>0</v>
      </c>
      <c r="AEM19" s="682">
        <f t="shared" si="13"/>
        <v>0</v>
      </c>
      <c r="AEN19" s="682">
        <f t="shared" si="13"/>
        <v>0</v>
      </c>
      <c r="AEO19" s="682">
        <f t="shared" si="13"/>
        <v>0</v>
      </c>
      <c r="AEP19" s="682">
        <f t="shared" si="13"/>
        <v>0</v>
      </c>
      <c r="AEQ19" s="682">
        <f t="shared" si="13"/>
        <v>0</v>
      </c>
      <c r="AER19" s="682">
        <f t="shared" si="13"/>
        <v>0</v>
      </c>
      <c r="AES19" s="682">
        <f t="shared" si="13"/>
        <v>0</v>
      </c>
      <c r="AET19" s="682">
        <f t="shared" si="13"/>
        <v>0</v>
      </c>
      <c r="AEU19" s="682">
        <f t="shared" si="13"/>
        <v>0</v>
      </c>
      <c r="AEV19" s="682">
        <f t="shared" si="13"/>
        <v>0</v>
      </c>
      <c r="AEW19" s="682">
        <f t="shared" ref="AEW19:AHH19" si="14" xml:space="preserve"> AES$8</f>
        <v>0</v>
      </c>
      <c r="AEX19" s="682">
        <f t="shared" si="14"/>
        <v>0</v>
      </c>
      <c r="AEY19" s="682">
        <f t="shared" si="14"/>
        <v>0</v>
      </c>
      <c r="AEZ19" s="682">
        <f t="shared" si="14"/>
        <v>0</v>
      </c>
      <c r="AFA19" s="682">
        <f t="shared" si="14"/>
        <v>0</v>
      </c>
      <c r="AFB19" s="682">
        <f t="shared" si="14"/>
        <v>0</v>
      </c>
      <c r="AFC19" s="682">
        <f t="shared" si="14"/>
        <v>0</v>
      </c>
      <c r="AFD19" s="682">
        <f t="shared" si="14"/>
        <v>0</v>
      </c>
      <c r="AFE19" s="682">
        <f t="shared" si="14"/>
        <v>0</v>
      </c>
      <c r="AFF19" s="682">
        <f t="shared" si="14"/>
        <v>0</v>
      </c>
      <c r="AFG19" s="682">
        <f t="shared" si="14"/>
        <v>0</v>
      </c>
      <c r="AFH19" s="682">
        <f t="shared" si="14"/>
        <v>0</v>
      </c>
      <c r="AFI19" s="682">
        <f t="shared" si="14"/>
        <v>0</v>
      </c>
      <c r="AFJ19" s="682">
        <f t="shared" si="14"/>
        <v>0</v>
      </c>
      <c r="AFK19" s="682">
        <f t="shared" si="14"/>
        <v>0</v>
      </c>
      <c r="AFL19" s="682">
        <f t="shared" si="14"/>
        <v>0</v>
      </c>
      <c r="AFM19" s="682">
        <f t="shared" si="14"/>
        <v>0</v>
      </c>
      <c r="AFN19" s="682">
        <f t="shared" si="14"/>
        <v>0</v>
      </c>
      <c r="AFO19" s="682">
        <f t="shared" si="14"/>
        <v>0</v>
      </c>
      <c r="AFP19" s="682">
        <f t="shared" si="14"/>
        <v>0</v>
      </c>
      <c r="AFQ19" s="682">
        <f t="shared" si="14"/>
        <v>0</v>
      </c>
      <c r="AFR19" s="682">
        <f t="shared" si="14"/>
        <v>0</v>
      </c>
      <c r="AFS19" s="682">
        <f t="shared" si="14"/>
        <v>0</v>
      </c>
      <c r="AFT19" s="682">
        <f t="shared" si="14"/>
        <v>0</v>
      </c>
      <c r="AFU19" s="682">
        <f t="shared" si="14"/>
        <v>0</v>
      </c>
      <c r="AFV19" s="682">
        <f t="shared" si="14"/>
        <v>0</v>
      </c>
      <c r="AFW19" s="682">
        <f t="shared" si="14"/>
        <v>0</v>
      </c>
      <c r="AFX19" s="682">
        <f t="shared" si="14"/>
        <v>0</v>
      </c>
      <c r="AFY19" s="682">
        <f t="shared" si="14"/>
        <v>0</v>
      </c>
      <c r="AFZ19" s="682">
        <f t="shared" si="14"/>
        <v>0</v>
      </c>
      <c r="AGA19" s="682">
        <f t="shared" si="14"/>
        <v>0</v>
      </c>
      <c r="AGB19" s="682">
        <f t="shared" si="14"/>
        <v>0</v>
      </c>
      <c r="AGC19" s="682">
        <f t="shared" si="14"/>
        <v>0</v>
      </c>
      <c r="AGD19" s="682">
        <f t="shared" si="14"/>
        <v>0</v>
      </c>
      <c r="AGE19" s="682">
        <f t="shared" si="14"/>
        <v>0</v>
      </c>
      <c r="AGF19" s="682">
        <f t="shared" si="14"/>
        <v>0</v>
      </c>
      <c r="AGG19" s="682">
        <f t="shared" si="14"/>
        <v>0</v>
      </c>
      <c r="AGH19" s="682">
        <f t="shared" si="14"/>
        <v>0</v>
      </c>
      <c r="AGI19" s="682">
        <f t="shared" si="14"/>
        <v>0</v>
      </c>
      <c r="AGJ19" s="682">
        <f t="shared" si="14"/>
        <v>0</v>
      </c>
      <c r="AGK19" s="682">
        <f t="shared" si="14"/>
        <v>0</v>
      </c>
      <c r="AGL19" s="682">
        <f t="shared" si="14"/>
        <v>0</v>
      </c>
      <c r="AGM19" s="682">
        <f t="shared" si="14"/>
        <v>0</v>
      </c>
      <c r="AGN19" s="682">
        <f t="shared" si="14"/>
        <v>0</v>
      </c>
      <c r="AGO19" s="682">
        <f t="shared" si="14"/>
        <v>0</v>
      </c>
      <c r="AGP19" s="682">
        <f t="shared" si="14"/>
        <v>0</v>
      </c>
      <c r="AGQ19" s="682">
        <f t="shared" si="14"/>
        <v>0</v>
      </c>
      <c r="AGR19" s="682">
        <f t="shared" si="14"/>
        <v>0</v>
      </c>
      <c r="AGS19" s="682">
        <f t="shared" si="14"/>
        <v>0</v>
      </c>
      <c r="AGT19" s="682">
        <f t="shared" si="14"/>
        <v>0</v>
      </c>
      <c r="AGU19" s="682">
        <f t="shared" si="14"/>
        <v>0</v>
      </c>
      <c r="AGV19" s="682">
        <f t="shared" si="14"/>
        <v>0</v>
      </c>
      <c r="AGW19" s="682">
        <f t="shared" si="14"/>
        <v>0</v>
      </c>
      <c r="AGX19" s="682">
        <f t="shared" si="14"/>
        <v>0</v>
      </c>
      <c r="AGY19" s="682">
        <f t="shared" si="14"/>
        <v>0</v>
      </c>
      <c r="AGZ19" s="682">
        <f t="shared" si="14"/>
        <v>0</v>
      </c>
      <c r="AHA19" s="682">
        <f t="shared" si="14"/>
        <v>0</v>
      </c>
      <c r="AHB19" s="682">
        <f t="shared" si="14"/>
        <v>0</v>
      </c>
      <c r="AHC19" s="682">
        <f t="shared" si="14"/>
        <v>0</v>
      </c>
      <c r="AHD19" s="682">
        <f t="shared" si="14"/>
        <v>0</v>
      </c>
      <c r="AHE19" s="682">
        <f t="shared" si="14"/>
        <v>0</v>
      </c>
      <c r="AHF19" s="682">
        <f t="shared" si="14"/>
        <v>0</v>
      </c>
      <c r="AHG19" s="682">
        <f t="shared" si="14"/>
        <v>0</v>
      </c>
      <c r="AHH19" s="682">
        <f t="shared" si="14"/>
        <v>0</v>
      </c>
      <c r="AHI19" s="682">
        <f t="shared" ref="AHI19:AJT19" si="15" xml:space="preserve"> AHE$8</f>
        <v>0</v>
      </c>
      <c r="AHJ19" s="682">
        <f t="shared" si="15"/>
        <v>0</v>
      </c>
      <c r="AHK19" s="682">
        <f t="shared" si="15"/>
        <v>0</v>
      </c>
      <c r="AHL19" s="682">
        <f t="shared" si="15"/>
        <v>0</v>
      </c>
      <c r="AHM19" s="682">
        <f t="shared" si="15"/>
        <v>0</v>
      </c>
      <c r="AHN19" s="682">
        <f t="shared" si="15"/>
        <v>0</v>
      </c>
      <c r="AHO19" s="682">
        <f t="shared" si="15"/>
        <v>0</v>
      </c>
      <c r="AHP19" s="682">
        <f t="shared" si="15"/>
        <v>0</v>
      </c>
      <c r="AHQ19" s="682">
        <f t="shared" si="15"/>
        <v>0</v>
      </c>
      <c r="AHR19" s="682">
        <f t="shared" si="15"/>
        <v>0</v>
      </c>
      <c r="AHS19" s="682">
        <f t="shared" si="15"/>
        <v>0</v>
      </c>
      <c r="AHT19" s="682">
        <f t="shared" si="15"/>
        <v>0</v>
      </c>
      <c r="AHU19" s="682">
        <f t="shared" si="15"/>
        <v>0</v>
      </c>
      <c r="AHV19" s="682">
        <f t="shared" si="15"/>
        <v>0</v>
      </c>
      <c r="AHW19" s="682">
        <f t="shared" si="15"/>
        <v>0</v>
      </c>
      <c r="AHX19" s="682">
        <f t="shared" si="15"/>
        <v>0</v>
      </c>
      <c r="AHY19" s="682">
        <f t="shared" si="15"/>
        <v>0</v>
      </c>
      <c r="AHZ19" s="682">
        <f t="shared" si="15"/>
        <v>0</v>
      </c>
      <c r="AIA19" s="682">
        <f t="shared" si="15"/>
        <v>0</v>
      </c>
      <c r="AIB19" s="682">
        <f t="shared" si="15"/>
        <v>0</v>
      </c>
      <c r="AIC19" s="682">
        <f t="shared" si="15"/>
        <v>0</v>
      </c>
      <c r="AID19" s="682">
        <f t="shared" si="15"/>
        <v>0</v>
      </c>
      <c r="AIE19" s="682">
        <f t="shared" si="15"/>
        <v>0</v>
      </c>
      <c r="AIF19" s="682">
        <f t="shared" si="15"/>
        <v>0</v>
      </c>
      <c r="AIG19" s="682">
        <f t="shared" si="15"/>
        <v>0</v>
      </c>
      <c r="AIH19" s="682">
        <f t="shared" si="15"/>
        <v>0</v>
      </c>
      <c r="AII19" s="682">
        <f t="shared" si="15"/>
        <v>0</v>
      </c>
      <c r="AIJ19" s="682">
        <f t="shared" si="15"/>
        <v>0</v>
      </c>
      <c r="AIK19" s="682">
        <f t="shared" si="15"/>
        <v>0</v>
      </c>
      <c r="AIL19" s="682">
        <f t="shared" si="15"/>
        <v>0</v>
      </c>
      <c r="AIM19" s="682">
        <f t="shared" si="15"/>
        <v>0</v>
      </c>
      <c r="AIN19" s="682">
        <f t="shared" si="15"/>
        <v>0</v>
      </c>
      <c r="AIO19" s="682">
        <f t="shared" si="15"/>
        <v>0</v>
      </c>
      <c r="AIP19" s="682">
        <f t="shared" si="15"/>
        <v>0</v>
      </c>
      <c r="AIQ19" s="682">
        <f t="shared" si="15"/>
        <v>0</v>
      </c>
      <c r="AIR19" s="682">
        <f t="shared" si="15"/>
        <v>0</v>
      </c>
      <c r="AIS19" s="682">
        <f t="shared" si="15"/>
        <v>0</v>
      </c>
      <c r="AIT19" s="682">
        <f t="shared" si="15"/>
        <v>0</v>
      </c>
      <c r="AIU19" s="682">
        <f t="shared" si="15"/>
        <v>0</v>
      </c>
      <c r="AIV19" s="682">
        <f t="shared" si="15"/>
        <v>0</v>
      </c>
      <c r="AIW19" s="682">
        <f t="shared" si="15"/>
        <v>0</v>
      </c>
      <c r="AIX19" s="682">
        <f t="shared" si="15"/>
        <v>0</v>
      </c>
      <c r="AIY19" s="682">
        <f t="shared" si="15"/>
        <v>0</v>
      </c>
      <c r="AIZ19" s="682">
        <f t="shared" si="15"/>
        <v>0</v>
      </c>
      <c r="AJA19" s="682">
        <f t="shared" si="15"/>
        <v>0</v>
      </c>
      <c r="AJB19" s="682">
        <f t="shared" si="15"/>
        <v>0</v>
      </c>
      <c r="AJC19" s="682">
        <f t="shared" si="15"/>
        <v>0</v>
      </c>
      <c r="AJD19" s="682">
        <f t="shared" si="15"/>
        <v>0</v>
      </c>
      <c r="AJE19" s="682">
        <f t="shared" si="15"/>
        <v>0</v>
      </c>
      <c r="AJF19" s="682">
        <f t="shared" si="15"/>
        <v>0</v>
      </c>
      <c r="AJG19" s="682">
        <f t="shared" si="15"/>
        <v>0</v>
      </c>
      <c r="AJH19" s="682">
        <f t="shared" si="15"/>
        <v>0</v>
      </c>
      <c r="AJI19" s="682">
        <f t="shared" si="15"/>
        <v>0</v>
      </c>
      <c r="AJJ19" s="682">
        <f t="shared" si="15"/>
        <v>0</v>
      </c>
      <c r="AJK19" s="682">
        <f t="shared" si="15"/>
        <v>0</v>
      </c>
      <c r="AJL19" s="682">
        <f t="shared" si="15"/>
        <v>0</v>
      </c>
      <c r="AJM19" s="682">
        <f t="shared" si="15"/>
        <v>0</v>
      </c>
      <c r="AJN19" s="682">
        <f t="shared" si="15"/>
        <v>0</v>
      </c>
      <c r="AJO19" s="682">
        <f t="shared" si="15"/>
        <v>0</v>
      </c>
      <c r="AJP19" s="682">
        <f t="shared" si="15"/>
        <v>0</v>
      </c>
      <c r="AJQ19" s="682">
        <f t="shared" si="15"/>
        <v>0</v>
      </c>
      <c r="AJR19" s="682">
        <f t="shared" si="15"/>
        <v>0</v>
      </c>
      <c r="AJS19" s="682">
        <f t="shared" si="15"/>
        <v>0</v>
      </c>
      <c r="AJT19" s="682">
        <f t="shared" si="15"/>
        <v>0</v>
      </c>
      <c r="AJU19" s="682">
        <f t="shared" ref="AJU19:AMF19" si="16" xml:space="preserve"> AJQ$8</f>
        <v>0</v>
      </c>
      <c r="AJV19" s="682">
        <f t="shared" si="16"/>
        <v>0</v>
      </c>
      <c r="AJW19" s="682">
        <f t="shared" si="16"/>
        <v>0</v>
      </c>
      <c r="AJX19" s="682">
        <f t="shared" si="16"/>
        <v>0</v>
      </c>
      <c r="AJY19" s="682">
        <f t="shared" si="16"/>
        <v>0</v>
      </c>
      <c r="AJZ19" s="682">
        <f t="shared" si="16"/>
        <v>0</v>
      </c>
      <c r="AKA19" s="682">
        <f t="shared" si="16"/>
        <v>0</v>
      </c>
      <c r="AKB19" s="682">
        <f t="shared" si="16"/>
        <v>0</v>
      </c>
      <c r="AKC19" s="682">
        <f t="shared" si="16"/>
        <v>0</v>
      </c>
      <c r="AKD19" s="682">
        <f t="shared" si="16"/>
        <v>0</v>
      </c>
      <c r="AKE19" s="682">
        <f t="shared" si="16"/>
        <v>0</v>
      </c>
      <c r="AKF19" s="682">
        <f t="shared" si="16"/>
        <v>0</v>
      </c>
      <c r="AKG19" s="682">
        <f t="shared" si="16"/>
        <v>0</v>
      </c>
      <c r="AKH19" s="682">
        <f t="shared" si="16"/>
        <v>0</v>
      </c>
      <c r="AKI19" s="682">
        <f t="shared" si="16"/>
        <v>0</v>
      </c>
      <c r="AKJ19" s="682">
        <f t="shared" si="16"/>
        <v>0</v>
      </c>
      <c r="AKK19" s="682">
        <f t="shared" si="16"/>
        <v>0</v>
      </c>
      <c r="AKL19" s="682">
        <f t="shared" si="16"/>
        <v>0</v>
      </c>
      <c r="AKM19" s="682">
        <f t="shared" si="16"/>
        <v>0</v>
      </c>
      <c r="AKN19" s="682">
        <f t="shared" si="16"/>
        <v>0</v>
      </c>
      <c r="AKO19" s="682">
        <f t="shared" si="16"/>
        <v>0</v>
      </c>
      <c r="AKP19" s="682">
        <f t="shared" si="16"/>
        <v>0</v>
      </c>
      <c r="AKQ19" s="682">
        <f t="shared" si="16"/>
        <v>0</v>
      </c>
      <c r="AKR19" s="682">
        <f t="shared" si="16"/>
        <v>0</v>
      </c>
      <c r="AKS19" s="682">
        <f t="shared" si="16"/>
        <v>0</v>
      </c>
      <c r="AKT19" s="682">
        <f t="shared" si="16"/>
        <v>0</v>
      </c>
      <c r="AKU19" s="682">
        <f t="shared" si="16"/>
        <v>0</v>
      </c>
      <c r="AKV19" s="682">
        <f t="shared" si="16"/>
        <v>0</v>
      </c>
      <c r="AKW19" s="682">
        <f t="shared" si="16"/>
        <v>0</v>
      </c>
      <c r="AKX19" s="682">
        <f t="shared" si="16"/>
        <v>0</v>
      </c>
      <c r="AKY19" s="682">
        <f t="shared" si="16"/>
        <v>0</v>
      </c>
      <c r="AKZ19" s="682">
        <f t="shared" si="16"/>
        <v>0</v>
      </c>
      <c r="ALA19" s="682">
        <f t="shared" si="16"/>
        <v>0</v>
      </c>
      <c r="ALB19" s="682">
        <f t="shared" si="16"/>
        <v>0</v>
      </c>
      <c r="ALC19" s="682">
        <f t="shared" si="16"/>
        <v>0</v>
      </c>
      <c r="ALD19" s="682">
        <f t="shared" si="16"/>
        <v>0</v>
      </c>
      <c r="ALE19" s="682">
        <f t="shared" si="16"/>
        <v>0</v>
      </c>
      <c r="ALF19" s="682">
        <f t="shared" si="16"/>
        <v>0</v>
      </c>
      <c r="ALG19" s="682">
        <f t="shared" si="16"/>
        <v>0</v>
      </c>
      <c r="ALH19" s="682">
        <f t="shared" si="16"/>
        <v>0</v>
      </c>
      <c r="ALI19" s="682">
        <f t="shared" si="16"/>
        <v>0</v>
      </c>
      <c r="ALJ19" s="682">
        <f t="shared" si="16"/>
        <v>0</v>
      </c>
      <c r="ALK19" s="682">
        <f t="shared" si="16"/>
        <v>0</v>
      </c>
      <c r="ALL19" s="682">
        <f t="shared" si="16"/>
        <v>0</v>
      </c>
      <c r="ALM19" s="682">
        <f t="shared" si="16"/>
        <v>0</v>
      </c>
      <c r="ALN19" s="682">
        <f t="shared" si="16"/>
        <v>0</v>
      </c>
      <c r="ALO19" s="682">
        <f t="shared" si="16"/>
        <v>0</v>
      </c>
      <c r="ALP19" s="682">
        <f t="shared" si="16"/>
        <v>0</v>
      </c>
      <c r="ALQ19" s="682">
        <f t="shared" si="16"/>
        <v>0</v>
      </c>
      <c r="ALR19" s="682">
        <f t="shared" si="16"/>
        <v>0</v>
      </c>
      <c r="ALS19" s="682">
        <f t="shared" si="16"/>
        <v>0</v>
      </c>
      <c r="ALT19" s="682">
        <f t="shared" si="16"/>
        <v>0</v>
      </c>
      <c r="ALU19" s="682">
        <f t="shared" si="16"/>
        <v>0</v>
      </c>
      <c r="ALV19" s="682">
        <f t="shared" si="16"/>
        <v>0</v>
      </c>
      <c r="ALW19" s="682">
        <f t="shared" si="16"/>
        <v>0</v>
      </c>
      <c r="ALX19" s="682">
        <f t="shared" si="16"/>
        <v>0</v>
      </c>
      <c r="ALY19" s="682">
        <f t="shared" si="16"/>
        <v>0</v>
      </c>
      <c r="ALZ19" s="682">
        <f t="shared" si="16"/>
        <v>0</v>
      </c>
      <c r="AMA19" s="682">
        <f t="shared" si="16"/>
        <v>0</v>
      </c>
      <c r="AMB19" s="682">
        <f t="shared" si="16"/>
        <v>0</v>
      </c>
      <c r="AMC19" s="682">
        <f t="shared" si="16"/>
        <v>0</v>
      </c>
      <c r="AMD19" s="682">
        <f t="shared" si="16"/>
        <v>0</v>
      </c>
      <c r="AME19" s="682">
        <f t="shared" si="16"/>
        <v>0</v>
      </c>
      <c r="AMF19" s="682">
        <f t="shared" si="16"/>
        <v>0</v>
      </c>
      <c r="AMG19" s="682">
        <f t="shared" ref="AMG19:ANT19" si="17" xml:space="preserve"> AMC$8</f>
        <v>0</v>
      </c>
      <c r="AMH19" s="682">
        <f t="shared" si="17"/>
        <v>0</v>
      </c>
      <c r="AMI19" s="682">
        <f t="shared" si="17"/>
        <v>0</v>
      </c>
      <c r="AMJ19" s="682">
        <f t="shared" si="17"/>
        <v>0</v>
      </c>
      <c r="AMK19" s="682">
        <f t="shared" si="17"/>
        <v>0</v>
      </c>
      <c r="AML19" s="682">
        <f t="shared" si="17"/>
        <v>0</v>
      </c>
      <c r="AMM19" s="682">
        <f t="shared" si="17"/>
        <v>0</v>
      </c>
      <c r="AMN19" s="682">
        <f t="shared" si="17"/>
        <v>0</v>
      </c>
      <c r="AMO19" s="682">
        <f t="shared" si="17"/>
        <v>0</v>
      </c>
      <c r="AMP19" s="682">
        <f t="shared" si="17"/>
        <v>0</v>
      </c>
      <c r="AMQ19" s="682">
        <f t="shared" si="17"/>
        <v>0</v>
      </c>
      <c r="AMR19" s="682">
        <f t="shared" si="17"/>
        <v>0</v>
      </c>
      <c r="AMS19" s="682">
        <f t="shared" si="17"/>
        <v>0</v>
      </c>
      <c r="AMT19" s="682">
        <f t="shared" si="17"/>
        <v>0</v>
      </c>
      <c r="AMU19" s="682">
        <f t="shared" si="17"/>
        <v>0</v>
      </c>
      <c r="AMV19" s="682">
        <f t="shared" si="17"/>
        <v>0</v>
      </c>
      <c r="AMW19" s="682">
        <f t="shared" si="17"/>
        <v>0</v>
      </c>
      <c r="AMX19" s="682">
        <f t="shared" si="17"/>
        <v>0</v>
      </c>
      <c r="AMY19" s="682">
        <f t="shared" si="17"/>
        <v>0</v>
      </c>
      <c r="AMZ19" s="682">
        <f t="shared" si="17"/>
        <v>0</v>
      </c>
      <c r="ANA19" s="682">
        <f t="shared" si="17"/>
        <v>0</v>
      </c>
      <c r="ANB19" s="682">
        <f t="shared" si="17"/>
        <v>0</v>
      </c>
      <c r="ANC19" s="682">
        <f t="shared" si="17"/>
        <v>0</v>
      </c>
      <c r="AND19" s="682">
        <f t="shared" si="17"/>
        <v>0</v>
      </c>
      <c r="ANE19" s="682">
        <f t="shared" si="17"/>
        <v>0</v>
      </c>
      <c r="ANF19" s="682">
        <f t="shared" si="17"/>
        <v>0</v>
      </c>
      <c r="ANG19" s="682">
        <f t="shared" si="17"/>
        <v>0</v>
      </c>
      <c r="ANH19" s="682">
        <f t="shared" si="17"/>
        <v>0</v>
      </c>
      <c r="ANI19" s="682">
        <f t="shared" si="17"/>
        <v>0</v>
      </c>
      <c r="ANJ19" s="682">
        <f t="shared" si="17"/>
        <v>0</v>
      </c>
      <c r="ANK19" s="682">
        <f t="shared" si="17"/>
        <v>0</v>
      </c>
      <c r="ANL19" s="682">
        <f t="shared" si="17"/>
        <v>0</v>
      </c>
      <c r="ANM19" s="682">
        <f t="shared" si="17"/>
        <v>0</v>
      </c>
      <c r="ANN19" s="682">
        <f t="shared" si="17"/>
        <v>0</v>
      </c>
      <c r="ANO19" s="682">
        <f t="shared" si="17"/>
        <v>0</v>
      </c>
      <c r="ANP19" s="682">
        <f t="shared" si="17"/>
        <v>0</v>
      </c>
      <c r="ANQ19" s="682">
        <f t="shared" si="17"/>
        <v>0</v>
      </c>
      <c r="ANR19" s="682">
        <f t="shared" si="17"/>
        <v>0</v>
      </c>
      <c r="ANS19" s="682">
        <f t="shared" si="17"/>
        <v>0</v>
      </c>
      <c r="ANT19" s="683">
        <f t="shared" si="17"/>
        <v>0</v>
      </c>
      <c r="ANU19" s="487">
        <f t="shared" ref="ANU19:AOZ19" si="18">ANQ8</f>
        <v>0</v>
      </c>
      <c r="ANV19" s="487">
        <f t="shared" si="18"/>
        <v>0</v>
      </c>
      <c r="ANW19" s="487">
        <f t="shared" si="18"/>
        <v>0</v>
      </c>
      <c r="ANX19" s="487">
        <f t="shared" si="18"/>
        <v>0</v>
      </c>
      <c r="ANY19" s="487">
        <f t="shared" si="18"/>
        <v>0</v>
      </c>
      <c r="ANZ19" s="487">
        <f t="shared" si="18"/>
        <v>0</v>
      </c>
      <c r="AOA19" s="487">
        <f t="shared" si="18"/>
        <v>0</v>
      </c>
      <c r="AOB19" s="487">
        <f t="shared" si="18"/>
        <v>0</v>
      </c>
      <c r="AOC19" s="487">
        <f t="shared" si="18"/>
        <v>0</v>
      </c>
      <c r="AOD19" s="487">
        <f t="shared" si="18"/>
        <v>0</v>
      </c>
      <c r="AOE19" s="487">
        <f t="shared" si="18"/>
        <v>0</v>
      </c>
      <c r="AOF19" s="487">
        <f t="shared" si="18"/>
        <v>0</v>
      </c>
      <c r="AOG19" s="487">
        <f t="shared" si="18"/>
        <v>0</v>
      </c>
      <c r="AOH19" s="487">
        <f t="shared" si="18"/>
        <v>0</v>
      </c>
      <c r="AOI19" s="487">
        <f t="shared" si="18"/>
        <v>0</v>
      </c>
      <c r="AOJ19" s="487">
        <f t="shared" si="18"/>
        <v>0</v>
      </c>
      <c r="AOK19" s="487">
        <f t="shared" si="18"/>
        <v>0</v>
      </c>
      <c r="AOL19" s="487">
        <f t="shared" si="18"/>
        <v>0</v>
      </c>
      <c r="AOM19" s="487">
        <f t="shared" si="18"/>
        <v>0</v>
      </c>
      <c r="AON19" s="487">
        <f t="shared" si="18"/>
        <v>0</v>
      </c>
      <c r="AOO19" s="487">
        <f t="shared" si="18"/>
        <v>0</v>
      </c>
      <c r="AOP19" s="487">
        <f t="shared" si="18"/>
        <v>0</v>
      </c>
      <c r="AOQ19" s="487">
        <f t="shared" si="18"/>
        <v>0</v>
      </c>
      <c r="AOR19" s="487">
        <f t="shared" si="18"/>
        <v>0</v>
      </c>
      <c r="AOS19" s="487">
        <f t="shared" si="18"/>
        <v>0</v>
      </c>
      <c r="AOT19" s="487">
        <f t="shared" si="18"/>
        <v>0</v>
      </c>
      <c r="AOU19" s="487">
        <f t="shared" si="18"/>
        <v>0</v>
      </c>
      <c r="AOV19" s="487">
        <f t="shared" si="18"/>
        <v>0</v>
      </c>
      <c r="AOW19" s="487">
        <f t="shared" si="18"/>
        <v>0</v>
      </c>
      <c r="AOX19" s="487">
        <f t="shared" si="18"/>
        <v>0</v>
      </c>
      <c r="AOY19" s="487">
        <f t="shared" si="18"/>
        <v>0</v>
      </c>
      <c r="AOZ19" s="487">
        <f t="shared" si="18"/>
        <v>0</v>
      </c>
      <c r="APA19" s="487">
        <f t="shared" ref="APA19:ARL19" si="19">AOW8</f>
        <v>0</v>
      </c>
      <c r="APB19" s="487">
        <f t="shared" si="19"/>
        <v>0</v>
      </c>
      <c r="APC19" s="487">
        <f t="shared" si="19"/>
        <v>0</v>
      </c>
      <c r="APD19" s="487">
        <f t="shared" si="19"/>
        <v>0</v>
      </c>
      <c r="APE19" s="487">
        <f t="shared" si="19"/>
        <v>0</v>
      </c>
      <c r="APF19" s="487">
        <f t="shared" si="19"/>
        <v>0</v>
      </c>
      <c r="APG19" s="487">
        <f t="shared" si="19"/>
        <v>0</v>
      </c>
      <c r="APH19" s="487">
        <f t="shared" si="19"/>
        <v>0</v>
      </c>
      <c r="API19" s="487">
        <f t="shared" si="19"/>
        <v>0</v>
      </c>
      <c r="APJ19" s="487">
        <f t="shared" si="19"/>
        <v>0</v>
      </c>
      <c r="APK19" s="487">
        <f t="shared" si="19"/>
        <v>0</v>
      </c>
      <c r="APL19" s="487">
        <f t="shared" si="19"/>
        <v>0</v>
      </c>
      <c r="APM19" s="487">
        <f t="shared" si="19"/>
        <v>0</v>
      </c>
      <c r="APN19" s="487">
        <f t="shared" si="19"/>
        <v>0</v>
      </c>
      <c r="APO19" s="487">
        <f t="shared" si="19"/>
        <v>0</v>
      </c>
      <c r="APP19" s="487">
        <f t="shared" si="19"/>
        <v>0</v>
      </c>
      <c r="APQ19" s="487">
        <f t="shared" si="19"/>
        <v>0</v>
      </c>
      <c r="APR19" s="487">
        <f t="shared" si="19"/>
        <v>0</v>
      </c>
      <c r="APS19" s="487">
        <f t="shared" si="19"/>
        <v>0</v>
      </c>
      <c r="APT19" s="487">
        <f t="shared" si="19"/>
        <v>0</v>
      </c>
      <c r="APU19" s="487">
        <f t="shared" si="19"/>
        <v>0</v>
      </c>
      <c r="APV19" s="487">
        <f t="shared" si="19"/>
        <v>0</v>
      </c>
      <c r="APW19" s="487">
        <f t="shared" si="19"/>
        <v>0</v>
      </c>
      <c r="APX19" s="487">
        <f t="shared" si="19"/>
        <v>0</v>
      </c>
      <c r="APY19" s="487">
        <f t="shared" si="19"/>
        <v>0</v>
      </c>
      <c r="APZ19" s="487">
        <f t="shared" si="19"/>
        <v>0</v>
      </c>
      <c r="AQA19" s="487">
        <f t="shared" si="19"/>
        <v>0</v>
      </c>
      <c r="AQB19" s="487">
        <f t="shared" si="19"/>
        <v>0</v>
      </c>
      <c r="AQC19" s="487">
        <f t="shared" si="19"/>
        <v>0</v>
      </c>
      <c r="AQD19" s="487">
        <f t="shared" si="19"/>
        <v>0</v>
      </c>
      <c r="AQE19" s="487">
        <f t="shared" si="19"/>
        <v>0</v>
      </c>
      <c r="AQF19" s="487">
        <f t="shared" si="19"/>
        <v>0</v>
      </c>
      <c r="AQG19" s="487">
        <f t="shared" si="19"/>
        <v>0</v>
      </c>
      <c r="AQH19" s="487">
        <f t="shared" si="19"/>
        <v>0</v>
      </c>
      <c r="AQI19" s="487">
        <f t="shared" si="19"/>
        <v>0</v>
      </c>
      <c r="AQJ19" s="487">
        <f t="shared" si="19"/>
        <v>0</v>
      </c>
      <c r="AQK19" s="487">
        <f t="shared" si="19"/>
        <v>0</v>
      </c>
      <c r="AQL19" s="487">
        <f t="shared" si="19"/>
        <v>0</v>
      </c>
      <c r="AQM19" s="487">
        <f t="shared" si="19"/>
        <v>0</v>
      </c>
      <c r="AQN19" s="487">
        <f t="shared" si="19"/>
        <v>0</v>
      </c>
      <c r="AQO19" s="487">
        <f t="shared" si="19"/>
        <v>0</v>
      </c>
      <c r="AQP19" s="487">
        <f t="shared" si="19"/>
        <v>0</v>
      </c>
      <c r="AQQ19" s="487">
        <f t="shared" si="19"/>
        <v>0</v>
      </c>
      <c r="AQR19" s="487">
        <f t="shared" si="19"/>
        <v>0</v>
      </c>
      <c r="AQS19" s="487">
        <f t="shared" si="19"/>
        <v>0</v>
      </c>
      <c r="AQT19" s="487">
        <f t="shared" si="19"/>
        <v>0</v>
      </c>
      <c r="AQU19" s="487">
        <f t="shared" si="19"/>
        <v>0</v>
      </c>
      <c r="AQV19" s="487">
        <f t="shared" si="19"/>
        <v>0</v>
      </c>
      <c r="AQW19" s="487">
        <f t="shared" si="19"/>
        <v>0</v>
      </c>
      <c r="AQX19" s="487">
        <f t="shared" si="19"/>
        <v>0</v>
      </c>
      <c r="AQY19" s="487">
        <f t="shared" si="19"/>
        <v>0</v>
      </c>
      <c r="AQZ19" s="487">
        <f t="shared" si="19"/>
        <v>0</v>
      </c>
      <c r="ARA19" s="487">
        <f t="shared" si="19"/>
        <v>0</v>
      </c>
      <c r="ARB19" s="487">
        <f t="shared" si="19"/>
        <v>0</v>
      </c>
      <c r="ARC19" s="487">
        <f t="shared" si="19"/>
        <v>0</v>
      </c>
      <c r="ARD19" s="487">
        <f t="shared" si="19"/>
        <v>0</v>
      </c>
      <c r="ARE19" s="487">
        <f t="shared" si="19"/>
        <v>0</v>
      </c>
      <c r="ARF19" s="487">
        <f t="shared" si="19"/>
        <v>0</v>
      </c>
      <c r="ARG19" s="487">
        <f t="shared" si="19"/>
        <v>0</v>
      </c>
      <c r="ARH19" s="487">
        <f t="shared" si="19"/>
        <v>0</v>
      </c>
      <c r="ARI19" s="487">
        <f t="shared" si="19"/>
        <v>0</v>
      </c>
      <c r="ARJ19" s="487">
        <f t="shared" si="19"/>
        <v>0</v>
      </c>
      <c r="ARK19" s="487">
        <f t="shared" si="19"/>
        <v>0</v>
      </c>
      <c r="ARL19" s="487">
        <f t="shared" si="19"/>
        <v>0</v>
      </c>
      <c r="ARM19" s="487">
        <f t="shared" ref="ARM19:ATX19" si="20">ARI8</f>
        <v>0</v>
      </c>
      <c r="ARN19" s="487">
        <f t="shared" si="20"/>
        <v>0</v>
      </c>
      <c r="ARO19" s="487">
        <f t="shared" si="20"/>
        <v>0</v>
      </c>
      <c r="ARP19" s="487">
        <f t="shared" si="20"/>
        <v>0</v>
      </c>
      <c r="ARQ19" s="487">
        <f t="shared" si="20"/>
        <v>0</v>
      </c>
      <c r="ARR19" s="487">
        <f t="shared" si="20"/>
        <v>0</v>
      </c>
      <c r="ARS19" s="487">
        <f t="shared" si="20"/>
        <v>0</v>
      </c>
      <c r="ART19" s="487">
        <f t="shared" si="20"/>
        <v>0</v>
      </c>
      <c r="ARU19" s="487">
        <f t="shared" si="20"/>
        <v>0</v>
      </c>
      <c r="ARV19" s="487">
        <f t="shared" si="20"/>
        <v>0</v>
      </c>
      <c r="ARW19" s="487">
        <f t="shared" si="20"/>
        <v>0</v>
      </c>
      <c r="ARX19" s="487">
        <f t="shared" si="20"/>
        <v>0</v>
      </c>
      <c r="ARY19" s="487">
        <f t="shared" si="20"/>
        <v>0</v>
      </c>
      <c r="ARZ19" s="487">
        <f t="shared" si="20"/>
        <v>0</v>
      </c>
      <c r="ASA19" s="487">
        <f t="shared" si="20"/>
        <v>0</v>
      </c>
      <c r="ASB19" s="487">
        <f t="shared" si="20"/>
        <v>0</v>
      </c>
      <c r="ASC19" s="487">
        <f t="shared" si="20"/>
        <v>0</v>
      </c>
      <c r="ASD19" s="487">
        <f t="shared" si="20"/>
        <v>0</v>
      </c>
      <c r="ASE19" s="487">
        <f t="shared" si="20"/>
        <v>0</v>
      </c>
      <c r="ASF19" s="487">
        <f t="shared" si="20"/>
        <v>0</v>
      </c>
      <c r="ASG19" s="487">
        <f t="shared" si="20"/>
        <v>0</v>
      </c>
      <c r="ASH19" s="487">
        <f t="shared" si="20"/>
        <v>0</v>
      </c>
      <c r="ASI19" s="487">
        <f t="shared" si="20"/>
        <v>0</v>
      </c>
      <c r="ASJ19" s="487">
        <f t="shared" si="20"/>
        <v>0</v>
      </c>
      <c r="ASK19" s="487">
        <f t="shared" si="20"/>
        <v>0</v>
      </c>
      <c r="ASL19" s="487">
        <f t="shared" si="20"/>
        <v>0</v>
      </c>
      <c r="ASM19" s="487">
        <f t="shared" si="20"/>
        <v>0</v>
      </c>
      <c r="ASN19" s="487">
        <f t="shared" si="20"/>
        <v>0</v>
      </c>
      <c r="ASO19" s="487">
        <f t="shared" si="20"/>
        <v>0</v>
      </c>
      <c r="ASP19" s="487">
        <f t="shared" si="20"/>
        <v>0</v>
      </c>
      <c r="ASQ19" s="487">
        <f t="shared" si="20"/>
        <v>0</v>
      </c>
      <c r="ASR19" s="487">
        <f t="shared" si="20"/>
        <v>0</v>
      </c>
      <c r="ASS19" s="487">
        <f t="shared" si="20"/>
        <v>0</v>
      </c>
      <c r="AST19" s="487">
        <f t="shared" si="20"/>
        <v>0</v>
      </c>
      <c r="ASU19" s="487">
        <f t="shared" si="20"/>
        <v>0</v>
      </c>
      <c r="ASV19" s="487">
        <f t="shared" si="20"/>
        <v>0</v>
      </c>
      <c r="ASW19" s="487">
        <f t="shared" si="20"/>
        <v>0</v>
      </c>
      <c r="ASX19" s="487">
        <f t="shared" si="20"/>
        <v>0</v>
      </c>
      <c r="ASY19" s="487">
        <f t="shared" si="20"/>
        <v>0</v>
      </c>
      <c r="ASZ19" s="487">
        <f t="shared" si="20"/>
        <v>0</v>
      </c>
      <c r="ATA19" s="487">
        <f t="shared" si="20"/>
        <v>0</v>
      </c>
      <c r="ATB19" s="487">
        <f t="shared" si="20"/>
        <v>0</v>
      </c>
      <c r="ATC19" s="487">
        <f t="shared" si="20"/>
        <v>0</v>
      </c>
      <c r="ATD19" s="487">
        <f t="shared" si="20"/>
        <v>0</v>
      </c>
      <c r="ATE19" s="487">
        <f t="shared" si="20"/>
        <v>0</v>
      </c>
      <c r="ATF19" s="487">
        <f t="shared" si="20"/>
        <v>0</v>
      </c>
      <c r="ATG19" s="487">
        <f t="shared" si="20"/>
        <v>0</v>
      </c>
      <c r="ATH19" s="487">
        <f t="shared" si="20"/>
        <v>0</v>
      </c>
      <c r="ATI19" s="487">
        <f t="shared" si="20"/>
        <v>0</v>
      </c>
      <c r="ATJ19" s="487">
        <f t="shared" si="20"/>
        <v>0</v>
      </c>
      <c r="ATK19" s="487">
        <f t="shared" si="20"/>
        <v>0</v>
      </c>
      <c r="ATL19" s="487">
        <f t="shared" si="20"/>
        <v>0</v>
      </c>
      <c r="ATM19" s="487">
        <f t="shared" si="20"/>
        <v>0</v>
      </c>
      <c r="ATN19" s="487">
        <f t="shared" si="20"/>
        <v>0</v>
      </c>
      <c r="ATO19" s="487">
        <f t="shared" si="20"/>
        <v>0</v>
      </c>
      <c r="ATP19" s="487">
        <f t="shared" si="20"/>
        <v>0</v>
      </c>
      <c r="ATQ19" s="487">
        <f t="shared" si="20"/>
        <v>0</v>
      </c>
      <c r="ATR19" s="487">
        <f t="shared" si="20"/>
        <v>0</v>
      </c>
      <c r="ATS19" s="487">
        <f t="shared" si="20"/>
        <v>0</v>
      </c>
      <c r="ATT19" s="487">
        <f t="shared" si="20"/>
        <v>0</v>
      </c>
      <c r="ATU19" s="487">
        <f t="shared" si="20"/>
        <v>0</v>
      </c>
      <c r="ATV19" s="487">
        <f t="shared" si="20"/>
        <v>0</v>
      </c>
      <c r="ATW19" s="487">
        <f t="shared" si="20"/>
        <v>0</v>
      </c>
      <c r="ATX19" s="487">
        <f t="shared" si="20"/>
        <v>0</v>
      </c>
      <c r="ATY19" s="487">
        <f t="shared" ref="ATY19:AWJ19" si="21">ATU8</f>
        <v>0</v>
      </c>
      <c r="ATZ19" s="487">
        <f t="shared" si="21"/>
        <v>0</v>
      </c>
      <c r="AUA19" s="487">
        <f t="shared" si="21"/>
        <v>0</v>
      </c>
      <c r="AUB19" s="487">
        <f t="shared" si="21"/>
        <v>0</v>
      </c>
      <c r="AUC19" s="487">
        <f t="shared" si="21"/>
        <v>0</v>
      </c>
      <c r="AUD19" s="487">
        <f t="shared" si="21"/>
        <v>0</v>
      </c>
      <c r="AUE19" s="487">
        <f t="shared" si="21"/>
        <v>0</v>
      </c>
      <c r="AUF19" s="487">
        <f t="shared" si="21"/>
        <v>0</v>
      </c>
      <c r="AUG19" s="487">
        <f t="shared" si="21"/>
        <v>0</v>
      </c>
      <c r="AUH19" s="487">
        <f t="shared" si="21"/>
        <v>0</v>
      </c>
      <c r="AUI19" s="487">
        <f t="shared" si="21"/>
        <v>0</v>
      </c>
      <c r="AUJ19" s="487">
        <f t="shared" si="21"/>
        <v>0</v>
      </c>
      <c r="AUK19" s="487">
        <f t="shared" si="21"/>
        <v>0</v>
      </c>
      <c r="AUL19" s="487">
        <f t="shared" si="21"/>
        <v>0</v>
      </c>
      <c r="AUM19" s="487">
        <f t="shared" si="21"/>
        <v>0</v>
      </c>
      <c r="AUN19" s="487">
        <f t="shared" si="21"/>
        <v>0</v>
      </c>
      <c r="AUO19" s="487">
        <f t="shared" si="21"/>
        <v>0</v>
      </c>
      <c r="AUP19" s="487">
        <f t="shared" si="21"/>
        <v>0</v>
      </c>
      <c r="AUQ19" s="487">
        <f t="shared" si="21"/>
        <v>0</v>
      </c>
      <c r="AUR19" s="487">
        <f t="shared" si="21"/>
        <v>0</v>
      </c>
      <c r="AUS19" s="487">
        <f t="shared" si="21"/>
        <v>0</v>
      </c>
      <c r="AUT19" s="487">
        <f t="shared" si="21"/>
        <v>0</v>
      </c>
      <c r="AUU19" s="487">
        <f t="shared" si="21"/>
        <v>0</v>
      </c>
      <c r="AUV19" s="487">
        <f t="shared" si="21"/>
        <v>0</v>
      </c>
      <c r="AUW19" s="487">
        <f t="shared" si="21"/>
        <v>0</v>
      </c>
      <c r="AUX19" s="487">
        <f t="shared" si="21"/>
        <v>0</v>
      </c>
      <c r="AUY19" s="487">
        <f t="shared" si="21"/>
        <v>0</v>
      </c>
      <c r="AUZ19" s="487">
        <f t="shared" si="21"/>
        <v>0</v>
      </c>
      <c r="AVA19" s="487">
        <f t="shared" si="21"/>
        <v>0</v>
      </c>
      <c r="AVB19" s="487">
        <f t="shared" si="21"/>
        <v>0</v>
      </c>
      <c r="AVC19" s="487">
        <f t="shared" si="21"/>
        <v>0</v>
      </c>
      <c r="AVD19" s="487">
        <f t="shared" si="21"/>
        <v>0</v>
      </c>
      <c r="AVE19" s="487">
        <f t="shared" si="21"/>
        <v>0</v>
      </c>
      <c r="AVF19" s="487">
        <f t="shared" si="21"/>
        <v>0</v>
      </c>
      <c r="AVG19" s="487">
        <f t="shared" si="21"/>
        <v>0</v>
      </c>
      <c r="AVH19" s="487">
        <f t="shared" si="21"/>
        <v>0</v>
      </c>
      <c r="AVI19" s="487">
        <f t="shared" si="21"/>
        <v>0</v>
      </c>
      <c r="AVJ19" s="487">
        <f t="shared" si="21"/>
        <v>0</v>
      </c>
      <c r="AVK19" s="487">
        <f t="shared" si="21"/>
        <v>0</v>
      </c>
      <c r="AVL19" s="487">
        <f t="shared" si="21"/>
        <v>0</v>
      </c>
      <c r="AVM19" s="487">
        <f t="shared" si="21"/>
        <v>0</v>
      </c>
      <c r="AVN19" s="487">
        <f t="shared" si="21"/>
        <v>0</v>
      </c>
      <c r="AVO19" s="487">
        <f t="shared" si="21"/>
        <v>0</v>
      </c>
      <c r="AVP19" s="487">
        <f t="shared" si="21"/>
        <v>0</v>
      </c>
      <c r="AVQ19" s="487">
        <f t="shared" si="21"/>
        <v>0</v>
      </c>
      <c r="AVR19" s="487">
        <f t="shared" si="21"/>
        <v>0</v>
      </c>
      <c r="AVS19" s="487">
        <f t="shared" si="21"/>
        <v>0</v>
      </c>
      <c r="AVT19" s="487">
        <f t="shared" si="21"/>
        <v>0</v>
      </c>
      <c r="AVU19" s="487">
        <f t="shared" si="21"/>
        <v>0</v>
      </c>
      <c r="AVV19" s="487">
        <f t="shared" si="21"/>
        <v>0</v>
      </c>
      <c r="AVW19" s="487">
        <f t="shared" si="21"/>
        <v>0</v>
      </c>
      <c r="AVX19" s="487">
        <f t="shared" si="21"/>
        <v>0</v>
      </c>
      <c r="AVY19" s="487">
        <f t="shared" si="21"/>
        <v>0</v>
      </c>
      <c r="AVZ19" s="487">
        <f t="shared" si="21"/>
        <v>0</v>
      </c>
      <c r="AWA19" s="487">
        <f t="shared" si="21"/>
        <v>0</v>
      </c>
      <c r="AWB19" s="487">
        <f t="shared" si="21"/>
        <v>0</v>
      </c>
      <c r="AWC19" s="487">
        <f t="shared" si="21"/>
        <v>0</v>
      </c>
      <c r="AWD19" s="487">
        <f t="shared" si="21"/>
        <v>0</v>
      </c>
      <c r="AWE19" s="487">
        <f t="shared" si="21"/>
        <v>0</v>
      </c>
      <c r="AWF19" s="487">
        <f t="shared" si="21"/>
        <v>0</v>
      </c>
      <c r="AWG19" s="487">
        <f t="shared" si="21"/>
        <v>0</v>
      </c>
      <c r="AWH19" s="487">
        <f t="shared" si="21"/>
        <v>0</v>
      </c>
      <c r="AWI19" s="487">
        <f t="shared" si="21"/>
        <v>0</v>
      </c>
      <c r="AWJ19" s="487">
        <f t="shared" si="21"/>
        <v>0</v>
      </c>
      <c r="AWK19" s="487">
        <f t="shared" ref="AWK19:AYV19" si="22">AWG8</f>
        <v>0</v>
      </c>
      <c r="AWL19" s="487">
        <f t="shared" si="22"/>
        <v>0</v>
      </c>
      <c r="AWM19" s="487">
        <f t="shared" si="22"/>
        <v>0</v>
      </c>
      <c r="AWN19" s="487">
        <f t="shared" si="22"/>
        <v>0</v>
      </c>
      <c r="AWO19" s="487">
        <f t="shared" si="22"/>
        <v>0</v>
      </c>
      <c r="AWP19" s="487">
        <f t="shared" si="22"/>
        <v>0</v>
      </c>
      <c r="AWQ19" s="487">
        <f t="shared" si="22"/>
        <v>0</v>
      </c>
      <c r="AWR19" s="487">
        <f t="shared" si="22"/>
        <v>0</v>
      </c>
      <c r="AWS19" s="487">
        <f t="shared" si="22"/>
        <v>0</v>
      </c>
      <c r="AWT19" s="487">
        <f t="shared" si="22"/>
        <v>0</v>
      </c>
      <c r="AWU19" s="487">
        <f t="shared" si="22"/>
        <v>0</v>
      </c>
      <c r="AWV19" s="487">
        <f t="shared" si="22"/>
        <v>0</v>
      </c>
      <c r="AWW19" s="487">
        <f t="shared" si="22"/>
        <v>0</v>
      </c>
      <c r="AWX19" s="487">
        <f t="shared" si="22"/>
        <v>0</v>
      </c>
      <c r="AWY19" s="487">
        <f t="shared" si="22"/>
        <v>0</v>
      </c>
      <c r="AWZ19" s="487">
        <f t="shared" si="22"/>
        <v>0</v>
      </c>
      <c r="AXA19" s="487">
        <f t="shared" si="22"/>
        <v>0</v>
      </c>
      <c r="AXB19" s="487">
        <f t="shared" si="22"/>
        <v>0</v>
      </c>
      <c r="AXC19" s="487">
        <f t="shared" si="22"/>
        <v>0</v>
      </c>
      <c r="AXD19" s="487">
        <f t="shared" si="22"/>
        <v>0</v>
      </c>
      <c r="AXE19" s="487">
        <f t="shared" si="22"/>
        <v>0</v>
      </c>
      <c r="AXF19" s="487">
        <f t="shared" si="22"/>
        <v>0</v>
      </c>
      <c r="AXG19" s="487">
        <f t="shared" si="22"/>
        <v>0</v>
      </c>
      <c r="AXH19" s="487">
        <f t="shared" si="22"/>
        <v>0</v>
      </c>
      <c r="AXI19" s="487">
        <f t="shared" si="22"/>
        <v>0</v>
      </c>
      <c r="AXJ19" s="487">
        <f t="shared" si="22"/>
        <v>0</v>
      </c>
      <c r="AXK19" s="487">
        <f t="shared" si="22"/>
        <v>0</v>
      </c>
      <c r="AXL19" s="487">
        <f t="shared" si="22"/>
        <v>0</v>
      </c>
      <c r="AXM19" s="487">
        <f t="shared" si="22"/>
        <v>0</v>
      </c>
      <c r="AXN19" s="487">
        <f t="shared" si="22"/>
        <v>0</v>
      </c>
      <c r="AXO19" s="487">
        <f t="shared" si="22"/>
        <v>0</v>
      </c>
      <c r="AXP19" s="487">
        <f t="shared" si="22"/>
        <v>0</v>
      </c>
      <c r="AXQ19" s="487">
        <f t="shared" si="22"/>
        <v>0</v>
      </c>
      <c r="AXR19" s="487">
        <f t="shared" si="22"/>
        <v>0</v>
      </c>
      <c r="AXS19" s="487">
        <f t="shared" si="22"/>
        <v>0</v>
      </c>
      <c r="AXT19" s="487">
        <f t="shared" si="22"/>
        <v>0</v>
      </c>
      <c r="AXU19" s="487">
        <f t="shared" si="22"/>
        <v>0</v>
      </c>
      <c r="AXV19" s="487">
        <f t="shared" si="22"/>
        <v>0</v>
      </c>
      <c r="AXW19" s="487">
        <f t="shared" si="22"/>
        <v>0</v>
      </c>
      <c r="AXX19" s="487">
        <f t="shared" si="22"/>
        <v>0</v>
      </c>
      <c r="AXY19" s="487">
        <f t="shared" si="22"/>
        <v>0</v>
      </c>
      <c r="AXZ19" s="487">
        <f t="shared" si="22"/>
        <v>0</v>
      </c>
      <c r="AYA19" s="487">
        <f t="shared" si="22"/>
        <v>0</v>
      </c>
      <c r="AYB19" s="487">
        <f t="shared" si="22"/>
        <v>0</v>
      </c>
      <c r="AYC19" s="487">
        <f t="shared" si="22"/>
        <v>0</v>
      </c>
      <c r="AYD19" s="487">
        <f t="shared" si="22"/>
        <v>0</v>
      </c>
      <c r="AYE19" s="487">
        <f t="shared" si="22"/>
        <v>0</v>
      </c>
      <c r="AYF19" s="487">
        <f t="shared" si="22"/>
        <v>0</v>
      </c>
      <c r="AYG19" s="487">
        <f t="shared" si="22"/>
        <v>0</v>
      </c>
      <c r="AYH19" s="487">
        <f t="shared" si="22"/>
        <v>0</v>
      </c>
      <c r="AYI19" s="487">
        <f t="shared" si="22"/>
        <v>0</v>
      </c>
      <c r="AYJ19" s="487">
        <f t="shared" si="22"/>
        <v>0</v>
      </c>
      <c r="AYK19" s="487">
        <f t="shared" si="22"/>
        <v>0</v>
      </c>
      <c r="AYL19" s="487">
        <f t="shared" si="22"/>
        <v>0</v>
      </c>
      <c r="AYM19" s="487">
        <f t="shared" si="22"/>
        <v>0</v>
      </c>
      <c r="AYN19" s="487">
        <f t="shared" si="22"/>
        <v>0</v>
      </c>
      <c r="AYO19" s="487">
        <f t="shared" si="22"/>
        <v>0</v>
      </c>
      <c r="AYP19" s="487">
        <f t="shared" si="22"/>
        <v>0</v>
      </c>
      <c r="AYQ19" s="487">
        <f t="shared" si="22"/>
        <v>0</v>
      </c>
      <c r="AYR19" s="487">
        <f t="shared" si="22"/>
        <v>0</v>
      </c>
      <c r="AYS19" s="487">
        <f t="shared" si="22"/>
        <v>0</v>
      </c>
      <c r="AYT19" s="487">
        <f t="shared" si="22"/>
        <v>0</v>
      </c>
      <c r="AYU19" s="487">
        <f t="shared" si="22"/>
        <v>0</v>
      </c>
      <c r="AYV19" s="487">
        <f t="shared" si="22"/>
        <v>0</v>
      </c>
      <c r="AYW19" s="487">
        <f t="shared" ref="AYW19:BBH19" si="23">AYS8</f>
        <v>0</v>
      </c>
      <c r="AYX19" s="487">
        <f t="shared" si="23"/>
        <v>0</v>
      </c>
      <c r="AYY19" s="487">
        <f t="shared" si="23"/>
        <v>0</v>
      </c>
      <c r="AYZ19" s="487">
        <f t="shared" si="23"/>
        <v>0</v>
      </c>
      <c r="AZA19" s="487">
        <f t="shared" si="23"/>
        <v>0</v>
      </c>
      <c r="AZB19" s="487">
        <f t="shared" si="23"/>
        <v>0</v>
      </c>
      <c r="AZC19" s="487">
        <f t="shared" si="23"/>
        <v>0</v>
      </c>
      <c r="AZD19" s="487">
        <f t="shared" si="23"/>
        <v>0</v>
      </c>
      <c r="AZE19" s="487">
        <f t="shared" si="23"/>
        <v>0</v>
      </c>
      <c r="AZF19" s="487">
        <f t="shared" si="23"/>
        <v>0</v>
      </c>
      <c r="AZG19" s="487">
        <f t="shared" si="23"/>
        <v>0</v>
      </c>
      <c r="AZH19" s="487">
        <f t="shared" si="23"/>
        <v>0</v>
      </c>
      <c r="AZI19" s="487">
        <f t="shared" si="23"/>
        <v>0</v>
      </c>
      <c r="AZJ19" s="487">
        <f t="shared" si="23"/>
        <v>0</v>
      </c>
      <c r="AZK19" s="487">
        <f t="shared" si="23"/>
        <v>0</v>
      </c>
      <c r="AZL19" s="487">
        <f t="shared" si="23"/>
        <v>0</v>
      </c>
      <c r="AZM19" s="487">
        <f t="shared" si="23"/>
        <v>0</v>
      </c>
      <c r="AZN19" s="487">
        <f t="shared" si="23"/>
        <v>0</v>
      </c>
      <c r="AZO19" s="487">
        <f t="shared" si="23"/>
        <v>0</v>
      </c>
      <c r="AZP19" s="487">
        <f t="shared" si="23"/>
        <v>0</v>
      </c>
      <c r="AZQ19" s="487">
        <f t="shared" si="23"/>
        <v>0</v>
      </c>
      <c r="AZR19" s="487">
        <f t="shared" si="23"/>
        <v>0</v>
      </c>
      <c r="AZS19" s="487">
        <f t="shared" si="23"/>
        <v>0</v>
      </c>
      <c r="AZT19" s="487">
        <f t="shared" si="23"/>
        <v>0</v>
      </c>
      <c r="AZU19" s="487">
        <f t="shared" si="23"/>
        <v>0</v>
      </c>
      <c r="AZV19" s="487">
        <f t="shared" si="23"/>
        <v>0</v>
      </c>
      <c r="AZW19" s="487">
        <f t="shared" si="23"/>
        <v>0</v>
      </c>
      <c r="AZX19" s="487">
        <f t="shared" si="23"/>
        <v>0</v>
      </c>
      <c r="AZY19" s="487">
        <f t="shared" si="23"/>
        <v>0</v>
      </c>
      <c r="AZZ19" s="487">
        <f t="shared" si="23"/>
        <v>0</v>
      </c>
      <c r="BAA19" s="487">
        <f t="shared" si="23"/>
        <v>0</v>
      </c>
      <c r="BAB19" s="487">
        <f t="shared" si="23"/>
        <v>0</v>
      </c>
      <c r="BAC19" s="487">
        <f t="shared" si="23"/>
        <v>0</v>
      </c>
      <c r="BAD19" s="487">
        <f t="shared" si="23"/>
        <v>0</v>
      </c>
      <c r="BAE19" s="487">
        <f t="shared" si="23"/>
        <v>0</v>
      </c>
      <c r="BAF19" s="487">
        <f t="shared" si="23"/>
        <v>0</v>
      </c>
      <c r="BAG19" s="487">
        <f t="shared" si="23"/>
        <v>0</v>
      </c>
      <c r="BAH19" s="487">
        <f t="shared" si="23"/>
        <v>0</v>
      </c>
      <c r="BAI19" s="487">
        <f t="shared" si="23"/>
        <v>0</v>
      </c>
      <c r="BAJ19" s="487">
        <f t="shared" si="23"/>
        <v>0</v>
      </c>
      <c r="BAK19" s="487">
        <f t="shared" si="23"/>
        <v>0</v>
      </c>
      <c r="BAL19" s="487">
        <f t="shared" si="23"/>
        <v>0</v>
      </c>
      <c r="BAM19" s="487">
        <f t="shared" si="23"/>
        <v>0</v>
      </c>
      <c r="BAN19" s="487">
        <f t="shared" si="23"/>
        <v>0</v>
      </c>
      <c r="BAO19" s="487">
        <f t="shared" si="23"/>
        <v>0</v>
      </c>
      <c r="BAP19" s="487">
        <f t="shared" si="23"/>
        <v>0</v>
      </c>
      <c r="BAQ19" s="487">
        <f t="shared" si="23"/>
        <v>0</v>
      </c>
      <c r="BAR19" s="487">
        <f t="shared" si="23"/>
        <v>0</v>
      </c>
      <c r="BAS19" s="487">
        <f t="shared" si="23"/>
        <v>0</v>
      </c>
      <c r="BAT19" s="487">
        <f t="shared" si="23"/>
        <v>0</v>
      </c>
      <c r="BAU19" s="487">
        <f t="shared" si="23"/>
        <v>0</v>
      </c>
      <c r="BAV19" s="487">
        <f t="shared" si="23"/>
        <v>0</v>
      </c>
      <c r="BAW19" s="487">
        <f t="shared" si="23"/>
        <v>0</v>
      </c>
      <c r="BAX19" s="487">
        <f t="shared" si="23"/>
        <v>0</v>
      </c>
      <c r="BAY19" s="487">
        <f t="shared" si="23"/>
        <v>0</v>
      </c>
      <c r="BAZ19" s="487">
        <f t="shared" si="23"/>
        <v>0</v>
      </c>
      <c r="BBA19" s="487">
        <f t="shared" si="23"/>
        <v>0</v>
      </c>
      <c r="BBB19" s="487">
        <f t="shared" si="23"/>
        <v>0</v>
      </c>
      <c r="BBC19" s="487">
        <f t="shared" si="23"/>
        <v>0</v>
      </c>
      <c r="BBD19" s="487">
        <f t="shared" si="23"/>
        <v>0</v>
      </c>
      <c r="BBE19" s="487">
        <f t="shared" si="23"/>
        <v>0</v>
      </c>
      <c r="BBF19" s="487">
        <f t="shared" si="23"/>
        <v>0</v>
      </c>
      <c r="BBG19" s="487">
        <f t="shared" si="23"/>
        <v>0</v>
      </c>
      <c r="BBH19" s="487">
        <f t="shared" si="23"/>
        <v>0</v>
      </c>
      <c r="BBI19" s="487">
        <f t="shared" ref="BBI19:BDT19" si="24">BBE8</f>
        <v>0</v>
      </c>
      <c r="BBJ19" s="487">
        <f t="shared" si="24"/>
        <v>0</v>
      </c>
      <c r="BBK19" s="487">
        <f t="shared" si="24"/>
        <v>0</v>
      </c>
      <c r="BBL19" s="487">
        <f t="shared" si="24"/>
        <v>0</v>
      </c>
      <c r="BBM19" s="487">
        <f t="shared" si="24"/>
        <v>0</v>
      </c>
      <c r="BBN19" s="487">
        <f t="shared" si="24"/>
        <v>0</v>
      </c>
      <c r="BBO19" s="487">
        <f t="shared" si="24"/>
        <v>0</v>
      </c>
      <c r="BBP19" s="487">
        <f t="shared" si="24"/>
        <v>0</v>
      </c>
      <c r="BBQ19" s="487">
        <f t="shared" si="24"/>
        <v>0</v>
      </c>
      <c r="BBR19" s="487">
        <f t="shared" si="24"/>
        <v>0</v>
      </c>
      <c r="BBS19" s="487">
        <f t="shared" si="24"/>
        <v>0</v>
      </c>
      <c r="BBT19" s="487">
        <f t="shared" si="24"/>
        <v>0</v>
      </c>
      <c r="BBU19" s="487">
        <f t="shared" si="24"/>
        <v>0</v>
      </c>
      <c r="BBV19" s="487">
        <f t="shared" si="24"/>
        <v>0</v>
      </c>
      <c r="BBW19" s="487">
        <f t="shared" si="24"/>
        <v>0</v>
      </c>
      <c r="BBX19" s="487">
        <f t="shared" si="24"/>
        <v>0</v>
      </c>
      <c r="BBY19" s="487">
        <f t="shared" si="24"/>
        <v>0</v>
      </c>
      <c r="BBZ19" s="487">
        <f t="shared" si="24"/>
        <v>0</v>
      </c>
      <c r="BCA19" s="487">
        <f t="shared" si="24"/>
        <v>0</v>
      </c>
      <c r="BCB19" s="487">
        <f t="shared" si="24"/>
        <v>0</v>
      </c>
      <c r="BCC19" s="487">
        <f t="shared" si="24"/>
        <v>0</v>
      </c>
      <c r="BCD19" s="487">
        <f t="shared" si="24"/>
        <v>0</v>
      </c>
      <c r="BCE19" s="487">
        <f t="shared" si="24"/>
        <v>0</v>
      </c>
      <c r="BCF19" s="487">
        <f t="shared" si="24"/>
        <v>0</v>
      </c>
      <c r="BCG19" s="487">
        <f t="shared" si="24"/>
        <v>0</v>
      </c>
      <c r="BCH19" s="487">
        <f t="shared" si="24"/>
        <v>0</v>
      </c>
      <c r="BCI19" s="487">
        <f t="shared" si="24"/>
        <v>0</v>
      </c>
      <c r="BCJ19" s="487">
        <f t="shared" si="24"/>
        <v>0</v>
      </c>
      <c r="BCK19" s="487">
        <f t="shared" si="24"/>
        <v>0</v>
      </c>
      <c r="BCL19" s="487">
        <f t="shared" si="24"/>
        <v>0</v>
      </c>
      <c r="BCM19" s="487">
        <f t="shared" si="24"/>
        <v>0</v>
      </c>
      <c r="BCN19" s="487">
        <f t="shared" si="24"/>
        <v>0</v>
      </c>
      <c r="BCO19" s="487">
        <f t="shared" si="24"/>
        <v>0</v>
      </c>
      <c r="BCP19" s="487">
        <f t="shared" si="24"/>
        <v>0</v>
      </c>
      <c r="BCQ19" s="487">
        <f t="shared" si="24"/>
        <v>0</v>
      </c>
      <c r="BCR19" s="487">
        <f t="shared" si="24"/>
        <v>0</v>
      </c>
      <c r="BCS19" s="487">
        <f t="shared" si="24"/>
        <v>0</v>
      </c>
      <c r="BCT19" s="487">
        <f t="shared" si="24"/>
        <v>0</v>
      </c>
      <c r="BCU19" s="487">
        <f t="shared" si="24"/>
        <v>0</v>
      </c>
      <c r="BCV19" s="487">
        <f t="shared" si="24"/>
        <v>0</v>
      </c>
      <c r="BCW19" s="487">
        <f t="shared" si="24"/>
        <v>0</v>
      </c>
      <c r="BCX19" s="487">
        <f t="shared" si="24"/>
        <v>0</v>
      </c>
      <c r="BCY19" s="487">
        <f t="shared" si="24"/>
        <v>0</v>
      </c>
      <c r="BCZ19" s="487">
        <f t="shared" si="24"/>
        <v>0</v>
      </c>
      <c r="BDA19" s="487">
        <f t="shared" si="24"/>
        <v>0</v>
      </c>
      <c r="BDB19" s="487">
        <f t="shared" si="24"/>
        <v>0</v>
      </c>
      <c r="BDC19" s="487">
        <f t="shared" si="24"/>
        <v>0</v>
      </c>
      <c r="BDD19" s="487">
        <f t="shared" si="24"/>
        <v>0</v>
      </c>
      <c r="BDE19" s="487">
        <f t="shared" si="24"/>
        <v>0</v>
      </c>
      <c r="BDF19" s="487">
        <f t="shared" si="24"/>
        <v>0</v>
      </c>
      <c r="BDG19" s="487">
        <f t="shared" si="24"/>
        <v>0</v>
      </c>
      <c r="BDH19" s="487">
        <f t="shared" si="24"/>
        <v>0</v>
      </c>
      <c r="BDI19" s="487">
        <f t="shared" si="24"/>
        <v>0</v>
      </c>
      <c r="BDJ19" s="487">
        <f t="shared" si="24"/>
        <v>0</v>
      </c>
      <c r="BDK19" s="487">
        <f t="shared" si="24"/>
        <v>0</v>
      </c>
      <c r="BDL19" s="487">
        <f t="shared" si="24"/>
        <v>0</v>
      </c>
      <c r="BDM19" s="487">
        <f t="shared" si="24"/>
        <v>0</v>
      </c>
      <c r="BDN19" s="487">
        <f t="shared" si="24"/>
        <v>0</v>
      </c>
      <c r="BDO19" s="487">
        <f t="shared" si="24"/>
        <v>0</v>
      </c>
      <c r="BDP19" s="487">
        <f t="shared" si="24"/>
        <v>0</v>
      </c>
      <c r="BDQ19" s="487">
        <f t="shared" si="24"/>
        <v>0</v>
      </c>
      <c r="BDR19" s="487">
        <f t="shared" si="24"/>
        <v>0</v>
      </c>
      <c r="BDS19" s="487">
        <f t="shared" si="24"/>
        <v>0</v>
      </c>
      <c r="BDT19" s="487">
        <f t="shared" si="24"/>
        <v>0</v>
      </c>
      <c r="BDU19" s="487">
        <f t="shared" ref="BDU19:BGF19" si="25">BDQ8</f>
        <v>0</v>
      </c>
      <c r="BDV19" s="487">
        <f t="shared" si="25"/>
        <v>0</v>
      </c>
      <c r="BDW19" s="487">
        <f t="shared" si="25"/>
        <v>0</v>
      </c>
      <c r="BDX19" s="487">
        <f t="shared" si="25"/>
        <v>0</v>
      </c>
      <c r="BDY19" s="487">
        <f t="shared" si="25"/>
        <v>0</v>
      </c>
      <c r="BDZ19" s="487">
        <f t="shared" si="25"/>
        <v>0</v>
      </c>
      <c r="BEA19" s="487">
        <f t="shared" si="25"/>
        <v>0</v>
      </c>
      <c r="BEB19" s="487">
        <f t="shared" si="25"/>
        <v>0</v>
      </c>
      <c r="BEC19" s="487">
        <f t="shared" si="25"/>
        <v>0</v>
      </c>
      <c r="BED19" s="487">
        <f t="shared" si="25"/>
        <v>0</v>
      </c>
      <c r="BEE19" s="487">
        <f t="shared" si="25"/>
        <v>0</v>
      </c>
      <c r="BEF19" s="487">
        <f t="shared" si="25"/>
        <v>0</v>
      </c>
      <c r="BEG19" s="487">
        <f t="shared" si="25"/>
        <v>0</v>
      </c>
      <c r="BEH19" s="487">
        <f t="shared" si="25"/>
        <v>0</v>
      </c>
      <c r="BEI19" s="487">
        <f t="shared" si="25"/>
        <v>0</v>
      </c>
      <c r="BEJ19" s="487">
        <f t="shared" si="25"/>
        <v>0</v>
      </c>
      <c r="BEK19" s="487">
        <f t="shared" si="25"/>
        <v>0</v>
      </c>
      <c r="BEL19" s="487">
        <f t="shared" si="25"/>
        <v>0</v>
      </c>
      <c r="BEM19" s="487">
        <f t="shared" si="25"/>
        <v>0</v>
      </c>
      <c r="BEN19" s="487">
        <f t="shared" si="25"/>
        <v>0</v>
      </c>
      <c r="BEO19" s="487">
        <f t="shared" si="25"/>
        <v>0</v>
      </c>
      <c r="BEP19" s="487">
        <f t="shared" si="25"/>
        <v>0</v>
      </c>
      <c r="BEQ19" s="487">
        <f t="shared" si="25"/>
        <v>0</v>
      </c>
      <c r="BER19" s="487">
        <f t="shared" si="25"/>
        <v>0</v>
      </c>
      <c r="BES19" s="487">
        <f t="shared" si="25"/>
        <v>0</v>
      </c>
      <c r="BET19" s="487">
        <f t="shared" si="25"/>
        <v>0</v>
      </c>
      <c r="BEU19" s="487">
        <f t="shared" si="25"/>
        <v>0</v>
      </c>
      <c r="BEV19" s="487">
        <f t="shared" si="25"/>
        <v>0</v>
      </c>
      <c r="BEW19" s="487">
        <f t="shared" si="25"/>
        <v>0</v>
      </c>
      <c r="BEX19" s="487">
        <f t="shared" si="25"/>
        <v>0</v>
      </c>
      <c r="BEY19" s="487">
        <f t="shared" si="25"/>
        <v>0</v>
      </c>
      <c r="BEZ19" s="487">
        <f t="shared" si="25"/>
        <v>0</v>
      </c>
      <c r="BFA19" s="487">
        <f t="shared" si="25"/>
        <v>0</v>
      </c>
      <c r="BFB19" s="487">
        <f t="shared" si="25"/>
        <v>0</v>
      </c>
      <c r="BFC19" s="487">
        <f t="shared" si="25"/>
        <v>0</v>
      </c>
      <c r="BFD19" s="487">
        <f t="shared" si="25"/>
        <v>0</v>
      </c>
      <c r="BFE19" s="487">
        <f t="shared" si="25"/>
        <v>0</v>
      </c>
      <c r="BFF19" s="487">
        <f t="shared" si="25"/>
        <v>0</v>
      </c>
      <c r="BFG19" s="487">
        <f t="shared" si="25"/>
        <v>0</v>
      </c>
      <c r="BFH19" s="487">
        <f t="shared" si="25"/>
        <v>0</v>
      </c>
      <c r="BFI19" s="487">
        <f t="shared" si="25"/>
        <v>0</v>
      </c>
      <c r="BFJ19" s="487">
        <f t="shared" si="25"/>
        <v>0</v>
      </c>
      <c r="BFK19" s="487">
        <f t="shared" si="25"/>
        <v>0</v>
      </c>
      <c r="BFL19" s="487">
        <f t="shared" si="25"/>
        <v>0</v>
      </c>
      <c r="BFM19" s="487">
        <f t="shared" si="25"/>
        <v>0</v>
      </c>
      <c r="BFN19" s="487">
        <f t="shared" si="25"/>
        <v>0</v>
      </c>
      <c r="BFO19" s="487">
        <f t="shared" si="25"/>
        <v>0</v>
      </c>
      <c r="BFP19" s="487">
        <f t="shared" si="25"/>
        <v>0</v>
      </c>
      <c r="BFQ19" s="487">
        <f t="shared" si="25"/>
        <v>0</v>
      </c>
      <c r="BFR19" s="487">
        <f t="shared" si="25"/>
        <v>0</v>
      </c>
      <c r="BFS19" s="487">
        <f t="shared" si="25"/>
        <v>0</v>
      </c>
      <c r="BFT19" s="487">
        <f t="shared" si="25"/>
        <v>0</v>
      </c>
      <c r="BFU19" s="487">
        <f t="shared" si="25"/>
        <v>0</v>
      </c>
      <c r="BFV19" s="487">
        <f t="shared" si="25"/>
        <v>0</v>
      </c>
      <c r="BFW19" s="487">
        <f t="shared" si="25"/>
        <v>0</v>
      </c>
      <c r="BFX19" s="487">
        <f t="shared" si="25"/>
        <v>0</v>
      </c>
      <c r="BFY19" s="487">
        <f t="shared" si="25"/>
        <v>0</v>
      </c>
      <c r="BFZ19" s="487">
        <f t="shared" si="25"/>
        <v>0</v>
      </c>
      <c r="BGA19" s="487">
        <f t="shared" si="25"/>
        <v>0</v>
      </c>
      <c r="BGB19" s="487">
        <f t="shared" si="25"/>
        <v>0</v>
      </c>
      <c r="BGC19" s="487">
        <f t="shared" si="25"/>
        <v>0</v>
      </c>
      <c r="BGD19" s="487">
        <f t="shared" si="25"/>
        <v>0</v>
      </c>
      <c r="BGE19" s="487">
        <f t="shared" si="25"/>
        <v>0</v>
      </c>
      <c r="BGF19" s="487">
        <f t="shared" si="25"/>
        <v>0</v>
      </c>
      <c r="BGG19" s="487">
        <f t="shared" ref="BGG19:BIR19" si="26">BGC8</f>
        <v>0</v>
      </c>
      <c r="BGH19" s="487">
        <f t="shared" si="26"/>
        <v>0</v>
      </c>
      <c r="BGI19" s="487">
        <f t="shared" si="26"/>
        <v>0</v>
      </c>
      <c r="BGJ19" s="487">
        <f t="shared" si="26"/>
        <v>0</v>
      </c>
      <c r="BGK19" s="487">
        <f t="shared" si="26"/>
        <v>0</v>
      </c>
      <c r="BGL19" s="487">
        <f t="shared" si="26"/>
        <v>0</v>
      </c>
      <c r="BGM19" s="487">
        <f t="shared" si="26"/>
        <v>0</v>
      </c>
      <c r="BGN19" s="487">
        <f t="shared" si="26"/>
        <v>0</v>
      </c>
      <c r="BGO19" s="487">
        <f t="shared" si="26"/>
        <v>0</v>
      </c>
      <c r="BGP19" s="487">
        <f t="shared" si="26"/>
        <v>0</v>
      </c>
      <c r="BGQ19" s="487">
        <f t="shared" si="26"/>
        <v>0</v>
      </c>
      <c r="BGR19" s="487">
        <f t="shared" si="26"/>
        <v>0</v>
      </c>
      <c r="BGS19" s="487">
        <f t="shared" si="26"/>
        <v>0</v>
      </c>
      <c r="BGT19" s="487">
        <f t="shared" si="26"/>
        <v>0</v>
      </c>
      <c r="BGU19" s="487">
        <f t="shared" si="26"/>
        <v>0</v>
      </c>
      <c r="BGV19" s="487">
        <f t="shared" si="26"/>
        <v>0</v>
      </c>
      <c r="BGW19" s="487">
        <f t="shared" si="26"/>
        <v>0</v>
      </c>
      <c r="BGX19" s="487">
        <f t="shared" si="26"/>
        <v>0</v>
      </c>
      <c r="BGY19" s="487">
        <f t="shared" si="26"/>
        <v>0</v>
      </c>
      <c r="BGZ19" s="487">
        <f t="shared" si="26"/>
        <v>0</v>
      </c>
      <c r="BHA19" s="487">
        <f t="shared" si="26"/>
        <v>0</v>
      </c>
      <c r="BHB19" s="487">
        <f t="shared" si="26"/>
        <v>0</v>
      </c>
      <c r="BHC19" s="487">
        <f t="shared" si="26"/>
        <v>0</v>
      </c>
      <c r="BHD19" s="487">
        <f t="shared" si="26"/>
        <v>0</v>
      </c>
      <c r="BHE19" s="487">
        <f t="shared" si="26"/>
        <v>0</v>
      </c>
      <c r="BHF19" s="487">
        <f t="shared" si="26"/>
        <v>0</v>
      </c>
      <c r="BHG19" s="487">
        <f t="shared" si="26"/>
        <v>0</v>
      </c>
      <c r="BHH19" s="487">
        <f t="shared" si="26"/>
        <v>0</v>
      </c>
      <c r="BHI19" s="487">
        <f t="shared" si="26"/>
        <v>0</v>
      </c>
      <c r="BHJ19" s="487">
        <f t="shared" si="26"/>
        <v>0</v>
      </c>
      <c r="BHK19" s="487">
        <f t="shared" si="26"/>
        <v>0</v>
      </c>
      <c r="BHL19" s="487">
        <f t="shared" si="26"/>
        <v>0</v>
      </c>
      <c r="BHM19" s="487">
        <f t="shared" si="26"/>
        <v>0</v>
      </c>
      <c r="BHN19" s="487">
        <f t="shared" si="26"/>
        <v>0</v>
      </c>
      <c r="BHO19" s="487">
        <f t="shared" si="26"/>
        <v>0</v>
      </c>
      <c r="BHP19" s="487">
        <f t="shared" si="26"/>
        <v>0</v>
      </c>
      <c r="BHQ19" s="487">
        <f t="shared" si="26"/>
        <v>0</v>
      </c>
      <c r="BHR19" s="487">
        <f t="shared" si="26"/>
        <v>0</v>
      </c>
      <c r="BHS19" s="487">
        <f t="shared" si="26"/>
        <v>0</v>
      </c>
      <c r="BHT19" s="487">
        <f t="shared" si="26"/>
        <v>0</v>
      </c>
      <c r="BHU19" s="487">
        <f t="shared" si="26"/>
        <v>0</v>
      </c>
      <c r="BHV19" s="487">
        <f t="shared" si="26"/>
        <v>0</v>
      </c>
      <c r="BHW19" s="487">
        <f t="shared" si="26"/>
        <v>0</v>
      </c>
      <c r="BHX19" s="487">
        <f t="shared" si="26"/>
        <v>0</v>
      </c>
      <c r="BHY19" s="487">
        <f t="shared" si="26"/>
        <v>0</v>
      </c>
      <c r="BHZ19" s="487">
        <f t="shared" si="26"/>
        <v>0</v>
      </c>
      <c r="BIA19" s="487">
        <f t="shared" si="26"/>
        <v>0</v>
      </c>
      <c r="BIB19" s="487">
        <f t="shared" si="26"/>
        <v>0</v>
      </c>
      <c r="BIC19" s="487">
        <f t="shared" si="26"/>
        <v>0</v>
      </c>
      <c r="BID19" s="487">
        <f t="shared" si="26"/>
        <v>0</v>
      </c>
      <c r="BIE19" s="487">
        <f t="shared" si="26"/>
        <v>0</v>
      </c>
      <c r="BIF19" s="487">
        <f t="shared" si="26"/>
        <v>0</v>
      </c>
      <c r="BIG19" s="487">
        <f t="shared" si="26"/>
        <v>0</v>
      </c>
      <c r="BIH19" s="487">
        <f t="shared" si="26"/>
        <v>0</v>
      </c>
      <c r="BII19" s="487">
        <f t="shared" si="26"/>
        <v>0</v>
      </c>
      <c r="BIJ19" s="487">
        <f t="shared" si="26"/>
        <v>0</v>
      </c>
      <c r="BIK19" s="487">
        <f t="shared" si="26"/>
        <v>0</v>
      </c>
      <c r="BIL19" s="487">
        <f t="shared" si="26"/>
        <v>0</v>
      </c>
      <c r="BIM19" s="487">
        <f t="shared" si="26"/>
        <v>0</v>
      </c>
      <c r="BIN19" s="487">
        <f t="shared" si="26"/>
        <v>0</v>
      </c>
      <c r="BIO19" s="487">
        <f t="shared" si="26"/>
        <v>0</v>
      </c>
      <c r="BIP19" s="487">
        <f t="shared" si="26"/>
        <v>0</v>
      </c>
      <c r="BIQ19" s="487">
        <f t="shared" si="26"/>
        <v>0</v>
      </c>
      <c r="BIR19" s="487">
        <f t="shared" si="26"/>
        <v>0</v>
      </c>
      <c r="BIS19" s="487">
        <f t="shared" ref="BIS19:BLD19" si="27">BIO8</f>
        <v>0</v>
      </c>
      <c r="BIT19" s="487">
        <f t="shared" si="27"/>
        <v>0</v>
      </c>
      <c r="BIU19" s="487">
        <f t="shared" si="27"/>
        <v>0</v>
      </c>
      <c r="BIV19" s="487">
        <f t="shared" si="27"/>
        <v>0</v>
      </c>
      <c r="BIW19" s="487">
        <f t="shared" si="27"/>
        <v>0</v>
      </c>
      <c r="BIX19" s="487">
        <f t="shared" si="27"/>
        <v>0</v>
      </c>
      <c r="BIY19" s="487">
        <f t="shared" si="27"/>
        <v>0</v>
      </c>
      <c r="BIZ19" s="487">
        <f t="shared" si="27"/>
        <v>0</v>
      </c>
      <c r="BJA19" s="487">
        <f t="shared" si="27"/>
        <v>0</v>
      </c>
      <c r="BJB19" s="487">
        <f t="shared" si="27"/>
        <v>0</v>
      </c>
      <c r="BJC19" s="487">
        <f t="shared" si="27"/>
        <v>0</v>
      </c>
      <c r="BJD19" s="487">
        <f t="shared" si="27"/>
        <v>0</v>
      </c>
      <c r="BJE19" s="487">
        <f t="shared" si="27"/>
        <v>0</v>
      </c>
      <c r="BJF19" s="487">
        <f t="shared" si="27"/>
        <v>0</v>
      </c>
      <c r="BJG19" s="487">
        <f t="shared" si="27"/>
        <v>0</v>
      </c>
      <c r="BJH19" s="487">
        <f t="shared" si="27"/>
        <v>0</v>
      </c>
      <c r="BJI19" s="487">
        <f t="shared" si="27"/>
        <v>0</v>
      </c>
      <c r="BJJ19" s="487">
        <f t="shared" si="27"/>
        <v>0</v>
      </c>
      <c r="BJK19" s="487">
        <f t="shared" si="27"/>
        <v>0</v>
      </c>
      <c r="BJL19" s="487">
        <f t="shared" si="27"/>
        <v>0</v>
      </c>
      <c r="BJM19" s="487">
        <f t="shared" si="27"/>
        <v>0</v>
      </c>
      <c r="BJN19" s="487">
        <f t="shared" si="27"/>
        <v>0</v>
      </c>
      <c r="BJO19" s="487">
        <f t="shared" si="27"/>
        <v>0</v>
      </c>
      <c r="BJP19" s="487">
        <f t="shared" si="27"/>
        <v>0</v>
      </c>
      <c r="BJQ19" s="487">
        <f t="shared" si="27"/>
        <v>0</v>
      </c>
      <c r="BJR19" s="487">
        <f t="shared" si="27"/>
        <v>0</v>
      </c>
      <c r="BJS19" s="487">
        <f t="shared" si="27"/>
        <v>0</v>
      </c>
      <c r="BJT19" s="487">
        <f t="shared" si="27"/>
        <v>0</v>
      </c>
      <c r="BJU19" s="487">
        <f t="shared" si="27"/>
        <v>0</v>
      </c>
      <c r="BJV19" s="487">
        <f t="shared" si="27"/>
        <v>0</v>
      </c>
      <c r="BJW19" s="487">
        <f t="shared" si="27"/>
        <v>0</v>
      </c>
      <c r="BJX19" s="487">
        <f t="shared" si="27"/>
        <v>0</v>
      </c>
      <c r="BJY19" s="487">
        <f t="shared" si="27"/>
        <v>0</v>
      </c>
      <c r="BJZ19" s="487">
        <f t="shared" si="27"/>
        <v>0</v>
      </c>
      <c r="BKA19" s="487">
        <f t="shared" si="27"/>
        <v>0</v>
      </c>
      <c r="BKB19" s="487">
        <f t="shared" si="27"/>
        <v>0</v>
      </c>
      <c r="BKC19" s="487">
        <f t="shared" si="27"/>
        <v>0</v>
      </c>
      <c r="BKD19" s="487">
        <f t="shared" si="27"/>
        <v>0</v>
      </c>
      <c r="BKE19" s="487">
        <f t="shared" si="27"/>
        <v>0</v>
      </c>
      <c r="BKF19" s="487">
        <f t="shared" si="27"/>
        <v>0</v>
      </c>
      <c r="BKG19" s="487">
        <f t="shared" si="27"/>
        <v>0</v>
      </c>
      <c r="BKH19" s="487">
        <f t="shared" si="27"/>
        <v>0</v>
      </c>
      <c r="BKI19" s="487">
        <f t="shared" si="27"/>
        <v>0</v>
      </c>
      <c r="BKJ19" s="487">
        <f t="shared" si="27"/>
        <v>0</v>
      </c>
      <c r="BKK19" s="487">
        <f t="shared" si="27"/>
        <v>0</v>
      </c>
      <c r="BKL19" s="487">
        <f t="shared" si="27"/>
        <v>0</v>
      </c>
      <c r="BKM19" s="487">
        <f t="shared" si="27"/>
        <v>0</v>
      </c>
      <c r="BKN19" s="487">
        <f t="shared" si="27"/>
        <v>0</v>
      </c>
      <c r="BKO19" s="487">
        <f t="shared" si="27"/>
        <v>0</v>
      </c>
      <c r="BKP19" s="487">
        <f t="shared" si="27"/>
        <v>0</v>
      </c>
      <c r="BKQ19" s="487">
        <f t="shared" si="27"/>
        <v>0</v>
      </c>
      <c r="BKR19" s="487">
        <f t="shared" si="27"/>
        <v>0</v>
      </c>
      <c r="BKS19" s="487">
        <f t="shared" si="27"/>
        <v>0</v>
      </c>
      <c r="BKT19" s="487">
        <f t="shared" si="27"/>
        <v>0</v>
      </c>
      <c r="BKU19" s="487">
        <f t="shared" si="27"/>
        <v>0</v>
      </c>
      <c r="BKV19" s="487">
        <f t="shared" si="27"/>
        <v>0</v>
      </c>
      <c r="BKW19" s="487">
        <f t="shared" si="27"/>
        <v>0</v>
      </c>
      <c r="BKX19" s="487">
        <f t="shared" si="27"/>
        <v>0</v>
      </c>
      <c r="BKY19" s="487">
        <f t="shared" si="27"/>
        <v>0</v>
      </c>
      <c r="BKZ19" s="487">
        <f t="shared" si="27"/>
        <v>0</v>
      </c>
      <c r="BLA19" s="487">
        <f t="shared" si="27"/>
        <v>0</v>
      </c>
      <c r="BLB19" s="487">
        <f t="shared" si="27"/>
        <v>0</v>
      </c>
      <c r="BLC19" s="487">
        <f t="shared" si="27"/>
        <v>0</v>
      </c>
      <c r="BLD19" s="487">
        <f t="shared" si="27"/>
        <v>0</v>
      </c>
      <c r="BLE19" s="487">
        <f t="shared" ref="BLE19:BNP19" si="28">BLA8</f>
        <v>0</v>
      </c>
      <c r="BLF19" s="487">
        <f t="shared" si="28"/>
        <v>0</v>
      </c>
      <c r="BLG19" s="487">
        <f t="shared" si="28"/>
        <v>0</v>
      </c>
      <c r="BLH19" s="487">
        <f t="shared" si="28"/>
        <v>0</v>
      </c>
      <c r="BLI19" s="487">
        <f t="shared" si="28"/>
        <v>0</v>
      </c>
      <c r="BLJ19" s="487">
        <f t="shared" si="28"/>
        <v>0</v>
      </c>
      <c r="BLK19" s="487">
        <f t="shared" si="28"/>
        <v>0</v>
      </c>
      <c r="BLL19" s="487">
        <f t="shared" si="28"/>
        <v>0</v>
      </c>
      <c r="BLM19" s="487">
        <f t="shared" si="28"/>
        <v>0</v>
      </c>
      <c r="BLN19" s="487">
        <f t="shared" si="28"/>
        <v>0</v>
      </c>
      <c r="BLO19" s="487">
        <f t="shared" si="28"/>
        <v>0</v>
      </c>
      <c r="BLP19" s="487">
        <f t="shared" si="28"/>
        <v>0</v>
      </c>
      <c r="BLQ19" s="487">
        <f t="shared" si="28"/>
        <v>0</v>
      </c>
      <c r="BLR19" s="487">
        <f t="shared" si="28"/>
        <v>0</v>
      </c>
      <c r="BLS19" s="487">
        <f t="shared" si="28"/>
        <v>0</v>
      </c>
      <c r="BLT19" s="487">
        <f t="shared" si="28"/>
        <v>0</v>
      </c>
      <c r="BLU19" s="487">
        <f t="shared" si="28"/>
        <v>0</v>
      </c>
      <c r="BLV19" s="487">
        <f t="shared" si="28"/>
        <v>0</v>
      </c>
      <c r="BLW19" s="487">
        <f t="shared" si="28"/>
        <v>0</v>
      </c>
      <c r="BLX19" s="487">
        <f t="shared" si="28"/>
        <v>0</v>
      </c>
      <c r="BLY19" s="487">
        <f t="shared" si="28"/>
        <v>0</v>
      </c>
      <c r="BLZ19" s="487">
        <f t="shared" si="28"/>
        <v>0</v>
      </c>
      <c r="BMA19" s="487">
        <f t="shared" si="28"/>
        <v>0</v>
      </c>
      <c r="BMB19" s="487">
        <f t="shared" si="28"/>
        <v>0</v>
      </c>
      <c r="BMC19" s="487">
        <f t="shared" si="28"/>
        <v>0</v>
      </c>
      <c r="BMD19" s="487">
        <f t="shared" si="28"/>
        <v>0</v>
      </c>
      <c r="BME19" s="487">
        <f t="shared" si="28"/>
        <v>0</v>
      </c>
      <c r="BMF19" s="487">
        <f t="shared" si="28"/>
        <v>0</v>
      </c>
      <c r="BMG19" s="487">
        <f t="shared" si="28"/>
        <v>0</v>
      </c>
      <c r="BMH19" s="487">
        <f t="shared" si="28"/>
        <v>0</v>
      </c>
      <c r="BMI19" s="487">
        <f t="shared" si="28"/>
        <v>0</v>
      </c>
      <c r="BMJ19" s="487">
        <f t="shared" si="28"/>
        <v>0</v>
      </c>
      <c r="BMK19" s="487">
        <f t="shared" si="28"/>
        <v>0</v>
      </c>
      <c r="BML19" s="487">
        <f t="shared" si="28"/>
        <v>0</v>
      </c>
      <c r="BMM19" s="487">
        <f t="shared" si="28"/>
        <v>0</v>
      </c>
      <c r="BMN19" s="487">
        <f t="shared" si="28"/>
        <v>0</v>
      </c>
      <c r="BMO19" s="487">
        <f t="shared" si="28"/>
        <v>0</v>
      </c>
      <c r="BMP19" s="487">
        <f t="shared" si="28"/>
        <v>0</v>
      </c>
      <c r="BMQ19" s="487">
        <f t="shared" si="28"/>
        <v>0</v>
      </c>
      <c r="BMR19" s="487">
        <f t="shared" si="28"/>
        <v>0</v>
      </c>
      <c r="BMS19" s="487">
        <f t="shared" si="28"/>
        <v>0</v>
      </c>
      <c r="BMT19" s="487">
        <f t="shared" si="28"/>
        <v>0</v>
      </c>
      <c r="BMU19" s="487">
        <f t="shared" si="28"/>
        <v>0</v>
      </c>
      <c r="BMV19" s="487">
        <f t="shared" si="28"/>
        <v>0</v>
      </c>
      <c r="BMW19" s="487">
        <f t="shared" si="28"/>
        <v>0</v>
      </c>
      <c r="BMX19" s="487">
        <f t="shared" si="28"/>
        <v>0</v>
      </c>
      <c r="BMY19" s="487">
        <f t="shared" si="28"/>
        <v>0</v>
      </c>
      <c r="BMZ19" s="487">
        <f t="shared" si="28"/>
        <v>0</v>
      </c>
      <c r="BNA19" s="487">
        <f t="shared" si="28"/>
        <v>0</v>
      </c>
      <c r="BNB19" s="487">
        <f t="shared" si="28"/>
        <v>0</v>
      </c>
      <c r="BNC19" s="487">
        <f t="shared" si="28"/>
        <v>0</v>
      </c>
      <c r="BND19" s="487">
        <f t="shared" si="28"/>
        <v>0</v>
      </c>
      <c r="BNE19" s="487">
        <f t="shared" si="28"/>
        <v>0</v>
      </c>
      <c r="BNF19" s="487">
        <f t="shared" si="28"/>
        <v>0</v>
      </c>
      <c r="BNG19" s="487">
        <f t="shared" si="28"/>
        <v>0</v>
      </c>
      <c r="BNH19" s="487">
        <f t="shared" si="28"/>
        <v>0</v>
      </c>
      <c r="BNI19" s="487">
        <f t="shared" si="28"/>
        <v>0</v>
      </c>
      <c r="BNJ19" s="487">
        <f t="shared" si="28"/>
        <v>0</v>
      </c>
      <c r="BNK19" s="487">
        <f t="shared" si="28"/>
        <v>0</v>
      </c>
      <c r="BNL19" s="487">
        <f t="shared" si="28"/>
        <v>0</v>
      </c>
      <c r="BNM19" s="487">
        <f t="shared" si="28"/>
        <v>0</v>
      </c>
      <c r="BNN19" s="487">
        <f t="shared" si="28"/>
        <v>0</v>
      </c>
      <c r="BNO19" s="487">
        <f t="shared" si="28"/>
        <v>0</v>
      </c>
      <c r="BNP19" s="487">
        <f t="shared" si="28"/>
        <v>0</v>
      </c>
      <c r="BNQ19" s="487">
        <f t="shared" ref="BNQ19:BQB19" si="29">BNM8</f>
        <v>0</v>
      </c>
      <c r="BNR19" s="487">
        <f t="shared" si="29"/>
        <v>0</v>
      </c>
      <c r="BNS19" s="487">
        <f t="shared" si="29"/>
        <v>0</v>
      </c>
      <c r="BNT19" s="487">
        <f t="shared" si="29"/>
        <v>0</v>
      </c>
      <c r="BNU19" s="487">
        <f t="shared" si="29"/>
        <v>0</v>
      </c>
      <c r="BNV19" s="487">
        <f t="shared" si="29"/>
        <v>0</v>
      </c>
      <c r="BNW19" s="487">
        <f t="shared" si="29"/>
        <v>0</v>
      </c>
      <c r="BNX19" s="487">
        <f t="shared" si="29"/>
        <v>0</v>
      </c>
      <c r="BNY19" s="487">
        <f t="shared" si="29"/>
        <v>0</v>
      </c>
      <c r="BNZ19" s="487">
        <f t="shared" si="29"/>
        <v>0</v>
      </c>
      <c r="BOA19" s="487">
        <f t="shared" si="29"/>
        <v>0</v>
      </c>
      <c r="BOB19" s="487">
        <f t="shared" si="29"/>
        <v>0</v>
      </c>
      <c r="BOC19" s="487">
        <f t="shared" si="29"/>
        <v>0</v>
      </c>
      <c r="BOD19" s="487">
        <f t="shared" si="29"/>
        <v>0</v>
      </c>
      <c r="BOE19" s="487">
        <f t="shared" si="29"/>
        <v>0</v>
      </c>
      <c r="BOF19" s="487">
        <f t="shared" si="29"/>
        <v>0</v>
      </c>
      <c r="BOG19" s="487">
        <f t="shared" si="29"/>
        <v>0</v>
      </c>
      <c r="BOH19" s="487">
        <f t="shared" si="29"/>
        <v>0</v>
      </c>
      <c r="BOI19" s="487">
        <f t="shared" si="29"/>
        <v>0</v>
      </c>
      <c r="BOJ19" s="487">
        <f t="shared" si="29"/>
        <v>0</v>
      </c>
      <c r="BOK19" s="487">
        <f t="shared" si="29"/>
        <v>0</v>
      </c>
      <c r="BOL19" s="487">
        <f t="shared" si="29"/>
        <v>0</v>
      </c>
      <c r="BOM19" s="487">
        <f t="shared" si="29"/>
        <v>0</v>
      </c>
      <c r="BON19" s="487">
        <f t="shared" si="29"/>
        <v>0</v>
      </c>
      <c r="BOO19" s="487">
        <f t="shared" si="29"/>
        <v>0</v>
      </c>
      <c r="BOP19" s="487">
        <f t="shared" si="29"/>
        <v>0</v>
      </c>
      <c r="BOQ19" s="487">
        <f t="shared" si="29"/>
        <v>0</v>
      </c>
      <c r="BOR19" s="487">
        <f t="shared" si="29"/>
        <v>0</v>
      </c>
      <c r="BOS19" s="487">
        <f t="shared" si="29"/>
        <v>0</v>
      </c>
      <c r="BOT19" s="487">
        <f t="shared" si="29"/>
        <v>0</v>
      </c>
      <c r="BOU19" s="487">
        <f t="shared" si="29"/>
        <v>0</v>
      </c>
      <c r="BOV19" s="487">
        <f t="shared" si="29"/>
        <v>0</v>
      </c>
      <c r="BOW19" s="487">
        <f t="shared" si="29"/>
        <v>0</v>
      </c>
      <c r="BOX19" s="487">
        <f t="shared" si="29"/>
        <v>0</v>
      </c>
      <c r="BOY19" s="487">
        <f t="shared" si="29"/>
        <v>0</v>
      </c>
      <c r="BOZ19" s="487">
        <f t="shared" si="29"/>
        <v>0</v>
      </c>
      <c r="BPA19" s="487">
        <f t="shared" si="29"/>
        <v>0</v>
      </c>
      <c r="BPB19" s="487">
        <f t="shared" si="29"/>
        <v>0</v>
      </c>
      <c r="BPC19" s="487">
        <f t="shared" si="29"/>
        <v>0</v>
      </c>
      <c r="BPD19" s="487">
        <f t="shared" si="29"/>
        <v>0</v>
      </c>
      <c r="BPE19" s="487">
        <f t="shared" si="29"/>
        <v>0</v>
      </c>
      <c r="BPF19" s="487">
        <f t="shared" si="29"/>
        <v>0</v>
      </c>
      <c r="BPG19" s="487">
        <f t="shared" si="29"/>
        <v>0</v>
      </c>
      <c r="BPH19" s="487">
        <f t="shared" si="29"/>
        <v>0</v>
      </c>
      <c r="BPI19" s="487">
        <f t="shared" si="29"/>
        <v>0</v>
      </c>
      <c r="BPJ19" s="487">
        <f t="shared" si="29"/>
        <v>0</v>
      </c>
      <c r="BPK19" s="487">
        <f t="shared" si="29"/>
        <v>0</v>
      </c>
      <c r="BPL19" s="487">
        <f t="shared" si="29"/>
        <v>0</v>
      </c>
      <c r="BPM19" s="487">
        <f t="shared" si="29"/>
        <v>0</v>
      </c>
      <c r="BPN19" s="487">
        <f t="shared" si="29"/>
        <v>0</v>
      </c>
      <c r="BPO19" s="487">
        <f t="shared" si="29"/>
        <v>0</v>
      </c>
      <c r="BPP19" s="487">
        <f t="shared" si="29"/>
        <v>0</v>
      </c>
      <c r="BPQ19" s="487">
        <f t="shared" si="29"/>
        <v>0</v>
      </c>
      <c r="BPR19" s="487">
        <f t="shared" si="29"/>
        <v>0</v>
      </c>
      <c r="BPS19" s="487">
        <f t="shared" si="29"/>
        <v>0</v>
      </c>
      <c r="BPT19" s="487">
        <f t="shared" si="29"/>
        <v>0</v>
      </c>
      <c r="BPU19" s="487">
        <f t="shared" si="29"/>
        <v>0</v>
      </c>
      <c r="BPV19" s="487">
        <f t="shared" si="29"/>
        <v>0</v>
      </c>
      <c r="BPW19" s="487">
        <f t="shared" si="29"/>
        <v>0</v>
      </c>
      <c r="BPX19" s="487">
        <f t="shared" si="29"/>
        <v>0</v>
      </c>
      <c r="BPY19" s="487">
        <f t="shared" si="29"/>
        <v>0</v>
      </c>
      <c r="BPZ19" s="487">
        <f t="shared" si="29"/>
        <v>0</v>
      </c>
      <c r="BQA19" s="487">
        <f t="shared" si="29"/>
        <v>0</v>
      </c>
      <c r="BQB19" s="487">
        <f t="shared" si="29"/>
        <v>0</v>
      </c>
      <c r="BQC19" s="487">
        <f t="shared" ref="BQC19:BSN19" si="30">BPY8</f>
        <v>0</v>
      </c>
      <c r="BQD19" s="487">
        <f t="shared" si="30"/>
        <v>0</v>
      </c>
      <c r="BQE19" s="487">
        <f t="shared" si="30"/>
        <v>0</v>
      </c>
      <c r="BQF19" s="487">
        <f t="shared" si="30"/>
        <v>0</v>
      </c>
      <c r="BQG19" s="487">
        <f t="shared" si="30"/>
        <v>0</v>
      </c>
      <c r="BQH19" s="487">
        <f t="shared" si="30"/>
        <v>0</v>
      </c>
      <c r="BQI19" s="487">
        <f t="shared" si="30"/>
        <v>0</v>
      </c>
      <c r="BQJ19" s="487">
        <f t="shared" si="30"/>
        <v>0</v>
      </c>
      <c r="BQK19" s="487">
        <f t="shared" si="30"/>
        <v>0</v>
      </c>
      <c r="BQL19" s="487">
        <f t="shared" si="30"/>
        <v>0</v>
      </c>
      <c r="BQM19" s="487">
        <f t="shared" si="30"/>
        <v>0</v>
      </c>
      <c r="BQN19" s="487">
        <f t="shared" si="30"/>
        <v>0</v>
      </c>
      <c r="BQO19" s="487">
        <f t="shared" si="30"/>
        <v>0</v>
      </c>
      <c r="BQP19" s="487">
        <f t="shared" si="30"/>
        <v>0</v>
      </c>
      <c r="BQQ19" s="487">
        <f t="shared" si="30"/>
        <v>0</v>
      </c>
      <c r="BQR19" s="487">
        <f t="shared" si="30"/>
        <v>0</v>
      </c>
      <c r="BQS19" s="487">
        <f t="shared" si="30"/>
        <v>0</v>
      </c>
      <c r="BQT19" s="487">
        <f t="shared" si="30"/>
        <v>0</v>
      </c>
      <c r="BQU19" s="487">
        <f t="shared" si="30"/>
        <v>0</v>
      </c>
      <c r="BQV19" s="487">
        <f t="shared" si="30"/>
        <v>0</v>
      </c>
      <c r="BQW19" s="487">
        <f t="shared" si="30"/>
        <v>0</v>
      </c>
      <c r="BQX19" s="487">
        <f t="shared" si="30"/>
        <v>0</v>
      </c>
      <c r="BQY19" s="487">
        <f t="shared" si="30"/>
        <v>0</v>
      </c>
      <c r="BQZ19" s="487">
        <f t="shared" si="30"/>
        <v>0</v>
      </c>
      <c r="BRA19" s="487">
        <f t="shared" si="30"/>
        <v>0</v>
      </c>
      <c r="BRB19" s="487">
        <f t="shared" si="30"/>
        <v>0</v>
      </c>
      <c r="BRC19" s="487">
        <f t="shared" si="30"/>
        <v>0</v>
      </c>
      <c r="BRD19" s="487">
        <f t="shared" si="30"/>
        <v>0</v>
      </c>
      <c r="BRE19" s="487">
        <f t="shared" si="30"/>
        <v>0</v>
      </c>
      <c r="BRF19" s="487">
        <f t="shared" si="30"/>
        <v>0</v>
      </c>
      <c r="BRG19" s="487">
        <f t="shared" si="30"/>
        <v>0</v>
      </c>
      <c r="BRH19" s="487">
        <f t="shared" si="30"/>
        <v>0</v>
      </c>
      <c r="BRI19" s="487">
        <f t="shared" si="30"/>
        <v>0</v>
      </c>
      <c r="BRJ19" s="487">
        <f t="shared" si="30"/>
        <v>0</v>
      </c>
      <c r="BRK19" s="487">
        <f t="shared" si="30"/>
        <v>0</v>
      </c>
      <c r="BRL19" s="487">
        <f t="shared" si="30"/>
        <v>0</v>
      </c>
      <c r="BRM19" s="487">
        <f t="shared" si="30"/>
        <v>0</v>
      </c>
      <c r="BRN19" s="487">
        <f t="shared" si="30"/>
        <v>0</v>
      </c>
      <c r="BRO19" s="487">
        <f t="shared" si="30"/>
        <v>0</v>
      </c>
      <c r="BRP19" s="487">
        <f t="shared" si="30"/>
        <v>0</v>
      </c>
      <c r="BRQ19" s="487">
        <f t="shared" si="30"/>
        <v>0</v>
      </c>
      <c r="BRR19" s="487">
        <f t="shared" si="30"/>
        <v>0</v>
      </c>
      <c r="BRS19" s="487">
        <f t="shared" si="30"/>
        <v>0</v>
      </c>
      <c r="BRT19" s="487">
        <f t="shared" si="30"/>
        <v>0</v>
      </c>
      <c r="BRU19" s="487">
        <f t="shared" si="30"/>
        <v>0</v>
      </c>
      <c r="BRV19" s="487">
        <f t="shared" si="30"/>
        <v>0</v>
      </c>
      <c r="BRW19" s="487">
        <f t="shared" si="30"/>
        <v>0</v>
      </c>
      <c r="BRX19" s="487">
        <f t="shared" si="30"/>
        <v>0</v>
      </c>
      <c r="BRY19" s="487">
        <f t="shared" si="30"/>
        <v>0</v>
      </c>
      <c r="BRZ19" s="487">
        <f t="shared" si="30"/>
        <v>0</v>
      </c>
      <c r="BSA19" s="487">
        <f t="shared" si="30"/>
        <v>0</v>
      </c>
      <c r="BSB19" s="487">
        <f t="shared" si="30"/>
        <v>0</v>
      </c>
      <c r="BSC19" s="487">
        <f t="shared" si="30"/>
        <v>0</v>
      </c>
      <c r="BSD19" s="487">
        <f t="shared" si="30"/>
        <v>0</v>
      </c>
      <c r="BSE19" s="487">
        <f t="shared" si="30"/>
        <v>0</v>
      </c>
      <c r="BSF19" s="487">
        <f t="shared" si="30"/>
        <v>0</v>
      </c>
      <c r="BSG19" s="487">
        <f t="shared" si="30"/>
        <v>0</v>
      </c>
      <c r="BSH19" s="487">
        <f t="shared" si="30"/>
        <v>0</v>
      </c>
      <c r="BSI19" s="487">
        <f t="shared" si="30"/>
        <v>0</v>
      </c>
      <c r="BSJ19" s="487">
        <f t="shared" si="30"/>
        <v>0</v>
      </c>
      <c r="BSK19" s="487">
        <f t="shared" si="30"/>
        <v>0</v>
      </c>
      <c r="BSL19" s="487">
        <f t="shared" si="30"/>
        <v>0</v>
      </c>
      <c r="BSM19" s="487">
        <f t="shared" si="30"/>
        <v>0</v>
      </c>
      <c r="BSN19" s="487">
        <f t="shared" si="30"/>
        <v>0</v>
      </c>
      <c r="BSO19" s="487">
        <f t="shared" ref="BSO19:BUZ19" si="31">BSK8</f>
        <v>0</v>
      </c>
      <c r="BSP19" s="487">
        <f t="shared" si="31"/>
        <v>0</v>
      </c>
      <c r="BSQ19" s="487">
        <f t="shared" si="31"/>
        <v>0</v>
      </c>
      <c r="BSR19" s="487">
        <f t="shared" si="31"/>
        <v>0</v>
      </c>
      <c r="BSS19" s="487">
        <f t="shared" si="31"/>
        <v>0</v>
      </c>
      <c r="BST19" s="487">
        <f t="shared" si="31"/>
        <v>0</v>
      </c>
      <c r="BSU19" s="487">
        <f t="shared" si="31"/>
        <v>0</v>
      </c>
      <c r="BSV19" s="487">
        <f t="shared" si="31"/>
        <v>0</v>
      </c>
      <c r="BSW19" s="487">
        <f t="shared" si="31"/>
        <v>0</v>
      </c>
      <c r="BSX19" s="487">
        <f t="shared" si="31"/>
        <v>0</v>
      </c>
      <c r="BSY19" s="487">
        <f t="shared" si="31"/>
        <v>0</v>
      </c>
      <c r="BSZ19" s="487">
        <f t="shared" si="31"/>
        <v>0</v>
      </c>
      <c r="BTA19" s="487">
        <f t="shared" si="31"/>
        <v>0</v>
      </c>
      <c r="BTB19" s="487">
        <f t="shared" si="31"/>
        <v>0</v>
      </c>
      <c r="BTC19" s="487">
        <f t="shared" si="31"/>
        <v>0</v>
      </c>
      <c r="BTD19" s="487">
        <f t="shared" si="31"/>
        <v>0</v>
      </c>
      <c r="BTE19" s="487">
        <f t="shared" si="31"/>
        <v>0</v>
      </c>
      <c r="BTF19" s="487">
        <f t="shared" si="31"/>
        <v>0</v>
      </c>
      <c r="BTG19" s="487">
        <f t="shared" si="31"/>
        <v>0</v>
      </c>
      <c r="BTH19" s="487">
        <f t="shared" si="31"/>
        <v>0</v>
      </c>
      <c r="BTI19" s="487">
        <f t="shared" si="31"/>
        <v>0</v>
      </c>
      <c r="BTJ19" s="487">
        <f t="shared" si="31"/>
        <v>0</v>
      </c>
      <c r="BTK19" s="487">
        <f t="shared" si="31"/>
        <v>0</v>
      </c>
      <c r="BTL19" s="487">
        <f t="shared" si="31"/>
        <v>0</v>
      </c>
      <c r="BTM19" s="487">
        <f t="shared" si="31"/>
        <v>0</v>
      </c>
      <c r="BTN19" s="487">
        <f t="shared" si="31"/>
        <v>0</v>
      </c>
      <c r="BTO19" s="487">
        <f t="shared" si="31"/>
        <v>0</v>
      </c>
      <c r="BTP19" s="487">
        <f t="shared" si="31"/>
        <v>0</v>
      </c>
      <c r="BTQ19" s="487">
        <f t="shared" si="31"/>
        <v>0</v>
      </c>
      <c r="BTR19" s="487">
        <f t="shared" si="31"/>
        <v>0</v>
      </c>
      <c r="BTS19" s="487">
        <f t="shared" si="31"/>
        <v>0</v>
      </c>
      <c r="BTT19" s="487">
        <f t="shared" si="31"/>
        <v>0</v>
      </c>
      <c r="BTU19" s="487">
        <f t="shared" si="31"/>
        <v>0</v>
      </c>
      <c r="BTV19" s="487">
        <f t="shared" si="31"/>
        <v>0</v>
      </c>
      <c r="BTW19" s="487">
        <f t="shared" si="31"/>
        <v>0</v>
      </c>
      <c r="BTX19" s="487">
        <f t="shared" si="31"/>
        <v>0</v>
      </c>
      <c r="BTY19" s="487">
        <f t="shared" si="31"/>
        <v>0</v>
      </c>
      <c r="BTZ19" s="487">
        <f t="shared" si="31"/>
        <v>0</v>
      </c>
      <c r="BUA19" s="487">
        <f t="shared" si="31"/>
        <v>0</v>
      </c>
      <c r="BUB19" s="487">
        <f t="shared" si="31"/>
        <v>0</v>
      </c>
      <c r="BUC19" s="487">
        <f t="shared" si="31"/>
        <v>0</v>
      </c>
      <c r="BUD19" s="487">
        <f t="shared" si="31"/>
        <v>0</v>
      </c>
      <c r="BUE19" s="487">
        <f t="shared" si="31"/>
        <v>0</v>
      </c>
      <c r="BUF19" s="487">
        <f t="shared" si="31"/>
        <v>0</v>
      </c>
      <c r="BUG19" s="487">
        <f t="shared" si="31"/>
        <v>0</v>
      </c>
      <c r="BUH19" s="487">
        <f t="shared" si="31"/>
        <v>0</v>
      </c>
      <c r="BUI19" s="487">
        <f t="shared" si="31"/>
        <v>0</v>
      </c>
      <c r="BUJ19" s="487">
        <f t="shared" si="31"/>
        <v>0</v>
      </c>
      <c r="BUK19" s="487">
        <f t="shared" si="31"/>
        <v>0</v>
      </c>
      <c r="BUL19" s="487">
        <f t="shared" si="31"/>
        <v>0</v>
      </c>
      <c r="BUM19" s="487">
        <f t="shared" si="31"/>
        <v>0</v>
      </c>
      <c r="BUN19" s="487">
        <f t="shared" si="31"/>
        <v>0</v>
      </c>
      <c r="BUO19" s="487">
        <f t="shared" si="31"/>
        <v>0</v>
      </c>
      <c r="BUP19" s="487">
        <f t="shared" si="31"/>
        <v>0</v>
      </c>
      <c r="BUQ19" s="487">
        <f t="shared" si="31"/>
        <v>0</v>
      </c>
      <c r="BUR19" s="487">
        <f t="shared" si="31"/>
        <v>0</v>
      </c>
      <c r="BUS19" s="487">
        <f t="shared" si="31"/>
        <v>0</v>
      </c>
      <c r="BUT19" s="487">
        <f t="shared" si="31"/>
        <v>0</v>
      </c>
      <c r="BUU19" s="487">
        <f t="shared" si="31"/>
        <v>0</v>
      </c>
      <c r="BUV19" s="487">
        <f t="shared" si="31"/>
        <v>0</v>
      </c>
      <c r="BUW19" s="487">
        <f t="shared" si="31"/>
        <v>0</v>
      </c>
      <c r="BUX19" s="487">
        <f t="shared" si="31"/>
        <v>0</v>
      </c>
      <c r="BUY19" s="487">
        <f t="shared" si="31"/>
        <v>0</v>
      </c>
      <c r="BUZ19" s="487">
        <f t="shared" si="31"/>
        <v>0</v>
      </c>
      <c r="BVA19" s="487">
        <f t="shared" ref="BVA19:BXL19" si="32">BUW8</f>
        <v>0</v>
      </c>
      <c r="BVB19" s="487">
        <f t="shared" si="32"/>
        <v>0</v>
      </c>
      <c r="BVC19" s="487">
        <f t="shared" si="32"/>
        <v>0</v>
      </c>
      <c r="BVD19" s="487">
        <f t="shared" si="32"/>
        <v>0</v>
      </c>
      <c r="BVE19" s="487">
        <f t="shared" si="32"/>
        <v>0</v>
      </c>
      <c r="BVF19" s="487">
        <f t="shared" si="32"/>
        <v>0</v>
      </c>
      <c r="BVG19" s="487">
        <f t="shared" si="32"/>
        <v>0</v>
      </c>
      <c r="BVH19" s="487">
        <f t="shared" si="32"/>
        <v>0</v>
      </c>
      <c r="BVI19" s="487">
        <f t="shared" si="32"/>
        <v>0</v>
      </c>
      <c r="BVJ19" s="487">
        <f t="shared" si="32"/>
        <v>0</v>
      </c>
      <c r="BVK19" s="487">
        <f t="shared" si="32"/>
        <v>0</v>
      </c>
      <c r="BVL19" s="487">
        <f t="shared" si="32"/>
        <v>0</v>
      </c>
      <c r="BVM19" s="487">
        <f t="shared" si="32"/>
        <v>0</v>
      </c>
      <c r="BVN19" s="487">
        <f t="shared" si="32"/>
        <v>0</v>
      </c>
      <c r="BVO19" s="487">
        <f t="shared" si="32"/>
        <v>0</v>
      </c>
      <c r="BVP19" s="487">
        <f t="shared" si="32"/>
        <v>0</v>
      </c>
      <c r="BVQ19" s="487">
        <f t="shared" si="32"/>
        <v>0</v>
      </c>
      <c r="BVR19" s="487">
        <f t="shared" si="32"/>
        <v>0</v>
      </c>
      <c r="BVS19" s="487">
        <f t="shared" si="32"/>
        <v>0</v>
      </c>
      <c r="BVT19" s="487">
        <f t="shared" si="32"/>
        <v>0</v>
      </c>
      <c r="BVU19" s="487">
        <f t="shared" si="32"/>
        <v>0</v>
      </c>
      <c r="BVV19" s="487">
        <f t="shared" si="32"/>
        <v>0</v>
      </c>
      <c r="BVW19" s="487">
        <f t="shared" si="32"/>
        <v>0</v>
      </c>
      <c r="BVX19" s="487">
        <f t="shared" si="32"/>
        <v>0</v>
      </c>
      <c r="BVY19" s="487">
        <f t="shared" si="32"/>
        <v>0</v>
      </c>
      <c r="BVZ19" s="487">
        <f t="shared" si="32"/>
        <v>0</v>
      </c>
      <c r="BWA19" s="487">
        <f t="shared" si="32"/>
        <v>0</v>
      </c>
      <c r="BWB19" s="487">
        <f t="shared" si="32"/>
        <v>0</v>
      </c>
      <c r="BWC19" s="487">
        <f t="shared" si="32"/>
        <v>0</v>
      </c>
      <c r="BWD19" s="487">
        <f t="shared" si="32"/>
        <v>0</v>
      </c>
      <c r="BWE19" s="487">
        <f t="shared" si="32"/>
        <v>0</v>
      </c>
      <c r="BWF19" s="487">
        <f t="shared" si="32"/>
        <v>0</v>
      </c>
      <c r="BWG19" s="487">
        <f t="shared" si="32"/>
        <v>0</v>
      </c>
      <c r="BWH19" s="487">
        <f t="shared" si="32"/>
        <v>0</v>
      </c>
      <c r="BWI19" s="487">
        <f t="shared" si="32"/>
        <v>0</v>
      </c>
      <c r="BWJ19" s="487">
        <f t="shared" si="32"/>
        <v>0</v>
      </c>
      <c r="BWK19" s="487">
        <f t="shared" si="32"/>
        <v>0</v>
      </c>
      <c r="BWL19" s="487">
        <f t="shared" si="32"/>
        <v>0</v>
      </c>
      <c r="BWM19" s="487">
        <f t="shared" si="32"/>
        <v>0</v>
      </c>
      <c r="BWN19" s="487">
        <f t="shared" si="32"/>
        <v>0</v>
      </c>
      <c r="BWO19" s="487">
        <f t="shared" si="32"/>
        <v>0</v>
      </c>
      <c r="BWP19" s="487">
        <f t="shared" si="32"/>
        <v>0</v>
      </c>
      <c r="BWQ19" s="487">
        <f t="shared" si="32"/>
        <v>0</v>
      </c>
      <c r="BWR19" s="487">
        <f t="shared" si="32"/>
        <v>0</v>
      </c>
      <c r="BWS19" s="487">
        <f t="shared" si="32"/>
        <v>0</v>
      </c>
      <c r="BWT19" s="487">
        <f t="shared" si="32"/>
        <v>0</v>
      </c>
      <c r="BWU19" s="487">
        <f t="shared" si="32"/>
        <v>0</v>
      </c>
      <c r="BWV19" s="487">
        <f t="shared" si="32"/>
        <v>0</v>
      </c>
      <c r="BWW19" s="487">
        <f t="shared" si="32"/>
        <v>0</v>
      </c>
      <c r="BWX19" s="487">
        <f t="shared" si="32"/>
        <v>0</v>
      </c>
      <c r="BWY19" s="487">
        <f t="shared" si="32"/>
        <v>0</v>
      </c>
      <c r="BWZ19" s="487">
        <f t="shared" si="32"/>
        <v>0</v>
      </c>
      <c r="BXA19" s="487">
        <f t="shared" si="32"/>
        <v>0</v>
      </c>
      <c r="BXB19" s="487">
        <f t="shared" si="32"/>
        <v>0</v>
      </c>
      <c r="BXC19" s="487">
        <f t="shared" si="32"/>
        <v>0</v>
      </c>
      <c r="BXD19" s="487">
        <f t="shared" si="32"/>
        <v>0</v>
      </c>
      <c r="BXE19" s="487">
        <f t="shared" si="32"/>
        <v>0</v>
      </c>
      <c r="BXF19" s="487">
        <f t="shared" si="32"/>
        <v>0</v>
      </c>
      <c r="BXG19" s="487">
        <f t="shared" si="32"/>
        <v>0</v>
      </c>
      <c r="BXH19" s="487">
        <f t="shared" si="32"/>
        <v>0</v>
      </c>
      <c r="BXI19" s="487">
        <f t="shared" si="32"/>
        <v>0</v>
      </c>
      <c r="BXJ19" s="487">
        <f t="shared" si="32"/>
        <v>0</v>
      </c>
      <c r="BXK19" s="487">
        <f t="shared" si="32"/>
        <v>0</v>
      </c>
      <c r="BXL19" s="487">
        <f t="shared" si="32"/>
        <v>0</v>
      </c>
      <c r="BXM19" s="487">
        <f t="shared" ref="BXM19:BZX19" si="33">BXI8</f>
        <v>0</v>
      </c>
      <c r="BXN19" s="487">
        <f t="shared" si="33"/>
        <v>0</v>
      </c>
      <c r="BXO19" s="487">
        <f t="shared" si="33"/>
        <v>0</v>
      </c>
      <c r="BXP19" s="487">
        <f t="shared" si="33"/>
        <v>0</v>
      </c>
      <c r="BXQ19" s="487">
        <f t="shared" si="33"/>
        <v>0</v>
      </c>
      <c r="BXR19" s="487">
        <f t="shared" si="33"/>
        <v>0</v>
      </c>
      <c r="BXS19" s="487">
        <f t="shared" si="33"/>
        <v>0</v>
      </c>
      <c r="BXT19" s="487">
        <f t="shared" si="33"/>
        <v>0</v>
      </c>
      <c r="BXU19" s="487">
        <f t="shared" si="33"/>
        <v>0</v>
      </c>
      <c r="BXV19" s="487">
        <f t="shared" si="33"/>
        <v>0</v>
      </c>
      <c r="BXW19" s="487">
        <f t="shared" si="33"/>
        <v>0</v>
      </c>
      <c r="BXX19" s="487">
        <f t="shared" si="33"/>
        <v>0</v>
      </c>
      <c r="BXY19" s="487">
        <f t="shared" si="33"/>
        <v>0</v>
      </c>
      <c r="BXZ19" s="487">
        <f t="shared" si="33"/>
        <v>0</v>
      </c>
      <c r="BYA19" s="487">
        <f t="shared" si="33"/>
        <v>0</v>
      </c>
      <c r="BYB19" s="487">
        <f t="shared" si="33"/>
        <v>0</v>
      </c>
      <c r="BYC19" s="487">
        <f t="shared" si="33"/>
        <v>0</v>
      </c>
      <c r="BYD19" s="487">
        <f t="shared" si="33"/>
        <v>0</v>
      </c>
      <c r="BYE19" s="487">
        <f t="shared" si="33"/>
        <v>0</v>
      </c>
      <c r="BYF19" s="487">
        <f t="shared" si="33"/>
        <v>0</v>
      </c>
      <c r="BYG19" s="487">
        <f t="shared" si="33"/>
        <v>0</v>
      </c>
      <c r="BYH19" s="487">
        <f t="shared" si="33"/>
        <v>0</v>
      </c>
      <c r="BYI19" s="487">
        <f t="shared" si="33"/>
        <v>0</v>
      </c>
      <c r="BYJ19" s="487">
        <f t="shared" si="33"/>
        <v>0</v>
      </c>
      <c r="BYK19" s="487">
        <f t="shared" si="33"/>
        <v>0</v>
      </c>
      <c r="BYL19" s="487">
        <f t="shared" si="33"/>
        <v>0</v>
      </c>
      <c r="BYM19" s="487">
        <f t="shared" si="33"/>
        <v>0</v>
      </c>
      <c r="BYN19" s="487">
        <f t="shared" si="33"/>
        <v>0</v>
      </c>
      <c r="BYO19" s="487">
        <f t="shared" si="33"/>
        <v>0</v>
      </c>
      <c r="BYP19" s="487">
        <f t="shared" si="33"/>
        <v>0</v>
      </c>
      <c r="BYQ19" s="487">
        <f t="shared" si="33"/>
        <v>0</v>
      </c>
      <c r="BYR19" s="487">
        <f t="shared" si="33"/>
        <v>0</v>
      </c>
      <c r="BYS19" s="487">
        <f t="shared" si="33"/>
        <v>0</v>
      </c>
      <c r="BYT19" s="487">
        <f t="shared" si="33"/>
        <v>0</v>
      </c>
      <c r="BYU19" s="487">
        <f t="shared" si="33"/>
        <v>0</v>
      </c>
      <c r="BYV19" s="487">
        <f t="shared" si="33"/>
        <v>0</v>
      </c>
      <c r="BYW19" s="487">
        <f t="shared" si="33"/>
        <v>0</v>
      </c>
      <c r="BYX19" s="487">
        <f t="shared" si="33"/>
        <v>0</v>
      </c>
      <c r="BYY19" s="487">
        <f t="shared" si="33"/>
        <v>0</v>
      </c>
      <c r="BYZ19" s="487">
        <f t="shared" si="33"/>
        <v>0</v>
      </c>
      <c r="BZA19" s="487">
        <f t="shared" si="33"/>
        <v>0</v>
      </c>
      <c r="BZB19" s="487">
        <f t="shared" si="33"/>
        <v>0</v>
      </c>
      <c r="BZC19" s="487">
        <f t="shared" si="33"/>
        <v>0</v>
      </c>
      <c r="BZD19" s="487">
        <f t="shared" si="33"/>
        <v>0</v>
      </c>
      <c r="BZE19" s="487">
        <f t="shared" si="33"/>
        <v>0</v>
      </c>
      <c r="BZF19" s="487">
        <f t="shared" si="33"/>
        <v>0</v>
      </c>
      <c r="BZG19" s="487">
        <f t="shared" si="33"/>
        <v>0</v>
      </c>
      <c r="BZH19" s="487">
        <f t="shared" si="33"/>
        <v>0</v>
      </c>
      <c r="BZI19" s="487">
        <f t="shared" si="33"/>
        <v>0</v>
      </c>
      <c r="BZJ19" s="487">
        <f t="shared" si="33"/>
        <v>0</v>
      </c>
      <c r="BZK19" s="487">
        <f t="shared" si="33"/>
        <v>0</v>
      </c>
      <c r="BZL19" s="487">
        <f t="shared" si="33"/>
        <v>0</v>
      </c>
      <c r="BZM19" s="487">
        <f t="shared" si="33"/>
        <v>0</v>
      </c>
      <c r="BZN19" s="487">
        <f t="shared" si="33"/>
        <v>0</v>
      </c>
      <c r="BZO19" s="487">
        <f t="shared" si="33"/>
        <v>0</v>
      </c>
      <c r="BZP19" s="487">
        <f t="shared" si="33"/>
        <v>0</v>
      </c>
      <c r="BZQ19" s="487">
        <f t="shared" si="33"/>
        <v>0</v>
      </c>
      <c r="BZR19" s="487">
        <f t="shared" si="33"/>
        <v>0</v>
      </c>
      <c r="BZS19" s="487">
        <f t="shared" si="33"/>
        <v>0</v>
      </c>
      <c r="BZT19" s="487">
        <f t="shared" si="33"/>
        <v>0</v>
      </c>
      <c r="BZU19" s="487">
        <f t="shared" si="33"/>
        <v>0</v>
      </c>
      <c r="BZV19" s="487">
        <f t="shared" si="33"/>
        <v>0</v>
      </c>
      <c r="BZW19" s="487">
        <f t="shared" si="33"/>
        <v>0</v>
      </c>
      <c r="BZX19" s="487">
        <f t="shared" si="33"/>
        <v>0</v>
      </c>
      <c r="BZY19" s="487">
        <f t="shared" ref="BZY19:CCJ19" si="34">BZU8</f>
        <v>0</v>
      </c>
      <c r="BZZ19" s="487">
        <f t="shared" si="34"/>
        <v>0</v>
      </c>
      <c r="CAA19" s="487">
        <f t="shared" si="34"/>
        <v>0</v>
      </c>
      <c r="CAB19" s="487">
        <f t="shared" si="34"/>
        <v>0</v>
      </c>
      <c r="CAC19" s="487">
        <f t="shared" si="34"/>
        <v>0</v>
      </c>
      <c r="CAD19" s="487">
        <f t="shared" si="34"/>
        <v>0</v>
      </c>
      <c r="CAE19" s="487">
        <f t="shared" si="34"/>
        <v>0</v>
      </c>
      <c r="CAF19" s="487">
        <f t="shared" si="34"/>
        <v>0</v>
      </c>
      <c r="CAG19" s="487">
        <f t="shared" si="34"/>
        <v>0</v>
      </c>
      <c r="CAH19" s="487">
        <f t="shared" si="34"/>
        <v>0</v>
      </c>
      <c r="CAI19" s="487">
        <f t="shared" si="34"/>
        <v>0</v>
      </c>
      <c r="CAJ19" s="487">
        <f t="shared" si="34"/>
        <v>0</v>
      </c>
      <c r="CAK19" s="487">
        <f t="shared" si="34"/>
        <v>0</v>
      </c>
      <c r="CAL19" s="487">
        <f t="shared" si="34"/>
        <v>0</v>
      </c>
      <c r="CAM19" s="487">
        <f t="shared" si="34"/>
        <v>0</v>
      </c>
      <c r="CAN19" s="487">
        <f t="shared" si="34"/>
        <v>0</v>
      </c>
      <c r="CAO19" s="487">
        <f t="shared" si="34"/>
        <v>0</v>
      </c>
      <c r="CAP19" s="487">
        <f t="shared" si="34"/>
        <v>0</v>
      </c>
      <c r="CAQ19" s="487">
        <f t="shared" si="34"/>
        <v>0</v>
      </c>
      <c r="CAR19" s="487">
        <f t="shared" si="34"/>
        <v>0</v>
      </c>
      <c r="CAS19" s="487">
        <f t="shared" si="34"/>
        <v>0</v>
      </c>
      <c r="CAT19" s="487">
        <f t="shared" si="34"/>
        <v>0</v>
      </c>
      <c r="CAU19" s="487">
        <f t="shared" si="34"/>
        <v>0</v>
      </c>
      <c r="CAV19" s="487">
        <f t="shared" si="34"/>
        <v>0</v>
      </c>
      <c r="CAW19" s="487">
        <f t="shared" si="34"/>
        <v>0</v>
      </c>
      <c r="CAX19" s="487">
        <f t="shared" si="34"/>
        <v>0</v>
      </c>
      <c r="CAY19" s="487">
        <f t="shared" si="34"/>
        <v>0</v>
      </c>
      <c r="CAZ19" s="487">
        <f t="shared" si="34"/>
        <v>0</v>
      </c>
      <c r="CBA19" s="487">
        <f t="shared" si="34"/>
        <v>0</v>
      </c>
      <c r="CBB19" s="487">
        <f t="shared" si="34"/>
        <v>0</v>
      </c>
      <c r="CBC19" s="487">
        <f t="shared" si="34"/>
        <v>0</v>
      </c>
      <c r="CBD19" s="487">
        <f t="shared" si="34"/>
        <v>0</v>
      </c>
      <c r="CBE19" s="487">
        <f t="shared" si="34"/>
        <v>0</v>
      </c>
      <c r="CBF19" s="487">
        <f t="shared" si="34"/>
        <v>0</v>
      </c>
      <c r="CBG19" s="487">
        <f t="shared" si="34"/>
        <v>0</v>
      </c>
      <c r="CBH19" s="487">
        <f t="shared" si="34"/>
        <v>0</v>
      </c>
      <c r="CBI19" s="487">
        <f t="shared" si="34"/>
        <v>0</v>
      </c>
      <c r="CBJ19" s="487">
        <f t="shared" si="34"/>
        <v>0</v>
      </c>
      <c r="CBK19" s="487">
        <f t="shared" si="34"/>
        <v>0</v>
      </c>
      <c r="CBL19" s="487">
        <f t="shared" si="34"/>
        <v>0</v>
      </c>
      <c r="CBM19" s="487">
        <f t="shared" si="34"/>
        <v>0</v>
      </c>
      <c r="CBN19" s="487">
        <f t="shared" si="34"/>
        <v>0</v>
      </c>
      <c r="CBO19" s="487">
        <f t="shared" si="34"/>
        <v>0</v>
      </c>
      <c r="CBP19" s="487">
        <f t="shared" si="34"/>
        <v>0</v>
      </c>
      <c r="CBQ19" s="487">
        <f t="shared" si="34"/>
        <v>0</v>
      </c>
      <c r="CBR19" s="487">
        <f t="shared" si="34"/>
        <v>0</v>
      </c>
      <c r="CBS19" s="487">
        <f t="shared" si="34"/>
        <v>0</v>
      </c>
      <c r="CBT19" s="487">
        <f t="shared" si="34"/>
        <v>0</v>
      </c>
      <c r="CBU19" s="487">
        <f t="shared" si="34"/>
        <v>0</v>
      </c>
      <c r="CBV19" s="487">
        <f t="shared" si="34"/>
        <v>0</v>
      </c>
      <c r="CBW19" s="487">
        <f t="shared" si="34"/>
        <v>0</v>
      </c>
      <c r="CBX19" s="487">
        <f t="shared" si="34"/>
        <v>0</v>
      </c>
      <c r="CBY19" s="487">
        <f t="shared" si="34"/>
        <v>0</v>
      </c>
      <c r="CBZ19" s="487">
        <f t="shared" si="34"/>
        <v>0</v>
      </c>
      <c r="CCA19" s="487">
        <f t="shared" si="34"/>
        <v>0</v>
      </c>
      <c r="CCB19" s="487">
        <f t="shared" si="34"/>
        <v>0</v>
      </c>
      <c r="CCC19" s="487">
        <f t="shared" si="34"/>
        <v>0</v>
      </c>
      <c r="CCD19" s="487">
        <f t="shared" si="34"/>
        <v>0</v>
      </c>
      <c r="CCE19" s="487">
        <f t="shared" si="34"/>
        <v>0</v>
      </c>
      <c r="CCF19" s="487">
        <f t="shared" si="34"/>
        <v>0</v>
      </c>
      <c r="CCG19" s="487">
        <f t="shared" si="34"/>
        <v>0</v>
      </c>
      <c r="CCH19" s="487">
        <f t="shared" si="34"/>
        <v>0</v>
      </c>
      <c r="CCI19" s="487">
        <f t="shared" si="34"/>
        <v>0</v>
      </c>
      <c r="CCJ19" s="487">
        <f t="shared" si="34"/>
        <v>0</v>
      </c>
      <c r="CCK19" s="487">
        <f t="shared" ref="CCK19:CEV19" si="35">CCG8</f>
        <v>0</v>
      </c>
      <c r="CCL19" s="487">
        <f t="shared" si="35"/>
        <v>0</v>
      </c>
      <c r="CCM19" s="487">
        <f t="shared" si="35"/>
        <v>0</v>
      </c>
      <c r="CCN19" s="487">
        <f t="shared" si="35"/>
        <v>0</v>
      </c>
      <c r="CCO19" s="487">
        <f t="shared" si="35"/>
        <v>0</v>
      </c>
      <c r="CCP19" s="487">
        <f t="shared" si="35"/>
        <v>0</v>
      </c>
      <c r="CCQ19" s="487">
        <f t="shared" si="35"/>
        <v>0</v>
      </c>
      <c r="CCR19" s="487">
        <f t="shared" si="35"/>
        <v>0</v>
      </c>
      <c r="CCS19" s="487">
        <f t="shared" si="35"/>
        <v>0</v>
      </c>
      <c r="CCT19" s="487">
        <f t="shared" si="35"/>
        <v>0</v>
      </c>
      <c r="CCU19" s="487">
        <f t="shared" si="35"/>
        <v>0</v>
      </c>
      <c r="CCV19" s="487">
        <f t="shared" si="35"/>
        <v>0</v>
      </c>
      <c r="CCW19" s="487">
        <f t="shared" si="35"/>
        <v>0</v>
      </c>
      <c r="CCX19" s="487">
        <f t="shared" si="35"/>
        <v>0</v>
      </c>
      <c r="CCY19" s="487">
        <f t="shared" si="35"/>
        <v>0</v>
      </c>
      <c r="CCZ19" s="487">
        <f t="shared" si="35"/>
        <v>0</v>
      </c>
      <c r="CDA19" s="487">
        <f t="shared" si="35"/>
        <v>0</v>
      </c>
      <c r="CDB19" s="487">
        <f t="shared" si="35"/>
        <v>0</v>
      </c>
      <c r="CDC19" s="487">
        <f t="shared" si="35"/>
        <v>0</v>
      </c>
      <c r="CDD19" s="487">
        <f t="shared" si="35"/>
        <v>0</v>
      </c>
      <c r="CDE19" s="487">
        <f t="shared" si="35"/>
        <v>0</v>
      </c>
      <c r="CDF19" s="487">
        <f t="shared" si="35"/>
        <v>0</v>
      </c>
      <c r="CDG19" s="487">
        <f t="shared" si="35"/>
        <v>0</v>
      </c>
      <c r="CDH19" s="487">
        <f t="shared" si="35"/>
        <v>0</v>
      </c>
      <c r="CDI19" s="487">
        <f t="shared" si="35"/>
        <v>0</v>
      </c>
      <c r="CDJ19" s="487">
        <f t="shared" si="35"/>
        <v>0</v>
      </c>
      <c r="CDK19" s="487">
        <f t="shared" si="35"/>
        <v>0</v>
      </c>
      <c r="CDL19" s="487">
        <f t="shared" si="35"/>
        <v>0</v>
      </c>
      <c r="CDM19" s="487">
        <f t="shared" si="35"/>
        <v>0</v>
      </c>
      <c r="CDN19" s="487">
        <f t="shared" si="35"/>
        <v>0</v>
      </c>
      <c r="CDO19" s="487">
        <f t="shared" si="35"/>
        <v>0</v>
      </c>
      <c r="CDP19" s="487">
        <f t="shared" si="35"/>
        <v>0</v>
      </c>
      <c r="CDQ19" s="487">
        <f t="shared" si="35"/>
        <v>0</v>
      </c>
      <c r="CDR19" s="487">
        <f t="shared" si="35"/>
        <v>0</v>
      </c>
      <c r="CDS19" s="487">
        <f t="shared" si="35"/>
        <v>0</v>
      </c>
      <c r="CDT19" s="487">
        <f t="shared" si="35"/>
        <v>0</v>
      </c>
      <c r="CDU19" s="487">
        <f t="shared" si="35"/>
        <v>0</v>
      </c>
      <c r="CDV19" s="487">
        <f t="shared" si="35"/>
        <v>0</v>
      </c>
      <c r="CDW19" s="487">
        <f t="shared" si="35"/>
        <v>0</v>
      </c>
      <c r="CDX19" s="487">
        <f t="shared" si="35"/>
        <v>0</v>
      </c>
      <c r="CDY19" s="487">
        <f t="shared" si="35"/>
        <v>0</v>
      </c>
      <c r="CDZ19" s="487">
        <f t="shared" si="35"/>
        <v>0</v>
      </c>
      <c r="CEA19" s="487">
        <f t="shared" si="35"/>
        <v>0</v>
      </c>
      <c r="CEB19" s="487">
        <f t="shared" si="35"/>
        <v>0</v>
      </c>
      <c r="CEC19" s="487">
        <f t="shared" si="35"/>
        <v>0</v>
      </c>
      <c r="CED19" s="487">
        <f t="shared" si="35"/>
        <v>0</v>
      </c>
      <c r="CEE19" s="487">
        <f t="shared" si="35"/>
        <v>0</v>
      </c>
      <c r="CEF19" s="487">
        <f t="shared" si="35"/>
        <v>0</v>
      </c>
      <c r="CEG19" s="487">
        <f t="shared" si="35"/>
        <v>0</v>
      </c>
      <c r="CEH19" s="487">
        <f t="shared" si="35"/>
        <v>0</v>
      </c>
      <c r="CEI19" s="487">
        <f t="shared" si="35"/>
        <v>0</v>
      </c>
      <c r="CEJ19" s="487">
        <f t="shared" si="35"/>
        <v>0</v>
      </c>
      <c r="CEK19" s="487">
        <f t="shared" si="35"/>
        <v>0</v>
      </c>
      <c r="CEL19" s="487">
        <f t="shared" si="35"/>
        <v>0</v>
      </c>
      <c r="CEM19" s="487">
        <f t="shared" si="35"/>
        <v>0</v>
      </c>
      <c r="CEN19" s="487">
        <f t="shared" si="35"/>
        <v>0</v>
      </c>
      <c r="CEO19" s="487">
        <f t="shared" si="35"/>
        <v>0</v>
      </c>
      <c r="CEP19" s="487">
        <f t="shared" si="35"/>
        <v>0</v>
      </c>
      <c r="CEQ19" s="487">
        <f t="shared" si="35"/>
        <v>0</v>
      </c>
      <c r="CER19" s="487">
        <f t="shared" si="35"/>
        <v>0</v>
      </c>
      <c r="CES19" s="487">
        <f t="shared" si="35"/>
        <v>0</v>
      </c>
      <c r="CET19" s="487">
        <f t="shared" si="35"/>
        <v>0</v>
      </c>
      <c r="CEU19" s="487">
        <f t="shared" si="35"/>
        <v>0</v>
      </c>
      <c r="CEV19" s="487">
        <f t="shared" si="35"/>
        <v>0</v>
      </c>
      <c r="CEW19" s="487">
        <f t="shared" ref="CEW19:CHH19" si="36">CES8</f>
        <v>0</v>
      </c>
      <c r="CEX19" s="487">
        <f t="shared" si="36"/>
        <v>0</v>
      </c>
      <c r="CEY19" s="487">
        <f t="shared" si="36"/>
        <v>0</v>
      </c>
      <c r="CEZ19" s="487">
        <f t="shared" si="36"/>
        <v>0</v>
      </c>
      <c r="CFA19" s="487">
        <f t="shared" si="36"/>
        <v>0</v>
      </c>
      <c r="CFB19" s="487">
        <f t="shared" si="36"/>
        <v>0</v>
      </c>
      <c r="CFC19" s="487">
        <f t="shared" si="36"/>
        <v>0</v>
      </c>
      <c r="CFD19" s="487">
        <f t="shared" si="36"/>
        <v>0</v>
      </c>
      <c r="CFE19" s="487">
        <f t="shared" si="36"/>
        <v>0</v>
      </c>
      <c r="CFF19" s="487">
        <f t="shared" si="36"/>
        <v>0</v>
      </c>
      <c r="CFG19" s="487">
        <f t="shared" si="36"/>
        <v>0</v>
      </c>
      <c r="CFH19" s="487">
        <f t="shared" si="36"/>
        <v>0</v>
      </c>
      <c r="CFI19" s="487">
        <f t="shared" si="36"/>
        <v>0</v>
      </c>
      <c r="CFJ19" s="487">
        <f t="shared" si="36"/>
        <v>0</v>
      </c>
      <c r="CFK19" s="487">
        <f t="shared" si="36"/>
        <v>0</v>
      </c>
      <c r="CFL19" s="487">
        <f t="shared" si="36"/>
        <v>0</v>
      </c>
      <c r="CFM19" s="487">
        <f t="shared" si="36"/>
        <v>0</v>
      </c>
      <c r="CFN19" s="487">
        <f t="shared" si="36"/>
        <v>0</v>
      </c>
      <c r="CFO19" s="487">
        <f t="shared" si="36"/>
        <v>0</v>
      </c>
      <c r="CFP19" s="487">
        <f t="shared" si="36"/>
        <v>0</v>
      </c>
      <c r="CFQ19" s="487">
        <f t="shared" si="36"/>
        <v>0</v>
      </c>
      <c r="CFR19" s="487">
        <f t="shared" si="36"/>
        <v>0</v>
      </c>
      <c r="CFS19" s="487">
        <f t="shared" si="36"/>
        <v>0</v>
      </c>
      <c r="CFT19" s="487">
        <f t="shared" si="36"/>
        <v>0</v>
      </c>
      <c r="CFU19" s="487">
        <f t="shared" si="36"/>
        <v>0</v>
      </c>
      <c r="CFV19" s="487">
        <f t="shared" si="36"/>
        <v>0</v>
      </c>
      <c r="CFW19" s="487">
        <f t="shared" si="36"/>
        <v>0</v>
      </c>
      <c r="CFX19" s="487">
        <f t="shared" si="36"/>
        <v>0</v>
      </c>
      <c r="CFY19" s="487">
        <f t="shared" si="36"/>
        <v>0</v>
      </c>
      <c r="CFZ19" s="487">
        <f t="shared" si="36"/>
        <v>0</v>
      </c>
      <c r="CGA19" s="487">
        <f t="shared" si="36"/>
        <v>0</v>
      </c>
      <c r="CGB19" s="487">
        <f t="shared" si="36"/>
        <v>0</v>
      </c>
      <c r="CGC19" s="487">
        <f t="shared" si="36"/>
        <v>0</v>
      </c>
      <c r="CGD19" s="487">
        <f t="shared" si="36"/>
        <v>0</v>
      </c>
      <c r="CGE19" s="487">
        <f t="shared" si="36"/>
        <v>0</v>
      </c>
      <c r="CGF19" s="487">
        <f t="shared" si="36"/>
        <v>0</v>
      </c>
      <c r="CGG19" s="487">
        <f t="shared" si="36"/>
        <v>0</v>
      </c>
      <c r="CGH19" s="487">
        <f t="shared" si="36"/>
        <v>0</v>
      </c>
      <c r="CGI19" s="487">
        <f t="shared" si="36"/>
        <v>0</v>
      </c>
      <c r="CGJ19" s="487">
        <f t="shared" si="36"/>
        <v>0</v>
      </c>
      <c r="CGK19" s="487">
        <f t="shared" si="36"/>
        <v>0</v>
      </c>
      <c r="CGL19" s="487">
        <f t="shared" si="36"/>
        <v>0</v>
      </c>
      <c r="CGM19" s="487">
        <f t="shared" si="36"/>
        <v>0</v>
      </c>
      <c r="CGN19" s="487">
        <f t="shared" si="36"/>
        <v>0</v>
      </c>
      <c r="CGO19" s="487">
        <f t="shared" si="36"/>
        <v>0</v>
      </c>
      <c r="CGP19" s="487">
        <f t="shared" si="36"/>
        <v>0</v>
      </c>
      <c r="CGQ19" s="487">
        <f t="shared" si="36"/>
        <v>0</v>
      </c>
      <c r="CGR19" s="487">
        <f t="shared" si="36"/>
        <v>0</v>
      </c>
      <c r="CGS19" s="487">
        <f t="shared" si="36"/>
        <v>0</v>
      </c>
      <c r="CGT19" s="487">
        <f t="shared" si="36"/>
        <v>0</v>
      </c>
      <c r="CGU19" s="487">
        <f t="shared" si="36"/>
        <v>0</v>
      </c>
      <c r="CGV19" s="487">
        <f t="shared" si="36"/>
        <v>0</v>
      </c>
      <c r="CGW19" s="487">
        <f t="shared" si="36"/>
        <v>0</v>
      </c>
      <c r="CGX19" s="487">
        <f t="shared" si="36"/>
        <v>0</v>
      </c>
      <c r="CGY19" s="487">
        <f t="shared" si="36"/>
        <v>0</v>
      </c>
      <c r="CGZ19" s="487">
        <f t="shared" si="36"/>
        <v>0</v>
      </c>
      <c r="CHA19" s="487">
        <f t="shared" si="36"/>
        <v>0</v>
      </c>
      <c r="CHB19" s="487">
        <f t="shared" si="36"/>
        <v>0</v>
      </c>
      <c r="CHC19" s="487">
        <f t="shared" si="36"/>
        <v>0</v>
      </c>
      <c r="CHD19" s="487">
        <f t="shared" si="36"/>
        <v>0</v>
      </c>
      <c r="CHE19" s="487">
        <f t="shared" si="36"/>
        <v>0</v>
      </c>
      <c r="CHF19" s="487">
        <f t="shared" si="36"/>
        <v>0</v>
      </c>
      <c r="CHG19" s="487">
        <f t="shared" si="36"/>
        <v>0</v>
      </c>
      <c r="CHH19" s="487">
        <f t="shared" si="36"/>
        <v>0</v>
      </c>
      <c r="CHI19" s="487">
        <f t="shared" ref="CHI19:CJT19" si="37">CHE8</f>
        <v>0</v>
      </c>
      <c r="CHJ19" s="487">
        <f t="shared" si="37"/>
        <v>0</v>
      </c>
      <c r="CHK19" s="487">
        <f t="shared" si="37"/>
        <v>0</v>
      </c>
      <c r="CHL19" s="487">
        <f t="shared" si="37"/>
        <v>0</v>
      </c>
      <c r="CHM19" s="487">
        <f t="shared" si="37"/>
        <v>0</v>
      </c>
      <c r="CHN19" s="487">
        <f t="shared" si="37"/>
        <v>0</v>
      </c>
      <c r="CHO19" s="487">
        <f t="shared" si="37"/>
        <v>0</v>
      </c>
      <c r="CHP19" s="487">
        <f t="shared" si="37"/>
        <v>0</v>
      </c>
      <c r="CHQ19" s="487">
        <f t="shared" si="37"/>
        <v>0</v>
      </c>
      <c r="CHR19" s="487">
        <f t="shared" si="37"/>
        <v>0</v>
      </c>
      <c r="CHS19" s="487">
        <f t="shared" si="37"/>
        <v>0</v>
      </c>
      <c r="CHT19" s="487">
        <f t="shared" si="37"/>
        <v>0</v>
      </c>
      <c r="CHU19" s="487">
        <f t="shared" si="37"/>
        <v>0</v>
      </c>
      <c r="CHV19" s="487">
        <f t="shared" si="37"/>
        <v>0</v>
      </c>
      <c r="CHW19" s="487">
        <f t="shared" si="37"/>
        <v>0</v>
      </c>
      <c r="CHX19" s="487">
        <f t="shared" si="37"/>
        <v>0</v>
      </c>
      <c r="CHY19" s="487">
        <f t="shared" si="37"/>
        <v>0</v>
      </c>
      <c r="CHZ19" s="487">
        <f t="shared" si="37"/>
        <v>0</v>
      </c>
      <c r="CIA19" s="487">
        <f t="shared" si="37"/>
        <v>0</v>
      </c>
      <c r="CIB19" s="487">
        <f t="shared" si="37"/>
        <v>0</v>
      </c>
      <c r="CIC19" s="487">
        <f t="shared" si="37"/>
        <v>0</v>
      </c>
      <c r="CID19" s="487">
        <f t="shared" si="37"/>
        <v>0</v>
      </c>
      <c r="CIE19" s="487">
        <f t="shared" si="37"/>
        <v>0</v>
      </c>
      <c r="CIF19" s="487">
        <f t="shared" si="37"/>
        <v>0</v>
      </c>
      <c r="CIG19" s="487">
        <f t="shared" si="37"/>
        <v>0</v>
      </c>
      <c r="CIH19" s="487">
        <f t="shared" si="37"/>
        <v>0</v>
      </c>
      <c r="CII19" s="487">
        <f t="shared" si="37"/>
        <v>0</v>
      </c>
      <c r="CIJ19" s="487">
        <f t="shared" si="37"/>
        <v>0</v>
      </c>
      <c r="CIK19" s="487">
        <f t="shared" si="37"/>
        <v>0</v>
      </c>
      <c r="CIL19" s="487">
        <f t="shared" si="37"/>
        <v>0</v>
      </c>
      <c r="CIM19" s="487">
        <f t="shared" si="37"/>
        <v>0</v>
      </c>
      <c r="CIN19" s="487">
        <f t="shared" si="37"/>
        <v>0</v>
      </c>
      <c r="CIO19" s="487">
        <f t="shared" si="37"/>
        <v>0</v>
      </c>
      <c r="CIP19" s="487">
        <f t="shared" si="37"/>
        <v>0</v>
      </c>
      <c r="CIQ19" s="487">
        <f t="shared" si="37"/>
        <v>0</v>
      </c>
      <c r="CIR19" s="487">
        <f t="shared" si="37"/>
        <v>0</v>
      </c>
      <c r="CIS19" s="487">
        <f t="shared" si="37"/>
        <v>0</v>
      </c>
      <c r="CIT19" s="487">
        <f t="shared" si="37"/>
        <v>0</v>
      </c>
      <c r="CIU19" s="487">
        <f t="shared" si="37"/>
        <v>0</v>
      </c>
      <c r="CIV19" s="487">
        <f t="shared" si="37"/>
        <v>0</v>
      </c>
      <c r="CIW19" s="487">
        <f t="shared" si="37"/>
        <v>0</v>
      </c>
      <c r="CIX19" s="487">
        <f t="shared" si="37"/>
        <v>0</v>
      </c>
      <c r="CIY19" s="487">
        <f t="shared" si="37"/>
        <v>0</v>
      </c>
      <c r="CIZ19" s="487">
        <f t="shared" si="37"/>
        <v>0</v>
      </c>
      <c r="CJA19" s="487">
        <f t="shared" si="37"/>
        <v>0</v>
      </c>
      <c r="CJB19" s="487">
        <f t="shared" si="37"/>
        <v>0</v>
      </c>
      <c r="CJC19" s="487">
        <f t="shared" si="37"/>
        <v>0</v>
      </c>
      <c r="CJD19" s="487">
        <f t="shared" si="37"/>
        <v>0</v>
      </c>
      <c r="CJE19" s="487">
        <f t="shared" si="37"/>
        <v>0</v>
      </c>
      <c r="CJF19" s="487">
        <f t="shared" si="37"/>
        <v>0</v>
      </c>
      <c r="CJG19" s="487">
        <f t="shared" si="37"/>
        <v>0</v>
      </c>
      <c r="CJH19" s="487">
        <f t="shared" si="37"/>
        <v>0</v>
      </c>
      <c r="CJI19" s="487">
        <f t="shared" si="37"/>
        <v>0</v>
      </c>
      <c r="CJJ19" s="487">
        <f t="shared" si="37"/>
        <v>0</v>
      </c>
      <c r="CJK19" s="487">
        <f t="shared" si="37"/>
        <v>0</v>
      </c>
      <c r="CJL19" s="487">
        <f t="shared" si="37"/>
        <v>0</v>
      </c>
      <c r="CJM19" s="487">
        <f t="shared" si="37"/>
        <v>0</v>
      </c>
      <c r="CJN19" s="487">
        <f t="shared" si="37"/>
        <v>0</v>
      </c>
      <c r="CJO19" s="487">
        <f t="shared" si="37"/>
        <v>0</v>
      </c>
      <c r="CJP19" s="487">
        <f t="shared" si="37"/>
        <v>0</v>
      </c>
      <c r="CJQ19" s="487">
        <f t="shared" si="37"/>
        <v>0</v>
      </c>
      <c r="CJR19" s="487">
        <f t="shared" si="37"/>
        <v>0</v>
      </c>
      <c r="CJS19" s="487">
        <f t="shared" si="37"/>
        <v>0</v>
      </c>
      <c r="CJT19" s="487">
        <f t="shared" si="37"/>
        <v>0</v>
      </c>
      <c r="CJU19" s="487">
        <f t="shared" ref="CJU19:CMF19" si="38">CJQ8</f>
        <v>0</v>
      </c>
      <c r="CJV19" s="487">
        <f t="shared" si="38"/>
        <v>0</v>
      </c>
      <c r="CJW19" s="487">
        <f t="shared" si="38"/>
        <v>0</v>
      </c>
      <c r="CJX19" s="487">
        <f t="shared" si="38"/>
        <v>0</v>
      </c>
      <c r="CJY19" s="487">
        <f t="shared" si="38"/>
        <v>0</v>
      </c>
      <c r="CJZ19" s="487">
        <f t="shared" si="38"/>
        <v>0</v>
      </c>
      <c r="CKA19" s="487">
        <f t="shared" si="38"/>
        <v>0</v>
      </c>
      <c r="CKB19" s="487">
        <f t="shared" si="38"/>
        <v>0</v>
      </c>
      <c r="CKC19" s="487">
        <f t="shared" si="38"/>
        <v>0</v>
      </c>
      <c r="CKD19" s="487">
        <f t="shared" si="38"/>
        <v>0</v>
      </c>
      <c r="CKE19" s="487">
        <f t="shared" si="38"/>
        <v>0</v>
      </c>
      <c r="CKF19" s="487">
        <f t="shared" si="38"/>
        <v>0</v>
      </c>
      <c r="CKG19" s="487">
        <f t="shared" si="38"/>
        <v>0</v>
      </c>
      <c r="CKH19" s="487">
        <f t="shared" si="38"/>
        <v>0</v>
      </c>
      <c r="CKI19" s="487">
        <f t="shared" si="38"/>
        <v>0</v>
      </c>
      <c r="CKJ19" s="487">
        <f t="shared" si="38"/>
        <v>0</v>
      </c>
      <c r="CKK19" s="487">
        <f t="shared" si="38"/>
        <v>0</v>
      </c>
      <c r="CKL19" s="487">
        <f t="shared" si="38"/>
        <v>0</v>
      </c>
      <c r="CKM19" s="487">
        <f t="shared" si="38"/>
        <v>0</v>
      </c>
      <c r="CKN19" s="487">
        <f t="shared" si="38"/>
        <v>0</v>
      </c>
      <c r="CKO19" s="487">
        <f t="shared" si="38"/>
        <v>0</v>
      </c>
      <c r="CKP19" s="487">
        <f t="shared" si="38"/>
        <v>0</v>
      </c>
      <c r="CKQ19" s="487">
        <f t="shared" si="38"/>
        <v>0</v>
      </c>
      <c r="CKR19" s="487">
        <f t="shared" si="38"/>
        <v>0</v>
      </c>
      <c r="CKS19" s="487">
        <f t="shared" si="38"/>
        <v>0</v>
      </c>
      <c r="CKT19" s="487">
        <f t="shared" si="38"/>
        <v>0</v>
      </c>
      <c r="CKU19" s="487">
        <f t="shared" si="38"/>
        <v>0</v>
      </c>
      <c r="CKV19" s="487">
        <f t="shared" si="38"/>
        <v>0</v>
      </c>
      <c r="CKW19" s="487">
        <f t="shared" si="38"/>
        <v>0</v>
      </c>
      <c r="CKX19" s="487">
        <f t="shared" si="38"/>
        <v>0</v>
      </c>
      <c r="CKY19" s="487">
        <f t="shared" si="38"/>
        <v>0</v>
      </c>
      <c r="CKZ19" s="487">
        <f t="shared" si="38"/>
        <v>0</v>
      </c>
      <c r="CLA19" s="487">
        <f t="shared" si="38"/>
        <v>0</v>
      </c>
      <c r="CLB19" s="487">
        <f t="shared" si="38"/>
        <v>0</v>
      </c>
      <c r="CLC19" s="487">
        <f t="shared" si="38"/>
        <v>0</v>
      </c>
      <c r="CLD19" s="487">
        <f t="shared" si="38"/>
        <v>0</v>
      </c>
      <c r="CLE19" s="487">
        <f t="shared" si="38"/>
        <v>0</v>
      </c>
      <c r="CLF19" s="487">
        <f t="shared" si="38"/>
        <v>0</v>
      </c>
      <c r="CLG19" s="487">
        <f t="shared" si="38"/>
        <v>0</v>
      </c>
      <c r="CLH19" s="487">
        <f t="shared" si="38"/>
        <v>0</v>
      </c>
      <c r="CLI19" s="487">
        <f t="shared" si="38"/>
        <v>0</v>
      </c>
      <c r="CLJ19" s="487">
        <f t="shared" si="38"/>
        <v>0</v>
      </c>
      <c r="CLK19" s="487">
        <f t="shared" si="38"/>
        <v>0</v>
      </c>
      <c r="CLL19" s="487">
        <f t="shared" si="38"/>
        <v>0</v>
      </c>
      <c r="CLM19" s="487">
        <f t="shared" si="38"/>
        <v>0</v>
      </c>
      <c r="CLN19" s="487">
        <f t="shared" si="38"/>
        <v>0</v>
      </c>
      <c r="CLO19" s="487">
        <f t="shared" si="38"/>
        <v>0</v>
      </c>
      <c r="CLP19" s="487">
        <f t="shared" si="38"/>
        <v>0</v>
      </c>
      <c r="CLQ19" s="487">
        <f t="shared" si="38"/>
        <v>0</v>
      </c>
      <c r="CLR19" s="487">
        <f t="shared" si="38"/>
        <v>0</v>
      </c>
      <c r="CLS19" s="487">
        <f t="shared" si="38"/>
        <v>0</v>
      </c>
      <c r="CLT19" s="487">
        <f t="shared" si="38"/>
        <v>0</v>
      </c>
      <c r="CLU19" s="487">
        <f t="shared" si="38"/>
        <v>0</v>
      </c>
      <c r="CLV19" s="487">
        <f t="shared" si="38"/>
        <v>0</v>
      </c>
      <c r="CLW19" s="487">
        <f t="shared" si="38"/>
        <v>0</v>
      </c>
      <c r="CLX19" s="487">
        <f t="shared" si="38"/>
        <v>0</v>
      </c>
      <c r="CLY19" s="487">
        <f t="shared" si="38"/>
        <v>0</v>
      </c>
      <c r="CLZ19" s="487">
        <f t="shared" si="38"/>
        <v>0</v>
      </c>
      <c r="CMA19" s="487">
        <f t="shared" si="38"/>
        <v>0</v>
      </c>
      <c r="CMB19" s="487">
        <f t="shared" si="38"/>
        <v>0</v>
      </c>
      <c r="CMC19" s="487">
        <f t="shared" si="38"/>
        <v>0</v>
      </c>
      <c r="CMD19" s="487">
        <f t="shared" si="38"/>
        <v>0</v>
      </c>
      <c r="CME19" s="487">
        <f t="shared" si="38"/>
        <v>0</v>
      </c>
      <c r="CMF19" s="487">
        <f t="shared" si="38"/>
        <v>0</v>
      </c>
      <c r="CMG19" s="487">
        <f t="shared" ref="CMG19:COR19" si="39">CMC8</f>
        <v>0</v>
      </c>
      <c r="CMH19" s="487">
        <f t="shared" si="39"/>
        <v>0</v>
      </c>
      <c r="CMI19" s="487">
        <f t="shared" si="39"/>
        <v>0</v>
      </c>
      <c r="CMJ19" s="487">
        <f t="shared" si="39"/>
        <v>0</v>
      </c>
      <c r="CMK19" s="487">
        <f t="shared" si="39"/>
        <v>0</v>
      </c>
      <c r="CML19" s="487">
        <f t="shared" si="39"/>
        <v>0</v>
      </c>
      <c r="CMM19" s="487">
        <f t="shared" si="39"/>
        <v>0</v>
      </c>
      <c r="CMN19" s="487">
        <f t="shared" si="39"/>
        <v>0</v>
      </c>
      <c r="CMO19" s="487">
        <f t="shared" si="39"/>
        <v>0</v>
      </c>
      <c r="CMP19" s="487">
        <f t="shared" si="39"/>
        <v>0</v>
      </c>
      <c r="CMQ19" s="487">
        <f t="shared" si="39"/>
        <v>0</v>
      </c>
      <c r="CMR19" s="487">
        <f t="shared" si="39"/>
        <v>0</v>
      </c>
      <c r="CMS19" s="487">
        <f t="shared" si="39"/>
        <v>0</v>
      </c>
      <c r="CMT19" s="487">
        <f t="shared" si="39"/>
        <v>0</v>
      </c>
      <c r="CMU19" s="487">
        <f t="shared" si="39"/>
        <v>0</v>
      </c>
      <c r="CMV19" s="487">
        <f t="shared" si="39"/>
        <v>0</v>
      </c>
      <c r="CMW19" s="487">
        <f t="shared" si="39"/>
        <v>0</v>
      </c>
      <c r="CMX19" s="487">
        <f t="shared" si="39"/>
        <v>0</v>
      </c>
      <c r="CMY19" s="487">
        <f t="shared" si="39"/>
        <v>0</v>
      </c>
      <c r="CMZ19" s="487">
        <f t="shared" si="39"/>
        <v>0</v>
      </c>
      <c r="CNA19" s="487">
        <f t="shared" si="39"/>
        <v>0</v>
      </c>
      <c r="CNB19" s="487">
        <f t="shared" si="39"/>
        <v>0</v>
      </c>
      <c r="CNC19" s="487">
        <f t="shared" si="39"/>
        <v>0</v>
      </c>
      <c r="CND19" s="487">
        <f t="shared" si="39"/>
        <v>0</v>
      </c>
      <c r="CNE19" s="487">
        <f t="shared" si="39"/>
        <v>0</v>
      </c>
      <c r="CNF19" s="487">
        <f t="shared" si="39"/>
        <v>0</v>
      </c>
      <c r="CNG19" s="487">
        <f t="shared" si="39"/>
        <v>0</v>
      </c>
      <c r="CNH19" s="487">
        <f t="shared" si="39"/>
        <v>0</v>
      </c>
      <c r="CNI19" s="487">
        <f t="shared" si="39"/>
        <v>0</v>
      </c>
      <c r="CNJ19" s="487">
        <f t="shared" si="39"/>
        <v>0</v>
      </c>
      <c r="CNK19" s="487">
        <f t="shared" si="39"/>
        <v>0</v>
      </c>
      <c r="CNL19" s="487">
        <f t="shared" si="39"/>
        <v>0</v>
      </c>
      <c r="CNM19" s="487">
        <f t="shared" si="39"/>
        <v>0</v>
      </c>
      <c r="CNN19" s="487">
        <f t="shared" si="39"/>
        <v>0</v>
      </c>
      <c r="CNO19" s="487">
        <f t="shared" si="39"/>
        <v>0</v>
      </c>
      <c r="CNP19" s="487">
        <f t="shared" si="39"/>
        <v>0</v>
      </c>
      <c r="CNQ19" s="487">
        <f t="shared" si="39"/>
        <v>0</v>
      </c>
      <c r="CNR19" s="487">
        <f t="shared" si="39"/>
        <v>0</v>
      </c>
      <c r="CNS19" s="487">
        <f t="shared" si="39"/>
        <v>0</v>
      </c>
      <c r="CNT19" s="487">
        <f t="shared" si="39"/>
        <v>0</v>
      </c>
      <c r="CNU19" s="487">
        <f t="shared" si="39"/>
        <v>0</v>
      </c>
      <c r="CNV19" s="487">
        <f t="shared" si="39"/>
        <v>0</v>
      </c>
      <c r="CNW19" s="487">
        <f t="shared" si="39"/>
        <v>0</v>
      </c>
      <c r="CNX19" s="487">
        <f t="shared" si="39"/>
        <v>0</v>
      </c>
      <c r="CNY19" s="487">
        <f t="shared" si="39"/>
        <v>0</v>
      </c>
      <c r="CNZ19" s="487">
        <f t="shared" si="39"/>
        <v>0</v>
      </c>
      <c r="COA19" s="487">
        <f t="shared" si="39"/>
        <v>0</v>
      </c>
      <c r="COB19" s="487">
        <f t="shared" si="39"/>
        <v>0</v>
      </c>
      <c r="COC19" s="487">
        <f t="shared" si="39"/>
        <v>0</v>
      </c>
      <c r="COD19" s="487">
        <f t="shared" si="39"/>
        <v>0</v>
      </c>
      <c r="COE19" s="487">
        <f t="shared" si="39"/>
        <v>0</v>
      </c>
      <c r="COF19" s="487">
        <f t="shared" si="39"/>
        <v>0</v>
      </c>
      <c r="COG19" s="487">
        <f t="shared" si="39"/>
        <v>0</v>
      </c>
      <c r="COH19" s="487">
        <f t="shared" si="39"/>
        <v>0</v>
      </c>
      <c r="COI19" s="487">
        <f t="shared" si="39"/>
        <v>0</v>
      </c>
      <c r="COJ19" s="487">
        <f t="shared" si="39"/>
        <v>0</v>
      </c>
      <c r="COK19" s="487">
        <f t="shared" si="39"/>
        <v>0</v>
      </c>
      <c r="COL19" s="487">
        <f t="shared" si="39"/>
        <v>0</v>
      </c>
      <c r="COM19" s="487">
        <f t="shared" si="39"/>
        <v>0</v>
      </c>
      <c r="CON19" s="487">
        <f t="shared" si="39"/>
        <v>0</v>
      </c>
      <c r="COO19" s="487">
        <f t="shared" si="39"/>
        <v>0</v>
      </c>
      <c r="COP19" s="487">
        <f t="shared" si="39"/>
        <v>0</v>
      </c>
      <c r="COQ19" s="487">
        <f t="shared" si="39"/>
        <v>0</v>
      </c>
      <c r="COR19" s="487">
        <f t="shared" si="39"/>
        <v>0</v>
      </c>
      <c r="COS19" s="487">
        <f t="shared" ref="COS19:CRD19" si="40">COO8</f>
        <v>0</v>
      </c>
      <c r="COT19" s="487">
        <f t="shared" si="40"/>
        <v>0</v>
      </c>
      <c r="COU19" s="487">
        <f t="shared" si="40"/>
        <v>0</v>
      </c>
      <c r="COV19" s="487">
        <f t="shared" si="40"/>
        <v>0</v>
      </c>
      <c r="COW19" s="487">
        <f t="shared" si="40"/>
        <v>0</v>
      </c>
      <c r="COX19" s="487">
        <f t="shared" si="40"/>
        <v>0</v>
      </c>
      <c r="COY19" s="487">
        <f t="shared" si="40"/>
        <v>0</v>
      </c>
      <c r="COZ19" s="487">
        <f t="shared" si="40"/>
        <v>0</v>
      </c>
      <c r="CPA19" s="487">
        <f t="shared" si="40"/>
        <v>0</v>
      </c>
      <c r="CPB19" s="487">
        <f t="shared" si="40"/>
        <v>0</v>
      </c>
      <c r="CPC19" s="487">
        <f t="shared" si="40"/>
        <v>0</v>
      </c>
      <c r="CPD19" s="487">
        <f t="shared" si="40"/>
        <v>0</v>
      </c>
      <c r="CPE19" s="487">
        <f t="shared" si="40"/>
        <v>0</v>
      </c>
      <c r="CPF19" s="487">
        <f t="shared" si="40"/>
        <v>0</v>
      </c>
      <c r="CPG19" s="487">
        <f t="shared" si="40"/>
        <v>0</v>
      </c>
      <c r="CPH19" s="487">
        <f t="shared" si="40"/>
        <v>0</v>
      </c>
      <c r="CPI19" s="487">
        <f t="shared" si="40"/>
        <v>0</v>
      </c>
      <c r="CPJ19" s="487">
        <f t="shared" si="40"/>
        <v>0</v>
      </c>
      <c r="CPK19" s="487">
        <f t="shared" si="40"/>
        <v>0</v>
      </c>
      <c r="CPL19" s="487">
        <f t="shared" si="40"/>
        <v>0</v>
      </c>
      <c r="CPM19" s="487">
        <f t="shared" si="40"/>
        <v>0</v>
      </c>
      <c r="CPN19" s="487">
        <f t="shared" si="40"/>
        <v>0</v>
      </c>
      <c r="CPO19" s="487">
        <f t="shared" si="40"/>
        <v>0</v>
      </c>
      <c r="CPP19" s="487">
        <f t="shared" si="40"/>
        <v>0</v>
      </c>
      <c r="CPQ19" s="487">
        <f t="shared" si="40"/>
        <v>0</v>
      </c>
      <c r="CPR19" s="487">
        <f t="shared" si="40"/>
        <v>0</v>
      </c>
      <c r="CPS19" s="487">
        <f t="shared" si="40"/>
        <v>0</v>
      </c>
      <c r="CPT19" s="487">
        <f t="shared" si="40"/>
        <v>0</v>
      </c>
      <c r="CPU19" s="487">
        <f t="shared" si="40"/>
        <v>0</v>
      </c>
      <c r="CPV19" s="487">
        <f t="shared" si="40"/>
        <v>0</v>
      </c>
      <c r="CPW19" s="487">
        <f t="shared" si="40"/>
        <v>0</v>
      </c>
      <c r="CPX19" s="487">
        <f t="shared" si="40"/>
        <v>0</v>
      </c>
      <c r="CPY19" s="487">
        <f t="shared" si="40"/>
        <v>0</v>
      </c>
      <c r="CPZ19" s="487">
        <f t="shared" si="40"/>
        <v>0</v>
      </c>
      <c r="CQA19" s="487">
        <f t="shared" si="40"/>
        <v>0</v>
      </c>
      <c r="CQB19" s="487">
        <f t="shared" si="40"/>
        <v>0</v>
      </c>
      <c r="CQC19" s="487">
        <f t="shared" si="40"/>
        <v>0</v>
      </c>
      <c r="CQD19" s="487">
        <f t="shared" si="40"/>
        <v>0</v>
      </c>
      <c r="CQE19" s="487">
        <f t="shared" si="40"/>
        <v>0</v>
      </c>
      <c r="CQF19" s="487">
        <f t="shared" si="40"/>
        <v>0</v>
      </c>
      <c r="CQG19" s="487">
        <f t="shared" si="40"/>
        <v>0</v>
      </c>
      <c r="CQH19" s="487">
        <f t="shared" si="40"/>
        <v>0</v>
      </c>
      <c r="CQI19" s="487">
        <f t="shared" si="40"/>
        <v>0</v>
      </c>
      <c r="CQJ19" s="487">
        <f t="shared" si="40"/>
        <v>0</v>
      </c>
      <c r="CQK19" s="487">
        <f t="shared" si="40"/>
        <v>0</v>
      </c>
      <c r="CQL19" s="487">
        <f t="shared" si="40"/>
        <v>0</v>
      </c>
      <c r="CQM19" s="487">
        <f t="shared" si="40"/>
        <v>0</v>
      </c>
      <c r="CQN19" s="487">
        <f t="shared" si="40"/>
        <v>0</v>
      </c>
      <c r="CQO19" s="487">
        <f t="shared" si="40"/>
        <v>0</v>
      </c>
      <c r="CQP19" s="487">
        <f t="shared" si="40"/>
        <v>0</v>
      </c>
      <c r="CQQ19" s="487">
        <f t="shared" si="40"/>
        <v>0</v>
      </c>
      <c r="CQR19" s="487">
        <f t="shared" si="40"/>
        <v>0</v>
      </c>
      <c r="CQS19" s="487">
        <f t="shared" si="40"/>
        <v>0</v>
      </c>
      <c r="CQT19" s="487">
        <f t="shared" si="40"/>
        <v>0</v>
      </c>
      <c r="CQU19" s="487">
        <f t="shared" si="40"/>
        <v>0</v>
      </c>
      <c r="CQV19" s="487">
        <f t="shared" si="40"/>
        <v>0</v>
      </c>
      <c r="CQW19" s="487">
        <f t="shared" si="40"/>
        <v>0</v>
      </c>
      <c r="CQX19" s="487">
        <f t="shared" si="40"/>
        <v>0</v>
      </c>
      <c r="CQY19" s="487">
        <f t="shared" si="40"/>
        <v>0</v>
      </c>
      <c r="CQZ19" s="487">
        <f t="shared" si="40"/>
        <v>0</v>
      </c>
      <c r="CRA19" s="487">
        <f t="shared" si="40"/>
        <v>0</v>
      </c>
      <c r="CRB19" s="487">
        <f t="shared" si="40"/>
        <v>0</v>
      </c>
      <c r="CRC19" s="487">
        <f t="shared" si="40"/>
        <v>0</v>
      </c>
      <c r="CRD19" s="487">
        <f t="shared" si="40"/>
        <v>0</v>
      </c>
      <c r="CRE19" s="487">
        <f t="shared" ref="CRE19:CTP19" si="41">CRA8</f>
        <v>0</v>
      </c>
      <c r="CRF19" s="487">
        <f t="shared" si="41"/>
        <v>0</v>
      </c>
      <c r="CRG19" s="487">
        <f t="shared" si="41"/>
        <v>0</v>
      </c>
      <c r="CRH19" s="487">
        <f t="shared" si="41"/>
        <v>0</v>
      </c>
      <c r="CRI19" s="487">
        <f t="shared" si="41"/>
        <v>0</v>
      </c>
      <c r="CRJ19" s="487">
        <f t="shared" si="41"/>
        <v>0</v>
      </c>
      <c r="CRK19" s="487">
        <f t="shared" si="41"/>
        <v>0</v>
      </c>
      <c r="CRL19" s="487">
        <f t="shared" si="41"/>
        <v>0</v>
      </c>
      <c r="CRM19" s="487">
        <f t="shared" si="41"/>
        <v>0</v>
      </c>
      <c r="CRN19" s="487">
        <f t="shared" si="41"/>
        <v>0</v>
      </c>
      <c r="CRO19" s="487">
        <f t="shared" si="41"/>
        <v>0</v>
      </c>
      <c r="CRP19" s="487">
        <f t="shared" si="41"/>
        <v>0</v>
      </c>
      <c r="CRQ19" s="487">
        <f t="shared" si="41"/>
        <v>0</v>
      </c>
      <c r="CRR19" s="487">
        <f t="shared" si="41"/>
        <v>0</v>
      </c>
      <c r="CRS19" s="487">
        <f t="shared" si="41"/>
        <v>0</v>
      </c>
      <c r="CRT19" s="487">
        <f t="shared" si="41"/>
        <v>0</v>
      </c>
      <c r="CRU19" s="487">
        <f t="shared" si="41"/>
        <v>0</v>
      </c>
      <c r="CRV19" s="487">
        <f t="shared" si="41"/>
        <v>0</v>
      </c>
      <c r="CRW19" s="487">
        <f t="shared" si="41"/>
        <v>0</v>
      </c>
      <c r="CRX19" s="487">
        <f t="shared" si="41"/>
        <v>0</v>
      </c>
      <c r="CRY19" s="487">
        <f t="shared" si="41"/>
        <v>0</v>
      </c>
      <c r="CRZ19" s="487">
        <f t="shared" si="41"/>
        <v>0</v>
      </c>
      <c r="CSA19" s="487">
        <f t="shared" si="41"/>
        <v>0</v>
      </c>
      <c r="CSB19" s="487">
        <f t="shared" si="41"/>
        <v>0</v>
      </c>
      <c r="CSC19" s="487">
        <f t="shared" si="41"/>
        <v>0</v>
      </c>
      <c r="CSD19" s="487">
        <f t="shared" si="41"/>
        <v>0</v>
      </c>
      <c r="CSE19" s="487">
        <f t="shared" si="41"/>
        <v>0</v>
      </c>
      <c r="CSF19" s="487">
        <f t="shared" si="41"/>
        <v>0</v>
      </c>
      <c r="CSG19" s="487">
        <f t="shared" si="41"/>
        <v>0</v>
      </c>
      <c r="CSH19" s="487">
        <f t="shared" si="41"/>
        <v>0</v>
      </c>
      <c r="CSI19" s="487">
        <f t="shared" si="41"/>
        <v>0</v>
      </c>
      <c r="CSJ19" s="487">
        <f t="shared" si="41"/>
        <v>0</v>
      </c>
      <c r="CSK19" s="487">
        <f t="shared" si="41"/>
        <v>0</v>
      </c>
      <c r="CSL19" s="487">
        <f t="shared" si="41"/>
        <v>0</v>
      </c>
      <c r="CSM19" s="487">
        <f t="shared" si="41"/>
        <v>0</v>
      </c>
      <c r="CSN19" s="487">
        <f t="shared" si="41"/>
        <v>0</v>
      </c>
      <c r="CSO19" s="487">
        <f t="shared" si="41"/>
        <v>0</v>
      </c>
      <c r="CSP19" s="487">
        <f t="shared" si="41"/>
        <v>0</v>
      </c>
      <c r="CSQ19" s="487">
        <f t="shared" si="41"/>
        <v>0</v>
      </c>
      <c r="CSR19" s="487">
        <f t="shared" si="41"/>
        <v>0</v>
      </c>
      <c r="CSS19" s="487">
        <f t="shared" si="41"/>
        <v>0</v>
      </c>
      <c r="CST19" s="487">
        <f t="shared" si="41"/>
        <v>0</v>
      </c>
      <c r="CSU19" s="487">
        <f t="shared" si="41"/>
        <v>0</v>
      </c>
      <c r="CSV19" s="487">
        <f t="shared" si="41"/>
        <v>0</v>
      </c>
      <c r="CSW19" s="487">
        <f t="shared" si="41"/>
        <v>0</v>
      </c>
      <c r="CSX19" s="487">
        <f t="shared" si="41"/>
        <v>0</v>
      </c>
      <c r="CSY19" s="487">
        <f t="shared" si="41"/>
        <v>0</v>
      </c>
      <c r="CSZ19" s="487">
        <f t="shared" si="41"/>
        <v>0</v>
      </c>
      <c r="CTA19" s="487">
        <f t="shared" si="41"/>
        <v>0</v>
      </c>
      <c r="CTB19" s="487">
        <f t="shared" si="41"/>
        <v>0</v>
      </c>
      <c r="CTC19" s="487">
        <f t="shared" si="41"/>
        <v>0</v>
      </c>
      <c r="CTD19" s="487">
        <f t="shared" si="41"/>
        <v>0</v>
      </c>
      <c r="CTE19" s="487">
        <f t="shared" si="41"/>
        <v>0</v>
      </c>
      <c r="CTF19" s="487">
        <f t="shared" si="41"/>
        <v>0</v>
      </c>
      <c r="CTG19" s="487">
        <f t="shared" si="41"/>
        <v>0</v>
      </c>
      <c r="CTH19" s="487">
        <f t="shared" si="41"/>
        <v>0</v>
      </c>
      <c r="CTI19" s="487">
        <f t="shared" si="41"/>
        <v>0</v>
      </c>
      <c r="CTJ19" s="487">
        <f t="shared" si="41"/>
        <v>0</v>
      </c>
      <c r="CTK19" s="487">
        <f t="shared" si="41"/>
        <v>0</v>
      </c>
      <c r="CTL19" s="487">
        <f t="shared" si="41"/>
        <v>0</v>
      </c>
      <c r="CTM19" s="487">
        <f t="shared" si="41"/>
        <v>0</v>
      </c>
      <c r="CTN19" s="487">
        <f t="shared" si="41"/>
        <v>0</v>
      </c>
      <c r="CTO19" s="487">
        <f t="shared" si="41"/>
        <v>0</v>
      </c>
      <c r="CTP19" s="487">
        <f t="shared" si="41"/>
        <v>0</v>
      </c>
      <c r="CTQ19" s="487">
        <f t="shared" ref="CTQ19:CWB19" si="42">CTM8</f>
        <v>0</v>
      </c>
      <c r="CTR19" s="487">
        <f t="shared" si="42"/>
        <v>0</v>
      </c>
      <c r="CTS19" s="487">
        <f t="shared" si="42"/>
        <v>0</v>
      </c>
      <c r="CTT19" s="487">
        <f t="shared" si="42"/>
        <v>0</v>
      </c>
      <c r="CTU19" s="487">
        <f t="shared" si="42"/>
        <v>0</v>
      </c>
      <c r="CTV19" s="487">
        <f t="shared" si="42"/>
        <v>0</v>
      </c>
      <c r="CTW19" s="487">
        <f t="shared" si="42"/>
        <v>0</v>
      </c>
      <c r="CTX19" s="487">
        <f t="shared" si="42"/>
        <v>0</v>
      </c>
      <c r="CTY19" s="487">
        <f t="shared" si="42"/>
        <v>0</v>
      </c>
      <c r="CTZ19" s="487">
        <f t="shared" si="42"/>
        <v>0</v>
      </c>
      <c r="CUA19" s="487">
        <f t="shared" si="42"/>
        <v>0</v>
      </c>
      <c r="CUB19" s="487">
        <f t="shared" si="42"/>
        <v>0</v>
      </c>
      <c r="CUC19" s="487">
        <f t="shared" si="42"/>
        <v>0</v>
      </c>
      <c r="CUD19" s="487">
        <f t="shared" si="42"/>
        <v>0</v>
      </c>
      <c r="CUE19" s="487">
        <f t="shared" si="42"/>
        <v>0</v>
      </c>
      <c r="CUF19" s="487">
        <f t="shared" si="42"/>
        <v>0</v>
      </c>
      <c r="CUG19" s="487">
        <f t="shared" si="42"/>
        <v>0</v>
      </c>
      <c r="CUH19" s="487">
        <f t="shared" si="42"/>
        <v>0</v>
      </c>
      <c r="CUI19" s="487">
        <f t="shared" si="42"/>
        <v>0</v>
      </c>
      <c r="CUJ19" s="487">
        <f t="shared" si="42"/>
        <v>0</v>
      </c>
      <c r="CUK19" s="487">
        <f t="shared" si="42"/>
        <v>0</v>
      </c>
      <c r="CUL19" s="487">
        <f t="shared" si="42"/>
        <v>0</v>
      </c>
      <c r="CUM19" s="487">
        <f t="shared" si="42"/>
        <v>0</v>
      </c>
      <c r="CUN19" s="487">
        <f t="shared" si="42"/>
        <v>0</v>
      </c>
      <c r="CUO19" s="487">
        <f t="shared" si="42"/>
        <v>0</v>
      </c>
      <c r="CUP19" s="487">
        <f t="shared" si="42"/>
        <v>0</v>
      </c>
      <c r="CUQ19" s="487">
        <f t="shared" si="42"/>
        <v>0</v>
      </c>
      <c r="CUR19" s="487">
        <f t="shared" si="42"/>
        <v>0</v>
      </c>
      <c r="CUS19" s="487">
        <f t="shared" si="42"/>
        <v>0</v>
      </c>
      <c r="CUT19" s="487">
        <f t="shared" si="42"/>
        <v>0</v>
      </c>
      <c r="CUU19" s="487">
        <f t="shared" si="42"/>
        <v>0</v>
      </c>
      <c r="CUV19" s="487">
        <f t="shared" si="42"/>
        <v>0</v>
      </c>
      <c r="CUW19" s="487">
        <f t="shared" si="42"/>
        <v>0</v>
      </c>
      <c r="CUX19" s="487">
        <f t="shared" si="42"/>
        <v>0</v>
      </c>
      <c r="CUY19" s="487">
        <f t="shared" si="42"/>
        <v>0</v>
      </c>
      <c r="CUZ19" s="487">
        <f t="shared" si="42"/>
        <v>0</v>
      </c>
      <c r="CVA19" s="487">
        <f t="shared" si="42"/>
        <v>0</v>
      </c>
      <c r="CVB19" s="487">
        <f t="shared" si="42"/>
        <v>0</v>
      </c>
      <c r="CVC19" s="487">
        <f t="shared" si="42"/>
        <v>0</v>
      </c>
      <c r="CVD19" s="487">
        <f t="shared" si="42"/>
        <v>0</v>
      </c>
      <c r="CVE19" s="487">
        <f t="shared" si="42"/>
        <v>0</v>
      </c>
      <c r="CVF19" s="487">
        <f t="shared" si="42"/>
        <v>0</v>
      </c>
      <c r="CVG19" s="487">
        <f t="shared" si="42"/>
        <v>0</v>
      </c>
      <c r="CVH19" s="487">
        <f t="shared" si="42"/>
        <v>0</v>
      </c>
      <c r="CVI19" s="487">
        <f t="shared" si="42"/>
        <v>0</v>
      </c>
      <c r="CVJ19" s="487">
        <f t="shared" si="42"/>
        <v>0</v>
      </c>
      <c r="CVK19" s="487">
        <f t="shared" si="42"/>
        <v>0</v>
      </c>
      <c r="CVL19" s="487">
        <f t="shared" si="42"/>
        <v>0</v>
      </c>
      <c r="CVM19" s="487">
        <f t="shared" si="42"/>
        <v>0</v>
      </c>
      <c r="CVN19" s="487">
        <f t="shared" si="42"/>
        <v>0</v>
      </c>
      <c r="CVO19" s="487">
        <f t="shared" si="42"/>
        <v>0</v>
      </c>
      <c r="CVP19" s="487">
        <f t="shared" si="42"/>
        <v>0</v>
      </c>
      <c r="CVQ19" s="487">
        <f t="shared" si="42"/>
        <v>0</v>
      </c>
      <c r="CVR19" s="487">
        <f t="shared" si="42"/>
        <v>0</v>
      </c>
      <c r="CVS19" s="487">
        <f t="shared" si="42"/>
        <v>0</v>
      </c>
      <c r="CVT19" s="487">
        <f t="shared" si="42"/>
        <v>0</v>
      </c>
      <c r="CVU19" s="487">
        <f t="shared" si="42"/>
        <v>0</v>
      </c>
      <c r="CVV19" s="487">
        <f t="shared" si="42"/>
        <v>0</v>
      </c>
      <c r="CVW19" s="487">
        <f t="shared" si="42"/>
        <v>0</v>
      </c>
      <c r="CVX19" s="487">
        <f t="shared" si="42"/>
        <v>0</v>
      </c>
      <c r="CVY19" s="487">
        <f t="shared" si="42"/>
        <v>0</v>
      </c>
      <c r="CVZ19" s="487">
        <f t="shared" si="42"/>
        <v>0</v>
      </c>
      <c r="CWA19" s="487">
        <f t="shared" si="42"/>
        <v>0</v>
      </c>
      <c r="CWB19" s="487">
        <f t="shared" si="42"/>
        <v>0</v>
      </c>
      <c r="CWC19" s="487">
        <f t="shared" ref="CWC19:CYN19" si="43">CVY8</f>
        <v>0</v>
      </c>
      <c r="CWD19" s="487">
        <f t="shared" si="43"/>
        <v>0</v>
      </c>
      <c r="CWE19" s="487">
        <f t="shared" si="43"/>
        <v>0</v>
      </c>
      <c r="CWF19" s="487">
        <f t="shared" si="43"/>
        <v>0</v>
      </c>
      <c r="CWG19" s="487">
        <f t="shared" si="43"/>
        <v>0</v>
      </c>
      <c r="CWH19" s="487">
        <f t="shared" si="43"/>
        <v>0</v>
      </c>
      <c r="CWI19" s="487">
        <f t="shared" si="43"/>
        <v>0</v>
      </c>
      <c r="CWJ19" s="487">
        <f t="shared" si="43"/>
        <v>0</v>
      </c>
      <c r="CWK19" s="487">
        <f t="shared" si="43"/>
        <v>0</v>
      </c>
      <c r="CWL19" s="487">
        <f t="shared" si="43"/>
        <v>0</v>
      </c>
      <c r="CWM19" s="487">
        <f t="shared" si="43"/>
        <v>0</v>
      </c>
      <c r="CWN19" s="487">
        <f t="shared" si="43"/>
        <v>0</v>
      </c>
      <c r="CWO19" s="487">
        <f t="shared" si="43"/>
        <v>0</v>
      </c>
      <c r="CWP19" s="487">
        <f t="shared" si="43"/>
        <v>0</v>
      </c>
      <c r="CWQ19" s="487">
        <f t="shared" si="43"/>
        <v>0</v>
      </c>
      <c r="CWR19" s="487">
        <f t="shared" si="43"/>
        <v>0</v>
      </c>
      <c r="CWS19" s="487">
        <f t="shared" si="43"/>
        <v>0</v>
      </c>
      <c r="CWT19" s="487">
        <f t="shared" si="43"/>
        <v>0</v>
      </c>
      <c r="CWU19" s="487">
        <f t="shared" si="43"/>
        <v>0</v>
      </c>
      <c r="CWV19" s="487">
        <f t="shared" si="43"/>
        <v>0</v>
      </c>
      <c r="CWW19" s="487">
        <f t="shared" si="43"/>
        <v>0</v>
      </c>
      <c r="CWX19" s="487">
        <f t="shared" si="43"/>
        <v>0</v>
      </c>
      <c r="CWY19" s="487">
        <f t="shared" si="43"/>
        <v>0</v>
      </c>
      <c r="CWZ19" s="487">
        <f t="shared" si="43"/>
        <v>0</v>
      </c>
      <c r="CXA19" s="487">
        <f t="shared" si="43"/>
        <v>0</v>
      </c>
      <c r="CXB19" s="487">
        <f t="shared" si="43"/>
        <v>0</v>
      </c>
      <c r="CXC19" s="487">
        <f t="shared" si="43"/>
        <v>0</v>
      </c>
      <c r="CXD19" s="487">
        <f t="shared" si="43"/>
        <v>0</v>
      </c>
      <c r="CXE19" s="487">
        <f t="shared" si="43"/>
        <v>0</v>
      </c>
      <c r="CXF19" s="487">
        <f t="shared" si="43"/>
        <v>0</v>
      </c>
      <c r="CXG19" s="487">
        <f t="shared" si="43"/>
        <v>0</v>
      </c>
      <c r="CXH19" s="487">
        <f t="shared" si="43"/>
        <v>0</v>
      </c>
      <c r="CXI19" s="487">
        <f t="shared" si="43"/>
        <v>0</v>
      </c>
      <c r="CXJ19" s="487">
        <f t="shared" si="43"/>
        <v>0</v>
      </c>
      <c r="CXK19" s="487">
        <f t="shared" si="43"/>
        <v>0</v>
      </c>
      <c r="CXL19" s="487">
        <f t="shared" si="43"/>
        <v>0</v>
      </c>
      <c r="CXM19" s="487">
        <f t="shared" si="43"/>
        <v>0</v>
      </c>
      <c r="CXN19" s="487">
        <f t="shared" si="43"/>
        <v>0</v>
      </c>
      <c r="CXO19" s="487">
        <f t="shared" si="43"/>
        <v>0</v>
      </c>
      <c r="CXP19" s="487">
        <f t="shared" si="43"/>
        <v>0</v>
      </c>
      <c r="CXQ19" s="487">
        <f t="shared" si="43"/>
        <v>0</v>
      </c>
      <c r="CXR19" s="487">
        <f t="shared" si="43"/>
        <v>0</v>
      </c>
      <c r="CXS19" s="487">
        <f t="shared" si="43"/>
        <v>0</v>
      </c>
      <c r="CXT19" s="487">
        <f t="shared" si="43"/>
        <v>0</v>
      </c>
      <c r="CXU19" s="487">
        <f t="shared" si="43"/>
        <v>0</v>
      </c>
      <c r="CXV19" s="487">
        <f t="shared" si="43"/>
        <v>0</v>
      </c>
      <c r="CXW19" s="487">
        <f t="shared" si="43"/>
        <v>0</v>
      </c>
      <c r="CXX19" s="487">
        <f t="shared" si="43"/>
        <v>0</v>
      </c>
      <c r="CXY19" s="487">
        <f t="shared" si="43"/>
        <v>0</v>
      </c>
      <c r="CXZ19" s="487">
        <f t="shared" si="43"/>
        <v>0</v>
      </c>
      <c r="CYA19" s="487">
        <f t="shared" si="43"/>
        <v>0</v>
      </c>
      <c r="CYB19" s="487">
        <f t="shared" si="43"/>
        <v>0</v>
      </c>
      <c r="CYC19" s="487">
        <f t="shared" si="43"/>
        <v>0</v>
      </c>
      <c r="CYD19" s="487">
        <f t="shared" si="43"/>
        <v>0</v>
      </c>
      <c r="CYE19" s="487">
        <f t="shared" si="43"/>
        <v>0</v>
      </c>
      <c r="CYF19" s="487">
        <f t="shared" si="43"/>
        <v>0</v>
      </c>
      <c r="CYG19" s="487">
        <f t="shared" si="43"/>
        <v>0</v>
      </c>
      <c r="CYH19" s="487">
        <f t="shared" si="43"/>
        <v>0</v>
      </c>
      <c r="CYI19" s="487">
        <f t="shared" si="43"/>
        <v>0</v>
      </c>
      <c r="CYJ19" s="487">
        <f t="shared" si="43"/>
        <v>0</v>
      </c>
      <c r="CYK19" s="487">
        <f t="shared" si="43"/>
        <v>0</v>
      </c>
      <c r="CYL19" s="487">
        <f t="shared" si="43"/>
        <v>0</v>
      </c>
      <c r="CYM19" s="487">
        <f t="shared" si="43"/>
        <v>0</v>
      </c>
      <c r="CYN19" s="487">
        <f t="shared" si="43"/>
        <v>0</v>
      </c>
      <c r="CYO19" s="487">
        <f t="shared" ref="CYO19:DAZ19" si="44">CYK8</f>
        <v>0</v>
      </c>
      <c r="CYP19" s="487">
        <f t="shared" si="44"/>
        <v>0</v>
      </c>
      <c r="CYQ19" s="487">
        <f t="shared" si="44"/>
        <v>0</v>
      </c>
      <c r="CYR19" s="487">
        <f t="shared" si="44"/>
        <v>0</v>
      </c>
      <c r="CYS19" s="487">
        <f t="shared" si="44"/>
        <v>0</v>
      </c>
      <c r="CYT19" s="487">
        <f t="shared" si="44"/>
        <v>0</v>
      </c>
      <c r="CYU19" s="487">
        <f t="shared" si="44"/>
        <v>0</v>
      </c>
      <c r="CYV19" s="487">
        <f t="shared" si="44"/>
        <v>0</v>
      </c>
      <c r="CYW19" s="487">
        <f t="shared" si="44"/>
        <v>0</v>
      </c>
      <c r="CYX19" s="487">
        <f t="shared" si="44"/>
        <v>0</v>
      </c>
      <c r="CYY19" s="487">
        <f t="shared" si="44"/>
        <v>0</v>
      </c>
      <c r="CYZ19" s="487">
        <f t="shared" si="44"/>
        <v>0</v>
      </c>
      <c r="CZA19" s="487">
        <f t="shared" si="44"/>
        <v>0</v>
      </c>
      <c r="CZB19" s="487">
        <f t="shared" si="44"/>
        <v>0</v>
      </c>
      <c r="CZC19" s="487">
        <f t="shared" si="44"/>
        <v>0</v>
      </c>
      <c r="CZD19" s="487">
        <f t="shared" si="44"/>
        <v>0</v>
      </c>
      <c r="CZE19" s="487">
        <f t="shared" si="44"/>
        <v>0</v>
      </c>
      <c r="CZF19" s="487">
        <f t="shared" si="44"/>
        <v>0</v>
      </c>
      <c r="CZG19" s="487">
        <f t="shared" si="44"/>
        <v>0</v>
      </c>
      <c r="CZH19" s="487">
        <f t="shared" si="44"/>
        <v>0</v>
      </c>
      <c r="CZI19" s="487">
        <f t="shared" si="44"/>
        <v>0</v>
      </c>
      <c r="CZJ19" s="487">
        <f t="shared" si="44"/>
        <v>0</v>
      </c>
      <c r="CZK19" s="487">
        <f t="shared" si="44"/>
        <v>0</v>
      </c>
      <c r="CZL19" s="487">
        <f t="shared" si="44"/>
        <v>0</v>
      </c>
      <c r="CZM19" s="487">
        <f t="shared" si="44"/>
        <v>0</v>
      </c>
      <c r="CZN19" s="487">
        <f t="shared" si="44"/>
        <v>0</v>
      </c>
      <c r="CZO19" s="487">
        <f t="shared" si="44"/>
        <v>0</v>
      </c>
      <c r="CZP19" s="487">
        <f t="shared" si="44"/>
        <v>0</v>
      </c>
      <c r="CZQ19" s="487">
        <f t="shared" si="44"/>
        <v>0</v>
      </c>
      <c r="CZR19" s="487">
        <f t="shared" si="44"/>
        <v>0</v>
      </c>
      <c r="CZS19" s="487">
        <f t="shared" si="44"/>
        <v>0</v>
      </c>
      <c r="CZT19" s="487">
        <f t="shared" si="44"/>
        <v>0</v>
      </c>
      <c r="CZU19" s="487">
        <f t="shared" si="44"/>
        <v>0</v>
      </c>
      <c r="CZV19" s="487">
        <f t="shared" si="44"/>
        <v>0</v>
      </c>
      <c r="CZW19" s="487">
        <f t="shared" si="44"/>
        <v>0</v>
      </c>
      <c r="CZX19" s="487">
        <f t="shared" si="44"/>
        <v>0</v>
      </c>
      <c r="CZY19" s="487">
        <f t="shared" si="44"/>
        <v>0</v>
      </c>
      <c r="CZZ19" s="487">
        <f t="shared" si="44"/>
        <v>0</v>
      </c>
      <c r="DAA19" s="487">
        <f t="shared" si="44"/>
        <v>0</v>
      </c>
      <c r="DAB19" s="487">
        <f t="shared" si="44"/>
        <v>0</v>
      </c>
      <c r="DAC19" s="487">
        <f t="shared" si="44"/>
        <v>0</v>
      </c>
      <c r="DAD19" s="487">
        <f t="shared" si="44"/>
        <v>0</v>
      </c>
      <c r="DAE19" s="487">
        <f t="shared" si="44"/>
        <v>0</v>
      </c>
      <c r="DAF19" s="487">
        <f t="shared" si="44"/>
        <v>0</v>
      </c>
      <c r="DAG19" s="487">
        <f t="shared" si="44"/>
        <v>0</v>
      </c>
      <c r="DAH19" s="487">
        <f t="shared" si="44"/>
        <v>0</v>
      </c>
      <c r="DAI19" s="487">
        <f t="shared" si="44"/>
        <v>0</v>
      </c>
      <c r="DAJ19" s="487">
        <f t="shared" si="44"/>
        <v>0</v>
      </c>
      <c r="DAK19" s="487">
        <f t="shared" si="44"/>
        <v>0</v>
      </c>
      <c r="DAL19" s="487">
        <f t="shared" si="44"/>
        <v>0</v>
      </c>
      <c r="DAM19" s="487">
        <f t="shared" si="44"/>
        <v>0</v>
      </c>
      <c r="DAN19" s="487">
        <f t="shared" si="44"/>
        <v>0</v>
      </c>
      <c r="DAO19" s="487">
        <f t="shared" si="44"/>
        <v>0</v>
      </c>
      <c r="DAP19" s="487">
        <f t="shared" si="44"/>
        <v>0</v>
      </c>
      <c r="DAQ19" s="487">
        <f t="shared" si="44"/>
        <v>0</v>
      </c>
      <c r="DAR19" s="487">
        <f t="shared" si="44"/>
        <v>0</v>
      </c>
      <c r="DAS19" s="487">
        <f t="shared" si="44"/>
        <v>0</v>
      </c>
      <c r="DAT19" s="487">
        <f t="shared" si="44"/>
        <v>0</v>
      </c>
      <c r="DAU19" s="487">
        <f t="shared" si="44"/>
        <v>0</v>
      </c>
      <c r="DAV19" s="487">
        <f t="shared" si="44"/>
        <v>0</v>
      </c>
      <c r="DAW19" s="487">
        <f t="shared" si="44"/>
        <v>0</v>
      </c>
      <c r="DAX19" s="487">
        <f t="shared" si="44"/>
        <v>0</v>
      </c>
      <c r="DAY19" s="487">
        <f t="shared" si="44"/>
        <v>0</v>
      </c>
      <c r="DAZ19" s="487">
        <f t="shared" si="44"/>
        <v>0</v>
      </c>
      <c r="DBA19" s="487">
        <f t="shared" ref="DBA19:DDL19" si="45">DAW8</f>
        <v>0</v>
      </c>
      <c r="DBB19" s="487">
        <f t="shared" si="45"/>
        <v>0</v>
      </c>
      <c r="DBC19" s="487">
        <f t="shared" si="45"/>
        <v>0</v>
      </c>
      <c r="DBD19" s="487">
        <f t="shared" si="45"/>
        <v>0</v>
      </c>
      <c r="DBE19" s="487">
        <f t="shared" si="45"/>
        <v>0</v>
      </c>
      <c r="DBF19" s="487">
        <f t="shared" si="45"/>
        <v>0</v>
      </c>
      <c r="DBG19" s="487">
        <f t="shared" si="45"/>
        <v>0</v>
      </c>
      <c r="DBH19" s="487">
        <f t="shared" si="45"/>
        <v>0</v>
      </c>
      <c r="DBI19" s="487">
        <f t="shared" si="45"/>
        <v>0</v>
      </c>
      <c r="DBJ19" s="487">
        <f t="shared" si="45"/>
        <v>0</v>
      </c>
      <c r="DBK19" s="487">
        <f t="shared" si="45"/>
        <v>0</v>
      </c>
      <c r="DBL19" s="487">
        <f t="shared" si="45"/>
        <v>0</v>
      </c>
      <c r="DBM19" s="487">
        <f t="shared" si="45"/>
        <v>0</v>
      </c>
      <c r="DBN19" s="487">
        <f t="shared" si="45"/>
        <v>0</v>
      </c>
      <c r="DBO19" s="487">
        <f t="shared" si="45"/>
        <v>0</v>
      </c>
      <c r="DBP19" s="487">
        <f t="shared" si="45"/>
        <v>0</v>
      </c>
      <c r="DBQ19" s="487">
        <f t="shared" si="45"/>
        <v>0</v>
      </c>
      <c r="DBR19" s="487">
        <f t="shared" si="45"/>
        <v>0</v>
      </c>
      <c r="DBS19" s="487">
        <f t="shared" si="45"/>
        <v>0</v>
      </c>
      <c r="DBT19" s="487">
        <f t="shared" si="45"/>
        <v>0</v>
      </c>
      <c r="DBU19" s="487">
        <f t="shared" si="45"/>
        <v>0</v>
      </c>
      <c r="DBV19" s="487">
        <f t="shared" si="45"/>
        <v>0</v>
      </c>
      <c r="DBW19" s="487">
        <f t="shared" si="45"/>
        <v>0</v>
      </c>
      <c r="DBX19" s="487">
        <f t="shared" si="45"/>
        <v>0</v>
      </c>
      <c r="DBY19" s="487">
        <f t="shared" si="45"/>
        <v>0</v>
      </c>
      <c r="DBZ19" s="487">
        <f t="shared" si="45"/>
        <v>0</v>
      </c>
      <c r="DCA19" s="487">
        <f t="shared" si="45"/>
        <v>0</v>
      </c>
      <c r="DCB19" s="487">
        <f t="shared" si="45"/>
        <v>0</v>
      </c>
      <c r="DCC19" s="487">
        <f t="shared" si="45"/>
        <v>0</v>
      </c>
      <c r="DCD19" s="487">
        <f t="shared" si="45"/>
        <v>0</v>
      </c>
      <c r="DCE19" s="487">
        <f t="shared" si="45"/>
        <v>0</v>
      </c>
      <c r="DCF19" s="487">
        <f t="shared" si="45"/>
        <v>0</v>
      </c>
      <c r="DCG19" s="487">
        <f t="shared" si="45"/>
        <v>0</v>
      </c>
      <c r="DCH19" s="487">
        <f t="shared" si="45"/>
        <v>0</v>
      </c>
      <c r="DCI19" s="487">
        <f t="shared" si="45"/>
        <v>0</v>
      </c>
      <c r="DCJ19" s="487">
        <f t="shared" si="45"/>
        <v>0</v>
      </c>
      <c r="DCK19" s="487">
        <f t="shared" si="45"/>
        <v>0</v>
      </c>
      <c r="DCL19" s="487">
        <f t="shared" si="45"/>
        <v>0</v>
      </c>
      <c r="DCM19" s="487">
        <f t="shared" si="45"/>
        <v>0</v>
      </c>
      <c r="DCN19" s="487">
        <f t="shared" si="45"/>
        <v>0</v>
      </c>
      <c r="DCO19" s="487">
        <f t="shared" si="45"/>
        <v>0</v>
      </c>
      <c r="DCP19" s="487">
        <f t="shared" si="45"/>
        <v>0</v>
      </c>
      <c r="DCQ19" s="487">
        <f t="shared" si="45"/>
        <v>0</v>
      </c>
      <c r="DCR19" s="487">
        <f t="shared" si="45"/>
        <v>0</v>
      </c>
      <c r="DCS19" s="487">
        <f t="shared" si="45"/>
        <v>0</v>
      </c>
      <c r="DCT19" s="487">
        <f t="shared" si="45"/>
        <v>0</v>
      </c>
      <c r="DCU19" s="487">
        <f t="shared" si="45"/>
        <v>0</v>
      </c>
      <c r="DCV19" s="487">
        <f t="shared" si="45"/>
        <v>0</v>
      </c>
      <c r="DCW19" s="487">
        <f t="shared" si="45"/>
        <v>0</v>
      </c>
      <c r="DCX19" s="487">
        <f t="shared" si="45"/>
        <v>0</v>
      </c>
      <c r="DCY19" s="487">
        <f t="shared" si="45"/>
        <v>0</v>
      </c>
      <c r="DCZ19" s="487">
        <f t="shared" si="45"/>
        <v>0</v>
      </c>
      <c r="DDA19" s="487">
        <f t="shared" si="45"/>
        <v>0</v>
      </c>
      <c r="DDB19" s="487">
        <f t="shared" si="45"/>
        <v>0</v>
      </c>
      <c r="DDC19" s="487">
        <f t="shared" si="45"/>
        <v>0</v>
      </c>
      <c r="DDD19" s="487">
        <f t="shared" si="45"/>
        <v>0</v>
      </c>
      <c r="DDE19" s="487">
        <f t="shared" si="45"/>
        <v>0</v>
      </c>
      <c r="DDF19" s="487">
        <f t="shared" si="45"/>
        <v>0</v>
      </c>
      <c r="DDG19" s="487">
        <f t="shared" si="45"/>
        <v>0</v>
      </c>
      <c r="DDH19" s="487">
        <f t="shared" si="45"/>
        <v>0</v>
      </c>
      <c r="DDI19" s="487">
        <f t="shared" si="45"/>
        <v>0</v>
      </c>
      <c r="DDJ19" s="487">
        <f t="shared" si="45"/>
        <v>0</v>
      </c>
      <c r="DDK19" s="487">
        <f t="shared" si="45"/>
        <v>0</v>
      </c>
      <c r="DDL19" s="487">
        <f t="shared" si="45"/>
        <v>0</v>
      </c>
      <c r="DDM19" s="487">
        <f t="shared" ref="DDM19:DFX19" si="46">DDI8</f>
        <v>0</v>
      </c>
      <c r="DDN19" s="487">
        <f t="shared" si="46"/>
        <v>0</v>
      </c>
      <c r="DDO19" s="487">
        <f t="shared" si="46"/>
        <v>0</v>
      </c>
      <c r="DDP19" s="487">
        <f t="shared" si="46"/>
        <v>0</v>
      </c>
      <c r="DDQ19" s="487">
        <f t="shared" si="46"/>
        <v>0</v>
      </c>
      <c r="DDR19" s="487">
        <f t="shared" si="46"/>
        <v>0</v>
      </c>
      <c r="DDS19" s="487">
        <f t="shared" si="46"/>
        <v>0</v>
      </c>
      <c r="DDT19" s="487">
        <f t="shared" si="46"/>
        <v>0</v>
      </c>
      <c r="DDU19" s="487">
        <f t="shared" si="46"/>
        <v>0</v>
      </c>
      <c r="DDV19" s="487">
        <f t="shared" si="46"/>
        <v>0</v>
      </c>
      <c r="DDW19" s="487">
        <f t="shared" si="46"/>
        <v>0</v>
      </c>
      <c r="DDX19" s="487">
        <f t="shared" si="46"/>
        <v>0</v>
      </c>
      <c r="DDY19" s="487">
        <f t="shared" si="46"/>
        <v>0</v>
      </c>
      <c r="DDZ19" s="487">
        <f t="shared" si="46"/>
        <v>0</v>
      </c>
      <c r="DEA19" s="487">
        <f t="shared" si="46"/>
        <v>0</v>
      </c>
      <c r="DEB19" s="487">
        <f t="shared" si="46"/>
        <v>0</v>
      </c>
      <c r="DEC19" s="487">
        <f t="shared" si="46"/>
        <v>0</v>
      </c>
      <c r="DED19" s="487">
        <f t="shared" si="46"/>
        <v>0</v>
      </c>
      <c r="DEE19" s="487">
        <f t="shared" si="46"/>
        <v>0</v>
      </c>
      <c r="DEF19" s="487">
        <f t="shared" si="46"/>
        <v>0</v>
      </c>
      <c r="DEG19" s="487">
        <f t="shared" si="46"/>
        <v>0</v>
      </c>
      <c r="DEH19" s="487">
        <f t="shared" si="46"/>
        <v>0</v>
      </c>
      <c r="DEI19" s="487">
        <f t="shared" si="46"/>
        <v>0</v>
      </c>
      <c r="DEJ19" s="487">
        <f t="shared" si="46"/>
        <v>0</v>
      </c>
      <c r="DEK19" s="487">
        <f t="shared" si="46"/>
        <v>0</v>
      </c>
      <c r="DEL19" s="487">
        <f t="shared" si="46"/>
        <v>0</v>
      </c>
      <c r="DEM19" s="487">
        <f t="shared" si="46"/>
        <v>0</v>
      </c>
      <c r="DEN19" s="487">
        <f t="shared" si="46"/>
        <v>0</v>
      </c>
      <c r="DEO19" s="487">
        <f t="shared" si="46"/>
        <v>0</v>
      </c>
      <c r="DEP19" s="487">
        <f t="shared" si="46"/>
        <v>0</v>
      </c>
      <c r="DEQ19" s="487">
        <f t="shared" si="46"/>
        <v>0</v>
      </c>
      <c r="DER19" s="487">
        <f t="shared" si="46"/>
        <v>0</v>
      </c>
      <c r="DES19" s="487">
        <f t="shared" si="46"/>
        <v>0</v>
      </c>
      <c r="DET19" s="487">
        <f t="shared" si="46"/>
        <v>0</v>
      </c>
      <c r="DEU19" s="487">
        <f t="shared" si="46"/>
        <v>0</v>
      </c>
      <c r="DEV19" s="487">
        <f t="shared" si="46"/>
        <v>0</v>
      </c>
      <c r="DEW19" s="487">
        <f t="shared" si="46"/>
        <v>0</v>
      </c>
      <c r="DEX19" s="487">
        <f t="shared" si="46"/>
        <v>0</v>
      </c>
      <c r="DEY19" s="487">
        <f t="shared" si="46"/>
        <v>0</v>
      </c>
      <c r="DEZ19" s="487">
        <f t="shared" si="46"/>
        <v>0</v>
      </c>
      <c r="DFA19" s="487">
        <f t="shared" si="46"/>
        <v>0</v>
      </c>
      <c r="DFB19" s="487">
        <f t="shared" si="46"/>
        <v>0</v>
      </c>
      <c r="DFC19" s="487">
        <f t="shared" si="46"/>
        <v>0</v>
      </c>
      <c r="DFD19" s="487">
        <f t="shared" si="46"/>
        <v>0</v>
      </c>
      <c r="DFE19" s="487">
        <f t="shared" si="46"/>
        <v>0</v>
      </c>
      <c r="DFF19" s="487">
        <f t="shared" si="46"/>
        <v>0</v>
      </c>
      <c r="DFG19" s="487">
        <f t="shared" si="46"/>
        <v>0</v>
      </c>
      <c r="DFH19" s="487">
        <f t="shared" si="46"/>
        <v>0</v>
      </c>
      <c r="DFI19" s="487">
        <f t="shared" si="46"/>
        <v>0</v>
      </c>
      <c r="DFJ19" s="487">
        <f t="shared" si="46"/>
        <v>0</v>
      </c>
      <c r="DFK19" s="487">
        <f t="shared" si="46"/>
        <v>0</v>
      </c>
      <c r="DFL19" s="487">
        <f t="shared" si="46"/>
        <v>0</v>
      </c>
      <c r="DFM19" s="487">
        <f t="shared" si="46"/>
        <v>0</v>
      </c>
      <c r="DFN19" s="487">
        <f t="shared" si="46"/>
        <v>0</v>
      </c>
      <c r="DFO19" s="487">
        <f t="shared" si="46"/>
        <v>0</v>
      </c>
      <c r="DFP19" s="487">
        <f t="shared" si="46"/>
        <v>0</v>
      </c>
      <c r="DFQ19" s="487">
        <f t="shared" si="46"/>
        <v>0</v>
      </c>
      <c r="DFR19" s="487">
        <f t="shared" si="46"/>
        <v>0</v>
      </c>
      <c r="DFS19" s="487">
        <f t="shared" si="46"/>
        <v>0</v>
      </c>
      <c r="DFT19" s="487">
        <f t="shared" si="46"/>
        <v>0</v>
      </c>
      <c r="DFU19" s="487">
        <f t="shared" si="46"/>
        <v>0</v>
      </c>
      <c r="DFV19" s="487">
        <f t="shared" si="46"/>
        <v>0</v>
      </c>
      <c r="DFW19" s="487">
        <f t="shared" si="46"/>
        <v>0</v>
      </c>
      <c r="DFX19" s="487">
        <f t="shared" si="46"/>
        <v>0</v>
      </c>
      <c r="DFY19" s="487">
        <f t="shared" ref="DFY19:DIJ19" si="47">DFU8</f>
        <v>0</v>
      </c>
      <c r="DFZ19" s="487">
        <f t="shared" si="47"/>
        <v>0</v>
      </c>
      <c r="DGA19" s="487">
        <f t="shared" si="47"/>
        <v>0</v>
      </c>
      <c r="DGB19" s="487">
        <f t="shared" si="47"/>
        <v>0</v>
      </c>
      <c r="DGC19" s="487">
        <f t="shared" si="47"/>
        <v>0</v>
      </c>
      <c r="DGD19" s="487">
        <f t="shared" si="47"/>
        <v>0</v>
      </c>
      <c r="DGE19" s="487">
        <f t="shared" si="47"/>
        <v>0</v>
      </c>
      <c r="DGF19" s="487">
        <f t="shared" si="47"/>
        <v>0</v>
      </c>
      <c r="DGG19" s="487">
        <f t="shared" si="47"/>
        <v>0</v>
      </c>
      <c r="DGH19" s="487">
        <f t="shared" si="47"/>
        <v>0</v>
      </c>
      <c r="DGI19" s="487">
        <f t="shared" si="47"/>
        <v>0</v>
      </c>
      <c r="DGJ19" s="487">
        <f t="shared" si="47"/>
        <v>0</v>
      </c>
      <c r="DGK19" s="487">
        <f t="shared" si="47"/>
        <v>0</v>
      </c>
      <c r="DGL19" s="487">
        <f t="shared" si="47"/>
        <v>0</v>
      </c>
      <c r="DGM19" s="487">
        <f t="shared" si="47"/>
        <v>0</v>
      </c>
      <c r="DGN19" s="487">
        <f t="shared" si="47"/>
        <v>0</v>
      </c>
      <c r="DGO19" s="487">
        <f t="shared" si="47"/>
        <v>0</v>
      </c>
      <c r="DGP19" s="487">
        <f t="shared" si="47"/>
        <v>0</v>
      </c>
      <c r="DGQ19" s="487">
        <f t="shared" si="47"/>
        <v>0</v>
      </c>
      <c r="DGR19" s="487">
        <f t="shared" si="47"/>
        <v>0</v>
      </c>
      <c r="DGS19" s="487">
        <f t="shared" si="47"/>
        <v>0</v>
      </c>
      <c r="DGT19" s="487">
        <f t="shared" si="47"/>
        <v>0</v>
      </c>
      <c r="DGU19" s="487">
        <f t="shared" si="47"/>
        <v>0</v>
      </c>
      <c r="DGV19" s="487">
        <f t="shared" si="47"/>
        <v>0</v>
      </c>
      <c r="DGW19" s="487">
        <f t="shared" si="47"/>
        <v>0</v>
      </c>
      <c r="DGX19" s="487">
        <f t="shared" si="47"/>
        <v>0</v>
      </c>
      <c r="DGY19" s="487">
        <f t="shared" si="47"/>
        <v>0</v>
      </c>
      <c r="DGZ19" s="487">
        <f t="shared" si="47"/>
        <v>0</v>
      </c>
      <c r="DHA19" s="487">
        <f t="shared" si="47"/>
        <v>0</v>
      </c>
      <c r="DHB19" s="487">
        <f t="shared" si="47"/>
        <v>0</v>
      </c>
      <c r="DHC19" s="487">
        <f t="shared" si="47"/>
        <v>0</v>
      </c>
      <c r="DHD19" s="487">
        <f t="shared" si="47"/>
        <v>0</v>
      </c>
      <c r="DHE19" s="487">
        <f t="shared" si="47"/>
        <v>0</v>
      </c>
      <c r="DHF19" s="487">
        <f t="shared" si="47"/>
        <v>0</v>
      </c>
      <c r="DHG19" s="487">
        <f t="shared" si="47"/>
        <v>0</v>
      </c>
      <c r="DHH19" s="487">
        <f t="shared" si="47"/>
        <v>0</v>
      </c>
      <c r="DHI19" s="487">
        <f t="shared" si="47"/>
        <v>0</v>
      </c>
      <c r="DHJ19" s="487">
        <f t="shared" si="47"/>
        <v>0</v>
      </c>
      <c r="DHK19" s="487">
        <f t="shared" si="47"/>
        <v>0</v>
      </c>
      <c r="DHL19" s="487">
        <f t="shared" si="47"/>
        <v>0</v>
      </c>
      <c r="DHM19" s="487">
        <f t="shared" si="47"/>
        <v>0</v>
      </c>
      <c r="DHN19" s="487">
        <f t="shared" si="47"/>
        <v>0</v>
      </c>
      <c r="DHO19" s="487">
        <f t="shared" si="47"/>
        <v>0</v>
      </c>
      <c r="DHP19" s="487">
        <f t="shared" si="47"/>
        <v>0</v>
      </c>
      <c r="DHQ19" s="487">
        <f t="shared" si="47"/>
        <v>0</v>
      </c>
      <c r="DHR19" s="487">
        <f t="shared" si="47"/>
        <v>0</v>
      </c>
      <c r="DHS19" s="487">
        <f t="shared" si="47"/>
        <v>0</v>
      </c>
      <c r="DHT19" s="487">
        <f t="shared" si="47"/>
        <v>0</v>
      </c>
      <c r="DHU19" s="487">
        <f t="shared" si="47"/>
        <v>0</v>
      </c>
      <c r="DHV19" s="487">
        <f t="shared" si="47"/>
        <v>0</v>
      </c>
      <c r="DHW19" s="487">
        <f t="shared" si="47"/>
        <v>0</v>
      </c>
      <c r="DHX19" s="487">
        <f t="shared" si="47"/>
        <v>0</v>
      </c>
      <c r="DHY19" s="487">
        <f t="shared" si="47"/>
        <v>0</v>
      </c>
      <c r="DHZ19" s="487">
        <f t="shared" si="47"/>
        <v>0</v>
      </c>
      <c r="DIA19" s="487">
        <f t="shared" si="47"/>
        <v>0</v>
      </c>
      <c r="DIB19" s="487">
        <f t="shared" si="47"/>
        <v>0</v>
      </c>
      <c r="DIC19" s="487">
        <f t="shared" si="47"/>
        <v>0</v>
      </c>
      <c r="DID19" s="487">
        <f t="shared" si="47"/>
        <v>0</v>
      </c>
      <c r="DIE19" s="487">
        <f t="shared" si="47"/>
        <v>0</v>
      </c>
      <c r="DIF19" s="487">
        <f t="shared" si="47"/>
        <v>0</v>
      </c>
      <c r="DIG19" s="487">
        <f t="shared" si="47"/>
        <v>0</v>
      </c>
      <c r="DIH19" s="487">
        <f t="shared" si="47"/>
        <v>0</v>
      </c>
      <c r="DII19" s="487">
        <f t="shared" si="47"/>
        <v>0</v>
      </c>
      <c r="DIJ19" s="487">
        <f t="shared" si="47"/>
        <v>0</v>
      </c>
      <c r="DIK19" s="487">
        <f t="shared" ref="DIK19:DKV19" si="48">DIG8</f>
        <v>0</v>
      </c>
      <c r="DIL19" s="487">
        <f t="shared" si="48"/>
        <v>0</v>
      </c>
      <c r="DIM19" s="487">
        <f t="shared" si="48"/>
        <v>0</v>
      </c>
      <c r="DIN19" s="487">
        <f t="shared" si="48"/>
        <v>0</v>
      </c>
      <c r="DIO19" s="487">
        <f t="shared" si="48"/>
        <v>0</v>
      </c>
      <c r="DIP19" s="487">
        <f t="shared" si="48"/>
        <v>0</v>
      </c>
      <c r="DIQ19" s="487">
        <f t="shared" si="48"/>
        <v>0</v>
      </c>
      <c r="DIR19" s="487">
        <f t="shared" si="48"/>
        <v>0</v>
      </c>
      <c r="DIS19" s="487">
        <f t="shared" si="48"/>
        <v>0</v>
      </c>
      <c r="DIT19" s="487">
        <f t="shared" si="48"/>
        <v>0</v>
      </c>
      <c r="DIU19" s="487">
        <f t="shared" si="48"/>
        <v>0</v>
      </c>
      <c r="DIV19" s="487">
        <f t="shared" si="48"/>
        <v>0</v>
      </c>
      <c r="DIW19" s="487">
        <f t="shared" si="48"/>
        <v>0</v>
      </c>
      <c r="DIX19" s="487">
        <f t="shared" si="48"/>
        <v>0</v>
      </c>
      <c r="DIY19" s="487">
        <f t="shared" si="48"/>
        <v>0</v>
      </c>
      <c r="DIZ19" s="487">
        <f t="shared" si="48"/>
        <v>0</v>
      </c>
      <c r="DJA19" s="487">
        <f t="shared" si="48"/>
        <v>0</v>
      </c>
      <c r="DJB19" s="487">
        <f t="shared" si="48"/>
        <v>0</v>
      </c>
      <c r="DJC19" s="487">
        <f t="shared" si="48"/>
        <v>0</v>
      </c>
      <c r="DJD19" s="487">
        <f t="shared" si="48"/>
        <v>0</v>
      </c>
      <c r="DJE19" s="487">
        <f t="shared" si="48"/>
        <v>0</v>
      </c>
      <c r="DJF19" s="487">
        <f t="shared" si="48"/>
        <v>0</v>
      </c>
      <c r="DJG19" s="487">
        <f t="shared" si="48"/>
        <v>0</v>
      </c>
      <c r="DJH19" s="487">
        <f t="shared" si="48"/>
        <v>0</v>
      </c>
      <c r="DJI19" s="487">
        <f t="shared" si="48"/>
        <v>0</v>
      </c>
      <c r="DJJ19" s="487">
        <f t="shared" si="48"/>
        <v>0</v>
      </c>
      <c r="DJK19" s="487">
        <f t="shared" si="48"/>
        <v>0</v>
      </c>
      <c r="DJL19" s="487">
        <f t="shared" si="48"/>
        <v>0</v>
      </c>
      <c r="DJM19" s="487">
        <f t="shared" si="48"/>
        <v>0</v>
      </c>
      <c r="DJN19" s="487">
        <f t="shared" si="48"/>
        <v>0</v>
      </c>
      <c r="DJO19" s="487">
        <f t="shared" si="48"/>
        <v>0</v>
      </c>
      <c r="DJP19" s="487">
        <f t="shared" si="48"/>
        <v>0</v>
      </c>
      <c r="DJQ19" s="487">
        <f t="shared" si="48"/>
        <v>0</v>
      </c>
      <c r="DJR19" s="487">
        <f t="shared" si="48"/>
        <v>0</v>
      </c>
      <c r="DJS19" s="487">
        <f t="shared" si="48"/>
        <v>0</v>
      </c>
      <c r="DJT19" s="487">
        <f t="shared" si="48"/>
        <v>0</v>
      </c>
      <c r="DJU19" s="487">
        <f t="shared" si="48"/>
        <v>0</v>
      </c>
      <c r="DJV19" s="487">
        <f t="shared" si="48"/>
        <v>0</v>
      </c>
      <c r="DJW19" s="487">
        <f t="shared" si="48"/>
        <v>0</v>
      </c>
      <c r="DJX19" s="487">
        <f t="shared" si="48"/>
        <v>0</v>
      </c>
      <c r="DJY19" s="487">
        <f t="shared" si="48"/>
        <v>0</v>
      </c>
      <c r="DJZ19" s="487">
        <f t="shared" si="48"/>
        <v>0</v>
      </c>
      <c r="DKA19" s="487">
        <f t="shared" si="48"/>
        <v>0</v>
      </c>
      <c r="DKB19" s="487">
        <f t="shared" si="48"/>
        <v>0</v>
      </c>
      <c r="DKC19" s="487">
        <f t="shared" si="48"/>
        <v>0</v>
      </c>
      <c r="DKD19" s="487">
        <f t="shared" si="48"/>
        <v>0</v>
      </c>
      <c r="DKE19" s="487">
        <f t="shared" si="48"/>
        <v>0</v>
      </c>
      <c r="DKF19" s="487">
        <f t="shared" si="48"/>
        <v>0</v>
      </c>
      <c r="DKG19" s="487">
        <f t="shared" si="48"/>
        <v>0</v>
      </c>
      <c r="DKH19" s="487">
        <f t="shared" si="48"/>
        <v>0</v>
      </c>
      <c r="DKI19" s="487">
        <f t="shared" si="48"/>
        <v>0</v>
      </c>
      <c r="DKJ19" s="487">
        <f t="shared" si="48"/>
        <v>0</v>
      </c>
      <c r="DKK19" s="487">
        <f t="shared" si="48"/>
        <v>0</v>
      </c>
      <c r="DKL19" s="487">
        <f t="shared" si="48"/>
        <v>0</v>
      </c>
      <c r="DKM19" s="487">
        <f t="shared" si="48"/>
        <v>0</v>
      </c>
      <c r="DKN19" s="487">
        <f t="shared" si="48"/>
        <v>0</v>
      </c>
      <c r="DKO19" s="487">
        <f t="shared" si="48"/>
        <v>0</v>
      </c>
      <c r="DKP19" s="487">
        <f t="shared" si="48"/>
        <v>0</v>
      </c>
      <c r="DKQ19" s="487">
        <f t="shared" si="48"/>
        <v>0</v>
      </c>
      <c r="DKR19" s="487">
        <f t="shared" si="48"/>
        <v>0</v>
      </c>
      <c r="DKS19" s="487">
        <f t="shared" si="48"/>
        <v>0</v>
      </c>
      <c r="DKT19" s="487">
        <f t="shared" si="48"/>
        <v>0</v>
      </c>
      <c r="DKU19" s="487">
        <f t="shared" si="48"/>
        <v>0</v>
      </c>
      <c r="DKV19" s="487">
        <f t="shared" si="48"/>
        <v>0</v>
      </c>
      <c r="DKW19" s="487">
        <f t="shared" ref="DKW19:DNH19" si="49">DKS8</f>
        <v>0</v>
      </c>
      <c r="DKX19" s="487">
        <f t="shared" si="49"/>
        <v>0</v>
      </c>
      <c r="DKY19" s="487">
        <f t="shared" si="49"/>
        <v>0</v>
      </c>
      <c r="DKZ19" s="487">
        <f t="shared" si="49"/>
        <v>0</v>
      </c>
      <c r="DLA19" s="487">
        <f t="shared" si="49"/>
        <v>0</v>
      </c>
      <c r="DLB19" s="487">
        <f t="shared" si="49"/>
        <v>0</v>
      </c>
      <c r="DLC19" s="487">
        <f t="shared" si="49"/>
        <v>0</v>
      </c>
      <c r="DLD19" s="487">
        <f t="shared" si="49"/>
        <v>0</v>
      </c>
      <c r="DLE19" s="487">
        <f t="shared" si="49"/>
        <v>0</v>
      </c>
      <c r="DLF19" s="487">
        <f t="shared" si="49"/>
        <v>0</v>
      </c>
      <c r="DLG19" s="487">
        <f t="shared" si="49"/>
        <v>0</v>
      </c>
      <c r="DLH19" s="487">
        <f t="shared" si="49"/>
        <v>0</v>
      </c>
      <c r="DLI19" s="487">
        <f t="shared" si="49"/>
        <v>0</v>
      </c>
      <c r="DLJ19" s="487">
        <f t="shared" si="49"/>
        <v>0</v>
      </c>
      <c r="DLK19" s="487">
        <f t="shared" si="49"/>
        <v>0</v>
      </c>
      <c r="DLL19" s="487">
        <f t="shared" si="49"/>
        <v>0</v>
      </c>
      <c r="DLM19" s="487">
        <f t="shared" si="49"/>
        <v>0</v>
      </c>
      <c r="DLN19" s="487">
        <f t="shared" si="49"/>
        <v>0</v>
      </c>
      <c r="DLO19" s="487">
        <f t="shared" si="49"/>
        <v>0</v>
      </c>
      <c r="DLP19" s="487">
        <f t="shared" si="49"/>
        <v>0</v>
      </c>
      <c r="DLQ19" s="487">
        <f t="shared" si="49"/>
        <v>0</v>
      </c>
      <c r="DLR19" s="487">
        <f t="shared" si="49"/>
        <v>0</v>
      </c>
      <c r="DLS19" s="487">
        <f t="shared" si="49"/>
        <v>0</v>
      </c>
      <c r="DLT19" s="487">
        <f t="shared" si="49"/>
        <v>0</v>
      </c>
      <c r="DLU19" s="487">
        <f t="shared" si="49"/>
        <v>0</v>
      </c>
      <c r="DLV19" s="487">
        <f t="shared" si="49"/>
        <v>0</v>
      </c>
      <c r="DLW19" s="487">
        <f t="shared" si="49"/>
        <v>0</v>
      </c>
      <c r="DLX19" s="487">
        <f t="shared" si="49"/>
        <v>0</v>
      </c>
      <c r="DLY19" s="487">
        <f t="shared" si="49"/>
        <v>0</v>
      </c>
      <c r="DLZ19" s="487">
        <f t="shared" si="49"/>
        <v>0</v>
      </c>
      <c r="DMA19" s="487">
        <f t="shared" si="49"/>
        <v>0</v>
      </c>
      <c r="DMB19" s="487">
        <f t="shared" si="49"/>
        <v>0</v>
      </c>
      <c r="DMC19" s="487">
        <f t="shared" si="49"/>
        <v>0</v>
      </c>
      <c r="DMD19" s="487">
        <f t="shared" si="49"/>
        <v>0</v>
      </c>
      <c r="DME19" s="487">
        <f t="shared" si="49"/>
        <v>0</v>
      </c>
      <c r="DMF19" s="487">
        <f t="shared" si="49"/>
        <v>0</v>
      </c>
      <c r="DMG19" s="487">
        <f t="shared" si="49"/>
        <v>0</v>
      </c>
      <c r="DMH19" s="487">
        <f t="shared" si="49"/>
        <v>0</v>
      </c>
      <c r="DMI19" s="487">
        <f t="shared" si="49"/>
        <v>0</v>
      </c>
      <c r="DMJ19" s="487">
        <f t="shared" si="49"/>
        <v>0</v>
      </c>
      <c r="DMK19" s="487">
        <f t="shared" si="49"/>
        <v>0</v>
      </c>
      <c r="DML19" s="487">
        <f t="shared" si="49"/>
        <v>0</v>
      </c>
      <c r="DMM19" s="487">
        <f t="shared" si="49"/>
        <v>0</v>
      </c>
      <c r="DMN19" s="487">
        <f t="shared" si="49"/>
        <v>0</v>
      </c>
      <c r="DMO19" s="487">
        <f t="shared" si="49"/>
        <v>0</v>
      </c>
      <c r="DMP19" s="487">
        <f t="shared" si="49"/>
        <v>0</v>
      </c>
      <c r="DMQ19" s="487">
        <f t="shared" si="49"/>
        <v>0</v>
      </c>
      <c r="DMR19" s="487">
        <f t="shared" si="49"/>
        <v>0</v>
      </c>
      <c r="DMS19" s="487">
        <f t="shared" si="49"/>
        <v>0</v>
      </c>
      <c r="DMT19" s="487">
        <f t="shared" si="49"/>
        <v>0</v>
      </c>
      <c r="DMU19" s="487">
        <f t="shared" si="49"/>
        <v>0</v>
      </c>
      <c r="DMV19" s="487">
        <f t="shared" si="49"/>
        <v>0</v>
      </c>
      <c r="DMW19" s="487">
        <f t="shared" si="49"/>
        <v>0</v>
      </c>
      <c r="DMX19" s="487">
        <f t="shared" si="49"/>
        <v>0</v>
      </c>
      <c r="DMY19" s="487">
        <f t="shared" si="49"/>
        <v>0</v>
      </c>
      <c r="DMZ19" s="487">
        <f t="shared" si="49"/>
        <v>0</v>
      </c>
      <c r="DNA19" s="487">
        <f t="shared" si="49"/>
        <v>0</v>
      </c>
      <c r="DNB19" s="487">
        <f t="shared" si="49"/>
        <v>0</v>
      </c>
      <c r="DNC19" s="487">
        <f t="shared" si="49"/>
        <v>0</v>
      </c>
      <c r="DND19" s="487">
        <f t="shared" si="49"/>
        <v>0</v>
      </c>
      <c r="DNE19" s="487">
        <f t="shared" si="49"/>
        <v>0</v>
      </c>
      <c r="DNF19" s="487">
        <f t="shared" si="49"/>
        <v>0</v>
      </c>
      <c r="DNG19" s="487">
        <f t="shared" si="49"/>
        <v>0</v>
      </c>
      <c r="DNH19" s="487">
        <f t="shared" si="49"/>
        <v>0</v>
      </c>
      <c r="DNI19" s="487">
        <f t="shared" ref="DNI19:DPT19" si="50">DNE8</f>
        <v>0</v>
      </c>
      <c r="DNJ19" s="487">
        <f t="shared" si="50"/>
        <v>0</v>
      </c>
      <c r="DNK19" s="487">
        <f t="shared" si="50"/>
        <v>0</v>
      </c>
      <c r="DNL19" s="487">
        <f t="shared" si="50"/>
        <v>0</v>
      </c>
      <c r="DNM19" s="487">
        <f t="shared" si="50"/>
        <v>0</v>
      </c>
      <c r="DNN19" s="487">
        <f t="shared" si="50"/>
        <v>0</v>
      </c>
      <c r="DNO19" s="487">
        <f t="shared" si="50"/>
        <v>0</v>
      </c>
      <c r="DNP19" s="487">
        <f t="shared" si="50"/>
        <v>0</v>
      </c>
      <c r="DNQ19" s="487">
        <f t="shared" si="50"/>
        <v>0</v>
      </c>
      <c r="DNR19" s="487">
        <f t="shared" si="50"/>
        <v>0</v>
      </c>
      <c r="DNS19" s="487">
        <f t="shared" si="50"/>
        <v>0</v>
      </c>
      <c r="DNT19" s="487">
        <f t="shared" si="50"/>
        <v>0</v>
      </c>
      <c r="DNU19" s="487">
        <f t="shared" si="50"/>
        <v>0</v>
      </c>
      <c r="DNV19" s="487">
        <f t="shared" si="50"/>
        <v>0</v>
      </c>
      <c r="DNW19" s="487">
        <f t="shared" si="50"/>
        <v>0</v>
      </c>
      <c r="DNX19" s="487">
        <f t="shared" si="50"/>
        <v>0</v>
      </c>
      <c r="DNY19" s="487">
        <f t="shared" si="50"/>
        <v>0</v>
      </c>
      <c r="DNZ19" s="487">
        <f t="shared" si="50"/>
        <v>0</v>
      </c>
      <c r="DOA19" s="487">
        <f t="shared" si="50"/>
        <v>0</v>
      </c>
      <c r="DOB19" s="487">
        <f t="shared" si="50"/>
        <v>0</v>
      </c>
      <c r="DOC19" s="487">
        <f t="shared" si="50"/>
        <v>0</v>
      </c>
      <c r="DOD19" s="487">
        <f t="shared" si="50"/>
        <v>0</v>
      </c>
      <c r="DOE19" s="487">
        <f t="shared" si="50"/>
        <v>0</v>
      </c>
      <c r="DOF19" s="487">
        <f t="shared" si="50"/>
        <v>0</v>
      </c>
      <c r="DOG19" s="487">
        <f t="shared" si="50"/>
        <v>0</v>
      </c>
      <c r="DOH19" s="487">
        <f t="shared" si="50"/>
        <v>0</v>
      </c>
      <c r="DOI19" s="487">
        <f t="shared" si="50"/>
        <v>0</v>
      </c>
      <c r="DOJ19" s="487">
        <f t="shared" si="50"/>
        <v>0</v>
      </c>
      <c r="DOK19" s="487">
        <f t="shared" si="50"/>
        <v>0</v>
      </c>
      <c r="DOL19" s="487">
        <f t="shared" si="50"/>
        <v>0</v>
      </c>
      <c r="DOM19" s="487">
        <f t="shared" si="50"/>
        <v>0</v>
      </c>
      <c r="DON19" s="487">
        <f t="shared" si="50"/>
        <v>0</v>
      </c>
      <c r="DOO19" s="487">
        <f t="shared" si="50"/>
        <v>0</v>
      </c>
      <c r="DOP19" s="487">
        <f t="shared" si="50"/>
        <v>0</v>
      </c>
      <c r="DOQ19" s="487">
        <f t="shared" si="50"/>
        <v>0</v>
      </c>
      <c r="DOR19" s="487">
        <f t="shared" si="50"/>
        <v>0</v>
      </c>
      <c r="DOS19" s="487">
        <f t="shared" si="50"/>
        <v>0</v>
      </c>
      <c r="DOT19" s="487">
        <f t="shared" si="50"/>
        <v>0</v>
      </c>
      <c r="DOU19" s="487">
        <f t="shared" si="50"/>
        <v>0</v>
      </c>
      <c r="DOV19" s="487">
        <f t="shared" si="50"/>
        <v>0</v>
      </c>
      <c r="DOW19" s="487">
        <f t="shared" si="50"/>
        <v>0</v>
      </c>
      <c r="DOX19" s="487">
        <f t="shared" si="50"/>
        <v>0</v>
      </c>
      <c r="DOY19" s="487">
        <f t="shared" si="50"/>
        <v>0</v>
      </c>
      <c r="DOZ19" s="487">
        <f t="shared" si="50"/>
        <v>0</v>
      </c>
      <c r="DPA19" s="487">
        <f t="shared" si="50"/>
        <v>0</v>
      </c>
      <c r="DPB19" s="487">
        <f t="shared" si="50"/>
        <v>0</v>
      </c>
      <c r="DPC19" s="487">
        <f t="shared" si="50"/>
        <v>0</v>
      </c>
      <c r="DPD19" s="487">
        <f t="shared" si="50"/>
        <v>0</v>
      </c>
      <c r="DPE19" s="487">
        <f t="shared" si="50"/>
        <v>0</v>
      </c>
      <c r="DPF19" s="487">
        <f t="shared" si="50"/>
        <v>0</v>
      </c>
      <c r="DPG19" s="487">
        <f t="shared" si="50"/>
        <v>0</v>
      </c>
      <c r="DPH19" s="487">
        <f t="shared" si="50"/>
        <v>0</v>
      </c>
      <c r="DPI19" s="487">
        <f t="shared" si="50"/>
        <v>0</v>
      </c>
      <c r="DPJ19" s="487">
        <f t="shared" si="50"/>
        <v>0</v>
      </c>
      <c r="DPK19" s="487">
        <f t="shared" si="50"/>
        <v>0</v>
      </c>
      <c r="DPL19" s="487">
        <f t="shared" si="50"/>
        <v>0</v>
      </c>
      <c r="DPM19" s="487">
        <f t="shared" si="50"/>
        <v>0</v>
      </c>
      <c r="DPN19" s="487">
        <f t="shared" si="50"/>
        <v>0</v>
      </c>
      <c r="DPO19" s="487">
        <f t="shared" si="50"/>
        <v>0</v>
      </c>
      <c r="DPP19" s="487">
        <f t="shared" si="50"/>
        <v>0</v>
      </c>
      <c r="DPQ19" s="487">
        <f t="shared" si="50"/>
        <v>0</v>
      </c>
      <c r="DPR19" s="487">
        <f t="shared" si="50"/>
        <v>0</v>
      </c>
      <c r="DPS19" s="487">
        <f t="shared" si="50"/>
        <v>0</v>
      </c>
      <c r="DPT19" s="487">
        <f t="shared" si="50"/>
        <v>0</v>
      </c>
      <c r="DPU19" s="487">
        <f t="shared" ref="DPU19:DSF19" si="51">DPQ8</f>
        <v>0</v>
      </c>
      <c r="DPV19" s="487">
        <f t="shared" si="51"/>
        <v>0</v>
      </c>
      <c r="DPW19" s="487">
        <f t="shared" si="51"/>
        <v>0</v>
      </c>
      <c r="DPX19" s="487">
        <f t="shared" si="51"/>
        <v>0</v>
      </c>
      <c r="DPY19" s="487">
        <f t="shared" si="51"/>
        <v>0</v>
      </c>
      <c r="DPZ19" s="487">
        <f t="shared" si="51"/>
        <v>0</v>
      </c>
      <c r="DQA19" s="487">
        <f t="shared" si="51"/>
        <v>0</v>
      </c>
      <c r="DQB19" s="487">
        <f t="shared" si="51"/>
        <v>0</v>
      </c>
      <c r="DQC19" s="487">
        <f t="shared" si="51"/>
        <v>0</v>
      </c>
      <c r="DQD19" s="487">
        <f t="shared" si="51"/>
        <v>0</v>
      </c>
      <c r="DQE19" s="487">
        <f t="shared" si="51"/>
        <v>0</v>
      </c>
      <c r="DQF19" s="487">
        <f t="shared" si="51"/>
        <v>0</v>
      </c>
      <c r="DQG19" s="487">
        <f t="shared" si="51"/>
        <v>0</v>
      </c>
      <c r="DQH19" s="487">
        <f t="shared" si="51"/>
        <v>0</v>
      </c>
      <c r="DQI19" s="487">
        <f t="shared" si="51"/>
        <v>0</v>
      </c>
      <c r="DQJ19" s="487">
        <f t="shared" si="51"/>
        <v>0</v>
      </c>
      <c r="DQK19" s="487">
        <f t="shared" si="51"/>
        <v>0</v>
      </c>
      <c r="DQL19" s="487">
        <f t="shared" si="51"/>
        <v>0</v>
      </c>
      <c r="DQM19" s="487">
        <f t="shared" si="51"/>
        <v>0</v>
      </c>
      <c r="DQN19" s="487">
        <f t="shared" si="51"/>
        <v>0</v>
      </c>
      <c r="DQO19" s="487">
        <f t="shared" si="51"/>
        <v>0</v>
      </c>
      <c r="DQP19" s="487">
        <f t="shared" si="51"/>
        <v>0</v>
      </c>
      <c r="DQQ19" s="487">
        <f t="shared" si="51"/>
        <v>0</v>
      </c>
      <c r="DQR19" s="487">
        <f t="shared" si="51"/>
        <v>0</v>
      </c>
      <c r="DQS19" s="487">
        <f t="shared" si="51"/>
        <v>0</v>
      </c>
      <c r="DQT19" s="487">
        <f t="shared" si="51"/>
        <v>0</v>
      </c>
      <c r="DQU19" s="487">
        <f t="shared" si="51"/>
        <v>0</v>
      </c>
      <c r="DQV19" s="487">
        <f t="shared" si="51"/>
        <v>0</v>
      </c>
      <c r="DQW19" s="487">
        <f t="shared" si="51"/>
        <v>0</v>
      </c>
      <c r="DQX19" s="487">
        <f t="shared" si="51"/>
        <v>0</v>
      </c>
      <c r="DQY19" s="487">
        <f t="shared" si="51"/>
        <v>0</v>
      </c>
      <c r="DQZ19" s="487">
        <f t="shared" si="51"/>
        <v>0</v>
      </c>
      <c r="DRA19" s="487">
        <f t="shared" si="51"/>
        <v>0</v>
      </c>
      <c r="DRB19" s="487">
        <f t="shared" si="51"/>
        <v>0</v>
      </c>
      <c r="DRC19" s="487">
        <f t="shared" si="51"/>
        <v>0</v>
      </c>
      <c r="DRD19" s="487">
        <f t="shared" si="51"/>
        <v>0</v>
      </c>
      <c r="DRE19" s="487">
        <f t="shared" si="51"/>
        <v>0</v>
      </c>
      <c r="DRF19" s="487">
        <f t="shared" si="51"/>
        <v>0</v>
      </c>
      <c r="DRG19" s="487">
        <f t="shared" si="51"/>
        <v>0</v>
      </c>
      <c r="DRH19" s="487">
        <f t="shared" si="51"/>
        <v>0</v>
      </c>
      <c r="DRI19" s="487">
        <f t="shared" si="51"/>
        <v>0</v>
      </c>
      <c r="DRJ19" s="487">
        <f t="shared" si="51"/>
        <v>0</v>
      </c>
      <c r="DRK19" s="487">
        <f t="shared" si="51"/>
        <v>0</v>
      </c>
      <c r="DRL19" s="487">
        <f t="shared" si="51"/>
        <v>0</v>
      </c>
      <c r="DRM19" s="487">
        <f t="shared" si="51"/>
        <v>0</v>
      </c>
      <c r="DRN19" s="487">
        <f t="shared" si="51"/>
        <v>0</v>
      </c>
      <c r="DRO19" s="487">
        <f t="shared" si="51"/>
        <v>0</v>
      </c>
      <c r="DRP19" s="487">
        <f t="shared" si="51"/>
        <v>0</v>
      </c>
      <c r="DRQ19" s="487">
        <f t="shared" si="51"/>
        <v>0</v>
      </c>
      <c r="DRR19" s="487">
        <f t="shared" si="51"/>
        <v>0</v>
      </c>
      <c r="DRS19" s="487">
        <f t="shared" si="51"/>
        <v>0</v>
      </c>
      <c r="DRT19" s="487">
        <f t="shared" si="51"/>
        <v>0</v>
      </c>
      <c r="DRU19" s="487">
        <f t="shared" si="51"/>
        <v>0</v>
      </c>
      <c r="DRV19" s="487">
        <f t="shared" si="51"/>
        <v>0</v>
      </c>
      <c r="DRW19" s="487">
        <f t="shared" si="51"/>
        <v>0</v>
      </c>
      <c r="DRX19" s="487">
        <f t="shared" si="51"/>
        <v>0</v>
      </c>
      <c r="DRY19" s="487">
        <f t="shared" si="51"/>
        <v>0</v>
      </c>
      <c r="DRZ19" s="487">
        <f t="shared" si="51"/>
        <v>0</v>
      </c>
      <c r="DSA19" s="487">
        <f t="shared" si="51"/>
        <v>0</v>
      </c>
      <c r="DSB19" s="487">
        <f t="shared" si="51"/>
        <v>0</v>
      </c>
      <c r="DSC19" s="487">
        <f t="shared" si="51"/>
        <v>0</v>
      </c>
      <c r="DSD19" s="487">
        <f t="shared" si="51"/>
        <v>0</v>
      </c>
      <c r="DSE19" s="487">
        <f t="shared" si="51"/>
        <v>0</v>
      </c>
      <c r="DSF19" s="487">
        <f t="shared" si="51"/>
        <v>0</v>
      </c>
      <c r="DSG19" s="487">
        <f t="shared" ref="DSG19:DUR19" si="52">DSC8</f>
        <v>0</v>
      </c>
      <c r="DSH19" s="487">
        <f t="shared" si="52"/>
        <v>0</v>
      </c>
      <c r="DSI19" s="487">
        <f t="shared" si="52"/>
        <v>0</v>
      </c>
      <c r="DSJ19" s="487">
        <f t="shared" si="52"/>
        <v>0</v>
      </c>
      <c r="DSK19" s="487">
        <f t="shared" si="52"/>
        <v>0</v>
      </c>
      <c r="DSL19" s="487">
        <f t="shared" si="52"/>
        <v>0</v>
      </c>
      <c r="DSM19" s="487">
        <f t="shared" si="52"/>
        <v>0</v>
      </c>
      <c r="DSN19" s="487">
        <f t="shared" si="52"/>
        <v>0</v>
      </c>
      <c r="DSO19" s="487">
        <f t="shared" si="52"/>
        <v>0</v>
      </c>
      <c r="DSP19" s="487">
        <f t="shared" si="52"/>
        <v>0</v>
      </c>
      <c r="DSQ19" s="487">
        <f t="shared" si="52"/>
        <v>0</v>
      </c>
      <c r="DSR19" s="487">
        <f t="shared" si="52"/>
        <v>0</v>
      </c>
      <c r="DSS19" s="487">
        <f t="shared" si="52"/>
        <v>0</v>
      </c>
      <c r="DST19" s="487">
        <f t="shared" si="52"/>
        <v>0</v>
      </c>
      <c r="DSU19" s="487">
        <f t="shared" si="52"/>
        <v>0</v>
      </c>
      <c r="DSV19" s="487">
        <f t="shared" si="52"/>
        <v>0</v>
      </c>
      <c r="DSW19" s="487">
        <f t="shared" si="52"/>
        <v>0</v>
      </c>
      <c r="DSX19" s="487">
        <f t="shared" si="52"/>
        <v>0</v>
      </c>
      <c r="DSY19" s="487">
        <f t="shared" si="52"/>
        <v>0</v>
      </c>
      <c r="DSZ19" s="487">
        <f t="shared" si="52"/>
        <v>0</v>
      </c>
      <c r="DTA19" s="487">
        <f t="shared" si="52"/>
        <v>0</v>
      </c>
      <c r="DTB19" s="487">
        <f t="shared" si="52"/>
        <v>0</v>
      </c>
      <c r="DTC19" s="487">
        <f t="shared" si="52"/>
        <v>0</v>
      </c>
      <c r="DTD19" s="487">
        <f t="shared" si="52"/>
        <v>0</v>
      </c>
      <c r="DTE19" s="487">
        <f t="shared" si="52"/>
        <v>0</v>
      </c>
      <c r="DTF19" s="487">
        <f t="shared" si="52"/>
        <v>0</v>
      </c>
      <c r="DTG19" s="487">
        <f t="shared" si="52"/>
        <v>0</v>
      </c>
      <c r="DTH19" s="487">
        <f t="shared" si="52"/>
        <v>0</v>
      </c>
      <c r="DTI19" s="487">
        <f t="shared" si="52"/>
        <v>0</v>
      </c>
      <c r="DTJ19" s="487">
        <f t="shared" si="52"/>
        <v>0</v>
      </c>
      <c r="DTK19" s="487">
        <f t="shared" si="52"/>
        <v>0</v>
      </c>
      <c r="DTL19" s="487">
        <f t="shared" si="52"/>
        <v>0</v>
      </c>
      <c r="DTM19" s="487">
        <f t="shared" si="52"/>
        <v>0</v>
      </c>
      <c r="DTN19" s="487">
        <f t="shared" si="52"/>
        <v>0</v>
      </c>
      <c r="DTO19" s="487">
        <f t="shared" si="52"/>
        <v>0</v>
      </c>
      <c r="DTP19" s="487">
        <f t="shared" si="52"/>
        <v>0</v>
      </c>
      <c r="DTQ19" s="487">
        <f t="shared" si="52"/>
        <v>0</v>
      </c>
      <c r="DTR19" s="487">
        <f t="shared" si="52"/>
        <v>0</v>
      </c>
      <c r="DTS19" s="487">
        <f t="shared" si="52"/>
        <v>0</v>
      </c>
      <c r="DTT19" s="487">
        <f t="shared" si="52"/>
        <v>0</v>
      </c>
      <c r="DTU19" s="487">
        <f t="shared" si="52"/>
        <v>0</v>
      </c>
      <c r="DTV19" s="487">
        <f t="shared" si="52"/>
        <v>0</v>
      </c>
      <c r="DTW19" s="487">
        <f t="shared" si="52"/>
        <v>0</v>
      </c>
      <c r="DTX19" s="487">
        <f t="shared" si="52"/>
        <v>0</v>
      </c>
      <c r="DTY19" s="487">
        <f t="shared" si="52"/>
        <v>0</v>
      </c>
      <c r="DTZ19" s="487">
        <f t="shared" si="52"/>
        <v>0</v>
      </c>
      <c r="DUA19" s="487">
        <f t="shared" si="52"/>
        <v>0</v>
      </c>
      <c r="DUB19" s="487">
        <f t="shared" si="52"/>
        <v>0</v>
      </c>
      <c r="DUC19" s="487">
        <f t="shared" si="52"/>
        <v>0</v>
      </c>
      <c r="DUD19" s="487">
        <f t="shared" si="52"/>
        <v>0</v>
      </c>
      <c r="DUE19" s="487">
        <f t="shared" si="52"/>
        <v>0</v>
      </c>
      <c r="DUF19" s="487">
        <f t="shared" si="52"/>
        <v>0</v>
      </c>
      <c r="DUG19" s="487">
        <f t="shared" si="52"/>
        <v>0</v>
      </c>
      <c r="DUH19" s="487">
        <f t="shared" si="52"/>
        <v>0</v>
      </c>
      <c r="DUI19" s="487">
        <f t="shared" si="52"/>
        <v>0</v>
      </c>
      <c r="DUJ19" s="487">
        <f t="shared" si="52"/>
        <v>0</v>
      </c>
      <c r="DUK19" s="487">
        <f t="shared" si="52"/>
        <v>0</v>
      </c>
      <c r="DUL19" s="487">
        <f t="shared" si="52"/>
        <v>0</v>
      </c>
      <c r="DUM19" s="487">
        <f t="shared" si="52"/>
        <v>0</v>
      </c>
      <c r="DUN19" s="487">
        <f t="shared" si="52"/>
        <v>0</v>
      </c>
      <c r="DUO19" s="487">
        <f t="shared" si="52"/>
        <v>0</v>
      </c>
      <c r="DUP19" s="487">
        <f t="shared" si="52"/>
        <v>0</v>
      </c>
      <c r="DUQ19" s="487">
        <f t="shared" si="52"/>
        <v>0</v>
      </c>
      <c r="DUR19" s="487">
        <f t="shared" si="52"/>
        <v>0</v>
      </c>
      <c r="DUS19" s="487">
        <f t="shared" ref="DUS19:DXD19" si="53">DUO8</f>
        <v>0</v>
      </c>
      <c r="DUT19" s="487">
        <f t="shared" si="53"/>
        <v>0</v>
      </c>
      <c r="DUU19" s="487">
        <f t="shared" si="53"/>
        <v>0</v>
      </c>
      <c r="DUV19" s="487">
        <f t="shared" si="53"/>
        <v>0</v>
      </c>
      <c r="DUW19" s="487">
        <f t="shared" si="53"/>
        <v>0</v>
      </c>
      <c r="DUX19" s="487">
        <f t="shared" si="53"/>
        <v>0</v>
      </c>
      <c r="DUY19" s="487">
        <f t="shared" si="53"/>
        <v>0</v>
      </c>
      <c r="DUZ19" s="487">
        <f t="shared" si="53"/>
        <v>0</v>
      </c>
      <c r="DVA19" s="487">
        <f t="shared" si="53"/>
        <v>0</v>
      </c>
      <c r="DVB19" s="487">
        <f t="shared" si="53"/>
        <v>0</v>
      </c>
      <c r="DVC19" s="487">
        <f t="shared" si="53"/>
        <v>0</v>
      </c>
      <c r="DVD19" s="487">
        <f t="shared" si="53"/>
        <v>0</v>
      </c>
      <c r="DVE19" s="487">
        <f t="shared" si="53"/>
        <v>0</v>
      </c>
      <c r="DVF19" s="487">
        <f t="shared" si="53"/>
        <v>0</v>
      </c>
      <c r="DVG19" s="487">
        <f t="shared" si="53"/>
        <v>0</v>
      </c>
      <c r="DVH19" s="487">
        <f t="shared" si="53"/>
        <v>0</v>
      </c>
      <c r="DVI19" s="487">
        <f t="shared" si="53"/>
        <v>0</v>
      </c>
      <c r="DVJ19" s="487">
        <f t="shared" si="53"/>
        <v>0</v>
      </c>
      <c r="DVK19" s="487">
        <f t="shared" si="53"/>
        <v>0</v>
      </c>
      <c r="DVL19" s="487">
        <f t="shared" si="53"/>
        <v>0</v>
      </c>
      <c r="DVM19" s="487">
        <f t="shared" si="53"/>
        <v>0</v>
      </c>
      <c r="DVN19" s="487">
        <f t="shared" si="53"/>
        <v>0</v>
      </c>
      <c r="DVO19" s="487">
        <f t="shared" si="53"/>
        <v>0</v>
      </c>
      <c r="DVP19" s="487">
        <f t="shared" si="53"/>
        <v>0</v>
      </c>
      <c r="DVQ19" s="487">
        <f t="shared" si="53"/>
        <v>0</v>
      </c>
      <c r="DVR19" s="487">
        <f t="shared" si="53"/>
        <v>0</v>
      </c>
      <c r="DVS19" s="487">
        <f t="shared" si="53"/>
        <v>0</v>
      </c>
      <c r="DVT19" s="487">
        <f t="shared" si="53"/>
        <v>0</v>
      </c>
      <c r="DVU19" s="487">
        <f t="shared" si="53"/>
        <v>0</v>
      </c>
      <c r="DVV19" s="487">
        <f t="shared" si="53"/>
        <v>0</v>
      </c>
      <c r="DVW19" s="487">
        <f t="shared" si="53"/>
        <v>0</v>
      </c>
      <c r="DVX19" s="487">
        <f t="shared" si="53"/>
        <v>0</v>
      </c>
      <c r="DVY19" s="487">
        <f t="shared" si="53"/>
        <v>0</v>
      </c>
      <c r="DVZ19" s="487">
        <f t="shared" si="53"/>
        <v>0</v>
      </c>
      <c r="DWA19" s="487">
        <f t="shared" si="53"/>
        <v>0</v>
      </c>
      <c r="DWB19" s="487">
        <f t="shared" si="53"/>
        <v>0</v>
      </c>
      <c r="DWC19" s="487">
        <f t="shared" si="53"/>
        <v>0</v>
      </c>
      <c r="DWD19" s="487">
        <f t="shared" si="53"/>
        <v>0</v>
      </c>
      <c r="DWE19" s="487">
        <f t="shared" si="53"/>
        <v>0</v>
      </c>
      <c r="DWF19" s="487">
        <f t="shared" si="53"/>
        <v>0</v>
      </c>
      <c r="DWG19" s="487">
        <f t="shared" si="53"/>
        <v>0</v>
      </c>
      <c r="DWH19" s="487">
        <f t="shared" si="53"/>
        <v>0</v>
      </c>
      <c r="DWI19" s="487">
        <f t="shared" si="53"/>
        <v>0</v>
      </c>
      <c r="DWJ19" s="487">
        <f t="shared" si="53"/>
        <v>0</v>
      </c>
      <c r="DWK19" s="487">
        <f t="shared" si="53"/>
        <v>0</v>
      </c>
      <c r="DWL19" s="487">
        <f t="shared" si="53"/>
        <v>0</v>
      </c>
      <c r="DWM19" s="487">
        <f t="shared" si="53"/>
        <v>0</v>
      </c>
      <c r="DWN19" s="487">
        <f t="shared" si="53"/>
        <v>0</v>
      </c>
      <c r="DWO19" s="487">
        <f t="shared" si="53"/>
        <v>0</v>
      </c>
      <c r="DWP19" s="487">
        <f t="shared" si="53"/>
        <v>0</v>
      </c>
      <c r="DWQ19" s="487">
        <f t="shared" si="53"/>
        <v>0</v>
      </c>
      <c r="DWR19" s="487">
        <f t="shared" si="53"/>
        <v>0</v>
      </c>
      <c r="DWS19" s="487">
        <f t="shared" si="53"/>
        <v>0</v>
      </c>
      <c r="DWT19" s="487">
        <f t="shared" si="53"/>
        <v>0</v>
      </c>
      <c r="DWU19" s="487">
        <f t="shared" si="53"/>
        <v>0</v>
      </c>
      <c r="DWV19" s="487">
        <f t="shared" si="53"/>
        <v>0</v>
      </c>
      <c r="DWW19" s="487">
        <f t="shared" si="53"/>
        <v>0</v>
      </c>
      <c r="DWX19" s="487">
        <f t="shared" si="53"/>
        <v>0</v>
      </c>
      <c r="DWY19" s="487">
        <f t="shared" si="53"/>
        <v>0</v>
      </c>
      <c r="DWZ19" s="487">
        <f t="shared" si="53"/>
        <v>0</v>
      </c>
      <c r="DXA19" s="487">
        <f t="shared" si="53"/>
        <v>0</v>
      </c>
      <c r="DXB19" s="487">
        <f t="shared" si="53"/>
        <v>0</v>
      </c>
      <c r="DXC19" s="487">
        <f t="shared" si="53"/>
        <v>0</v>
      </c>
      <c r="DXD19" s="487">
        <f t="shared" si="53"/>
        <v>0</v>
      </c>
      <c r="DXE19" s="487">
        <f t="shared" ref="DXE19:DZP19" si="54">DXA8</f>
        <v>0</v>
      </c>
      <c r="DXF19" s="487">
        <f t="shared" si="54"/>
        <v>0</v>
      </c>
      <c r="DXG19" s="487">
        <f t="shared" si="54"/>
        <v>0</v>
      </c>
      <c r="DXH19" s="487">
        <f t="shared" si="54"/>
        <v>0</v>
      </c>
      <c r="DXI19" s="487">
        <f t="shared" si="54"/>
        <v>0</v>
      </c>
      <c r="DXJ19" s="487">
        <f t="shared" si="54"/>
        <v>0</v>
      </c>
      <c r="DXK19" s="487">
        <f t="shared" si="54"/>
        <v>0</v>
      </c>
      <c r="DXL19" s="487">
        <f t="shared" si="54"/>
        <v>0</v>
      </c>
      <c r="DXM19" s="487">
        <f t="shared" si="54"/>
        <v>0</v>
      </c>
      <c r="DXN19" s="487">
        <f t="shared" si="54"/>
        <v>0</v>
      </c>
      <c r="DXO19" s="487">
        <f t="shared" si="54"/>
        <v>0</v>
      </c>
      <c r="DXP19" s="487">
        <f t="shared" si="54"/>
        <v>0</v>
      </c>
      <c r="DXQ19" s="487">
        <f t="shared" si="54"/>
        <v>0</v>
      </c>
      <c r="DXR19" s="487">
        <f t="shared" si="54"/>
        <v>0</v>
      </c>
      <c r="DXS19" s="487">
        <f t="shared" si="54"/>
        <v>0</v>
      </c>
      <c r="DXT19" s="487">
        <f t="shared" si="54"/>
        <v>0</v>
      </c>
      <c r="DXU19" s="487">
        <f t="shared" si="54"/>
        <v>0</v>
      </c>
      <c r="DXV19" s="487">
        <f t="shared" si="54"/>
        <v>0</v>
      </c>
      <c r="DXW19" s="487">
        <f t="shared" si="54"/>
        <v>0</v>
      </c>
      <c r="DXX19" s="487">
        <f t="shared" si="54"/>
        <v>0</v>
      </c>
      <c r="DXY19" s="487">
        <f t="shared" si="54"/>
        <v>0</v>
      </c>
      <c r="DXZ19" s="487">
        <f t="shared" si="54"/>
        <v>0</v>
      </c>
      <c r="DYA19" s="487">
        <f t="shared" si="54"/>
        <v>0</v>
      </c>
      <c r="DYB19" s="487">
        <f t="shared" si="54"/>
        <v>0</v>
      </c>
      <c r="DYC19" s="487">
        <f t="shared" si="54"/>
        <v>0</v>
      </c>
      <c r="DYD19" s="487">
        <f t="shared" si="54"/>
        <v>0</v>
      </c>
      <c r="DYE19" s="487">
        <f t="shared" si="54"/>
        <v>0</v>
      </c>
      <c r="DYF19" s="487">
        <f t="shared" si="54"/>
        <v>0</v>
      </c>
      <c r="DYG19" s="487">
        <f t="shared" si="54"/>
        <v>0</v>
      </c>
      <c r="DYH19" s="487">
        <f t="shared" si="54"/>
        <v>0</v>
      </c>
      <c r="DYI19" s="487">
        <f t="shared" si="54"/>
        <v>0</v>
      </c>
      <c r="DYJ19" s="487">
        <f t="shared" si="54"/>
        <v>0</v>
      </c>
      <c r="DYK19" s="487">
        <f t="shared" si="54"/>
        <v>0</v>
      </c>
      <c r="DYL19" s="487">
        <f t="shared" si="54"/>
        <v>0</v>
      </c>
      <c r="DYM19" s="487">
        <f t="shared" si="54"/>
        <v>0</v>
      </c>
      <c r="DYN19" s="487">
        <f t="shared" si="54"/>
        <v>0</v>
      </c>
      <c r="DYO19" s="487">
        <f t="shared" si="54"/>
        <v>0</v>
      </c>
      <c r="DYP19" s="487">
        <f t="shared" si="54"/>
        <v>0</v>
      </c>
      <c r="DYQ19" s="487">
        <f t="shared" si="54"/>
        <v>0</v>
      </c>
      <c r="DYR19" s="487">
        <f t="shared" si="54"/>
        <v>0</v>
      </c>
      <c r="DYS19" s="487">
        <f t="shared" si="54"/>
        <v>0</v>
      </c>
      <c r="DYT19" s="487">
        <f t="shared" si="54"/>
        <v>0</v>
      </c>
      <c r="DYU19" s="487">
        <f t="shared" si="54"/>
        <v>0</v>
      </c>
      <c r="DYV19" s="487">
        <f t="shared" si="54"/>
        <v>0</v>
      </c>
      <c r="DYW19" s="487">
        <f t="shared" si="54"/>
        <v>0</v>
      </c>
      <c r="DYX19" s="487">
        <f t="shared" si="54"/>
        <v>0</v>
      </c>
      <c r="DYY19" s="487">
        <f t="shared" si="54"/>
        <v>0</v>
      </c>
      <c r="DYZ19" s="487">
        <f t="shared" si="54"/>
        <v>0</v>
      </c>
      <c r="DZA19" s="487">
        <f t="shared" si="54"/>
        <v>0</v>
      </c>
      <c r="DZB19" s="487">
        <f t="shared" si="54"/>
        <v>0</v>
      </c>
      <c r="DZC19" s="487">
        <f t="shared" si="54"/>
        <v>0</v>
      </c>
      <c r="DZD19" s="487">
        <f t="shared" si="54"/>
        <v>0</v>
      </c>
      <c r="DZE19" s="487">
        <f t="shared" si="54"/>
        <v>0</v>
      </c>
      <c r="DZF19" s="487">
        <f t="shared" si="54"/>
        <v>0</v>
      </c>
      <c r="DZG19" s="487">
        <f t="shared" si="54"/>
        <v>0</v>
      </c>
      <c r="DZH19" s="487">
        <f t="shared" si="54"/>
        <v>0</v>
      </c>
      <c r="DZI19" s="487">
        <f t="shared" si="54"/>
        <v>0</v>
      </c>
      <c r="DZJ19" s="487">
        <f t="shared" si="54"/>
        <v>0</v>
      </c>
      <c r="DZK19" s="487">
        <f t="shared" si="54"/>
        <v>0</v>
      </c>
      <c r="DZL19" s="487">
        <f t="shared" si="54"/>
        <v>0</v>
      </c>
      <c r="DZM19" s="487">
        <f t="shared" si="54"/>
        <v>0</v>
      </c>
      <c r="DZN19" s="487">
        <f t="shared" si="54"/>
        <v>0</v>
      </c>
      <c r="DZO19" s="487">
        <f t="shared" si="54"/>
        <v>0</v>
      </c>
      <c r="DZP19" s="487">
        <f t="shared" si="54"/>
        <v>0</v>
      </c>
      <c r="DZQ19" s="487">
        <f t="shared" ref="DZQ19:ECB19" si="55">DZM8</f>
        <v>0</v>
      </c>
      <c r="DZR19" s="487">
        <f t="shared" si="55"/>
        <v>0</v>
      </c>
      <c r="DZS19" s="487">
        <f t="shared" si="55"/>
        <v>0</v>
      </c>
      <c r="DZT19" s="487">
        <f t="shared" si="55"/>
        <v>0</v>
      </c>
      <c r="DZU19" s="487">
        <f t="shared" si="55"/>
        <v>0</v>
      </c>
      <c r="DZV19" s="487">
        <f t="shared" si="55"/>
        <v>0</v>
      </c>
      <c r="DZW19" s="487">
        <f t="shared" si="55"/>
        <v>0</v>
      </c>
      <c r="DZX19" s="487">
        <f t="shared" si="55"/>
        <v>0</v>
      </c>
      <c r="DZY19" s="487">
        <f t="shared" si="55"/>
        <v>0</v>
      </c>
      <c r="DZZ19" s="487">
        <f t="shared" si="55"/>
        <v>0</v>
      </c>
      <c r="EAA19" s="487">
        <f t="shared" si="55"/>
        <v>0</v>
      </c>
      <c r="EAB19" s="487">
        <f t="shared" si="55"/>
        <v>0</v>
      </c>
      <c r="EAC19" s="487">
        <f t="shared" si="55"/>
        <v>0</v>
      </c>
      <c r="EAD19" s="487">
        <f t="shared" si="55"/>
        <v>0</v>
      </c>
      <c r="EAE19" s="487">
        <f t="shared" si="55"/>
        <v>0</v>
      </c>
      <c r="EAF19" s="487">
        <f t="shared" si="55"/>
        <v>0</v>
      </c>
      <c r="EAG19" s="487">
        <f t="shared" si="55"/>
        <v>0</v>
      </c>
      <c r="EAH19" s="487">
        <f t="shared" si="55"/>
        <v>0</v>
      </c>
      <c r="EAI19" s="487">
        <f t="shared" si="55"/>
        <v>0</v>
      </c>
      <c r="EAJ19" s="487">
        <f t="shared" si="55"/>
        <v>0</v>
      </c>
      <c r="EAK19" s="487">
        <f t="shared" si="55"/>
        <v>0</v>
      </c>
      <c r="EAL19" s="487">
        <f t="shared" si="55"/>
        <v>0</v>
      </c>
      <c r="EAM19" s="487">
        <f t="shared" si="55"/>
        <v>0</v>
      </c>
      <c r="EAN19" s="487">
        <f t="shared" si="55"/>
        <v>0</v>
      </c>
      <c r="EAO19" s="487">
        <f t="shared" si="55"/>
        <v>0</v>
      </c>
      <c r="EAP19" s="487">
        <f t="shared" si="55"/>
        <v>0</v>
      </c>
      <c r="EAQ19" s="487">
        <f t="shared" si="55"/>
        <v>0</v>
      </c>
      <c r="EAR19" s="487">
        <f t="shared" si="55"/>
        <v>0</v>
      </c>
      <c r="EAS19" s="487">
        <f t="shared" si="55"/>
        <v>0</v>
      </c>
      <c r="EAT19" s="487">
        <f t="shared" si="55"/>
        <v>0</v>
      </c>
      <c r="EAU19" s="487">
        <f t="shared" si="55"/>
        <v>0</v>
      </c>
      <c r="EAV19" s="487">
        <f t="shared" si="55"/>
        <v>0</v>
      </c>
      <c r="EAW19" s="487">
        <f t="shared" si="55"/>
        <v>0</v>
      </c>
      <c r="EAX19" s="487">
        <f t="shared" si="55"/>
        <v>0</v>
      </c>
      <c r="EAY19" s="487">
        <f t="shared" si="55"/>
        <v>0</v>
      </c>
      <c r="EAZ19" s="487">
        <f t="shared" si="55"/>
        <v>0</v>
      </c>
      <c r="EBA19" s="487">
        <f t="shared" si="55"/>
        <v>0</v>
      </c>
      <c r="EBB19" s="487">
        <f t="shared" si="55"/>
        <v>0</v>
      </c>
      <c r="EBC19" s="487">
        <f t="shared" si="55"/>
        <v>0</v>
      </c>
      <c r="EBD19" s="487">
        <f t="shared" si="55"/>
        <v>0</v>
      </c>
      <c r="EBE19" s="487">
        <f t="shared" si="55"/>
        <v>0</v>
      </c>
      <c r="EBF19" s="487">
        <f t="shared" si="55"/>
        <v>0</v>
      </c>
      <c r="EBG19" s="487">
        <f t="shared" si="55"/>
        <v>0</v>
      </c>
      <c r="EBH19" s="487">
        <f t="shared" si="55"/>
        <v>0</v>
      </c>
      <c r="EBI19" s="487">
        <f t="shared" si="55"/>
        <v>0</v>
      </c>
      <c r="EBJ19" s="487">
        <f t="shared" si="55"/>
        <v>0</v>
      </c>
      <c r="EBK19" s="487">
        <f t="shared" si="55"/>
        <v>0</v>
      </c>
      <c r="EBL19" s="487">
        <f t="shared" si="55"/>
        <v>0</v>
      </c>
      <c r="EBM19" s="487">
        <f t="shared" si="55"/>
        <v>0</v>
      </c>
      <c r="EBN19" s="487">
        <f t="shared" si="55"/>
        <v>0</v>
      </c>
      <c r="EBO19" s="487">
        <f t="shared" si="55"/>
        <v>0</v>
      </c>
      <c r="EBP19" s="487">
        <f t="shared" si="55"/>
        <v>0</v>
      </c>
      <c r="EBQ19" s="487">
        <f t="shared" si="55"/>
        <v>0</v>
      </c>
      <c r="EBR19" s="487">
        <f t="shared" si="55"/>
        <v>0</v>
      </c>
      <c r="EBS19" s="487">
        <f t="shared" si="55"/>
        <v>0</v>
      </c>
      <c r="EBT19" s="487">
        <f t="shared" si="55"/>
        <v>0</v>
      </c>
      <c r="EBU19" s="487">
        <f t="shared" si="55"/>
        <v>0</v>
      </c>
      <c r="EBV19" s="487">
        <f t="shared" si="55"/>
        <v>0</v>
      </c>
      <c r="EBW19" s="487">
        <f t="shared" si="55"/>
        <v>0</v>
      </c>
      <c r="EBX19" s="487">
        <f t="shared" si="55"/>
        <v>0</v>
      </c>
      <c r="EBY19" s="487">
        <f t="shared" si="55"/>
        <v>0</v>
      </c>
      <c r="EBZ19" s="487">
        <f t="shared" si="55"/>
        <v>0</v>
      </c>
      <c r="ECA19" s="487">
        <f t="shared" si="55"/>
        <v>0</v>
      </c>
      <c r="ECB19" s="487">
        <f t="shared" si="55"/>
        <v>0</v>
      </c>
      <c r="ECC19" s="487">
        <f t="shared" ref="ECC19:EEN19" si="56">EBY8</f>
        <v>0</v>
      </c>
      <c r="ECD19" s="487">
        <f t="shared" si="56"/>
        <v>0</v>
      </c>
      <c r="ECE19" s="487">
        <f t="shared" si="56"/>
        <v>0</v>
      </c>
      <c r="ECF19" s="487">
        <f t="shared" si="56"/>
        <v>0</v>
      </c>
      <c r="ECG19" s="487">
        <f t="shared" si="56"/>
        <v>0</v>
      </c>
      <c r="ECH19" s="487">
        <f t="shared" si="56"/>
        <v>0</v>
      </c>
      <c r="ECI19" s="487">
        <f t="shared" si="56"/>
        <v>0</v>
      </c>
      <c r="ECJ19" s="487">
        <f t="shared" si="56"/>
        <v>0</v>
      </c>
      <c r="ECK19" s="487">
        <f t="shared" si="56"/>
        <v>0</v>
      </c>
      <c r="ECL19" s="487">
        <f t="shared" si="56"/>
        <v>0</v>
      </c>
      <c r="ECM19" s="487">
        <f t="shared" si="56"/>
        <v>0</v>
      </c>
      <c r="ECN19" s="487">
        <f t="shared" si="56"/>
        <v>0</v>
      </c>
      <c r="ECO19" s="487">
        <f t="shared" si="56"/>
        <v>0</v>
      </c>
      <c r="ECP19" s="487">
        <f t="shared" si="56"/>
        <v>0</v>
      </c>
      <c r="ECQ19" s="487">
        <f t="shared" si="56"/>
        <v>0</v>
      </c>
      <c r="ECR19" s="487">
        <f t="shared" si="56"/>
        <v>0</v>
      </c>
      <c r="ECS19" s="487">
        <f t="shared" si="56"/>
        <v>0</v>
      </c>
      <c r="ECT19" s="487">
        <f t="shared" si="56"/>
        <v>0</v>
      </c>
      <c r="ECU19" s="487">
        <f t="shared" si="56"/>
        <v>0</v>
      </c>
      <c r="ECV19" s="487">
        <f t="shared" si="56"/>
        <v>0</v>
      </c>
      <c r="ECW19" s="487">
        <f t="shared" si="56"/>
        <v>0</v>
      </c>
      <c r="ECX19" s="487">
        <f t="shared" si="56"/>
        <v>0</v>
      </c>
      <c r="ECY19" s="487">
        <f t="shared" si="56"/>
        <v>0</v>
      </c>
      <c r="ECZ19" s="487">
        <f t="shared" si="56"/>
        <v>0</v>
      </c>
      <c r="EDA19" s="487">
        <f t="shared" si="56"/>
        <v>0</v>
      </c>
      <c r="EDB19" s="487">
        <f t="shared" si="56"/>
        <v>0</v>
      </c>
      <c r="EDC19" s="487">
        <f t="shared" si="56"/>
        <v>0</v>
      </c>
      <c r="EDD19" s="487">
        <f t="shared" si="56"/>
        <v>0</v>
      </c>
      <c r="EDE19" s="487">
        <f t="shared" si="56"/>
        <v>0</v>
      </c>
      <c r="EDF19" s="487">
        <f t="shared" si="56"/>
        <v>0</v>
      </c>
      <c r="EDG19" s="487">
        <f t="shared" si="56"/>
        <v>0</v>
      </c>
      <c r="EDH19" s="487">
        <f t="shared" si="56"/>
        <v>0</v>
      </c>
      <c r="EDI19" s="487">
        <f t="shared" si="56"/>
        <v>0</v>
      </c>
      <c r="EDJ19" s="487">
        <f t="shared" si="56"/>
        <v>0</v>
      </c>
      <c r="EDK19" s="487">
        <f t="shared" si="56"/>
        <v>0</v>
      </c>
      <c r="EDL19" s="487">
        <f t="shared" si="56"/>
        <v>0</v>
      </c>
      <c r="EDM19" s="487">
        <f t="shared" si="56"/>
        <v>0</v>
      </c>
      <c r="EDN19" s="487">
        <f t="shared" si="56"/>
        <v>0</v>
      </c>
      <c r="EDO19" s="487">
        <f t="shared" si="56"/>
        <v>0</v>
      </c>
      <c r="EDP19" s="487">
        <f t="shared" si="56"/>
        <v>0</v>
      </c>
      <c r="EDQ19" s="487">
        <f t="shared" si="56"/>
        <v>0</v>
      </c>
      <c r="EDR19" s="487">
        <f t="shared" si="56"/>
        <v>0</v>
      </c>
      <c r="EDS19" s="487">
        <f t="shared" si="56"/>
        <v>0</v>
      </c>
      <c r="EDT19" s="487">
        <f t="shared" si="56"/>
        <v>0</v>
      </c>
      <c r="EDU19" s="487">
        <f t="shared" si="56"/>
        <v>0</v>
      </c>
      <c r="EDV19" s="487">
        <f t="shared" si="56"/>
        <v>0</v>
      </c>
      <c r="EDW19" s="487">
        <f t="shared" si="56"/>
        <v>0</v>
      </c>
      <c r="EDX19" s="487">
        <f t="shared" si="56"/>
        <v>0</v>
      </c>
      <c r="EDY19" s="487">
        <f t="shared" si="56"/>
        <v>0</v>
      </c>
      <c r="EDZ19" s="487">
        <f t="shared" si="56"/>
        <v>0</v>
      </c>
      <c r="EEA19" s="487">
        <f t="shared" si="56"/>
        <v>0</v>
      </c>
      <c r="EEB19" s="487">
        <f t="shared" si="56"/>
        <v>0</v>
      </c>
      <c r="EEC19" s="487">
        <f t="shared" si="56"/>
        <v>0</v>
      </c>
      <c r="EED19" s="487">
        <f t="shared" si="56"/>
        <v>0</v>
      </c>
      <c r="EEE19" s="487">
        <f t="shared" si="56"/>
        <v>0</v>
      </c>
      <c r="EEF19" s="487">
        <f t="shared" si="56"/>
        <v>0</v>
      </c>
      <c r="EEG19" s="487">
        <f t="shared" si="56"/>
        <v>0</v>
      </c>
      <c r="EEH19" s="487">
        <f t="shared" si="56"/>
        <v>0</v>
      </c>
      <c r="EEI19" s="487">
        <f t="shared" si="56"/>
        <v>0</v>
      </c>
      <c r="EEJ19" s="487">
        <f t="shared" si="56"/>
        <v>0</v>
      </c>
      <c r="EEK19" s="487">
        <f t="shared" si="56"/>
        <v>0</v>
      </c>
      <c r="EEL19" s="487">
        <f t="shared" si="56"/>
        <v>0</v>
      </c>
      <c r="EEM19" s="487">
        <f t="shared" si="56"/>
        <v>0</v>
      </c>
      <c r="EEN19" s="487">
        <f t="shared" si="56"/>
        <v>0</v>
      </c>
      <c r="EEO19" s="487">
        <f t="shared" ref="EEO19:EGZ19" si="57">EEK8</f>
        <v>0</v>
      </c>
      <c r="EEP19" s="487">
        <f t="shared" si="57"/>
        <v>0</v>
      </c>
      <c r="EEQ19" s="487">
        <f t="shared" si="57"/>
        <v>0</v>
      </c>
      <c r="EER19" s="487">
        <f t="shared" si="57"/>
        <v>0</v>
      </c>
      <c r="EES19" s="487">
        <f t="shared" si="57"/>
        <v>0</v>
      </c>
      <c r="EET19" s="487">
        <f t="shared" si="57"/>
        <v>0</v>
      </c>
      <c r="EEU19" s="487">
        <f t="shared" si="57"/>
        <v>0</v>
      </c>
      <c r="EEV19" s="487">
        <f t="shared" si="57"/>
        <v>0</v>
      </c>
      <c r="EEW19" s="487">
        <f t="shared" si="57"/>
        <v>0</v>
      </c>
      <c r="EEX19" s="487">
        <f t="shared" si="57"/>
        <v>0</v>
      </c>
      <c r="EEY19" s="487">
        <f t="shared" si="57"/>
        <v>0</v>
      </c>
      <c r="EEZ19" s="487">
        <f t="shared" si="57"/>
        <v>0</v>
      </c>
      <c r="EFA19" s="487">
        <f t="shared" si="57"/>
        <v>0</v>
      </c>
      <c r="EFB19" s="487">
        <f t="shared" si="57"/>
        <v>0</v>
      </c>
      <c r="EFC19" s="487">
        <f t="shared" si="57"/>
        <v>0</v>
      </c>
      <c r="EFD19" s="487">
        <f t="shared" si="57"/>
        <v>0</v>
      </c>
      <c r="EFE19" s="487">
        <f t="shared" si="57"/>
        <v>0</v>
      </c>
      <c r="EFF19" s="487">
        <f t="shared" si="57"/>
        <v>0</v>
      </c>
      <c r="EFG19" s="487">
        <f t="shared" si="57"/>
        <v>0</v>
      </c>
      <c r="EFH19" s="487">
        <f t="shared" si="57"/>
        <v>0</v>
      </c>
      <c r="EFI19" s="487">
        <f t="shared" si="57"/>
        <v>0</v>
      </c>
      <c r="EFJ19" s="487">
        <f t="shared" si="57"/>
        <v>0</v>
      </c>
      <c r="EFK19" s="487">
        <f t="shared" si="57"/>
        <v>0</v>
      </c>
      <c r="EFL19" s="487">
        <f t="shared" si="57"/>
        <v>0</v>
      </c>
      <c r="EFM19" s="487">
        <f t="shared" si="57"/>
        <v>0</v>
      </c>
      <c r="EFN19" s="487">
        <f t="shared" si="57"/>
        <v>0</v>
      </c>
      <c r="EFO19" s="487">
        <f t="shared" si="57"/>
        <v>0</v>
      </c>
      <c r="EFP19" s="487">
        <f t="shared" si="57"/>
        <v>0</v>
      </c>
      <c r="EFQ19" s="487">
        <f t="shared" si="57"/>
        <v>0</v>
      </c>
      <c r="EFR19" s="487">
        <f t="shared" si="57"/>
        <v>0</v>
      </c>
      <c r="EFS19" s="487">
        <f t="shared" si="57"/>
        <v>0</v>
      </c>
      <c r="EFT19" s="487">
        <f t="shared" si="57"/>
        <v>0</v>
      </c>
      <c r="EFU19" s="487">
        <f t="shared" si="57"/>
        <v>0</v>
      </c>
      <c r="EFV19" s="487">
        <f t="shared" si="57"/>
        <v>0</v>
      </c>
      <c r="EFW19" s="487">
        <f t="shared" si="57"/>
        <v>0</v>
      </c>
      <c r="EFX19" s="487">
        <f t="shared" si="57"/>
        <v>0</v>
      </c>
      <c r="EFY19" s="487">
        <f t="shared" si="57"/>
        <v>0</v>
      </c>
      <c r="EFZ19" s="487">
        <f t="shared" si="57"/>
        <v>0</v>
      </c>
      <c r="EGA19" s="487">
        <f t="shared" si="57"/>
        <v>0</v>
      </c>
      <c r="EGB19" s="487">
        <f t="shared" si="57"/>
        <v>0</v>
      </c>
      <c r="EGC19" s="487">
        <f t="shared" si="57"/>
        <v>0</v>
      </c>
      <c r="EGD19" s="487">
        <f t="shared" si="57"/>
        <v>0</v>
      </c>
      <c r="EGE19" s="487">
        <f t="shared" si="57"/>
        <v>0</v>
      </c>
      <c r="EGF19" s="487">
        <f t="shared" si="57"/>
        <v>0</v>
      </c>
      <c r="EGG19" s="487">
        <f t="shared" si="57"/>
        <v>0</v>
      </c>
      <c r="EGH19" s="487">
        <f t="shared" si="57"/>
        <v>0</v>
      </c>
      <c r="EGI19" s="487">
        <f t="shared" si="57"/>
        <v>0</v>
      </c>
      <c r="EGJ19" s="487">
        <f t="shared" si="57"/>
        <v>0</v>
      </c>
      <c r="EGK19" s="487">
        <f t="shared" si="57"/>
        <v>0</v>
      </c>
      <c r="EGL19" s="487">
        <f t="shared" si="57"/>
        <v>0</v>
      </c>
      <c r="EGM19" s="487">
        <f t="shared" si="57"/>
        <v>0</v>
      </c>
      <c r="EGN19" s="487">
        <f t="shared" si="57"/>
        <v>0</v>
      </c>
      <c r="EGO19" s="487">
        <f t="shared" si="57"/>
        <v>0</v>
      </c>
      <c r="EGP19" s="487">
        <f t="shared" si="57"/>
        <v>0</v>
      </c>
      <c r="EGQ19" s="487">
        <f t="shared" si="57"/>
        <v>0</v>
      </c>
      <c r="EGR19" s="487">
        <f t="shared" si="57"/>
        <v>0</v>
      </c>
      <c r="EGS19" s="487">
        <f t="shared" si="57"/>
        <v>0</v>
      </c>
      <c r="EGT19" s="487">
        <f t="shared" si="57"/>
        <v>0</v>
      </c>
      <c r="EGU19" s="487">
        <f t="shared" si="57"/>
        <v>0</v>
      </c>
      <c r="EGV19" s="487">
        <f t="shared" si="57"/>
        <v>0</v>
      </c>
      <c r="EGW19" s="487">
        <f t="shared" si="57"/>
        <v>0</v>
      </c>
      <c r="EGX19" s="487">
        <f t="shared" si="57"/>
        <v>0</v>
      </c>
      <c r="EGY19" s="487">
        <f t="shared" si="57"/>
        <v>0</v>
      </c>
      <c r="EGZ19" s="487">
        <f t="shared" si="57"/>
        <v>0</v>
      </c>
      <c r="EHA19" s="487">
        <f t="shared" ref="EHA19:EJL19" si="58">EGW8</f>
        <v>0</v>
      </c>
      <c r="EHB19" s="487">
        <f t="shared" si="58"/>
        <v>0</v>
      </c>
      <c r="EHC19" s="487">
        <f t="shared" si="58"/>
        <v>0</v>
      </c>
      <c r="EHD19" s="487">
        <f t="shared" si="58"/>
        <v>0</v>
      </c>
      <c r="EHE19" s="487">
        <f t="shared" si="58"/>
        <v>0</v>
      </c>
      <c r="EHF19" s="487">
        <f t="shared" si="58"/>
        <v>0</v>
      </c>
      <c r="EHG19" s="487">
        <f t="shared" si="58"/>
        <v>0</v>
      </c>
      <c r="EHH19" s="487">
        <f t="shared" si="58"/>
        <v>0</v>
      </c>
      <c r="EHI19" s="487">
        <f t="shared" si="58"/>
        <v>0</v>
      </c>
      <c r="EHJ19" s="487">
        <f t="shared" si="58"/>
        <v>0</v>
      </c>
      <c r="EHK19" s="487">
        <f t="shared" si="58"/>
        <v>0</v>
      </c>
      <c r="EHL19" s="487">
        <f t="shared" si="58"/>
        <v>0</v>
      </c>
      <c r="EHM19" s="487">
        <f t="shared" si="58"/>
        <v>0</v>
      </c>
      <c r="EHN19" s="487">
        <f t="shared" si="58"/>
        <v>0</v>
      </c>
      <c r="EHO19" s="487">
        <f t="shared" si="58"/>
        <v>0</v>
      </c>
      <c r="EHP19" s="487">
        <f t="shared" si="58"/>
        <v>0</v>
      </c>
      <c r="EHQ19" s="487">
        <f t="shared" si="58"/>
        <v>0</v>
      </c>
      <c r="EHR19" s="487">
        <f t="shared" si="58"/>
        <v>0</v>
      </c>
      <c r="EHS19" s="487">
        <f t="shared" si="58"/>
        <v>0</v>
      </c>
      <c r="EHT19" s="487">
        <f t="shared" si="58"/>
        <v>0</v>
      </c>
      <c r="EHU19" s="487">
        <f t="shared" si="58"/>
        <v>0</v>
      </c>
      <c r="EHV19" s="487">
        <f t="shared" si="58"/>
        <v>0</v>
      </c>
      <c r="EHW19" s="487">
        <f t="shared" si="58"/>
        <v>0</v>
      </c>
      <c r="EHX19" s="487">
        <f t="shared" si="58"/>
        <v>0</v>
      </c>
      <c r="EHY19" s="487">
        <f t="shared" si="58"/>
        <v>0</v>
      </c>
      <c r="EHZ19" s="487">
        <f t="shared" si="58"/>
        <v>0</v>
      </c>
      <c r="EIA19" s="487">
        <f t="shared" si="58"/>
        <v>0</v>
      </c>
      <c r="EIB19" s="487">
        <f t="shared" si="58"/>
        <v>0</v>
      </c>
      <c r="EIC19" s="487">
        <f t="shared" si="58"/>
        <v>0</v>
      </c>
      <c r="EID19" s="487">
        <f t="shared" si="58"/>
        <v>0</v>
      </c>
      <c r="EIE19" s="487">
        <f t="shared" si="58"/>
        <v>0</v>
      </c>
      <c r="EIF19" s="487">
        <f t="shared" si="58"/>
        <v>0</v>
      </c>
      <c r="EIG19" s="487">
        <f t="shared" si="58"/>
        <v>0</v>
      </c>
      <c r="EIH19" s="487">
        <f t="shared" si="58"/>
        <v>0</v>
      </c>
      <c r="EII19" s="487">
        <f t="shared" si="58"/>
        <v>0</v>
      </c>
      <c r="EIJ19" s="487">
        <f t="shared" si="58"/>
        <v>0</v>
      </c>
      <c r="EIK19" s="487">
        <f t="shared" si="58"/>
        <v>0</v>
      </c>
      <c r="EIL19" s="487">
        <f t="shared" si="58"/>
        <v>0</v>
      </c>
      <c r="EIM19" s="487">
        <f t="shared" si="58"/>
        <v>0</v>
      </c>
      <c r="EIN19" s="487">
        <f t="shared" si="58"/>
        <v>0</v>
      </c>
      <c r="EIO19" s="487">
        <f t="shared" si="58"/>
        <v>0</v>
      </c>
      <c r="EIP19" s="487">
        <f t="shared" si="58"/>
        <v>0</v>
      </c>
      <c r="EIQ19" s="487">
        <f t="shared" si="58"/>
        <v>0</v>
      </c>
      <c r="EIR19" s="487">
        <f t="shared" si="58"/>
        <v>0</v>
      </c>
      <c r="EIS19" s="487">
        <f t="shared" si="58"/>
        <v>0</v>
      </c>
      <c r="EIT19" s="487">
        <f t="shared" si="58"/>
        <v>0</v>
      </c>
      <c r="EIU19" s="487">
        <f t="shared" si="58"/>
        <v>0</v>
      </c>
      <c r="EIV19" s="487">
        <f t="shared" si="58"/>
        <v>0</v>
      </c>
      <c r="EIW19" s="487">
        <f t="shared" si="58"/>
        <v>0</v>
      </c>
      <c r="EIX19" s="487">
        <f t="shared" si="58"/>
        <v>0</v>
      </c>
      <c r="EIY19" s="487">
        <f t="shared" si="58"/>
        <v>0</v>
      </c>
      <c r="EIZ19" s="487">
        <f t="shared" si="58"/>
        <v>0</v>
      </c>
      <c r="EJA19" s="487">
        <f t="shared" si="58"/>
        <v>0</v>
      </c>
      <c r="EJB19" s="487">
        <f t="shared" si="58"/>
        <v>0</v>
      </c>
      <c r="EJC19" s="487">
        <f t="shared" si="58"/>
        <v>0</v>
      </c>
      <c r="EJD19" s="487">
        <f t="shared" si="58"/>
        <v>0</v>
      </c>
      <c r="EJE19" s="487">
        <f t="shared" si="58"/>
        <v>0</v>
      </c>
      <c r="EJF19" s="487">
        <f t="shared" si="58"/>
        <v>0</v>
      </c>
      <c r="EJG19" s="487">
        <f t="shared" si="58"/>
        <v>0</v>
      </c>
      <c r="EJH19" s="487">
        <f t="shared" si="58"/>
        <v>0</v>
      </c>
      <c r="EJI19" s="487">
        <f t="shared" si="58"/>
        <v>0</v>
      </c>
      <c r="EJJ19" s="487">
        <f t="shared" si="58"/>
        <v>0</v>
      </c>
      <c r="EJK19" s="487">
        <f t="shared" si="58"/>
        <v>0</v>
      </c>
      <c r="EJL19" s="487">
        <f t="shared" si="58"/>
        <v>0</v>
      </c>
      <c r="EJM19" s="487">
        <f t="shared" ref="EJM19:ELX19" si="59">EJI8</f>
        <v>0</v>
      </c>
      <c r="EJN19" s="487">
        <f t="shared" si="59"/>
        <v>0</v>
      </c>
      <c r="EJO19" s="487">
        <f t="shared" si="59"/>
        <v>0</v>
      </c>
      <c r="EJP19" s="487">
        <f t="shared" si="59"/>
        <v>0</v>
      </c>
      <c r="EJQ19" s="487">
        <f t="shared" si="59"/>
        <v>0</v>
      </c>
      <c r="EJR19" s="487">
        <f t="shared" si="59"/>
        <v>0</v>
      </c>
      <c r="EJS19" s="487">
        <f t="shared" si="59"/>
        <v>0</v>
      </c>
      <c r="EJT19" s="487">
        <f t="shared" si="59"/>
        <v>0</v>
      </c>
      <c r="EJU19" s="487">
        <f t="shared" si="59"/>
        <v>0</v>
      </c>
      <c r="EJV19" s="487">
        <f t="shared" si="59"/>
        <v>0</v>
      </c>
      <c r="EJW19" s="487">
        <f t="shared" si="59"/>
        <v>0</v>
      </c>
      <c r="EJX19" s="487">
        <f t="shared" si="59"/>
        <v>0</v>
      </c>
      <c r="EJY19" s="487">
        <f t="shared" si="59"/>
        <v>0</v>
      </c>
      <c r="EJZ19" s="487">
        <f t="shared" si="59"/>
        <v>0</v>
      </c>
      <c r="EKA19" s="487">
        <f t="shared" si="59"/>
        <v>0</v>
      </c>
      <c r="EKB19" s="487">
        <f t="shared" si="59"/>
        <v>0</v>
      </c>
      <c r="EKC19" s="487">
        <f t="shared" si="59"/>
        <v>0</v>
      </c>
      <c r="EKD19" s="487">
        <f t="shared" si="59"/>
        <v>0</v>
      </c>
      <c r="EKE19" s="487">
        <f t="shared" si="59"/>
        <v>0</v>
      </c>
      <c r="EKF19" s="487">
        <f t="shared" si="59"/>
        <v>0</v>
      </c>
      <c r="EKG19" s="487">
        <f t="shared" si="59"/>
        <v>0</v>
      </c>
      <c r="EKH19" s="487">
        <f t="shared" si="59"/>
        <v>0</v>
      </c>
      <c r="EKI19" s="487">
        <f t="shared" si="59"/>
        <v>0</v>
      </c>
      <c r="EKJ19" s="487">
        <f t="shared" si="59"/>
        <v>0</v>
      </c>
      <c r="EKK19" s="487">
        <f t="shared" si="59"/>
        <v>0</v>
      </c>
      <c r="EKL19" s="487">
        <f t="shared" si="59"/>
        <v>0</v>
      </c>
      <c r="EKM19" s="487">
        <f t="shared" si="59"/>
        <v>0</v>
      </c>
      <c r="EKN19" s="487">
        <f t="shared" si="59"/>
        <v>0</v>
      </c>
      <c r="EKO19" s="487">
        <f t="shared" si="59"/>
        <v>0</v>
      </c>
      <c r="EKP19" s="487">
        <f t="shared" si="59"/>
        <v>0</v>
      </c>
      <c r="EKQ19" s="487">
        <f t="shared" si="59"/>
        <v>0</v>
      </c>
      <c r="EKR19" s="487">
        <f t="shared" si="59"/>
        <v>0</v>
      </c>
      <c r="EKS19" s="487">
        <f t="shared" si="59"/>
        <v>0</v>
      </c>
      <c r="EKT19" s="487">
        <f t="shared" si="59"/>
        <v>0</v>
      </c>
      <c r="EKU19" s="487">
        <f t="shared" si="59"/>
        <v>0</v>
      </c>
      <c r="EKV19" s="487">
        <f t="shared" si="59"/>
        <v>0</v>
      </c>
      <c r="EKW19" s="487">
        <f t="shared" si="59"/>
        <v>0</v>
      </c>
      <c r="EKX19" s="487">
        <f t="shared" si="59"/>
        <v>0</v>
      </c>
      <c r="EKY19" s="487">
        <f t="shared" si="59"/>
        <v>0</v>
      </c>
      <c r="EKZ19" s="487">
        <f t="shared" si="59"/>
        <v>0</v>
      </c>
      <c r="ELA19" s="487">
        <f t="shared" si="59"/>
        <v>0</v>
      </c>
      <c r="ELB19" s="487">
        <f t="shared" si="59"/>
        <v>0</v>
      </c>
      <c r="ELC19" s="487">
        <f t="shared" si="59"/>
        <v>0</v>
      </c>
      <c r="ELD19" s="487">
        <f t="shared" si="59"/>
        <v>0</v>
      </c>
      <c r="ELE19" s="487">
        <f t="shared" si="59"/>
        <v>0</v>
      </c>
      <c r="ELF19" s="487">
        <f t="shared" si="59"/>
        <v>0</v>
      </c>
      <c r="ELG19" s="487">
        <f t="shared" si="59"/>
        <v>0</v>
      </c>
      <c r="ELH19" s="487">
        <f t="shared" si="59"/>
        <v>0</v>
      </c>
      <c r="ELI19" s="487">
        <f t="shared" si="59"/>
        <v>0</v>
      </c>
      <c r="ELJ19" s="487">
        <f t="shared" si="59"/>
        <v>0</v>
      </c>
      <c r="ELK19" s="487">
        <f t="shared" si="59"/>
        <v>0</v>
      </c>
      <c r="ELL19" s="487">
        <f t="shared" si="59"/>
        <v>0</v>
      </c>
      <c r="ELM19" s="487">
        <f t="shared" si="59"/>
        <v>0</v>
      </c>
      <c r="ELN19" s="487">
        <f t="shared" si="59"/>
        <v>0</v>
      </c>
      <c r="ELO19" s="487">
        <f t="shared" si="59"/>
        <v>0</v>
      </c>
      <c r="ELP19" s="487">
        <f t="shared" si="59"/>
        <v>0</v>
      </c>
      <c r="ELQ19" s="487">
        <f t="shared" si="59"/>
        <v>0</v>
      </c>
      <c r="ELR19" s="487">
        <f t="shared" si="59"/>
        <v>0</v>
      </c>
      <c r="ELS19" s="487">
        <f t="shared" si="59"/>
        <v>0</v>
      </c>
      <c r="ELT19" s="487">
        <f t="shared" si="59"/>
        <v>0</v>
      </c>
      <c r="ELU19" s="487">
        <f t="shared" si="59"/>
        <v>0</v>
      </c>
      <c r="ELV19" s="487">
        <f t="shared" si="59"/>
        <v>0</v>
      </c>
      <c r="ELW19" s="487">
        <f t="shared" si="59"/>
        <v>0</v>
      </c>
      <c r="ELX19" s="487">
        <f t="shared" si="59"/>
        <v>0</v>
      </c>
      <c r="ELY19" s="487">
        <f t="shared" ref="ELY19:EOJ19" si="60">ELU8</f>
        <v>0</v>
      </c>
      <c r="ELZ19" s="487">
        <f t="shared" si="60"/>
        <v>0</v>
      </c>
      <c r="EMA19" s="487">
        <f t="shared" si="60"/>
        <v>0</v>
      </c>
      <c r="EMB19" s="487">
        <f t="shared" si="60"/>
        <v>0</v>
      </c>
      <c r="EMC19" s="487">
        <f t="shared" si="60"/>
        <v>0</v>
      </c>
      <c r="EMD19" s="487">
        <f t="shared" si="60"/>
        <v>0</v>
      </c>
      <c r="EME19" s="487">
        <f t="shared" si="60"/>
        <v>0</v>
      </c>
      <c r="EMF19" s="487">
        <f t="shared" si="60"/>
        <v>0</v>
      </c>
      <c r="EMG19" s="487">
        <f t="shared" si="60"/>
        <v>0</v>
      </c>
      <c r="EMH19" s="487">
        <f t="shared" si="60"/>
        <v>0</v>
      </c>
      <c r="EMI19" s="487">
        <f t="shared" si="60"/>
        <v>0</v>
      </c>
      <c r="EMJ19" s="487">
        <f t="shared" si="60"/>
        <v>0</v>
      </c>
      <c r="EMK19" s="487">
        <f t="shared" si="60"/>
        <v>0</v>
      </c>
      <c r="EML19" s="487">
        <f t="shared" si="60"/>
        <v>0</v>
      </c>
      <c r="EMM19" s="487">
        <f t="shared" si="60"/>
        <v>0</v>
      </c>
      <c r="EMN19" s="487">
        <f t="shared" si="60"/>
        <v>0</v>
      </c>
      <c r="EMO19" s="487">
        <f t="shared" si="60"/>
        <v>0</v>
      </c>
      <c r="EMP19" s="487">
        <f t="shared" si="60"/>
        <v>0</v>
      </c>
      <c r="EMQ19" s="487">
        <f t="shared" si="60"/>
        <v>0</v>
      </c>
      <c r="EMR19" s="487">
        <f t="shared" si="60"/>
        <v>0</v>
      </c>
      <c r="EMS19" s="487">
        <f t="shared" si="60"/>
        <v>0</v>
      </c>
      <c r="EMT19" s="487">
        <f t="shared" si="60"/>
        <v>0</v>
      </c>
      <c r="EMU19" s="487">
        <f t="shared" si="60"/>
        <v>0</v>
      </c>
      <c r="EMV19" s="487">
        <f t="shared" si="60"/>
        <v>0</v>
      </c>
      <c r="EMW19" s="487">
        <f t="shared" si="60"/>
        <v>0</v>
      </c>
      <c r="EMX19" s="487">
        <f t="shared" si="60"/>
        <v>0</v>
      </c>
      <c r="EMY19" s="487">
        <f t="shared" si="60"/>
        <v>0</v>
      </c>
      <c r="EMZ19" s="487">
        <f t="shared" si="60"/>
        <v>0</v>
      </c>
      <c r="ENA19" s="487">
        <f t="shared" si="60"/>
        <v>0</v>
      </c>
      <c r="ENB19" s="487">
        <f t="shared" si="60"/>
        <v>0</v>
      </c>
      <c r="ENC19" s="487">
        <f t="shared" si="60"/>
        <v>0</v>
      </c>
      <c r="END19" s="487">
        <f t="shared" si="60"/>
        <v>0</v>
      </c>
      <c r="ENE19" s="487">
        <f t="shared" si="60"/>
        <v>0</v>
      </c>
      <c r="ENF19" s="487">
        <f t="shared" si="60"/>
        <v>0</v>
      </c>
      <c r="ENG19" s="487">
        <f t="shared" si="60"/>
        <v>0</v>
      </c>
      <c r="ENH19" s="487">
        <f t="shared" si="60"/>
        <v>0</v>
      </c>
      <c r="ENI19" s="487">
        <f t="shared" si="60"/>
        <v>0</v>
      </c>
      <c r="ENJ19" s="487">
        <f t="shared" si="60"/>
        <v>0</v>
      </c>
      <c r="ENK19" s="487">
        <f t="shared" si="60"/>
        <v>0</v>
      </c>
      <c r="ENL19" s="487">
        <f t="shared" si="60"/>
        <v>0</v>
      </c>
      <c r="ENM19" s="487">
        <f t="shared" si="60"/>
        <v>0</v>
      </c>
      <c r="ENN19" s="487">
        <f t="shared" si="60"/>
        <v>0</v>
      </c>
      <c r="ENO19" s="487">
        <f t="shared" si="60"/>
        <v>0</v>
      </c>
      <c r="ENP19" s="487">
        <f t="shared" si="60"/>
        <v>0</v>
      </c>
      <c r="ENQ19" s="487">
        <f t="shared" si="60"/>
        <v>0</v>
      </c>
      <c r="ENR19" s="487">
        <f t="shared" si="60"/>
        <v>0</v>
      </c>
      <c r="ENS19" s="487">
        <f t="shared" si="60"/>
        <v>0</v>
      </c>
      <c r="ENT19" s="487">
        <f t="shared" si="60"/>
        <v>0</v>
      </c>
      <c r="ENU19" s="487">
        <f t="shared" si="60"/>
        <v>0</v>
      </c>
      <c r="ENV19" s="487">
        <f t="shared" si="60"/>
        <v>0</v>
      </c>
      <c r="ENW19" s="487">
        <f t="shared" si="60"/>
        <v>0</v>
      </c>
      <c r="ENX19" s="487">
        <f t="shared" si="60"/>
        <v>0</v>
      </c>
      <c r="ENY19" s="487">
        <f t="shared" si="60"/>
        <v>0</v>
      </c>
      <c r="ENZ19" s="487">
        <f t="shared" si="60"/>
        <v>0</v>
      </c>
      <c r="EOA19" s="487">
        <f t="shared" si="60"/>
        <v>0</v>
      </c>
      <c r="EOB19" s="487">
        <f t="shared" si="60"/>
        <v>0</v>
      </c>
      <c r="EOC19" s="487">
        <f t="shared" si="60"/>
        <v>0</v>
      </c>
      <c r="EOD19" s="487">
        <f t="shared" si="60"/>
        <v>0</v>
      </c>
      <c r="EOE19" s="487">
        <f t="shared" si="60"/>
        <v>0</v>
      </c>
      <c r="EOF19" s="487">
        <f t="shared" si="60"/>
        <v>0</v>
      </c>
      <c r="EOG19" s="487">
        <f t="shared" si="60"/>
        <v>0</v>
      </c>
      <c r="EOH19" s="487">
        <f t="shared" si="60"/>
        <v>0</v>
      </c>
      <c r="EOI19" s="487">
        <f t="shared" si="60"/>
        <v>0</v>
      </c>
      <c r="EOJ19" s="487">
        <f t="shared" si="60"/>
        <v>0</v>
      </c>
      <c r="EOK19" s="487">
        <f t="shared" ref="EOK19:EQV19" si="61">EOG8</f>
        <v>0</v>
      </c>
      <c r="EOL19" s="487">
        <f t="shared" si="61"/>
        <v>0</v>
      </c>
      <c r="EOM19" s="487">
        <f t="shared" si="61"/>
        <v>0</v>
      </c>
      <c r="EON19" s="487">
        <f t="shared" si="61"/>
        <v>0</v>
      </c>
      <c r="EOO19" s="487">
        <f t="shared" si="61"/>
        <v>0</v>
      </c>
      <c r="EOP19" s="487">
        <f t="shared" si="61"/>
        <v>0</v>
      </c>
      <c r="EOQ19" s="487">
        <f t="shared" si="61"/>
        <v>0</v>
      </c>
      <c r="EOR19" s="487">
        <f t="shared" si="61"/>
        <v>0</v>
      </c>
      <c r="EOS19" s="487">
        <f t="shared" si="61"/>
        <v>0</v>
      </c>
      <c r="EOT19" s="487">
        <f t="shared" si="61"/>
        <v>0</v>
      </c>
      <c r="EOU19" s="487">
        <f t="shared" si="61"/>
        <v>0</v>
      </c>
      <c r="EOV19" s="487">
        <f t="shared" si="61"/>
        <v>0</v>
      </c>
      <c r="EOW19" s="487">
        <f t="shared" si="61"/>
        <v>0</v>
      </c>
      <c r="EOX19" s="487">
        <f t="shared" si="61"/>
        <v>0</v>
      </c>
      <c r="EOY19" s="487">
        <f t="shared" si="61"/>
        <v>0</v>
      </c>
      <c r="EOZ19" s="487">
        <f t="shared" si="61"/>
        <v>0</v>
      </c>
      <c r="EPA19" s="487">
        <f t="shared" si="61"/>
        <v>0</v>
      </c>
      <c r="EPB19" s="487">
        <f t="shared" si="61"/>
        <v>0</v>
      </c>
      <c r="EPC19" s="487">
        <f t="shared" si="61"/>
        <v>0</v>
      </c>
      <c r="EPD19" s="487">
        <f t="shared" si="61"/>
        <v>0</v>
      </c>
      <c r="EPE19" s="487">
        <f t="shared" si="61"/>
        <v>0</v>
      </c>
      <c r="EPF19" s="487">
        <f t="shared" si="61"/>
        <v>0</v>
      </c>
      <c r="EPG19" s="487">
        <f t="shared" si="61"/>
        <v>0</v>
      </c>
      <c r="EPH19" s="487">
        <f t="shared" si="61"/>
        <v>0</v>
      </c>
      <c r="EPI19" s="487">
        <f t="shared" si="61"/>
        <v>0</v>
      </c>
      <c r="EPJ19" s="487">
        <f t="shared" si="61"/>
        <v>0</v>
      </c>
      <c r="EPK19" s="487">
        <f t="shared" si="61"/>
        <v>0</v>
      </c>
      <c r="EPL19" s="487">
        <f t="shared" si="61"/>
        <v>0</v>
      </c>
      <c r="EPM19" s="487">
        <f t="shared" si="61"/>
        <v>0</v>
      </c>
      <c r="EPN19" s="487">
        <f t="shared" si="61"/>
        <v>0</v>
      </c>
      <c r="EPO19" s="487">
        <f t="shared" si="61"/>
        <v>0</v>
      </c>
      <c r="EPP19" s="487">
        <f t="shared" si="61"/>
        <v>0</v>
      </c>
      <c r="EPQ19" s="487">
        <f t="shared" si="61"/>
        <v>0</v>
      </c>
      <c r="EPR19" s="487">
        <f t="shared" si="61"/>
        <v>0</v>
      </c>
      <c r="EPS19" s="487">
        <f t="shared" si="61"/>
        <v>0</v>
      </c>
      <c r="EPT19" s="487">
        <f t="shared" si="61"/>
        <v>0</v>
      </c>
      <c r="EPU19" s="487">
        <f t="shared" si="61"/>
        <v>0</v>
      </c>
      <c r="EPV19" s="487">
        <f t="shared" si="61"/>
        <v>0</v>
      </c>
      <c r="EPW19" s="487">
        <f t="shared" si="61"/>
        <v>0</v>
      </c>
      <c r="EPX19" s="487">
        <f t="shared" si="61"/>
        <v>0</v>
      </c>
      <c r="EPY19" s="487">
        <f t="shared" si="61"/>
        <v>0</v>
      </c>
      <c r="EPZ19" s="487">
        <f t="shared" si="61"/>
        <v>0</v>
      </c>
      <c r="EQA19" s="487">
        <f t="shared" si="61"/>
        <v>0</v>
      </c>
      <c r="EQB19" s="487">
        <f t="shared" si="61"/>
        <v>0</v>
      </c>
      <c r="EQC19" s="487">
        <f t="shared" si="61"/>
        <v>0</v>
      </c>
      <c r="EQD19" s="487">
        <f t="shared" si="61"/>
        <v>0</v>
      </c>
      <c r="EQE19" s="487">
        <f t="shared" si="61"/>
        <v>0</v>
      </c>
      <c r="EQF19" s="487">
        <f t="shared" si="61"/>
        <v>0</v>
      </c>
      <c r="EQG19" s="487">
        <f t="shared" si="61"/>
        <v>0</v>
      </c>
      <c r="EQH19" s="487">
        <f t="shared" si="61"/>
        <v>0</v>
      </c>
      <c r="EQI19" s="487">
        <f t="shared" si="61"/>
        <v>0</v>
      </c>
      <c r="EQJ19" s="487">
        <f t="shared" si="61"/>
        <v>0</v>
      </c>
      <c r="EQK19" s="487">
        <f t="shared" si="61"/>
        <v>0</v>
      </c>
      <c r="EQL19" s="487">
        <f t="shared" si="61"/>
        <v>0</v>
      </c>
      <c r="EQM19" s="487">
        <f t="shared" si="61"/>
        <v>0</v>
      </c>
      <c r="EQN19" s="487">
        <f t="shared" si="61"/>
        <v>0</v>
      </c>
      <c r="EQO19" s="487">
        <f t="shared" si="61"/>
        <v>0</v>
      </c>
      <c r="EQP19" s="487">
        <f t="shared" si="61"/>
        <v>0</v>
      </c>
      <c r="EQQ19" s="487">
        <f t="shared" si="61"/>
        <v>0</v>
      </c>
      <c r="EQR19" s="487">
        <f t="shared" si="61"/>
        <v>0</v>
      </c>
      <c r="EQS19" s="487">
        <f t="shared" si="61"/>
        <v>0</v>
      </c>
      <c r="EQT19" s="487">
        <f t="shared" si="61"/>
        <v>0</v>
      </c>
      <c r="EQU19" s="487">
        <f t="shared" si="61"/>
        <v>0</v>
      </c>
      <c r="EQV19" s="487">
        <f t="shared" si="61"/>
        <v>0</v>
      </c>
      <c r="EQW19" s="487">
        <f t="shared" ref="EQW19:ETH19" si="62">EQS8</f>
        <v>0</v>
      </c>
      <c r="EQX19" s="487">
        <f t="shared" si="62"/>
        <v>0</v>
      </c>
      <c r="EQY19" s="487">
        <f t="shared" si="62"/>
        <v>0</v>
      </c>
      <c r="EQZ19" s="487">
        <f t="shared" si="62"/>
        <v>0</v>
      </c>
      <c r="ERA19" s="487">
        <f t="shared" si="62"/>
        <v>0</v>
      </c>
      <c r="ERB19" s="487">
        <f t="shared" si="62"/>
        <v>0</v>
      </c>
      <c r="ERC19" s="487">
        <f t="shared" si="62"/>
        <v>0</v>
      </c>
      <c r="ERD19" s="487">
        <f t="shared" si="62"/>
        <v>0</v>
      </c>
      <c r="ERE19" s="487">
        <f t="shared" si="62"/>
        <v>0</v>
      </c>
      <c r="ERF19" s="487">
        <f t="shared" si="62"/>
        <v>0</v>
      </c>
      <c r="ERG19" s="487">
        <f t="shared" si="62"/>
        <v>0</v>
      </c>
      <c r="ERH19" s="487">
        <f t="shared" si="62"/>
        <v>0</v>
      </c>
      <c r="ERI19" s="487">
        <f t="shared" si="62"/>
        <v>0</v>
      </c>
      <c r="ERJ19" s="487">
        <f t="shared" si="62"/>
        <v>0</v>
      </c>
      <c r="ERK19" s="487">
        <f t="shared" si="62"/>
        <v>0</v>
      </c>
      <c r="ERL19" s="487">
        <f t="shared" si="62"/>
        <v>0</v>
      </c>
      <c r="ERM19" s="487">
        <f t="shared" si="62"/>
        <v>0</v>
      </c>
      <c r="ERN19" s="487">
        <f t="shared" si="62"/>
        <v>0</v>
      </c>
      <c r="ERO19" s="487">
        <f t="shared" si="62"/>
        <v>0</v>
      </c>
      <c r="ERP19" s="487">
        <f t="shared" si="62"/>
        <v>0</v>
      </c>
      <c r="ERQ19" s="487">
        <f t="shared" si="62"/>
        <v>0</v>
      </c>
      <c r="ERR19" s="487">
        <f t="shared" si="62"/>
        <v>0</v>
      </c>
      <c r="ERS19" s="487">
        <f t="shared" si="62"/>
        <v>0</v>
      </c>
      <c r="ERT19" s="487">
        <f t="shared" si="62"/>
        <v>0</v>
      </c>
      <c r="ERU19" s="487">
        <f t="shared" si="62"/>
        <v>0</v>
      </c>
      <c r="ERV19" s="487">
        <f t="shared" si="62"/>
        <v>0</v>
      </c>
      <c r="ERW19" s="487">
        <f t="shared" si="62"/>
        <v>0</v>
      </c>
      <c r="ERX19" s="487">
        <f t="shared" si="62"/>
        <v>0</v>
      </c>
      <c r="ERY19" s="487">
        <f t="shared" si="62"/>
        <v>0</v>
      </c>
      <c r="ERZ19" s="487">
        <f t="shared" si="62"/>
        <v>0</v>
      </c>
      <c r="ESA19" s="487">
        <f t="shared" si="62"/>
        <v>0</v>
      </c>
      <c r="ESB19" s="487">
        <f t="shared" si="62"/>
        <v>0</v>
      </c>
      <c r="ESC19" s="487">
        <f t="shared" si="62"/>
        <v>0</v>
      </c>
      <c r="ESD19" s="487">
        <f t="shared" si="62"/>
        <v>0</v>
      </c>
      <c r="ESE19" s="487">
        <f t="shared" si="62"/>
        <v>0</v>
      </c>
      <c r="ESF19" s="487">
        <f t="shared" si="62"/>
        <v>0</v>
      </c>
      <c r="ESG19" s="487">
        <f t="shared" si="62"/>
        <v>0</v>
      </c>
      <c r="ESH19" s="487">
        <f t="shared" si="62"/>
        <v>0</v>
      </c>
      <c r="ESI19" s="487">
        <f t="shared" si="62"/>
        <v>0</v>
      </c>
      <c r="ESJ19" s="487">
        <f t="shared" si="62"/>
        <v>0</v>
      </c>
      <c r="ESK19" s="487">
        <f t="shared" si="62"/>
        <v>0</v>
      </c>
      <c r="ESL19" s="487">
        <f t="shared" si="62"/>
        <v>0</v>
      </c>
      <c r="ESM19" s="487">
        <f t="shared" si="62"/>
        <v>0</v>
      </c>
      <c r="ESN19" s="487">
        <f t="shared" si="62"/>
        <v>0</v>
      </c>
      <c r="ESO19" s="487">
        <f t="shared" si="62"/>
        <v>0</v>
      </c>
      <c r="ESP19" s="487">
        <f t="shared" si="62"/>
        <v>0</v>
      </c>
      <c r="ESQ19" s="487">
        <f t="shared" si="62"/>
        <v>0</v>
      </c>
      <c r="ESR19" s="487">
        <f t="shared" si="62"/>
        <v>0</v>
      </c>
      <c r="ESS19" s="487">
        <f t="shared" si="62"/>
        <v>0</v>
      </c>
      <c r="EST19" s="487">
        <f t="shared" si="62"/>
        <v>0</v>
      </c>
      <c r="ESU19" s="487">
        <f t="shared" si="62"/>
        <v>0</v>
      </c>
      <c r="ESV19" s="487">
        <f t="shared" si="62"/>
        <v>0</v>
      </c>
      <c r="ESW19" s="487">
        <f t="shared" si="62"/>
        <v>0</v>
      </c>
      <c r="ESX19" s="487">
        <f t="shared" si="62"/>
        <v>0</v>
      </c>
      <c r="ESY19" s="487">
        <f t="shared" si="62"/>
        <v>0</v>
      </c>
      <c r="ESZ19" s="487">
        <f t="shared" si="62"/>
        <v>0</v>
      </c>
      <c r="ETA19" s="487">
        <f t="shared" si="62"/>
        <v>0</v>
      </c>
      <c r="ETB19" s="487">
        <f t="shared" si="62"/>
        <v>0</v>
      </c>
      <c r="ETC19" s="487">
        <f t="shared" si="62"/>
        <v>0</v>
      </c>
      <c r="ETD19" s="487">
        <f t="shared" si="62"/>
        <v>0</v>
      </c>
      <c r="ETE19" s="487">
        <f t="shared" si="62"/>
        <v>0</v>
      </c>
      <c r="ETF19" s="487">
        <f t="shared" si="62"/>
        <v>0</v>
      </c>
      <c r="ETG19" s="487">
        <f t="shared" si="62"/>
        <v>0</v>
      </c>
      <c r="ETH19" s="487">
        <f t="shared" si="62"/>
        <v>0</v>
      </c>
      <c r="ETI19" s="487">
        <f t="shared" ref="ETI19:EVT19" si="63">ETE8</f>
        <v>0</v>
      </c>
      <c r="ETJ19" s="487">
        <f t="shared" si="63"/>
        <v>0</v>
      </c>
      <c r="ETK19" s="487">
        <f t="shared" si="63"/>
        <v>0</v>
      </c>
      <c r="ETL19" s="487">
        <f t="shared" si="63"/>
        <v>0</v>
      </c>
      <c r="ETM19" s="487">
        <f t="shared" si="63"/>
        <v>0</v>
      </c>
      <c r="ETN19" s="487">
        <f t="shared" si="63"/>
        <v>0</v>
      </c>
      <c r="ETO19" s="487">
        <f t="shared" si="63"/>
        <v>0</v>
      </c>
      <c r="ETP19" s="487">
        <f t="shared" si="63"/>
        <v>0</v>
      </c>
      <c r="ETQ19" s="487">
        <f t="shared" si="63"/>
        <v>0</v>
      </c>
      <c r="ETR19" s="487">
        <f t="shared" si="63"/>
        <v>0</v>
      </c>
      <c r="ETS19" s="487">
        <f t="shared" si="63"/>
        <v>0</v>
      </c>
      <c r="ETT19" s="487">
        <f t="shared" si="63"/>
        <v>0</v>
      </c>
      <c r="ETU19" s="487">
        <f t="shared" si="63"/>
        <v>0</v>
      </c>
      <c r="ETV19" s="487">
        <f t="shared" si="63"/>
        <v>0</v>
      </c>
      <c r="ETW19" s="487">
        <f t="shared" si="63"/>
        <v>0</v>
      </c>
      <c r="ETX19" s="487">
        <f t="shared" si="63"/>
        <v>0</v>
      </c>
      <c r="ETY19" s="487">
        <f t="shared" si="63"/>
        <v>0</v>
      </c>
      <c r="ETZ19" s="487">
        <f t="shared" si="63"/>
        <v>0</v>
      </c>
      <c r="EUA19" s="487">
        <f t="shared" si="63"/>
        <v>0</v>
      </c>
      <c r="EUB19" s="487">
        <f t="shared" si="63"/>
        <v>0</v>
      </c>
      <c r="EUC19" s="487">
        <f t="shared" si="63"/>
        <v>0</v>
      </c>
      <c r="EUD19" s="487">
        <f t="shared" si="63"/>
        <v>0</v>
      </c>
      <c r="EUE19" s="487">
        <f t="shared" si="63"/>
        <v>0</v>
      </c>
      <c r="EUF19" s="487">
        <f t="shared" si="63"/>
        <v>0</v>
      </c>
      <c r="EUG19" s="487">
        <f t="shared" si="63"/>
        <v>0</v>
      </c>
      <c r="EUH19" s="487">
        <f t="shared" si="63"/>
        <v>0</v>
      </c>
      <c r="EUI19" s="487">
        <f t="shared" si="63"/>
        <v>0</v>
      </c>
      <c r="EUJ19" s="487">
        <f t="shared" si="63"/>
        <v>0</v>
      </c>
      <c r="EUK19" s="487">
        <f t="shared" si="63"/>
        <v>0</v>
      </c>
      <c r="EUL19" s="487">
        <f t="shared" si="63"/>
        <v>0</v>
      </c>
      <c r="EUM19" s="487">
        <f t="shared" si="63"/>
        <v>0</v>
      </c>
      <c r="EUN19" s="487">
        <f t="shared" si="63"/>
        <v>0</v>
      </c>
      <c r="EUO19" s="487">
        <f t="shared" si="63"/>
        <v>0</v>
      </c>
      <c r="EUP19" s="487">
        <f t="shared" si="63"/>
        <v>0</v>
      </c>
      <c r="EUQ19" s="487">
        <f t="shared" si="63"/>
        <v>0</v>
      </c>
      <c r="EUR19" s="487">
        <f t="shared" si="63"/>
        <v>0</v>
      </c>
      <c r="EUS19" s="487">
        <f t="shared" si="63"/>
        <v>0</v>
      </c>
      <c r="EUT19" s="487">
        <f t="shared" si="63"/>
        <v>0</v>
      </c>
      <c r="EUU19" s="487">
        <f t="shared" si="63"/>
        <v>0</v>
      </c>
      <c r="EUV19" s="487">
        <f t="shared" si="63"/>
        <v>0</v>
      </c>
      <c r="EUW19" s="487">
        <f t="shared" si="63"/>
        <v>0</v>
      </c>
      <c r="EUX19" s="487">
        <f t="shared" si="63"/>
        <v>0</v>
      </c>
      <c r="EUY19" s="487">
        <f t="shared" si="63"/>
        <v>0</v>
      </c>
      <c r="EUZ19" s="487">
        <f t="shared" si="63"/>
        <v>0</v>
      </c>
      <c r="EVA19" s="487">
        <f t="shared" si="63"/>
        <v>0</v>
      </c>
      <c r="EVB19" s="487">
        <f t="shared" si="63"/>
        <v>0</v>
      </c>
      <c r="EVC19" s="487">
        <f t="shared" si="63"/>
        <v>0</v>
      </c>
      <c r="EVD19" s="487">
        <f t="shared" si="63"/>
        <v>0</v>
      </c>
      <c r="EVE19" s="487">
        <f t="shared" si="63"/>
        <v>0</v>
      </c>
      <c r="EVF19" s="487">
        <f t="shared" si="63"/>
        <v>0</v>
      </c>
      <c r="EVG19" s="487">
        <f t="shared" si="63"/>
        <v>0</v>
      </c>
      <c r="EVH19" s="487">
        <f t="shared" si="63"/>
        <v>0</v>
      </c>
      <c r="EVI19" s="487">
        <f t="shared" si="63"/>
        <v>0</v>
      </c>
      <c r="EVJ19" s="487">
        <f t="shared" si="63"/>
        <v>0</v>
      </c>
      <c r="EVK19" s="487">
        <f t="shared" si="63"/>
        <v>0</v>
      </c>
      <c r="EVL19" s="487">
        <f t="shared" si="63"/>
        <v>0</v>
      </c>
      <c r="EVM19" s="487">
        <f t="shared" si="63"/>
        <v>0</v>
      </c>
      <c r="EVN19" s="487">
        <f t="shared" si="63"/>
        <v>0</v>
      </c>
      <c r="EVO19" s="487">
        <f t="shared" si="63"/>
        <v>0</v>
      </c>
      <c r="EVP19" s="487">
        <f t="shared" si="63"/>
        <v>0</v>
      </c>
      <c r="EVQ19" s="487">
        <f t="shared" si="63"/>
        <v>0</v>
      </c>
      <c r="EVR19" s="487">
        <f t="shared" si="63"/>
        <v>0</v>
      </c>
      <c r="EVS19" s="487">
        <f t="shared" si="63"/>
        <v>0</v>
      </c>
      <c r="EVT19" s="487">
        <f t="shared" si="63"/>
        <v>0</v>
      </c>
      <c r="EVU19" s="487">
        <f t="shared" ref="EVU19:EYF19" si="64">EVQ8</f>
        <v>0</v>
      </c>
      <c r="EVV19" s="487">
        <f t="shared" si="64"/>
        <v>0</v>
      </c>
      <c r="EVW19" s="487">
        <f t="shared" si="64"/>
        <v>0</v>
      </c>
      <c r="EVX19" s="487">
        <f t="shared" si="64"/>
        <v>0</v>
      </c>
      <c r="EVY19" s="487">
        <f t="shared" si="64"/>
        <v>0</v>
      </c>
      <c r="EVZ19" s="487">
        <f t="shared" si="64"/>
        <v>0</v>
      </c>
      <c r="EWA19" s="487">
        <f t="shared" si="64"/>
        <v>0</v>
      </c>
      <c r="EWB19" s="487">
        <f t="shared" si="64"/>
        <v>0</v>
      </c>
      <c r="EWC19" s="487">
        <f t="shared" si="64"/>
        <v>0</v>
      </c>
      <c r="EWD19" s="487">
        <f t="shared" si="64"/>
        <v>0</v>
      </c>
      <c r="EWE19" s="487">
        <f t="shared" si="64"/>
        <v>0</v>
      </c>
      <c r="EWF19" s="487">
        <f t="shared" si="64"/>
        <v>0</v>
      </c>
      <c r="EWG19" s="487">
        <f t="shared" si="64"/>
        <v>0</v>
      </c>
      <c r="EWH19" s="487">
        <f t="shared" si="64"/>
        <v>0</v>
      </c>
      <c r="EWI19" s="487">
        <f t="shared" si="64"/>
        <v>0</v>
      </c>
      <c r="EWJ19" s="487">
        <f t="shared" si="64"/>
        <v>0</v>
      </c>
      <c r="EWK19" s="487">
        <f t="shared" si="64"/>
        <v>0</v>
      </c>
      <c r="EWL19" s="487">
        <f t="shared" si="64"/>
        <v>0</v>
      </c>
      <c r="EWM19" s="487">
        <f t="shared" si="64"/>
        <v>0</v>
      </c>
      <c r="EWN19" s="487">
        <f t="shared" si="64"/>
        <v>0</v>
      </c>
      <c r="EWO19" s="487">
        <f t="shared" si="64"/>
        <v>0</v>
      </c>
      <c r="EWP19" s="487">
        <f t="shared" si="64"/>
        <v>0</v>
      </c>
      <c r="EWQ19" s="487">
        <f t="shared" si="64"/>
        <v>0</v>
      </c>
      <c r="EWR19" s="487">
        <f t="shared" si="64"/>
        <v>0</v>
      </c>
      <c r="EWS19" s="487">
        <f t="shared" si="64"/>
        <v>0</v>
      </c>
      <c r="EWT19" s="487">
        <f t="shared" si="64"/>
        <v>0</v>
      </c>
      <c r="EWU19" s="487">
        <f t="shared" si="64"/>
        <v>0</v>
      </c>
      <c r="EWV19" s="487">
        <f t="shared" si="64"/>
        <v>0</v>
      </c>
      <c r="EWW19" s="487">
        <f t="shared" si="64"/>
        <v>0</v>
      </c>
      <c r="EWX19" s="487">
        <f t="shared" si="64"/>
        <v>0</v>
      </c>
      <c r="EWY19" s="487">
        <f t="shared" si="64"/>
        <v>0</v>
      </c>
      <c r="EWZ19" s="487">
        <f t="shared" si="64"/>
        <v>0</v>
      </c>
      <c r="EXA19" s="487">
        <f t="shared" si="64"/>
        <v>0</v>
      </c>
      <c r="EXB19" s="487">
        <f t="shared" si="64"/>
        <v>0</v>
      </c>
      <c r="EXC19" s="487">
        <f t="shared" si="64"/>
        <v>0</v>
      </c>
      <c r="EXD19" s="487">
        <f t="shared" si="64"/>
        <v>0</v>
      </c>
      <c r="EXE19" s="487">
        <f t="shared" si="64"/>
        <v>0</v>
      </c>
      <c r="EXF19" s="487">
        <f t="shared" si="64"/>
        <v>0</v>
      </c>
      <c r="EXG19" s="487">
        <f t="shared" si="64"/>
        <v>0</v>
      </c>
      <c r="EXH19" s="487">
        <f t="shared" si="64"/>
        <v>0</v>
      </c>
      <c r="EXI19" s="487">
        <f t="shared" si="64"/>
        <v>0</v>
      </c>
      <c r="EXJ19" s="487">
        <f t="shared" si="64"/>
        <v>0</v>
      </c>
      <c r="EXK19" s="487">
        <f t="shared" si="64"/>
        <v>0</v>
      </c>
      <c r="EXL19" s="487">
        <f t="shared" si="64"/>
        <v>0</v>
      </c>
      <c r="EXM19" s="487">
        <f t="shared" si="64"/>
        <v>0</v>
      </c>
      <c r="EXN19" s="487">
        <f t="shared" si="64"/>
        <v>0</v>
      </c>
      <c r="EXO19" s="487">
        <f t="shared" si="64"/>
        <v>0</v>
      </c>
      <c r="EXP19" s="487">
        <f t="shared" si="64"/>
        <v>0</v>
      </c>
      <c r="EXQ19" s="487">
        <f t="shared" si="64"/>
        <v>0</v>
      </c>
      <c r="EXR19" s="487">
        <f t="shared" si="64"/>
        <v>0</v>
      </c>
      <c r="EXS19" s="487">
        <f t="shared" si="64"/>
        <v>0</v>
      </c>
      <c r="EXT19" s="487">
        <f t="shared" si="64"/>
        <v>0</v>
      </c>
      <c r="EXU19" s="487">
        <f t="shared" si="64"/>
        <v>0</v>
      </c>
      <c r="EXV19" s="487">
        <f t="shared" si="64"/>
        <v>0</v>
      </c>
      <c r="EXW19" s="487">
        <f t="shared" si="64"/>
        <v>0</v>
      </c>
      <c r="EXX19" s="487">
        <f t="shared" si="64"/>
        <v>0</v>
      </c>
      <c r="EXY19" s="487">
        <f t="shared" si="64"/>
        <v>0</v>
      </c>
      <c r="EXZ19" s="487">
        <f t="shared" si="64"/>
        <v>0</v>
      </c>
      <c r="EYA19" s="487">
        <f t="shared" si="64"/>
        <v>0</v>
      </c>
      <c r="EYB19" s="487">
        <f t="shared" si="64"/>
        <v>0</v>
      </c>
      <c r="EYC19" s="487">
        <f t="shared" si="64"/>
        <v>0</v>
      </c>
      <c r="EYD19" s="487">
        <f t="shared" si="64"/>
        <v>0</v>
      </c>
      <c r="EYE19" s="487">
        <f t="shared" si="64"/>
        <v>0</v>
      </c>
      <c r="EYF19" s="487">
        <f t="shared" si="64"/>
        <v>0</v>
      </c>
      <c r="EYG19" s="487">
        <f t="shared" ref="EYG19:FAR19" si="65">EYC8</f>
        <v>0</v>
      </c>
      <c r="EYH19" s="487">
        <f t="shared" si="65"/>
        <v>0</v>
      </c>
      <c r="EYI19" s="487">
        <f t="shared" si="65"/>
        <v>0</v>
      </c>
      <c r="EYJ19" s="487">
        <f t="shared" si="65"/>
        <v>0</v>
      </c>
      <c r="EYK19" s="487">
        <f t="shared" si="65"/>
        <v>0</v>
      </c>
      <c r="EYL19" s="487">
        <f t="shared" si="65"/>
        <v>0</v>
      </c>
      <c r="EYM19" s="487">
        <f t="shared" si="65"/>
        <v>0</v>
      </c>
      <c r="EYN19" s="487">
        <f t="shared" si="65"/>
        <v>0</v>
      </c>
      <c r="EYO19" s="487">
        <f t="shared" si="65"/>
        <v>0</v>
      </c>
      <c r="EYP19" s="487">
        <f t="shared" si="65"/>
        <v>0</v>
      </c>
      <c r="EYQ19" s="487">
        <f t="shared" si="65"/>
        <v>0</v>
      </c>
      <c r="EYR19" s="487">
        <f t="shared" si="65"/>
        <v>0</v>
      </c>
      <c r="EYS19" s="487">
        <f t="shared" si="65"/>
        <v>0</v>
      </c>
      <c r="EYT19" s="487">
        <f t="shared" si="65"/>
        <v>0</v>
      </c>
      <c r="EYU19" s="487">
        <f t="shared" si="65"/>
        <v>0</v>
      </c>
      <c r="EYV19" s="487">
        <f t="shared" si="65"/>
        <v>0</v>
      </c>
      <c r="EYW19" s="487">
        <f t="shared" si="65"/>
        <v>0</v>
      </c>
      <c r="EYX19" s="487">
        <f t="shared" si="65"/>
        <v>0</v>
      </c>
      <c r="EYY19" s="487">
        <f t="shared" si="65"/>
        <v>0</v>
      </c>
      <c r="EYZ19" s="487">
        <f t="shared" si="65"/>
        <v>0</v>
      </c>
      <c r="EZA19" s="487">
        <f t="shared" si="65"/>
        <v>0</v>
      </c>
      <c r="EZB19" s="487">
        <f t="shared" si="65"/>
        <v>0</v>
      </c>
      <c r="EZC19" s="487">
        <f t="shared" si="65"/>
        <v>0</v>
      </c>
      <c r="EZD19" s="487">
        <f t="shared" si="65"/>
        <v>0</v>
      </c>
      <c r="EZE19" s="487">
        <f t="shared" si="65"/>
        <v>0</v>
      </c>
      <c r="EZF19" s="487">
        <f t="shared" si="65"/>
        <v>0</v>
      </c>
      <c r="EZG19" s="487">
        <f t="shared" si="65"/>
        <v>0</v>
      </c>
      <c r="EZH19" s="487">
        <f t="shared" si="65"/>
        <v>0</v>
      </c>
      <c r="EZI19" s="487">
        <f t="shared" si="65"/>
        <v>0</v>
      </c>
      <c r="EZJ19" s="487">
        <f t="shared" si="65"/>
        <v>0</v>
      </c>
      <c r="EZK19" s="487">
        <f t="shared" si="65"/>
        <v>0</v>
      </c>
      <c r="EZL19" s="487">
        <f t="shared" si="65"/>
        <v>0</v>
      </c>
      <c r="EZM19" s="487">
        <f t="shared" si="65"/>
        <v>0</v>
      </c>
      <c r="EZN19" s="487">
        <f t="shared" si="65"/>
        <v>0</v>
      </c>
      <c r="EZO19" s="487">
        <f t="shared" si="65"/>
        <v>0</v>
      </c>
      <c r="EZP19" s="487">
        <f t="shared" si="65"/>
        <v>0</v>
      </c>
      <c r="EZQ19" s="487">
        <f t="shared" si="65"/>
        <v>0</v>
      </c>
      <c r="EZR19" s="487">
        <f t="shared" si="65"/>
        <v>0</v>
      </c>
      <c r="EZS19" s="487">
        <f t="shared" si="65"/>
        <v>0</v>
      </c>
      <c r="EZT19" s="487">
        <f t="shared" si="65"/>
        <v>0</v>
      </c>
      <c r="EZU19" s="487">
        <f t="shared" si="65"/>
        <v>0</v>
      </c>
      <c r="EZV19" s="487">
        <f t="shared" si="65"/>
        <v>0</v>
      </c>
      <c r="EZW19" s="487">
        <f t="shared" si="65"/>
        <v>0</v>
      </c>
      <c r="EZX19" s="487">
        <f t="shared" si="65"/>
        <v>0</v>
      </c>
      <c r="EZY19" s="487">
        <f t="shared" si="65"/>
        <v>0</v>
      </c>
      <c r="EZZ19" s="487">
        <f t="shared" si="65"/>
        <v>0</v>
      </c>
      <c r="FAA19" s="487">
        <f t="shared" si="65"/>
        <v>0</v>
      </c>
      <c r="FAB19" s="487">
        <f t="shared" si="65"/>
        <v>0</v>
      </c>
      <c r="FAC19" s="487">
        <f t="shared" si="65"/>
        <v>0</v>
      </c>
      <c r="FAD19" s="487">
        <f t="shared" si="65"/>
        <v>0</v>
      </c>
      <c r="FAE19" s="487">
        <f t="shared" si="65"/>
        <v>0</v>
      </c>
      <c r="FAF19" s="487">
        <f t="shared" si="65"/>
        <v>0</v>
      </c>
      <c r="FAG19" s="487">
        <f t="shared" si="65"/>
        <v>0</v>
      </c>
      <c r="FAH19" s="487">
        <f t="shared" si="65"/>
        <v>0</v>
      </c>
      <c r="FAI19" s="487">
        <f t="shared" si="65"/>
        <v>0</v>
      </c>
      <c r="FAJ19" s="487">
        <f t="shared" si="65"/>
        <v>0</v>
      </c>
      <c r="FAK19" s="487">
        <f t="shared" si="65"/>
        <v>0</v>
      </c>
      <c r="FAL19" s="487">
        <f t="shared" si="65"/>
        <v>0</v>
      </c>
      <c r="FAM19" s="487">
        <f t="shared" si="65"/>
        <v>0</v>
      </c>
      <c r="FAN19" s="487">
        <f t="shared" si="65"/>
        <v>0</v>
      </c>
      <c r="FAO19" s="487">
        <f t="shared" si="65"/>
        <v>0</v>
      </c>
      <c r="FAP19" s="487">
        <f t="shared" si="65"/>
        <v>0</v>
      </c>
      <c r="FAQ19" s="487">
        <f t="shared" si="65"/>
        <v>0</v>
      </c>
      <c r="FAR19" s="487">
        <f t="shared" si="65"/>
        <v>0</v>
      </c>
      <c r="FAS19" s="487">
        <f t="shared" ref="FAS19:FDD19" si="66">FAO8</f>
        <v>0</v>
      </c>
      <c r="FAT19" s="487">
        <f t="shared" si="66"/>
        <v>0</v>
      </c>
      <c r="FAU19" s="487">
        <f t="shared" si="66"/>
        <v>0</v>
      </c>
      <c r="FAV19" s="487">
        <f t="shared" si="66"/>
        <v>0</v>
      </c>
      <c r="FAW19" s="487">
        <f t="shared" si="66"/>
        <v>0</v>
      </c>
      <c r="FAX19" s="487">
        <f t="shared" si="66"/>
        <v>0</v>
      </c>
      <c r="FAY19" s="487">
        <f t="shared" si="66"/>
        <v>0</v>
      </c>
      <c r="FAZ19" s="487">
        <f t="shared" si="66"/>
        <v>0</v>
      </c>
      <c r="FBA19" s="487">
        <f t="shared" si="66"/>
        <v>0</v>
      </c>
      <c r="FBB19" s="487">
        <f t="shared" si="66"/>
        <v>0</v>
      </c>
      <c r="FBC19" s="487">
        <f t="shared" si="66"/>
        <v>0</v>
      </c>
      <c r="FBD19" s="487">
        <f t="shared" si="66"/>
        <v>0</v>
      </c>
      <c r="FBE19" s="487">
        <f t="shared" si="66"/>
        <v>0</v>
      </c>
      <c r="FBF19" s="487">
        <f t="shared" si="66"/>
        <v>0</v>
      </c>
      <c r="FBG19" s="487">
        <f t="shared" si="66"/>
        <v>0</v>
      </c>
      <c r="FBH19" s="487">
        <f t="shared" si="66"/>
        <v>0</v>
      </c>
      <c r="FBI19" s="487">
        <f t="shared" si="66"/>
        <v>0</v>
      </c>
      <c r="FBJ19" s="487">
        <f t="shared" si="66"/>
        <v>0</v>
      </c>
      <c r="FBK19" s="487">
        <f t="shared" si="66"/>
        <v>0</v>
      </c>
      <c r="FBL19" s="487">
        <f t="shared" si="66"/>
        <v>0</v>
      </c>
      <c r="FBM19" s="487">
        <f t="shared" si="66"/>
        <v>0</v>
      </c>
      <c r="FBN19" s="487">
        <f t="shared" si="66"/>
        <v>0</v>
      </c>
      <c r="FBO19" s="487">
        <f t="shared" si="66"/>
        <v>0</v>
      </c>
      <c r="FBP19" s="487">
        <f t="shared" si="66"/>
        <v>0</v>
      </c>
      <c r="FBQ19" s="487">
        <f t="shared" si="66"/>
        <v>0</v>
      </c>
      <c r="FBR19" s="487">
        <f t="shared" si="66"/>
        <v>0</v>
      </c>
      <c r="FBS19" s="487">
        <f t="shared" si="66"/>
        <v>0</v>
      </c>
      <c r="FBT19" s="487">
        <f t="shared" si="66"/>
        <v>0</v>
      </c>
      <c r="FBU19" s="487">
        <f t="shared" si="66"/>
        <v>0</v>
      </c>
      <c r="FBV19" s="487">
        <f t="shared" si="66"/>
        <v>0</v>
      </c>
      <c r="FBW19" s="487">
        <f t="shared" si="66"/>
        <v>0</v>
      </c>
      <c r="FBX19" s="487">
        <f t="shared" si="66"/>
        <v>0</v>
      </c>
      <c r="FBY19" s="487">
        <f t="shared" si="66"/>
        <v>0</v>
      </c>
      <c r="FBZ19" s="487">
        <f t="shared" si="66"/>
        <v>0</v>
      </c>
      <c r="FCA19" s="487">
        <f t="shared" si="66"/>
        <v>0</v>
      </c>
      <c r="FCB19" s="487">
        <f t="shared" si="66"/>
        <v>0</v>
      </c>
      <c r="FCC19" s="487">
        <f t="shared" si="66"/>
        <v>0</v>
      </c>
      <c r="FCD19" s="487">
        <f t="shared" si="66"/>
        <v>0</v>
      </c>
      <c r="FCE19" s="487">
        <f t="shared" si="66"/>
        <v>0</v>
      </c>
      <c r="FCF19" s="487">
        <f t="shared" si="66"/>
        <v>0</v>
      </c>
      <c r="FCG19" s="487">
        <f t="shared" si="66"/>
        <v>0</v>
      </c>
      <c r="FCH19" s="487">
        <f t="shared" si="66"/>
        <v>0</v>
      </c>
      <c r="FCI19" s="487">
        <f t="shared" si="66"/>
        <v>0</v>
      </c>
      <c r="FCJ19" s="487">
        <f t="shared" si="66"/>
        <v>0</v>
      </c>
      <c r="FCK19" s="487">
        <f t="shared" si="66"/>
        <v>0</v>
      </c>
      <c r="FCL19" s="487">
        <f t="shared" si="66"/>
        <v>0</v>
      </c>
      <c r="FCM19" s="487">
        <f t="shared" si="66"/>
        <v>0</v>
      </c>
      <c r="FCN19" s="487">
        <f t="shared" si="66"/>
        <v>0</v>
      </c>
      <c r="FCO19" s="487">
        <f t="shared" si="66"/>
        <v>0</v>
      </c>
      <c r="FCP19" s="487">
        <f t="shared" si="66"/>
        <v>0</v>
      </c>
      <c r="FCQ19" s="487">
        <f t="shared" si="66"/>
        <v>0</v>
      </c>
      <c r="FCR19" s="487">
        <f t="shared" si="66"/>
        <v>0</v>
      </c>
      <c r="FCS19" s="487">
        <f t="shared" si="66"/>
        <v>0</v>
      </c>
      <c r="FCT19" s="487">
        <f t="shared" si="66"/>
        <v>0</v>
      </c>
      <c r="FCU19" s="487">
        <f t="shared" si="66"/>
        <v>0</v>
      </c>
      <c r="FCV19" s="487">
        <f t="shared" si="66"/>
        <v>0</v>
      </c>
      <c r="FCW19" s="487">
        <f t="shared" si="66"/>
        <v>0</v>
      </c>
      <c r="FCX19" s="487">
        <f t="shared" si="66"/>
        <v>0</v>
      </c>
      <c r="FCY19" s="487">
        <f t="shared" si="66"/>
        <v>0</v>
      </c>
      <c r="FCZ19" s="487">
        <f t="shared" si="66"/>
        <v>0</v>
      </c>
      <c r="FDA19" s="487">
        <f t="shared" si="66"/>
        <v>0</v>
      </c>
      <c r="FDB19" s="487">
        <f t="shared" si="66"/>
        <v>0</v>
      </c>
      <c r="FDC19" s="487">
        <f t="shared" si="66"/>
        <v>0</v>
      </c>
      <c r="FDD19" s="487">
        <f t="shared" si="66"/>
        <v>0</v>
      </c>
      <c r="FDE19" s="487">
        <f t="shared" ref="FDE19:FFP19" si="67">FDA8</f>
        <v>0</v>
      </c>
      <c r="FDF19" s="487">
        <f t="shared" si="67"/>
        <v>0</v>
      </c>
      <c r="FDG19" s="487">
        <f t="shared" si="67"/>
        <v>0</v>
      </c>
      <c r="FDH19" s="487">
        <f t="shared" si="67"/>
        <v>0</v>
      </c>
      <c r="FDI19" s="487">
        <f t="shared" si="67"/>
        <v>0</v>
      </c>
      <c r="FDJ19" s="487">
        <f t="shared" si="67"/>
        <v>0</v>
      </c>
      <c r="FDK19" s="487">
        <f t="shared" si="67"/>
        <v>0</v>
      </c>
      <c r="FDL19" s="487">
        <f t="shared" si="67"/>
        <v>0</v>
      </c>
      <c r="FDM19" s="487">
        <f t="shared" si="67"/>
        <v>0</v>
      </c>
      <c r="FDN19" s="487">
        <f t="shared" si="67"/>
        <v>0</v>
      </c>
      <c r="FDO19" s="487">
        <f t="shared" si="67"/>
        <v>0</v>
      </c>
      <c r="FDP19" s="487">
        <f t="shared" si="67"/>
        <v>0</v>
      </c>
      <c r="FDQ19" s="487">
        <f t="shared" si="67"/>
        <v>0</v>
      </c>
      <c r="FDR19" s="487">
        <f t="shared" si="67"/>
        <v>0</v>
      </c>
      <c r="FDS19" s="487">
        <f t="shared" si="67"/>
        <v>0</v>
      </c>
      <c r="FDT19" s="487">
        <f t="shared" si="67"/>
        <v>0</v>
      </c>
      <c r="FDU19" s="487">
        <f t="shared" si="67"/>
        <v>0</v>
      </c>
      <c r="FDV19" s="487">
        <f t="shared" si="67"/>
        <v>0</v>
      </c>
      <c r="FDW19" s="487">
        <f t="shared" si="67"/>
        <v>0</v>
      </c>
      <c r="FDX19" s="487">
        <f t="shared" si="67"/>
        <v>0</v>
      </c>
      <c r="FDY19" s="487">
        <f t="shared" si="67"/>
        <v>0</v>
      </c>
      <c r="FDZ19" s="487">
        <f t="shared" si="67"/>
        <v>0</v>
      </c>
      <c r="FEA19" s="487">
        <f t="shared" si="67"/>
        <v>0</v>
      </c>
      <c r="FEB19" s="487">
        <f t="shared" si="67"/>
        <v>0</v>
      </c>
      <c r="FEC19" s="487">
        <f t="shared" si="67"/>
        <v>0</v>
      </c>
      <c r="FED19" s="487">
        <f t="shared" si="67"/>
        <v>0</v>
      </c>
      <c r="FEE19" s="487">
        <f t="shared" si="67"/>
        <v>0</v>
      </c>
      <c r="FEF19" s="487">
        <f t="shared" si="67"/>
        <v>0</v>
      </c>
      <c r="FEG19" s="487">
        <f t="shared" si="67"/>
        <v>0</v>
      </c>
      <c r="FEH19" s="487">
        <f t="shared" si="67"/>
        <v>0</v>
      </c>
      <c r="FEI19" s="487">
        <f t="shared" si="67"/>
        <v>0</v>
      </c>
      <c r="FEJ19" s="487">
        <f t="shared" si="67"/>
        <v>0</v>
      </c>
      <c r="FEK19" s="487">
        <f t="shared" si="67"/>
        <v>0</v>
      </c>
      <c r="FEL19" s="487">
        <f t="shared" si="67"/>
        <v>0</v>
      </c>
      <c r="FEM19" s="487">
        <f t="shared" si="67"/>
        <v>0</v>
      </c>
      <c r="FEN19" s="487">
        <f t="shared" si="67"/>
        <v>0</v>
      </c>
      <c r="FEO19" s="487">
        <f t="shared" si="67"/>
        <v>0</v>
      </c>
      <c r="FEP19" s="487">
        <f t="shared" si="67"/>
        <v>0</v>
      </c>
      <c r="FEQ19" s="487">
        <f t="shared" si="67"/>
        <v>0</v>
      </c>
      <c r="FER19" s="487">
        <f t="shared" si="67"/>
        <v>0</v>
      </c>
      <c r="FES19" s="487">
        <f t="shared" si="67"/>
        <v>0</v>
      </c>
      <c r="FET19" s="487">
        <f t="shared" si="67"/>
        <v>0</v>
      </c>
      <c r="FEU19" s="487">
        <f t="shared" si="67"/>
        <v>0</v>
      </c>
      <c r="FEV19" s="487">
        <f t="shared" si="67"/>
        <v>0</v>
      </c>
      <c r="FEW19" s="487">
        <f t="shared" si="67"/>
        <v>0</v>
      </c>
      <c r="FEX19" s="487">
        <f t="shared" si="67"/>
        <v>0</v>
      </c>
      <c r="FEY19" s="487">
        <f t="shared" si="67"/>
        <v>0</v>
      </c>
      <c r="FEZ19" s="487">
        <f t="shared" si="67"/>
        <v>0</v>
      </c>
      <c r="FFA19" s="487">
        <f t="shared" si="67"/>
        <v>0</v>
      </c>
      <c r="FFB19" s="487">
        <f t="shared" si="67"/>
        <v>0</v>
      </c>
      <c r="FFC19" s="487">
        <f t="shared" si="67"/>
        <v>0</v>
      </c>
      <c r="FFD19" s="487">
        <f t="shared" si="67"/>
        <v>0</v>
      </c>
      <c r="FFE19" s="487">
        <f t="shared" si="67"/>
        <v>0</v>
      </c>
      <c r="FFF19" s="487">
        <f t="shared" si="67"/>
        <v>0</v>
      </c>
      <c r="FFG19" s="487">
        <f t="shared" si="67"/>
        <v>0</v>
      </c>
      <c r="FFH19" s="487">
        <f t="shared" si="67"/>
        <v>0</v>
      </c>
      <c r="FFI19" s="487">
        <f t="shared" si="67"/>
        <v>0</v>
      </c>
      <c r="FFJ19" s="487">
        <f t="shared" si="67"/>
        <v>0</v>
      </c>
      <c r="FFK19" s="487">
        <f t="shared" si="67"/>
        <v>0</v>
      </c>
      <c r="FFL19" s="487">
        <f t="shared" si="67"/>
        <v>0</v>
      </c>
      <c r="FFM19" s="487">
        <f t="shared" si="67"/>
        <v>0</v>
      </c>
      <c r="FFN19" s="487">
        <f t="shared" si="67"/>
        <v>0</v>
      </c>
      <c r="FFO19" s="487">
        <f t="shared" si="67"/>
        <v>0</v>
      </c>
      <c r="FFP19" s="487">
        <f t="shared" si="67"/>
        <v>0</v>
      </c>
      <c r="FFQ19" s="487">
        <f t="shared" ref="FFQ19:FIB19" si="68">FFM8</f>
        <v>0</v>
      </c>
      <c r="FFR19" s="487">
        <f t="shared" si="68"/>
        <v>0</v>
      </c>
      <c r="FFS19" s="487">
        <f t="shared" si="68"/>
        <v>0</v>
      </c>
      <c r="FFT19" s="487">
        <f t="shared" si="68"/>
        <v>0</v>
      </c>
      <c r="FFU19" s="487">
        <f t="shared" si="68"/>
        <v>0</v>
      </c>
      <c r="FFV19" s="487">
        <f t="shared" si="68"/>
        <v>0</v>
      </c>
      <c r="FFW19" s="487">
        <f t="shared" si="68"/>
        <v>0</v>
      </c>
      <c r="FFX19" s="487">
        <f t="shared" si="68"/>
        <v>0</v>
      </c>
      <c r="FFY19" s="487">
        <f t="shared" si="68"/>
        <v>0</v>
      </c>
      <c r="FFZ19" s="487">
        <f t="shared" si="68"/>
        <v>0</v>
      </c>
      <c r="FGA19" s="487">
        <f t="shared" si="68"/>
        <v>0</v>
      </c>
      <c r="FGB19" s="487">
        <f t="shared" si="68"/>
        <v>0</v>
      </c>
      <c r="FGC19" s="487">
        <f t="shared" si="68"/>
        <v>0</v>
      </c>
      <c r="FGD19" s="487">
        <f t="shared" si="68"/>
        <v>0</v>
      </c>
      <c r="FGE19" s="487">
        <f t="shared" si="68"/>
        <v>0</v>
      </c>
      <c r="FGF19" s="487">
        <f t="shared" si="68"/>
        <v>0</v>
      </c>
      <c r="FGG19" s="487">
        <f t="shared" si="68"/>
        <v>0</v>
      </c>
      <c r="FGH19" s="487">
        <f t="shared" si="68"/>
        <v>0</v>
      </c>
      <c r="FGI19" s="487">
        <f t="shared" si="68"/>
        <v>0</v>
      </c>
      <c r="FGJ19" s="487">
        <f t="shared" si="68"/>
        <v>0</v>
      </c>
      <c r="FGK19" s="487">
        <f t="shared" si="68"/>
        <v>0</v>
      </c>
      <c r="FGL19" s="487">
        <f t="shared" si="68"/>
        <v>0</v>
      </c>
      <c r="FGM19" s="487">
        <f t="shared" si="68"/>
        <v>0</v>
      </c>
      <c r="FGN19" s="487">
        <f t="shared" si="68"/>
        <v>0</v>
      </c>
      <c r="FGO19" s="487">
        <f t="shared" si="68"/>
        <v>0</v>
      </c>
      <c r="FGP19" s="487">
        <f t="shared" si="68"/>
        <v>0</v>
      </c>
      <c r="FGQ19" s="487">
        <f t="shared" si="68"/>
        <v>0</v>
      </c>
      <c r="FGR19" s="487">
        <f t="shared" si="68"/>
        <v>0</v>
      </c>
      <c r="FGS19" s="487">
        <f t="shared" si="68"/>
        <v>0</v>
      </c>
      <c r="FGT19" s="487">
        <f t="shared" si="68"/>
        <v>0</v>
      </c>
      <c r="FGU19" s="487">
        <f t="shared" si="68"/>
        <v>0</v>
      </c>
      <c r="FGV19" s="487">
        <f t="shared" si="68"/>
        <v>0</v>
      </c>
      <c r="FGW19" s="487">
        <f t="shared" si="68"/>
        <v>0</v>
      </c>
      <c r="FGX19" s="487">
        <f t="shared" si="68"/>
        <v>0</v>
      </c>
      <c r="FGY19" s="487">
        <f t="shared" si="68"/>
        <v>0</v>
      </c>
      <c r="FGZ19" s="487">
        <f t="shared" si="68"/>
        <v>0</v>
      </c>
      <c r="FHA19" s="487">
        <f t="shared" si="68"/>
        <v>0</v>
      </c>
      <c r="FHB19" s="487">
        <f t="shared" si="68"/>
        <v>0</v>
      </c>
      <c r="FHC19" s="487">
        <f t="shared" si="68"/>
        <v>0</v>
      </c>
      <c r="FHD19" s="487">
        <f t="shared" si="68"/>
        <v>0</v>
      </c>
      <c r="FHE19" s="487">
        <f t="shared" si="68"/>
        <v>0</v>
      </c>
      <c r="FHF19" s="487">
        <f t="shared" si="68"/>
        <v>0</v>
      </c>
      <c r="FHG19" s="487">
        <f t="shared" si="68"/>
        <v>0</v>
      </c>
      <c r="FHH19" s="487">
        <f t="shared" si="68"/>
        <v>0</v>
      </c>
      <c r="FHI19" s="487">
        <f t="shared" si="68"/>
        <v>0</v>
      </c>
      <c r="FHJ19" s="487">
        <f t="shared" si="68"/>
        <v>0</v>
      </c>
      <c r="FHK19" s="487">
        <f t="shared" si="68"/>
        <v>0</v>
      </c>
      <c r="FHL19" s="487">
        <f t="shared" si="68"/>
        <v>0</v>
      </c>
      <c r="FHM19" s="487">
        <f t="shared" si="68"/>
        <v>0</v>
      </c>
      <c r="FHN19" s="487">
        <f t="shared" si="68"/>
        <v>0</v>
      </c>
      <c r="FHO19" s="487">
        <f t="shared" si="68"/>
        <v>0</v>
      </c>
      <c r="FHP19" s="487">
        <f t="shared" si="68"/>
        <v>0</v>
      </c>
      <c r="FHQ19" s="487">
        <f t="shared" si="68"/>
        <v>0</v>
      </c>
      <c r="FHR19" s="487">
        <f t="shared" si="68"/>
        <v>0</v>
      </c>
      <c r="FHS19" s="487">
        <f t="shared" si="68"/>
        <v>0</v>
      </c>
      <c r="FHT19" s="487">
        <f t="shared" si="68"/>
        <v>0</v>
      </c>
      <c r="FHU19" s="487">
        <f t="shared" si="68"/>
        <v>0</v>
      </c>
      <c r="FHV19" s="487">
        <f t="shared" si="68"/>
        <v>0</v>
      </c>
      <c r="FHW19" s="487">
        <f t="shared" si="68"/>
        <v>0</v>
      </c>
      <c r="FHX19" s="487">
        <f t="shared" si="68"/>
        <v>0</v>
      </c>
      <c r="FHY19" s="487">
        <f t="shared" si="68"/>
        <v>0</v>
      </c>
      <c r="FHZ19" s="487">
        <f t="shared" si="68"/>
        <v>0</v>
      </c>
      <c r="FIA19" s="487">
        <f t="shared" si="68"/>
        <v>0</v>
      </c>
      <c r="FIB19" s="487">
        <f t="shared" si="68"/>
        <v>0</v>
      </c>
      <c r="FIC19" s="487">
        <f t="shared" ref="FIC19:FKN19" si="69">FHY8</f>
        <v>0</v>
      </c>
      <c r="FID19" s="487">
        <f t="shared" si="69"/>
        <v>0</v>
      </c>
      <c r="FIE19" s="487">
        <f t="shared" si="69"/>
        <v>0</v>
      </c>
      <c r="FIF19" s="487">
        <f t="shared" si="69"/>
        <v>0</v>
      </c>
      <c r="FIG19" s="487">
        <f t="shared" si="69"/>
        <v>0</v>
      </c>
      <c r="FIH19" s="487">
        <f t="shared" si="69"/>
        <v>0</v>
      </c>
      <c r="FII19" s="487">
        <f t="shared" si="69"/>
        <v>0</v>
      </c>
      <c r="FIJ19" s="487">
        <f t="shared" si="69"/>
        <v>0</v>
      </c>
      <c r="FIK19" s="487">
        <f t="shared" si="69"/>
        <v>0</v>
      </c>
      <c r="FIL19" s="487">
        <f t="shared" si="69"/>
        <v>0</v>
      </c>
      <c r="FIM19" s="487">
        <f t="shared" si="69"/>
        <v>0</v>
      </c>
      <c r="FIN19" s="487">
        <f t="shared" si="69"/>
        <v>0</v>
      </c>
      <c r="FIO19" s="487">
        <f t="shared" si="69"/>
        <v>0</v>
      </c>
      <c r="FIP19" s="487">
        <f t="shared" si="69"/>
        <v>0</v>
      </c>
      <c r="FIQ19" s="487">
        <f t="shared" si="69"/>
        <v>0</v>
      </c>
      <c r="FIR19" s="487">
        <f t="shared" si="69"/>
        <v>0</v>
      </c>
      <c r="FIS19" s="487">
        <f t="shared" si="69"/>
        <v>0</v>
      </c>
      <c r="FIT19" s="487">
        <f t="shared" si="69"/>
        <v>0</v>
      </c>
      <c r="FIU19" s="487">
        <f t="shared" si="69"/>
        <v>0</v>
      </c>
      <c r="FIV19" s="487">
        <f t="shared" si="69"/>
        <v>0</v>
      </c>
      <c r="FIW19" s="487">
        <f t="shared" si="69"/>
        <v>0</v>
      </c>
      <c r="FIX19" s="487">
        <f t="shared" si="69"/>
        <v>0</v>
      </c>
      <c r="FIY19" s="487">
        <f t="shared" si="69"/>
        <v>0</v>
      </c>
      <c r="FIZ19" s="487">
        <f t="shared" si="69"/>
        <v>0</v>
      </c>
      <c r="FJA19" s="487">
        <f t="shared" si="69"/>
        <v>0</v>
      </c>
      <c r="FJB19" s="487">
        <f t="shared" si="69"/>
        <v>0</v>
      </c>
      <c r="FJC19" s="487">
        <f t="shared" si="69"/>
        <v>0</v>
      </c>
      <c r="FJD19" s="487">
        <f t="shared" si="69"/>
        <v>0</v>
      </c>
      <c r="FJE19" s="487">
        <f t="shared" si="69"/>
        <v>0</v>
      </c>
      <c r="FJF19" s="487">
        <f t="shared" si="69"/>
        <v>0</v>
      </c>
      <c r="FJG19" s="487">
        <f t="shared" si="69"/>
        <v>0</v>
      </c>
      <c r="FJH19" s="487">
        <f t="shared" si="69"/>
        <v>0</v>
      </c>
      <c r="FJI19" s="487">
        <f t="shared" si="69"/>
        <v>0</v>
      </c>
      <c r="FJJ19" s="487">
        <f t="shared" si="69"/>
        <v>0</v>
      </c>
      <c r="FJK19" s="487">
        <f t="shared" si="69"/>
        <v>0</v>
      </c>
      <c r="FJL19" s="487">
        <f t="shared" si="69"/>
        <v>0</v>
      </c>
      <c r="FJM19" s="487">
        <f t="shared" si="69"/>
        <v>0</v>
      </c>
      <c r="FJN19" s="487">
        <f t="shared" si="69"/>
        <v>0</v>
      </c>
      <c r="FJO19" s="487">
        <f t="shared" si="69"/>
        <v>0</v>
      </c>
      <c r="FJP19" s="487">
        <f t="shared" si="69"/>
        <v>0</v>
      </c>
      <c r="FJQ19" s="487">
        <f t="shared" si="69"/>
        <v>0</v>
      </c>
      <c r="FJR19" s="487">
        <f t="shared" si="69"/>
        <v>0</v>
      </c>
      <c r="FJS19" s="487">
        <f t="shared" si="69"/>
        <v>0</v>
      </c>
      <c r="FJT19" s="487">
        <f t="shared" si="69"/>
        <v>0</v>
      </c>
      <c r="FJU19" s="487">
        <f t="shared" si="69"/>
        <v>0</v>
      </c>
      <c r="FJV19" s="487">
        <f t="shared" si="69"/>
        <v>0</v>
      </c>
      <c r="FJW19" s="487">
        <f t="shared" si="69"/>
        <v>0</v>
      </c>
      <c r="FJX19" s="487">
        <f t="shared" si="69"/>
        <v>0</v>
      </c>
      <c r="FJY19" s="487">
        <f t="shared" si="69"/>
        <v>0</v>
      </c>
      <c r="FJZ19" s="487">
        <f t="shared" si="69"/>
        <v>0</v>
      </c>
      <c r="FKA19" s="487">
        <f t="shared" si="69"/>
        <v>0</v>
      </c>
      <c r="FKB19" s="487">
        <f t="shared" si="69"/>
        <v>0</v>
      </c>
      <c r="FKC19" s="487">
        <f t="shared" si="69"/>
        <v>0</v>
      </c>
      <c r="FKD19" s="487">
        <f t="shared" si="69"/>
        <v>0</v>
      </c>
      <c r="FKE19" s="487">
        <f t="shared" si="69"/>
        <v>0</v>
      </c>
      <c r="FKF19" s="487">
        <f t="shared" si="69"/>
        <v>0</v>
      </c>
      <c r="FKG19" s="487">
        <f t="shared" si="69"/>
        <v>0</v>
      </c>
      <c r="FKH19" s="487">
        <f t="shared" si="69"/>
        <v>0</v>
      </c>
      <c r="FKI19" s="487">
        <f t="shared" si="69"/>
        <v>0</v>
      </c>
      <c r="FKJ19" s="487">
        <f t="shared" si="69"/>
        <v>0</v>
      </c>
      <c r="FKK19" s="487">
        <f t="shared" si="69"/>
        <v>0</v>
      </c>
      <c r="FKL19" s="487">
        <f t="shared" si="69"/>
        <v>0</v>
      </c>
      <c r="FKM19" s="487">
        <f t="shared" si="69"/>
        <v>0</v>
      </c>
      <c r="FKN19" s="487">
        <f t="shared" si="69"/>
        <v>0</v>
      </c>
      <c r="FKO19" s="487">
        <f t="shared" ref="FKO19:FMZ19" si="70">FKK8</f>
        <v>0</v>
      </c>
      <c r="FKP19" s="487">
        <f t="shared" si="70"/>
        <v>0</v>
      </c>
      <c r="FKQ19" s="487">
        <f t="shared" si="70"/>
        <v>0</v>
      </c>
      <c r="FKR19" s="487">
        <f t="shared" si="70"/>
        <v>0</v>
      </c>
      <c r="FKS19" s="487">
        <f t="shared" si="70"/>
        <v>0</v>
      </c>
      <c r="FKT19" s="487">
        <f t="shared" si="70"/>
        <v>0</v>
      </c>
      <c r="FKU19" s="487">
        <f t="shared" si="70"/>
        <v>0</v>
      </c>
      <c r="FKV19" s="487">
        <f t="shared" si="70"/>
        <v>0</v>
      </c>
      <c r="FKW19" s="487">
        <f t="shared" si="70"/>
        <v>0</v>
      </c>
      <c r="FKX19" s="487">
        <f t="shared" si="70"/>
        <v>0</v>
      </c>
      <c r="FKY19" s="487">
        <f t="shared" si="70"/>
        <v>0</v>
      </c>
      <c r="FKZ19" s="487">
        <f t="shared" si="70"/>
        <v>0</v>
      </c>
      <c r="FLA19" s="487">
        <f t="shared" si="70"/>
        <v>0</v>
      </c>
      <c r="FLB19" s="487">
        <f t="shared" si="70"/>
        <v>0</v>
      </c>
      <c r="FLC19" s="487">
        <f t="shared" si="70"/>
        <v>0</v>
      </c>
      <c r="FLD19" s="487">
        <f t="shared" si="70"/>
        <v>0</v>
      </c>
      <c r="FLE19" s="487">
        <f t="shared" si="70"/>
        <v>0</v>
      </c>
      <c r="FLF19" s="487">
        <f t="shared" si="70"/>
        <v>0</v>
      </c>
      <c r="FLG19" s="487">
        <f t="shared" si="70"/>
        <v>0</v>
      </c>
      <c r="FLH19" s="487">
        <f t="shared" si="70"/>
        <v>0</v>
      </c>
      <c r="FLI19" s="487">
        <f t="shared" si="70"/>
        <v>0</v>
      </c>
      <c r="FLJ19" s="487">
        <f t="shared" si="70"/>
        <v>0</v>
      </c>
      <c r="FLK19" s="487">
        <f t="shared" si="70"/>
        <v>0</v>
      </c>
      <c r="FLL19" s="487">
        <f t="shared" si="70"/>
        <v>0</v>
      </c>
      <c r="FLM19" s="487">
        <f t="shared" si="70"/>
        <v>0</v>
      </c>
      <c r="FLN19" s="487">
        <f t="shared" si="70"/>
        <v>0</v>
      </c>
      <c r="FLO19" s="487">
        <f t="shared" si="70"/>
        <v>0</v>
      </c>
      <c r="FLP19" s="487">
        <f t="shared" si="70"/>
        <v>0</v>
      </c>
      <c r="FLQ19" s="487">
        <f t="shared" si="70"/>
        <v>0</v>
      </c>
      <c r="FLR19" s="487">
        <f t="shared" si="70"/>
        <v>0</v>
      </c>
      <c r="FLS19" s="487">
        <f t="shared" si="70"/>
        <v>0</v>
      </c>
      <c r="FLT19" s="487">
        <f t="shared" si="70"/>
        <v>0</v>
      </c>
      <c r="FLU19" s="487">
        <f t="shared" si="70"/>
        <v>0</v>
      </c>
      <c r="FLV19" s="487">
        <f t="shared" si="70"/>
        <v>0</v>
      </c>
      <c r="FLW19" s="487">
        <f t="shared" si="70"/>
        <v>0</v>
      </c>
      <c r="FLX19" s="487">
        <f t="shared" si="70"/>
        <v>0</v>
      </c>
      <c r="FLY19" s="487">
        <f t="shared" si="70"/>
        <v>0</v>
      </c>
      <c r="FLZ19" s="487">
        <f t="shared" si="70"/>
        <v>0</v>
      </c>
      <c r="FMA19" s="487">
        <f t="shared" si="70"/>
        <v>0</v>
      </c>
      <c r="FMB19" s="487">
        <f t="shared" si="70"/>
        <v>0</v>
      </c>
      <c r="FMC19" s="487">
        <f t="shared" si="70"/>
        <v>0</v>
      </c>
      <c r="FMD19" s="487">
        <f t="shared" si="70"/>
        <v>0</v>
      </c>
      <c r="FME19" s="487">
        <f t="shared" si="70"/>
        <v>0</v>
      </c>
      <c r="FMF19" s="487">
        <f t="shared" si="70"/>
        <v>0</v>
      </c>
      <c r="FMG19" s="487">
        <f t="shared" si="70"/>
        <v>0</v>
      </c>
      <c r="FMH19" s="487">
        <f t="shared" si="70"/>
        <v>0</v>
      </c>
      <c r="FMI19" s="487">
        <f t="shared" si="70"/>
        <v>0</v>
      </c>
      <c r="FMJ19" s="487">
        <f t="shared" si="70"/>
        <v>0</v>
      </c>
      <c r="FMK19" s="487">
        <f t="shared" si="70"/>
        <v>0</v>
      </c>
      <c r="FML19" s="487">
        <f t="shared" si="70"/>
        <v>0</v>
      </c>
      <c r="FMM19" s="487">
        <f t="shared" si="70"/>
        <v>0</v>
      </c>
      <c r="FMN19" s="487">
        <f t="shared" si="70"/>
        <v>0</v>
      </c>
      <c r="FMO19" s="487">
        <f t="shared" si="70"/>
        <v>0</v>
      </c>
      <c r="FMP19" s="487">
        <f t="shared" si="70"/>
        <v>0</v>
      </c>
      <c r="FMQ19" s="487">
        <f t="shared" si="70"/>
        <v>0</v>
      </c>
      <c r="FMR19" s="487">
        <f t="shared" si="70"/>
        <v>0</v>
      </c>
      <c r="FMS19" s="487">
        <f t="shared" si="70"/>
        <v>0</v>
      </c>
      <c r="FMT19" s="487">
        <f t="shared" si="70"/>
        <v>0</v>
      </c>
      <c r="FMU19" s="487">
        <f t="shared" si="70"/>
        <v>0</v>
      </c>
      <c r="FMV19" s="487">
        <f t="shared" si="70"/>
        <v>0</v>
      </c>
      <c r="FMW19" s="487">
        <f t="shared" si="70"/>
        <v>0</v>
      </c>
      <c r="FMX19" s="487">
        <f t="shared" si="70"/>
        <v>0</v>
      </c>
      <c r="FMY19" s="487">
        <f t="shared" si="70"/>
        <v>0</v>
      </c>
      <c r="FMZ19" s="487">
        <f t="shared" si="70"/>
        <v>0</v>
      </c>
      <c r="FNA19" s="487">
        <f t="shared" ref="FNA19:FPL19" si="71">FMW8</f>
        <v>0</v>
      </c>
      <c r="FNB19" s="487">
        <f t="shared" si="71"/>
        <v>0</v>
      </c>
      <c r="FNC19" s="487">
        <f t="shared" si="71"/>
        <v>0</v>
      </c>
      <c r="FND19" s="487">
        <f t="shared" si="71"/>
        <v>0</v>
      </c>
      <c r="FNE19" s="487">
        <f t="shared" si="71"/>
        <v>0</v>
      </c>
      <c r="FNF19" s="487">
        <f t="shared" si="71"/>
        <v>0</v>
      </c>
      <c r="FNG19" s="487">
        <f t="shared" si="71"/>
        <v>0</v>
      </c>
      <c r="FNH19" s="487">
        <f t="shared" si="71"/>
        <v>0</v>
      </c>
      <c r="FNI19" s="487">
        <f t="shared" si="71"/>
        <v>0</v>
      </c>
      <c r="FNJ19" s="487">
        <f t="shared" si="71"/>
        <v>0</v>
      </c>
      <c r="FNK19" s="487">
        <f t="shared" si="71"/>
        <v>0</v>
      </c>
      <c r="FNL19" s="487">
        <f t="shared" si="71"/>
        <v>0</v>
      </c>
      <c r="FNM19" s="487">
        <f t="shared" si="71"/>
        <v>0</v>
      </c>
      <c r="FNN19" s="487">
        <f t="shared" si="71"/>
        <v>0</v>
      </c>
      <c r="FNO19" s="487">
        <f t="shared" si="71"/>
        <v>0</v>
      </c>
      <c r="FNP19" s="487">
        <f t="shared" si="71"/>
        <v>0</v>
      </c>
      <c r="FNQ19" s="487">
        <f t="shared" si="71"/>
        <v>0</v>
      </c>
      <c r="FNR19" s="487">
        <f t="shared" si="71"/>
        <v>0</v>
      </c>
      <c r="FNS19" s="487">
        <f t="shared" si="71"/>
        <v>0</v>
      </c>
      <c r="FNT19" s="487">
        <f t="shared" si="71"/>
        <v>0</v>
      </c>
      <c r="FNU19" s="487">
        <f t="shared" si="71"/>
        <v>0</v>
      </c>
      <c r="FNV19" s="487">
        <f t="shared" si="71"/>
        <v>0</v>
      </c>
      <c r="FNW19" s="487">
        <f t="shared" si="71"/>
        <v>0</v>
      </c>
      <c r="FNX19" s="487">
        <f t="shared" si="71"/>
        <v>0</v>
      </c>
      <c r="FNY19" s="487">
        <f t="shared" si="71"/>
        <v>0</v>
      </c>
      <c r="FNZ19" s="487">
        <f t="shared" si="71"/>
        <v>0</v>
      </c>
      <c r="FOA19" s="487">
        <f t="shared" si="71"/>
        <v>0</v>
      </c>
      <c r="FOB19" s="487">
        <f t="shared" si="71"/>
        <v>0</v>
      </c>
      <c r="FOC19" s="487">
        <f t="shared" si="71"/>
        <v>0</v>
      </c>
      <c r="FOD19" s="487">
        <f t="shared" si="71"/>
        <v>0</v>
      </c>
      <c r="FOE19" s="487">
        <f t="shared" si="71"/>
        <v>0</v>
      </c>
      <c r="FOF19" s="487">
        <f t="shared" si="71"/>
        <v>0</v>
      </c>
      <c r="FOG19" s="487">
        <f t="shared" si="71"/>
        <v>0</v>
      </c>
      <c r="FOH19" s="487">
        <f t="shared" si="71"/>
        <v>0</v>
      </c>
      <c r="FOI19" s="487">
        <f t="shared" si="71"/>
        <v>0</v>
      </c>
      <c r="FOJ19" s="487">
        <f t="shared" si="71"/>
        <v>0</v>
      </c>
      <c r="FOK19" s="487">
        <f t="shared" si="71"/>
        <v>0</v>
      </c>
      <c r="FOL19" s="487">
        <f t="shared" si="71"/>
        <v>0</v>
      </c>
      <c r="FOM19" s="487">
        <f t="shared" si="71"/>
        <v>0</v>
      </c>
      <c r="FON19" s="487">
        <f t="shared" si="71"/>
        <v>0</v>
      </c>
      <c r="FOO19" s="487">
        <f t="shared" si="71"/>
        <v>0</v>
      </c>
      <c r="FOP19" s="487">
        <f t="shared" si="71"/>
        <v>0</v>
      </c>
      <c r="FOQ19" s="487">
        <f t="shared" si="71"/>
        <v>0</v>
      </c>
      <c r="FOR19" s="487">
        <f t="shared" si="71"/>
        <v>0</v>
      </c>
      <c r="FOS19" s="487">
        <f t="shared" si="71"/>
        <v>0</v>
      </c>
      <c r="FOT19" s="487">
        <f t="shared" si="71"/>
        <v>0</v>
      </c>
      <c r="FOU19" s="487">
        <f t="shared" si="71"/>
        <v>0</v>
      </c>
      <c r="FOV19" s="487">
        <f t="shared" si="71"/>
        <v>0</v>
      </c>
      <c r="FOW19" s="487">
        <f t="shared" si="71"/>
        <v>0</v>
      </c>
      <c r="FOX19" s="487">
        <f t="shared" si="71"/>
        <v>0</v>
      </c>
      <c r="FOY19" s="487">
        <f t="shared" si="71"/>
        <v>0</v>
      </c>
      <c r="FOZ19" s="487">
        <f t="shared" si="71"/>
        <v>0</v>
      </c>
      <c r="FPA19" s="487">
        <f t="shared" si="71"/>
        <v>0</v>
      </c>
      <c r="FPB19" s="487">
        <f t="shared" si="71"/>
        <v>0</v>
      </c>
      <c r="FPC19" s="487">
        <f t="shared" si="71"/>
        <v>0</v>
      </c>
      <c r="FPD19" s="487">
        <f t="shared" si="71"/>
        <v>0</v>
      </c>
      <c r="FPE19" s="487">
        <f t="shared" si="71"/>
        <v>0</v>
      </c>
      <c r="FPF19" s="487">
        <f t="shared" si="71"/>
        <v>0</v>
      </c>
      <c r="FPG19" s="487">
        <f t="shared" si="71"/>
        <v>0</v>
      </c>
      <c r="FPH19" s="487">
        <f t="shared" si="71"/>
        <v>0</v>
      </c>
      <c r="FPI19" s="487">
        <f t="shared" si="71"/>
        <v>0</v>
      </c>
      <c r="FPJ19" s="487">
        <f t="shared" si="71"/>
        <v>0</v>
      </c>
      <c r="FPK19" s="487">
        <f t="shared" si="71"/>
        <v>0</v>
      </c>
      <c r="FPL19" s="487">
        <f t="shared" si="71"/>
        <v>0</v>
      </c>
      <c r="FPM19" s="487">
        <f t="shared" ref="FPM19:FRX19" si="72">FPI8</f>
        <v>0</v>
      </c>
      <c r="FPN19" s="487">
        <f t="shared" si="72"/>
        <v>0</v>
      </c>
      <c r="FPO19" s="487">
        <f t="shared" si="72"/>
        <v>0</v>
      </c>
      <c r="FPP19" s="487">
        <f t="shared" si="72"/>
        <v>0</v>
      </c>
      <c r="FPQ19" s="487">
        <f t="shared" si="72"/>
        <v>0</v>
      </c>
      <c r="FPR19" s="487">
        <f t="shared" si="72"/>
        <v>0</v>
      </c>
      <c r="FPS19" s="487">
        <f t="shared" si="72"/>
        <v>0</v>
      </c>
      <c r="FPT19" s="487">
        <f t="shared" si="72"/>
        <v>0</v>
      </c>
      <c r="FPU19" s="487">
        <f t="shared" si="72"/>
        <v>0</v>
      </c>
      <c r="FPV19" s="487">
        <f t="shared" si="72"/>
        <v>0</v>
      </c>
      <c r="FPW19" s="487">
        <f t="shared" si="72"/>
        <v>0</v>
      </c>
      <c r="FPX19" s="487">
        <f t="shared" si="72"/>
        <v>0</v>
      </c>
      <c r="FPY19" s="487">
        <f t="shared" si="72"/>
        <v>0</v>
      </c>
      <c r="FPZ19" s="487">
        <f t="shared" si="72"/>
        <v>0</v>
      </c>
      <c r="FQA19" s="487">
        <f t="shared" si="72"/>
        <v>0</v>
      </c>
      <c r="FQB19" s="487">
        <f t="shared" si="72"/>
        <v>0</v>
      </c>
      <c r="FQC19" s="487">
        <f t="shared" si="72"/>
        <v>0</v>
      </c>
      <c r="FQD19" s="487">
        <f t="shared" si="72"/>
        <v>0</v>
      </c>
      <c r="FQE19" s="487">
        <f t="shared" si="72"/>
        <v>0</v>
      </c>
      <c r="FQF19" s="487">
        <f t="shared" si="72"/>
        <v>0</v>
      </c>
      <c r="FQG19" s="487">
        <f t="shared" si="72"/>
        <v>0</v>
      </c>
      <c r="FQH19" s="487">
        <f t="shared" si="72"/>
        <v>0</v>
      </c>
      <c r="FQI19" s="487">
        <f t="shared" si="72"/>
        <v>0</v>
      </c>
      <c r="FQJ19" s="487">
        <f t="shared" si="72"/>
        <v>0</v>
      </c>
      <c r="FQK19" s="487">
        <f t="shared" si="72"/>
        <v>0</v>
      </c>
      <c r="FQL19" s="487">
        <f t="shared" si="72"/>
        <v>0</v>
      </c>
      <c r="FQM19" s="487">
        <f t="shared" si="72"/>
        <v>0</v>
      </c>
      <c r="FQN19" s="487">
        <f t="shared" si="72"/>
        <v>0</v>
      </c>
      <c r="FQO19" s="487">
        <f t="shared" si="72"/>
        <v>0</v>
      </c>
      <c r="FQP19" s="487">
        <f t="shared" si="72"/>
        <v>0</v>
      </c>
      <c r="FQQ19" s="487">
        <f t="shared" si="72"/>
        <v>0</v>
      </c>
      <c r="FQR19" s="487">
        <f t="shared" si="72"/>
        <v>0</v>
      </c>
      <c r="FQS19" s="487">
        <f t="shared" si="72"/>
        <v>0</v>
      </c>
      <c r="FQT19" s="487">
        <f t="shared" si="72"/>
        <v>0</v>
      </c>
      <c r="FQU19" s="487">
        <f t="shared" si="72"/>
        <v>0</v>
      </c>
      <c r="FQV19" s="487">
        <f t="shared" si="72"/>
        <v>0</v>
      </c>
      <c r="FQW19" s="487">
        <f t="shared" si="72"/>
        <v>0</v>
      </c>
      <c r="FQX19" s="487">
        <f t="shared" si="72"/>
        <v>0</v>
      </c>
      <c r="FQY19" s="487">
        <f t="shared" si="72"/>
        <v>0</v>
      </c>
      <c r="FQZ19" s="487">
        <f t="shared" si="72"/>
        <v>0</v>
      </c>
      <c r="FRA19" s="487">
        <f t="shared" si="72"/>
        <v>0</v>
      </c>
      <c r="FRB19" s="487">
        <f t="shared" si="72"/>
        <v>0</v>
      </c>
      <c r="FRC19" s="487">
        <f t="shared" si="72"/>
        <v>0</v>
      </c>
      <c r="FRD19" s="487">
        <f t="shared" si="72"/>
        <v>0</v>
      </c>
      <c r="FRE19" s="487">
        <f t="shared" si="72"/>
        <v>0</v>
      </c>
      <c r="FRF19" s="487">
        <f t="shared" si="72"/>
        <v>0</v>
      </c>
      <c r="FRG19" s="487">
        <f t="shared" si="72"/>
        <v>0</v>
      </c>
      <c r="FRH19" s="487">
        <f t="shared" si="72"/>
        <v>0</v>
      </c>
      <c r="FRI19" s="487">
        <f t="shared" si="72"/>
        <v>0</v>
      </c>
      <c r="FRJ19" s="487">
        <f t="shared" si="72"/>
        <v>0</v>
      </c>
      <c r="FRK19" s="487">
        <f t="shared" si="72"/>
        <v>0</v>
      </c>
      <c r="FRL19" s="487">
        <f t="shared" si="72"/>
        <v>0</v>
      </c>
      <c r="FRM19" s="487">
        <f t="shared" si="72"/>
        <v>0</v>
      </c>
      <c r="FRN19" s="487">
        <f t="shared" si="72"/>
        <v>0</v>
      </c>
      <c r="FRO19" s="487">
        <f t="shared" si="72"/>
        <v>0</v>
      </c>
      <c r="FRP19" s="487">
        <f t="shared" si="72"/>
        <v>0</v>
      </c>
      <c r="FRQ19" s="487">
        <f t="shared" si="72"/>
        <v>0</v>
      </c>
      <c r="FRR19" s="487">
        <f t="shared" si="72"/>
        <v>0</v>
      </c>
      <c r="FRS19" s="487">
        <f t="shared" si="72"/>
        <v>0</v>
      </c>
      <c r="FRT19" s="487">
        <f t="shared" si="72"/>
        <v>0</v>
      </c>
      <c r="FRU19" s="487">
        <f t="shared" si="72"/>
        <v>0</v>
      </c>
      <c r="FRV19" s="487">
        <f t="shared" si="72"/>
        <v>0</v>
      </c>
      <c r="FRW19" s="487">
        <f t="shared" si="72"/>
        <v>0</v>
      </c>
      <c r="FRX19" s="487">
        <f t="shared" si="72"/>
        <v>0</v>
      </c>
      <c r="FRY19" s="487">
        <f t="shared" ref="FRY19:FUJ19" si="73">FRU8</f>
        <v>0</v>
      </c>
      <c r="FRZ19" s="487">
        <f t="shared" si="73"/>
        <v>0</v>
      </c>
      <c r="FSA19" s="487">
        <f t="shared" si="73"/>
        <v>0</v>
      </c>
      <c r="FSB19" s="487">
        <f t="shared" si="73"/>
        <v>0</v>
      </c>
      <c r="FSC19" s="487">
        <f t="shared" si="73"/>
        <v>0</v>
      </c>
      <c r="FSD19" s="487">
        <f t="shared" si="73"/>
        <v>0</v>
      </c>
      <c r="FSE19" s="487">
        <f t="shared" si="73"/>
        <v>0</v>
      </c>
      <c r="FSF19" s="487">
        <f t="shared" si="73"/>
        <v>0</v>
      </c>
      <c r="FSG19" s="487">
        <f t="shared" si="73"/>
        <v>0</v>
      </c>
      <c r="FSH19" s="487">
        <f t="shared" si="73"/>
        <v>0</v>
      </c>
      <c r="FSI19" s="487">
        <f t="shared" si="73"/>
        <v>0</v>
      </c>
      <c r="FSJ19" s="487">
        <f t="shared" si="73"/>
        <v>0</v>
      </c>
      <c r="FSK19" s="487">
        <f t="shared" si="73"/>
        <v>0</v>
      </c>
      <c r="FSL19" s="487">
        <f t="shared" si="73"/>
        <v>0</v>
      </c>
      <c r="FSM19" s="487">
        <f t="shared" si="73"/>
        <v>0</v>
      </c>
      <c r="FSN19" s="487">
        <f t="shared" si="73"/>
        <v>0</v>
      </c>
      <c r="FSO19" s="487">
        <f t="shared" si="73"/>
        <v>0</v>
      </c>
      <c r="FSP19" s="487">
        <f t="shared" si="73"/>
        <v>0</v>
      </c>
      <c r="FSQ19" s="487">
        <f t="shared" si="73"/>
        <v>0</v>
      </c>
      <c r="FSR19" s="487">
        <f t="shared" si="73"/>
        <v>0</v>
      </c>
      <c r="FSS19" s="487">
        <f t="shared" si="73"/>
        <v>0</v>
      </c>
      <c r="FST19" s="487">
        <f t="shared" si="73"/>
        <v>0</v>
      </c>
      <c r="FSU19" s="487">
        <f t="shared" si="73"/>
        <v>0</v>
      </c>
      <c r="FSV19" s="487">
        <f t="shared" si="73"/>
        <v>0</v>
      </c>
      <c r="FSW19" s="487">
        <f t="shared" si="73"/>
        <v>0</v>
      </c>
      <c r="FSX19" s="487">
        <f t="shared" si="73"/>
        <v>0</v>
      </c>
      <c r="FSY19" s="487">
        <f t="shared" si="73"/>
        <v>0</v>
      </c>
      <c r="FSZ19" s="487">
        <f t="shared" si="73"/>
        <v>0</v>
      </c>
      <c r="FTA19" s="487">
        <f t="shared" si="73"/>
        <v>0</v>
      </c>
      <c r="FTB19" s="487">
        <f t="shared" si="73"/>
        <v>0</v>
      </c>
      <c r="FTC19" s="487">
        <f t="shared" si="73"/>
        <v>0</v>
      </c>
      <c r="FTD19" s="487">
        <f t="shared" si="73"/>
        <v>0</v>
      </c>
      <c r="FTE19" s="487">
        <f t="shared" si="73"/>
        <v>0</v>
      </c>
      <c r="FTF19" s="487">
        <f t="shared" si="73"/>
        <v>0</v>
      </c>
      <c r="FTG19" s="487">
        <f t="shared" si="73"/>
        <v>0</v>
      </c>
      <c r="FTH19" s="487">
        <f t="shared" si="73"/>
        <v>0</v>
      </c>
      <c r="FTI19" s="487">
        <f t="shared" si="73"/>
        <v>0</v>
      </c>
      <c r="FTJ19" s="487">
        <f t="shared" si="73"/>
        <v>0</v>
      </c>
      <c r="FTK19" s="487">
        <f t="shared" si="73"/>
        <v>0</v>
      </c>
      <c r="FTL19" s="487">
        <f t="shared" si="73"/>
        <v>0</v>
      </c>
      <c r="FTM19" s="487">
        <f t="shared" si="73"/>
        <v>0</v>
      </c>
      <c r="FTN19" s="487">
        <f t="shared" si="73"/>
        <v>0</v>
      </c>
      <c r="FTO19" s="487">
        <f t="shared" si="73"/>
        <v>0</v>
      </c>
      <c r="FTP19" s="487">
        <f t="shared" si="73"/>
        <v>0</v>
      </c>
      <c r="FTQ19" s="487">
        <f t="shared" si="73"/>
        <v>0</v>
      </c>
      <c r="FTR19" s="487">
        <f t="shared" si="73"/>
        <v>0</v>
      </c>
      <c r="FTS19" s="487">
        <f t="shared" si="73"/>
        <v>0</v>
      </c>
      <c r="FTT19" s="487">
        <f t="shared" si="73"/>
        <v>0</v>
      </c>
      <c r="FTU19" s="487">
        <f t="shared" si="73"/>
        <v>0</v>
      </c>
      <c r="FTV19" s="487">
        <f t="shared" si="73"/>
        <v>0</v>
      </c>
      <c r="FTW19" s="487">
        <f t="shared" si="73"/>
        <v>0</v>
      </c>
      <c r="FTX19" s="487">
        <f t="shared" si="73"/>
        <v>0</v>
      </c>
      <c r="FTY19" s="487">
        <f t="shared" si="73"/>
        <v>0</v>
      </c>
      <c r="FTZ19" s="487">
        <f t="shared" si="73"/>
        <v>0</v>
      </c>
      <c r="FUA19" s="487">
        <f t="shared" si="73"/>
        <v>0</v>
      </c>
      <c r="FUB19" s="487">
        <f t="shared" si="73"/>
        <v>0</v>
      </c>
      <c r="FUC19" s="487">
        <f t="shared" si="73"/>
        <v>0</v>
      </c>
      <c r="FUD19" s="487">
        <f t="shared" si="73"/>
        <v>0</v>
      </c>
      <c r="FUE19" s="487">
        <f t="shared" si="73"/>
        <v>0</v>
      </c>
      <c r="FUF19" s="487">
        <f t="shared" si="73"/>
        <v>0</v>
      </c>
      <c r="FUG19" s="487">
        <f t="shared" si="73"/>
        <v>0</v>
      </c>
      <c r="FUH19" s="487">
        <f t="shared" si="73"/>
        <v>0</v>
      </c>
      <c r="FUI19" s="487">
        <f t="shared" si="73"/>
        <v>0</v>
      </c>
      <c r="FUJ19" s="487">
        <f t="shared" si="73"/>
        <v>0</v>
      </c>
      <c r="FUK19" s="487">
        <f t="shared" ref="FUK19:FWV19" si="74">FUG8</f>
        <v>0</v>
      </c>
      <c r="FUL19" s="487">
        <f t="shared" si="74"/>
        <v>0</v>
      </c>
      <c r="FUM19" s="487">
        <f t="shared" si="74"/>
        <v>0</v>
      </c>
      <c r="FUN19" s="487">
        <f t="shared" si="74"/>
        <v>0</v>
      </c>
      <c r="FUO19" s="487">
        <f t="shared" si="74"/>
        <v>0</v>
      </c>
      <c r="FUP19" s="487">
        <f t="shared" si="74"/>
        <v>0</v>
      </c>
      <c r="FUQ19" s="487">
        <f t="shared" si="74"/>
        <v>0</v>
      </c>
      <c r="FUR19" s="487">
        <f t="shared" si="74"/>
        <v>0</v>
      </c>
      <c r="FUS19" s="487">
        <f t="shared" si="74"/>
        <v>0</v>
      </c>
      <c r="FUT19" s="487">
        <f t="shared" si="74"/>
        <v>0</v>
      </c>
      <c r="FUU19" s="487">
        <f t="shared" si="74"/>
        <v>0</v>
      </c>
      <c r="FUV19" s="487">
        <f t="shared" si="74"/>
        <v>0</v>
      </c>
      <c r="FUW19" s="487">
        <f t="shared" si="74"/>
        <v>0</v>
      </c>
      <c r="FUX19" s="487">
        <f t="shared" si="74"/>
        <v>0</v>
      </c>
      <c r="FUY19" s="487">
        <f t="shared" si="74"/>
        <v>0</v>
      </c>
      <c r="FUZ19" s="487">
        <f t="shared" si="74"/>
        <v>0</v>
      </c>
      <c r="FVA19" s="487">
        <f t="shared" si="74"/>
        <v>0</v>
      </c>
      <c r="FVB19" s="487">
        <f t="shared" si="74"/>
        <v>0</v>
      </c>
      <c r="FVC19" s="487">
        <f t="shared" si="74"/>
        <v>0</v>
      </c>
      <c r="FVD19" s="487">
        <f t="shared" si="74"/>
        <v>0</v>
      </c>
      <c r="FVE19" s="487">
        <f t="shared" si="74"/>
        <v>0</v>
      </c>
      <c r="FVF19" s="487">
        <f t="shared" si="74"/>
        <v>0</v>
      </c>
      <c r="FVG19" s="487">
        <f t="shared" si="74"/>
        <v>0</v>
      </c>
      <c r="FVH19" s="487">
        <f t="shared" si="74"/>
        <v>0</v>
      </c>
      <c r="FVI19" s="487">
        <f t="shared" si="74"/>
        <v>0</v>
      </c>
      <c r="FVJ19" s="487">
        <f t="shared" si="74"/>
        <v>0</v>
      </c>
      <c r="FVK19" s="487">
        <f t="shared" si="74"/>
        <v>0</v>
      </c>
      <c r="FVL19" s="487">
        <f t="shared" si="74"/>
        <v>0</v>
      </c>
      <c r="FVM19" s="487">
        <f t="shared" si="74"/>
        <v>0</v>
      </c>
      <c r="FVN19" s="487">
        <f t="shared" si="74"/>
        <v>0</v>
      </c>
      <c r="FVO19" s="487">
        <f t="shared" si="74"/>
        <v>0</v>
      </c>
      <c r="FVP19" s="487">
        <f t="shared" si="74"/>
        <v>0</v>
      </c>
      <c r="FVQ19" s="487">
        <f t="shared" si="74"/>
        <v>0</v>
      </c>
      <c r="FVR19" s="487">
        <f t="shared" si="74"/>
        <v>0</v>
      </c>
      <c r="FVS19" s="487">
        <f t="shared" si="74"/>
        <v>0</v>
      </c>
      <c r="FVT19" s="487">
        <f t="shared" si="74"/>
        <v>0</v>
      </c>
      <c r="FVU19" s="487">
        <f t="shared" si="74"/>
        <v>0</v>
      </c>
      <c r="FVV19" s="487">
        <f t="shared" si="74"/>
        <v>0</v>
      </c>
      <c r="FVW19" s="487">
        <f t="shared" si="74"/>
        <v>0</v>
      </c>
      <c r="FVX19" s="487">
        <f t="shared" si="74"/>
        <v>0</v>
      </c>
      <c r="FVY19" s="487">
        <f t="shared" si="74"/>
        <v>0</v>
      </c>
      <c r="FVZ19" s="487">
        <f t="shared" si="74"/>
        <v>0</v>
      </c>
      <c r="FWA19" s="487">
        <f t="shared" si="74"/>
        <v>0</v>
      </c>
      <c r="FWB19" s="487">
        <f t="shared" si="74"/>
        <v>0</v>
      </c>
      <c r="FWC19" s="487">
        <f t="shared" si="74"/>
        <v>0</v>
      </c>
      <c r="FWD19" s="487">
        <f t="shared" si="74"/>
        <v>0</v>
      </c>
      <c r="FWE19" s="487">
        <f t="shared" si="74"/>
        <v>0</v>
      </c>
      <c r="FWF19" s="487">
        <f t="shared" si="74"/>
        <v>0</v>
      </c>
      <c r="FWG19" s="487">
        <f t="shared" si="74"/>
        <v>0</v>
      </c>
      <c r="FWH19" s="487">
        <f t="shared" si="74"/>
        <v>0</v>
      </c>
      <c r="FWI19" s="487">
        <f t="shared" si="74"/>
        <v>0</v>
      </c>
      <c r="FWJ19" s="487">
        <f t="shared" si="74"/>
        <v>0</v>
      </c>
      <c r="FWK19" s="487">
        <f t="shared" si="74"/>
        <v>0</v>
      </c>
      <c r="FWL19" s="487">
        <f t="shared" si="74"/>
        <v>0</v>
      </c>
      <c r="FWM19" s="487">
        <f t="shared" si="74"/>
        <v>0</v>
      </c>
      <c r="FWN19" s="487">
        <f t="shared" si="74"/>
        <v>0</v>
      </c>
      <c r="FWO19" s="487">
        <f t="shared" si="74"/>
        <v>0</v>
      </c>
      <c r="FWP19" s="487">
        <f t="shared" si="74"/>
        <v>0</v>
      </c>
      <c r="FWQ19" s="487">
        <f t="shared" si="74"/>
        <v>0</v>
      </c>
      <c r="FWR19" s="487">
        <f t="shared" si="74"/>
        <v>0</v>
      </c>
      <c r="FWS19" s="487">
        <f t="shared" si="74"/>
        <v>0</v>
      </c>
      <c r="FWT19" s="487">
        <f t="shared" si="74"/>
        <v>0</v>
      </c>
      <c r="FWU19" s="487">
        <f t="shared" si="74"/>
        <v>0</v>
      </c>
      <c r="FWV19" s="487">
        <f t="shared" si="74"/>
        <v>0</v>
      </c>
      <c r="FWW19" s="487">
        <f t="shared" ref="FWW19:FZH19" si="75">FWS8</f>
        <v>0</v>
      </c>
      <c r="FWX19" s="487">
        <f t="shared" si="75"/>
        <v>0</v>
      </c>
      <c r="FWY19" s="487">
        <f t="shared" si="75"/>
        <v>0</v>
      </c>
      <c r="FWZ19" s="487">
        <f t="shared" si="75"/>
        <v>0</v>
      </c>
      <c r="FXA19" s="487">
        <f t="shared" si="75"/>
        <v>0</v>
      </c>
      <c r="FXB19" s="487">
        <f t="shared" si="75"/>
        <v>0</v>
      </c>
      <c r="FXC19" s="487">
        <f t="shared" si="75"/>
        <v>0</v>
      </c>
      <c r="FXD19" s="487">
        <f t="shared" si="75"/>
        <v>0</v>
      </c>
      <c r="FXE19" s="487">
        <f t="shared" si="75"/>
        <v>0</v>
      </c>
      <c r="FXF19" s="487">
        <f t="shared" si="75"/>
        <v>0</v>
      </c>
      <c r="FXG19" s="487">
        <f t="shared" si="75"/>
        <v>0</v>
      </c>
      <c r="FXH19" s="487">
        <f t="shared" si="75"/>
        <v>0</v>
      </c>
      <c r="FXI19" s="487">
        <f t="shared" si="75"/>
        <v>0</v>
      </c>
      <c r="FXJ19" s="487">
        <f t="shared" si="75"/>
        <v>0</v>
      </c>
      <c r="FXK19" s="487">
        <f t="shared" si="75"/>
        <v>0</v>
      </c>
      <c r="FXL19" s="487">
        <f t="shared" si="75"/>
        <v>0</v>
      </c>
      <c r="FXM19" s="487">
        <f t="shared" si="75"/>
        <v>0</v>
      </c>
      <c r="FXN19" s="487">
        <f t="shared" si="75"/>
        <v>0</v>
      </c>
      <c r="FXO19" s="487">
        <f t="shared" si="75"/>
        <v>0</v>
      </c>
      <c r="FXP19" s="487">
        <f t="shared" si="75"/>
        <v>0</v>
      </c>
      <c r="FXQ19" s="487">
        <f t="shared" si="75"/>
        <v>0</v>
      </c>
      <c r="FXR19" s="487">
        <f t="shared" si="75"/>
        <v>0</v>
      </c>
      <c r="FXS19" s="487">
        <f t="shared" si="75"/>
        <v>0</v>
      </c>
      <c r="FXT19" s="487">
        <f t="shared" si="75"/>
        <v>0</v>
      </c>
      <c r="FXU19" s="487">
        <f t="shared" si="75"/>
        <v>0</v>
      </c>
      <c r="FXV19" s="487">
        <f t="shared" si="75"/>
        <v>0</v>
      </c>
      <c r="FXW19" s="487">
        <f t="shared" si="75"/>
        <v>0</v>
      </c>
      <c r="FXX19" s="487">
        <f t="shared" si="75"/>
        <v>0</v>
      </c>
      <c r="FXY19" s="487">
        <f t="shared" si="75"/>
        <v>0</v>
      </c>
      <c r="FXZ19" s="487">
        <f t="shared" si="75"/>
        <v>0</v>
      </c>
      <c r="FYA19" s="487">
        <f t="shared" si="75"/>
        <v>0</v>
      </c>
      <c r="FYB19" s="487">
        <f t="shared" si="75"/>
        <v>0</v>
      </c>
      <c r="FYC19" s="487">
        <f t="shared" si="75"/>
        <v>0</v>
      </c>
      <c r="FYD19" s="487">
        <f t="shared" si="75"/>
        <v>0</v>
      </c>
      <c r="FYE19" s="487">
        <f t="shared" si="75"/>
        <v>0</v>
      </c>
      <c r="FYF19" s="487">
        <f t="shared" si="75"/>
        <v>0</v>
      </c>
      <c r="FYG19" s="487">
        <f t="shared" si="75"/>
        <v>0</v>
      </c>
      <c r="FYH19" s="487">
        <f t="shared" si="75"/>
        <v>0</v>
      </c>
      <c r="FYI19" s="487">
        <f t="shared" si="75"/>
        <v>0</v>
      </c>
      <c r="FYJ19" s="487">
        <f t="shared" si="75"/>
        <v>0</v>
      </c>
      <c r="FYK19" s="487">
        <f t="shared" si="75"/>
        <v>0</v>
      </c>
      <c r="FYL19" s="487">
        <f t="shared" si="75"/>
        <v>0</v>
      </c>
      <c r="FYM19" s="487">
        <f t="shared" si="75"/>
        <v>0</v>
      </c>
      <c r="FYN19" s="487">
        <f t="shared" si="75"/>
        <v>0</v>
      </c>
      <c r="FYO19" s="487">
        <f t="shared" si="75"/>
        <v>0</v>
      </c>
      <c r="FYP19" s="487">
        <f t="shared" si="75"/>
        <v>0</v>
      </c>
      <c r="FYQ19" s="487">
        <f t="shared" si="75"/>
        <v>0</v>
      </c>
      <c r="FYR19" s="487">
        <f t="shared" si="75"/>
        <v>0</v>
      </c>
      <c r="FYS19" s="487">
        <f t="shared" si="75"/>
        <v>0</v>
      </c>
      <c r="FYT19" s="487">
        <f t="shared" si="75"/>
        <v>0</v>
      </c>
      <c r="FYU19" s="487">
        <f t="shared" si="75"/>
        <v>0</v>
      </c>
      <c r="FYV19" s="487">
        <f t="shared" si="75"/>
        <v>0</v>
      </c>
      <c r="FYW19" s="487">
        <f t="shared" si="75"/>
        <v>0</v>
      </c>
      <c r="FYX19" s="487">
        <f t="shared" si="75"/>
        <v>0</v>
      </c>
      <c r="FYY19" s="487">
        <f t="shared" si="75"/>
        <v>0</v>
      </c>
      <c r="FYZ19" s="487">
        <f t="shared" si="75"/>
        <v>0</v>
      </c>
      <c r="FZA19" s="487">
        <f t="shared" si="75"/>
        <v>0</v>
      </c>
      <c r="FZB19" s="487">
        <f t="shared" si="75"/>
        <v>0</v>
      </c>
      <c r="FZC19" s="487">
        <f t="shared" si="75"/>
        <v>0</v>
      </c>
      <c r="FZD19" s="487">
        <f t="shared" si="75"/>
        <v>0</v>
      </c>
      <c r="FZE19" s="487">
        <f t="shared" si="75"/>
        <v>0</v>
      </c>
      <c r="FZF19" s="487">
        <f t="shared" si="75"/>
        <v>0</v>
      </c>
      <c r="FZG19" s="487">
        <f t="shared" si="75"/>
        <v>0</v>
      </c>
      <c r="FZH19" s="487">
        <f t="shared" si="75"/>
        <v>0</v>
      </c>
      <c r="FZI19" s="487">
        <f t="shared" ref="FZI19:GBT19" si="76">FZE8</f>
        <v>0</v>
      </c>
      <c r="FZJ19" s="487">
        <f t="shared" si="76"/>
        <v>0</v>
      </c>
      <c r="FZK19" s="487">
        <f t="shared" si="76"/>
        <v>0</v>
      </c>
      <c r="FZL19" s="487">
        <f t="shared" si="76"/>
        <v>0</v>
      </c>
      <c r="FZM19" s="487">
        <f t="shared" si="76"/>
        <v>0</v>
      </c>
      <c r="FZN19" s="487">
        <f t="shared" si="76"/>
        <v>0</v>
      </c>
      <c r="FZO19" s="487">
        <f t="shared" si="76"/>
        <v>0</v>
      </c>
      <c r="FZP19" s="487">
        <f t="shared" si="76"/>
        <v>0</v>
      </c>
      <c r="FZQ19" s="487">
        <f t="shared" si="76"/>
        <v>0</v>
      </c>
      <c r="FZR19" s="487">
        <f t="shared" si="76"/>
        <v>0</v>
      </c>
      <c r="FZS19" s="487">
        <f t="shared" si="76"/>
        <v>0</v>
      </c>
      <c r="FZT19" s="487">
        <f t="shared" si="76"/>
        <v>0</v>
      </c>
      <c r="FZU19" s="487">
        <f t="shared" si="76"/>
        <v>0</v>
      </c>
      <c r="FZV19" s="487">
        <f t="shared" si="76"/>
        <v>0</v>
      </c>
      <c r="FZW19" s="487">
        <f t="shared" si="76"/>
        <v>0</v>
      </c>
      <c r="FZX19" s="487">
        <f t="shared" si="76"/>
        <v>0</v>
      </c>
      <c r="FZY19" s="487">
        <f t="shared" si="76"/>
        <v>0</v>
      </c>
      <c r="FZZ19" s="487">
        <f t="shared" si="76"/>
        <v>0</v>
      </c>
      <c r="GAA19" s="487">
        <f t="shared" si="76"/>
        <v>0</v>
      </c>
      <c r="GAB19" s="487">
        <f t="shared" si="76"/>
        <v>0</v>
      </c>
      <c r="GAC19" s="487">
        <f t="shared" si="76"/>
        <v>0</v>
      </c>
      <c r="GAD19" s="487">
        <f t="shared" si="76"/>
        <v>0</v>
      </c>
      <c r="GAE19" s="487">
        <f t="shared" si="76"/>
        <v>0</v>
      </c>
      <c r="GAF19" s="487">
        <f t="shared" si="76"/>
        <v>0</v>
      </c>
      <c r="GAG19" s="487">
        <f t="shared" si="76"/>
        <v>0</v>
      </c>
      <c r="GAH19" s="487">
        <f t="shared" si="76"/>
        <v>0</v>
      </c>
      <c r="GAI19" s="487">
        <f t="shared" si="76"/>
        <v>0</v>
      </c>
      <c r="GAJ19" s="487">
        <f t="shared" si="76"/>
        <v>0</v>
      </c>
      <c r="GAK19" s="487">
        <f t="shared" si="76"/>
        <v>0</v>
      </c>
      <c r="GAL19" s="487">
        <f t="shared" si="76"/>
        <v>0</v>
      </c>
      <c r="GAM19" s="487">
        <f t="shared" si="76"/>
        <v>0</v>
      </c>
      <c r="GAN19" s="487">
        <f t="shared" si="76"/>
        <v>0</v>
      </c>
      <c r="GAO19" s="487">
        <f t="shared" si="76"/>
        <v>0</v>
      </c>
      <c r="GAP19" s="487">
        <f t="shared" si="76"/>
        <v>0</v>
      </c>
      <c r="GAQ19" s="487">
        <f t="shared" si="76"/>
        <v>0</v>
      </c>
      <c r="GAR19" s="487">
        <f t="shared" si="76"/>
        <v>0</v>
      </c>
      <c r="GAS19" s="487">
        <f t="shared" si="76"/>
        <v>0</v>
      </c>
      <c r="GAT19" s="487">
        <f t="shared" si="76"/>
        <v>0</v>
      </c>
      <c r="GAU19" s="487">
        <f t="shared" si="76"/>
        <v>0</v>
      </c>
      <c r="GAV19" s="487">
        <f t="shared" si="76"/>
        <v>0</v>
      </c>
      <c r="GAW19" s="487">
        <f t="shared" si="76"/>
        <v>0</v>
      </c>
      <c r="GAX19" s="487">
        <f t="shared" si="76"/>
        <v>0</v>
      </c>
      <c r="GAY19" s="487">
        <f t="shared" si="76"/>
        <v>0</v>
      </c>
      <c r="GAZ19" s="487">
        <f t="shared" si="76"/>
        <v>0</v>
      </c>
      <c r="GBA19" s="487">
        <f t="shared" si="76"/>
        <v>0</v>
      </c>
      <c r="GBB19" s="487">
        <f t="shared" si="76"/>
        <v>0</v>
      </c>
      <c r="GBC19" s="487">
        <f t="shared" si="76"/>
        <v>0</v>
      </c>
      <c r="GBD19" s="487">
        <f t="shared" si="76"/>
        <v>0</v>
      </c>
      <c r="GBE19" s="487">
        <f t="shared" si="76"/>
        <v>0</v>
      </c>
      <c r="GBF19" s="487">
        <f t="shared" si="76"/>
        <v>0</v>
      </c>
      <c r="GBG19" s="487">
        <f t="shared" si="76"/>
        <v>0</v>
      </c>
      <c r="GBH19" s="487">
        <f t="shared" si="76"/>
        <v>0</v>
      </c>
      <c r="GBI19" s="487">
        <f t="shared" si="76"/>
        <v>0</v>
      </c>
      <c r="GBJ19" s="487">
        <f t="shared" si="76"/>
        <v>0</v>
      </c>
      <c r="GBK19" s="487">
        <f t="shared" si="76"/>
        <v>0</v>
      </c>
      <c r="GBL19" s="487">
        <f t="shared" si="76"/>
        <v>0</v>
      </c>
      <c r="GBM19" s="487">
        <f t="shared" si="76"/>
        <v>0</v>
      </c>
      <c r="GBN19" s="487">
        <f t="shared" si="76"/>
        <v>0</v>
      </c>
      <c r="GBO19" s="487">
        <f t="shared" si="76"/>
        <v>0</v>
      </c>
      <c r="GBP19" s="487">
        <f t="shared" si="76"/>
        <v>0</v>
      </c>
      <c r="GBQ19" s="487">
        <f t="shared" si="76"/>
        <v>0</v>
      </c>
      <c r="GBR19" s="487">
        <f t="shared" si="76"/>
        <v>0</v>
      </c>
      <c r="GBS19" s="487">
        <f t="shared" si="76"/>
        <v>0</v>
      </c>
      <c r="GBT19" s="487">
        <f t="shared" si="76"/>
        <v>0</v>
      </c>
      <c r="GBU19" s="487">
        <f t="shared" ref="GBU19:GEF19" si="77">GBQ8</f>
        <v>0</v>
      </c>
      <c r="GBV19" s="487">
        <f t="shared" si="77"/>
        <v>0</v>
      </c>
      <c r="GBW19" s="487">
        <f t="shared" si="77"/>
        <v>0</v>
      </c>
      <c r="GBX19" s="487">
        <f t="shared" si="77"/>
        <v>0</v>
      </c>
      <c r="GBY19" s="487">
        <f t="shared" si="77"/>
        <v>0</v>
      </c>
      <c r="GBZ19" s="487">
        <f t="shared" si="77"/>
        <v>0</v>
      </c>
      <c r="GCA19" s="487">
        <f t="shared" si="77"/>
        <v>0</v>
      </c>
      <c r="GCB19" s="487">
        <f t="shared" si="77"/>
        <v>0</v>
      </c>
      <c r="GCC19" s="487">
        <f t="shared" si="77"/>
        <v>0</v>
      </c>
      <c r="GCD19" s="487">
        <f t="shared" si="77"/>
        <v>0</v>
      </c>
      <c r="GCE19" s="487">
        <f t="shared" si="77"/>
        <v>0</v>
      </c>
      <c r="GCF19" s="487">
        <f t="shared" si="77"/>
        <v>0</v>
      </c>
      <c r="GCG19" s="487">
        <f t="shared" si="77"/>
        <v>0</v>
      </c>
      <c r="GCH19" s="487">
        <f t="shared" si="77"/>
        <v>0</v>
      </c>
      <c r="GCI19" s="487">
        <f t="shared" si="77"/>
        <v>0</v>
      </c>
      <c r="GCJ19" s="487">
        <f t="shared" si="77"/>
        <v>0</v>
      </c>
      <c r="GCK19" s="487">
        <f t="shared" si="77"/>
        <v>0</v>
      </c>
      <c r="GCL19" s="487">
        <f t="shared" si="77"/>
        <v>0</v>
      </c>
      <c r="GCM19" s="487">
        <f t="shared" si="77"/>
        <v>0</v>
      </c>
      <c r="GCN19" s="487">
        <f t="shared" si="77"/>
        <v>0</v>
      </c>
      <c r="GCO19" s="487">
        <f t="shared" si="77"/>
        <v>0</v>
      </c>
      <c r="GCP19" s="487">
        <f t="shared" si="77"/>
        <v>0</v>
      </c>
      <c r="GCQ19" s="487">
        <f t="shared" si="77"/>
        <v>0</v>
      </c>
      <c r="GCR19" s="487">
        <f t="shared" si="77"/>
        <v>0</v>
      </c>
      <c r="GCS19" s="487">
        <f t="shared" si="77"/>
        <v>0</v>
      </c>
      <c r="GCT19" s="487">
        <f t="shared" si="77"/>
        <v>0</v>
      </c>
      <c r="GCU19" s="487">
        <f t="shared" si="77"/>
        <v>0</v>
      </c>
      <c r="GCV19" s="487">
        <f t="shared" si="77"/>
        <v>0</v>
      </c>
      <c r="GCW19" s="487">
        <f t="shared" si="77"/>
        <v>0</v>
      </c>
      <c r="GCX19" s="487">
        <f t="shared" si="77"/>
        <v>0</v>
      </c>
      <c r="GCY19" s="487">
        <f t="shared" si="77"/>
        <v>0</v>
      </c>
      <c r="GCZ19" s="487">
        <f t="shared" si="77"/>
        <v>0</v>
      </c>
      <c r="GDA19" s="487">
        <f t="shared" si="77"/>
        <v>0</v>
      </c>
      <c r="GDB19" s="487">
        <f t="shared" si="77"/>
        <v>0</v>
      </c>
      <c r="GDC19" s="487">
        <f t="shared" si="77"/>
        <v>0</v>
      </c>
      <c r="GDD19" s="487">
        <f t="shared" si="77"/>
        <v>0</v>
      </c>
      <c r="GDE19" s="487">
        <f t="shared" si="77"/>
        <v>0</v>
      </c>
      <c r="GDF19" s="487">
        <f t="shared" si="77"/>
        <v>0</v>
      </c>
      <c r="GDG19" s="487">
        <f t="shared" si="77"/>
        <v>0</v>
      </c>
      <c r="GDH19" s="487">
        <f t="shared" si="77"/>
        <v>0</v>
      </c>
      <c r="GDI19" s="487">
        <f t="shared" si="77"/>
        <v>0</v>
      </c>
      <c r="GDJ19" s="487">
        <f t="shared" si="77"/>
        <v>0</v>
      </c>
      <c r="GDK19" s="487">
        <f t="shared" si="77"/>
        <v>0</v>
      </c>
      <c r="GDL19" s="487">
        <f t="shared" si="77"/>
        <v>0</v>
      </c>
      <c r="GDM19" s="487">
        <f t="shared" si="77"/>
        <v>0</v>
      </c>
      <c r="GDN19" s="487">
        <f t="shared" si="77"/>
        <v>0</v>
      </c>
      <c r="GDO19" s="487">
        <f t="shared" si="77"/>
        <v>0</v>
      </c>
      <c r="GDP19" s="487">
        <f t="shared" si="77"/>
        <v>0</v>
      </c>
      <c r="GDQ19" s="487">
        <f t="shared" si="77"/>
        <v>0</v>
      </c>
      <c r="GDR19" s="487">
        <f t="shared" si="77"/>
        <v>0</v>
      </c>
      <c r="GDS19" s="487">
        <f t="shared" si="77"/>
        <v>0</v>
      </c>
      <c r="GDT19" s="487">
        <f t="shared" si="77"/>
        <v>0</v>
      </c>
      <c r="GDU19" s="487">
        <f t="shared" si="77"/>
        <v>0</v>
      </c>
      <c r="GDV19" s="487">
        <f t="shared" si="77"/>
        <v>0</v>
      </c>
      <c r="GDW19" s="487">
        <f t="shared" si="77"/>
        <v>0</v>
      </c>
      <c r="GDX19" s="487">
        <f t="shared" si="77"/>
        <v>0</v>
      </c>
      <c r="GDY19" s="487">
        <f t="shared" si="77"/>
        <v>0</v>
      </c>
      <c r="GDZ19" s="487">
        <f t="shared" si="77"/>
        <v>0</v>
      </c>
      <c r="GEA19" s="487">
        <f t="shared" si="77"/>
        <v>0</v>
      </c>
      <c r="GEB19" s="487">
        <f t="shared" si="77"/>
        <v>0</v>
      </c>
      <c r="GEC19" s="487">
        <f t="shared" si="77"/>
        <v>0</v>
      </c>
      <c r="GED19" s="487">
        <f t="shared" si="77"/>
        <v>0</v>
      </c>
      <c r="GEE19" s="487">
        <f t="shared" si="77"/>
        <v>0</v>
      </c>
      <c r="GEF19" s="487">
        <f t="shared" si="77"/>
        <v>0</v>
      </c>
      <c r="GEG19" s="487">
        <f t="shared" ref="GEG19:GGR19" si="78">GEC8</f>
        <v>0</v>
      </c>
      <c r="GEH19" s="487">
        <f t="shared" si="78"/>
        <v>0</v>
      </c>
      <c r="GEI19" s="487">
        <f t="shared" si="78"/>
        <v>0</v>
      </c>
      <c r="GEJ19" s="487">
        <f t="shared" si="78"/>
        <v>0</v>
      </c>
      <c r="GEK19" s="487">
        <f t="shared" si="78"/>
        <v>0</v>
      </c>
      <c r="GEL19" s="487">
        <f t="shared" si="78"/>
        <v>0</v>
      </c>
      <c r="GEM19" s="487">
        <f t="shared" si="78"/>
        <v>0</v>
      </c>
      <c r="GEN19" s="487">
        <f t="shared" si="78"/>
        <v>0</v>
      </c>
      <c r="GEO19" s="487">
        <f t="shared" si="78"/>
        <v>0</v>
      </c>
      <c r="GEP19" s="487">
        <f t="shared" si="78"/>
        <v>0</v>
      </c>
      <c r="GEQ19" s="487">
        <f t="shared" si="78"/>
        <v>0</v>
      </c>
      <c r="GER19" s="487">
        <f t="shared" si="78"/>
        <v>0</v>
      </c>
      <c r="GES19" s="487">
        <f t="shared" si="78"/>
        <v>0</v>
      </c>
      <c r="GET19" s="487">
        <f t="shared" si="78"/>
        <v>0</v>
      </c>
      <c r="GEU19" s="487">
        <f t="shared" si="78"/>
        <v>0</v>
      </c>
      <c r="GEV19" s="487">
        <f t="shared" si="78"/>
        <v>0</v>
      </c>
      <c r="GEW19" s="487">
        <f t="shared" si="78"/>
        <v>0</v>
      </c>
      <c r="GEX19" s="487">
        <f t="shared" si="78"/>
        <v>0</v>
      </c>
      <c r="GEY19" s="487">
        <f t="shared" si="78"/>
        <v>0</v>
      </c>
      <c r="GEZ19" s="487">
        <f t="shared" si="78"/>
        <v>0</v>
      </c>
      <c r="GFA19" s="487">
        <f t="shared" si="78"/>
        <v>0</v>
      </c>
      <c r="GFB19" s="487">
        <f t="shared" si="78"/>
        <v>0</v>
      </c>
      <c r="GFC19" s="487">
        <f t="shared" si="78"/>
        <v>0</v>
      </c>
      <c r="GFD19" s="487">
        <f t="shared" si="78"/>
        <v>0</v>
      </c>
      <c r="GFE19" s="487">
        <f t="shared" si="78"/>
        <v>0</v>
      </c>
      <c r="GFF19" s="487">
        <f t="shared" si="78"/>
        <v>0</v>
      </c>
      <c r="GFG19" s="487">
        <f t="shared" si="78"/>
        <v>0</v>
      </c>
      <c r="GFH19" s="487">
        <f t="shared" si="78"/>
        <v>0</v>
      </c>
      <c r="GFI19" s="487">
        <f t="shared" si="78"/>
        <v>0</v>
      </c>
      <c r="GFJ19" s="487">
        <f t="shared" si="78"/>
        <v>0</v>
      </c>
      <c r="GFK19" s="487">
        <f t="shared" si="78"/>
        <v>0</v>
      </c>
      <c r="GFL19" s="487">
        <f t="shared" si="78"/>
        <v>0</v>
      </c>
      <c r="GFM19" s="487">
        <f t="shared" si="78"/>
        <v>0</v>
      </c>
      <c r="GFN19" s="487">
        <f t="shared" si="78"/>
        <v>0</v>
      </c>
      <c r="GFO19" s="487">
        <f t="shared" si="78"/>
        <v>0</v>
      </c>
      <c r="GFP19" s="487">
        <f t="shared" si="78"/>
        <v>0</v>
      </c>
      <c r="GFQ19" s="487">
        <f t="shared" si="78"/>
        <v>0</v>
      </c>
      <c r="GFR19" s="487">
        <f t="shared" si="78"/>
        <v>0</v>
      </c>
      <c r="GFS19" s="487">
        <f t="shared" si="78"/>
        <v>0</v>
      </c>
      <c r="GFT19" s="487">
        <f t="shared" si="78"/>
        <v>0</v>
      </c>
      <c r="GFU19" s="487">
        <f t="shared" si="78"/>
        <v>0</v>
      </c>
      <c r="GFV19" s="487">
        <f t="shared" si="78"/>
        <v>0</v>
      </c>
      <c r="GFW19" s="487">
        <f t="shared" si="78"/>
        <v>0</v>
      </c>
      <c r="GFX19" s="487">
        <f t="shared" si="78"/>
        <v>0</v>
      </c>
      <c r="GFY19" s="487">
        <f t="shared" si="78"/>
        <v>0</v>
      </c>
      <c r="GFZ19" s="487">
        <f t="shared" si="78"/>
        <v>0</v>
      </c>
      <c r="GGA19" s="487">
        <f t="shared" si="78"/>
        <v>0</v>
      </c>
      <c r="GGB19" s="487">
        <f t="shared" si="78"/>
        <v>0</v>
      </c>
      <c r="GGC19" s="487">
        <f t="shared" si="78"/>
        <v>0</v>
      </c>
      <c r="GGD19" s="487">
        <f t="shared" si="78"/>
        <v>0</v>
      </c>
      <c r="GGE19" s="487">
        <f t="shared" si="78"/>
        <v>0</v>
      </c>
      <c r="GGF19" s="487">
        <f t="shared" si="78"/>
        <v>0</v>
      </c>
      <c r="GGG19" s="487">
        <f t="shared" si="78"/>
        <v>0</v>
      </c>
      <c r="GGH19" s="487">
        <f t="shared" si="78"/>
        <v>0</v>
      </c>
      <c r="GGI19" s="487">
        <f t="shared" si="78"/>
        <v>0</v>
      </c>
      <c r="GGJ19" s="487">
        <f t="shared" si="78"/>
        <v>0</v>
      </c>
      <c r="GGK19" s="487">
        <f t="shared" si="78"/>
        <v>0</v>
      </c>
      <c r="GGL19" s="487">
        <f t="shared" si="78"/>
        <v>0</v>
      </c>
      <c r="GGM19" s="487">
        <f t="shared" si="78"/>
        <v>0</v>
      </c>
      <c r="GGN19" s="487">
        <f t="shared" si="78"/>
        <v>0</v>
      </c>
      <c r="GGO19" s="487">
        <f t="shared" si="78"/>
        <v>0</v>
      </c>
      <c r="GGP19" s="487">
        <f t="shared" si="78"/>
        <v>0</v>
      </c>
      <c r="GGQ19" s="487">
        <f t="shared" si="78"/>
        <v>0</v>
      </c>
      <c r="GGR19" s="487">
        <f t="shared" si="78"/>
        <v>0</v>
      </c>
      <c r="GGS19" s="487">
        <f t="shared" ref="GGS19:GJD19" si="79">GGO8</f>
        <v>0</v>
      </c>
      <c r="GGT19" s="487">
        <f t="shared" si="79"/>
        <v>0</v>
      </c>
      <c r="GGU19" s="487">
        <f t="shared" si="79"/>
        <v>0</v>
      </c>
      <c r="GGV19" s="487">
        <f t="shared" si="79"/>
        <v>0</v>
      </c>
      <c r="GGW19" s="487">
        <f t="shared" si="79"/>
        <v>0</v>
      </c>
      <c r="GGX19" s="487">
        <f t="shared" si="79"/>
        <v>0</v>
      </c>
      <c r="GGY19" s="487">
        <f t="shared" si="79"/>
        <v>0</v>
      </c>
      <c r="GGZ19" s="487">
        <f t="shared" si="79"/>
        <v>0</v>
      </c>
      <c r="GHA19" s="487">
        <f t="shared" si="79"/>
        <v>0</v>
      </c>
      <c r="GHB19" s="487">
        <f t="shared" si="79"/>
        <v>0</v>
      </c>
      <c r="GHC19" s="487">
        <f t="shared" si="79"/>
        <v>0</v>
      </c>
      <c r="GHD19" s="487">
        <f t="shared" si="79"/>
        <v>0</v>
      </c>
      <c r="GHE19" s="487">
        <f t="shared" si="79"/>
        <v>0</v>
      </c>
      <c r="GHF19" s="487">
        <f t="shared" si="79"/>
        <v>0</v>
      </c>
      <c r="GHG19" s="487">
        <f t="shared" si="79"/>
        <v>0</v>
      </c>
      <c r="GHH19" s="487">
        <f t="shared" si="79"/>
        <v>0</v>
      </c>
      <c r="GHI19" s="487">
        <f t="shared" si="79"/>
        <v>0</v>
      </c>
      <c r="GHJ19" s="487">
        <f t="shared" si="79"/>
        <v>0</v>
      </c>
      <c r="GHK19" s="487">
        <f t="shared" si="79"/>
        <v>0</v>
      </c>
      <c r="GHL19" s="487">
        <f t="shared" si="79"/>
        <v>0</v>
      </c>
      <c r="GHM19" s="487">
        <f t="shared" si="79"/>
        <v>0</v>
      </c>
      <c r="GHN19" s="487">
        <f t="shared" si="79"/>
        <v>0</v>
      </c>
      <c r="GHO19" s="487">
        <f t="shared" si="79"/>
        <v>0</v>
      </c>
      <c r="GHP19" s="487">
        <f t="shared" si="79"/>
        <v>0</v>
      </c>
      <c r="GHQ19" s="487">
        <f t="shared" si="79"/>
        <v>0</v>
      </c>
      <c r="GHR19" s="487">
        <f t="shared" si="79"/>
        <v>0</v>
      </c>
      <c r="GHS19" s="487">
        <f t="shared" si="79"/>
        <v>0</v>
      </c>
      <c r="GHT19" s="487">
        <f t="shared" si="79"/>
        <v>0</v>
      </c>
      <c r="GHU19" s="487">
        <f t="shared" si="79"/>
        <v>0</v>
      </c>
      <c r="GHV19" s="487">
        <f t="shared" si="79"/>
        <v>0</v>
      </c>
      <c r="GHW19" s="487">
        <f t="shared" si="79"/>
        <v>0</v>
      </c>
      <c r="GHX19" s="487">
        <f t="shared" si="79"/>
        <v>0</v>
      </c>
      <c r="GHY19" s="487">
        <f t="shared" si="79"/>
        <v>0</v>
      </c>
      <c r="GHZ19" s="487">
        <f t="shared" si="79"/>
        <v>0</v>
      </c>
      <c r="GIA19" s="487">
        <f t="shared" si="79"/>
        <v>0</v>
      </c>
      <c r="GIB19" s="487">
        <f t="shared" si="79"/>
        <v>0</v>
      </c>
      <c r="GIC19" s="487">
        <f t="shared" si="79"/>
        <v>0</v>
      </c>
      <c r="GID19" s="487">
        <f t="shared" si="79"/>
        <v>0</v>
      </c>
      <c r="GIE19" s="487">
        <f t="shared" si="79"/>
        <v>0</v>
      </c>
      <c r="GIF19" s="487">
        <f t="shared" si="79"/>
        <v>0</v>
      </c>
      <c r="GIG19" s="487">
        <f t="shared" si="79"/>
        <v>0</v>
      </c>
      <c r="GIH19" s="487">
        <f t="shared" si="79"/>
        <v>0</v>
      </c>
      <c r="GII19" s="487">
        <f t="shared" si="79"/>
        <v>0</v>
      </c>
      <c r="GIJ19" s="487">
        <f t="shared" si="79"/>
        <v>0</v>
      </c>
      <c r="GIK19" s="487">
        <f t="shared" si="79"/>
        <v>0</v>
      </c>
      <c r="GIL19" s="487">
        <f t="shared" si="79"/>
        <v>0</v>
      </c>
      <c r="GIM19" s="487">
        <f t="shared" si="79"/>
        <v>0</v>
      </c>
      <c r="GIN19" s="487">
        <f t="shared" si="79"/>
        <v>0</v>
      </c>
      <c r="GIO19" s="487">
        <f t="shared" si="79"/>
        <v>0</v>
      </c>
      <c r="GIP19" s="487">
        <f t="shared" si="79"/>
        <v>0</v>
      </c>
      <c r="GIQ19" s="487">
        <f t="shared" si="79"/>
        <v>0</v>
      </c>
      <c r="GIR19" s="487">
        <f t="shared" si="79"/>
        <v>0</v>
      </c>
      <c r="GIS19" s="487">
        <f t="shared" si="79"/>
        <v>0</v>
      </c>
      <c r="GIT19" s="487">
        <f t="shared" si="79"/>
        <v>0</v>
      </c>
      <c r="GIU19" s="487">
        <f t="shared" si="79"/>
        <v>0</v>
      </c>
      <c r="GIV19" s="487">
        <f t="shared" si="79"/>
        <v>0</v>
      </c>
      <c r="GIW19" s="487">
        <f t="shared" si="79"/>
        <v>0</v>
      </c>
      <c r="GIX19" s="487">
        <f t="shared" si="79"/>
        <v>0</v>
      </c>
      <c r="GIY19" s="487">
        <f t="shared" si="79"/>
        <v>0</v>
      </c>
      <c r="GIZ19" s="487">
        <f t="shared" si="79"/>
        <v>0</v>
      </c>
      <c r="GJA19" s="487">
        <f t="shared" si="79"/>
        <v>0</v>
      </c>
      <c r="GJB19" s="487">
        <f t="shared" si="79"/>
        <v>0</v>
      </c>
      <c r="GJC19" s="487">
        <f t="shared" si="79"/>
        <v>0</v>
      </c>
      <c r="GJD19" s="487">
        <f t="shared" si="79"/>
        <v>0</v>
      </c>
      <c r="GJE19" s="487">
        <f t="shared" ref="GJE19:GLP19" si="80">GJA8</f>
        <v>0</v>
      </c>
      <c r="GJF19" s="487">
        <f t="shared" si="80"/>
        <v>0</v>
      </c>
      <c r="GJG19" s="487">
        <f t="shared" si="80"/>
        <v>0</v>
      </c>
      <c r="GJH19" s="487">
        <f t="shared" si="80"/>
        <v>0</v>
      </c>
      <c r="GJI19" s="487">
        <f t="shared" si="80"/>
        <v>0</v>
      </c>
      <c r="GJJ19" s="487">
        <f t="shared" si="80"/>
        <v>0</v>
      </c>
      <c r="GJK19" s="487">
        <f t="shared" si="80"/>
        <v>0</v>
      </c>
      <c r="GJL19" s="487">
        <f t="shared" si="80"/>
        <v>0</v>
      </c>
      <c r="GJM19" s="487">
        <f t="shared" si="80"/>
        <v>0</v>
      </c>
      <c r="GJN19" s="487">
        <f t="shared" si="80"/>
        <v>0</v>
      </c>
      <c r="GJO19" s="487">
        <f t="shared" si="80"/>
        <v>0</v>
      </c>
      <c r="GJP19" s="487">
        <f t="shared" si="80"/>
        <v>0</v>
      </c>
      <c r="GJQ19" s="487">
        <f t="shared" si="80"/>
        <v>0</v>
      </c>
      <c r="GJR19" s="487">
        <f t="shared" si="80"/>
        <v>0</v>
      </c>
      <c r="GJS19" s="487">
        <f t="shared" si="80"/>
        <v>0</v>
      </c>
      <c r="GJT19" s="487">
        <f t="shared" si="80"/>
        <v>0</v>
      </c>
      <c r="GJU19" s="487">
        <f t="shared" si="80"/>
        <v>0</v>
      </c>
      <c r="GJV19" s="487">
        <f t="shared" si="80"/>
        <v>0</v>
      </c>
      <c r="GJW19" s="487">
        <f t="shared" si="80"/>
        <v>0</v>
      </c>
      <c r="GJX19" s="487">
        <f t="shared" si="80"/>
        <v>0</v>
      </c>
      <c r="GJY19" s="487">
        <f t="shared" si="80"/>
        <v>0</v>
      </c>
      <c r="GJZ19" s="487">
        <f t="shared" si="80"/>
        <v>0</v>
      </c>
      <c r="GKA19" s="487">
        <f t="shared" si="80"/>
        <v>0</v>
      </c>
      <c r="GKB19" s="487">
        <f t="shared" si="80"/>
        <v>0</v>
      </c>
      <c r="GKC19" s="487">
        <f t="shared" si="80"/>
        <v>0</v>
      </c>
      <c r="GKD19" s="487">
        <f t="shared" si="80"/>
        <v>0</v>
      </c>
      <c r="GKE19" s="487">
        <f t="shared" si="80"/>
        <v>0</v>
      </c>
      <c r="GKF19" s="487">
        <f t="shared" si="80"/>
        <v>0</v>
      </c>
      <c r="GKG19" s="487">
        <f t="shared" si="80"/>
        <v>0</v>
      </c>
      <c r="GKH19" s="487">
        <f t="shared" si="80"/>
        <v>0</v>
      </c>
      <c r="GKI19" s="487">
        <f t="shared" si="80"/>
        <v>0</v>
      </c>
      <c r="GKJ19" s="487">
        <f t="shared" si="80"/>
        <v>0</v>
      </c>
      <c r="GKK19" s="487">
        <f t="shared" si="80"/>
        <v>0</v>
      </c>
      <c r="GKL19" s="487">
        <f t="shared" si="80"/>
        <v>0</v>
      </c>
      <c r="GKM19" s="487">
        <f t="shared" si="80"/>
        <v>0</v>
      </c>
      <c r="GKN19" s="487">
        <f t="shared" si="80"/>
        <v>0</v>
      </c>
      <c r="GKO19" s="487">
        <f t="shared" si="80"/>
        <v>0</v>
      </c>
      <c r="GKP19" s="487">
        <f t="shared" si="80"/>
        <v>0</v>
      </c>
      <c r="GKQ19" s="487">
        <f t="shared" si="80"/>
        <v>0</v>
      </c>
      <c r="GKR19" s="487">
        <f t="shared" si="80"/>
        <v>0</v>
      </c>
      <c r="GKS19" s="487">
        <f t="shared" si="80"/>
        <v>0</v>
      </c>
      <c r="GKT19" s="487">
        <f t="shared" si="80"/>
        <v>0</v>
      </c>
      <c r="GKU19" s="487">
        <f t="shared" si="80"/>
        <v>0</v>
      </c>
      <c r="GKV19" s="487">
        <f t="shared" si="80"/>
        <v>0</v>
      </c>
      <c r="GKW19" s="487">
        <f t="shared" si="80"/>
        <v>0</v>
      </c>
      <c r="GKX19" s="487">
        <f t="shared" si="80"/>
        <v>0</v>
      </c>
      <c r="GKY19" s="487">
        <f t="shared" si="80"/>
        <v>0</v>
      </c>
      <c r="GKZ19" s="487">
        <f t="shared" si="80"/>
        <v>0</v>
      </c>
      <c r="GLA19" s="487">
        <f t="shared" si="80"/>
        <v>0</v>
      </c>
      <c r="GLB19" s="487">
        <f t="shared" si="80"/>
        <v>0</v>
      </c>
      <c r="GLC19" s="487">
        <f t="shared" si="80"/>
        <v>0</v>
      </c>
      <c r="GLD19" s="487">
        <f t="shared" si="80"/>
        <v>0</v>
      </c>
      <c r="GLE19" s="487">
        <f t="shared" si="80"/>
        <v>0</v>
      </c>
      <c r="GLF19" s="487">
        <f t="shared" si="80"/>
        <v>0</v>
      </c>
      <c r="GLG19" s="487">
        <f t="shared" si="80"/>
        <v>0</v>
      </c>
      <c r="GLH19" s="487">
        <f t="shared" si="80"/>
        <v>0</v>
      </c>
      <c r="GLI19" s="487">
        <f t="shared" si="80"/>
        <v>0</v>
      </c>
      <c r="GLJ19" s="487">
        <f t="shared" si="80"/>
        <v>0</v>
      </c>
      <c r="GLK19" s="487">
        <f t="shared" si="80"/>
        <v>0</v>
      </c>
      <c r="GLL19" s="487">
        <f t="shared" si="80"/>
        <v>0</v>
      </c>
      <c r="GLM19" s="487">
        <f t="shared" si="80"/>
        <v>0</v>
      </c>
      <c r="GLN19" s="487">
        <f t="shared" si="80"/>
        <v>0</v>
      </c>
      <c r="GLO19" s="487">
        <f t="shared" si="80"/>
        <v>0</v>
      </c>
      <c r="GLP19" s="487">
        <f t="shared" si="80"/>
        <v>0</v>
      </c>
      <c r="GLQ19" s="487">
        <f t="shared" ref="GLQ19:GOB19" si="81">GLM8</f>
        <v>0</v>
      </c>
      <c r="GLR19" s="487">
        <f t="shared" si="81"/>
        <v>0</v>
      </c>
      <c r="GLS19" s="487">
        <f t="shared" si="81"/>
        <v>0</v>
      </c>
      <c r="GLT19" s="487">
        <f t="shared" si="81"/>
        <v>0</v>
      </c>
      <c r="GLU19" s="487">
        <f t="shared" si="81"/>
        <v>0</v>
      </c>
      <c r="GLV19" s="487">
        <f t="shared" si="81"/>
        <v>0</v>
      </c>
      <c r="GLW19" s="487">
        <f t="shared" si="81"/>
        <v>0</v>
      </c>
      <c r="GLX19" s="487">
        <f t="shared" si="81"/>
        <v>0</v>
      </c>
      <c r="GLY19" s="487">
        <f t="shared" si="81"/>
        <v>0</v>
      </c>
      <c r="GLZ19" s="487">
        <f t="shared" si="81"/>
        <v>0</v>
      </c>
      <c r="GMA19" s="487">
        <f t="shared" si="81"/>
        <v>0</v>
      </c>
      <c r="GMB19" s="487">
        <f t="shared" si="81"/>
        <v>0</v>
      </c>
      <c r="GMC19" s="487">
        <f t="shared" si="81"/>
        <v>0</v>
      </c>
      <c r="GMD19" s="487">
        <f t="shared" si="81"/>
        <v>0</v>
      </c>
      <c r="GME19" s="487">
        <f t="shared" si="81"/>
        <v>0</v>
      </c>
      <c r="GMF19" s="487">
        <f t="shared" si="81"/>
        <v>0</v>
      </c>
      <c r="GMG19" s="487">
        <f t="shared" si="81"/>
        <v>0</v>
      </c>
      <c r="GMH19" s="487">
        <f t="shared" si="81"/>
        <v>0</v>
      </c>
      <c r="GMI19" s="487">
        <f t="shared" si="81"/>
        <v>0</v>
      </c>
      <c r="GMJ19" s="487">
        <f t="shared" si="81"/>
        <v>0</v>
      </c>
      <c r="GMK19" s="487">
        <f t="shared" si="81"/>
        <v>0</v>
      </c>
      <c r="GML19" s="487">
        <f t="shared" si="81"/>
        <v>0</v>
      </c>
      <c r="GMM19" s="487">
        <f t="shared" si="81"/>
        <v>0</v>
      </c>
      <c r="GMN19" s="487">
        <f t="shared" si="81"/>
        <v>0</v>
      </c>
      <c r="GMO19" s="487">
        <f t="shared" si="81"/>
        <v>0</v>
      </c>
      <c r="GMP19" s="487">
        <f t="shared" si="81"/>
        <v>0</v>
      </c>
      <c r="GMQ19" s="487">
        <f t="shared" si="81"/>
        <v>0</v>
      </c>
      <c r="GMR19" s="487">
        <f t="shared" si="81"/>
        <v>0</v>
      </c>
      <c r="GMS19" s="487">
        <f t="shared" si="81"/>
        <v>0</v>
      </c>
      <c r="GMT19" s="487">
        <f t="shared" si="81"/>
        <v>0</v>
      </c>
      <c r="GMU19" s="487">
        <f t="shared" si="81"/>
        <v>0</v>
      </c>
      <c r="GMV19" s="487">
        <f t="shared" si="81"/>
        <v>0</v>
      </c>
      <c r="GMW19" s="487">
        <f t="shared" si="81"/>
        <v>0</v>
      </c>
      <c r="GMX19" s="487">
        <f t="shared" si="81"/>
        <v>0</v>
      </c>
      <c r="GMY19" s="487">
        <f t="shared" si="81"/>
        <v>0</v>
      </c>
      <c r="GMZ19" s="487">
        <f t="shared" si="81"/>
        <v>0</v>
      </c>
      <c r="GNA19" s="487">
        <f t="shared" si="81"/>
        <v>0</v>
      </c>
      <c r="GNB19" s="487">
        <f t="shared" si="81"/>
        <v>0</v>
      </c>
      <c r="GNC19" s="487">
        <f t="shared" si="81"/>
        <v>0</v>
      </c>
      <c r="GND19" s="487">
        <f t="shared" si="81"/>
        <v>0</v>
      </c>
      <c r="GNE19" s="487">
        <f t="shared" si="81"/>
        <v>0</v>
      </c>
      <c r="GNF19" s="487">
        <f t="shared" si="81"/>
        <v>0</v>
      </c>
      <c r="GNG19" s="487">
        <f t="shared" si="81"/>
        <v>0</v>
      </c>
      <c r="GNH19" s="487">
        <f t="shared" si="81"/>
        <v>0</v>
      </c>
      <c r="GNI19" s="487">
        <f t="shared" si="81"/>
        <v>0</v>
      </c>
      <c r="GNJ19" s="487">
        <f t="shared" si="81"/>
        <v>0</v>
      </c>
      <c r="GNK19" s="487">
        <f t="shared" si="81"/>
        <v>0</v>
      </c>
      <c r="GNL19" s="487">
        <f t="shared" si="81"/>
        <v>0</v>
      </c>
      <c r="GNM19" s="487">
        <f t="shared" si="81"/>
        <v>0</v>
      </c>
      <c r="GNN19" s="487">
        <f t="shared" si="81"/>
        <v>0</v>
      </c>
      <c r="GNO19" s="487">
        <f t="shared" si="81"/>
        <v>0</v>
      </c>
      <c r="GNP19" s="487">
        <f t="shared" si="81"/>
        <v>0</v>
      </c>
      <c r="GNQ19" s="487">
        <f t="shared" si="81"/>
        <v>0</v>
      </c>
      <c r="GNR19" s="487">
        <f t="shared" si="81"/>
        <v>0</v>
      </c>
      <c r="GNS19" s="487">
        <f t="shared" si="81"/>
        <v>0</v>
      </c>
      <c r="GNT19" s="487">
        <f t="shared" si="81"/>
        <v>0</v>
      </c>
      <c r="GNU19" s="487">
        <f t="shared" si="81"/>
        <v>0</v>
      </c>
      <c r="GNV19" s="487">
        <f t="shared" si="81"/>
        <v>0</v>
      </c>
      <c r="GNW19" s="487">
        <f t="shared" si="81"/>
        <v>0</v>
      </c>
      <c r="GNX19" s="487">
        <f t="shared" si="81"/>
        <v>0</v>
      </c>
      <c r="GNY19" s="487">
        <f t="shared" si="81"/>
        <v>0</v>
      </c>
      <c r="GNZ19" s="487">
        <f t="shared" si="81"/>
        <v>0</v>
      </c>
      <c r="GOA19" s="487">
        <f t="shared" si="81"/>
        <v>0</v>
      </c>
      <c r="GOB19" s="487">
        <f t="shared" si="81"/>
        <v>0</v>
      </c>
      <c r="GOC19" s="487">
        <f t="shared" ref="GOC19:GQN19" si="82">GNY8</f>
        <v>0</v>
      </c>
      <c r="GOD19" s="487">
        <f t="shared" si="82"/>
        <v>0</v>
      </c>
      <c r="GOE19" s="487">
        <f t="shared" si="82"/>
        <v>0</v>
      </c>
      <c r="GOF19" s="487">
        <f t="shared" si="82"/>
        <v>0</v>
      </c>
      <c r="GOG19" s="487">
        <f t="shared" si="82"/>
        <v>0</v>
      </c>
      <c r="GOH19" s="487">
        <f t="shared" si="82"/>
        <v>0</v>
      </c>
      <c r="GOI19" s="487">
        <f t="shared" si="82"/>
        <v>0</v>
      </c>
      <c r="GOJ19" s="487">
        <f t="shared" si="82"/>
        <v>0</v>
      </c>
      <c r="GOK19" s="487">
        <f t="shared" si="82"/>
        <v>0</v>
      </c>
      <c r="GOL19" s="487">
        <f t="shared" si="82"/>
        <v>0</v>
      </c>
      <c r="GOM19" s="487">
        <f t="shared" si="82"/>
        <v>0</v>
      </c>
      <c r="GON19" s="487">
        <f t="shared" si="82"/>
        <v>0</v>
      </c>
      <c r="GOO19" s="487">
        <f t="shared" si="82"/>
        <v>0</v>
      </c>
      <c r="GOP19" s="487">
        <f t="shared" si="82"/>
        <v>0</v>
      </c>
      <c r="GOQ19" s="487">
        <f t="shared" si="82"/>
        <v>0</v>
      </c>
      <c r="GOR19" s="487">
        <f t="shared" si="82"/>
        <v>0</v>
      </c>
      <c r="GOS19" s="487">
        <f t="shared" si="82"/>
        <v>0</v>
      </c>
      <c r="GOT19" s="487">
        <f t="shared" si="82"/>
        <v>0</v>
      </c>
      <c r="GOU19" s="487">
        <f t="shared" si="82"/>
        <v>0</v>
      </c>
      <c r="GOV19" s="487">
        <f t="shared" si="82"/>
        <v>0</v>
      </c>
      <c r="GOW19" s="487">
        <f t="shared" si="82"/>
        <v>0</v>
      </c>
      <c r="GOX19" s="487">
        <f t="shared" si="82"/>
        <v>0</v>
      </c>
      <c r="GOY19" s="487">
        <f t="shared" si="82"/>
        <v>0</v>
      </c>
      <c r="GOZ19" s="487">
        <f t="shared" si="82"/>
        <v>0</v>
      </c>
      <c r="GPA19" s="487">
        <f t="shared" si="82"/>
        <v>0</v>
      </c>
      <c r="GPB19" s="487">
        <f t="shared" si="82"/>
        <v>0</v>
      </c>
      <c r="GPC19" s="487">
        <f t="shared" si="82"/>
        <v>0</v>
      </c>
      <c r="GPD19" s="487">
        <f t="shared" si="82"/>
        <v>0</v>
      </c>
      <c r="GPE19" s="487">
        <f t="shared" si="82"/>
        <v>0</v>
      </c>
      <c r="GPF19" s="487">
        <f t="shared" si="82"/>
        <v>0</v>
      </c>
      <c r="GPG19" s="487">
        <f t="shared" si="82"/>
        <v>0</v>
      </c>
      <c r="GPH19" s="487">
        <f t="shared" si="82"/>
        <v>0</v>
      </c>
      <c r="GPI19" s="487">
        <f t="shared" si="82"/>
        <v>0</v>
      </c>
      <c r="GPJ19" s="487">
        <f t="shared" si="82"/>
        <v>0</v>
      </c>
      <c r="GPK19" s="487">
        <f t="shared" si="82"/>
        <v>0</v>
      </c>
      <c r="GPL19" s="487">
        <f t="shared" si="82"/>
        <v>0</v>
      </c>
      <c r="GPM19" s="487">
        <f t="shared" si="82"/>
        <v>0</v>
      </c>
      <c r="GPN19" s="487">
        <f t="shared" si="82"/>
        <v>0</v>
      </c>
      <c r="GPO19" s="487">
        <f t="shared" si="82"/>
        <v>0</v>
      </c>
      <c r="GPP19" s="487">
        <f t="shared" si="82"/>
        <v>0</v>
      </c>
      <c r="GPQ19" s="487">
        <f t="shared" si="82"/>
        <v>0</v>
      </c>
      <c r="GPR19" s="487">
        <f t="shared" si="82"/>
        <v>0</v>
      </c>
      <c r="GPS19" s="487">
        <f t="shared" si="82"/>
        <v>0</v>
      </c>
      <c r="GPT19" s="487">
        <f t="shared" si="82"/>
        <v>0</v>
      </c>
      <c r="GPU19" s="487">
        <f t="shared" si="82"/>
        <v>0</v>
      </c>
      <c r="GPV19" s="487">
        <f t="shared" si="82"/>
        <v>0</v>
      </c>
      <c r="GPW19" s="487">
        <f t="shared" si="82"/>
        <v>0</v>
      </c>
      <c r="GPX19" s="487">
        <f t="shared" si="82"/>
        <v>0</v>
      </c>
      <c r="GPY19" s="487">
        <f t="shared" si="82"/>
        <v>0</v>
      </c>
      <c r="GPZ19" s="487">
        <f t="shared" si="82"/>
        <v>0</v>
      </c>
      <c r="GQA19" s="487">
        <f t="shared" si="82"/>
        <v>0</v>
      </c>
      <c r="GQB19" s="487">
        <f t="shared" si="82"/>
        <v>0</v>
      </c>
      <c r="GQC19" s="487">
        <f t="shared" si="82"/>
        <v>0</v>
      </c>
      <c r="GQD19" s="487">
        <f t="shared" si="82"/>
        <v>0</v>
      </c>
      <c r="GQE19" s="487">
        <f t="shared" si="82"/>
        <v>0</v>
      </c>
      <c r="GQF19" s="487">
        <f t="shared" si="82"/>
        <v>0</v>
      </c>
      <c r="GQG19" s="487">
        <f t="shared" si="82"/>
        <v>0</v>
      </c>
      <c r="GQH19" s="487">
        <f t="shared" si="82"/>
        <v>0</v>
      </c>
      <c r="GQI19" s="487">
        <f t="shared" si="82"/>
        <v>0</v>
      </c>
      <c r="GQJ19" s="487">
        <f t="shared" si="82"/>
        <v>0</v>
      </c>
      <c r="GQK19" s="487">
        <f t="shared" si="82"/>
        <v>0</v>
      </c>
      <c r="GQL19" s="487">
        <f t="shared" si="82"/>
        <v>0</v>
      </c>
      <c r="GQM19" s="487">
        <f t="shared" si="82"/>
        <v>0</v>
      </c>
      <c r="GQN19" s="487">
        <f t="shared" si="82"/>
        <v>0</v>
      </c>
      <c r="GQO19" s="487">
        <f t="shared" ref="GQO19:GSZ19" si="83">GQK8</f>
        <v>0</v>
      </c>
      <c r="GQP19" s="487">
        <f t="shared" si="83"/>
        <v>0</v>
      </c>
      <c r="GQQ19" s="487">
        <f t="shared" si="83"/>
        <v>0</v>
      </c>
      <c r="GQR19" s="487">
        <f t="shared" si="83"/>
        <v>0</v>
      </c>
      <c r="GQS19" s="487">
        <f t="shared" si="83"/>
        <v>0</v>
      </c>
      <c r="GQT19" s="487">
        <f t="shared" si="83"/>
        <v>0</v>
      </c>
      <c r="GQU19" s="487">
        <f t="shared" si="83"/>
        <v>0</v>
      </c>
      <c r="GQV19" s="487">
        <f t="shared" si="83"/>
        <v>0</v>
      </c>
      <c r="GQW19" s="487">
        <f t="shared" si="83"/>
        <v>0</v>
      </c>
      <c r="GQX19" s="487">
        <f t="shared" si="83"/>
        <v>0</v>
      </c>
      <c r="GQY19" s="487">
        <f t="shared" si="83"/>
        <v>0</v>
      </c>
      <c r="GQZ19" s="487">
        <f t="shared" si="83"/>
        <v>0</v>
      </c>
      <c r="GRA19" s="487">
        <f t="shared" si="83"/>
        <v>0</v>
      </c>
      <c r="GRB19" s="487">
        <f t="shared" si="83"/>
        <v>0</v>
      </c>
      <c r="GRC19" s="487">
        <f t="shared" si="83"/>
        <v>0</v>
      </c>
      <c r="GRD19" s="487">
        <f t="shared" si="83"/>
        <v>0</v>
      </c>
      <c r="GRE19" s="487">
        <f t="shared" si="83"/>
        <v>0</v>
      </c>
      <c r="GRF19" s="487">
        <f t="shared" si="83"/>
        <v>0</v>
      </c>
      <c r="GRG19" s="487">
        <f t="shared" si="83"/>
        <v>0</v>
      </c>
      <c r="GRH19" s="487">
        <f t="shared" si="83"/>
        <v>0</v>
      </c>
      <c r="GRI19" s="487">
        <f t="shared" si="83"/>
        <v>0</v>
      </c>
      <c r="GRJ19" s="487">
        <f t="shared" si="83"/>
        <v>0</v>
      </c>
      <c r="GRK19" s="487">
        <f t="shared" si="83"/>
        <v>0</v>
      </c>
      <c r="GRL19" s="487">
        <f t="shared" si="83"/>
        <v>0</v>
      </c>
      <c r="GRM19" s="487">
        <f t="shared" si="83"/>
        <v>0</v>
      </c>
      <c r="GRN19" s="487">
        <f t="shared" si="83"/>
        <v>0</v>
      </c>
      <c r="GRO19" s="487">
        <f t="shared" si="83"/>
        <v>0</v>
      </c>
      <c r="GRP19" s="487">
        <f t="shared" si="83"/>
        <v>0</v>
      </c>
      <c r="GRQ19" s="487">
        <f t="shared" si="83"/>
        <v>0</v>
      </c>
      <c r="GRR19" s="487">
        <f t="shared" si="83"/>
        <v>0</v>
      </c>
      <c r="GRS19" s="487">
        <f t="shared" si="83"/>
        <v>0</v>
      </c>
      <c r="GRT19" s="487">
        <f t="shared" si="83"/>
        <v>0</v>
      </c>
      <c r="GRU19" s="487">
        <f t="shared" si="83"/>
        <v>0</v>
      </c>
      <c r="GRV19" s="487">
        <f t="shared" si="83"/>
        <v>0</v>
      </c>
      <c r="GRW19" s="487">
        <f t="shared" si="83"/>
        <v>0</v>
      </c>
      <c r="GRX19" s="487">
        <f t="shared" si="83"/>
        <v>0</v>
      </c>
      <c r="GRY19" s="487">
        <f t="shared" si="83"/>
        <v>0</v>
      </c>
      <c r="GRZ19" s="487">
        <f t="shared" si="83"/>
        <v>0</v>
      </c>
      <c r="GSA19" s="487">
        <f t="shared" si="83"/>
        <v>0</v>
      </c>
      <c r="GSB19" s="487">
        <f t="shared" si="83"/>
        <v>0</v>
      </c>
      <c r="GSC19" s="487">
        <f t="shared" si="83"/>
        <v>0</v>
      </c>
      <c r="GSD19" s="487">
        <f t="shared" si="83"/>
        <v>0</v>
      </c>
      <c r="GSE19" s="487">
        <f t="shared" si="83"/>
        <v>0</v>
      </c>
      <c r="GSF19" s="487">
        <f t="shared" si="83"/>
        <v>0</v>
      </c>
      <c r="GSG19" s="487">
        <f t="shared" si="83"/>
        <v>0</v>
      </c>
      <c r="GSH19" s="487">
        <f t="shared" si="83"/>
        <v>0</v>
      </c>
      <c r="GSI19" s="487">
        <f t="shared" si="83"/>
        <v>0</v>
      </c>
      <c r="GSJ19" s="487">
        <f t="shared" si="83"/>
        <v>0</v>
      </c>
      <c r="GSK19" s="487">
        <f t="shared" si="83"/>
        <v>0</v>
      </c>
      <c r="GSL19" s="487">
        <f t="shared" si="83"/>
        <v>0</v>
      </c>
      <c r="GSM19" s="487">
        <f t="shared" si="83"/>
        <v>0</v>
      </c>
      <c r="GSN19" s="487">
        <f t="shared" si="83"/>
        <v>0</v>
      </c>
      <c r="GSO19" s="487">
        <f t="shared" si="83"/>
        <v>0</v>
      </c>
      <c r="GSP19" s="487">
        <f t="shared" si="83"/>
        <v>0</v>
      </c>
      <c r="GSQ19" s="487">
        <f t="shared" si="83"/>
        <v>0</v>
      </c>
      <c r="GSR19" s="487">
        <f t="shared" si="83"/>
        <v>0</v>
      </c>
      <c r="GSS19" s="487">
        <f t="shared" si="83"/>
        <v>0</v>
      </c>
      <c r="GST19" s="487">
        <f t="shared" si="83"/>
        <v>0</v>
      </c>
      <c r="GSU19" s="487">
        <f t="shared" si="83"/>
        <v>0</v>
      </c>
      <c r="GSV19" s="487">
        <f t="shared" si="83"/>
        <v>0</v>
      </c>
      <c r="GSW19" s="487">
        <f t="shared" si="83"/>
        <v>0</v>
      </c>
      <c r="GSX19" s="487">
        <f t="shared" si="83"/>
        <v>0</v>
      </c>
      <c r="GSY19" s="487">
        <f t="shared" si="83"/>
        <v>0</v>
      </c>
      <c r="GSZ19" s="487">
        <f t="shared" si="83"/>
        <v>0</v>
      </c>
      <c r="GTA19" s="487">
        <f t="shared" ref="GTA19:GVL19" si="84">GSW8</f>
        <v>0</v>
      </c>
      <c r="GTB19" s="487">
        <f t="shared" si="84"/>
        <v>0</v>
      </c>
      <c r="GTC19" s="487">
        <f t="shared" si="84"/>
        <v>0</v>
      </c>
      <c r="GTD19" s="487">
        <f t="shared" si="84"/>
        <v>0</v>
      </c>
      <c r="GTE19" s="487">
        <f t="shared" si="84"/>
        <v>0</v>
      </c>
      <c r="GTF19" s="487">
        <f t="shared" si="84"/>
        <v>0</v>
      </c>
      <c r="GTG19" s="487">
        <f t="shared" si="84"/>
        <v>0</v>
      </c>
      <c r="GTH19" s="487">
        <f t="shared" si="84"/>
        <v>0</v>
      </c>
      <c r="GTI19" s="487">
        <f t="shared" si="84"/>
        <v>0</v>
      </c>
      <c r="GTJ19" s="487">
        <f t="shared" si="84"/>
        <v>0</v>
      </c>
      <c r="GTK19" s="487">
        <f t="shared" si="84"/>
        <v>0</v>
      </c>
      <c r="GTL19" s="487">
        <f t="shared" si="84"/>
        <v>0</v>
      </c>
      <c r="GTM19" s="487">
        <f t="shared" si="84"/>
        <v>0</v>
      </c>
      <c r="GTN19" s="487">
        <f t="shared" si="84"/>
        <v>0</v>
      </c>
      <c r="GTO19" s="487">
        <f t="shared" si="84"/>
        <v>0</v>
      </c>
      <c r="GTP19" s="487">
        <f t="shared" si="84"/>
        <v>0</v>
      </c>
      <c r="GTQ19" s="487">
        <f t="shared" si="84"/>
        <v>0</v>
      </c>
      <c r="GTR19" s="487">
        <f t="shared" si="84"/>
        <v>0</v>
      </c>
      <c r="GTS19" s="487">
        <f t="shared" si="84"/>
        <v>0</v>
      </c>
      <c r="GTT19" s="487">
        <f t="shared" si="84"/>
        <v>0</v>
      </c>
      <c r="GTU19" s="487">
        <f t="shared" si="84"/>
        <v>0</v>
      </c>
      <c r="GTV19" s="487">
        <f t="shared" si="84"/>
        <v>0</v>
      </c>
      <c r="GTW19" s="487">
        <f t="shared" si="84"/>
        <v>0</v>
      </c>
      <c r="GTX19" s="487">
        <f t="shared" si="84"/>
        <v>0</v>
      </c>
      <c r="GTY19" s="487">
        <f t="shared" si="84"/>
        <v>0</v>
      </c>
      <c r="GTZ19" s="487">
        <f t="shared" si="84"/>
        <v>0</v>
      </c>
      <c r="GUA19" s="487">
        <f t="shared" si="84"/>
        <v>0</v>
      </c>
      <c r="GUB19" s="487">
        <f t="shared" si="84"/>
        <v>0</v>
      </c>
      <c r="GUC19" s="487">
        <f t="shared" si="84"/>
        <v>0</v>
      </c>
      <c r="GUD19" s="487">
        <f t="shared" si="84"/>
        <v>0</v>
      </c>
      <c r="GUE19" s="487">
        <f t="shared" si="84"/>
        <v>0</v>
      </c>
      <c r="GUF19" s="487">
        <f t="shared" si="84"/>
        <v>0</v>
      </c>
      <c r="GUG19" s="487">
        <f t="shared" si="84"/>
        <v>0</v>
      </c>
      <c r="GUH19" s="487">
        <f t="shared" si="84"/>
        <v>0</v>
      </c>
      <c r="GUI19" s="487">
        <f t="shared" si="84"/>
        <v>0</v>
      </c>
      <c r="GUJ19" s="487">
        <f t="shared" si="84"/>
        <v>0</v>
      </c>
      <c r="GUK19" s="487">
        <f t="shared" si="84"/>
        <v>0</v>
      </c>
      <c r="GUL19" s="487">
        <f t="shared" si="84"/>
        <v>0</v>
      </c>
      <c r="GUM19" s="487">
        <f t="shared" si="84"/>
        <v>0</v>
      </c>
      <c r="GUN19" s="487">
        <f t="shared" si="84"/>
        <v>0</v>
      </c>
      <c r="GUO19" s="487">
        <f t="shared" si="84"/>
        <v>0</v>
      </c>
      <c r="GUP19" s="487">
        <f t="shared" si="84"/>
        <v>0</v>
      </c>
      <c r="GUQ19" s="487">
        <f t="shared" si="84"/>
        <v>0</v>
      </c>
      <c r="GUR19" s="487">
        <f t="shared" si="84"/>
        <v>0</v>
      </c>
      <c r="GUS19" s="487">
        <f t="shared" si="84"/>
        <v>0</v>
      </c>
      <c r="GUT19" s="487">
        <f t="shared" si="84"/>
        <v>0</v>
      </c>
      <c r="GUU19" s="487">
        <f t="shared" si="84"/>
        <v>0</v>
      </c>
      <c r="GUV19" s="487">
        <f t="shared" si="84"/>
        <v>0</v>
      </c>
      <c r="GUW19" s="487">
        <f t="shared" si="84"/>
        <v>0</v>
      </c>
      <c r="GUX19" s="487">
        <f t="shared" si="84"/>
        <v>0</v>
      </c>
      <c r="GUY19" s="487">
        <f t="shared" si="84"/>
        <v>0</v>
      </c>
      <c r="GUZ19" s="487">
        <f t="shared" si="84"/>
        <v>0</v>
      </c>
      <c r="GVA19" s="487">
        <f t="shared" si="84"/>
        <v>0</v>
      </c>
      <c r="GVB19" s="487">
        <f t="shared" si="84"/>
        <v>0</v>
      </c>
      <c r="GVC19" s="487">
        <f t="shared" si="84"/>
        <v>0</v>
      </c>
      <c r="GVD19" s="487">
        <f t="shared" si="84"/>
        <v>0</v>
      </c>
      <c r="GVE19" s="487">
        <f t="shared" si="84"/>
        <v>0</v>
      </c>
      <c r="GVF19" s="487">
        <f t="shared" si="84"/>
        <v>0</v>
      </c>
      <c r="GVG19" s="487">
        <f t="shared" si="84"/>
        <v>0</v>
      </c>
      <c r="GVH19" s="487">
        <f t="shared" si="84"/>
        <v>0</v>
      </c>
      <c r="GVI19" s="487">
        <f t="shared" si="84"/>
        <v>0</v>
      </c>
      <c r="GVJ19" s="487">
        <f t="shared" si="84"/>
        <v>0</v>
      </c>
      <c r="GVK19" s="487">
        <f t="shared" si="84"/>
        <v>0</v>
      </c>
      <c r="GVL19" s="487">
        <f t="shared" si="84"/>
        <v>0</v>
      </c>
      <c r="GVM19" s="487">
        <f t="shared" ref="GVM19:GXX19" si="85">GVI8</f>
        <v>0</v>
      </c>
      <c r="GVN19" s="487">
        <f t="shared" si="85"/>
        <v>0</v>
      </c>
      <c r="GVO19" s="487">
        <f t="shared" si="85"/>
        <v>0</v>
      </c>
      <c r="GVP19" s="487">
        <f t="shared" si="85"/>
        <v>0</v>
      </c>
      <c r="GVQ19" s="487">
        <f t="shared" si="85"/>
        <v>0</v>
      </c>
      <c r="GVR19" s="487">
        <f t="shared" si="85"/>
        <v>0</v>
      </c>
      <c r="GVS19" s="487">
        <f t="shared" si="85"/>
        <v>0</v>
      </c>
      <c r="GVT19" s="487">
        <f t="shared" si="85"/>
        <v>0</v>
      </c>
      <c r="GVU19" s="487">
        <f t="shared" si="85"/>
        <v>0</v>
      </c>
      <c r="GVV19" s="487">
        <f t="shared" si="85"/>
        <v>0</v>
      </c>
      <c r="GVW19" s="487">
        <f t="shared" si="85"/>
        <v>0</v>
      </c>
      <c r="GVX19" s="487">
        <f t="shared" si="85"/>
        <v>0</v>
      </c>
      <c r="GVY19" s="487">
        <f t="shared" si="85"/>
        <v>0</v>
      </c>
      <c r="GVZ19" s="487">
        <f t="shared" si="85"/>
        <v>0</v>
      </c>
      <c r="GWA19" s="487">
        <f t="shared" si="85"/>
        <v>0</v>
      </c>
      <c r="GWB19" s="487">
        <f t="shared" si="85"/>
        <v>0</v>
      </c>
      <c r="GWC19" s="487">
        <f t="shared" si="85"/>
        <v>0</v>
      </c>
      <c r="GWD19" s="487">
        <f t="shared" si="85"/>
        <v>0</v>
      </c>
      <c r="GWE19" s="487">
        <f t="shared" si="85"/>
        <v>0</v>
      </c>
      <c r="GWF19" s="487">
        <f t="shared" si="85"/>
        <v>0</v>
      </c>
      <c r="GWG19" s="487">
        <f t="shared" si="85"/>
        <v>0</v>
      </c>
      <c r="GWH19" s="487">
        <f t="shared" si="85"/>
        <v>0</v>
      </c>
      <c r="GWI19" s="487">
        <f t="shared" si="85"/>
        <v>0</v>
      </c>
      <c r="GWJ19" s="487">
        <f t="shared" si="85"/>
        <v>0</v>
      </c>
      <c r="GWK19" s="487">
        <f t="shared" si="85"/>
        <v>0</v>
      </c>
      <c r="GWL19" s="487">
        <f t="shared" si="85"/>
        <v>0</v>
      </c>
      <c r="GWM19" s="487">
        <f t="shared" si="85"/>
        <v>0</v>
      </c>
      <c r="GWN19" s="487">
        <f t="shared" si="85"/>
        <v>0</v>
      </c>
      <c r="GWO19" s="487">
        <f t="shared" si="85"/>
        <v>0</v>
      </c>
      <c r="GWP19" s="487">
        <f t="shared" si="85"/>
        <v>0</v>
      </c>
      <c r="GWQ19" s="487">
        <f t="shared" si="85"/>
        <v>0</v>
      </c>
      <c r="GWR19" s="487">
        <f t="shared" si="85"/>
        <v>0</v>
      </c>
      <c r="GWS19" s="487">
        <f t="shared" si="85"/>
        <v>0</v>
      </c>
      <c r="GWT19" s="487">
        <f t="shared" si="85"/>
        <v>0</v>
      </c>
      <c r="GWU19" s="487">
        <f t="shared" si="85"/>
        <v>0</v>
      </c>
      <c r="GWV19" s="487">
        <f t="shared" si="85"/>
        <v>0</v>
      </c>
      <c r="GWW19" s="487">
        <f t="shared" si="85"/>
        <v>0</v>
      </c>
      <c r="GWX19" s="487">
        <f t="shared" si="85"/>
        <v>0</v>
      </c>
      <c r="GWY19" s="487">
        <f t="shared" si="85"/>
        <v>0</v>
      </c>
      <c r="GWZ19" s="487">
        <f t="shared" si="85"/>
        <v>0</v>
      </c>
      <c r="GXA19" s="487">
        <f t="shared" si="85"/>
        <v>0</v>
      </c>
      <c r="GXB19" s="487">
        <f t="shared" si="85"/>
        <v>0</v>
      </c>
      <c r="GXC19" s="487">
        <f t="shared" si="85"/>
        <v>0</v>
      </c>
      <c r="GXD19" s="487">
        <f t="shared" si="85"/>
        <v>0</v>
      </c>
      <c r="GXE19" s="487">
        <f t="shared" si="85"/>
        <v>0</v>
      </c>
      <c r="GXF19" s="487">
        <f t="shared" si="85"/>
        <v>0</v>
      </c>
      <c r="GXG19" s="487">
        <f t="shared" si="85"/>
        <v>0</v>
      </c>
      <c r="GXH19" s="487">
        <f t="shared" si="85"/>
        <v>0</v>
      </c>
      <c r="GXI19" s="487">
        <f t="shared" si="85"/>
        <v>0</v>
      </c>
      <c r="GXJ19" s="487">
        <f t="shared" si="85"/>
        <v>0</v>
      </c>
      <c r="GXK19" s="487">
        <f t="shared" si="85"/>
        <v>0</v>
      </c>
      <c r="GXL19" s="487">
        <f t="shared" si="85"/>
        <v>0</v>
      </c>
      <c r="GXM19" s="487">
        <f t="shared" si="85"/>
        <v>0</v>
      </c>
      <c r="GXN19" s="487">
        <f t="shared" si="85"/>
        <v>0</v>
      </c>
      <c r="GXO19" s="487">
        <f t="shared" si="85"/>
        <v>0</v>
      </c>
      <c r="GXP19" s="487">
        <f t="shared" si="85"/>
        <v>0</v>
      </c>
      <c r="GXQ19" s="487">
        <f t="shared" si="85"/>
        <v>0</v>
      </c>
      <c r="GXR19" s="487">
        <f t="shared" si="85"/>
        <v>0</v>
      </c>
      <c r="GXS19" s="487">
        <f t="shared" si="85"/>
        <v>0</v>
      </c>
      <c r="GXT19" s="487">
        <f t="shared" si="85"/>
        <v>0</v>
      </c>
      <c r="GXU19" s="487">
        <f t="shared" si="85"/>
        <v>0</v>
      </c>
      <c r="GXV19" s="487">
        <f t="shared" si="85"/>
        <v>0</v>
      </c>
      <c r="GXW19" s="487">
        <f t="shared" si="85"/>
        <v>0</v>
      </c>
      <c r="GXX19" s="487">
        <f t="shared" si="85"/>
        <v>0</v>
      </c>
      <c r="GXY19" s="487">
        <f t="shared" ref="GXY19:HAJ19" si="86">GXU8</f>
        <v>0</v>
      </c>
      <c r="GXZ19" s="487">
        <f t="shared" si="86"/>
        <v>0</v>
      </c>
      <c r="GYA19" s="487">
        <f t="shared" si="86"/>
        <v>0</v>
      </c>
      <c r="GYB19" s="487">
        <f t="shared" si="86"/>
        <v>0</v>
      </c>
      <c r="GYC19" s="487">
        <f t="shared" si="86"/>
        <v>0</v>
      </c>
      <c r="GYD19" s="487">
        <f t="shared" si="86"/>
        <v>0</v>
      </c>
      <c r="GYE19" s="487">
        <f t="shared" si="86"/>
        <v>0</v>
      </c>
      <c r="GYF19" s="487">
        <f t="shared" si="86"/>
        <v>0</v>
      </c>
      <c r="GYG19" s="487">
        <f t="shared" si="86"/>
        <v>0</v>
      </c>
      <c r="GYH19" s="487">
        <f t="shared" si="86"/>
        <v>0</v>
      </c>
      <c r="GYI19" s="487">
        <f t="shared" si="86"/>
        <v>0</v>
      </c>
      <c r="GYJ19" s="487">
        <f t="shared" si="86"/>
        <v>0</v>
      </c>
      <c r="GYK19" s="487">
        <f t="shared" si="86"/>
        <v>0</v>
      </c>
      <c r="GYL19" s="487">
        <f t="shared" si="86"/>
        <v>0</v>
      </c>
      <c r="GYM19" s="487">
        <f t="shared" si="86"/>
        <v>0</v>
      </c>
      <c r="GYN19" s="487">
        <f t="shared" si="86"/>
        <v>0</v>
      </c>
      <c r="GYO19" s="487">
        <f t="shared" si="86"/>
        <v>0</v>
      </c>
      <c r="GYP19" s="487">
        <f t="shared" si="86"/>
        <v>0</v>
      </c>
      <c r="GYQ19" s="487">
        <f t="shared" si="86"/>
        <v>0</v>
      </c>
      <c r="GYR19" s="487">
        <f t="shared" si="86"/>
        <v>0</v>
      </c>
      <c r="GYS19" s="487">
        <f t="shared" si="86"/>
        <v>0</v>
      </c>
      <c r="GYT19" s="487">
        <f t="shared" si="86"/>
        <v>0</v>
      </c>
      <c r="GYU19" s="487">
        <f t="shared" si="86"/>
        <v>0</v>
      </c>
      <c r="GYV19" s="487">
        <f t="shared" si="86"/>
        <v>0</v>
      </c>
      <c r="GYW19" s="487">
        <f t="shared" si="86"/>
        <v>0</v>
      </c>
      <c r="GYX19" s="487">
        <f t="shared" si="86"/>
        <v>0</v>
      </c>
      <c r="GYY19" s="487">
        <f t="shared" si="86"/>
        <v>0</v>
      </c>
      <c r="GYZ19" s="487">
        <f t="shared" si="86"/>
        <v>0</v>
      </c>
      <c r="GZA19" s="487">
        <f t="shared" si="86"/>
        <v>0</v>
      </c>
      <c r="GZB19" s="487">
        <f t="shared" si="86"/>
        <v>0</v>
      </c>
      <c r="GZC19" s="487">
        <f t="shared" si="86"/>
        <v>0</v>
      </c>
      <c r="GZD19" s="487">
        <f t="shared" si="86"/>
        <v>0</v>
      </c>
      <c r="GZE19" s="487">
        <f t="shared" si="86"/>
        <v>0</v>
      </c>
      <c r="GZF19" s="487">
        <f t="shared" si="86"/>
        <v>0</v>
      </c>
      <c r="GZG19" s="487">
        <f t="shared" si="86"/>
        <v>0</v>
      </c>
      <c r="GZH19" s="487">
        <f t="shared" si="86"/>
        <v>0</v>
      </c>
      <c r="GZI19" s="487">
        <f t="shared" si="86"/>
        <v>0</v>
      </c>
      <c r="GZJ19" s="487">
        <f t="shared" si="86"/>
        <v>0</v>
      </c>
      <c r="GZK19" s="487">
        <f t="shared" si="86"/>
        <v>0</v>
      </c>
      <c r="GZL19" s="487">
        <f t="shared" si="86"/>
        <v>0</v>
      </c>
      <c r="GZM19" s="487">
        <f t="shared" si="86"/>
        <v>0</v>
      </c>
      <c r="GZN19" s="487">
        <f t="shared" si="86"/>
        <v>0</v>
      </c>
      <c r="GZO19" s="487">
        <f t="shared" si="86"/>
        <v>0</v>
      </c>
      <c r="GZP19" s="487">
        <f t="shared" si="86"/>
        <v>0</v>
      </c>
      <c r="GZQ19" s="487">
        <f t="shared" si="86"/>
        <v>0</v>
      </c>
      <c r="GZR19" s="487">
        <f t="shared" si="86"/>
        <v>0</v>
      </c>
      <c r="GZS19" s="487">
        <f t="shared" si="86"/>
        <v>0</v>
      </c>
      <c r="GZT19" s="487">
        <f t="shared" si="86"/>
        <v>0</v>
      </c>
      <c r="GZU19" s="487">
        <f t="shared" si="86"/>
        <v>0</v>
      </c>
      <c r="GZV19" s="487">
        <f t="shared" si="86"/>
        <v>0</v>
      </c>
      <c r="GZW19" s="487">
        <f t="shared" si="86"/>
        <v>0</v>
      </c>
      <c r="GZX19" s="487">
        <f t="shared" si="86"/>
        <v>0</v>
      </c>
      <c r="GZY19" s="487">
        <f t="shared" si="86"/>
        <v>0</v>
      </c>
      <c r="GZZ19" s="487">
        <f t="shared" si="86"/>
        <v>0</v>
      </c>
      <c r="HAA19" s="487">
        <f t="shared" si="86"/>
        <v>0</v>
      </c>
      <c r="HAB19" s="487">
        <f t="shared" si="86"/>
        <v>0</v>
      </c>
      <c r="HAC19" s="487">
        <f t="shared" si="86"/>
        <v>0</v>
      </c>
      <c r="HAD19" s="487">
        <f t="shared" si="86"/>
        <v>0</v>
      </c>
      <c r="HAE19" s="487">
        <f t="shared" si="86"/>
        <v>0</v>
      </c>
      <c r="HAF19" s="487">
        <f t="shared" si="86"/>
        <v>0</v>
      </c>
      <c r="HAG19" s="487">
        <f t="shared" si="86"/>
        <v>0</v>
      </c>
      <c r="HAH19" s="487">
        <f t="shared" si="86"/>
        <v>0</v>
      </c>
      <c r="HAI19" s="487">
        <f t="shared" si="86"/>
        <v>0</v>
      </c>
      <c r="HAJ19" s="487">
        <f t="shared" si="86"/>
        <v>0</v>
      </c>
      <c r="HAK19" s="487">
        <f t="shared" ref="HAK19:HCV19" si="87">HAG8</f>
        <v>0</v>
      </c>
      <c r="HAL19" s="487">
        <f t="shared" si="87"/>
        <v>0</v>
      </c>
      <c r="HAM19" s="487">
        <f t="shared" si="87"/>
        <v>0</v>
      </c>
      <c r="HAN19" s="487">
        <f t="shared" si="87"/>
        <v>0</v>
      </c>
      <c r="HAO19" s="487">
        <f t="shared" si="87"/>
        <v>0</v>
      </c>
      <c r="HAP19" s="487">
        <f t="shared" si="87"/>
        <v>0</v>
      </c>
      <c r="HAQ19" s="487">
        <f t="shared" si="87"/>
        <v>0</v>
      </c>
      <c r="HAR19" s="487">
        <f t="shared" si="87"/>
        <v>0</v>
      </c>
      <c r="HAS19" s="487">
        <f t="shared" si="87"/>
        <v>0</v>
      </c>
      <c r="HAT19" s="487">
        <f t="shared" si="87"/>
        <v>0</v>
      </c>
      <c r="HAU19" s="487">
        <f t="shared" si="87"/>
        <v>0</v>
      </c>
      <c r="HAV19" s="487">
        <f t="shared" si="87"/>
        <v>0</v>
      </c>
      <c r="HAW19" s="487">
        <f t="shared" si="87"/>
        <v>0</v>
      </c>
      <c r="HAX19" s="487">
        <f t="shared" si="87"/>
        <v>0</v>
      </c>
      <c r="HAY19" s="487">
        <f t="shared" si="87"/>
        <v>0</v>
      </c>
      <c r="HAZ19" s="487">
        <f t="shared" si="87"/>
        <v>0</v>
      </c>
      <c r="HBA19" s="487">
        <f t="shared" si="87"/>
        <v>0</v>
      </c>
      <c r="HBB19" s="487">
        <f t="shared" si="87"/>
        <v>0</v>
      </c>
      <c r="HBC19" s="487">
        <f t="shared" si="87"/>
        <v>0</v>
      </c>
      <c r="HBD19" s="487">
        <f t="shared" si="87"/>
        <v>0</v>
      </c>
      <c r="HBE19" s="487">
        <f t="shared" si="87"/>
        <v>0</v>
      </c>
      <c r="HBF19" s="487">
        <f t="shared" si="87"/>
        <v>0</v>
      </c>
      <c r="HBG19" s="487">
        <f t="shared" si="87"/>
        <v>0</v>
      </c>
      <c r="HBH19" s="487">
        <f t="shared" si="87"/>
        <v>0</v>
      </c>
      <c r="HBI19" s="487">
        <f t="shared" si="87"/>
        <v>0</v>
      </c>
      <c r="HBJ19" s="487">
        <f t="shared" si="87"/>
        <v>0</v>
      </c>
      <c r="HBK19" s="487">
        <f t="shared" si="87"/>
        <v>0</v>
      </c>
      <c r="HBL19" s="487">
        <f t="shared" si="87"/>
        <v>0</v>
      </c>
      <c r="HBM19" s="487">
        <f t="shared" si="87"/>
        <v>0</v>
      </c>
      <c r="HBN19" s="487">
        <f t="shared" si="87"/>
        <v>0</v>
      </c>
      <c r="HBO19" s="487">
        <f t="shared" si="87"/>
        <v>0</v>
      </c>
      <c r="HBP19" s="487">
        <f t="shared" si="87"/>
        <v>0</v>
      </c>
      <c r="HBQ19" s="487">
        <f t="shared" si="87"/>
        <v>0</v>
      </c>
      <c r="HBR19" s="487">
        <f t="shared" si="87"/>
        <v>0</v>
      </c>
      <c r="HBS19" s="487">
        <f t="shared" si="87"/>
        <v>0</v>
      </c>
      <c r="HBT19" s="487">
        <f t="shared" si="87"/>
        <v>0</v>
      </c>
      <c r="HBU19" s="487">
        <f t="shared" si="87"/>
        <v>0</v>
      </c>
      <c r="HBV19" s="487">
        <f t="shared" si="87"/>
        <v>0</v>
      </c>
      <c r="HBW19" s="487">
        <f t="shared" si="87"/>
        <v>0</v>
      </c>
      <c r="HBX19" s="487">
        <f t="shared" si="87"/>
        <v>0</v>
      </c>
      <c r="HBY19" s="487">
        <f t="shared" si="87"/>
        <v>0</v>
      </c>
      <c r="HBZ19" s="487">
        <f t="shared" si="87"/>
        <v>0</v>
      </c>
      <c r="HCA19" s="487">
        <f t="shared" si="87"/>
        <v>0</v>
      </c>
      <c r="HCB19" s="487">
        <f t="shared" si="87"/>
        <v>0</v>
      </c>
      <c r="HCC19" s="487">
        <f t="shared" si="87"/>
        <v>0</v>
      </c>
      <c r="HCD19" s="487">
        <f t="shared" si="87"/>
        <v>0</v>
      </c>
      <c r="HCE19" s="487">
        <f t="shared" si="87"/>
        <v>0</v>
      </c>
      <c r="HCF19" s="487">
        <f t="shared" si="87"/>
        <v>0</v>
      </c>
      <c r="HCG19" s="487">
        <f t="shared" si="87"/>
        <v>0</v>
      </c>
      <c r="HCH19" s="487">
        <f t="shared" si="87"/>
        <v>0</v>
      </c>
      <c r="HCI19" s="487">
        <f t="shared" si="87"/>
        <v>0</v>
      </c>
      <c r="HCJ19" s="487">
        <f t="shared" si="87"/>
        <v>0</v>
      </c>
      <c r="HCK19" s="487">
        <f t="shared" si="87"/>
        <v>0</v>
      </c>
      <c r="HCL19" s="487">
        <f t="shared" si="87"/>
        <v>0</v>
      </c>
      <c r="HCM19" s="487">
        <f t="shared" si="87"/>
        <v>0</v>
      </c>
      <c r="HCN19" s="487">
        <f t="shared" si="87"/>
        <v>0</v>
      </c>
      <c r="HCO19" s="487">
        <f t="shared" si="87"/>
        <v>0</v>
      </c>
      <c r="HCP19" s="487">
        <f t="shared" si="87"/>
        <v>0</v>
      </c>
      <c r="HCQ19" s="487">
        <f t="shared" si="87"/>
        <v>0</v>
      </c>
      <c r="HCR19" s="487">
        <f t="shared" si="87"/>
        <v>0</v>
      </c>
      <c r="HCS19" s="487">
        <f t="shared" si="87"/>
        <v>0</v>
      </c>
      <c r="HCT19" s="487">
        <f t="shared" si="87"/>
        <v>0</v>
      </c>
      <c r="HCU19" s="487">
        <f t="shared" si="87"/>
        <v>0</v>
      </c>
      <c r="HCV19" s="487">
        <f t="shared" si="87"/>
        <v>0</v>
      </c>
      <c r="HCW19" s="487">
        <f t="shared" ref="HCW19:HFH19" si="88">HCS8</f>
        <v>0</v>
      </c>
      <c r="HCX19" s="487">
        <f t="shared" si="88"/>
        <v>0</v>
      </c>
      <c r="HCY19" s="487">
        <f t="shared" si="88"/>
        <v>0</v>
      </c>
      <c r="HCZ19" s="487">
        <f t="shared" si="88"/>
        <v>0</v>
      </c>
      <c r="HDA19" s="487">
        <f t="shared" si="88"/>
        <v>0</v>
      </c>
      <c r="HDB19" s="487">
        <f t="shared" si="88"/>
        <v>0</v>
      </c>
      <c r="HDC19" s="487">
        <f t="shared" si="88"/>
        <v>0</v>
      </c>
      <c r="HDD19" s="487">
        <f t="shared" si="88"/>
        <v>0</v>
      </c>
      <c r="HDE19" s="487">
        <f t="shared" si="88"/>
        <v>0</v>
      </c>
      <c r="HDF19" s="487">
        <f t="shared" si="88"/>
        <v>0</v>
      </c>
      <c r="HDG19" s="487">
        <f t="shared" si="88"/>
        <v>0</v>
      </c>
      <c r="HDH19" s="487">
        <f t="shared" si="88"/>
        <v>0</v>
      </c>
      <c r="HDI19" s="487">
        <f t="shared" si="88"/>
        <v>0</v>
      </c>
      <c r="HDJ19" s="487">
        <f t="shared" si="88"/>
        <v>0</v>
      </c>
      <c r="HDK19" s="487">
        <f t="shared" si="88"/>
        <v>0</v>
      </c>
      <c r="HDL19" s="487">
        <f t="shared" si="88"/>
        <v>0</v>
      </c>
      <c r="HDM19" s="487">
        <f t="shared" si="88"/>
        <v>0</v>
      </c>
      <c r="HDN19" s="487">
        <f t="shared" si="88"/>
        <v>0</v>
      </c>
      <c r="HDO19" s="487">
        <f t="shared" si="88"/>
        <v>0</v>
      </c>
      <c r="HDP19" s="487">
        <f t="shared" si="88"/>
        <v>0</v>
      </c>
      <c r="HDQ19" s="487">
        <f t="shared" si="88"/>
        <v>0</v>
      </c>
      <c r="HDR19" s="487">
        <f t="shared" si="88"/>
        <v>0</v>
      </c>
      <c r="HDS19" s="487">
        <f t="shared" si="88"/>
        <v>0</v>
      </c>
      <c r="HDT19" s="487">
        <f t="shared" si="88"/>
        <v>0</v>
      </c>
      <c r="HDU19" s="487">
        <f t="shared" si="88"/>
        <v>0</v>
      </c>
      <c r="HDV19" s="487">
        <f t="shared" si="88"/>
        <v>0</v>
      </c>
      <c r="HDW19" s="487">
        <f t="shared" si="88"/>
        <v>0</v>
      </c>
      <c r="HDX19" s="487">
        <f t="shared" si="88"/>
        <v>0</v>
      </c>
      <c r="HDY19" s="487">
        <f t="shared" si="88"/>
        <v>0</v>
      </c>
      <c r="HDZ19" s="487">
        <f t="shared" si="88"/>
        <v>0</v>
      </c>
      <c r="HEA19" s="487">
        <f t="shared" si="88"/>
        <v>0</v>
      </c>
      <c r="HEB19" s="487">
        <f t="shared" si="88"/>
        <v>0</v>
      </c>
      <c r="HEC19" s="487">
        <f t="shared" si="88"/>
        <v>0</v>
      </c>
      <c r="HED19" s="487">
        <f t="shared" si="88"/>
        <v>0</v>
      </c>
      <c r="HEE19" s="487">
        <f t="shared" si="88"/>
        <v>0</v>
      </c>
      <c r="HEF19" s="487">
        <f t="shared" si="88"/>
        <v>0</v>
      </c>
      <c r="HEG19" s="487">
        <f t="shared" si="88"/>
        <v>0</v>
      </c>
      <c r="HEH19" s="487">
        <f t="shared" si="88"/>
        <v>0</v>
      </c>
      <c r="HEI19" s="487">
        <f t="shared" si="88"/>
        <v>0</v>
      </c>
      <c r="HEJ19" s="487">
        <f t="shared" si="88"/>
        <v>0</v>
      </c>
      <c r="HEK19" s="487">
        <f t="shared" si="88"/>
        <v>0</v>
      </c>
      <c r="HEL19" s="487">
        <f t="shared" si="88"/>
        <v>0</v>
      </c>
      <c r="HEM19" s="487">
        <f t="shared" si="88"/>
        <v>0</v>
      </c>
      <c r="HEN19" s="487">
        <f t="shared" si="88"/>
        <v>0</v>
      </c>
      <c r="HEO19" s="487">
        <f t="shared" si="88"/>
        <v>0</v>
      </c>
      <c r="HEP19" s="487">
        <f t="shared" si="88"/>
        <v>0</v>
      </c>
      <c r="HEQ19" s="487">
        <f t="shared" si="88"/>
        <v>0</v>
      </c>
      <c r="HER19" s="487">
        <f t="shared" si="88"/>
        <v>0</v>
      </c>
      <c r="HES19" s="487">
        <f t="shared" si="88"/>
        <v>0</v>
      </c>
      <c r="HET19" s="487">
        <f t="shared" si="88"/>
        <v>0</v>
      </c>
      <c r="HEU19" s="487">
        <f t="shared" si="88"/>
        <v>0</v>
      </c>
      <c r="HEV19" s="487">
        <f t="shared" si="88"/>
        <v>0</v>
      </c>
      <c r="HEW19" s="487">
        <f t="shared" si="88"/>
        <v>0</v>
      </c>
      <c r="HEX19" s="487">
        <f t="shared" si="88"/>
        <v>0</v>
      </c>
      <c r="HEY19" s="487">
        <f t="shared" si="88"/>
        <v>0</v>
      </c>
      <c r="HEZ19" s="487">
        <f t="shared" si="88"/>
        <v>0</v>
      </c>
      <c r="HFA19" s="487">
        <f t="shared" si="88"/>
        <v>0</v>
      </c>
      <c r="HFB19" s="487">
        <f t="shared" si="88"/>
        <v>0</v>
      </c>
      <c r="HFC19" s="487">
        <f t="shared" si="88"/>
        <v>0</v>
      </c>
      <c r="HFD19" s="487">
        <f t="shared" si="88"/>
        <v>0</v>
      </c>
      <c r="HFE19" s="487">
        <f t="shared" si="88"/>
        <v>0</v>
      </c>
      <c r="HFF19" s="487">
        <f t="shared" si="88"/>
        <v>0</v>
      </c>
      <c r="HFG19" s="487">
        <f t="shared" si="88"/>
        <v>0</v>
      </c>
      <c r="HFH19" s="487">
        <f t="shared" si="88"/>
        <v>0</v>
      </c>
      <c r="HFI19" s="487">
        <f t="shared" ref="HFI19:HHT19" si="89">HFE8</f>
        <v>0</v>
      </c>
      <c r="HFJ19" s="487">
        <f t="shared" si="89"/>
        <v>0</v>
      </c>
      <c r="HFK19" s="487">
        <f t="shared" si="89"/>
        <v>0</v>
      </c>
      <c r="HFL19" s="487">
        <f t="shared" si="89"/>
        <v>0</v>
      </c>
      <c r="HFM19" s="487">
        <f t="shared" si="89"/>
        <v>0</v>
      </c>
      <c r="HFN19" s="487">
        <f t="shared" si="89"/>
        <v>0</v>
      </c>
      <c r="HFO19" s="487">
        <f t="shared" si="89"/>
        <v>0</v>
      </c>
      <c r="HFP19" s="487">
        <f t="shared" si="89"/>
        <v>0</v>
      </c>
      <c r="HFQ19" s="487">
        <f t="shared" si="89"/>
        <v>0</v>
      </c>
      <c r="HFR19" s="487">
        <f t="shared" si="89"/>
        <v>0</v>
      </c>
      <c r="HFS19" s="487">
        <f t="shared" si="89"/>
        <v>0</v>
      </c>
      <c r="HFT19" s="487">
        <f t="shared" si="89"/>
        <v>0</v>
      </c>
      <c r="HFU19" s="487">
        <f t="shared" si="89"/>
        <v>0</v>
      </c>
      <c r="HFV19" s="487">
        <f t="shared" si="89"/>
        <v>0</v>
      </c>
      <c r="HFW19" s="487">
        <f t="shared" si="89"/>
        <v>0</v>
      </c>
      <c r="HFX19" s="487">
        <f t="shared" si="89"/>
        <v>0</v>
      </c>
      <c r="HFY19" s="487">
        <f t="shared" si="89"/>
        <v>0</v>
      </c>
      <c r="HFZ19" s="487">
        <f t="shared" si="89"/>
        <v>0</v>
      </c>
      <c r="HGA19" s="487">
        <f t="shared" si="89"/>
        <v>0</v>
      </c>
      <c r="HGB19" s="487">
        <f t="shared" si="89"/>
        <v>0</v>
      </c>
      <c r="HGC19" s="487">
        <f t="shared" si="89"/>
        <v>0</v>
      </c>
      <c r="HGD19" s="487">
        <f t="shared" si="89"/>
        <v>0</v>
      </c>
      <c r="HGE19" s="487">
        <f t="shared" si="89"/>
        <v>0</v>
      </c>
      <c r="HGF19" s="487">
        <f t="shared" si="89"/>
        <v>0</v>
      </c>
      <c r="HGG19" s="487">
        <f t="shared" si="89"/>
        <v>0</v>
      </c>
      <c r="HGH19" s="487">
        <f t="shared" si="89"/>
        <v>0</v>
      </c>
      <c r="HGI19" s="487">
        <f t="shared" si="89"/>
        <v>0</v>
      </c>
      <c r="HGJ19" s="487">
        <f t="shared" si="89"/>
        <v>0</v>
      </c>
      <c r="HGK19" s="487">
        <f t="shared" si="89"/>
        <v>0</v>
      </c>
      <c r="HGL19" s="487">
        <f t="shared" si="89"/>
        <v>0</v>
      </c>
      <c r="HGM19" s="487">
        <f t="shared" si="89"/>
        <v>0</v>
      </c>
      <c r="HGN19" s="487">
        <f t="shared" si="89"/>
        <v>0</v>
      </c>
      <c r="HGO19" s="487">
        <f t="shared" si="89"/>
        <v>0</v>
      </c>
      <c r="HGP19" s="487">
        <f t="shared" si="89"/>
        <v>0</v>
      </c>
      <c r="HGQ19" s="487">
        <f t="shared" si="89"/>
        <v>0</v>
      </c>
      <c r="HGR19" s="487">
        <f t="shared" si="89"/>
        <v>0</v>
      </c>
      <c r="HGS19" s="487">
        <f t="shared" si="89"/>
        <v>0</v>
      </c>
      <c r="HGT19" s="487">
        <f t="shared" si="89"/>
        <v>0</v>
      </c>
      <c r="HGU19" s="487">
        <f t="shared" si="89"/>
        <v>0</v>
      </c>
      <c r="HGV19" s="487">
        <f t="shared" si="89"/>
        <v>0</v>
      </c>
      <c r="HGW19" s="487">
        <f t="shared" si="89"/>
        <v>0</v>
      </c>
      <c r="HGX19" s="487">
        <f t="shared" si="89"/>
        <v>0</v>
      </c>
      <c r="HGY19" s="487">
        <f t="shared" si="89"/>
        <v>0</v>
      </c>
      <c r="HGZ19" s="487">
        <f t="shared" si="89"/>
        <v>0</v>
      </c>
      <c r="HHA19" s="487">
        <f t="shared" si="89"/>
        <v>0</v>
      </c>
      <c r="HHB19" s="487">
        <f t="shared" si="89"/>
        <v>0</v>
      </c>
      <c r="HHC19" s="487">
        <f t="shared" si="89"/>
        <v>0</v>
      </c>
      <c r="HHD19" s="487">
        <f t="shared" si="89"/>
        <v>0</v>
      </c>
      <c r="HHE19" s="487">
        <f t="shared" si="89"/>
        <v>0</v>
      </c>
      <c r="HHF19" s="487">
        <f t="shared" si="89"/>
        <v>0</v>
      </c>
      <c r="HHG19" s="487">
        <f t="shared" si="89"/>
        <v>0</v>
      </c>
      <c r="HHH19" s="487">
        <f t="shared" si="89"/>
        <v>0</v>
      </c>
      <c r="HHI19" s="487">
        <f t="shared" si="89"/>
        <v>0</v>
      </c>
      <c r="HHJ19" s="487">
        <f t="shared" si="89"/>
        <v>0</v>
      </c>
      <c r="HHK19" s="487">
        <f t="shared" si="89"/>
        <v>0</v>
      </c>
      <c r="HHL19" s="487">
        <f t="shared" si="89"/>
        <v>0</v>
      </c>
      <c r="HHM19" s="487">
        <f t="shared" si="89"/>
        <v>0</v>
      </c>
      <c r="HHN19" s="487">
        <f t="shared" si="89"/>
        <v>0</v>
      </c>
      <c r="HHO19" s="487">
        <f t="shared" si="89"/>
        <v>0</v>
      </c>
      <c r="HHP19" s="487">
        <f t="shared" si="89"/>
        <v>0</v>
      </c>
      <c r="HHQ19" s="487">
        <f t="shared" si="89"/>
        <v>0</v>
      </c>
      <c r="HHR19" s="487">
        <f t="shared" si="89"/>
        <v>0</v>
      </c>
      <c r="HHS19" s="487">
        <f t="shared" si="89"/>
        <v>0</v>
      </c>
      <c r="HHT19" s="487">
        <f t="shared" si="89"/>
        <v>0</v>
      </c>
      <c r="HHU19" s="487">
        <f t="shared" ref="HHU19:HKF19" si="90">HHQ8</f>
        <v>0</v>
      </c>
      <c r="HHV19" s="487">
        <f t="shared" si="90"/>
        <v>0</v>
      </c>
      <c r="HHW19" s="487">
        <f t="shared" si="90"/>
        <v>0</v>
      </c>
      <c r="HHX19" s="487">
        <f t="shared" si="90"/>
        <v>0</v>
      </c>
      <c r="HHY19" s="487">
        <f t="shared" si="90"/>
        <v>0</v>
      </c>
      <c r="HHZ19" s="487">
        <f t="shared" si="90"/>
        <v>0</v>
      </c>
      <c r="HIA19" s="487">
        <f t="shared" si="90"/>
        <v>0</v>
      </c>
      <c r="HIB19" s="487">
        <f t="shared" si="90"/>
        <v>0</v>
      </c>
      <c r="HIC19" s="487">
        <f t="shared" si="90"/>
        <v>0</v>
      </c>
      <c r="HID19" s="487">
        <f t="shared" si="90"/>
        <v>0</v>
      </c>
      <c r="HIE19" s="487">
        <f t="shared" si="90"/>
        <v>0</v>
      </c>
      <c r="HIF19" s="487">
        <f t="shared" si="90"/>
        <v>0</v>
      </c>
      <c r="HIG19" s="487">
        <f t="shared" si="90"/>
        <v>0</v>
      </c>
      <c r="HIH19" s="487">
        <f t="shared" si="90"/>
        <v>0</v>
      </c>
      <c r="HII19" s="487">
        <f t="shared" si="90"/>
        <v>0</v>
      </c>
      <c r="HIJ19" s="487">
        <f t="shared" si="90"/>
        <v>0</v>
      </c>
      <c r="HIK19" s="487">
        <f t="shared" si="90"/>
        <v>0</v>
      </c>
      <c r="HIL19" s="487">
        <f t="shared" si="90"/>
        <v>0</v>
      </c>
      <c r="HIM19" s="487">
        <f t="shared" si="90"/>
        <v>0</v>
      </c>
      <c r="HIN19" s="487">
        <f t="shared" si="90"/>
        <v>0</v>
      </c>
      <c r="HIO19" s="487">
        <f t="shared" si="90"/>
        <v>0</v>
      </c>
      <c r="HIP19" s="487">
        <f t="shared" si="90"/>
        <v>0</v>
      </c>
      <c r="HIQ19" s="487">
        <f t="shared" si="90"/>
        <v>0</v>
      </c>
      <c r="HIR19" s="487">
        <f t="shared" si="90"/>
        <v>0</v>
      </c>
      <c r="HIS19" s="487">
        <f t="shared" si="90"/>
        <v>0</v>
      </c>
      <c r="HIT19" s="487">
        <f t="shared" si="90"/>
        <v>0</v>
      </c>
      <c r="HIU19" s="487">
        <f t="shared" si="90"/>
        <v>0</v>
      </c>
      <c r="HIV19" s="487">
        <f t="shared" si="90"/>
        <v>0</v>
      </c>
      <c r="HIW19" s="487">
        <f t="shared" si="90"/>
        <v>0</v>
      </c>
      <c r="HIX19" s="487">
        <f t="shared" si="90"/>
        <v>0</v>
      </c>
      <c r="HIY19" s="487">
        <f t="shared" si="90"/>
        <v>0</v>
      </c>
      <c r="HIZ19" s="487">
        <f t="shared" si="90"/>
        <v>0</v>
      </c>
      <c r="HJA19" s="487">
        <f t="shared" si="90"/>
        <v>0</v>
      </c>
      <c r="HJB19" s="487">
        <f t="shared" si="90"/>
        <v>0</v>
      </c>
      <c r="HJC19" s="487">
        <f t="shared" si="90"/>
        <v>0</v>
      </c>
      <c r="HJD19" s="487">
        <f t="shared" si="90"/>
        <v>0</v>
      </c>
      <c r="HJE19" s="487">
        <f t="shared" si="90"/>
        <v>0</v>
      </c>
      <c r="HJF19" s="487">
        <f t="shared" si="90"/>
        <v>0</v>
      </c>
      <c r="HJG19" s="487">
        <f t="shared" si="90"/>
        <v>0</v>
      </c>
      <c r="HJH19" s="487">
        <f t="shared" si="90"/>
        <v>0</v>
      </c>
      <c r="HJI19" s="487">
        <f t="shared" si="90"/>
        <v>0</v>
      </c>
      <c r="HJJ19" s="487">
        <f t="shared" si="90"/>
        <v>0</v>
      </c>
      <c r="HJK19" s="487">
        <f t="shared" si="90"/>
        <v>0</v>
      </c>
      <c r="HJL19" s="487">
        <f t="shared" si="90"/>
        <v>0</v>
      </c>
      <c r="HJM19" s="487">
        <f t="shared" si="90"/>
        <v>0</v>
      </c>
      <c r="HJN19" s="487">
        <f t="shared" si="90"/>
        <v>0</v>
      </c>
      <c r="HJO19" s="487">
        <f t="shared" si="90"/>
        <v>0</v>
      </c>
      <c r="HJP19" s="487">
        <f t="shared" si="90"/>
        <v>0</v>
      </c>
      <c r="HJQ19" s="487">
        <f t="shared" si="90"/>
        <v>0</v>
      </c>
      <c r="HJR19" s="487">
        <f t="shared" si="90"/>
        <v>0</v>
      </c>
      <c r="HJS19" s="487">
        <f t="shared" si="90"/>
        <v>0</v>
      </c>
      <c r="HJT19" s="487">
        <f t="shared" si="90"/>
        <v>0</v>
      </c>
      <c r="HJU19" s="487">
        <f t="shared" si="90"/>
        <v>0</v>
      </c>
      <c r="HJV19" s="487">
        <f t="shared" si="90"/>
        <v>0</v>
      </c>
      <c r="HJW19" s="487">
        <f t="shared" si="90"/>
        <v>0</v>
      </c>
      <c r="HJX19" s="487">
        <f t="shared" si="90"/>
        <v>0</v>
      </c>
      <c r="HJY19" s="487">
        <f t="shared" si="90"/>
        <v>0</v>
      </c>
      <c r="HJZ19" s="487">
        <f t="shared" si="90"/>
        <v>0</v>
      </c>
      <c r="HKA19" s="487">
        <f t="shared" si="90"/>
        <v>0</v>
      </c>
      <c r="HKB19" s="487">
        <f t="shared" si="90"/>
        <v>0</v>
      </c>
      <c r="HKC19" s="487">
        <f t="shared" si="90"/>
        <v>0</v>
      </c>
      <c r="HKD19" s="487">
        <f t="shared" si="90"/>
        <v>0</v>
      </c>
      <c r="HKE19" s="487">
        <f t="shared" si="90"/>
        <v>0</v>
      </c>
      <c r="HKF19" s="487">
        <f t="shared" si="90"/>
        <v>0</v>
      </c>
      <c r="HKG19" s="487">
        <f t="shared" ref="HKG19:HMR19" si="91">HKC8</f>
        <v>0</v>
      </c>
      <c r="HKH19" s="487">
        <f t="shared" si="91"/>
        <v>0</v>
      </c>
      <c r="HKI19" s="487">
        <f t="shared" si="91"/>
        <v>0</v>
      </c>
      <c r="HKJ19" s="487">
        <f t="shared" si="91"/>
        <v>0</v>
      </c>
      <c r="HKK19" s="487">
        <f t="shared" si="91"/>
        <v>0</v>
      </c>
      <c r="HKL19" s="487">
        <f t="shared" si="91"/>
        <v>0</v>
      </c>
      <c r="HKM19" s="487">
        <f t="shared" si="91"/>
        <v>0</v>
      </c>
      <c r="HKN19" s="487">
        <f t="shared" si="91"/>
        <v>0</v>
      </c>
      <c r="HKO19" s="487">
        <f t="shared" si="91"/>
        <v>0</v>
      </c>
      <c r="HKP19" s="487">
        <f t="shared" si="91"/>
        <v>0</v>
      </c>
      <c r="HKQ19" s="487">
        <f t="shared" si="91"/>
        <v>0</v>
      </c>
      <c r="HKR19" s="487">
        <f t="shared" si="91"/>
        <v>0</v>
      </c>
      <c r="HKS19" s="487">
        <f t="shared" si="91"/>
        <v>0</v>
      </c>
      <c r="HKT19" s="487">
        <f t="shared" si="91"/>
        <v>0</v>
      </c>
      <c r="HKU19" s="487">
        <f t="shared" si="91"/>
        <v>0</v>
      </c>
      <c r="HKV19" s="487">
        <f t="shared" si="91"/>
        <v>0</v>
      </c>
      <c r="HKW19" s="487">
        <f t="shared" si="91"/>
        <v>0</v>
      </c>
      <c r="HKX19" s="487">
        <f t="shared" si="91"/>
        <v>0</v>
      </c>
      <c r="HKY19" s="487">
        <f t="shared" si="91"/>
        <v>0</v>
      </c>
      <c r="HKZ19" s="487">
        <f t="shared" si="91"/>
        <v>0</v>
      </c>
      <c r="HLA19" s="487">
        <f t="shared" si="91"/>
        <v>0</v>
      </c>
      <c r="HLB19" s="487">
        <f t="shared" si="91"/>
        <v>0</v>
      </c>
      <c r="HLC19" s="487">
        <f t="shared" si="91"/>
        <v>0</v>
      </c>
      <c r="HLD19" s="487">
        <f t="shared" si="91"/>
        <v>0</v>
      </c>
      <c r="HLE19" s="487">
        <f t="shared" si="91"/>
        <v>0</v>
      </c>
      <c r="HLF19" s="487">
        <f t="shared" si="91"/>
        <v>0</v>
      </c>
      <c r="HLG19" s="487">
        <f t="shared" si="91"/>
        <v>0</v>
      </c>
      <c r="HLH19" s="487">
        <f t="shared" si="91"/>
        <v>0</v>
      </c>
      <c r="HLI19" s="487">
        <f t="shared" si="91"/>
        <v>0</v>
      </c>
      <c r="HLJ19" s="487">
        <f t="shared" si="91"/>
        <v>0</v>
      </c>
      <c r="HLK19" s="487">
        <f t="shared" si="91"/>
        <v>0</v>
      </c>
      <c r="HLL19" s="487">
        <f t="shared" si="91"/>
        <v>0</v>
      </c>
      <c r="HLM19" s="487">
        <f t="shared" si="91"/>
        <v>0</v>
      </c>
      <c r="HLN19" s="487">
        <f t="shared" si="91"/>
        <v>0</v>
      </c>
      <c r="HLO19" s="487">
        <f t="shared" si="91"/>
        <v>0</v>
      </c>
      <c r="HLP19" s="487">
        <f t="shared" si="91"/>
        <v>0</v>
      </c>
      <c r="HLQ19" s="487">
        <f t="shared" si="91"/>
        <v>0</v>
      </c>
      <c r="HLR19" s="487">
        <f t="shared" si="91"/>
        <v>0</v>
      </c>
      <c r="HLS19" s="487">
        <f t="shared" si="91"/>
        <v>0</v>
      </c>
      <c r="HLT19" s="487">
        <f t="shared" si="91"/>
        <v>0</v>
      </c>
      <c r="HLU19" s="487">
        <f t="shared" si="91"/>
        <v>0</v>
      </c>
      <c r="HLV19" s="487">
        <f t="shared" si="91"/>
        <v>0</v>
      </c>
      <c r="HLW19" s="487">
        <f t="shared" si="91"/>
        <v>0</v>
      </c>
      <c r="HLX19" s="487">
        <f t="shared" si="91"/>
        <v>0</v>
      </c>
      <c r="HLY19" s="487">
        <f t="shared" si="91"/>
        <v>0</v>
      </c>
      <c r="HLZ19" s="487">
        <f t="shared" si="91"/>
        <v>0</v>
      </c>
      <c r="HMA19" s="487">
        <f t="shared" si="91"/>
        <v>0</v>
      </c>
      <c r="HMB19" s="487">
        <f t="shared" si="91"/>
        <v>0</v>
      </c>
      <c r="HMC19" s="487">
        <f t="shared" si="91"/>
        <v>0</v>
      </c>
      <c r="HMD19" s="487">
        <f t="shared" si="91"/>
        <v>0</v>
      </c>
      <c r="HME19" s="487">
        <f t="shared" si="91"/>
        <v>0</v>
      </c>
      <c r="HMF19" s="487">
        <f t="shared" si="91"/>
        <v>0</v>
      </c>
      <c r="HMG19" s="487">
        <f t="shared" si="91"/>
        <v>0</v>
      </c>
      <c r="HMH19" s="487">
        <f t="shared" si="91"/>
        <v>0</v>
      </c>
      <c r="HMI19" s="487">
        <f t="shared" si="91"/>
        <v>0</v>
      </c>
      <c r="HMJ19" s="487">
        <f t="shared" si="91"/>
        <v>0</v>
      </c>
      <c r="HMK19" s="487">
        <f t="shared" si="91"/>
        <v>0</v>
      </c>
      <c r="HML19" s="487">
        <f t="shared" si="91"/>
        <v>0</v>
      </c>
      <c r="HMM19" s="487">
        <f t="shared" si="91"/>
        <v>0</v>
      </c>
      <c r="HMN19" s="487">
        <f t="shared" si="91"/>
        <v>0</v>
      </c>
      <c r="HMO19" s="487">
        <f t="shared" si="91"/>
        <v>0</v>
      </c>
      <c r="HMP19" s="487">
        <f t="shared" si="91"/>
        <v>0</v>
      </c>
      <c r="HMQ19" s="487">
        <f t="shared" si="91"/>
        <v>0</v>
      </c>
      <c r="HMR19" s="487">
        <f t="shared" si="91"/>
        <v>0</v>
      </c>
      <c r="HMS19" s="487">
        <f t="shared" ref="HMS19:HPD19" si="92">HMO8</f>
        <v>0</v>
      </c>
      <c r="HMT19" s="487">
        <f t="shared" si="92"/>
        <v>0</v>
      </c>
      <c r="HMU19" s="487">
        <f t="shared" si="92"/>
        <v>0</v>
      </c>
      <c r="HMV19" s="487">
        <f t="shared" si="92"/>
        <v>0</v>
      </c>
      <c r="HMW19" s="487">
        <f t="shared" si="92"/>
        <v>0</v>
      </c>
      <c r="HMX19" s="487">
        <f t="shared" si="92"/>
        <v>0</v>
      </c>
      <c r="HMY19" s="487">
        <f t="shared" si="92"/>
        <v>0</v>
      </c>
      <c r="HMZ19" s="487">
        <f t="shared" si="92"/>
        <v>0</v>
      </c>
      <c r="HNA19" s="487">
        <f t="shared" si="92"/>
        <v>0</v>
      </c>
      <c r="HNB19" s="487">
        <f t="shared" si="92"/>
        <v>0</v>
      </c>
      <c r="HNC19" s="487">
        <f t="shared" si="92"/>
        <v>0</v>
      </c>
      <c r="HND19" s="487">
        <f t="shared" si="92"/>
        <v>0</v>
      </c>
      <c r="HNE19" s="487">
        <f t="shared" si="92"/>
        <v>0</v>
      </c>
      <c r="HNF19" s="487">
        <f t="shared" si="92"/>
        <v>0</v>
      </c>
      <c r="HNG19" s="487">
        <f t="shared" si="92"/>
        <v>0</v>
      </c>
      <c r="HNH19" s="487">
        <f t="shared" si="92"/>
        <v>0</v>
      </c>
      <c r="HNI19" s="487">
        <f t="shared" si="92"/>
        <v>0</v>
      </c>
      <c r="HNJ19" s="487">
        <f t="shared" si="92"/>
        <v>0</v>
      </c>
      <c r="HNK19" s="487">
        <f t="shared" si="92"/>
        <v>0</v>
      </c>
      <c r="HNL19" s="487">
        <f t="shared" si="92"/>
        <v>0</v>
      </c>
      <c r="HNM19" s="487">
        <f t="shared" si="92"/>
        <v>0</v>
      </c>
      <c r="HNN19" s="487">
        <f t="shared" si="92"/>
        <v>0</v>
      </c>
      <c r="HNO19" s="487">
        <f t="shared" si="92"/>
        <v>0</v>
      </c>
      <c r="HNP19" s="487">
        <f t="shared" si="92"/>
        <v>0</v>
      </c>
      <c r="HNQ19" s="487">
        <f t="shared" si="92"/>
        <v>0</v>
      </c>
      <c r="HNR19" s="487">
        <f t="shared" si="92"/>
        <v>0</v>
      </c>
      <c r="HNS19" s="487">
        <f t="shared" si="92"/>
        <v>0</v>
      </c>
      <c r="HNT19" s="487">
        <f t="shared" si="92"/>
        <v>0</v>
      </c>
      <c r="HNU19" s="487">
        <f t="shared" si="92"/>
        <v>0</v>
      </c>
      <c r="HNV19" s="487">
        <f t="shared" si="92"/>
        <v>0</v>
      </c>
      <c r="HNW19" s="487">
        <f t="shared" si="92"/>
        <v>0</v>
      </c>
      <c r="HNX19" s="487">
        <f t="shared" si="92"/>
        <v>0</v>
      </c>
      <c r="HNY19" s="487">
        <f t="shared" si="92"/>
        <v>0</v>
      </c>
      <c r="HNZ19" s="487">
        <f t="shared" si="92"/>
        <v>0</v>
      </c>
      <c r="HOA19" s="487">
        <f t="shared" si="92"/>
        <v>0</v>
      </c>
      <c r="HOB19" s="487">
        <f t="shared" si="92"/>
        <v>0</v>
      </c>
      <c r="HOC19" s="487">
        <f t="shared" si="92"/>
        <v>0</v>
      </c>
      <c r="HOD19" s="487">
        <f t="shared" si="92"/>
        <v>0</v>
      </c>
      <c r="HOE19" s="487">
        <f t="shared" si="92"/>
        <v>0</v>
      </c>
      <c r="HOF19" s="487">
        <f t="shared" si="92"/>
        <v>0</v>
      </c>
      <c r="HOG19" s="487">
        <f t="shared" si="92"/>
        <v>0</v>
      </c>
      <c r="HOH19" s="487">
        <f t="shared" si="92"/>
        <v>0</v>
      </c>
      <c r="HOI19" s="487">
        <f t="shared" si="92"/>
        <v>0</v>
      </c>
      <c r="HOJ19" s="487">
        <f t="shared" si="92"/>
        <v>0</v>
      </c>
      <c r="HOK19" s="487">
        <f t="shared" si="92"/>
        <v>0</v>
      </c>
      <c r="HOL19" s="487">
        <f t="shared" si="92"/>
        <v>0</v>
      </c>
      <c r="HOM19" s="487">
        <f t="shared" si="92"/>
        <v>0</v>
      </c>
      <c r="HON19" s="487">
        <f t="shared" si="92"/>
        <v>0</v>
      </c>
      <c r="HOO19" s="487">
        <f t="shared" si="92"/>
        <v>0</v>
      </c>
      <c r="HOP19" s="487">
        <f t="shared" si="92"/>
        <v>0</v>
      </c>
      <c r="HOQ19" s="487">
        <f t="shared" si="92"/>
        <v>0</v>
      </c>
      <c r="HOR19" s="487">
        <f t="shared" si="92"/>
        <v>0</v>
      </c>
      <c r="HOS19" s="487">
        <f t="shared" si="92"/>
        <v>0</v>
      </c>
      <c r="HOT19" s="487">
        <f t="shared" si="92"/>
        <v>0</v>
      </c>
      <c r="HOU19" s="487">
        <f t="shared" si="92"/>
        <v>0</v>
      </c>
      <c r="HOV19" s="487">
        <f t="shared" si="92"/>
        <v>0</v>
      </c>
      <c r="HOW19" s="487">
        <f t="shared" si="92"/>
        <v>0</v>
      </c>
      <c r="HOX19" s="487">
        <f t="shared" si="92"/>
        <v>0</v>
      </c>
      <c r="HOY19" s="487">
        <f t="shared" si="92"/>
        <v>0</v>
      </c>
      <c r="HOZ19" s="487">
        <f t="shared" si="92"/>
        <v>0</v>
      </c>
      <c r="HPA19" s="487">
        <f t="shared" si="92"/>
        <v>0</v>
      </c>
      <c r="HPB19" s="487">
        <f t="shared" si="92"/>
        <v>0</v>
      </c>
      <c r="HPC19" s="487">
        <f t="shared" si="92"/>
        <v>0</v>
      </c>
      <c r="HPD19" s="487">
        <f t="shared" si="92"/>
        <v>0</v>
      </c>
      <c r="HPE19" s="487">
        <f t="shared" ref="HPE19:HRP19" si="93">HPA8</f>
        <v>0</v>
      </c>
      <c r="HPF19" s="487">
        <f t="shared" si="93"/>
        <v>0</v>
      </c>
      <c r="HPG19" s="487">
        <f t="shared" si="93"/>
        <v>0</v>
      </c>
      <c r="HPH19" s="487">
        <f t="shared" si="93"/>
        <v>0</v>
      </c>
      <c r="HPI19" s="487">
        <f t="shared" si="93"/>
        <v>0</v>
      </c>
      <c r="HPJ19" s="487">
        <f t="shared" si="93"/>
        <v>0</v>
      </c>
      <c r="HPK19" s="487">
        <f t="shared" si="93"/>
        <v>0</v>
      </c>
      <c r="HPL19" s="487">
        <f t="shared" si="93"/>
        <v>0</v>
      </c>
      <c r="HPM19" s="487">
        <f t="shared" si="93"/>
        <v>0</v>
      </c>
      <c r="HPN19" s="487">
        <f t="shared" si="93"/>
        <v>0</v>
      </c>
      <c r="HPO19" s="487">
        <f t="shared" si="93"/>
        <v>0</v>
      </c>
      <c r="HPP19" s="487">
        <f t="shared" si="93"/>
        <v>0</v>
      </c>
      <c r="HPQ19" s="487">
        <f t="shared" si="93"/>
        <v>0</v>
      </c>
      <c r="HPR19" s="487">
        <f t="shared" si="93"/>
        <v>0</v>
      </c>
      <c r="HPS19" s="487">
        <f t="shared" si="93"/>
        <v>0</v>
      </c>
      <c r="HPT19" s="487">
        <f t="shared" si="93"/>
        <v>0</v>
      </c>
      <c r="HPU19" s="487">
        <f t="shared" si="93"/>
        <v>0</v>
      </c>
      <c r="HPV19" s="487">
        <f t="shared" si="93"/>
        <v>0</v>
      </c>
      <c r="HPW19" s="487">
        <f t="shared" si="93"/>
        <v>0</v>
      </c>
      <c r="HPX19" s="487">
        <f t="shared" si="93"/>
        <v>0</v>
      </c>
      <c r="HPY19" s="487">
        <f t="shared" si="93"/>
        <v>0</v>
      </c>
      <c r="HPZ19" s="487">
        <f t="shared" si="93"/>
        <v>0</v>
      </c>
      <c r="HQA19" s="487">
        <f t="shared" si="93"/>
        <v>0</v>
      </c>
      <c r="HQB19" s="487">
        <f t="shared" si="93"/>
        <v>0</v>
      </c>
      <c r="HQC19" s="487">
        <f t="shared" si="93"/>
        <v>0</v>
      </c>
      <c r="HQD19" s="487">
        <f t="shared" si="93"/>
        <v>0</v>
      </c>
      <c r="HQE19" s="487">
        <f t="shared" si="93"/>
        <v>0</v>
      </c>
      <c r="HQF19" s="487">
        <f t="shared" si="93"/>
        <v>0</v>
      </c>
      <c r="HQG19" s="487">
        <f t="shared" si="93"/>
        <v>0</v>
      </c>
      <c r="HQH19" s="487">
        <f t="shared" si="93"/>
        <v>0</v>
      </c>
      <c r="HQI19" s="487">
        <f t="shared" si="93"/>
        <v>0</v>
      </c>
      <c r="HQJ19" s="487">
        <f t="shared" si="93"/>
        <v>0</v>
      </c>
      <c r="HQK19" s="487">
        <f t="shared" si="93"/>
        <v>0</v>
      </c>
      <c r="HQL19" s="487">
        <f t="shared" si="93"/>
        <v>0</v>
      </c>
      <c r="HQM19" s="487">
        <f t="shared" si="93"/>
        <v>0</v>
      </c>
      <c r="HQN19" s="487">
        <f t="shared" si="93"/>
        <v>0</v>
      </c>
      <c r="HQO19" s="487">
        <f t="shared" si="93"/>
        <v>0</v>
      </c>
      <c r="HQP19" s="487">
        <f t="shared" si="93"/>
        <v>0</v>
      </c>
      <c r="HQQ19" s="487">
        <f t="shared" si="93"/>
        <v>0</v>
      </c>
      <c r="HQR19" s="487">
        <f t="shared" si="93"/>
        <v>0</v>
      </c>
      <c r="HQS19" s="487">
        <f t="shared" si="93"/>
        <v>0</v>
      </c>
      <c r="HQT19" s="487">
        <f t="shared" si="93"/>
        <v>0</v>
      </c>
      <c r="HQU19" s="487">
        <f t="shared" si="93"/>
        <v>0</v>
      </c>
      <c r="HQV19" s="487">
        <f t="shared" si="93"/>
        <v>0</v>
      </c>
      <c r="HQW19" s="487">
        <f t="shared" si="93"/>
        <v>0</v>
      </c>
      <c r="HQX19" s="487">
        <f t="shared" si="93"/>
        <v>0</v>
      </c>
      <c r="HQY19" s="487">
        <f t="shared" si="93"/>
        <v>0</v>
      </c>
      <c r="HQZ19" s="487">
        <f t="shared" si="93"/>
        <v>0</v>
      </c>
      <c r="HRA19" s="487">
        <f t="shared" si="93"/>
        <v>0</v>
      </c>
      <c r="HRB19" s="487">
        <f t="shared" si="93"/>
        <v>0</v>
      </c>
      <c r="HRC19" s="487">
        <f t="shared" si="93"/>
        <v>0</v>
      </c>
      <c r="HRD19" s="487">
        <f t="shared" si="93"/>
        <v>0</v>
      </c>
      <c r="HRE19" s="487">
        <f t="shared" si="93"/>
        <v>0</v>
      </c>
      <c r="HRF19" s="487">
        <f t="shared" si="93"/>
        <v>0</v>
      </c>
      <c r="HRG19" s="487">
        <f t="shared" si="93"/>
        <v>0</v>
      </c>
      <c r="HRH19" s="487">
        <f t="shared" si="93"/>
        <v>0</v>
      </c>
      <c r="HRI19" s="487">
        <f t="shared" si="93"/>
        <v>0</v>
      </c>
      <c r="HRJ19" s="487">
        <f t="shared" si="93"/>
        <v>0</v>
      </c>
      <c r="HRK19" s="487">
        <f t="shared" si="93"/>
        <v>0</v>
      </c>
      <c r="HRL19" s="487">
        <f t="shared" si="93"/>
        <v>0</v>
      </c>
      <c r="HRM19" s="487">
        <f t="shared" si="93"/>
        <v>0</v>
      </c>
      <c r="HRN19" s="487">
        <f t="shared" si="93"/>
        <v>0</v>
      </c>
      <c r="HRO19" s="487">
        <f t="shared" si="93"/>
        <v>0</v>
      </c>
      <c r="HRP19" s="487">
        <f t="shared" si="93"/>
        <v>0</v>
      </c>
      <c r="HRQ19" s="487">
        <f t="shared" ref="HRQ19:HUB19" si="94">HRM8</f>
        <v>0</v>
      </c>
      <c r="HRR19" s="487">
        <f t="shared" si="94"/>
        <v>0</v>
      </c>
      <c r="HRS19" s="487">
        <f t="shared" si="94"/>
        <v>0</v>
      </c>
      <c r="HRT19" s="487">
        <f t="shared" si="94"/>
        <v>0</v>
      </c>
      <c r="HRU19" s="487">
        <f t="shared" si="94"/>
        <v>0</v>
      </c>
      <c r="HRV19" s="487">
        <f t="shared" si="94"/>
        <v>0</v>
      </c>
      <c r="HRW19" s="487">
        <f t="shared" si="94"/>
        <v>0</v>
      </c>
      <c r="HRX19" s="487">
        <f t="shared" si="94"/>
        <v>0</v>
      </c>
      <c r="HRY19" s="487">
        <f t="shared" si="94"/>
        <v>0</v>
      </c>
      <c r="HRZ19" s="487">
        <f t="shared" si="94"/>
        <v>0</v>
      </c>
      <c r="HSA19" s="487">
        <f t="shared" si="94"/>
        <v>0</v>
      </c>
      <c r="HSB19" s="487">
        <f t="shared" si="94"/>
        <v>0</v>
      </c>
      <c r="HSC19" s="487">
        <f t="shared" si="94"/>
        <v>0</v>
      </c>
      <c r="HSD19" s="487">
        <f t="shared" si="94"/>
        <v>0</v>
      </c>
      <c r="HSE19" s="487">
        <f t="shared" si="94"/>
        <v>0</v>
      </c>
      <c r="HSF19" s="487">
        <f t="shared" si="94"/>
        <v>0</v>
      </c>
      <c r="HSG19" s="487">
        <f t="shared" si="94"/>
        <v>0</v>
      </c>
      <c r="HSH19" s="487">
        <f t="shared" si="94"/>
        <v>0</v>
      </c>
      <c r="HSI19" s="487">
        <f t="shared" si="94"/>
        <v>0</v>
      </c>
      <c r="HSJ19" s="487">
        <f t="shared" si="94"/>
        <v>0</v>
      </c>
      <c r="HSK19" s="487">
        <f t="shared" si="94"/>
        <v>0</v>
      </c>
      <c r="HSL19" s="487">
        <f t="shared" si="94"/>
        <v>0</v>
      </c>
      <c r="HSM19" s="487">
        <f t="shared" si="94"/>
        <v>0</v>
      </c>
      <c r="HSN19" s="487">
        <f t="shared" si="94"/>
        <v>0</v>
      </c>
      <c r="HSO19" s="487">
        <f t="shared" si="94"/>
        <v>0</v>
      </c>
      <c r="HSP19" s="487">
        <f t="shared" si="94"/>
        <v>0</v>
      </c>
      <c r="HSQ19" s="487">
        <f t="shared" si="94"/>
        <v>0</v>
      </c>
      <c r="HSR19" s="487">
        <f t="shared" si="94"/>
        <v>0</v>
      </c>
      <c r="HSS19" s="487">
        <f t="shared" si="94"/>
        <v>0</v>
      </c>
      <c r="HST19" s="487">
        <f t="shared" si="94"/>
        <v>0</v>
      </c>
      <c r="HSU19" s="487">
        <f t="shared" si="94"/>
        <v>0</v>
      </c>
      <c r="HSV19" s="487">
        <f t="shared" si="94"/>
        <v>0</v>
      </c>
      <c r="HSW19" s="487">
        <f t="shared" si="94"/>
        <v>0</v>
      </c>
      <c r="HSX19" s="487">
        <f t="shared" si="94"/>
        <v>0</v>
      </c>
      <c r="HSY19" s="487">
        <f t="shared" si="94"/>
        <v>0</v>
      </c>
      <c r="HSZ19" s="487">
        <f t="shared" si="94"/>
        <v>0</v>
      </c>
      <c r="HTA19" s="487">
        <f t="shared" si="94"/>
        <v>0</v>
      </c>
      <c r="HTB19" s="487">
        <f t="shared" si="94"/>
        <v>0</v>
      </c>
      <c r="HTC19" s="487">
        <f t="shared" si="94"/>
        <v>0</v>
      </c>
      <c r="HTD19" s="487">
        <f t="shared" si="94"/>
        <v>0</v>
      </c>
      <c r="HTE19" s="487">
        <f t="shared" si="94"/>
        <v>0</v>
      </c>
      <c r="HTF19" s="487">
        <f t="shared" si="94"/>
        <v>0</v>
      </c>
      <c r="HTG19" s="487">
        <f t="shared" si="94"/>
        <v>0</v>
      </c>
      <c r="HTH19" s="487">
        <f t="shared" si="94"/>
        <v>0</v>
      </c>
      <c r="HTI19" s="487">
        <f t="shared" si="94"/>
        <v>0</v>
      </c>
      <c r="HTJ19" s="487">
        <f t="shared" si="94"/>
        <v>0</v>
      </c>
      <c r="HTK19" s="487">
        <f t="shared" si="94"/>
        <v>0</v>
      </c>
      <c r="HTL19" s="487">
        <f t="shared" si="94"/>
        <v>0</v>
      </c>
      <c r="HTM19" s="487">
        <f t="shared" si="94"/>
        <v>0</v>
      </c>
      <c r="HTN19" s="487">
        <f t="shared" si="94"/>
        <v>0</v>
      </c>
      <c r="HTO19" s="487">
        <f t="shared" si="94"/>
        <v>0</v>
      </c>
      <c r="HTP19" s="487">
        <f t="shared" si="94"/>
        <v>0</v>
      </c>
      <c r="HTQ19" s="487">
        <f t="shared" si="94"/>
        <v>0</v>
      </c>
      <c r="HTR19" s="487">
        <f t="shared" si="94"/>
        <v>0</v>
      </c>
      <c r="HTS19" s="487">
        <f t="shared" si="94"/>
        <v>0</v>
      </c>
      <c r="HTT19" s="487">
        <f t="shared" si="94"/>
        <v>0</v>
      </c>
      <c r="HTU19" s="487">
        <f t="shared" si="94"/>
        <v>0</v>
      </c>
      <c r="HTV19" s="487">
        <f t="shared" si="94"/>
        <v>0</v>
      </c>
      <c r="HTW19" s="487">
        <f t="shared" si="94"/>
        <v>0</v>
      </c>
      <c r="HTX19" s="487">
        <f t="shared" si="94"/>
        <v>0</v>
      </c>
      <c r="HTY19" s="487">
        <f t="shared" si="94"/>
        <v>0</v>
      </c>
      <c r="HTZ19" s="487">
        <f t="shared" si="94"/>
        <v>0</v>
      </c>
      <c r="HUA19" s="487">
        <f t="shared" si="94"/>
        <v>0</v>
      </c>
      <c r="HUB19" s="487">
        <f t="shared" si="94"/>
        <v>0</v>
      </c>
      <c r="HUC19" s="487">
        <f t="shared" ref="HUC19:HWN19" si="95">HTY8</f>
        <v>0</v>
      </c>
      <c r="HUD19" s="487">
        <f t="shared" si="95"/>
        <v>0</v>
      </c>
      <c r="HUE19" s="487">
        <f t="shared" si="95"/>
        <v>0</v>
      </c>
      <c r="HUF19" s="487">
        <f t="shared" si="95"/>
        <v>0</v>
      </c>
      <c r="HUG19" s="487">
        <f t="shared" si="95"/>
        <v>0</v>
      </c>
      <c r="HUH19" s="487">
        <f t="shared" si="95"/>
        <v>0</v>
      </c>
      <c r="HUI19" s="487">
        <f t="shared" si="95"/>
        <v>0</v>
      </c>
      <c r="HUJ19" s="487">
        <f t="shared" si="95"/>
        <v>0</v>
      </c>
      <c r="HUK19" s="487">
        <f t="shared" si="95"/>
        <v>0</v>
      </c>
      <c r="HUL19" s="487">
        <f t="shared" si="95"/>
        <v>0</v>
      </c>
      <c r="HUM19" s="487">
        <f t="shared" si="95"/>
        <v>0</v>
      </c>
      <c r="HUN19" s="487">
        <f t="shared" si="95"/>
        <v>0</v>
      </c>
      <c r="HUO19" s="487">
        <f t="shared" si="95"/>
        <v>0</v>
      </c>
      <c r="HUP19" s="487">
        <f t="shared" si="95"/>
        <v>0</v>
      </c>
      <c r="HUQ19" s="487">
        <f t="shared" si="95"/>
        <v>0</v>
      </c>
      <c r="HUR19" s="487">
        <f t="shared" si="95"/>
        <v>0</v>
      </c>
      <c r="HUS19" s="487">
        <f t="shared" si="95"/>
        <v>0</v>
      </c>
      <c r="HUT19" s="487">
        <f t="shared" si="95"/>
        <v>0</v>
      </c>
      <c r="HUU19" s="487">
        <f t="shared" si="95"/>
        <v>0</v>
      </c>
      <c r="HUV19" s="487">
        <f t="shared" si="95"/>
        <v>0</v>
      </c>
      <c r="HUW19" s="487">
        <f t="shared" si="95"/>
        <v>0</v>
      </c>
      <c r="HUX19" s="487">
        <f t="shared" si="95"/>
        <v>0</v>
      </c>
      <c r="HUY19" s="487">
        <f t="shared" si="95"/>
        <v>0</v>
      </c>
      <c r="HUZ19" s="487">
        <f t="shared" si="95"/>
        <v>0</v>
      </c>
      <c r="HVA19" s="487">
        <f t="shared" si="95"/>
        <v>0</v>
      </c>
      <c r="HVB19" s="487">
        <f t="shared" si="95"/>
        <v>0</v>
      </c>
      <c r="HVC19" s="487">
        <f t="shared" si="95"/>
        <v>0</v>
      </c>
      <c r="HVD19" s="487">
        <f t="shared" si="95"/>
        <v>0</v>
      </c>
      <c r="HVE19" s="487">
        <f t="shared" si="95"/>
        <v>0</v>
      </c>
      <c r="HVF19" s="487">
        <f t="shared" si="95"/>
        <v>0</v>
      </c>
      <c r="HVG19" s="487">
        <f t="shared" si="95"/>
        <v>0</v>
      </c>
      <c r="HVH19" s="487">
        <f t="shared" si="95"/>
        <v>0</v>
      </c>
      <c r="HVI19" s="487">
        <f t="shared" si="95"/>
        <v>0</v>
      </c>
      <c r="HVJ19" s="487">
        <f t="shared" si="95"/>
        <v>0</v>
      </c>
      <c r="HVK19" s="487">
        <f t="shared" si="95"/>
        <v>0</v>
      </c>
      <c r="HVL19" s="487">
        <f t="shared" si="95"/>
        <v>0</v>
      </c>
      <c r="HVM19" s="487">
        <f t="shared" si="95"/>
        <v>0</v>
      </c>
      <c r="HVN19" s="487">
        <f t="shared" si="95"/>
        <v>0</v>
      </c>
      <c r="HVO19" s="487">
        <f t="shared" si="95"/>
        <v>0</v>
      </c>
      <c r="HVP19" s="487">
        <f t="shared" si="95"/>
        <v>0</v>
      </c>
      <c r="HVQ19" s="487">
        <f t="shared" si="95"/>
        <v>0</v>
      </c>
      <c r="HVR19" s="487">
        <f t="shared" si="95"/>
        <v>0</v>
      </c>
      <c r="HVS19" s="487">
        <f t="shared" si="95"/>
        <v>0</v>
      </c>
      <c r="HVT19" s="487">
        <f t="shared" si="95"/>
        <v>0</v>
      </c>
      <c r="HVU19" s="487">
        <f t="shared" si="95"/>
        <v>0</v>
      </c>
      <c r="HVV19" s="487">
        <f t="shared" si="95"/>
        <v>0</v>
      </c>
      <c r="HVW19" s="487">
        <f t="shared" si="95"/>
        <v>0</v>
      </c>
      <c r="HVX19" s="487">
        <f t="shared" si="95"/>
        <v>0</v>
      </c>
      <c r="HVY19" s="487">
        <f t="shared" si="95"/>
        <v>0</v>
      </c>
      <c r="HVZ19" s="487">
        <f t="shared" si="95"/>
        <v>0</v>
      </c>
      <c r="HWA19" s="487">
        <f t="shared" si="95"/>
        <v>0</v>
      </c>
      <c r="HWB19" s="487">
        <f t="shared" si="95"/>
        <v>0</v>
      </c>
      <c r="HWC19" s="487">
        <f t="shared" si="95"/>
        <v>0</v>
      </c>
      <c r="HWD19" s="487">
        <f t="shared" si="95"/>
        <v>0</v>
      </c>
      <c r="HWE19" s="487">
        <f t="shared" si="95"/>
        <v>0</v>
      </c>
      <c r="HWF19" s="487">
        <f t="shared" si="95"/>
        <v>0</v>
      </c>
      <c r="HWG19" s="487">
        <f t="shared" si="95"/>
        <v>0</v>
      </c>
      <c r="HWH19" s="487">
        <f t="shared" si="95"/>
        <v>0</v>
      </c>
      <c r="HWI19" s="487">
        <f t="shared" si="95"/>
        <v>0</v>
      </c>
      <c r="HWJ19" s="487">
        <f t="shared" si="95"/>
        <v>0</v>
      </c>
      <c r="HWK19" s="487">
        <f t="shared" si="95"/>
        <v>0</v>
      </c>
      <c r="HWL19" s="487">
        <f t="shared" si="95"/>
        <v>0</v>
      </c>
      <c r="HWM19" s="487">
        <f t="shared" si="95"/>
        <v>0</v>
      </c>
      <c r="HWN19" s="487">
        <f t="shared" si="95"/>
        <v>0</v>
      </c>
      <c r="HWO19" s="487">
        <f t="shared" ref="HWO19:HYZ19" si="96">HWK8</f>
        <v>0</v>
      </c>
      <c r="HWP19" s="487">
        <f t="shared" si="96"/>
        <v>0</v>
      </c>
      <c r="HWQ19" s="487">
        <f t="shared" si="96"/>
        <v>0</v>
      </c>
      <c r="HWR19" s="487">
        <f t="shared" si="96"/>
        <v>0</v>
      </c>
      <c r="HWS19" s="487">
        <f t="shared" si="96"/>
        <v>0</v>
      </c>
      <c r="HWT19" s="487">
        <f t="shared" si="96"/>
        <v>0</v>
      </c>
      <c r="HWU19" s="487">
        <f t="shared" si="96"/>
        <v>0</v>
      </c>
      <c r="HWV19" s="487">
        <f t="shared" si="96"/>
        <v>0</v>
      </c>
      <c r="HWW19" s="487">
        <f t="shared" si="96"/>
        <v>0</v>
      </c>
      <c r="HWX19" s="487">
        <f t="shared" si="96"/>
        <v>0</v>
      </c>
      <c r="HWY19" s="487">
        <f t="shared" si="96"/>
        <v>0</v>
      </c>
      <c r="HWZ19" s="487">
        <f t="shared" si="96"/>
        <v>0</v>
      </c>
      <c r="HXA19" s="487">
        <f t="shared" si="96"/>
        <v>0</v>
      </c>
      <c r="HXB19" s="487">
        <f t="shared" si="96"/>
        <v>0</v>
      </c>
      <c r="HXC19" s="487">
        <f t="shared" si="96"/>
        <v>0</v>
      </c>
      <c r="HXD19" s="487">
        <f t="shared" si="96"/>
        <v>0</v>
      </c>
      <c r="HXE19" s="487">
        <f t="shared" si="96"/>
        <v>0</v>
      </c>
      <c r="HXF19" s="487">
        <f t="shared" si="96"/>
        <v>0</v>
      </c>
      <c r="HXG19" s="487">
        <f t="shared" si="96"/>
        <v>0</v>
      </c>
      <c r="HXH19" s="487">
        <f t="shared" si="96"/>
        <v>0</v>
      </c>
      <c r="HXI19" s="487">
        <f t="shared" si="96"/>
        <v>0</v>
      </c>
      <c r="HXJ19" s="487">
        <f t="shared" si="96"/>
        <v>0</v>
      </c>
      <c r="HXK19" s="487">
        <f t="shared" si="96"/>
        <v>0</v>
      </c>
      <c r="HXL19" s="487">
        <f t="shared" si="96"/>
        <v>0</v>
      </c>
      <c r="HXM19" s="487">
        <f t="shared" si="96"/>
        <v>0</v>
      </c>
      <c r="HXN19" s="487">
        <f t="shared" si="96"/>
        <v>0</v>
      </c>
      <c r="HXO19" s="487">
        <f t="shared" si="96"/>
        <v>0</v>
      </c>
      <c r="HXP19" s="487">
        <f t="shared" si="96"/>
        <v>0</v>
      </c>
      <c r="HXQ19" s="487">
        <f t="shared" si="96"/>
        <v>0</v>
      </c>
      <c r="HXR19" s="487">
        <f t="shared" si="96"/>
        <v>0</v>
      </c>
      <c r="HXS19" s="487">
        <f t="shared" si="96"/>
        <v>0</v>
      </c>
      <c r="HXT19" s="487">
        <f t="shared" si="96"/>
        <v>0</v>
      </c>
      <c r="HXU19" s="487">
        <f t="shared" si="96"/>
        <v>0</v>
      </c>
      <c r="HXV19" s="487">
        <f t="shared" si="96"/>
        <v>0</v>
      </c>
      <c r="HXW19" s="487">
        <f t="shared" si="96"/>
        <v>0</v>
      </c>
      <c r="HXX19" s="487">
        <f t="shared" si="96"/>
        <v>0</v>
      </c>
      <c r="HXY19" s="487">
        <f t="shared" si="96"/>
        <v>0</v>
      </c>
      <c r="HXZ19" s="487">
        <f t="shared" si="96"/>
        <v>0</v>
      </c>
      <c r="HYA19" s="487">
        <f t="shared" si="96"/>
        <v>0</v>
      </c>
      <c r="HYB19" s="487">
        <f t="shared" si="96"/>
        <v>0</v>
      </c>
      <c r="HYC19" s="487">
        <f t="shared" si="96"/>
        <v>0</v>
      </c>
      <c r="HYD19" s="487">
        <f t="shared" si="96"/>
        <v>0</v>
      </c>
      <c r="HYE19" s="487">
        <f t="shared" si="96"/>
        <v>0</v>
      </c>
      <c r="HYF19" s="487">
        <f t="shared" si="96"/>
        <v>0</v>
      </c>
      <c r="HYG19" s="487">
        <f t="shared" si="96"/>
        <v>0</v>
      </c>
      <c r="HYH19" s="487">
        <f t="shared" si="96"/>
        <v>0</v>
      </c>
      <c r="HYI19" s="487">
        <f t="shared" si="96"/>
        <v>0</v>
      </c>
      <c r="HYJ19" s="487">
        <f t="shared" si="96"/>
        <v>0</v>
      </c>
      <c r="HYK19" s="487">
        <f t="shared" si="96"/>
        <v>0</v>
      </c>
      <c r="HYL19" s="487">
        <f t="shared" si="96"/>
        <v>0</v>
      </c>
      <c r="HYM19" s="487">
        <f t="shared" si="96"/>
        <v>0</v>
      </c>
      <c r="HYN19" s="487">
        <f t="shared" si="96"/>
        <v>0</v>
      </c>
      <c r="HYO19" s="487">
        <f t="shared" si="96"/>
        <v>0</v>
      </c>
      <c r="HYP19" s="487">
        <f t="shared" si="96"/>
        <v>0</v>
      </c>
      <c r="HYQ19" s="487">
        <f t="shared" si="96"/>
        <v>0</v>
      </c>
      <c r="HYR19" s="487">
        <f t="shared" si="96"/>
        <v>0</v>
      </c>
      <c r="HYS19" s="487">
        <f t="shared" si="96"/>
        <v>0</v>
      </c>
      <c r="HYT19" s="487">
        <f t="shared" si="96"/>
        <v>0</v>
      </c>
      <c r="HYU19" s="487">
        <f t="shared" si="96"/>
        <v>0</v>
      </c>
      <c r="HYV19" s="487">
        <f t="shared" si="96"/>
        <v>0</v>
      </c>
      <c r="HYW19" s="487">
        <f t="shared" si="96"/>
        <v>0</v>
      </c>
      <c r="HYX19" s="487">
        <f t="shared" si="96"/>
        <v>0</v>
      </c>
      <c r="HYY19" s="487">
        <f t="shared" si="96"/>
        <v>0</v>
      </c>
      <c r="HYZ19" s="487">
        <f t="shared" si="96"/>
        <v>0</v>
      </c>
      <c r="HZA19" s="487">
        <f t="shared" ref="HZA19:IBL19" si="97">HYW8</f>
        <v>0</v>
      </c>
      <c r="HZB19" s="487">
        <f t="shared" si="97"/>
        <v>0</v>
      </c>
      <c r="HZC19" s="487">
        <f t="shared" si="97"/>
        <v>0</v>
      </c>
      <c r="HZD19" s="487">
        <f t="shared" si="97"/>
        <v>0</v>
      </c>
      <c r="HZE19" s="487">
        <f t="shared" si="97"/>
        <v>0</v>
      </c>
      <c r="HZF19" s="487">
        <f t="shared" si="97"/>
        <v>0</v>
      </c>
      <c r="HZG19" s="487">
        <f t="shared" si="97"/>
        <v>0</v>
      </c>
      <c r="HZH19" s="487">
        <f t="shared" si="97"/>
        <v>0</v>
      </c>
      <c r="HZI19" s="487">
        <f t="shared" si="97"/>
        <v>0</v>
      </c>
      <c r="HZJ19" s="487">
        <f t="shared" si="97"/>
        <v>0</v>
      </c>
      <c r="HZK19" s="487">
        <f t="shared" si="97"/>
        <v>0</v>
      </c>
      <c r="HZL19" s="487">
        <f t="shared" si="97"/>
        <v>0</v>
      </c>
      <c r="HZM19" s="487">
        <f t="shared" si="97"/>
        <v>0</v>
      </c>
      <c r="HZN19" s="487">
        <f t="shared" si="97"/>
        <v>0</v>
      </c>
      <c r="HZO19" s="487">
        <f t="shared" si="97"/>
        <v>0</v>
      </c>
      <c r="HZP19" s="487">
        <f t="shared" si="97"/>
        <v>0</v>
      </c>
      <c r="HZQ19" s="487">
        <f t="shared" si="97"/>
        <v>0</v>
      </c>
      <c r="HZR19" s="487">
        <f t="shared" si="97"/>
        <v>0</v>
      </c>
      <c r="HZS19" s="487">
        <f t="shared" si="97"/>
        <v>0</v>
      </c>
      <c r="HZT19" s="487">
        <f t="shared" si="97"/>
        <v>0</v>
      </c>
      <c r="HZU19" s="487">
        <f t="shared" si="97"/>
        <v>0</v>
      </c>
      <c r="HZV19" s="487">
        <f t="shared" si="97"/>
        <v>0</v>
      </c>
      <c r="HZW19" s="487">
        <f t="shared" si="97"/>
        <v>0</v>
      </c>
      <c r="HZX19" s="487">
        <f t="shared" si="97"/>
        <v>0</v>
      </c>
      <c r="HZY19" s="487">
        <f t="shared" si="97"/>
        <v>0</v>
      </c>
      <c r="HZZ19" s="487">
        <f t="shared" si="97"/>
        <v>0</v>
      </c>
      <c r="IAA19" s="487">
        <f t="shared" si="97"/>
        <v>0</v>
      </c>
      <c r="IAB19" s="487">
        <f t="shared" si="97"/>
        <v>0</v>
      </c>
      <c r="IAC19" s="487">
        <f t="shared" si="97"/>
        <v>0</v>
      </c>
      <c r="IAD19" s="487">
        <f t="shared" si="97"/>
        <v>0</v>
      </c>
      <c r="IAE19" s="487">
        <f t="shared" si="97"/>
        <v>0</v>
      </c>
      <c r="IAF19" s="487">
        <f t="shared" si="97"/>
        <v>0</v>
      </c>
      <c r="IAG19" s="487">
        <f t="shared" si="97"/>
        <v>0</v>
      </c>
      <c r="IAH19" s="487">
        <f t="shared" si="97"/>
        <v>0</v>
      </c>
      <c r="IAI19" s="487">
        <f t="shared" si="97"/>
        <v>0</v>
      </c>
      <c r="IAJ19" s="487">
        <f t="shared" si="97"/>
        <v>0</v>
      </c>
      <c r="IAK19" s="487">
        <f t="shared" si="97"/>
        <v>0</v>
      </c>
      <c r="IAL19" s="487">
        <f t="shared" si="97"/>
        <v>0</v>
      </c>
      <c r="IAM19" s="487">
        <f t="shared" si="97"/>
        <v>0</v>
      </c>
      <c r="IAN19" s="487">
        <f t="shared" si="97"/>
        <v>0</v>
      </c>
      <c r="IAO19" s="487">
        <f t="shared" si="97"/>
        <v>0</v>
      </c>
      <c r="IAP19" s="487">
        <f t="shared" si="97"/>
        <v>0</v>
      </c>
      <c r="IAQ19" s="487">
        <f t="shared" si="97"/>
        <v>0</v>
      </c>
      <c r="IAR19" s="487">
        <f t="shared" si="97"/>
        <v>0</v>
      </c>
      <c r="IAS19" s="487">
        <f t="shared" si="97"/>
        <v>0</v>
      </c>
      <c r="IAT19" s="487">
        <f t="shared" si="97"/>
        <v>0</v>
      </c>
      <c r="IAU19" s="487">
        <f t="shared" si="97"/>
        <v>0</v>
      </c>
      <c r="IAV19" s="487">
        <f t="shared" si="97"/>
        <v>0</v>
      </c>
      <c r="IAW19" s="487">
        <f t="shared" si="97"/>
        <v>0</v>
      </c>
      <c r="IAX19" s="487">
        <f t="shared" si="97"/>
        <v>0</v>
      </c>
      <c r="IAY19" s="487">
        <f t="shared" si="97"/>
        <v>0</v>
      </c>
      <c r="IAZ19" s="487">
        <f t="shared" si="97"/>
        <v>0</v>
      </c>
      <c r="IBA19" s="487">
        <f t="shared" si="97"/>
        <v>0</v>
      </c>
      <c r="IBB19" s="487">
        <f t="shared" si="97"/>
        <v>0</v>
      </c>
      <c r="IBC19" s="487">
        <f t="shared" si="97"/>
        <v>0</v>
      </c>
      <c r="IBD19" s="487">
        <f t="shared" si="97"/>
        <v>0</v>
      </c>
      <c r="IBE19" s="487">
        <f t="shared" si="97"/>
        <v>0</v>
      </c>
      <c r="IBF19" s="487">
        <f t="shared" si="97"/>
        <v>0</v>
      </c>
      <c r="IBG19" s="487">
        <f t="shared" si="97"/>
        <v>0</v>
      </c>
      <c r="IBH19" s="487">
        <f t="shared" si="97"/>
        <v>0</v>
      </c>
      <c r="IBI19" s="487">
        <f t="shared" si="97"/>
        <v>0</v>
      </c>
      <c r="IBJ19" s="487">
        <f t="shared" si="97"/>
        <v>0</v>
      </c>
      <c r="IBK19" s="487">
        <f t="shared" si="97"/>
        <v>0</v>
      </c>
      <c r="IBL19" s="487">
        <f t="shared" si="97"/>
        <v>0</v>
      </c>
      <c r="IBM19" s="487">
        <f t="shared" ref="IBM19:IDX19" si="98">IBI8</f>
        <v>0</v>
      </c>
      <c r="IBN19" s="487">
        <f t="shared" si="98"/>
        <v>0</v>
      </c>
      <c r="IBO19" s="487">
        <f t="shared" si="98"/>
        <v>0</v>
      </c>
      <c r="IBP19" s="487">
        <f t="shared" si="98"/>
        <v>0</v>
      </c>
      <c r="IBQ19" s="487">
        <f t="shared" si="98"/>
        <v>0</v>
      </c>
      <c r="IBR19" s="487">
        <f t="shared" si="98"/>
        <v>0</v>
      </c>
      <c r="IBS19" s="487">
        <f t="shared" si="98"/>
        <v>0</v>
      </c>
      <c r="IBT19" s="487">
        <f t="shared" si="98"/>
        <v>0</v>
      </c>
      <c r="IBU19" s="487">
        <f t="shared" si="98"/>
        <v>0</v>
      </c>
      <c r="IBV19" s="487">
        <f t="shared" si="98"/>
        <v>0</v>
      </c>
      <c r="IBW19" s="487">
        <f t="shared" si="98"/>
        <v>0</v>
      </c>
      <c r="IBX19" s="487">
        <f t="shared" si="98"/>
        <v>0</v>
      </c>
      <c r="IBY19" s="487">
        <f t="shared" si="98"/>
        <v>0</v>
      </c>
      <c r="IBZ19" s="487">
        <f t="shared" si="98"/>
        <v>0</v>
      </c>
      <c r="ICA19" s="487">
        <f t="shared" si="98"/>
        <v>0</v>
      </c>
      <c r="ICB19" s="487">
        <f t="shared" si="98"/>
        <v>0</v>
      </c>
      <c r="ICC19" s="487">
        <f t="shared" si="98"/>
        <v>0</v>
      </c>
      <c r="ICD19" s="487">
        <f t="shared" si="98"/>
        <v>0</v>
      </c>
      <c r="ICE19" s="487">
        <f t="shared" si="98"/>
        <v>0</v>
      </c>
      <c r="ICF19" s="487">
        <f t="shared" si="98"/>
        <v>0</v>
      </c>
      <c r="ICG19" s="487">
        <f t="shared" si="98"/>
        <v>0</v>
      </c>
      <c r="ICH19" s="487">
        <f t="shared" si="98"/>
        <v>0</v>
      </c>
      <c r="ICI19" s="487">
        <f t="shared" si="98"/>
        <v>0</v>
      </c>
      <c r="ICJ19" s="487">
        <f t="shared" si="98"/>
        <v>0</v>
      </c>
      <c r="ICK19" s="487">
        <f t="shared" si="98"/>
        <v>0</v>
      </c>
      <c r="ICL19" s="487">
        <f t="shared" si="98"/>
        <v>0</v>
      </c>
      <c r="ICM19" s="487">
        <f t="shared" si="98"/>
        <v>0</v>
      </c>
      <c r="ICN19" s="487">
        <f t="shared" si="98"/>
        <v>0</v>
      </c>
      <c r="ICO19" s="487">
        <f t="shared" si="98"/>
        <v>0</v>
      </c>
      <c r="ICP19" s="487">
        <f t="shared" si="98"/>
        <v>0</v>
      </c>
      <c r="ICQ19" s="487">
        <f t="shared" si="98"/>
        <v>0</v>
      </c>
      <c r="ICR19" s="487">
        <f t="shared" si="98"/>
        <v>0</v>
      </c>
      <c r="ICS19" s="487">
        <f t="shared" si="98"/>
        <v>0</v>
      </c>
      <c r="ICT19" s="487">
        <f t="shared" si="98"/>
        <v>0</v>
      </c>
      <c r="ICU19" s="487">
        <f t="shared" si="98"/>
        <v>0</v>
      </c>
      <c r="ICV19" s="487">
        <f t="shared" si="98"/>
        <v>0</v>
      </c>
      <c r="ICW19" s="487">
        <f t="shared" si="98"/>
        <v>0</v>
      </c>
      <c r="ICX19" s="487">
        <f t="shared" si="98"/>
        <v>0</v>
      </c>
      <c r="ICY19" s="487">
        <f t="shared" si="98"/>
        <v>0</v>
      </c>
      <c r="ICZ19" s="487">
        <f t="shared" si="98"/>
        <v>0</v>
      </c>
      <c r="IDA19" s="487">
        <f t="shared" si="98"/>
        <v>0</v>
      </c>
      <c r="IDB19" s="487">
        <f t="shared" si="98"/>
        <v>0</v>
      </c>
      <c r="IDC19" s="487">
        <f t="shared" si="98"/>
        <v>0</v>
      </c>
      <c r="IDD19" s="487">
        <f t="shared" si="98"/>
        <v>0</v>
      </c>
      <c r="IDE19" s="487">
        <f t="shared" si="98"/>
        <v>0</v>
      </c>
      <c r="IDF19" s="487">
        <f t="shared" si="98"/>
        <v>0</v>
      </c>
      <c r="IDG19" s="487">
        <f t="shared" si="98"/>
        <v>0</v>
      </c>
      <c r="IDH19" s="487">
        <f t="shared" si="98"/>
        <v>0</v>
      </c>
      <c r="IDI19" s="487">
        <f t="shared" si="98"/>
        <v>0</v>
      </c>
      <c r="IDJ19" s="487">
        <f t="shared" si="98"/>
        <v>0</v>
      </c>
      <c r="IDK19" s="487">
        <f t="shared" si="98"/>
        <v>0</v>
      </c>
      <c r="IDL19" s="487">
        <f t="shared" si="98"/>
        <v>0</v>
      </c>
      <c r="IDM19" s="487">
        <f t="shared" si="98"/>
        <v>0</v>
      </c>
      <c r="IDN19" s="487">
        <f t="shared" si="98"/>
        <v>0</v>
      </c>
      <c r="IDO19" s="487">
        <f t="shared" si="98"/>
        <v>0</v>
      </c>
      <c r="IDP19" s="487">
        <f t="shared" si="98"/>
        <v>0</v>
      </c>
      <c r="IDQ19" s="487">
        <f t="shared" si="98"/>
        <v>0</v>
      </c>
      <c r="IDR19" s="487">
        <f t="shared" si="98"/>
        <v>0</v>
      </c>
      <c r="IDS19" s="487">
        <f t="shared" si="98"/>
        <v>0</v>
      </c>
      <c r="IDT19" s="487">
        <f t="shared" si="98"/>
        <v>0</v>
      </c>
      <c r="IDU19" s="487">
        <f t="shared" si="98"/>
        <v>0</v>
      </c>
      <c r="IDV19" s="487">
        <f t="shared" si="98"/>
        <v>0</v>
      </c>
      <c r="IDW19" s="487">
        <f t="shared" si="98"/>
        <v>0</v>
      </c>
      <c r="IDX19" s="487">
        <f t="shared" si="98"/>
        <v>0</v>
      </c>
      <c r="IDY19" s="487">
        <f t="shared" ref="IDY19:IGJ19" si="99">IDU8</f>
        <v>0</v>
      </c>
      <c r="IDZ19" s="487">
        <f t="shared" si="99"/>
        <v>0</v>
      </c>
      <c r="IEA19" s="487">
        <f t="shared" si="99"/>
        <v>0</v>
      </c>
      <c r="IEB19" s="487">
        <f t="shared" si="99"/>
        <v>0</v>
      </c>
      <c r="IEC19" s="487">
        <f t="shared" si="99"/>
        <v>0</v>
      </c>
      <c r="IED19" s="487">
        <f t="shared" si="99"/>
        <v>0</v>
      </c>
      <c r="IEE19" s="487">
        <f t="shared" si="99"/>
        <v>0</v>
      </c>
      <c r="IEF19" s="487">
        <f t="shared" si="99"/>
        <v>0</v>
      </c>
      <c r="IEG19" s="487">
        <f t="shared" si="99"/>
        <v>0</v>
      </c>
      <c r="IEH19" s="487">
        <f t="shared" si="99"/>
        <v>0</v>
      </c>
      <c r="IEI19" s="487">
        <f t="shared" si="99"/>
        <v>0</v>
      </c>
      <c r="IEJ19" s="487">
        <f t="shared" si="99"/>
        <v>0</v>
      </c>
      <c r="IEK19" s="487">
        <f t="shared" si="99"/>
        <v>0</v>
      </c>
      <c r="IEL19" s="487">
        <f t="shared" si="99"/>
        <v>0</v>
      </c>
      <c r="IEM19" s="487">
        <f t="shared" si="99"/>
        <v>0</v>
      </c>
      <c r="IEN19" s="487">
        <f t="shared" si="99"/>
        <v>0</v>
      </c>
      <c r="IEO19" s="487">
        <f t="shared" si="99"/>
        <v>0</v>
      </c>
      <c r="IEP19" s="487">
        <f t="shared" si="99"/>
        <v>0</v>
      </c>
      <c r="IEQ19" s="487">
        <f t="shared" si="99"/>
        <v>0</v>
      </c>
      <c r="IER19" s="487">
        <f t="shared" si="99"/>
        <v>0</v>
      </c>
      <c r="IES19" s="487">
        <f t="shared" si="99"/>
        <v>0</v>
      </c>
      <c r="IET19" s="487">
        <f t="shared" si="99"/>
        <v>0</v>
      </c>
      <c r="IEU19" s="487">
        <f t="shared" si="99"/>
        <v>0</v>
      </c>
      <c r="IEV19" s="487">
        <f t="shared" si="99"/>
        <v>0</v>
      </c>
      <c r="IEW19" s="487">
        <f t="shared" si="99"/>
        <v>0</v>
      </c>
      <c r="IEX19" s="487">
        <f t="shared" si="99"/>
        <v>0</v>
      </c>
      <c r="IEY19" s="487">
        <f t="shared" si="99"/>
        <v>0</v>
      </c>
      <c r="IEZ19" s="487">
        <f t="shared" si="99"/>
        <v>0</v>
      </c>
      <c r="IFA19" s="487">
        <f t="shared" si="99"/>
        <v>0</v>
      </c>
      <c r="IFB19" s="487">
        <f t="shared" si="99"/>
        <v>0</v>
      </c>
      <c r="IFC19" s="487">
        <f t="shared" si="99"/>
        <v>0</v>
      </c>
      <c r="IFD19" s="487">
        <f t="shared" si="99"/>
        <v>0</v>
      </c>
      <c r="IFE19" s="487">
        <f t="shared" si="99"/>
        <v>0</v>
      </c>
      <c r="IFF19" s="487">
        <f t="shared" si="99"/>
        <v>0</v>
      </c>
      <c r="IFG19" s="487">
        <f t="shared" si="99"/>
        <v>0</v>
      </c>
      <c r="IFH19" s="487">
        <f t="shared" si="99"/>
        <v>0</v>
      </c>
      <c r="IFI19" s="487">
        <f t="shared" si="99"/>
        <v>0</v>
      </c>
      <c r="IFJ19" s="487">
        <f t="shared" si="99"/>
        <v>0</v>
      </c>
      <c r="IFK19" s="487">
        <f t="shared" si="99"/>
        <v>0</v>
      </c>
      <c r="IFL19" s="487">
        <f t="shared" si="99"/>
        <v>0</v>
      </c>
      <c r="IFM19" s="487">
        <f t="shared" si="99"/>
        <v>0</v>
      </c>
      <c r="IFN19" s="487">
        <f t="shared" si="99"/>
        <v>0</v>
      </c>
      <c r="IFO19" s="487">
        <f t="shared" si="99"/>
        <v>0</v>
      </c>
      <c r="IFP19" s="487">
        <f t="shared" si="99"/>
        <v>0</v>
      </c>
      <c r="IFQ19" s="487">
        <f t="shared" si="99"/>
        <v>0</v>
      </c>
      <c r="IFR19" s="487">
        <f t="shared" si="99"/>
        <v>0</v>
      </c>
      <c r="IFS19" s="487">
        <f t="shared" si="99"/>
        <v>0</v>
      </c>
      <c r="IFT19" s="487">
        <f t="shared" si="99"/>
        <v>0</v>
      </c>
      <c r="IFU19" s="487">
        <f t="shared" si="99"/>
        <v>0</v>
      </c>
      <c r="IFV19" s="487">
        <f t="shared" si="99"/>
        <v>0</v>
      </c>
      <c r="IFW19" s="487">
        <f t="shared" si="99"/>
        <v>0</v>
      </c>
      <c r="IFX19" s="487">
        <f t="shared" si="99"/>
        <v>0</v>
      </c>
      <c r="IFY19" s="487">
        <f t="shared" si="99"/>
        <v>0</v>
      </c>
      <c r="IFZ19" s="487">
        <f t="shared" si="99"/>
        <v>0</v>
      </c>
      <c r="IGA19" s="487">
        <f t="shared" si="99"/>
        <v>0</v>
      </c>
      <c r="IGB19" s="487">
        <f t="shared" si="99"/>
        <v>0</v>
      </c>
      <c r="IGC19" s="487">
        <f t="shared" si="99"/>
        <v>0</v>
      </c>
      <c r="IGD19" s="487">
        <f t="shared" si="99"/>
        <v>0</v>
      </c>
      <c r="IGE19" s="487">
        <f t="shared" si="99"/>
        <v>0</v>
      </c>
      <c r="IGF19" s="487">
        <f t="shared" si="99"/>
        <v>0</v>
      </c>
      <c r="IGG19" s="487">
        <f t="shared" si="99"/>
        <v>0</v>
      </c>
      <c r="IGH19" s="487">
        <f t="shared" si="99"/>
        <v>0</v>
      </c>
      <c r="IGI19" s="487">
        <f t="shared" si="99"/>
        <v>0</v>
      </c>
      <c r="IGJ19" s="487">
        <f t="shared" si="99"/>
        <v>0</v>
      </c>
      <c r="IGK19" s="487">
        <f t="shared" ref="IGK19:IIV19" si="100">IGG8</f>
        <v>0</v>
      </c>
      <c r="IGL19" s="487">
        <f t="shared" si="100"/>
        <v>0</v>
      </c>
      <c r="IGM19" s="487">
        <f t="shared" si="100"/>
        <v>0</v>
      </c>
      <c r="IGN19" s="487">
        <f t="shared" si="100"/>
        <v>0</v>
      </c>
      <c r="IGO19" s="487">
        <f t="shared" si="100"/>
        <v>0</v>
      </c>
      <c r="IGP19" s="487">
        <f t="shared" si="100"/>
        <v>0</v>
      </c>
      <c r="IGQ19" s="487">
        <f t="shared" si="100"/>
        <v>0</v>
      </c>
      <c r="IGR19" s="487">
        <f t="shared" si="100"/>
        <v>0</v>
      </c>
      <c r="IGS19" s="487">
        <f t="shared" si="100"/>
        <v>0</v>
      </c>
      <c r="IGT19" s="487">
        <f t="shared" si="100"/>
        <v>0</v>
      </c>
      <c r="IGU19" s="487">
        <f t="shared" si="100"/>
        <v>0</v>
      </c>
      <c r="IGV19" s="487">
        <f t="shared" si="100"/>
        <v>0</v>
      </c>
      <c r="IGW19" s="487">
        <f t="shared" si="100"/>
        <v>0</v>
      </c>
      <c r="IGX19" s="487">
        <f t="shared" si="100"/>
        <v>0</v>
      </c>
      <c r="IGY19" s="487">
        <f t="shared" si="100"/>
        <v>0</v>
      </c>
      <c r="IGZ19" s="487">
        <f t="shared" si="100"/>
        <v>0</v>
      </c>
      <c r="IHA19" s="487">
        <f t="shared" si="100"/>
        <v>0</v>
      </c>
      <c r="IHB19" s="487">
        <f t="shared" si="100"/>
        <v>0</v>
      </c>
      <c r="IHC19" s="487">
        <f t="shared" si="100"/>
        <v>0</v>
      </c>
      <c r="IHD19" s="487">
        <f t="shared" si="100"/>
        <v>0</v>
      </c>
      <c r="IHE19" s="487">
        <f t="shared" si="100"/>
        <v>0</v>
      </c>
      <c r="IHF19" s="487">
        <f t="shared" si="100"/>
        <v>0</v>
      </c>
      <c r="IHG19" s="487">
        <f t="shared" si="100"/>
        <v>0</v>
      </c>
      <c r="IHH19" s="487">
        <f t="shared" si="100"/>
        <v>0</v>
      </c>
      <c r="IHI19" s="487">
        <f t="shared" si="100"/>
        <v>0</v>
      </c>
      <c r="IHJ19" s="487">
        <f t="shared" si="100"/>
        <v>0</v>
      </c>
      <c r="IHK19" s="487">
        <f t="shared" si="100"/>
        <v>0</v>
      </c>
      <c r="IHL19" s="487">
        <f t="shared" si="100"/>
        <v>0</v>
      </c>
      <c r="IHM19" s="487">
        <f t="shared" si="100"/>
        <v>0</v>
      </c>
      <c r="IHN19" s="487">
        <f t="shared" si="100"/>
        <v>0</v>
      </c>
      <c r="IHO19" s="487">
        <f t="shared" si="100"/>
        <v>0</v>
      </c>
      <c r="IHP19" s="487">
        <f t="shared" si="100"/>
        <v>0</v>
      </c>
      <c r="IHQ19" s="487">
        <f t="shared" si="100"/>
        <v>0</v>
      </c>
      <c r="IHR19" s="487">
        <f t="shared" si="100"/>
        <v>0</v>
      </c>
      <c r="IHS19" s="487">
        <f t="shared" si="100"/>
        <v>0</v>
      </c>
      <c r="IHT19" s="487">
        <f t="shared" si="100"/>
        <v>0</v>
      </c>
      <c r="IHU19" s="487">
        <f t="shared" si="100"/>
        <v>0</v>
      </c>
      <c r="IHV19" s="487">
        <f t="shared" si="100"/>
        <v>0</v>
      </c>
      <c r="IHW19" s="487">
        <f t="shared" si="100"/>
        <v>0</v>
      </c>
      <c r="IHX19" s="487">
        <f t="shared" si="100"/>
        <v>0</v>
      </c>
      <c r="IHY19" s="487">
        <f t="shared" si="100"/>
        <v>0</v>
      </c>
      <c r="IHZ19" s="487">
        <f t="shared" si="100"/>
        <v>0</v>
      </c>
      <c r="IIA19" s="487">
        <f t="shared" si="100"/>
        <v>0</v>
      </c>
      <c r="IIB19" s="487">
        <f t="shared" si="100"/>
        <v>0</v>
      </c>
      <c r="IIC19" s="487">
        <f t="shared" si="100"/>
        <v>0</v>
      </c>
      <c r="IID19" s="487">
        <f t="shared" si="100"/>
        <v>0</v>
      </c>
      <c r="IIE19" s="487">
        <f t="shared" si="100"/>
        <v>0</v>
      </c>
      <c r="IIF19" s="487">
        <f t="shared" si="100"/>
        <v>0</v>
      </c>
      <c r="IIG19" s="487">
        <f t="shared" si="100"/>
        <v>0</v>
      </c>
      <c r="IIH19" s="487">
        <f t="shared" si="100"/>
        <v>0</v>
      </c>
      <c r="III19" s="487">
        <f t="shared" si="100"/>
        <v>0</v>
      </c>
      <c r="IIJ19" s="487">
        <f t="shared" si="100"/>
        <v>0</v>
      </c>
      <c r="IIK19" s="487">
        <f t="shared" si="100"/>
        <v>0</v>
      </c>
      <c r="IIL19" s="487">
        <f t="shared" si="100"/>
        <v>0</v>
      </c>
      <c r="IIM19" s="487">
        <f t="shared" si="100"/>
        <v>0</v>
      </c>
      <c r="IIN19" s="487">
        <f t="shared" si="100"/>
        <v>0</v>
      </c>
      <c r="IIO19" s="487">
        <f t="shared" si="100"/>
        <v>0</v>
      </c>
      <c r="IIP19" s="487">
        <f t="shared" si="100"/>
        <v>0</v>
      </c>
      <c r="IIQ19" s="487">
        <f t="shared" si="100"/>
        <v>0</v>
      </c>
      <c r="IIR19" s="487">
        <f t="shared" si="100"/>
        <v>0</v>
      </c>
      <c r="IIS19" s="487">
        <f t="shared" si="100"/>
        <v>0</v>
      </c>
      <c r="IIT19" s="487">
        <f t="shared" si="100"/>
        <v>0</v>
      </c>
      <c r="IIU19" s="487">
        <f t="shared" si="100"/>
        <v>0</v>
      </c>
      <c r="IIV19" s="487">
        <f t="shared" si="100"/>
        <v>0</v>
      </c>
      <c r="IIW19" s="487">
        <f t="shared" ref="IIW19:ILH19" si="101">IIS8</f>
        <v>0</v>
      </c>
      <c r="IIX19" s="487">
        <f t="shared" si="101"/>
        <v>0</v>
      </c>
      <c r="IIY19" s="487">
        <f t="shared" si="101"/>
        <v>0</v>
      </c>
      <c r="IIZ19" s="487">
        <f t="shared" si="101"/>
        <v>0</v>
      </c>
      <c r="IJA19" s="487">
        <f t="shared" si="101"/>
        <v>0</v>
      </c>
      <c r="IJB19" s="487">
        <f t="shared" si="101"/>
        <v>0</v>
      </c>
      <c r="IJC19" s="487">
        <f t="shared" si="101"/>
        <v>0</v>
      </c>
      <c r="IJD19" s="487">
        <f t="shared" si="101"/>
        <v>0</v>
      </c>
      <c r="IJE19" s="487">
        <f t="shared" si="101"/>
        <v>0</v>
      </c>
      <c r="IJF19" s="487">
        <f t="shared" si="101"/>
        <v>0</v>
      </c>
      <c r="IJG19" s="487">
        <f t="shared" si="101"/>
        <v>0</v>
      </c>
      <c r="IJH19" s="487">
        <f t="shared" si="101"/>
        <v>0</v>
      </c>
      <c r="IJI19" s="487">
        <f t="shared" si="101"/>
        <v>0</v>
      </c>
      <c r="IJJ19" s="487">
        <f t="shared" si="101"/>
        <v>0</v>
      </c>
      <c r="IJK19" s="487">
        <f t="shared" si="101"/>
        <v>0</v>
      </c>
      <c r="IJL19" s="487">
        <f t="shared" si="101"/>
        <v>0</v>
      </c>
      <c r="IJM19" s="487">
        <f t="shared" si="101"/>
        <v>0</v>
      </c>
      <c r="IJN19" s="487">
        <f t="shared" si="101"/>
        <v>0</v>
      </c>
      <c r="IJO19" s="487">
        <f t="shared" si="101"/>
        <v>0</v>
      </c>
      <c r="IJP19" s="487">
        <f t="shared" si="101"/>
        <v>0</v>
      </c>
      <c r="IJQ19" s="487">
        <f t="shared" si="101"/>
        <v>0</v>
      </c>
      <c r="IJR19" s="487">
        <f t="shared" si="101"/>
        <v>0</v>
      </c>
      <c r="IJS19" s="487">
        <f t="shared" si="101"/>
        <v>0</v>
      </c>
      <c r="IJT19" s="487">
        <f t="shared" si="101"/>
        <v>0</v>
      </c>
      <c r="IJU19" s="487">
        <f t="shared" si="101"/>
        <v>0</v>
      </c>
      <c r="IJV19" s="487">
        <f t="shared" si="101"/>
        <v>0</v>
      </c>
      <c r="IJW19" s="487">
        <f t="shared" si="101"/>
        <v>0</v>
      </c>
      <c r="IJX19" s="487">
        <f t="shared" si="101"/>
        <v>0</v>
      </c>
      <c r="IJY19" s="487">
        <f t="shared" si="101"/>
        <v>0</v>
      </c>
      <c r="IJZ19" s="487">
        <f t="shared" si="101"/>
        <v>0</v>
      </c>
      <c r="IKA19" s="487">
        <f t="shared" si="101"/>
        <v>0</v>
      </c>
      <c r="IKB19" s="487">
        <f t="shared" si="101"/>
        <v>0</v>
      </c>
      <c r="IKC19" s="487">
        <f t="shared" si="101"/>
        <v>0</v>
      </c>
      <c r="IKD19" s="487">
        <f t="shared" si="101"/>
        <v>0</v>
      </c>
      <c r="IKE19" s="487">
        <f t="shared" si="101"/>
        <v>0</v>
      </c>
      <c r="IKF19" s="487">
        <f t="shared" si="101"/>
        <v>0</v>
      </c>
      <c r="IKG19" s="487">
        <f t="shared" si="101"/>
        <v>0</v>
      </c>
      <c r="IKH19" s="487">
        <f t="shared" si="101"/>
        <v>0</v>
      </c>
      <c r="IKI19" s="487">
        <f t="shared" si="101"/>
        <v>0</v>
      </c>
      <c r="IKJ19" s="487">
        <f t="shared" si="101"/>
        <v>0</v>
      </c>
      <c r="IKK19" s="487">
        <f t="shared" si="101"/>
        <v>0</v>
      </c>
      <c r="IKL19" s="487">
        <f t="shared" si="101"/>
        <v>0</v>
      </c>
      <c r="IKM19" s="487">
        <f t="shared" si="101"/>
        <v>0</v>
      </c>
      <c r="IKN19" s="487">
        <f t="shared" si="101"/>
        <v>0</v>
      </c>
      <c r="IKO19" s="487">
        <f t="shared" si="101"/>
        <v>0</v>
      </c>
      <c r="IKP19" s="487">
        <f t="shared" si="101"/>
        <v>0</v>
      </c>
      <c r="IKQ19" s="487">
        <f t="shared" si="101"/>
        <v>0</v>
      </c>
      <c r="IKR19" s="487">
        <f t="shared" si="101"/>
        <v>0</v>
      </c>
      <c r="IKS19" s="487">
        <f t="shared" si="101"/>
        <v>0</v>
      </c>
      <c r="IKT19" s="487">
        <f t="shared" si="101"/>
        <v>0</v>
      </c>
      <c r="IKU19" s="487">
        <f t="shared" si="101"/>
        <v>0</v>
      </c>
      <c r="IKV19" s="487">
        <f t="shared" si="101"/>
        <v>0</v>
      </c>
      <c r="IKW19" s="487">
        <f t="shared" si="101"/>
        <v>0</v>
      </c>
      <c r="IKX19" s="487">
        <f t="shared" si="101"/>
        <v>0</v>
      </c>
      <c r="IKY19" s="487">
        <f t="shared" si="101"/>
        <v>0</v>
      </c>
      <c r="IKZ19" s="487">
        <f t="shared" si="101"/>
        <v>0</v>
      </c>
      <c r="ILA19" s="487">
        <f t="shared" si="101"/>
        <v>0</v>
      </c>
      <c r="ILB19" s="487">
        <f t="shared" si="101"/>
        <v>0</v>
      </c>
      <c r="ILC19" s="487">
        <f t="shared" si="101"/>
        <v>0</v>
      </c>
      <c r="ILD19" s="487">
        <f t="shared" si="101"/>
        <v>0</v>
      </c>
      <c r="ILE19" s="487">
        <f t="shared" si="101"/>
        <v>0</v>
      </c>
      <c r="ILF19" s="487">
        <f t="shared" si="101"/>
        <v>0</v>
      </c>
      <c r="ILG19" s="487">
        <f t="shared" si="101"/>
        <v>0</v>
      </c>
      <c r="ILH19" s="487">
        <f t="shared" si="101"/>
        <v>0</v>
      </c>
      <c r="ILI19" s="487">
        <f t="shared" ref="ILI19:INT19" si="102">ILE8</f>
        <v>0</v>
      </c>
      <c r="ILJ19" s="487">
        <f t="shared" si="102"/>
        <v>0</v>
      </c>
      <c r="ILK19" s="487">
        <f t="shared" si="102"/>
        <v>0</v>
      </c>
      <c r="ILL19" s="487">
        <f t="shared" si="102"/>
        <v>0</v>
      </c>
      <c r="ILM19" s="487">
        <f t="shared" si="102"/>
        <v>0</v>
      </c>
      <c r="ILN19" s="487">
        <f t="shared" si="102"/>
        <v>0</v>
      </c>
      <c r="ILO19" s="487">
        <f t="shared" si="102"/>
        <v>0</v>
      </c>
      <c r="ILP19" s="487">
        <f t="shared" si="102"/>
        <v>0</v>
      </c>
      <c r="ILQ19" s="487">
        <f t="shared" si="102"/>
        <v>0</v>
      </c>
      <c r="ILR19" s="487">
        <f t="shared" si="102"/>
        <v>0</v>
      </c>
      <c r="ILS19" s="487">
        <f t="shared" si="102"/>
        <v>0</v>
      </c>
      <c r="ILT19" s="487">
        <f t="shared" si="102"/>
        <v>0</v>
      </c>
      <c r="ILU19" s="487">
        <f t="shared" si="102"/>
        <v>0</v>
      </c>
      <c r="ILV19" s="487">
        <f t="shared" si="102"/>
        <v>0</v>
      </c>
      <c r="ILW19" s="487">
        <f t="shared" si="102"/>
        <v>0</v>
      </c>
      <c r="ILX19" s="487">
        <f t="shared" si="102"/>
        <v>0</v>
      </c>
      <c r="ILY19" s="487">
        <f t="shared" si="102"/>
        <v>0</v>
      </c>
      <c r="ILZ19" s="487">
        <f t="shared" si="102"/>
        <v>0</v>
      </c>
      <c r="IMA19" s="487">
        <f t="shared" si="102"/>
        <v>0</v>
      </c>
      <c r="IMB19" s="487">
        <f t="shared" si="102"/>
        <v>0</v>
      </c>
      <c r="IMC19" s="487">
        <f t="shared" si="102"/>
        <v>0</v>
      </c>
      <c r="IMD19" s="487">
        <f t="shared" si="102"/>
        <v>0</v>
      </c>
      <c r="IME19" s="487">
        <f t="shared" si="102"/>
        <v>0</v>
      </c>
      <c r="IMF19" s="487">
        <f t="shared" si="102"/>
        <v>0</v>
      </c>
      <c r="IMG19" s="487">
        <f t="shared" si="102"/>
        <v>0</v>
      </c>
      <c r="IMH19" s="487">
        <f t="shared" si="102"/>
        <v>0</v>
      </c>
      <c r="IMI19" s="487">
        <f t="shared" si="102"/>
        <v>0</v>
      </c>
      <c r="IMJ19" s="487">
        <f t="shared" si="102"/>
        <v>0</v>
      </c>
      <c r="IMK19" s="487">
        <f t="shared" si="102"/>
        <v>0</v>
      </c>
      <c r="IML19" s="487">
        <f t="shared" si="102"/>
        <v>0</v>
      </c>
      <c r="IMM19" s="487">
        <f t="shared" si="102"/>
        <v>0</v>
      </c>
      <c r="IMN19" s="487">
        <f t="shared" si="102"/>
        <v>0</v>
      </c>
      <c r="IMO19" s="487">
        <f t="shared" si="102"/>
        <v>0</v>
      </c>
      <c r="IMP19" s="487">
        <f t="shared" si="102"/>
        <v>0</v>
      </c>
      <c r="IMQ19" s="487">
        <f t="shared" si="102"/>
        <v>0</v>
      </c>
      <c r="IMR19" s="487">
        <f t="shared" si="102"/>
        <v>0</v>
      </c>
      <c r="IMS19" s="487">
        <f t="shared" si="102"/>
        <v>0</v>
      </c>
      <c r="IMT19" s="487">
        <f t="shared" si="102"/>
        <v>0</v>
      </c>
      <c r="IMU19" s="487">
        <f t="shared" si="102"/>
        <v>0</v>
      </c>
      <c r="IMV19" s="487">
        <f t="shared" si="102"/>
        <v>0</v>
      </c>
      <c r="IMW19" s="487">
        <f t="shared" si="102"/>
        <v>0</v>
      </c>
      <c r="IMX19" s="487">
        <f t="shared" si="102"/>
        <v>0</v>
      </c>
      <c r="IMY19" s="487">
        <f t="shared" si="102"/>
        <v>0</v>
      </c>
      <c r="IMZ19" s="487">
        <f t="shared" si="102"/>
        <v>0</v>
      </c>
      <c r="INA19" s="487">
        <f t="shared" si="102"/>
        <v>0</v>
      </c>
      <c r="INB19" s="487">
        <f t="shared" si="102"/>
        <v>0</v>
      </c>
      <c r="INC19" s="487">
        <f t="shared" si="102"/>
        <v>0</v>
      </c>
      <c r="IND19" s="487">
        <f t="shared" si="102"/>
        <v>0</v>
      </c>
      <c r="INE19" s="487">
        <f t="shared" si="102"/>
        <v>0</v>
      </c>
      <c r="INF19" s="487">
        <f t="shared" si="102"/>
        <v>0</v>
      </c>
      <c r="ING19" s="487">
        <f t="shared" si="102"/>
        <v>0</v>
      </c>
      <c r="INH19" s="487">
        <f t="shared" si="102"/>
        <v>0</v>
      </c>
      <c r="INI19" s="487">
        <f t="shared" si="102"/>
        <v>0</v>
      </c>
      <c r="INJ19" s="487">
        <f t="shared" si="102"/>
        <v>0</v>
      </c>
      <c r="INK19" s="487">
        <f t="shared" si="102"/>
        <v>0</v>
      </c>
      <c r="INL19" s="487">
        <f t="shared" si="102"/>
        <v>0</v>
      </c>
      <c r="INM19" s="487">
        <f t="shared" si="102"/>
        <v>0</v>
      </c>
      <c r="INN19" s="487">
        <f t="shared" si="102"/>
        <v>0</v>
      </c>
      <c r="INO19" s="487">
        <f t="shared" si="102"/>
        <v>0</v>
      </c>
      <c r="INP19" s="487">
        <f t="shared" si="102"/>
        <v>0</v>
      </c>
      <c r="INQ19" s="487">
        <f t="shared" si="102"/>
        <v>0</v>
      </c>
      <c r="INR19" s="487">
        <f t="shared" si="102"/>
        <v>0</v>
      </c>
      <c r="INS19" s="487">
        <f t="shared" si="102"/>
        <v>0</v>
      </c>
      <c r="INT19" s="487">
        <f t="shared" si="102"/>
        <v>0</v>
      </c>
      <c r="INU19" s="487">
        <f t="shared" ref="INU19:IQF19" si="103">INQ8</f>
        <v>0</v>
      </c>
      <c r="INV19" s="487">
        <f t="shared" si="103"/>
        <v>0</v>
      </c>
      <c r="INW19" s="487">
        <f t="shared" si="103"/>
        <v>0</v>
      </c>
      <c r="INX19" s="487">
        <f t="shared" si="103"/>
        <v>0</v>
      </c>
      <c r="INY19" s="487">
        <f t="shared" si="103"/>
        <v>0</v>
      </c>
      <c r="INZ19" s="487">
        <f t="shared" si="103"/>
        <v>0</v>
      </c>
      <c r="IOA19" s="487">
        <f t="shared" si="103"/>
        <v>0</v>
      </c>
      <c r="IOB19" s="487">
        <f t="shared" si="103"/>
        <v>0</v>
      </c>
      <c r="IOC19" s="487">
        <f t="shared" si="103"/>
        <v>0</v>
      </c>
      <c r="IOD19" s="487">
        <f t="shared" si="103"/>
        <v>0</v>
      </c>
      <c r="IOE19" s="487">
        <f t="shared" si="103"/>
        <v>0</v>
      </c>
      <c r="IOF19" s="487">
        <f t="shared" si="103"/>
        <v>0</v>
      </c>
      <c r="IOG19" s="487">
        <f t="shared" si="103"/>
        <v>0</v>
      </c>
      <c r="IOH19" s="487">
        <f t="shared" si="103"/>
        <v>0</v>
      </c>
      <c r="IOI19" s="487">
        <f t="shared" si="103"/>
        <v>0</v>
      </c>
      <c r="IOJ19" s="487">
        <f t="shared" si="103"/>
        <v>0</v>
      </c>
      <c r="IOK19" s="487">
        <f t="shared" si="103"/>
        <v>0</v>
      </c>
      <c r="IOL19" s="487">
        <f t="shared" si="103"/>
        <v>0</v>
      </c>
      <c r="IOM19" s="487">
        <f t="shared" si="103"/>
        <v>0</v>
      </c>
      <c r="ION19" s="487">
        <f t="shared" si="103"/>
        <v>0</v>
      </c>
      <c r="IOO19" s="487">
        <f t="shared" si="103"/>
        <v>0</v>
      </c>
      <c r="IOP19" s="487">
        <f t="shared" si="103"/>
        <v>0</v>
      </c>
      <c r="IOQ19" s="487">
        <f t="shared" si="103"/>
        <v>0</v>
      </c>
      <c r="IOR19" s="487">
        <f t="shared" si="103"/>
        <v>0</v>
      </c>
      <c r="IOS19" s="487">
        <f t="shared" si="103"/>
        <v>0</v>
      </c>
      <c r="IOT19" s="487">
        <f t="shared" si="103"/>
        <v>0</v>
      </c>
      <c r="IOU19" s="487">
        <f t="shared" si="103"/>
        <v>0</v>
      </c>
      <c r="IOV19" s="487">
        <f t="shared" si="103"/>
        <v>0</v>
      </c>
      <c r="IOW19" s="487">
        <f t="shared" si="103"/>
        <v>0</v>
      </c>
      <c r="IOX19" s="487">
        <f t="shared" si="103"/>
        <v>0</v>
      </c>
      <c r="IOY19" s="487">
        <f t="shared" si="103"/>
        <v>0</v>
      </c>
      <c r="IOZ19" s="487">
        <f t="shared" si="103"/>
        <v>0</v>
      </c>
      <c r="IPA19" s="487">
        <f t="shared" si="103"/>
        <v>0</v>
      </c>
      <c r="IPB19" s="487">
        <f t="shared" si="103"/>
        <v>0</v>
      </c>
      <c r="IPC19" s="487">
        <f t="shared" si="103"/>
        <v>0</v>
      </c>
      <c r="IPD19" s="487">
        <f t="shared" si="103"/>
        <v>0</v>
      </c>
      <c r="IPE19" s="487">
        <f t="shared" si="103"/>
        <v>0</v>
      </c>
      <c r="IPF19" s="487">
        <f t="shared" si="103"/>
        <v>0</v>
      </c>
      <c r="IPG19" s="487">
        <f t="shared" si="103"/>
        <v>0</v>
      </c>
      <c r="IPH19" s="487">
        <f t="shared" si="103"/>
        <v>0</v>
      </c>
      <c r="IPI19" s="487">
        <f t="shared" si="103"/>
        <v>0</v>
      </c>
      <c r="IPJ19" s="487">
        <f t="shared" si="103"/>
        <v>0</v>
      </c>
      <c r="IPK19" s="487">
        <f t="shared" si="103"/>
        <v>0</v>
      </c>
      <c r="IPL19" s="487">
        <f t="shared" si="103"/>
        <v>0</v>
      </c>
      <c r="IPM19" s="487">
        <f t="shared" si="103"/>
        <v>0</v>
      </c>
      <c r="IPN19" s="487">
        <f t="shared" si="103"/>
        <v>0</v>
      </c>
      <c r="IPO19" s="487">
        <f t="shared" si="103"/>
        <v>0</v>
      </c>
      <c r="IPP19" s="487">
        <f t="shared" si="103"/>
        <v>0</v>
      </c>
      <c r="IPQ19" s="487">
        <f t="shared" si="103"/>
        <v>0</v>
      </c>
      <c r="IPR19" s="487">
        <f t="shared" si="103"/>
        <v>0</v>
      </c>
      <c r="IPS19" s="487">
        <f t="shared" si="103"/>
        <v>0</v>
      </c>
      <c r="IPT19" s="487">
        <f t="shared" si="103"/>
        <v>0</v>
      </c>
      <c r="IPU19" s="487">
        <f t="shared" si="103"/>
        <v>0</v>
      </c>
      <c r="IPV19" s="487">
        <f t="shared" si="103"/>
        <v>0</v>
      </c>
      <c r="IPW19" s="487">
        <f t="shared" si="103"/>
        <v>0</v>
      </c>
      <c r="IPX19" s="487">
        <f t="shared" si="103"/>
        <v>0</v>
      </c>
      <c r="IPY19" s="487">
        <f t="shared" si="103"/>
        <v>0</v>
      </c>
      <c r="IPZ19" s="487">
        <f t="shared" si="103"/>
        <v>0</v>
      </c>
      <c r="IQA19" s="487">
        <f t="shared" si="103"/>
        <v>0</v>
      </c>
      <c r="IQB19" s="487">
        <f t="shared" si="103"/>
        <v>0</v>
      </c>
      <c r="IQC19" s="487">
        <f t="shared" si="103"/>
        <v>0</v>
      </c>
      <c r="IQD19" s="487">
        <f t="shared" si="103"/>
        <v>0</v>
      </c>
      <c r="IQE19" s="487">
        <f t="shared" si="103"/>
        <v>0</v>
      </c>
      <c r="IQF19" s="487">
        <f t="shared" si="103"/>
        <v>0</v>
      </c>
      <c r="IQG19" s="487">
        <f t="shared" ref="IQG19:ISR19" si="104">IQC8</f>
        <v>0</v>
      </c>
      <c r="IQH19" s="487">
        <f t="shared" si="104"/>
        <v>0</v>
      </c>
      <c r="IQI19" s="487">
        <f t="shared" si="104"/>
        <v>0</v>
      </c>
      <c r="IQJ19" s="487">
        <f t="shared" si="104"/>
        <v>0</v>
      </c>
      <c r="IQK19" s="487">
        <f t="shared" si="104"/>
        <v>0</v>
      </c>
      <c r="IQL19" s="487">
        <f t="shared" si="104"/>
        <v>0</v>
      </c>
      <c r="IQM19" s="487">
        <f t="shared" si="104"/>
        <v>0</v>
      </c>
      <c r="IQN19" s="487">
        <f t="shared" si="104"/>
        <v>0</v>
      </c>
      <c r="IQO19" s="487">
        <f t="shared" si="104"/>
        <v>0</v>
      </c>
      <c r="IQP19" s="487">
        <f t="shared" si="104"/>
        <v>0</v>
      </c>
      <c r="IQQ19" s="487">
        <f t="shared" si="104"/>
        <v>0</v>
      </c>
      <c r="IQR19" s="487">
        <f t="shared" si="104"/>
        <v>0</v>
      </c>
      <c r="IQS19" s="487">
        <f t="shared" si="104"/>
        <v>0</v>
      </c>
      <c r="IQT19" s="487">
        <f t="shared" si="104"/>
        <v>0</v>
      </c>
      <c r="IQU19" s="487">
        <f t="shared" si="104"/>
        <v>0</v>
      </c>
      <c r="IQV19" s="487">
        <f t="shared" si="104"/>
        <v>0</v>
      </c>
      <c r="IQW19" s="487">
        <f t="shared" si="104"/>
        <v>0</v>
      </c>
      <c r="IQX19" s="487">
        <f t="shared" si="104"/>
        <v>0</v>
      </c>
      <c r="IQY19" s="487">
        <f t="shared" si="104"/>
        <v>0</v>
      </c>
      <c r="IQZ19" s="487">
        <f t="shared" si="104"/>
        <v>0</v>
      </c>
      <c r="IRA19" s="487">
        <f t="shared" si="104"/>
        <v>0</v>
      </c>
      <c r="IRB19" s="487">
        <f t="shared" si="104"/>
        <v>0</v>
      </c>
      <c r="IRC19" s="487">
        <f t="shared" si="104"/>
        <v>0</v>
      </c>
      <c r="IRD19" s="487">
        <f t="shared" si="104"/>
        <v>0</v>
      </c>
      <c r="IRE19" s="487">
        <f t="shared" si="104"/>
        <v>0</v>
      </c>
      <c r="IRF19" s="487">
        <f t="shared" si="104"/>
        <v>0</v>
      </c>
      <c r="IRG19" s="487">
        <f t="shared" si="104"/>
        <v>0</v>
      </c>
      <c r="IRH19" s="487">
        <f t="shared" si="104"/>
        <v>0</v>
      </c>
      <c r="IRI19" s="487">
        <f t="shared" si="104"/>
        <v>0</v>
      </c>
      <c r="IRJ19" s="487">
        <f t="shared" si="104"/>
        <v>0</v>
      </c>
      <c r="IRK19" s="487">
        <f t="shared" si="104"/>
        <v>0</v>
      </c>
      <c r="IRL19" s="487">
        <f t="shared" si="104"/>
        <v>0</v>
      </c>
      <c r="IRM19" s="487">
        <f t="shared" si="104"/>
        <v>0</v>
      </c>
      <c r="IRN19" s="487">
        <f t="shared" si="104"/>
        <v>0</v>
      </c>
      <c r="IRO19" s="487">
        <f t="shared" si="104"/>
        <v>0</v>
      </c>
      <c r="IRP19" s="487">
        <f t="shared" si="104"/>
        <v>0</v>
      </c>
      <c r="IRQ19" s="487">
        <f t="shared" si="104"/>
        <v>0</v>
      </c>
      <c r="IRR19" s="487">
        <f t="shared" si="104"/>
        <v>0</v>
      </c>
      <c r="IRS19" s="487">
        <f t="shared" si="104"/>
        <v>0</v>
      </c>
      <c r="IRT19" s="487">
        <f t="shared" si="104"/>
        <v>0</v>
      </c>
      <c r="IRU19" s="487">
        <f t="shared" si="104"/>
        <v>0</v>
      </c>
      <c r="IRV19" s="487">
        <f t="shared" si="104"/>
        <v>0</v>
      </c>
      <c r="IRW19" s="487">
        <f t="shared" si="104"/>
        <v>0</v>
      </c>
      <c r="IRX19" s="487">
        <f t="shared" si="104"/>
        <v>0</v>
      </c>
      <c r="IRY19" s="487">
        <f t="shared" si="104"/>
        <v>0</v>
      </c>
      <c r="IRZ19" s="487">
        <f t="shared" si="104"/>
        <v>0</v>
      </c>
      <c r="ISA19" s="487">
        <f t="shared" si="104"/>
        <v>0</v>
      </c>
      <c r="ISB19" s="487">
        <f t="shared" si="104"/>
        <v>0</v>
      </c>
      <c r="ISC19" s="487">
        <f t="shared" si="104"/>
        <v>0</v>
      </c>
      <c r="ISD19" s="487">
        <f t="shared" si="104"/>
        <v>0</v>
      </c>
      <c r="ISE19" s="487">
        <f t="shared" si="104"/>
        <v>0</v>
      </c>
      <c r="ISF19" s="487">
        <f t="shared" si="104"/>
        <v>0</v>
      </c>
      <c r="ISG19" s="487">
        <f t="shared" si="104"/>
        <v>0</v>
      </c>
      <c r="ISH19" s="487">
        <f t="shared" si="104"/>
        <v>0</v>
      </c>
      <c r="ISI19" s="487">
        <f t="shared" si="104"/>
        <v>0</v>
      </c>
      <c r="ISJ19" s="487">
        <f t="shared" si="104"/>
        <v>0</v>
      </c>
      <c r="ISK19" s="487">
        <f t="shared" si="104"/>
        <v>0</v>
      </c>
      <c r="ISL19" s="487">
        <f t="shared" si="104"/>
        <v>0</v>
      </c>
      <c r="ISM19" s="487">
        <f t="shared" si="104"/>
        <v>0</v>
      </c>
      <c r="ISN19" s="487">
        <f t="shared" si="104"/>
        <v>0</v>
      </c>
      <c r="ISO19" s="487">
        <f t="shared" si="104"/>
        <v>0</v>
      </c>
      <c r="ISP19" s="487">
        <f t="shared" si="104"/>
        <v>0</v>
      </c>
      <c r="ISQ19" s="487">
        <f t="shared" si="104"/>
        <v>0</v>
      </c>
      <c r="ISR19" s="487">
        <f t="shared" si="104"/>
        <v>0</v>
      </c>
      <c r="ISS19" s="487">
        <f t="shared" ref="ISS19:IVD19" si="105">ISO8</f>
        <v>0</v>
      </c>
      <c r="IST19" s="487">
        <f t="shared" si="105"/>
        <v>0</v>
      </c>
      <c r="ISU19" s="487">
        <f t="shared" si="105"/>
        <v>0</v>
      </c>
      <c r="ISV19" s="487">
        <f t="shared" si="105"/>
        <v>0</v>
      </c>
      <c r="ISW19" s="487">
        <f t="shared" si="105"/>
        <v>0</v>
      </c>
      <c r="ISX19" s="487">
        <f t="shared" si="105"/>
        <v>0</v>
      </c>
      <c r="ISY19" s="487">
        <f t="shared" si="105"/>
        <v>0</v>
      </c>
      <c r="ISZ19" s="487">
        <f t="shared" si="105"/>
        <v>0</v>
      </c>
      <c r="ITA19" s="487">
        <f t="shared" si="105"/>
        <v>0</v>
      </c>
      <c r="ITB19" s="487">
        <f t="shared" si="105"/>
        <v>0</v>
      </c>
      <c r="ITC19" s="487">
        <f t="shared" si="105"/>
        <v>0</v>
      </c>
      <c r="ITD19" s="487">
        <f t="shared" si="105"/>
        <v>0</v>
      </c>
      <c r="ITE19" s="487">
        <f t="shared" si="105"/>
        <v>0</v>
      </c>
      <c r="ITF19" s="487">
        <f t="shared" si="105"/>
        <v>0</v>
      </c>
      <c r="ITG19" s="487">
        <f t="shared" si="105"/>
        <v>0</v>
      </c>
      <c r="ITH19" s="487">
        <f t="shared" si="105"/>
        <v>0</v>
      </c>
      <c r="ITI19" s="487">
        <f t="shared" si="105"/>
        <v>0</v>
      </c>
      <c r="ITJ19" s="487">
        <f t="shared" si="105"/>
        <v>0</v>
      </c>
      <c r="ITK19" s="487">
        <f t="shared" si="105"/>
        <v>0</v>
      </c>
      <c r="ITL19" s="487">
        <f t="shared" si="105"/>
        <v>0</v>
      </c>
      <c r="ITM19" s="487">
        <f t="shared" si="105"/>
        <v>0</v>
      </c>
      <c r="ITN19" s="487">
        <f t="shared" si="105"/>
        <v>0</v>
      </c>
      <c r="ITO19" s="487">
        <f t="shared" si="105"/>
        <v>0</v>
      </c>
      <c r="ITP19" s="487">
        <f t="shared" si="105"/>
        <v>0</v>
      </c>
      <c r="ITQ19" s="487">
        <f t="shared" si="105"/>
        <v>0</v>
      </c>
      <c r="ITR19" s="487">
        <f t="shared" si="105"/>
        <v>0</v>
      </c>
      <c r="ITS19" s="487">
        <f t="shared" si="105"/>
        <v>0</v>
      </c>
      <c r="ITT19" s="487">
        <f t="shared" si="105"/>
        <v>0</v>
      </c>
      <c r="ITU19" s="487">
        <f t="shared" si="105"/>
        <v>0</v>
      </c>
      <c r="ITV19" s="487">
        <f t="shared" si="105"/>
        <v>0</v>
      </c>
      <c r="ITW19" s="487">
        <f t="shared" si="105"/>
        <v>0</v>
      </c>
      <c r="ITX19" s="487">
        <f t="shared" si="105"/>
        <v>0</v>
      </c>
      <c r="ITY19" s="487">
        <f t="shared" si="105"/>
        <v>0</v>
      </c>
      <c r="ITZ19" s="487">
        <f t="shared" si="105"/>
        <v>0</v>
      </c>
      <c r="IUA19" s="487">
        <f t="shared" si="105"/>
        <v>0</v>
      </c>
      <c r="IUB19" s="487">
        <f t="shared" si="105"/>
        <v>0</v>
      </c>
      <c r="IUC19" s="487">
        <f t="shared" si="105"/>
        <v>0</v>
      </c>
      <c r="IUD19" s="487">
        <f t="shared" si="105"/>
        <v>0</v>
      </c>
      <c r="IUE19" s="487">
        <f t="shared" si="105"/>
        <v>0</v>
      </c>
      <c r="IUF19" s="487">
        <f t="shared" si="105"/>
        <v>0</v>
      </c>
      <c r="IUG19" s="487">
        <f t="shared" si="105"/>
        <v>0</v>
      </c>
      <c r="IUH19" s="487">
        <f t="shared" si="105"/>
        <v>0</v>
      </c>
      <c r="IUI19" s="487">
        <f t="shared" si="105"/>
        <v>0</v>
      </c>
      <c r="IUJ19" s="487">
        <f t="shared" si="105"/>
        <v>0</v>
      </c>
      <c r="IUK19" s="487">
        <f t="shared" si="105"/>
        <v>0</v>
      </c>
      <c r="IUL19" s="487">
        <f t="shared" si="105"/>
        <v>0</v>
      </c>
      <c r="IUM19" s="487">
        <f t="shared" si="105"/>
        <v>0</v>
      </c>
      <c r="IUN19" s="487">
        <f t="shared" si="105"/>
        <v>0</v>
      </c>
      <c r="IUO19" s="487">
        <f t="shared" si="105"/>
        <v>0</v>
      </c>
      <c r="IUP19" s="487">
        <f t="shared" si="105"/>
        <v>0</v>
      </c>
      <c r="IUQ19" s="487">
        <f t="shared" si="105"/>
        <v>0</v>
      </c>
      <c r="IUR19" s="487">
        <f t="shared" si="105"/>
        <v>0</v>
      </c>
      <c r="IUS19" s="487">
        <f t="shared" si="105"/>
        <v>0</v>
      </c>
      <c r="IUT19" s="487">
        <f t="shared" si="105"/>
        <v>0</v>
      </c>
      <c r="IUU19" s="487">
        <f t="shared" si="105"/>
        <v>0</v>
      </c>
      <c r="IUV19" s="487">
        <f t="shared" si="105"/>
        <v>0</v>
      </c>
      <c r="IUW19" s="487">
        <f t="shared" si="105"/>
        <v>0</v>
      </c>
      <c r="IUX19" s="487">
        <f t="shared" si="105"/>
        <v>0</v>
      </c>
      <c r="IUY19" s="487">
        <f t="shared" si="105"/>
        <v>0</v>
      </c>
      <c r="IUZ19" s="487">
        <f t="shared" si="105"/>
        <v>0</v>
      </c>
      <c r="IVA19" s="487">
        <f t="shared" si="105"/>
        <v>0</v>
      </c>
      <c r="IVB19" s="487">
        <f t="shared" si="105"/>
        <v>0</v>
      </c>
      <c r="IVC19" s="487">
        <f t="shared" si="105"/>
        <v>0</v>
      </c>
      <c r="IVD19" s="487">
        <f t="shared" si="105"/>
        <v>0</v>
      </c>
      <c r="IVE19" s="487">
        <f t="shared" ref="IVE19:IXP19" si="106">IVA8</f>
        <v>0</v>
      </c>
      <c r="IVF19" s="487">
        <f t="shared" si="106"/>
        <v>0</v>
      </c>
      <c r="IVG19" s="487">
        <f t="shared" si="106"/>
        <v>0</v>
      </c>
      <c r="IVH19" s="487">
        <f t="shared" si="106"/>
        <v>0</v>
      </c>
      <c r="IVI19" s="487">
        <f t="shared" si="106"/>
        <v>0</v>
      </c>
      <c r="IVJ19" s="487">
        <f t="shared" si="106"/>
        <v>0</v>
      </c>
      <c r="IVK19" s="487">
        <f t="shared" si="106"/>
        <v>0</v>
      </c>
      <c r="IVL19" s="487">
        <f t="shared" si="106"/>
        <v>0</v>
      </c>
      <c r="IVM19" s="487">
        <f t="shared" si="106"/>
        <v>0</v>
      </c>
      <c r="IVN19" s="487">
        <f t="shared" si="106"/>
        <v>0</v>
      </c>
      <c r="IVO19" s="487">
        <f t="shared" si="106"/>
        <v>0</v>
      </c>
      <c r="IVP19" s="487">
        <f t="shared" si="106"/>
        <v>0</v>
      </c>
      <c r="IVQ19" s="487">
        <f t="shared" si="106"/>
        <v>0</v>
      </c>
      <c r="IVR19" s="487">
        <f t="shared" si="106"/>
        <v>0</v>
      </c>
      <c r="IVS19" s="487">
        <f t="shared" si="106"/>
        <v>0</v>
      </c>
      <c r="IVT19" s="487">
        <f t="shared" si="106"/>
        <v>0</v>
      </c>
      <c r="IVU19" s="487">
        <f t="shared" si="106"/>
        <v>0</v>
      </c>
      <c r="IVV19" s="487">
        <f t="shared" si="106"/>
        <v>0</v>
      </c>
      <c r="IVW19" s="487">
        <f t="shared" si="106"/>
        <v>0</v>
      </c>
      <c r="IVX19" s="487">
        <f t="shared" si="106"/>
        <v>0</v>
      </c>
      <c r="IVY19" s="487">
        <f t="shared" si="106"/>
        <v>0</v>
      </c>
      <c r="IVZ19" s="487">
        <f t="shared" si="106"/>
        <v>0</v>
      </c>
      <c r="IWA19" s="487">
        <f t="shared" si="106"/>
        <v>0</v>
      </c>
      <c r="IWB19" s="487">
        <f t="shared" si="106"/>
        <v>0</v>
      </c>
      <c r="IWC19" s="487">
        <f t="shared" si="106"/>
        <v>0</v>
      </c>
      <c r="IWD19" s="487">
        <f t="shared" si="106"/>
        <v>0</v>
      </c>
      <c r="IWE19" s="487">
        <f t="shared" si="106"/>
        <v>0</v>
      </c>
      <c r="IWF19" s="487">
        <f t="shared" si="106"/>
        <v>0</v>
      </c>
      <c r="IWG19" s="487">
        <f t="shared" si="106"/>
        <v>0</v>
      </c>
      <c r="IWH19" s="487">
        <f t="shared" si="106"/>
        <v>0</v>
      </c>
      <c r="IWI19" s="487">
        <f t="shared" si="106"/>
        <v>0</v>
      </c>
      <c r="IWJ19" s="487">
        <f t="shared" si="106"/>
        <v>0</v>
      </c>
      <c r="IWK19" s="487">
        <f t="shared" si="106"/>
        <v>0</v>
      </c>
      <c r="IWL19" s="487">
        <f t="shared" si="106"/>
        <v>0</v>
      </c>
      <c r="IWM19" s="487">
        <f t="shared" si="106"/>
        <v>0</v>
      </c>
      <c r="IWN19" s="487">
        <f t="shared" si="106"/>
        <v>0</v>
      </c>
      <c r="IWO19" s="487">
        <f t="shared" si="106"/>
        <v>0</v>
      </c>
      <c r="IWP19" s="487">
        <f t="shared" si="106"/>
        <v>0</v>
      </c>
      <c r="IWQ19" s="487">
        <f t="shared" si="106"/>
        <v>0</v>
      </c>
      <c r="IWR19" s="487">
        <f t="shared" si="106"/>
        <v>0</v>
      </c>
      <c r="IWS19" s="487">
        <f t="shared" si="106"/>
        <v>0</v>
      </c>
      <c r="IWT19" s="487">
        <f t="shared" si="106"/>
        <v>0</v>
      </c>
      <c r="IWU19" s="487">
        <f t="shared" si="106"/>
        <v>0</v>
      </c>
      <c r="IWV19" s="487">
        <f t="shared" si="106"/>
        <v>0</v>
      </c>
      <c r="IWW19" s="487">
        <f t="shared" si="106"/>
        <v>0</v>
      </c>
      <c r="IWX19" s="487">
        <f t="shared" si="106"/>
        <v>0</v>
      </c>
      <c r="IWY19" s="487">
        <f t="shared" si="106"/>
        <v>0</v>
      </c>
      <c r="IWZ19" s="487">
        <f t="shared" si="106"/>
        <v>0</v>
      </c>
      <c r="IXA19" s="487">
        <f t="shared" si="106"/>
        <v>0</v>
      </c>
      <c r="IXB19" s="487">
        <f t="shared" si="106"/>
        <v>0</v>
      </c>
      <c r="IXC19" s="487">
        <f t="shared" si="106"/>
        <v>0</v>
      </c>
      <c r="IXD19" s="487">
        <f t="shared" si="106"/>
        <v>0</v>
      </c>
      <c r="IXE19" s="487">
        <f t="shared" si="106"/>
        <v>0</v>
      </c>
      <c r="IXF19" s="487">
        <f t="shared" si="106"/>
        <v>0</v>
      </c>
      <c r="IXG19" s="487">
        <f t="shared" si="106"/>
        <v>0</v>
      </c>
      <c r="IXH19" s="487">
        <f t="shared" si="106"/>
        <v>0</v>
      </c>
      <c r="IXI19" s="487">
        <f t="shared" si="106"/>
        <v>0</v>
      </c>
      <c r="IXJ19" s="487">
        <f t="shared" si="106"/>
        <v>0</v>
      </c>
      <c r="IXK19" s="487">
        <f t="shared" si="106"/>
        <v>0</v>
      </c>
      <c r="IXL19" s="487">
        <f t="shared" si="106"/>
        <v>0</v>
      </c>
      <c r="IXM19" s="487">
        <f t="shared" si="106"/>
        <v>0</v>
      </c>
      <c r="IXN19" s="487">
        <f t="shared" si="106"/>
        <v>0</v>
      </c>
      <c r="IXO19" s="487">
        <f t="shared" si="106"/>
        <v>0</v>
      </c>
      <c r="IXP19" s="487">
        <f t="shared" si="106"/>
        <v>0</v>
      </c>
      <c r="IXQ19" s="487">
        <f t="shared" ref="IXQ19:JAB19" si="107">IXM8</f>
        <v>0</v>
      </c>
      <c r="IXR19" s="487">
        <f t="shared" si="107"/>
        <v>0</v>
      </c>
      <c r="IXS19" s="487">
        <f t="shared" si="107"/>
        <v>0</v>
      </c>
      <c r="IXT19" s="487">
        <f t="shared" si="107"/>
        <v>0</v>
      </c>
      <c r="IXU19" s="487">
        <f t="shared" si="107"/>
        <v>0</v>
      </c>
      <c r="IXV19" s="487">
        <f t="shared" si="107"/>
        <v>0</v>
      </c>
      <c r="IXW19" s="487">
        <f t="shared" si="107"/>
        <v>0</v>
      </c>
      <c r="IXX19" s="487">
        <f t="shared" si="107"/>
        <v>0</v>
      </c>
      <c r="IXY19" s="487">
        <f t="shared" si="107"/>
        <v>0</v>
      </c>
      <c r="IXZ19" s="487">
        <f t="shared" si="107"/>
        <v>0</v>
      </c>
      <c r="IYA19" s="487">
        <f t="shared" si="107"/>
        <v>0</v>
      </c>
      <c r="IYB19" s="487">
        <f t="shared" si="107"/>
        <v>0</v>
      </c>
      <c r="IYC19" s="487">
        <f t="shared" si="107"/>
        <v>0</v>
      </c>
      <c r="IYD19" s="487">
        <f t="shared" si="107"/>
        <v>0</v>
      </c>
      <c r="IYE19" s="487">
        <f t="shared" si="107"/>
        <v>0</v>
      </c>
      <c r="IYF19" s="487">
        <f t="shared" si="107"/>
        <v>0</v>
      </c>
      <c r="IYG19" s="487">
        <f t="shared" si="107"/>
        <v>0</v>
      </c>
      <c r="IYH19" s="487">
        <f t="shared" si="107"/>
        <v>0</v>
      </c>
      <c r="IYI19" s="487">
        <f t="shared" si="107"/>
        <v>0</v>
      </c>
      <c r="IYJ19" s="487">
        <f t="shared" si="107"/>
        <v>0</v>
      </c>
      <c r="IYK19" s="487">
        <f t="shared" si="107"/>
        <v>0</v>
      </c>
      <c r="IYL19" s="487">
        <f t="shared" si="107"/>
        <v>0</v>
      </c>
      <c r="IYM19" s="487">
        <f t="shared" si="107"/>
        <v>0</v>
      </c>
      <c r="IYN19" s="487">
        <f t="shared" si="107"/>
        <v>0</v>
      </c>
      <c r="IYO19" s="487">
        <f t="shared" si="107"/>
        <v>0</v>
      </c>
      <c r="IYP19" s="487">
        <f t="shared" si="107"/>
        <v>0</v>
      </c>
      <c r="IYQ19" s="487">
        <f t="shared" si="107"/>
        <v>0</v>
      </c>
      <c r="IYR19" s="487">
        <f t="shared" si="107"/>
        <v>0</v>
      </c>
      <c r="IYS19" s="487">
        <f t="shared" si="107"/>
        <v>0</v>
      </c>
      <c r="IYT19" s="487">
        <f t="shared" si="107"/>
        <v>0</v>
      </c>
      <c r="IYU19" s="487">
        <f t="shared" si="107"/>
        <v>0</v>
      </c>
      <c r="IYV19" s="487">
        <f t="shared" si="107"/>
        <v>0</v>
      </c>
      <c r="IYW19" s="487">
        <f t="shared" si="107"/>
        <v>0</v>
      </c>
      <c r="IYX19" s="487">
        <f t="shared" si="107"/>
        <v>0</v>
      </c>
      <c r="IYY19" s="487">
        <f t="shared" si="107"/>
        <v>0</v>
      </c>
      <c r="IYZ19" s="487">
        <f t="shared" si="107"/>
        <v>0</v>
      </c>
      <c r="IZA19" s="487">
        <f t="shared" si="107"/>
        <v>0</v>
      </c>
      <c r="IZB19" s="487">
        <f t="shared" si="107"/>
        <v>0</v>
      </c>
      <c r="IZC19" s="487">
        <f t="shared" si="107"/>
        <v>0</v>
      </c>
      <c r="IZD19" s="487">
        <f t="shared" si="107"/>
        <v>0</v>
      </c>
      <c r="IZE19" s="487">
        <f t="shared" si="107"/>
        <v>0</v>
      </c>
      <c r="IZF19" s="487">
        <f t="shared" si="107"/>
        <v>0</v>
      </c>
      <c r="IZG19" s="487">
        <f t="shared" si="107"/>
        <v>0</v>
      </c>
      <c r="IZH19" s="487">
        <f t="shared" si="107"/>
        <v>0</v>
      </c>
      <c r="IZI19" s="487">
        <f t="shared" si="107"/>
        <v>0</v>
      </c>
      <c r="IZJ19" s="487">
        <f t="shared" si="107"/>
        <v>0</v>
      </c>
      <c r="IZK19" s="487">
        <f t="shared" si="107"/>
        <v>0</v>
      </c>
      <c r="IZL19" s="487">
        <f t="shared" si="107"/>
        <v>0</v>
      </c>
      <c r="IZM19" s="487">
        <f t="shared" si="107"/>
        <v>0</v>
      </c>
      <c r="IZN19" s="487">
        <f t="shared" si="107"/>
        <v>0</v>
      </c>
      <c r="IZO19" s="487">
        <f t="shared" si="107"/>
        <v>0</v>
      </c>
      <c r="IZP19" s="487">
        <f t="shared" si="107"/>
        <v>0</v>
      </c>
      <c r="IZQ19" s="487">
        <f t="shared" si="107"/>
        <v>0</v>
      </c>
      <c r="IZR19" s="487">
        <f t="shared" si="107"/>
        <v>0</v>
      </c>
      <c r="IZS19" s="487">
        <f t="shared" si="107"/>
        <v>0</v>
      </c>
      <c r="IZT19" s="487">
        <f t="shared" si="107"/>
        <v>0</v>
      </c>
      <c r="IZU19" s="487">
        <f t="shared" si="107"/>
        <v>0</v>
      </c>
      <c r="IZV19" s="487">
        <f t="shared" si="107"/>
        <v>0</v>
      </c>
      <c r="IZW19" s="487">
        <f t="shared" si="107"/>
        <v>0</v>
      </c>
      <c r="IZX19" s="487">
        <f t="shared" si="107"/>
        <v>0</v>
      </c>
      <c r="IZY19" s="487">
        <f t="shared" si="107"/>
        <v>0</v>
      </c>
      <c r="IZZ19" s="487">
        <f t="shared" si="107"/>
        <v>0</v>
      </c>
      <c r="JAA19" s="487">
        <f t="shared" si="107"/>
        <v>0</v>
      </c>
      <c r="JAB19" s="487">
        <f t="shared" si="107"/>
        <v>0</v>
      </c>
      <c r="JAC19" s="487">
        <f t="shared" ref="JAC19:JCN19" si="108">IZY8</f>
        <v>0</v>
      </c>
      <c r="JAD19" s="487">
        <f t="shared" si="108"/>
        <v>0</v>
      </c>
      <c r="JAE19" s="487">
        <f t="shared" si="108"/>
        <v>0</v>
      </c>
      <c r="JAF19" s="487">
        <f t="shared" si="108"/>
        <v>0</v>
      </c>
      <c r="JAG19" s="487">
        <f t="shared" si="108"/>
        <v>0</v>
      </c>
      <c r="JAH19" s="487">
        <f t="shared" si="108"/>
        <v>0</v>
      </c>
      <c r="JAI19" s="487">
        <f t="shared" si="108"/>
        <v>0</v>
      </c>
      <c r="JAJ19" s="487">
        <f t="shared" si="108"/>
        <v>0</v>
      </c>
      <c r="JAK19" s="487">
        <f t="shared" si="108"/>
        <v>0</v>
      </c>
      <c r="JAL19" s="487">
        <f t="shared" si="108"/>
        <v>0</v>
      </c>
      <c r="JAM19" s="487">
        <f t="shared" si="108"/>
        <v>0</v>
      </c>
      <c r="JAN19" s="487">
        <f t="shared" si="108"/>
        <v>0</v>
      </c>
      <c r="JAO19" s="487">
        <f t="shared" si="108"/>
        <v>0</v>
      </c>
      <c r="JAP19" s="487">
        <f t="shared" si="108"/>
        <v>0</v>
      </c>
      <c r="JAQ19" s="487">
        <f t="shared" si="108"/>
        <v>0</v>
      </c>
      <c r="JAR19" s="487">
        <f t="shared" si="108"/>
        <v>0</v>
      </c>
      <c r="JAS19" s="487">
        <f t="shared" si="108"/>
        <v>0</v>
      </c>
      <c r="JAT19" s="487">
        <f t="shared" si="108"/>
        <v>0</v>
      </c>
      <c r="JAU19" s="487">
        <f t="shared" si="108"/>
        <v>0</v>
      </c>
      <c r="JAV19" s="487">
        <f t="shared" si="108"/>
        <v>0</v>
      </c>
      <c r="JAW19" s="487">
        <f t="shared" si="108"/>
        <v>0</v>
      </c>
      <c r="JAX19" s="487">
        <f t="shared" si="108"/>
        <v>0</v>
      </c>
      <c r="JAY19" s="487">
        <f t="shared" si="108"/>
        <v>0</v>
      </c>
      <c r="JAZ19" s="487">
        <f t="shared" si="108"/>
        <v>0</v>
      </c>
      <c r="JBA19" s="487">
        <f t="shared" si="108"/>
        <v>0</v>
      </c>
      <c r="JBB19" s="487">
        <f t="shared" si="108"/>
        <v>0</v>
      </c>
      <c r="JBC19" s="487">
        <f t="shared" si="108"/>
        <v>0</v>
      </c>
      <c r="JBD19" s="487">
        <f t="shared" si="108"/>
        <v>0</v>
      </c>
      <c r="JBE19" s="487">
        <f t="shared" si="108"/>
        <v>0</v>
      </c>
      <c r="JBF19" s="487">
        <f t="shared" si="108"/>
        <v>0</v>
      </c>
      <c r="JBG19" s="487">
        <f t="shared" si="108"/>
        <v>0</v>
      </c>
      <c r="JBH19" s="487">
        <f t="shared" si="108"/>
        <v>0</v>
      </c>
      <c r="JBI19" s="487">
        <f t="shared" si="108"/>
        <v>0</v>
      </c>
      <c r="JBJ19" s="487">
        <f t="shared" si="108"/>
        <v>0</v>
      </c>
      <c r="JBK19" s="487">
        <f t="shared" si="108"/>
        <v>0</v>
      </c>
      <c r="JBL19" s="487">
        <f t="shared" si="108"/>
        <v>0</v>
      </c>
      <c r="JBM19" s="487">
        <f t="shared" si="108"/>
        <v>0</v>
      </c>
      <c r="JBN19" s="487">
        <f t="shared" si="108"/>
        <v>0</v>
      </c>
      <c r="JBO19" s="487">
        <f t="shared" si="108"/>
        <v>0</v>
      </c>
      <c r="JBP19" s="487">
        <f t="shared" si="108"/>
        <v>0</v>
      </c>
      <c r="JBQ19" s="487">
        <f t="shared" si="108"/>
        <v>0</v>
      </c>
      <c r="JBR19" s="487">
        <f t="shared" si="108"/>
        <v>0</v>
      </c>
      <c r="JBS19" s="487">
        <f t="shared" si="108"/>
        <v>0</v>
      </c>
      <c r="JBT19" s="487">
        <f t="shared" si="108"/>
        <v>0</v>
      </c>
      <c r="JBU19" s="487">
        <f t="shared" si="108"/>
        <v>0</v>
      </c>
      <c r="JBV19" s="487">
        <f t="shared" si="108"/>
        <v>0</v>
      </c>
      <c r="JBW19" s="487">
        <f t="shared" si="108"/>
        <v>0</v>
      </c>
      <c r="JBX19" s="487">
        <f t="shared" si="108"/>
        <v>0</v>
      </c>
      <c r="JBY19" s="487">
        <f t="shared" si="108"/>
        <v>0</v>
      </c>
      <c r="JBZ19" s="487">
        <f t="shared" si="108"/>
        <v>0</v>
      </c>
      <c r="JCA19" s="487">
        <f t="shared" si="108"/>
        <v>0</v>
      </c>
      <c r="JCB19" s="487">
        <f t="shared" si="108"/>
        <v>0</v>
      </c>
      <c r="JCC19" s="487">
        <f t="shared" si="108"/>
        <v>0</v>
      </c>
      <c r="JCD19" s="487">
        <f t="shared" si="108"/>
        <v>0</v>
      </c>
      <c r="JCE19" s="487">
        <f t="shared" si="108"/>
        <v>0</v>
      </c>
      <c r="JCF19" s="487">
        <f t="shared" si="108"/>
        <v>0</v>
      </c>
      <c r="JCG19" s="487">
        <f t="shared" si="108"/>
        <v>0</v>
      </c>
      <c r="JCH19" s="487">
        <f t="shared" si="108"/>
        <v>0</v>
      </c>
      <c r="JCI19" s="487">
        <f t="shared" si="108"/>
        <v>0</v>
      </c>
      <c r="JCJ19" s="487">
        <f t="shared" si="108"/>
        <v>0</v>
      </c>
      <c r="JCK19" s="487">
        <f t="shared" si="108"/>
        <v>0</v>
      </c>
      <c r="JCL19" s="487">
        <f t="shared" si="108"/>
        <v>0</v>
      </c>
      <c r="JCM19" s="487">
        <f t="shared" si="108"/>
        <v>0</v>
      </c>
      <c r="JCN19" s="487">
        <f t="shared" si="108"/>
        <v>0</v>
      </c>
      <c r="JCO19" s="487">
        <f t="shared" ref="JCO19:JEZ19" si="109">JCK8</f>
        <v>0</v>
      </c>
      <c r="JCP19" s="487">
        <f t="shared" si="109"/>
        <v>0</v>
      </c>
      <c r="JCQ19" s="487">
        <f t="shared" si="109"/>
        <v>0</v>
      </c>
      <c r="JCR19" s="487">
        <f t="shared" si="109"/>
        <v>0</v>
      </c>
      <c r="JCS19" s="487">
        <f t="shared" si="109"/>
        <v>0</v>
      </c>
      <c r="JCT19" s="487">
        <f t="shared" si="109"/>
        <v>0</v>
      </c>
      <c r="JCU19" s="487">
        <f t="shared" si="109"/>
        <v>0</v>
      </c>
      <c r="JCV19" s="487">
        <f t="shared" si="109"/>
        <v>0</v>
      </c>
      <c r="JCW19" s="487">
        <f t="shared" si="109"/>
        <v>0</v>
      </c>
      <c r="JCX19" s="487">
        <f t="shared" si="109"/>
        <v>0</v>
      </c>
      <c r="JCY19" s="487">
        <f t="shared" si="109"/>
        <v>0</v>
      </c>
      <c r="JCZ19" s="487">
        <f t="shared" si="109"/>
        <v>0</v>
      </c>
      <c r="JDA19" s="487">
        <f t="shared" si="109"/>
        <v>0</v>
      </c>
      <c r="JDB19" s="487">
        <f t="shared" si="109"/>
        <v>0</v>
      </c>
      <c r="JDC19" s="487">
        <f t="shared" si="109"/>
        <v>0</v>
      </c>
      <c r="JDD19" s="487">
        <f t="shared" si="109"/>
        <v>0</v>
      </c>
      <c r="JDE19" s="487">
        <f t="shared" si="109"/>
        <v>0</v>
      </c>
      <c r="JDF19" s="487">
        <f t="shared" si="109"/>
        <v>0</v>
      </c>
      <c r="JDG19" s="487">
        <f t="shared" si="109"/>
        <v>0</v>
      </c>
      <c r="JDH19" s="487">
        <f t="shared" si="109"/>
        <v>0</v>
      </c>
      <c r="JDI19" s="487">
        <f t="shared" si="109"/>
        <v>0</v>
      </c>
      <c r="JDJ19" s="487">
        <f t="shared" si="109"/>
        <v>0</v>
      </c>
      <c r="JDK19" s="487">
        <f t="shared" si="109"/>
        <v>0</v>
      </c>
      <c r="JDL19" s="487">
        <f t="shared" si="109"/>
        <v>0</v>
      </c>
      <c r="JDM19" s="487">
        <f t="shared" si="109"/>
        <v>0</v>
      </c>
      <c r="JDN19" s="487">
        <f t="shared" si="109"/>
        <v>0</v>
      </c>
      <c r="JDO19" s="487">
        <f t="shared" si="109"/>
        <v>0</v>
      </c>
      <c r="JDP19" s="487">
        <f t="shared" si="109"/>
        <v>0</v>
      </c>
      <c r="JDQ19" s="487">
        <f t="shared" si="109"/>
        <v>0</v>
      </c>
      <c r="JDR19" s="487">
        <f t="shared" si="109"/>
        <v>0</v>
      </c>
      <c r="JDS19" s="487">
        <f t="shared" si="109"/>
        <v>0</v>
      </c>
      <c r="JDT19" s="487">
        <f t="shared" si="109"/>
        <v>0</v>
      </c>
      <c r="JDU19" s="487">
        <f t="shared" si="109"/>
        <v>0</v>
      </c>
      <c r="JDV19" s="487">
        <f t="shared" si="109"/>
        <v>0</v>
      </c>
      <c r="JDW19" s="487">
        <f t="shared" si="109"/>
        <v>0</v>
      </c>
      <c r="JDX19" s="487">
        <f t="shared" si="109"/>
        <v>0</v>
      </c>
      <c r="JDY19" s="487">
        <f t="shared" si="109"/>
        <v>0</v>
      </c>
      <c r="JDZ19" s="487">
        <f t="shared" si="109"/>
        <v>0</v>
      </c>
      <c r="JEA19" s="487">
        <f t="shared" si="109"/>
        <v>0</v>
      </c>
      <c r="JEB19" s="487">
        <f t="shared" si="109"/>
        <v>0</v>
      </c>
      <c r="JEC19" s="487">
        <f t="shared" si="109"/>
        <v>0</v>
      </c>
      <c r="JED19" s="487">
        <f t="shared" si="109"/>
        <v>0</v>
      </c>
      <c r="JEE19" s="487">
        <f t="shared" si="109"/>
        <v>0</v>
      </c>
      <c r="JEF19" s="487">
        <f t="shared" si="109"/>
        <v>0</v>
      </c>
      <c r="JEG19" s="487">
        <f t="shared" si="109"/>
        <v>0</v>
      </c>
      <c r="JEH19" s="487">
        <f t="shared" si="109"/>
        <v>0</v>
      </c>
      <c r="JEI19" s="487">
        <f t="shared" si="109"/>
        <v>0</v>
      </c>
      <c r="JEJ19" s="487">
        <f t="shared" si="109"/>
        <v>0</v>
      </c>
      <c r="JEK19" s="487">
        <f t="shared" si="109"/>
        <v>0</v>
      </c>
      <c r="JEL19" s="487">
        <f t="shared" si="109"/>
        <v>0</v>
      </c>
      <c r="JEM19" s="487">
        <f t="shared" si="109"/>
        <v>0</v>
      </c>
      <c r="JEN19" s="487">
        <f t="shared" si="109"/>
        <v>0</v>
      </c>
      <c r="JEO19" s="487">
        <f t="shared" si="109"/>
        <v>0</v>
      </c>
      <c r="JEP19" s="487">
        <f t="shared" si="109"/>
        <v>0</v>
      </c>
      <c r="JEQ19" s="487">
        <f t="shared" si="109"/>
        <v>0</v>
      </c>
      <c r="JER19" s="487">
        <f t="shared" si="109"/>
        <v>0</v>
      </c>
      <c r="JES19" s="487">
        <f t="shared" si="109"/>
        <v>0</v>
      </c>
      <c r="JET19" s="487">
        <f t="shared" si="109"/>
        <v>0</v>
      </c>
      <c r="JEU19" s="487">
        <f t="shared" si="109"/>
        <v>0</v>
      </c>
      <c r="JEV19" s="487">
        <f t="shared" si="109"/>
        <v>0</v>
      </c>
      <c r="JEW19" s="487">
        <f t="shared" si="109"/>
        <v>0</v>
      </c>
      <c r="JEX19" s="487">
        <f t="shared" si="109"/>
        <v>0</v>
      </c>
      <c r="JEY19" s="487">
        <f t="shared" si="109"/>
        <v>0</v>
      </c>
      <c r="JEZ19" s="487">
        <f t="shared" si="109"/>
        <v>0</v>
      </c>
      <c r="JFA19" s="487">
        <f t="shared" ref="JFA19:JHL19" si="110">JEW8</f>
        <v>0</v>
      </c>
      <c r="JFB19" s="487">
        <f t="shared" si="110"/>
        <v>0</v>
      </c>
      <c r="JFC19" s="487">
        <f t="shared" si="110"/>
        <v>0</v>
      </c>
      <c r="JFD19" s="487">
        <f t="shared" si="110"/>
        <v>0</v>
      </c>
      <c r="JFE19" s="487">
        <f t="shared" si="110"/>
        <v>0</v>
      </c>
      <c r="JFF19" s="487">
        <f t="shared" si="110"/>
        <v>0</v>
      </c>
      <c r="JFG19" s="487">
        <f t="shared" si="110"/>
        <v>0</v>
      </c>
      <c r="JFH19" s="487">
        <f t="shared" si="110"/>
        <v>0</v>
      </c>
      <c r="JFI19" s="487">
        <f t="shared" si="110"/>
        <v>0</v>
      </c>
      <c r="JFJ19" s="487">
        <f t="shared" si="110"/>
        <v>0</v>
      </c>
      <c r="JFK19" s="487">
        <f t="shared" si="110"/>
        <v>0</v>
      </c>
      <c r="JFL19" s="487">
        <f t="shared" si="110"/>
        <v>0</v>
      </c>
      <c r="JFM19" s="487">
        <f t="shared" si="110"/>
        <v>0</v>
      </c>
      <c r="JFN19" s="487">
        <f t="shared" si="110"/>
        <v>0</v>
      </c>
      <c r="JFO19" s="487">
        <f t="shared" si="110"/>
        <v>0</v>
      </c>
      <c r="JFP19" s="487">
        <f t="shared" si="110"/>
        <v>0</v>
      </c>
      <c r="JFQ19" s="487">
        <f t="shared" si="110"/>
        <v>0</v>
      </c>
      <c r="JFR19" s="487">
        <f t="shared" si="110"/>
        <v>0</v>
      </c>
      <c r="JFS19" s="487">
        <f t="shared" si="110"/>
        <v>0</v>
      </c>
      <c r="JFT19" s="487">
        <f t="shared" si="110"/>
        <v>0</v>
      </c>
      <c r="JFU19" s="487">
        <f t="shared" si="110"/>
        <v>0</v>
      </c>
      <c r="JFV19" s="487">
        <f t="shared" si="110"/>
        <v>0</v>
      </c>
      <c r="JFW19" s="487">
        <f t="shared" si="110"/>
        <v>0</v>
      </c>
      <c r="JFX19" s="487">
        <f t="shared" si="110"/>
        <v>0</v>
      </c>
      <c r="JFY19" s="487">
        <f t="shared" si="110"/>
        <v>0</v>
      </c>
      <c r="JFZ19" s="487">
        <f t="shared" si="110"/>
        <v>0</v>
      </c>
      <c r="JGA19" s="487">
        <f t="shared" si="110"/>
        <v>0</v>
      </c>
      <c r="JGB19" s="487">
        <f t="shared" si="110"/>
        <v>0</v>
      </c>
      <c r="JGC19" s="487">
        <f t="shared" si="110"/>
        <v>0</v>
      </c>
      <c r="JGD19" s="487">
        <f t="shared" si="110"/>
        <v>0</v>
      </c>
      <c r="JGE19" s="487">
        <f t="shared" si="110"/>
        <v>0</v>
      </c>
      <c r="JGF19" s="487">
        <f t="shared" si="110"/>
        <v>0</v>
      </c>
      <c r="JGG19" s="487">
        <f t="shared" si="110"/>
        <v>0</v>
      </c>
      <c r="JGH19" s="487">
        <f t="shared" si="110"/>
        <v>0</v>
      </c>
      <c r="JGI19" s="487">
        <f t="shared" si="110"/>
        <v>0</v>
      </c>
      <c r="JGJ19" s="487">
        <f t="shared" si="110"/>
        <v>0</v>
      </c>
      <c r="JGK19" s="487">
        <f t="shared" si="110"/>
        <v>0</v>
      </c>
      <c r="JGL19" s="487">
        <f t="shared" si="110"/>
        <v>0</v>
      </c>
      <c r="JGM19" s="487">
        <f t="shared" si="110"/>
        <v>0</v>
      </c>
      <c r="JGN19" s="487">
        <f t="shared" si="110"/>
        <v>0</v>
      </c>
      <c r="JGO19" s="487">
        <f t="shared" si="110"/>
        <v>0</v>
      </c>
      <c r="JGP19" s="487">
        <f t="shared" si="110"/>
        <v>0</v>
      </c>
      <c r="JGQ19" s="487">
        <f t="shared" si="110"/>
        <v>0</v>
      </c>
      <c r="JGR19" s="487">
        <f t="shared" si="110"/>
        <v>0</v>
      </c>
      <c r="JGS19" s="487">
        <f t="shared" si="110"/>
        <v>0</v>
      </c>
      <c r="JGT19" s="487">
        <f t="shared" si="110"/>
        <v>0</v>
      </c>
      <c r="JGU19" s="487">
        <f t="shared" si="110"/>
        <v>0</v>
      </c>
      <c r="JGV19" s="487">
        <f t="shared" si="110"/>
        <v>0</v>
      </c>
      <c r="JGW19" s="487">
        <f t="shared" si="110"/>
        <v>0</v>
      </c>
      <c r="JGX19" s="487">
        <f t="shared" si="110"/>
        <v>0</v>
      </c>
      <c r="JGY19" s="487">
        <f t="shared" si="110"/>
        <v>0</v>
      </c>
      <c r="JGZ19" s="487">
        <f t="shared" si="110"/>
        <v>0</v>
      </c>
      <c r="JHA19" s="487">
        <f t="shared" si="110"/>
        <v>0</v>
      </c>
      <c r="JHB19" s="487">
        <f t="shared" si="110"/>
        <v>0</v>
      </c>
      <c r="JHC19" s="487">
        <f t="shared" si="110"/>
        <v>0</v>
      </c>
      <c r="JHD19" s="487">
        <f t="shared" si="110"/>
        <v>0</v>
      </c>
      <c r="JHE19" s="487">
        <f t="shared" si="110"/>
        <v>0</v>
      </c>
      <c r="JHF19" s="487">
        <f t="shared" si="110"/>
        <v>0</v>
      </c>
      <c r="JHG19" s="487">
        <f t="shared" si="110"/>
        <v>0</v>
      </c>
      <c r="JHH19" s="487">
        <f t="shared" si="110"/>
        <v>0</v>
      </c>
      <c r="JHI19" s="487">
        <f t="shared" si="110"/>
        <v>0</v>
      </c>
      <c r="JHJ19" s="487">
        <f t="shared" si="110"/>
        <v>0</v>
      </c>
      <c r="JHK19" s="487">
        <f t="shared" si="110"/>
        <v>0</v>
      </c>
      <c r="JHL19" s="487">
        <f t="shared" si="110"/>
        <v>0</v>
      </c>
      <c r="JHM19" s="487">
        <f t="shared" ref="JHM19:JJX19" si="111">JHI8</f>
        <v>0</v>
      </c>
      <c r="JHN19" s="487">
        <f t="shared" si="111"/>
        <v>0</v>
      </c>
      <c r="JHO19" s="487">
        <f t="shared" si="111"/>
        <v>0</v>
      </c>
      <c r="JHP19" s="487">
        <f t="shared" si="111"/>
        <v>0</v>
      </c>
      <c r="JHQ19" s="487">
        <f t="shared" si="111"/>
        <v>0</v>
      </c>
      <c r="JHR19" s="487">
        <f t="shared" si="111"/>
        <v>0</v>
      </c>
      <c r="JHS19" s="487">
        <f t="shared" si="111"/>
        <v>0</v>
      </c>
      <c r="JHT19" s="487">
        <f t="shared" si="111"/>
        <v>0</v>
      </c>
      <c r="JHU19" s="487">
        <f t="shared" si="111"/>
        <v>0</v>
      </c>
      <c r="JHV19" s="487">
        <f t="shared" si="111"/>
        <v>0</v>
      </c>
      <c r="JHW19" s="487">
        <f t="shared" si="111"/>
        <v>0</v>
      </c>
      <c r="JHX19" s="487">
        <f t="shared" si="111"/>
        <v>0</v>
      </c>
      <c r="JHY19" s="487">
        <f t="shared" si="111"/>
        <v>0</v>
      </c>
      <c r="JHZ19" s="487">
        <f t="shared" si="111"/>
        <v>0</v>
      </c>
      <c r="JIA19" s="487">
        <f t="shared" si="111"/>
        <v>0</v>
      </c>
      <c r="JIB19" s="487">
        <f t="shared" si="111"/>
        <v>0</v>
      </c>
      <c r="JIC19" s="487">
        <f t="shared" si="111"/>
        <v>0</v>
      </c>
      <c r="JID19" s="487">
        <f t="shared" si="111"/>
        <v>0</v>
      </c>
      <c r="JIE19" s="487">
        <f t="shared" si="111"/>
        <v>0</v>
      </c>
      <c r="JIF19" s="487">
        <f t="shared" si="111"/>
        <v>0</v>
      </c>
      <c r="JIG19" s="487">
        <f t="shared" si="111"/>
        <v>0</v>
      </c>
      <c r="JIH19" s="487">
        <f t="shared" si="111"/>
        <v>0</v>
      </c>
      <c r="JII19" s="487">
        <f t="shared" si="111"/>
        <v>0</v>
      </c>
      <c r="JIJ19" s="487">
        <f t="shared" si="111"/>
        <v>0</v>
      </c>
      <c r="JIK19" s="487">
        <f t="shared" si="111"/>
        <v>0</v>
      </c>
      <c r="JIL19" s="487">
        <f t="shared" si="111"/>
        <v>0</v>
      </c>
      <c r="JIM19" s="487">
        <f t="shared" si="111"/>
        <v>0</v>
      </c>
      <c r="JIN19" s="487">
        <f t="shared" si="111"/>
        <v>0</v>
      </c>
      <c r="JIO19" s="487">
        <f t="shared" si="111"/>
        <v>0</v>
      </c>
      <c r="JIP19" s="487">
        <f t="shared" si="111"/>
        <v>0</v>
      </c>
      <c r="JIQ19" s="487">
        <f t="shared" si="111"/>
        <v>0</v>
      </c>
      <c r="JIR19" s="487">
        <f t="shared" si="111"/>
        <v>0</v>
      </c>
      <c r="JIS19" s="487">
        <f t="shared" si="111"/>
        <v>0</v>
      </c>
      <c r="JIT19" s="487">
        <f t="shared" si="111"/>
        <v>0</v>
      </c>
      <c r="JIU19" s="487">
        <f t="shared" si="111"/>
        <v>0</v>
      </c>
      <c r="JIV19" s="487">
        <f t="shared" si="111"/>
        <v>0</v>
      </c>
      <c r="JIW19" s="487">
        <f t="shared" si="111"/>
        <v>0</v>
      </c>
      <c r="JIX19" s="487">
        <f t="shared" si="111"/>
        <v>0</v>
      </c>
      <c r="JIY19" s="487">
        <f t="shared" si="111"/>
        <v>0</v>
      </c>
      <c r="JIZ19" s="487">
        <f t="shared" si="111"/>
        <v>0</v>
      </c>
      <c r="JJA19" s="487">
        <f t="shared" si="111"/>
        <v>0</v>
      </c>
      <c r="JJB19" s="487">
        <f t="shared" si="111"/>
        <v>0</v>
      </c>
      <c r="JJC19" s="487">
        <f t="shared" si="111"/>
        <v>0</v>
      </c>
      <c r="JJD19" s="487">
        <f t="shared" si="111"/>
        <v>0</v>
      </c>
      <c r="JJE19" s="487">
        <f t="shared" si="111"/>
        <v>0</v>
      </c>
      <c r="JJF19" s="487">
        <f t="shared" si="111"/>
        <v>0</v>
      </c>
      <c r="JJG19" s="487">
        <f t="shared" si="111"/>
        <v>0</v>
      </c>
      <c r="JJH19" s="487">
        <f t="shared" si="111"/>
        <v>0</v>
      </c>
      <c r="JJI19" s="487">
        <f t="shared" si="111"/>
        <v>0</v>
      </c>
      <c r="JJJ19" s="487">
        <f t="shared" si="111"/>
        <v>0</v>
      </c>
      <c r="JJK19" s="487">
        <f t="shared" si="111"/>
        <v>0</v>
      </c>
      <c r="JJL19" s="487">
        <f t="shared" si="111"/>
        <v>0</v>
      </c>
      <c r="JJM19" s="487">
        <f t="shared" si="111"/>
        <v>0</v>
      </c>
      <c r="JJN19" s="487">
        <f t="shared" si="111"/>
        <v>0</v>
      </c>
      <c r="JJO19" s="487">
        <f t="shared" si="111"/>
        <v>0</v>
      </c>
      <c r="JJP19" s="487">
        <f t="shared" si="111"/>
        <v>0</v>
      </c>
      <c r="JJQ19" s="487">
        <f t="shared" si="111"/>
        <v>0</v>
      </c>
      <c r="JJR19" s="487">
        <f t="shared" si="111"/>
        <v>0</v>
      </c>
      <c r="JJS19" s="487">
        <f t="shared" si="111"/>
        <v>0</v>
      </c>
      <c r="JJT19" s="487">
        <f t="shared" si="111"/>
        <v>0</v>
      </c>
      <c r="JJU19" s="487">
        <f t="shared" si="111"/>
        <v>0</v>
      </c>
      <c r="JJV19" s="487">
        <f t="shared" si="111"/>
        <v>0</v>
      </c>
      <c r="JJW19" s="487">
        <f t="shared" si="111"/>
        <v>0</v>
      </c>
      <c r="JJX19" s="487">
        <f t="shared" si="111"/>
        <v>0</v>
      </c>
      <c r="JJY19" s="487">
        <f t="shared" ref="JJY19:JMJ19" si="112">JJU8</f>
        <v>0</v>
      </c>
      <c r="JJZ19" s="487">
        <f t="shared" si="112"/>
        <v>0</v>
      </c>
      <c r="JKA19" s="487">
        <f t="shared" si="112"/>
        <v>0</v>
      </c>
      <c r="JKB19" s="487">
        <f t="shared" si="112"/>
        <v>0</v>
      </c>
      <c r="JKC19" s="487">
        <f t="shared" si="112"/>
        <v>0</v>
      </c>
      <c r="JKD19" s="487">
        <f t="shared" si="112"/>
        <v>0</v>
      </c>
      <c r="JKE19" s="487">
        <f t="shared" si="112"/>
        <v>0</v>
      </c>
      <c r="JKF19" s="487">
        <f t="shared" si="112"/>
        <v>0</v>
      </c>
      <c r="JKG19" s="487">
        <f t="shared" si="112"/>
        <v>0</v>
      </c>
      <c r="JKH19" s="487">
        <f t="shared" si="112"/>
        <v>0</v>
      </c>
      <c r="JKI19" s="487">
        <f t="shared" si="112"/>
        <v>0</v>
      </c>
      <c r="JKJ19" s="487">
        <f t="shared" si="112"/>
        <v>0</v>
      </c>
      <c r="JKK19" s="487">
        <f t="shared" si="112"/>
        <v>0</v>
      </c>
      <c r="JKL19" s="487">
        <f t="shared" si="112"/>
        <v>0</v>
      </c>
      <c r="JKM19" s="487">
        <f t="shared" si="112"/>
        <v>0</v>
      </c>
      <c r="JKN19" s="487">
        <f t="shared" si="112"/>
        <v>0</v>
      </c>
      <c r="JKO19" s="487">
        <f t="shared" si="112"/>
        <v>0</v>
      </c>
      <c r="JKP19" s="487">
        <f t="shared" si="112"/>
        <v>0</v>
      </c>
      <c r="JKQ19" s="487">
        <f t="shared" si="112"/>
        <v>0</v>
      </c>
      <c r="JKR19" s="487">
        <f t="shared" si="112"/>
        <v>0</v>
      </c>
      <c r="JKS19" s="487">
        <f t="shared" si="112"/>
        <v>0</v>
      </c>
      <c r="JKT19" s="487">
        <f t="shared" si="112"/>
        <v>0</v>
      </c>
      <c r="JKU19" s="487">
        <f t="shared" si="112"/>
        <v>0</v>
      </c>
      <c r="JKV19" s="487">
        <f t="shared" si="112"/>
        <v>0</v>
      </c>
      <c r="JKW19" s="487">
        <f t="shared" si="112"/>
        <v>0</v>
      </c>
      <c r="JKX19" s="487">
        <f t="shared" si="112"/>
        <v>0</v>
      </c>
      <c r="JKY19" s="487">
        <f t="shared" si="112"/>
        <v>0</v>
      </c>
      <c r="JKZ19" s="487">
        <f t="shared" si="112"/>
        <v>0</v>
      </c>
      <c r="JLA19" s="487">
        <f t="shared" si="112"/>
        <v>0</v>
      </c>
      <c r="JLB19" s="487">
        <f t="shared" si="112"/>
        <v>0</v>
      </c>
      <c r="JLC19" s="487">
        <f t="shared" si="112"/>
        <v>0</v>
      </c>
      <c r="JLD19" s="487">
        <f t="shared" si="112"/>
        <v>0</v>
      </c>
      <c r="JLE19" s="487">
        <f t="shared" si="112"/>
        <v>0</v>
      </c>
      <c r="JLF19" s="487">
        <f t="shared" si="112"/>
        <v>0</v>
      </c>
      <c r="JLG19" s="487">
        <f t="shared" si="112"/>
        <v>0</v>
      </c>
      <c r="JLH19" s="487">
        <f t="shared" si="112"/>
        <v>0</v>
      </c>
      <c r="JLI19" s="487">
        <f t="shared" si="112"/>
        <v>0</v>
      </c>
      <c r="JLJ19" s="487">
        <f t="shared" si="112"/>
        <v>0</v>
      </c>
      <c r="JLK19" s="487">
        <f t="shared" si="112"/>
        <v>0</v>
      </c>
      <c r="JLL19" s="487">
        <f t="shared" si="112"/>
        <v>0</v>
      </c>
      <c r="JLM19" s="487">
        <f t="shared" si="112"/>
        <v>0</v>
      </c>
      <c r="JLN19" s="487">
        <f t="shared" si="112"/>
        <v>0</v>
      </c>
      <c r="JLO19" s="487">
        <f t="shared" si="112"/>
        <v>0</v>
      </c>
      <c r="JLP19" s="487">
        <f t="shared" si="112"/>
        <v>0</v>
      </c>
      <c r="JLQ19" s="487">
        <f t="shared" si="112"/>
        <v>0</v>
      </c>
      <c r="JLR19" s="487">
        <f t="shared" si="112"/>
        <v>0</v>
      </c>
      <c r="JLS19" s="487">
        <f t="shared" si="112"/>
        <v>0</v>
      </c>
      <c r="JLT19" s="487">
        <f t="shared" si="112"/>
        <v>0</v>
      </c>
      <c r="JLU19" s="487">
        <f t="shared" si="112"/>
        <v>0</v>
      </c>
      <c r="JLV19" s="487">
        <f t="shared" si="112"/>
        <v>0</v>
      </c>
      <c r="JLW19" s="487">
        <f t="shared" si="112"/>
        <v>0</v>
      </c>
      <c r="JLX19" s="487">
        <f t="shared" si="112"/>
        <v>0</v>
      </c>
      <c r="JLY19" s="487">
        <f t="shared" si="112"/>
        <v>0</v>
      </c>
      <c r="JLZ19" s="487">
        <f t="shared" si="112"/>
        <v>0</v>
      </c>
      <c r="JMA19" s="487">
        <f t="shared" si="112"/>
        <v>0</v>
      </c>
      <c r="JMB19" s="487">
        <f t="shared" si="112"/>
        <v>0</v>
      </c>
      <c r="JMC19" s="487">
        <f t="shared" si="112"/>
        <v>0</v>
      </c>
      <c r="JMD19" s="487">
        <f t="shared" si="112"/>
        <v>0</v>
      </c>
      <c r="JME19" s="487">
        <f t="shared" si="112"/>
        <v>0</v>
      </c>
      <c r="JMF19" s="487">
        <f t="shared" si="112"/>
        <v>0</v>
      </c>
      <c r="JMG19" s="487">
        <f t="shared" si="112"/>
        <v>0</v>
      </c>
      <c r="JMH19" s="487">
        <f t="shared" si="112"/>
        <v>0</v>
      </c>
      <c r="JMI19" s="487">
        <f t="shared" si="112"/>
        <v>0</v>
      </c>
      <c r="JMJ19" s="487">
        <f t="shared" si="112"/>
        <v>0</v>
      </c>
      <c r="JMK19" s="487">
        <f t="shared" ref="JMK19:JOV19" si="113">JMG8</f>
        <v>0</v>
      </c>
      <c r="JML19" s="487">
        <f t="shared" si="113"/>
        <v>0</v>
      </c>
      <c r="JMM19" s="487">
        <f t="shared" si="113"/>
        <v>0</v>
      </c>
      <c r="JMN19" s="487">
        <f t="shared" si="113"/>
        <v>0</v>
      </c>
      <c r="JMO19" s="487">
        <f t="shared" si="113"/>
        <v>0</v>
      </c>
      <c r="JMP19" s="487">
        <f t="shared" si="113"/>
        <v>0</v>
      </c>
      <c r="JMQ19" s="487">
        <f t="shared" si="113"/>
        <v>0</v>
      </c>
      <c r="JMR19" s="487">
        <f t="shared" si="113"/>
        <v>0</v>
      </c>
      <c r="JMS19" s="487">
        <f t="shared" si="113"/>
        <v>0</v>
      </c>
      <c r="JMT19" s="487">
        <f t="shared" si="113"/>
        <v>0</v>
      </c>
      <c r="JMU19" s="487">
        <f t="shared" si="113"/>
        <v>0</v>
      </c>
      <c r="JMV19" s="487">
        <f t="shared" si="113"/>
        <v>0</v>
      </c>
      <c r="JMW19" s="487">
        <f t="shared" si="113"/>
        <v>0</v>
      </c>
      <c r="JMX19" s="487">
        <f t="shared" si="113"/>
        <v>0</v>
      </c>
      <c r="JMY19" s="487">
        <f t="shared" si="113"/>
        <v>0</v>
      </c>
      <c r="JMZ19" s="487">
        <f t="shared" si="113"/>
        <v>0</v>
      </c>
      <c r="JNA19" s="487">
        <f t="shared" si="113"/>
        <v>0</v>
      </c>
      <c r="JNB19" s="487">
        <f t="shared" si="113"/>
        <v>0</v>
      </c>
      <c r="JNC19" s="487">
        <f t="shared" si="113"/>
        <v>0</v>
      </c>
      <c r="JND19" s="487">
        <f t="shared" si="113"/>
        <v>0</v>
      </c>
      <c r="JNE19" s="487">
        <f t="shared" si="113"/>
        <v>0</v>
      </c>
      <c r="JNF19" s="487">
        <f t="shared" si="113"/>
        <v>0</v>
      </c>
      <c r="JNG19" s="487">
        <f t="shared" si="113"/>
        <v>0</v>
      </c>
      <c r="JNH19" s="487">
        <f t="shared" si="113"/>
        <v>0</v>
      </c>
      <c r="JNI19" s="487">
        <f t="shared" si="113"/>
        <v>0</v>
      </c>
      <c r="JNJ19" s="487">
        <f t="shared" si="113"/>
        <v>0</v>
      </c>
      <c r="JNK19" s="487">
        <f t="shared" si="113"/>
        <v>0</v>
      </c>
      <c r="JNL19" s="487">
        <f t="shared" si="113"/>
        <v>0</v>
      </c>
      <c r="JNM19" s="487">
        <f t="shared" si="113"/>
        <v>0</v>
      </c>
      <c r="JNN19" s="487">
        <f t="shared" si="113"/>
        <v>0</v>
      </c>
      <c r="JNO19" s="487">
        <f t="shared" si="113"/>
        <v>0</v>
      </c>
      <c r="JNP19" s="487">
        <f t="shared" si="113"/>
        <v>0</v>
      </c>
      <c r="JNQ19" s="487">
        <f t="shared" si="113"/>
        <v>0</v>
      </c>
      <c r="JNR19" s="487">
        <f t="shared" si="113"/>
        <v>0</v>
      </c>
      <c r="JNS19" s="487">
        <f t="shared" si="113"/>
        <v>0</v>
      </c>
      <c r="JNT19" s="487">
        <f t="shared" si="113"/>
        <v>0</v>
      </c>
      <c r="JNU19" s="487">
        <f t="shared" si="113"/>
        <v>0</v>
      </c>
      <c r="JNV19" s="487">
        <f t="shared" si="113"/>
        <v>0</v>
      </c>
      <c r="JNW19" s="487">
        <f t="shared" si="113"/>
        <v>0</v>
      </c>
      <c r="JNX19" s="487">
        <f t="shared" si="113"/>
        <v>0</v>
      </c>
      <c r="JNY19" s="487">
        <f t="shared" si="113"/>
        <v>0</v>
      </c>
      <c r="JNZ19" s="487">
        <f t="shared" si="113"/>
        <v>0</v>
      </c>
      <c r="JOA19" s="487">
        <f t="shared" si="113"/>
        <v>0</v>
      </c>
      <c r="JOB19" s="487">
        <f t="shared" si="113"/>
        <v>0</v>
      </c>
      <c r="JOC19" s="487">
        <f t="shared" si="113"/>
        <v>0</v>
      </c>
      <c r="JOD19" s="487">
        <f t="shared" si="113"/>
        <v>0</v>
      </c>
      <c r="JOE19" s="487">
        <f t="shared" si="113"/>
        <v>0</v>
      </c>
      <c r="JOF19" s="487">
        <f t="shared" si="113"/>
        <v>0</v>
      </c>
      <c r="JOG19" s="487">
        <f t="shared" si="113"/>
        <v>0</v>
      </c>
      <c r="JOH19" s="487">
        <f t="shared" si="113"/>
        <v>0</v>
      </c>
      <c r="JOI19" s="487">
        <f t="shared" si="113"/>
        <v>0</v>
      </c>
      <c r="JOJ19" s="487">
        <f t="shared" si="113"/>
        <v>0</v>
      </c>
      <c r="JOK19" s="487">
        <f t="shared" si="113"/>
        <v>0</v>
      </c>
      <c r="JOL19" s="487">
        <f t="shared" si="113"/>
        <v>0</v>
      </c>
      <c r="JOM19" s="487">
        <f t="shared" si="113"/>
        <v>0</v>
      </c>
      <c r="JON19" s="487">
        <f t="shared" si="113"/>
        <v>0</v>
      </c>
      <c r="JOO19" s="487">
        <f t="shared" si="113"/>
        <v>0</v>
      </c>
      <c r="JOP19" s="487">
        <f t="shared" si="113"/>
        <v>0</v>
      </c>
      <c r="JOQ19" s="487">
        <f t="shared" si="113"/>
        <v>0</v>
      </c>
      <c r="JOR19" s="487">
        <f t="shared" si="113"/>
        <v>0</v>
      </c>
      <c r="JOS19" s="487">
        <f t="shared" si="113"/>
        <v>0</v>
      </c>
      <c r="JOT19" s="487">
        <f t="shared" si="113"/>
        <v>0</v>
      </c>
      <c r="JOU19" s="487">
        <f t="shared" si="113"/>
        <v>0</v>
      </c>
      <c r="JOV19" s="487">
        <f t="shared" si="113"/>
        <v>0</v>
      </c>
      <c r="JOW19" s="487">
        <f t="shared" ref="JOW19:JRH19" si="114">JOS8</f>
        <v>0</v>
      </c>
      <c r="JOX19" s="487">
        <f t="shared" si="114"/>
        <v>0</v>
      </c>
      <c r="JOY19" s="487">
        <f t="shared" si="114"/>
        <v>0</v>
      </c>
      <c r="JOZ19" s="487">
        <f t="shared" si="114"/>
        <v>0</v>
      </c>
      <c r="JPA19" s="487">
        <f t="shared" si="114"/>
        <v>0</v>
      </c>
      <c r="JPB19" s="487">
        <f t="shared" si="114"/>
        <v>0</v>
      </c>
      <c r="JPC19" s="487">
        <f t="shared" si="114"/>
        <v>0</v>
      </c>
      <c r="JPD19" s="487">
        <f t="shared" si="114"/>
        <v>0</v>
      </c>
      <c r="JPE19" s="487">
        <f t="shared" si="114"/>
        <v>0</v>
      </c>
      <c r="JPF19" s="487">
        <f t="shared" si="114"/>
        <v>0</v>
      </c>
      <c r="JPG19" s="487">
        <f t="shared" si="114"/>
        <v>0</v>
      </c>
      <c r="JPH19" s="487">
        <f t="shared" si="114"/>
        <v>0</v>
      </c>
      <c r="JPI19" s="487">
        <f t="shared" si="114"/>
        <v>0</v>
      </c>
      <c r="JPJ19" s="487">
        <f t="shared" si="114"/>
        <v>0</v>
      </c>
      <c r="JPK19" s="487">
        <f t="shared" si="114"/>
        <v>0</v>
      </c>
      <c r="JPL19" s="487">
        <f t="shared" si="114"/>
        <v>0</v>
      </c>
      <c r="JPM19" s="487">
        <f t="shared" si="114"/>
        <v>0</v>
      </c>
      <c r="JPN19" s="487">
        <f t="shared" si="114"/>
        <v>0</v>
      </c>
      <c r="JPO19" s="487">
        <f t="shared" si="114"/>
        <v>0</v>
      </c>
      <c r="JPP19" s="487">
        <f t="shared" si="114"/>
        <v>0</v>
      </c>
      <c r="JPQ19" s="487">
        <f t="shared" si="114"/>
        <v>0</v>
      </c>
      <c r="JPR19" s="487">
        <f t="shared" si="114"/>
        <v>0</v>
      </c>
      <c r="JPS19" s="487">
        <f t="shared" si="114"/>
        <v>0</v>
      </c>
      <c r="JPT19" s="487">
        <f t="shared" si="114"/>
        <v>0</v>
      </c>
      <c r="JPU19" s="487">
        <f t="shared" si="114"/>
        <v>0</v>
      </c>
      <c r="JPV19" s="487">
        <f t="shared" si="114"/>
        <v>0</v>
      </c>
      <c r="JPW19" s="487">
        <f t="shared" si="114"/>
        <v>0</v>
      </c>
      <c r="JPX19" s="487">
        <f t="shared" si="114"/>
        <v>0</v>
      </c>
      <c r="JPY19" s="487">
        <f t="shared" si="114"/>
        <v>0</v>
      </c>
      <c r="JPZ19" s="487">
        <f t="shared" si="114"/>
        <v>0</v>
      </c>
      <c r="JQA19" s="487">
        <f t="shared" si="114"/>
        <v>0</v>
      </c>
      <c r="JQB19" s="487">
        <f t="shared" si="114"/>
        <v>0</v>
      </c>
      <c r="JQC19" s="487">
        <f t="shared" si="114"/>
        <v>0</v>
      </c>
      <c r="JQD19" s="487">
        <f t="shared" si="114"/>
        <v>0</v>
      </c>
      <c r="JQE19" s="487">
        <f t="shared" si="114"/>
        <v>0</v>
      </c>
      <c r="JQF19" s="487">
        <f t="shared" si="114"/>
        <v>0</v>
      </c>
      <c r="JQG19" s="487">
        <f t="shared" si="114"/>
        <v>0</v>
      </c>
      <c r="JQH19" s="487">
        <f t="shared" si="114"/>
        <v>0</v>
      </c>
      <c r="JQI19" s="487">
        <f t="shared" si="114"/>
        <v>0</v>
      </c>
      <c r="JQJ19" s="487">
        <f t="shared" si="114"/>
        <v>0</v>
      </c>
      <c r="JQK19" s="487">
        <f t="shared" si="114"/>
        <v>0</v>
      </c>
      <c r="JQL19" s="487">
        <f t="shared" si="114"/>
        <v>0</v>
      </c>
      <c r="JQM19" s="487">
        <f t="shared" si="114"/>
        <v>0</v>
      </c>
      <c r="JQN19" s="487">
        <f t="shared" si="114"/>
        <v>0</v>
      </c>
      <c r="JQO19" s="487">
        <f t="shared" si="114"/>
        <v>0</v>
      </c>
      <c r="JQP19" s="487">
        <f t="shared" si="114"/>
        <v>0</v>
      </c>
      <c r="JQQ19" s="487">
        <f t="shared" si="114"/>
        <v>0</v>
      </c>
      <c r="JQR19" s="487">
        <f t="shared" si="114"/>
        <v>0</v>
      </c>
      <c r="JQS19" s="487">
        <f t="shared" si="114"/>
        <v>0</v>
      </c>
      <c r="JQT19" s="487">
        <f t="shared" si="114"/>
        <v>0</v>
      </c>
      <c r="JQU19" s="487">
        <f t="shared" si="114"/>
        <v>0</v>
      </c>
      <c r="JQV19" s="487">
        <f t="shared" si="114"/>
        <v>0</v>
      </c>
      <c r="JQW19" s="487">
        <f t="shared" si="114"/>
        <v>0</v>
      </c>
      <c r="JQX19" s="487">
        <f t="shared" si="114"/>
        <v>0</v>
      </c>
      <c r="JQY19" s="487">
        <f t="shared" si="114"/>
        <v>0</v>
      </c>
      <c r="JQZ19" s="487">
        <f t="shared" si="114"/>
        <v>0</v>
      </c>
      <c r="JRA19" s="487">
        <f t="shared" si="114"/>
        <v>0</v>
      </c>
      <c r="JRB19" s="487">
        <f t="shared" si="114"/>
        <v>0</v>
      </c>
      <c r="JRC19" s="487">
        <f t="shared" si="114"/>
        <v>0</v>
      </c>
      <c r="JRD19" s="487">
        <f t="shared" si="114"/>
        <v>0</v>
      </c>
      <c r="JRE19" s="487">
        <f t="shared" si="114"/>
        <v>0</v>
      </c>
      <c r="JRF19" s="487">
        <f t="shared" si="114"/>
        <v>0</v>
      </c>
      <c r="JRG19" s="487">
        <f t="shared" si="114"/>
        <v>0</v>
      </c>
      <c r="JRH19" s="487">
        <f t="shared" si="114"/>
        <v>0</v>
      </c>
      <c r="JRI19" s="487">
        <f t="shared" ref="JRI19:JTT19" si="115">JRE8</f>
        <v>0</v>
      </c>
      <c r="JRJ19" s="487">
        <f t="shared" si="115"/>
        <v>0</v>
      </c>
      <c r="JRK19" s="487">
        <f t="shared" si="115"/>
        <v>0</v>
      </c>
      <c r="JRL19" s="487">
        <f t="shared" si="115"/>
        <v>0</v>
      </c>
      <c r="JRM19" s="487">
        <f t="shared" si="115"/>
        <v>0</v>
      </c>
      <c r="JRN19" s="487">
        <f t="shared" si="115"/>
        <v>0</v>
      </c>
      <c r="JRO19" s="487">
        <f t="shared" si="115"/>
        <v>0</v>
      </c>
      <c r="JRP19" s="487">
        <f t="shared" si="115"/>
        <v>0</v>
      </c>
      <c r="JRQ19" s="487">
        <f t="shared" si="115"/>
        <v>0</v>
      </c>
      <c r="JRR19" s="487">
        <f t="shared" si="115"/>
        <v>0</v>
      </c>
      <c r="JRS19" s="487">
        <f t="shared" si="115"/>
        <v>0</v>
      </c>
      <c r="JRT19" s="487">
        <f t="shared" si="115"/>
        <v>0</v>
      </c>
      <c r="JRU19" s="487">
        <f t="shared" si="115"/>
        <v>0</v>
      </c>
      <c r="JRV19" s="487">
        <f t="shared" si="115"/>
        <v>0</v>
      </c>
      <c r="JRW19" s="487">
        <f t="shared" si="115"/>
        <v>0</v>
      </c>
      <c r="JRX19" s="487">
        <f t="shared" si="115"/>
        <v>0</v>
      </c>
      <c r="JRY19" s="487">
        <f t="shared" si="115"/>
        <v>0</v>
      </c>
      <c r="JRZ19" s="487">
        <f t="shared" si="115"/>
        <v>0</v>
      </c>
      <c r="JSA19" s="487">
        <f t="shared" si="115"/>
        <v>0</v>
      </c>
      <c r="JSB19" s="487">
        <f t="shared" si="115"/>
        <v>0</v>
      </c>
      <c r="JSC19" s="487">
        <f t="shared" si="115"/>
        <v>0</v>
      </c>
      <c r="JSD19" s="487">
        <f t="shared" si="115"/>
        <v>0</v>
      </c>
      <c r="JSE19" s="487">
        <f t="shared" si="115"/>
        <v>0</v>
      </c>
      <c r="JSF19" s="487">
        <f t="shared" si="115"/>
        <v>0</v>
      </c>
      <c r="JSG19" s="487">
        <f t="shared" si="115"/>
        <v>0</v>
      </c>
      <c r="JSH19" s="487">
        <f t="shared" si="115"/>
        <v>0</v>
      </c>
      <c r="JSI19" s="487">
        <f t="shared" si="115"/>
        <v>0</v>
      </c>
      <c r="JSJ19" s="487">
        <f t="shared" si="115"/>
        <v>0</v>
      </c>
      <c r="JSK19" s="487">
        <f t="shared" si="115"/>
        <v>0</v>
      </c>
      <c r="JSL19" s="487">
        <f t="shared" si="115"/>
        <v>0</v>
      </c>
      <c r="JSM19" s="487">
        <f t="shared" si="115"/>
        <v>0</v>
      </c>
      <c r="JSN19" s="487">
        <f t="shared" si="115"/>
        <v>0</v>
      </c>
      <c r="JSO19" s="487">
        <f t="shared" si="115"/>
        <v>0</v>
      </c>
      <c r="JSP19" s="487">
        <f t="shared" si="115"/>
        <v>0</v>
      </c>
      <c r="JSQ19" s="487">
        <f t="shared" si="115"/>
        <v>0</v>
      </c>
      <c r="JSR19" s="487">
        <f t="shared" si="115"/>
        <v>0</v>
      </c>
      <c r="JSS19" s="487">
        <f t="shared" si="115"/>
        <v>0</v>
      </c>
      <c r="JST19" s="487">
        <f t="shared" si="115"/>
        <v>0</v>
      </c>
      <c r="JSU19" s="487">
        <f t="shared" si="115"/>
        <v>0</v>
      </c>
      <c r="JSV19" s="487">
        <f t="shared" si="115"/>
        <v>0</v>
      </c>
      <c r="JSW19" s="487">
        <f t="shared" si="115"/>
        <v>0</v>
      </c>
      <c r="JSX19" s="487">
        <f t="shared" si="115"/>
        <v>0</v>
      </c>
      <c r="JSY19" s="487">
        <f t="shared" si="115"/>
        <v>0</v>
      </c>
      <c r="JSZ19" s="487">
        <f t="shared" si="115"/>
        <v>0</v>
      </c>
      <c r="JTA19" s="487">
        <f t="shared" si="115"/>
        <v>0</v>
      </c>
      <c r="JTB19" s="487">
        <f t="shared" si="115"/>
        <v>0</v>
      </c>
      <c r="JTC19" s="487">
        <f t="shared" si="115"/>
        <v>0</v>
      </c>
      <c r="JTD19" s="487">
        <f t="shared" si="115"/>
        <v>0</v>
      </c>
      <c r="JTE19" s="487">
        <f t="shared" si="115"/>
        <v>0</v>
      </c>
      <c r="JTF19" s="487">
        <f t="shared" si="115"/>
        <v>0</v>
      </c>
      <c r="JTG19" s="487">
        <f t="shared" si="115"/>
        <v>0</v>
      </c>
      <c r="JTH19" s="487">
        <f t="shared" si="115"/>
        <v>0</v>
      </c>
      <c r="JTI19" s="487">
        <f t="shared" si="115"/>
        <v>0</v>
      </c>
      <c r="JTJ19" s="487">
        <f t="shared" si="115"/>
        <v>0</v>
      </c>
      <c r="JTK19" s="487">
        <f t="shared" si="115"/>
        <v>0</v>
      </c>
      <c r="JTL19" s="487">
        <f t="shared" si="115"/>
        <v>0</v>
      </c>
      <c r="JTM19" s="487">
        <f t="shared" si="115"/>
        <v>0</v>
      </c>
      <c r="JTN19" s="487">
        <f t="shared" si="115"/>
        <v>0</v>
      </c>
      <c r="JTO19" s="487">
        <f t="shared" si="115"/>
        <v>0</v>
      </c>
      <c r="JTP19" s="487">
        <f t="shared" si="115"/>
        <v>0</v>
      </c>
      <c r="JTQ19" s="487">
        <f t="shared" si="115"/>
        <v>0</v>
      </c>
      <c r="JTR19" s="487">
        <f t="shared" si="115"/>
        <v>0</v>
      </c>
      <c r="JTS19" s="487">
        <f t="shared" si="115"/>
        <v>0</v>
      </c>
      <c r="JTT19" s="487">
        <f t="shared" si="115"/>
        <v>0</v>
      </c>
      <c r="JTU19" s="487">
        <f t="shared" ref="JTU19:JWF19" si="116">JTQ8</f>
        <v>0</v>
      </c>
      <c r="JTV19" s="487">
        <f t="shared" si="116"/>
        <v>0</v>
      </c>
      <c r="JTW19" s="487">
        <f t="shared" si="116"/>
        <v>0</v>
      </c>
      <c r="JTX19" s="487">
        <f t="shared" si="116"/>
        <v>0</v>
      </c>
      <c r="JTY19" s="487">
        <f t="shared" si="116"/>
        <v>0</v>
      </c>
      <c r="JTZ19" s="487">
        <f t="shared" si="116"/>
        <v>0</v>
      </c>
      <c r="JUA19" s="487">
        <f t="shared" si="116"/>
        <v>0</v>
      </c>
      <c r="JUB19" s="487">
        <f t="shared" si="116"/>
        <v>0</v>
      </c>
      <c r="JUC19" s="487">
        <f t="shared" si="116"/>
        <v>0</v>
      </c>
      <c r="JUD19" s="487">
        <f t="shared" si="116"/>
        <v>0</v>
      </c>
      <c r="JUE19" s="487">
        <f t="shared" si="116"/>
        <v>0</v>
      </c>
      <c r="JUF19" s="487">
        <f t="shared" si="116"/>
        <v>0</v>
      </c>
      <c r="JUG19" s="487">
        <f t="shared" si="116"/>
        <v>0</v>
      </c>
      <c r="JUH19" s="487">
        <f t="shared" si="116"/>
        <v>0</v>
      </c>
      <c r="JUI19" s="487">
        <f t="shared" si="116"/>
        <v>0</v>
      </c>
      <c r="JUJ19" s="487">
        <f t="shared" si="116"/>
        <v>0</v>
      </c>
      <c r="JUK19" s="487">
        <f t="shared" si="116"/>
        <v>0</v>
      </c>
      <c r="JUL19" s="487">
        <f t="shared" si="116"/>
        <v>0</v>
      </c>
      <c r="JUM19" s="487">
        <f t="shared" si="116"/>
        <v>0</v>
      </c>
      <c r="JUN19" s="487">
        <f t="shared" si="116"/>
        <v>0</v>
      </c>
      <c r="JUO19" s="487">
        <f t="shared" si="116"/>
        <v>0</v>
      </c>
      <c r="JUP19" s="487">
        <f t="shared" si="116"/>
        <v>0</v>
      </c>
      <c r="JUQ19" s="487">
        <f t="shared" si="116"/>
        <v>0</v>
      </c>
      <c r="JUR19" s="487">
        <f t="shared" si="116"/>
        <v>0</v>
      </c>
      <c r="JUS19" s="487">
        <f t="shared" si="116"/>
        <v>0</v>
      </c>
      <c r="JUT19" s="487">
        <f t="shared" si="116"/>
        <v>0</v>
      </c>
      <c r="JUU19" s="487">
        <f t="shared" si="116"/>
        <v>0</v>
      </c>
      <c r="JUV19" s="487">
        <f t="shared" si="116"/>
        <v>0</v>
      </c>
      <c r="JUW19" s="487">
        <f t="shared" si="116"/>
        <v>0</v>
      </c>
      <c r="JUX19" s="487">
        <f t="shared" si="116"/>
        <v>0</v>
      </c>
      <c r="JUY19" s="487">
        <f t="shared" si="116"/>
        <v>0</v>
      </c>
      <c r="JUZ19" s="487">
        <f t="shared" si="116"/>
        <v>0</v>
      </c>
      <c r="JVA19" s="487">
        <f t="shared" si="116"/>
        <v>0</v>
      </c>
      <c r="JVB19" s="487">
        <f t="shared" si="116"/>
        <v>0</v>
      </c>
      <c r="JVC19" s="487">
        <f t="shared" si="116"/>
        <v>0</v>
      </c>
      <c r="JVD19" s="487">
        <f t="shared" si="116"/>
        <v>0</v>
      </c>
      <c r="JVE19" s="487">
        <f t="shared" si="116"/>
        <v>0</v>
      </c>
      <c r="JVF19" s="487">
        <f t="shared" si="116"/>
        <v>0</v>
      </c>
      <c r="JVG19" s="487">
        <f t="shared" si="116"/>
        <v>0</v>
      </c>
      <c r="JVH19" s="487">
        <f t="shared" si="116"/>
        <v>0</v>
      </c>
      <c r="JVI19" s="487">
        <f t="shared" si="116"/>
        <v>0</v>
      </c>
      <c r="JVJ19" s="487">
        <f t="shared" si="116"/>
        <v>0</v>
      </c>
      <c r="JVK19" s="487">
        <f t="shared" si="116"/>
        <v>0</v>
      </c>
      <c r="JVL19" s="487">
        <f t="shared" si="116"/>
        <v>0</v>
      </c>
      <c r="JVM19" s="487">
        <f t="shared" si="116"/>
        <v>0</v>
      </c>
      <c r="JVN19" s="487">
        <f t="shared" si="116"/>
        <v>0</v>
      </c>
      <c r="JVO19" s="487">
        <f t="shared" si="116"/>
        <v>0</v>
      </c>
      <c r="JVP19" s="487">
        <f t="shared" si="116"/>
        <v>0</v>
      </c>
      <c r="JVQ19" s="487">
        <f t="shared" si="116"/>
        <v>0</v>
      </c>
      <c r="JVR19" s="487">
        <f t="shared" si="116"/>
        <v>0</v>
      </c>
      <c r="JVS19" s="487">
        <f t="shared" si="116"/>
        <v>0</v>
      </c>
      <c r="JVT19" s="487">
        <f t="shared" si="116"/>
        <v>0</v>
      </c>
      <c r="JVU19" s="487">
        <f t="shared" si="116"/>
        <v>0</v>
      </c>
      <c r="JVV19" s="487">
        <f t="shared" si="116"/>
        <v>0</v>
      </c>
      <c r="JVW19" s="487">
        <f t="shared" si="116"/>
        <v>0</v>
      </c>
      <c r="JVX19" s="487">
        <f t="shared" si="116"/>
        <v>0</v>
      </c>
      <c r="JVY19" s="487">
        <f t="shared" si="116"/>
        <v>0</v>
      </c>
      <c r="JVZ19" s="487">
        <f t="shared" si="116"/>
        <v>0</v>
      </c>
      <c r="JWA19" s="487">
        <f t="shared" si="116"/>
        <v>0</v>
      </c>
      <c r="JWB19" s="487">
        <f t="shared" si="116"/>
        <v>0</v>
      </c>
      <c r="JWC19" s="487">
        <f t="shared" si="116"/>
        <v>0</v>
      </c>
      <c r="JWD19" s="487">
        <f t="shared" si="116"/>
        <v>0</v>
      </c>
      <c r="JWE19" s="487">
        <f t="shared" si="116"/>
        <v>0</v>
      </c>
      <c r="JWF19" s="487">
        <f t="shared" si="116"/>
        <v>0</v>
      </c>
      <c r="JWG19" s="487">
        <f t="shared" ref="JWG19:JYR19" si="117">JWC8</f>
        <v>0</v>
      </c>
      <c r="JWH19" s="487">
        <f t="shared" si="117"/>
        <v>0</v>
      </c>
      <c r="JWI19" s="487">
        <f t="shared" si="117"/>
        <v>0</v>
      </c>
      <c r="JWJ19" s="487">
        <f t="shared" si="117"/>
        <v>0</v>
      </c>
      <c r="JWK19" s="487">
        <f t="shared" si="117"/>
        <v>0</v>
      </c>
      <c r="JWL19" s="487">
        <f t="shared" si="117"/>
        <v>0</v>
      </c>
      <c r="JWM19" s="487">
        <f t="shared" si="117"/>
        <v>0</v>
      </c>
      <c r="JWN19" s="487">
        <f t="shared" si="117"/>
        <v>0</v>
      </c>
      <c r="JWO19" s="487">
        <f t="shared" si="117"/>
        <v>0</v>
      </c>
      <c r="JWP19" s="487">
        <f t="shared" si="117"/>
        <v>0</v>
      </c>
      <c r="JWQ19" s="487">
        <f t="shared" si="117"/>
        <v>0</v>
      </c>
      <c r="JWR19" s="487">
        <f t="shared" si="117"/>
        <v>0</v>
      </c>
      <c r="JWS19" s="487">
        <f t="shared" si="117"/>
        <v>0</v>
      </c>
      <c r="JWT19" s="487">
        <f t="shared" si="117"/>
        <v>0</v>
      </c>
      <c r="JWU19" s="487">
        <f t="shared" si="117"/>
        <v>0</v>
      </c>
      <c r="JWV19" s="487">
        <f t="shared" si="117"/>
        <v>0</v>
      </c>
      <c r="JWW19" s="487">
        <f t="shared" si="117"/>
        <v>0</v>
      </c>
      <c r="JWX19" s="487">
        <f t="shared" si="117"/>
        <v>0</v>
      </c>
      <c r="JWY19" s="487">
        <f t="shared" si="117"/>
        <v>0</v>
      </c>
      <c r="JWZ19" s="487">
        <f t="shared" si="117"/>
        <v>0</v>
      </c>
      <c r="JXA19" s="487">
        <f t="shared" si="117"/>
        <v>0</v>
      </c>
      <c r="JXB19" s="487">
        <f t="shared" si="117"/>
        <v>0</v>
      </c>
      <c r="JXC19" s="487">
        <f t="shared" si="117"/>
        <v>0</v>
      </c>
      <c r="JXD19" s="487">
        <f t="shared" si="117"/>
        <v>0</v>
      </c>
      <c r="JXE19" s="487">
        <f t="shared" si="117"/>
        <v>0</v>
      </c>
      <c r="JXF19" s="487">
        <f t="shared" si="117"/>
        <v>0</v>
      </c>
      <c r="JXG19" s="487">
        <f t="shared" si="117"/>
        <v>0</v>
      </c>
      <c r="JXH19" s="487">
        <f t="shared" si="117"/>
        <v>0</v>
      </c>
      <c r="JXI19" s="487">
        <f t="shared" si="117"/>
        <v>0</v>
      </c>
      <c r="JXJ19" s="487">
        <f t="shared" si="117"/>
        <v>0</v>
      </c>
      <c r="JXK19" s="487">
        <f t="shared" si="117"/>
        <v>0</v>
      </c>
      <c r="JXL19" s="487">
        <f t="shared" si="117"/>
        <v>0</v>
      </c>
      <c r="JXM19" s="487">
        <f t="shared" si="117"/>
        <v>0</v>
      </c>
      <c r="JXN19" s="487">
        <f t="shared" si="117"/>
        <v>0</v>
      </c>
      <c r="JXO19" s="487">
        <f t="shared" si="117"/>
        <v>0</v>
      </c>
      <c r="JXP19" s="487">
        <f t="shared" si="117"/>
        <v>0</v>
      </c>
      <c r="JXQ19" s="487">
        <f t="shared" si="117"/>
        <v>0</v>
      </c>
      <c r="JXR19" s="487">
        <f t="shared" si="117"/>
        <v>0</v>
      </c>
      <c r="JXS19" s="487">
        <f t="shared" si="117"/>
        <v>0</v>
      </c>
      <c r="JXT19" s="487">
        <f t="shared" si="117"/>
        <v>0</v>
      </c>
      <c r="JXU19" s="487">
        <f t="shared" si="117"/>
        <v>0</v>
      </c>
      <c r="JXV19" s="487">
        <f t="shared" si="117"/>
        <v>0</v>
      </c>
      <c r="JXW19" s="487">
        <f t="shared" si="117"/>
        <v>0</v>
      </c>
      <c r="JXX19" s="487">
        <f t="shared" si="117"/>
        <v>0</v>
      </c>
      <c r="JXY19" s="487">
        <f t="shared" si="117"/>
        <v>0</v>
      </c>
      <c r="JXZ19" s="487">
        <f t="shared" si="117"/>
        <v>0</v>
      </c>
      <c r="JYA19" s="487">
        <f t="shared" si="117"/>
        <v>0</v>
      </c>
      <c r="JYB19" s="487">
        <f t="shared" si="117"/>
        <v>0</v>
      </c>
      <c r="JYC19" s="487">
        <f t="shared" si="117"/>
        <v>0</v>
      </c>
      <c r="JYD19" s="487">
        <f t="shared" si="117"/>
        <v>0</v>
      </c>
      <c r="JYE19" s="487">
        <f t="shared" si="117"/>
        <v>0</v>
      </c>
      <c r="JYF19" s="487">
        <f t="shared" si="117"/>
        <v>0</v>
      </c>
      <c r="JYG19" s="487">
        <f t="shared" si="117"/>
        <v>0</v>
      </c>
      <c r="JYH19" s="487">
        <f t="shared" si="117"/>
        <v>0</v>
      </c>
      <c r="JYI19" s="487">
        <f t="shared" si="117"/>
        <v>0</v>
      </c>
      <c r="JYJ19" s="487">
        <f t="shared" si="117"/>
        <v>0</v>
      </c>
      <c r="JYK19" s="487">
        <f t="shared" si="117"/>
        <v>0</v>
      </c>
      <c r="JYL19" s="487">
        <f t="shared" si="117"/>
        <v>0</v>
      </c>
      <c r="JYM19" s="487">
        <f t="shared" si="117"/>
        <v>0</v>
      </c>
      <c r="JYN19" s="487">
        <f t="shared" si="117"/>
        <v>0</v>
      </c>
      <c r="JYO19" s="487">
        <f t="shared" si="117"/>
        <v>0</v>
      </c>
      <c r="JYP19" s="487">
        <f t="shared" si="117"/>
        <v>0</v>
      </c>
      <c r="JYQ19" s="487">
        <f t="shared" si="117"/>
        <v>0</v>
      </c>
      <c r="JYR19" s="487">
        <f t="shared" si="117"/>
        <v>0</v>
      </c>
      <c r="JYS19" s="487">
        <f t="shared" ref="JYS19:KBD19" si="118">JYO8</f>
        <v>0</v>
      </c>
      <c r="JYT19" s="487">
        <f t="shared" si="118"/>
        <v>0</v>
      </c>
      <c r="JYU19" s="487">
        <f t="shared" si="118"/>
        <v>0</v>
      </c>
      <c r="JYV19" s="487">
        <f t="shared" si="118"/>
        <v>0</v>
      </c>
      <c r="JYW19" s="487">
        <f t="shared" si="118"/>
        <v>0</v>
      </c>
      <c r="JYX19" s="487">
        <f t="shared" si="118"/>
        <v>0</v>
      </c>
      <c r="JYY19" s="487">
        <f t="shared" si="118"/>
        <v>0</v>
      </c>
      <c r="JYZ19" s="487">
        <f t="shared" si="118"/>
        <v>0</v>
      </c>
      <c r="JZA19" s="487">
        <f t="shared" si="118"/>
        <v>0</v>
      </c>
      <c r="JZB19" s="487">
        <f t="shared" si="118"/>
        <v>0</v>
      </c>
      <c r="JZC19" s="487">
        <f t="shared" si="118"/>
        <v>0</v>
      </c>
      <c r="JZD19" s="487">
        <f t="shared" si="118"/>
        <v>0</v>
      </c>
      <c r="JZE19" s="487">
        <f t="shared" si="118"/>
        <v>0</v>
      </c>
      <c r="JZF19" s="487">
        <f t="shared" si="118"/>
        <v>0</v>
      </c>
      <c r="JZG19" s="487">
        <f t="shared" si="118"/>
        <v>0</v>
      </c>
      <c r="JZH19" s="487">
        <f t="shared" si="118"/>
        <v>0</v>
      </c>
      <c r="JZI19" s="487">
        <f t="shared" si="118"/>
        <v>0</v>
      </c>
      <c r="JZJ19" s="487">
        <f t="shared" si="118"/>
        <v>0</v>
      </c>
      <c r="JZK19" s="487">
        <f t="shared" si="118"/>
        <v>0</v>
      </c>
      <c r="JZL19" s="487">
        <f t="shared" si="118"/>
        <v>0</v>
      </c>
      <c r="JZM19" s="487">
        <f t="shared" si="118"/>
        <v>0</v>
      </c>
      <c r="JZN19" s="487">
        <f t="shared" si="118"/>
        <v>0</v>
      </c>
      <c r="JZO19" s="487">
        <f t="shared" si="118"/>
        <v>0</v>
      </c>
      <c r="JZP19" s="487">
        <f t="shared" si="118"/>
        <v>0</v>
      </c>
      <c r="JZQ19" s="487">
        <f t="shared" si="118"/>
        <v>0</v>
      </c>
      <c r="JZR19" s="487">
        <f t="shared" si="118"/>
        <v>0</v>
      </c>
      <c r="JZS19" s="487">
        <f t="shared" si="118"/>
        <v>0</v>
      </c>
      <c r="JZT19" s="487">
        <f t="shared" si="118"/>
        <v>0</v>
      </c>
      <c r="JZU19" s="487">
        <f t="shared" si="118"/>
        <v>0</v>
      </c>
      <c r="JZV19" s="487">
        <f t="shared" si="118"/>
        <v>0</v>
      </c>
      <c r="JZW19" s="487">
        <f t="shared" si="118"/>
        <v>0</v>
      </c>
      <c r="JZX19" s="487">
        <f t="shared" si="118"/>
        <v>0</v>
      </c>
      <c r="JZY19" s="487">
        <f t="shared" si="118"/>
        <v>0</v>
      </c>
      <c r="JZZ19" s="487">
        <f t="shared" si="118"/>
        <v>0</v>
      </c>
      <c r="KAA19" s="487">
        <f t="shared" si="118"/>
        <v>0</v>
      </c>
      <c r="KAB19" s="487">
        <f t="shared" si="118"/>
        <v>0</v>
      </c>
      <c r="KAC19" s="487">
        <f t="shared" si="118"/>
        <v>0</v>
      </c>
      <c r="KAD19" s="487">
        <f t="shared" si="118"/>
        <v>0</v>
      </c>
      <c r="KAE19" s="487">
        <f t="shared" si="118"/>
        <v>0</v>
      </c>
      <c r="KAF19" s="487">
        <f t="shared" si="118"/>
        <v>0</v>
      </c>
      <c r="KAG19" s="487">
        <f t="shared" si="118"/>
        <v>0</v>
      </c>
      <c r="KAH19" s="487">
        <f t="shared" si="118"/>
        <v>0</v>
      </c>
      <c r="KAI19" s="487">
        <f t="shared" si="118"/>
        <v>0</v>
      </c>
      <c r="KAJ19" s="487">
        <f t="shared" si="118"/>
        <v>0</v>
      </c>
      <c r="KAK19" s="487">
        <f t="shared" si="118"/>
        <v>0</v>
      </c>
      <c r="KAL19" s="487">
        <f t="shared" si="118"/>
        <v>0</v>
      </c>
      <c r="KAM19" s="487">
        <f t="shared" si="118"/>
        <v>0</v>
      </c>
      <c r="KAN19" s="487">
        <f t="shared" si="118"/>
        <v>0</v>
      </c>
      <c r="KAO19" s="487">
        <f t="shared" si="118"/>
        <v>0</v>
      </c>
      <c r="KAP19" s="487">
        <f t="shared" si="118"/>
        <v>0</v>
      </c>
      <c r="KAQ19" s="487">
        <f t="shared" si="118"/>
        <v>0</v>
      </c>
      <c r="KAR19" s="487">
        <f t="shared" si="118"/>
        <v>0</v>
      </c>
      <c r="KAS19" s="487">
        <f t="shared" si="118"/>
        <v>0</v>
      </c>
      <c r="KAT19" s="487">
        <f t="shared" si="118"/>
        <v>0</v>
      </c>
      <c r="KAU19" s="487">
        <f t="shared" si="118"/>
        <v>0</v>
      </c>
      <c r="KAV19" s="487">
        <f t="shared" si="118"/>
        <v>0</v>
      </c>
      <c r="KAW19" s="487">
        <f t="shared" si="118"/>
        <v>0</v>
      </c>
      <c r="KAX19" s="487">
        <f t="shared" si="118"/>
        <v>0</v>
      </c>
      <c r="KAY19" s="487">
        <f t="shared" si="118"/>
        <v>0</v>
      </c>
      <c r="KAZ19" s="487">
        <f t="shared" si="118"/>
        <v>0</v>
      </c>
      <c r="KBA19" s="487">
        <f t="shared" si="118"/>
        <v>0</v>
      </c>
      <c r="KBB19" s="487">
        <f t="shared" si="118"/>
        <v>0</v>
      </c>
      <c r="KBC19" s="487">
        <f t="shared" si="118"/>
        <v>0</v>
      </c>
      <c r="KBD19" s="487">
        <f t="shared" si="118"/>
        <v>0</v>
      </c>
      <c r="KBE19" s="487">
        <f t="shared" ref="KBE19:KDP19" si="119">KBA8</f>
        <v>0</v>
      </c>
      <c r="KBF19" s="487">
        <f t="shared" si="119"/>
        <v>0</v>
      </c>
      <c r="KBG19" s="487">
        <f t="shared" si="119"/>
        <v>0</v>
      </c>
      <c r="KBH19" s="487">
        <f t="shared" si="119"/>
        <v>0</v>
      </c>
      <c r="KBI19" s="487">
        <f t="shared" si="119"/>
        <v>0</v>
      </c>
      <c r="KBJ19" s="487">
        <f t="shared" si="119"/>
        <v>0</v>
      </c>
      <c r="KBK19" s="487">
        <f t="shared" si="119"/>
        <v>0</v>
      </c>
      <c r="KBL19" s="487">
        <f t="shared" si="119"/>
        <v>0</v>
      </c>
      <c r="KBM19" s="487">
        <f t="shared" si="119"/>
        <v>0</v>
      </c>
      <c r="KBN19" s="487">
        <f t="shared" si="119"/>
        <v>0</v>
      </c>
      <c r="KBO19" s="487">
        <f t="shared" si="119"/>
        <v>0</v>
      </c>
      <c r="KBP19" s="487">
        <f t="shared" si="119"/>
        <v>0</v>
      </c>
      <c r="KBQ19" s="487">
        <f t="shared" si="119"/>
        <v>0</v>
      </c>
      <c r="KBR19" s="487">
        <f t="shared" si="119"/>
        <v>0</v>
      </c>
      <c r="KBS19" s="487">
        <f t="shared" si="119"/>
        <v>0</v>
      </c>
      <c r="KBT19" s="487">
        <f t="shared" si="119"/>
        <v>0</v>
      </c>
      <c r="KBU19" s="487">
        <f t="shared" si="119"/>
        <v>0</v>
      </c>
      <c r="KBV19" s="487">
        <f t="shared" si="119"/>
        <v>0</v>
      </c>
      <c r="KBW19" s="487">
        <f t="shared" si="119"/>
        <v>0</v>
      </c>
      <c r="KBX19" s="487">
        <f t="shared" si="119"/>
        <v>0</v>
      </c>
      <c r="KBY19" s="487">
        <f t="shared" si="119"/>
        <v>0</v>
      </c>
      <c r="KBZ19" s="487">
        <f t="shared" si="119"/>
        <v>0</v>
      </c>
      <c r="KCA19" s="487">
        <f t="shared" si="119"/>
        <v>0</v>
      </c>
      <c r="KCB19" s="487">
        <f t="shared" si="119"/>
        <v>0</v>
      </c>
      <c r="KCC19" s="487">
        <f t="shared" si="119"/>
        <v>0</v>
      </c>
      <c r="KCD19" s="487">
        <f t="shared" si="119"/>
        <v>0</v>
      </c>
      <c r="KCE19" s="487">
        <f t="shared" si="119"/>
        <v>0</v>
      </c>
      <c r="KCF19" s="487">
        <f t="shared" si="119"/>
        <v>0</v>
      </c>
      <c r="KCG19" s="487">
        <f t="shared" si="119"/>
        <v>0</v>
      </c>
      <c r="KCH19" s="487">
        <f t="shared" si="119"/>
        <v>0</v>
      </c>
      <c r="KCI19" s="487">
        <f t="shared" si="119"/>
        <v>0</v>
      </c>
      <c r="KCJ19" s="487">
        <f t="shared" si="119"/>
        <v>0</v>
      </c>
      <c r="KCK19" s="487">
        <f t="shared" si="119"/>
        <v>0</v>
      </c>
      <c r="KCL19" s="487">
        <f t="shared" si="119"/>
        <v>0</v>
      </c>
      <c r="KCM19" s="487">
        <f t="shared" si="119"/>
        <v>0</v>
      </c>
      <c r="KCN19" s="487">
        <f t="shared" si="119"/>
        <v>0</v>
      </c>
      <c r="KCO19" s="487">
        <f t="shared" si="119"/>
        <v>0</v>
      </c>
      <c r="KCP19" s="487">
        <f t="shared" si="119"/>
        <v>0</v>
      </c>
      <c r="KCQ19" s="487">
        <f t="shared" si="119"/>
        <v>0</v>
      </c>
      <c r="KCR19" s="487">
        <f t="shared" si="119"/>
        <v>0</v>
      </c>
      <c r="KCS19" s="487">
        <f t="shared" si="119"/>
        <v>0</v>
      </c>
      <c r="KCT19" s="487">
        <f t="shared" si="119"/>
        <v>0</v>
      </c>
      <c r="KCU19" s="487">
        <f t="shared" si="119"/>
        <v>0</v>
      </c>
      <c r="KCV19" s="487">
        <f t="shared" si="119"/>
        <v>0</v>
      </c>
      <c r="KCW19" s="487">
        <f t="shared" si="119"/>
        <v>0</v>
      </c>
      <c r="KCX19" s="487">
        <f t="shared" si="119"/>
        <v>0</v>
      </c>
      <c r="KCY19" s="487">
        <f t="shared" si="119"/>
        <v>0</v>
      </c>
      <c r="KCZ19" s="487">
        <f t="shared" si="119"/>
        <v>0</v>
      </c>
      <c r="KDA19" s="487">
        <f t="shared" si="119"/>
        <v>0</v>
      </c>
      <c r="KDB19" s="487">
        <f t="shared" si="119"/>
        <v>0</v>
      </c>
      <c r="KDC19" s="487">
        <f t="shared" si="119"/>
        <v>0</v>
      </c>
      <c r="KDD19" s="487">
        <f t="shared" si="119"/>
        <v>0</v>
      </c>
      <c r="KDE19" s="487">
        <f t="shared" si="119"/>
        <v>0</v>
      </c>
      <c r="KDF19" s="487">
        <f t="shared" si="119"/>
        <v>0</v>
      </c>
      <c r="KDG19" s="487">
        <f t="shared" si="119"/>
        <v>0</v>
      </c>
      <c r="KDH19" s="487">
        <f t="shared" si="119"/>
        <v>0</v>
      </c>
      <c r="KDI19" s="487">
        <f t="shared" si="119"/>
        <v>0</v>
      </c>
      <c r="KDJ19" s="487">
        <f t="shared" si="119"/>
        <v>0</v>
      </c>
      <c r="KDK19" s="487">
        <f t="shared" si="119"/>
        <v>0</v>
      </c>
      <c r="KDL19" s="487">
        <f t="shared" si="119"/>
        <v>0</v>
      </c>
      <c r="KDM19" s="487">
        <f t="shared" si="119"/>
        <v>0</v>
      </c>
      <c r="KDN19" s="487">
        <f t="shared" si="119"/>
        <v>0</v>
      </c>
      <c r="KDO19" s="487">
        <f t="shared" si="119"/>
        <v>0</v>
      </c>
      <c r="KDP19" s="487">
        <f t="shared" si="119"/>
        <v>0</v>
      </c>
      <c r="KDQ19" s="487">
        <f t="shared" ref="KDQ19:KGB19" si="120">KDM8</f>
        <v>0</v>
      </c>
      <c r="KDR19" s="487">
        <f t="shared" si="120"/>
        <v>0</v>
      </c>
      <c r="KDS19" s="487">
        <f t="shared" si="120"/>
        <v>0</v>
      </c>
      <c r="KDT19" s="487">
        <f t="shared" si="120"/>
        <v>0</v>
      </c>
      <c r="KDU19" s="487">
        <f t="shared" si="120"/>
        <v>0</v>
      </c>
      <c r="KDV19" s="487">
        <f t="shared" si="120"/>
        <v>0</v>
      </c>
      <c r="KDW19" s="487">
        <f t="shared" si="120"/>
        <v>0</v>
      </c>
      <c r="KDX19" s="487">
        <f t="shared" si="120"/>
        <v>0</v>
      </c>
      <c r="KDY19" s="487">
        <f t="shared" si="120"/>
        <v>0</v>
      </c>
      <c r="KDZ19" s="487">
        <f t="shared" si="120"/>
        <v>0</v>
      </c>
      <c r="KEA19" s="487">
        <f t="shared" si="120"/>
        <v>0</v>
      </c>
      <c r="KEB19" s="487">
        <f t="shared" si="120"/>
        <v>0</v>
      </c>
      <c r="KEC19" s="487">
        <f t="shared" si="120"/>
        <v>0</v>
      </c>
      <c r="KED19" s="487">
        <f t="shared" si="120"/>
        <v>0</v>
      </c>
      <c r="KEE19" s="487">
        <f t="shared" si="120"/>
        <v>0</v>
      </c>
      <c r="KEF19" s="487">
        <f t="shared" si="120"/>
        <v>0</v>
      </c>
      <c r="KEG19" s="487">
        <f t="shared" si="120"/>
        <v>0</v>
      </c>
      <c r="KEH19" s="487">
        <f t="shared" si="120"/>
        <v>0</v>
      </c>
      <c r="KEI19" s="487">
        <f t="shared" si="120"/>
        <v>0</v>
      </c>
      <c r="KEJ19" s="487">
        <f t="shared" si="120"/>
        <v>0</v>
      </c>
      <c r="KEK19" s="487">
        <f t="shared" si="120"/>
        <v>0</v>
      </c>
      <c r="KEL19" s="487">
        <f t="shared" si="120"/>
        <v>0</v>
      </c>
      <c r="KEM19" s="487">
        <f t="shared" si="120"/>
        <v>0</v>
      </c>
      <c r="KEN19" s="487">
        <f t="shared" si="120"/>
        <v>0</v>
      </c>
      <c r="KEO19" s="487">
        <f t="shared" si="120"/>
        <v>0</v>
      </c>
      <c r="KEP19" s="487">
        <f t="shared" si="120"/>
        <v>0</v>
      </c>
      <c r="KEQ19" s="487">
        <f t="shared" si="120"/>
        <v>0</v>
      </c>
      <c r="KER19" s="487">
        <f t="shared" si="120"/>
        <v>0</v>
      </c>
      <c r="KES19" s="487">
        <f t="shared" si="120"/>
        <v>0</v>
      </c>
      <c r="KET19" s="487">
        <f t="shared" si="120"/>
        <v>0</v>
      </c>
      <c r="KEU19" s="487">
        <f t="shared" si="120"/>
        <v>0</v>
      </c>
      <c r="KEV19" s="487">
        <f t="shared" si="120"/>
        <v>0</v>
      </c>
      <c r="KEW19" s="487">
        <f t="shared" si="120"/>
        <v>0</v>
      </c>
      <c r="KEX19" s="487">
        <f t="shared" si="120"/>
        <v>0</v>
      </c>
      <c r="KEY19" s="487">
        <f t="shared" si="120"/>
        <v>0</v>
      </c>
      <c r="KEZ19" s="487">
        <f t="shared" si="120"/>
        <v>0</v>
      </c>
      <c r="KFA19" s="487">
        <f t="shared" si="120"/>
        <v>0</v>
      </c>
      <c r="KFB19" s="487">
        <f t="shared" si="120"/>
        <v>0</v>
      </c>
      <c r="KFC19" s="487">
        <f t="shared" si="120"/>
        <v>0</v>
      </c>
      <c r="KFD19" s="487">
        <f t="shared" si="120"/>
        <v>0</v>
      </c>
      <c r="KFE19" s="487">
        <f t="shared" si="120"/>
        <v>0</v>
      </c>
      <c r="KFF19" s="487">
        <f t="shared" si="120"/>
        <v>0</v>
      </c>
      <c r="KFG19" s="487">
        <f t="shared" si="120"/>
        <v>0</v>
      </c>
      <c r="KFH19" s="487">
        <f t="shared" si="120"/>
        <v>0</v>
      </c>
      <c r="KFI19" s="487">
        <f t="shared" si="120"/>
        <v>0</v>
      </c>
      <c r="KFJ19" s="487">
        <f t="shared" si="120"/>
        <v>0</v>
      </c>
      <c r="KFK19" s="487">
        <f t="shared" si="120"/>
        <v>0</v>
      </c>
      <c r="KFL19" s="487">
        <f t="shared" si="120"/>
        <v>0</v>
      </c>
      <c r="KFM19" s="487">
        <f t="shared" si="120"/>
        <v>0</v>
      </c>
      <c r="KFN19" s="487">
        <f t="shared" si="120"/>
        <v>0</v>
      </c>
      <c r="KFO19" s="487">
        <f t="shared" si="120"/>
        <v>0</v>
      </c>
      <c r="KFP19" s="487">
        <f t="shared" si="120"/>
        <v>0</v>
      </c>
      <c r="KFQ19" s="487">
        <f t="shared" si="120"/>
        <v>0</v>
      </c>
      <c r="KFR19" s="487">
        <f t="shared" si="120"/>
        <v>0</v>
      </c>
      <c r="KFS19" s="487">
        <f t="shared" si="120"/>
        <v>0</v>
      </c>
      <c r="KFT19" s="487">
        <f t="shared" si="120"/>
        <v>0</v>
      </c>
      <c r="KFU19" s="487">
        <f t="shared" si="120"/>
        <v>0</v>
      </c>
      <c r="KFV19" s="487">
        <f t="shared" si="120"/>
        <v>0</v>
      </c>
      <c r="KFW19" s="487">
        <f t="shared" si="120"/>
        <v>0</v>
      </c>
      <c r="KFX19" s="487">
        <f t="shared" si="120"/>
        <v>0</v>
      </c>
      <c r="KFY19" s="487">
        <f t="shared" si="120"/>
        <v>0</v>
      </c>
      <c r="KFZ19" s="487">
        <f t="shared" si="120"/>
        <v>0</v>
      </c>
      <c r="KGA19" s="487">
        <f t="shared" si="120"/>
        <v>0</v>
      </c>
      <c r="KGB19" s="487">
        <f t="shared" si="120"/>
        <v>0</v>
      </c>
      <c r="KGC19" s="487">
        <f t="shared" ref="KGC19:KIN19" si="121">KFY8</f>
        <v>0</v>
      </c>
      <c r="KGD19" s="487">
        <f t="shared" si="121"/>
        <v>0</v>
      </c>
      <c r="KGE19" s="487">
        <f t="shared" si="121"/>
        <v>0</v>
      </c>
      <c r="KGF19" s="487">
        <f t="shared" si="121"/>
        <v>0</v>
      </c>
      <c r="KGG19" s="487">
        <f t="shared" si="121"/>
        <v>0</v>
      </c>
      <c r="KGH19" s="487">
        <f t="shared" si="121"/>
        <v>0</v>
      </c>
      <c r="KGI19" s="487">
        <f t="shared" si="121"/>
        <v>0</v>
      </c>
      <c r="KGJ19" s="487">
        <f t="shared" si="121"/>
        <v>0</v>
      </c>
      <c r="KGK19" s="487">
        <f t="shared" si="121"/>
        <v>0</v>
      </c>
      <c r="KGL19" s="487">
        <f t="shared" si="121"/>
        <v>0</v>
      </c>
      <c r="KGM19" s="487">
        <f t="shared" si="121"/>
        <v>0</v>
      </c>
      <c r="KGN19" s="487">
        <f t="shared" si="121"/>
        <v>0</v>
      </c>
      <c r="KGO19" s="487">
        <f t="shared" si="121"/>
        <v>0</v>
      </c>
      <c r="KGP19" s="487">
        <f t="shared" si="121"/>
        <v>0</v>
      </c>
      <c r="KGQ19" s="487">
        <f t="shared" si="121"/>
        <v>0</v>
      </c>
      <c r="KGR19" s="487">
        <f t="shared" si="121"/>
        <v>0</v>
      </c>
      <c r="KGS19" s="487">
        <f t="shared" si="121"/>
        <v>0</v>
      </c>
      <c r="KGT19" s="487">
        <f t="shared" si="121"/>
        <v>0</v>
      </c>
      <c r="KGU19" s="487">
        <f t="shared" si="121"/>
        <v>0</v>
      </c>
      <c r="KGV19" s="487">
        <f t="shared" si="121"/>
        <v>0</v>
      </c>
      <c r="KGW19" s="487">
        <f t="shared" si="121"/>
        <v>0</v>
      </c>
      <c r="KGX19" s="487">
        <f t="shared" si="121"/>
        <v>0</v>
      </c>
      <c r="KGY19" s="487">
        <f t="shared" si="121"/>
        <v>0</v>
      </c>
      <c r="KGZ19" s="487">
        <f t="shared" si="121"/>
        <v>0</v>
      </c>
      <c r="KHA19" s="487">
        <f t="shared" si="121"/>
        <v>0</v>
      </c>
      <c r="KHB19" s="487">
        <f t="shared" si="121"/>
        <v>0</v>
      </c>
      <c r="KHC19" s="487">
        <f t="shared" si="121"/>
        <v>0</v>
      </c>
      <c r="KHD19" s="487">
        <f t="shared" si="121"/>
        <v>0</v>
      </c>
      <c r="KHE19" s="487">
        <f t="shared" si="121"/>
        <v>0</v>
      </c>
      <c r="KHF19" s="487">
        <f t="shared" si="121"/>
        <v>0</v>
      </c>
      <c r="KHG19" s="487">
        <f t="shared" si="121"/>
        <v>0</v>
      </c>
      <c r="KHH19" s="487">
        <f t="shared" si="121"/>
        <v>0</v>
      </c>
      <c r="KHI19" s="487">
        <f t="shared" si="121"/>
        <v>0</v>
      </c>
      <c r="KHJ19" s="487">
        <f t="shared" si="121"/>
        <v>0</v>
      </c>
      <c r="KHK19" s="487">
        <f t="shared" si="121"/>
        <v>0</v>
      </c>
      <c r="KHL19" s="487">
        <f t="shared" si="121"/>
        <v>0</v>
      </c>
      <c r="KHM19" s="487">
        <f t="shared" si="121"/>
        <v>0</v>
      </c>
      <c r="KHN19" s="487">
        <f t="shared" si="121"/>
        <v>0</v>
      </c>
      <c r="KHO19" s="487">
        <f t="shared" si="121"/>
        <v>0</v>
      </c>
      <c r="KHP19" s="487">
        <f t="shared" si="121"/>
        <v>0</v>
      </c>
      <c r="KHQ19" s="487">
        <f t="shared" si="121"/>
        <v>0</v>
      </c>
      <c r="KHR19" s="487">
        <f t="shared" si="121"/>
        <v>0</v>
      </c>
      <c r="KHS19" s="487">
        <f t="shared" si="121"/>
        <v>0</v>
      </c>
      <c r="KHT19" s="487">
        <f t="shared" si="121"/>
        <v>0</v>
      </c>
      <c r="KHU19" s="487">
        <f t="shared" si="121"/>
        <v>0</v>
      </c>
      <c r="KHV19" s="487">
        <f t="shared" si="121"/>
        <v>0</v>
      </c>
      <c r="KHW19" s="487">
        <f t="shared" si="121"/>
        <v>0</v>
      </c>
      <c r="KHX19" s="487">
        <f t="shared" si="121"/>
        <v>0</v>
      </c>
      <c r="KHY19" s="487">
        <f t="shared" si="121"/>
        <v>0</v>
      </c>
      <c r="KHZ19" s="487">
        <f t="shared" si="121"/>
        <v>0</v>
      </c>
      <c r="KIA19" s="487">
        <f t="shared" si="121"/>
        <v>0</v>
      </c>
      <c r="KIB19" s="487">
        <f t="shared" si="121"/>
        <v>0</v>
      </c>
      <c r="KIC19" s="487">
        <f t="shared" si="121"/>
        <v>0</v>
      </c>
      <c r="KID19" s="487">
        <f t="shared" si="121"/>
        <v>0</v>
      </c>
      <c r="KIE19" s="487">
        <f t="shared" si="121"/>
        <v>0</v>
      </c>
      <c r="KIF19" s="487">
        <f t="shared" si="121"/>
        <v>0</v>
      </c>
      <c r="KIG19" s="487">
        <f t="shared" si="121"/>
        <v>0</v>
      </c>
      <c r="KIH19" s="487">
        <f t="shared" si="121"/>
        <v>0</v>
      </c>
      <c r="KII19" s="487">
        <f t="shared" si="121"/>
        <v>0</v>
      </c>
      <c r="KIJ19" s="487">
        <f t="shared" si="121"/>
        <v>0</v>
      </c>
      <c r="KIK19" s="487">
        <f t="shared" si="121"/>
        <v>0</v>
      </c>
      <c r="KIL19" s="487">
        <f t="shared" si="121"/>
        <v>0</v>
      </c>
      <c r="KIM19" s="487">
        <f t="shared" si="121"/>
        <v>0</v>
      </c>
      <c r="KIN19" s="487">
        <f t="shared" si="121"/>
        <v>0</v>
      </c>
      <c r="KIO19" s="487">
        <f t="shared" ref="KIO19:KKZ19" si="122">KIK8</f>
        <v>0</v>
      </c>
      <c r="KIP19" s="487">
        <f t="shared" si="122"/>
        <v>0</v>
      </c>
      <c r="KIQ19" s="487">
        <f t="shared" si="122"/>
        <v>0</v>
      </c>
      <c r="KIR19" s="487">
        <f t="shared" si="122"/>
        <v>0</v>
      </c>
      <c r="KIS19" s="487">
        <f t="shared" si="122"/>
        <v>0</v>
      </c>
      <c r="KIT19" s="487">
        <f t="shared" si="122"/>
        <v>0</v>
      </c>
      <c r="KIU19" s="487">
        <f t="shared" si="122"/>
        <v>0</v>
      </c>
      <c r="KIV19" s="487">
        <f t="shared" si="122"/>
        <v>0</v>
      </c>
      <c r="KIW19" s="487">
        <f t="shared" si="122"/>
        <v>0</v>
      </c>
      <c r="KIX19" s="487">
        <f t="shared" si="122"/>
        <v>0</v>
      </c>
      <c r="KIY19" s="487">
        <f t="shared" si="122"/>
        <v>0</v>
      </c>
      <c r="KIZ19" s="487">
        <f t="shared" si="122"/>
        <v>0</v>
      </c>
      <c r="KJA19" s="487">
        <f t="shared" si="122"/>
        <v>0</v>
      </c>
      <c r="KJB19" s="487">
        <f t="shared" si="122"/>
        <v>0</v>
      </c>
      <c r="KJC19" s="487">
        <f t="shared" si="122"/>
        <v>0</v>
      </c>
      <c r="KJD19" s="487">
        <f t="shared" si="122"/>
        <v>0</v>
      </c>
      <c r="KJE19" s="487">
        <f t="shared" si="122"/>
        <v>0</v>
      </c>
      <c r="KJF19" s="487">
        <f t="shared" si="122"/>
        <v>0</v>
      </c>
      <c r="KJG19" s="487">
        <f t="shared" si="122"/>
        <v>0</v>
      </c>
      <c r="KJH19" s="487">
        <f t="shared" si="122"/>
        <v>0</v>
      </c>
      <c r="KJI19" s="487">
        <f t="shared" si="122"/>
        <v>0</v>
      </c>
      <c r="KJJ19" s="487">
        <f t="shared" si="122"/>
        <v>0</v>
      </c>
      <c r="KJK19" s="487">
        <f t="shared" si="122"/>
        <v>0</v>
      </c>
      <c r="KJL19" s="487">
        <f t="shared" si="122"/>
        <v>0</v>
      </c>
      <c r="KJM19" s="487">
        <f t="shared" si="122"/>
        <v>0</v>
      </c>
      <c r="KJN19" s="487">
        <f t="shared" si="122"/>
        <v>0</v>
      </c>
      <c r="KJO19" s="487">
        <f t="shared" si="122"/>
        <v>0</v>
      </c>
      <c r="KJP19" s="487">
        <f t="shared" si="122"/>
        <v>0</v>
      </c>
      <c r="KJQ19" s="487">
        <f t="shared" si="122"/>
        <v>0</v>
      </c>
      <c r="KJR19" s="487">
        <f t="shared" si="122"/>
        <v>0</v>
      </c>
      <c r="KJS19" s="487">
        <f t="shared" si="122"/>
        <v>0</v>
      </c>
      <c r="KJT19" s="487">
        <f t="shared" si="122"/>
        <v>0</v>
      </c>
      <c r="KJU19" s="487">
        <f t="shared" si="122"/>
        <v>0</v>
      </c>
      <c r="KJV19" s="487">
        <f t="shared" si="122"/>
        <v>0</v>
      </c>
      <c r="KJW19" s="487">
        <f t="shared" si="122"/>
        <v>0</v>
      </c>
      <c r="KJX19" s="487">
        <f t="shared" si="122"/>
        <v>0</v>
      </c>
      <c r="KJY19" s="487">
        <f t="shared" si="122"/>
        <v>0</v>
      </c>
      <c r="KJZ19" s="487">
        <f t="shared" si="122"/>
        <v>0</v>
      </c>
      <c r="KKA19" s="487">
        <f t="shared" si="122"/>
        <v>0</v>
      </c>
      <c r="KKB19" s="487">
        <f t="shared" si="122"/>
        <v>0</v>
      </c>
      <c r="KKC19" s="487">
        <f t="shared" si="122"/>
        <v>0</v>
      </c>
      <c r="KKD19" s="487">
        <f t="shared" si="122"/>
        <v>0</v>
      </c>
      <c r="KKE19" s="487">
        <f t="shared" si="122"/>
        <v>0</v>
      </c>
      <c r="KKF19" s="487">
        <f t="shared" si="122"/>
        <v>0</v>
      </c>
      <c r="KKG19" s="487">
        <f t="shared" si="122"/>
        <v>0</v>
      </c>
      <c r="KKH19" s="487">
        <f t="shared" si="122"/>
        <v>0</v>
      </c>
      <c r="KKI19" s="487">
        <f t="shared" si="122"/>
        <v>0</v>
      </c>
      <c r="KKJ19" s="487">
        <f t="shared" si="122"/>
        <v>0</v>
      </c>
      <c r="KKK19" s="487">
        <f t="shared" si="122"/>
        <v>0</v>
      </c>
      <c r="KKL19" s="487">
        <f t="shared" si="122"/>
        <v>0</v>
      </c>
      <c r="KKM19" s="487">
        <f t="shared" si="122"/>
        <v>0</v>
      </c>
      <c r="KKN19" s="487">
        <f t="shared" si="122"/>
        <v>0</v>
      </c>
      <c r="KKO19" s="487">
        <f t="shared" si="122"/>
        <v>0</v>
      </c>
      <c r="KKP19" s="487">
        <f t="shared" si="122"/>
        <v>0</v>
      </c>
      <c r="KKQ19" s="487">
        <f t="shared" si="122"/>
        <v>0</v>
      </c>
      <c r="KKR19" s="487">
        <f t="shared" si="122"/>
        <v>0</v>
      </c>
      <c r="KKS19" s="487">
        <f t="shared" si="122"/>
        <v>0</v>
      </c>
      <c r="KKT19" s="487">
        <f t="shared" si="122"/>
        <v>0</v>
      </c>
      <c r="KKU19" s="487">
        <f t="shared" si="122"/>
        <v>0</v>
      </c>
      <c r="KKV19" s="487">
        <f t="shared" si="122"/>
        <v>0</v>
      </c>
      <c r="KKW19" s="487">
        <f t="shared" si="122"/>
        <v>0</v>
      </c>
      <c r="KKX19" s="487">
        <f t="shared" si="122"/>
        <v>0</v>
      </c>
      <c r="KKY19" s="487">
        <f t="shared" si="122"/>
        <v>0</v>
      </c>
      <c r="KKZ19" s="487">
        <f t="shared" si="122"/>
        <v>0</v>
      </c>
      <c r="KLA19" s="487">
        <f t="shared" ref="KLA19:KNL19" si="123">KKW8</f>
        <v>0</v>
      </c>
      <c r="KLB19" s="487">
        <f t="shared" si="123"/>
        <v>0</v>
      </c>
      <c r="KLC19" s="487">
        <f t="shared" si="123"/>
        <v>0</v>
      </c>
      <c r="KLD19" s="487">
        <f t="shared" si="123"/>
        <v>0</v>
      </c>
      <c r="KLE19" s="487">
        <f t="shared" si="123"/>
        <v>0</v>
      </c>
      <c r="KLF19" s="487">
        <f t="shared" si="123"/>
        <v>0</v>
      </c>
      <c r="KLG19" s="487">
        <f t="shared" si="123"/>
        <v>0</v>
      </c>
      <c r="KLH19" s="487">
        <f t="shared" si="123"/>
        <v>0</v>
      </c>
      <c r="KLI19" s="487">
        <f t="shared" si="123"/>
        <v>0</v>
      </c>
      <c r="KLJ19" s="487">
        <f t="shared" si="123"/>
        <v>0</v>
      </c>
      <c r="KLK19" s="487">
        <f t="shared" si="123"/>
        <v>0</v>
      </c>
      <c r="KLL19" s="487">
        <f t="shared" si="123"/>
        <v>0</v>
      </c>
      <c r="KLM19" s="487">
        <f t="shared" si="123"/>
        <v>0</v>
      </c>
      <c r="KLN19" s="487">
        <f t="shared" si="123"/>
        <v>0</v>
      </c>
      <c r="KLO19" s="487">
        <f t="shared" si="123"/>
        <v>0</v>
      </c>
      <c r="KLP19" s="487">
        <f t="shared" si="123"/>
        <v>0</v>
      </c>
      <c r="KLQ19" s="487">
        <f t="shared" si="123"/>
        <v>0</v>
      </c>
      <c r="KLR19" s="487">
        <f t="shared" si="123"/>
        <v>0</v>
      </c>
      <c r="KLS19" s="487">
        <f t="shared" si="123"/>
        <v>0</v>
      </c>
      <c r="KLT19" s="487">
        <f t="shared" si="123"/>
        <v>0</v>
      </c>
      <c r="KLU19" s="487">
        <f t="shared" si="123"/>
        <v>0</v>
      </c>
      <c r="KLV19" s="487">
        <f t="shared" si="123"/>
        <v>0</v>
      </c>
      <c r="KLW19" s="487">
        <f t="shared" si="123"/>
        <v>0</v>
      </c>
      <c r="KLX19" s="487">
        <f t="shared" si="123"/>
        <v>0</v>
      </c>
      <c r="KLY19" s="487">
        <f t="shared" si="123"/>
        <v>0</v>
      </c>
      <c r="KLZ19" s="487">
        <f t="shared" si="123"/>
        <v>0</v>
      </c>
      <c r="KMA19" s="487">
        <f t="shared" si="123"/>
        <v>0</v>
      </c>
      <c r="KMB19" s="487">
        <f t="shared" si="123"/>
        <v>0</v>
      </c>
      <c r="KMC19" s="487">
        <f t="shared" si="123"/>
        <v>0</v>
      </c>
      <c r="KMD19" s="487">
        <f t="shared" si="123"/>
        <v>0</v>
      </c>
      <c r="KME19" s="487">
        <f t="shared" si="123"/>
        <v>0</v>
      </c>
      <c r="KMF19" s="487">
        <f t="shared" si="123"/>
        <v>0</v>
      </c>
      <c r="KMG19" s="487">
        <f t="shared" si="123"/>
        <v>0</v>
      </c>
      <c r="KMH19" s="487">
        <f t="shared" si="123"/>
        <v>0</v>
      </c>
      <c r="KMI19" s="487">
        <f t="shared" si="123"/>
        <v>0</v>
      </c>
      <c r="KMJ19" s="487">
        <f t="shared" si="123"/>
        <v>0</v>
      </c>
      <c r="KMK19" s="487">
        <f t="shared" si="123"/>
        <v>0</v>
      </c>
      <c r="KML19" s="487">
        <f t="shared" si="123"/>
        <v>0</v>
      </c>
      <c r="KMM19" s="487">
        <f t="shared" si="123"/>
        <v>0</v>
      </c>
      <c r="KMN19" s="487">
        <f t="shared" si="123"/>
        <v>0</v>
      </c>
      <c r="KMO19" s="487">
        <f t="shared" si="123"/>
        <v>0</v>
      </c>
      <c r="KMP19" s="487">
        <f t="shared" si="123"/>
        <v>0</v>
      </c>
      <c r="KMQ19" s="487">
        <f t="shared" si="123"/>
        <v>0</v>
      </c>
      <c r="KMR19" s="487">
        <f t="shared" si="123"/>
        <v>0</v>
      </c>
      <c r="KMS19" s="487">
        <f t="shared" si="123"/>
        <v>0</v>
      </c>
      <c r="KMT19" s="487">
        <f t="shared" si="123"/>
        <v>0</v>
      </c>
      <c r="KMU19" s="487">
        <f t="shared" si="123"/>
        <v>0</v>
      </c>
      <c r="KMV19" s="487">
        <f t="shared" si="123"/>
        <v>0</v>
      </c>
      <c r="KMW19" s="487">
        <f t="shared" si="123"/>
        <v>0</v>
      </c>
      <c r="KMX19" s="487">
        <f t="shared" si="123"/>
        <v>0</v>
      </c>
      <c r="KMY19" s="487">
        <f t="shared" si="123"/>
        <v>0</v>
      </c>
      <c r="KMZ19" s="487">
        <f t="shared" si="123"/>
        <v>0</v>
      </c>
      <c r="KNA19" s="487">
        <f t="shared" si="123"/>
        <v>0</v>
      </c>
      <c r="KNB19" s="487">
        <f t="shared" si="123"/>
        <v>0</v>
      </c>
      <c r="KNC19" s="487">
        <f t="shared" si="123"/>
        <v>0</v>
      </c>
      <c r="KND19" s="487">
        <f t="shared" si="123"/>
        <v>0</v>
      </c>
      <c r="KNE19" s="487">
        <f t="shared" si="123"/>
        <v>0</v>
      </c>
      <c r="KNF19" s="487">
        <f t="shared" si="123"/>
        <v>0</v>
      </c>
      <c r="KNG19" s="487">
        <f t="shared" si="123"/>
        <v>0</v>
      </c>
      <c r="KNH19" s="487">
        <f t="shared" si="123"/>
        <v>0</v>
      </c>
      <c r="KNI19" s="487">
        <f t="shared" si="123"/>
        <v>0</v>
      </c>
      <c r="KNJ19" s="487">
        <f t="shared" si="123"/>
        <v>0</v>
      </c>
      <c r="KNK19" s="487">
        <f t="shared" si="123"/>
        <v>0</v>
      </c>
      <c r="KNL19" s="487">
        <f t="shared" si="123"/>
        <v>0</v>
      </c>
      <c r="KNM19" s="487">
        <f t="shared" ref="KNM19:KPX19" si="124">KNI8</f>
        <v>0</v>
      </c>
      <c r="KNN19" s="487">
        <f t="shared" si="124"/>
        <v>0</v>
      </c>
      <c r="KNO19" s="487">
        <f t="shared" si="124"/>
        <v>0</v>
      </c>
      <c r="KNP19" s="487">
        <f t="shared" si="124"/>
        <v>0</v>
      </c>
      <c r="KNQ19" s="487">
        <f t="shared" si="124"/>
        <v>0</v>
      </c>
      <c r="KNR19" s="487">
        <f t="shared" si="124"/>
        <v>0</v>
      </c>
      <c r="KNS19" s="487">
        <f t="shared" si="124"/>
        <v>0</v>
      </c>
      <c r="KNT19" s="487">
        <f t="shared" si="124"/>
        <v>0</v>
      </c>
      <c r="KNU19" s="487">
        <f t="shared" si="124"/>
        <v>0</v>
      </c>
      <c r="KNV19" s="487">
        <f t="shared" si="124"/>
        <v>0</v>
      </c>
      <c r="KNW19" s="487">
        <f t="shared" si="124"/>
        <v>0</v>
      </c>
      <c r="KNX19" s="487">
        <f t="shared" si="124"/>
        <v>0</v>
      </c>
      <c r="KNY19" s="487">
        <f t="shared" si="124"/>
        <v>0</v>
      </c>
      <c r="KNZ19" s="487">
        <f t="shared" si="124"/>
        <v>0</v>
      </c>
      <c r="KOA19" s="487">
        <f t="shared" si="124"/>
        <v>0</v>
      </c>
      <c r="KOB19" s="487">
        <f t="shared" si="124"/>
        <v>0</v>
      </c>
      <c r="KOC19" s="487">
        <f t="shared" si="124"/>
        <v>0</v>
      </c>
      <c r="KOD19" s="487">
        <f t="shared" si="124"/>
        <v>0</v>
      </c>
      <c r="KOE19" s="487">
        <f t="shared" si="124"/>
        <v>0</v>
      </c>
      <c r="KOF19" s="487">
        <f t="shared" si="124"/>
        <v>0</v>
      </c>
      <c r="KOG19" s="487">
        <f t="shared" si="124"/>
        <v>0</v>
      </c>
      <c r="KOH19" s="487">
        <f t="shared" si="124"/>
        <v>0</v>
      </c>
      <c r="KOI19" s="487">
        <f t="shared" si="124"/>
        <v>0</v>
      </c>
      <c r="KOJ19" s="487">
        <f t="shared" si="124"/>
        <v>0</v>
      </c>
      <c r="KOK19" s="487">
        <f t="shared" si="124"/>
        <v>0</v>
      </c>
      <c r="KOL19" s="487">
        <f t="shared" si="124"/>
        <v>0</v>
      </c>
      <c r="KOM19" s="487">
        <f t="shared" si="124"/>
        <v>0</v>
      </c>
      <c r="KON19" s="487">
        <f t="shared" si="124"/>
        <v>0</v>
      </c>
      <c r="KOO19" s="487">
        <f t="shared" si="124"/>
        <v>0</v>
      </c>
      <c r="KOP19" s="487">
        <f t="shared" si="124"/>
        <v>0</v>
      </c>
      <c r="KOQ19" s="487">
        <f t="shared" si="124"/>
        <v>0</v>
      </c>
      <c r="KOR19" s="487">
        <f t="shared" si="124"/>
        <v>0</v>
      </c>
      <c r="KOS19" s="487">
        <f t="shared" si="124"/>
        <v>0</v>
      </c>
      <c r="KOT19" s="487">
        <f t="shared" si="124"/>
        <v>0</v>
      </c>
      <c r="KOU19" s="487">
        <f t="shared" si="124"/>
        <v>0</v>
      </c>
      <c r="KOV19" s="487">
        <f t="shared" si="124"/>
        <v>0</v>
      </c>
      <c r="KOW19" s="487">
        <f t="shared" si="124"/>
        <v>0</v>
      </c>
      <c r="KOX19" s="487">
        <f t="shared" si="124"/>
        <v>0</v>
      </c>
      <c r="KOY19" s="487">
        <f t="shared" si="124"/>
        <v>0</v>
      </c>
      <c r="KOZ19" s="487">
        <f t="shared" si="124"/>
        <v>0</v>
      </c>
      <c r="KPA19" s="487">
        <f t="shared" si="124"/>
        <v>0</v>
      </c>
      <c r="KPB19" s="487">
        <f t="shared" si="124"/>
        <v>0</v>
      </c>
      <c r="KPC19" s="487">
        <f t="shared" si="124"/>
        <v>0</v>
      </c>
      <c r="KPD19" s="487">
        <f t="shared" si="124"/>
        <v>0</v>
      </c>
      <c r="KPE19" s="487">
        <f t="shared" si="124"/>
        <v>0</v>
      </c>
      <c r="KPF19" s="487">
        <f t="shared" si="124"/>
        <v>0</v>
      </c>
      <c r="KPG19" s="487">
        <f t="shared" si="124"/>
        <v>0</v>
      </c>
      <c r="KPH19" s="487">
        <f t="shared" si="124"/>
        <v>0</v>
      </c>
      <c r="KPI19" s="487">
        <f t="shared" si="124"/>
        <v>0</v>
      </c>
      <c r="KPJ19" s="487">
        <f t="shared" si="124"/>
        <v>0</v>
      </c>
      <c r="KPK19" s="487">
        <f t="shared" si="124"/>
        <v>0</v>
      </c>
      <c r="KPL19" s="487">
        <f t="shared" si="124"/>
        <v>0</v>
      </c>
      <c r="KPM19" s="487">
        <f t="shared" si="124"/>
        <v>0</v>
      </c>
      <c r="KPN19" s="487">
        <f t="shared" si="124"/>
        <v>0</v>
      </c>
      <c r="KPO19" s="487">
        <f t="shared" si="124"/>
        <v>0</v>
      </c>
      <c r="KPP19" s="487">
        <f t="shared" si="124"/>
        <v>0</v>
      </c>
      <c r="KPQ19" s="487">
        <f t="shared" si="124"/>
        <v>0</v>
      </c>
      <c r="KPR19" s="487">
        <f t="shared" si="124"/>
        <v>0</v>
      </c>
      <c r="KPS19" s="487">
        <f t="shared" si="124"/>
        <v>0</v>
      </c>
      <c r="KPT19" s="487">
        <f t="shared" si="124"/>
        <v>0</v>
      </c>
      <c r="KPU19" s="487">
        <f t="shared" si="124"/>
        <v>0</v>
      </c>
      <c r="KPV19" s="487">
        <f t="shared" si="124"/>
        <v>0</v>
      </c>
      <c r="KPW19" s="487">
        <f t="shared" si="124"/>
        <v>0</v>
      </c>
      <c r="KPX19" s="487">
        <f t="shared" si="124"/>
        <v>0</v>
      </c>
      <c r="KPY19" s="487">
        <f t="shared" ref="KPY19:KSJ19" si="125">KPU8</f>
        <v>0</v>
      </c>
      <c r="KPZ19" s="487">
        <f t="shared" si="125"/>
        <v>0</v>
      </c>
      <c r="KQA19" s="487">
        <f t="shared" si="125"/>
        <v>0</v>
      </c>
      <c r="KQB19" s="487">
        <f t="shared" si="125"/>
        <v>0</v>
      </c>
      <c r="KQC19" s="487">
        <f t="shared" si="125"/>
        <v>0</v>
      </c>
      <c r="KQD19" s="487">
        <f t="shared" si="125"/>
        <v>0</v>
      </c>
      <c r="KQE19" s="487">
        <f t="shared" si="125"/>
        <v>0</v>
      </c>
      <c r="KQF19" s="487">
        <f t="shared" si="125"/>
        <v>0</v>
      </c>
      <c r="KQG19" s="487">
        <f t="shared" si="125"/>
        <v>0</v>
      </c>
      <c r="KQH19" s="487">
        <f t="shared" si="125"/>
        <v>0</v>
      </c>
      <c r="KQI19" s="487">
        <f t="shared" si="125"/>
        <v>0</v>
      </c>
      <c r="KQJ19" s="487">
        <f t="shared" si="125"/>
        <v>0</v>
      </c>
      <c r="KQK19" s="487">
        <f t="shared" si="125"/>
        <v>0</v>
      </c>
      <c r="KQL19" s="487">
        <f t="shared" si="125"/>
        <v>0</v>
      </c>
      <c r="KQM19" s="487">
        <f t="shared" si="125"/>
        <v>0</v>
      </c>
      <c r="KQN19" s="487">
        <f t="shared" si="125"/>
        <v>0</v>
      </c>
      <c r="KQO19" s="487">
        <f t="shared" si="125"/>
        <v>0</v>
      </c>
      <c r="KQP19" s="487">
        <f t="shared" si="125"/>
        <v>0</v>
      </c>
      <c r="KQQ19" s="487">
        <f t="shared" si="125"/>
        <v>0</v>
      </c>
      <c r="KQR19" s="487">
        <f t="shared" si="125"/>
        <v>0</v>
      </c>
      <c r="KQS19" s="487">
        <f t="shared" si="125"/>
        <v>0</v>
      </c>
      <c r="KQT19" s="487">
        <f t="shared" si="125"/>
        <v>0</v>
      </c>
      <c r="KQU19" s="487">
        <f t="shared" si="125"/>
        <v>0</v>
      </c>
      <c r="KQV19" s="487">
        <f t="shared" si="125"/>
        <v>0</v>
      </c>
      <c r="KQW19" s="487">
        <f t="shared" si="125"/>
        <v>0</v>
      </c>
      <c r="KQX19" s="487">
        <f t="shared" si="125"/>
        <v>0</v>
      </c>
      <c r="KQY19" s="487">
        <f t="shared" si="125"/>
        <v>0</v>
      </c>
      <c r="KQZ19" s="487">
        <f t="shared" si="125"/>
        <v>0</v>
      </c>
      <c r="KRA19" s="487">
        <f t="shared" si="125"/>
        <v>0</v>
      </c>
      <c r="KRB19" s="487">
        <f t="shared" si="125"/>
        <v>0</v>
      </c>
      <c r="KRC19" s="487">
        <f t="shared" si="125"/>
        <v>0</v>
      </c>
      <c r="KRD19" s="487">
        <f t="shared" si="125"/>
        <v>0</v>
      </c>
      <c r="KRE19" s="487">
        <f t="shared" si="125"/>
        <v>0</v>
      </c>
      <c r="KRF19" s="487">
        <f t="shared" si="125"/>
        <v>0</v>
      </c>
      <c r="KRG19" s="487">
        <f t="shared" si="125"/>
        <v>0</v>
      </c>
      <c r="KRH19" s="487">
        <f t="shared" si="125"/>
        <v>0</v>
      </c>
      <c r="KRI19" s="487">
        <f t="shared" si="125"/>
        <v>0</v>
      </c>
      <c r="KRJ19" s="487">
        <f t="shared" si="125"/>
        <v>0</v>
      </c>
      <c r="KRK19" s="487">
        <f t="shared" si="125"/>
        <v>0</v>
      </c>
      <c r="KRL19" s="487">
        <f t="shared" si="125"/>
        <v>0</v>
      </c>
      <c r="KRM19" s="487">
        <f t="shared" si="125"/>
        <v>0</v>
      </c>
      <c r="KRN19" s="487">
        <f t="shared" si="125"/>
        <v>0</v>
      </c>
      <c r="KRO19" s="487">
        <f t="shared" si="125"/>
        <v>0</v>
      </c>
      <c r="KRP19" s="487">
        <f t="shared" si="125"/>
        <v>0</v>
      </c>
      <c r="KRQ19" s="487">
        <f t="shared" si="125"/>
        <v>0</v>
      </c>
      <c r="KRR19" s="487">
        <f t="shared" si="125"/>
        <v>0</v>
      </c>
      <c r="KRS19" s="487">
        <f t="shared" si="125"/>
        <v>0</v>
      </c>
      <c r="KRT19" s="487">
        <f t="shared" si="125"/>
        <v>0</v>
      </c>
      <c r="KRU19" s="487">
        <f t="shared" si="125"/>
        <v>0</v>
      </c>
      <c r="KRV19" s="487">
        <f t="shared" si="125"/>
        <v>0</v>
      </c>
      <c r="KRW19" s="487">
        <f t="shared" si="125"/>
        <v>0</v>
      </c>
      <c r="KRX19" s="487">
        <f t="shared" si="125"/>
        <v>0</v>
      </c>
      <c r="KRY19" s="487">
        <f t="shared" si="125"/>
        <v>0</v>
      </c>
      <c r="KRZ19" s="487">
        <f t="shared" si="125"/>
        <v>0</v>
      </c>
      <c r="KSA19" s="487">
        <f t="shared" si="125"/>
        <v>0</v>
      </c>
      <c r="KSB19" s="487">
        <f t="shared" si="125"/>
        <v>0</v>
      </c>
      <c r="KSC19" s="487">
        <f t="shared" si="125"/>
        <v>0</v>
      </c>
      <c r="KSD19" s="487">
        <f t="shared" si="125"/>
        <v>0</v>
      </c>
      <c r="KSE19" s="487">
        <f t="shared" si="125"/>
        <v>0</v>
      </c>
      <c r="KSF19" s="487">
        <f t="shared" si="125"/>
        <v>0</v>
      </c>
      <c r="KSG19" s="487">
        <f t="shared" si="125"/>
        <v>0</v>
      </c>
      <c r="KSH19" s="487">
        <f t="shared" si="125"/>
        <v>0</v>
      </c>
      <c r="KSI19" s="487">
        <f t="shared" si="125"/>
        <v>0</v>
      </c>
      <c r="KSJ19" s="487">
        <f t="shared" si="125"/>
        <v>0</v>
      </c>
      <c r="KSK19" s="487">
        <f t="shared" ref="KSK19:KUV19" si="126">KSG8</f>
        <v>0</v>
      </c>
      <c r="KSL19" s="487">
        <f t="shared" si="126"/>
        <v>0</v>
      </c>
      <c r="KSM19" s="487">
        <f t="shared" si="126"/>
        <v>0</v>
      </c>
      <c r="KSN19" s="487">
        <f t="shared" si="126"/>
        <v>0</v>
      </c>
      <c r="KSO19" s="487">
        <f t="shared" si="126"/>
        <v>0</v>
      </c>
      <c r="KSP19" s="487">
        <f t="shared" si="126"/>
        <v>0</v>
      </c>
      <c r="KSQ19" s="487">
        <f t="shared" si="126"/>
        <v>0</v>
      </c>
      <c r="KSR19" s="487">
        <f t="shared" si="126"/>
        <v>0</v>
      </c>
      <c r="KSS19" s="487">
        <f t="shared" si="126"/>
        <v>0</v>
      </c>
      <c r="KST19" s="487">
        <f t="shared" si="126"/>
        <v>0</v>
      </c>
      <c r="KSU19" s="487">
        <f t="shared" si="126"/>
        <v>0</v>
      </c>
      <c r="KSV19" s="487">
        <f t="shared" si="126"/>
        <v>0</v>
      </c>
      <c r="KSW19" s="487">
        <f t="shared" si="126"/>
        <v>0</v>
      </c>
      <c r="KSX19" s="487">
        <f t="shared" si="126"/>
        <v>0</v>
      </c>
      <c r="KSY19" s="487">
        <f t="shared" si="126"/>
        <v>0</v>
      </c>
      <c r="KSZ19" s="487">
        <f t="shared" si="126"/>
        <v>0</v>
      </c>
      <c r="KTA19" s="487">
        <f t="shared" si="126"/>
        <v>0</v>
      </c>
      <c r="KTB19" s="487">
        <f t="shared" si="126"/>
        <v>0</v>
      </c>
      <c r="KTC19" s="487">
        <f t="shared" si="126"/>
        <v>0</v>
      </c>
      <c r="KTD19" s="487">
        <f t="shared" si="126"/>
        <v>0</v>
      </c>
      <c r="KTE19" s="487">
        <f t="shared" si="126"/>
        <v>0</v>
      </c>
      <c r="KTF19" s="487">
        <f t="shared" si="126"/>
        <v>0</v>
      </c>
      <c r="KTG19" s="487">
        <f t="shared" si="126"/>
        <v>0</v>
      </c>
      <c r="KTH19" s="487">
        <f t="shared" si="126"/>
        <v>0</v>
      </c>
      <c r="KTI19" s="487">
        <f t="shared" si="126"/>
        <v>0</v>
      </c>
      <c r="KTJ19" s="487">
        <f t="shared" si="126"/>
        <v>0</v>
      </c>
      <c r="KTK19" s="487">
        <f t="shared" si="126"/>
        <v>0</v>
      </c>
      <c r="KTL19" s="487">
        <f t="shared" si="126"/>
        <v>0</v>
      </c>
      <c r="KTM19" s="487">
        <f t="shared" si="126"/>
        <v>0</v>
      </c>
      <c r="KTN19" s="487">
        <f t="shared" si="126"/>
        <v>0</v>
      </c>
      <c r="KTO19" s="487">
        <f t="shared" si="126"/>
        <v>0</v>
      </c>
      <c r="KTP19" s="487">
        <f t="shared" si="126"/>
        <v>0</v>
      </c>
      <c r="KTQ19" s="487">
        <f t="shared" si="126"/>
        <v>0</v>
      </c>
      <c r="KTR19" s="487">
        <f t="shared" si="126"/>
        <v>0</v>
      </c>
      <c r="KTS19" s="487">
        <f t="shared" si="126"/>
        <v>0</v>
      </c>
      <c r="KTT19" s="487">
        <f t="shared" si="126"/>
        <v>0</v>
      </c>
      <c r="KTU19" s="487">
        <f t="shared" si="126"/>
        <v>0</v>
      </c>
      <c r="KTV19" s="487">
        <f t="shared" si="126"/>
        <v>0</v>
      </c>
      <c r="KTW19" s="487">
        <f t="shared" si="126"/>
        <v>0</v>
      </c>
      <c r="KTX19" s="487">
        <f t="shared" si="126"/>
        <v>0</v>
      </c>
      <c r="KTY19" s="487">
        <f t="shared" si="126"/>
        <v>0</v>
      </c>
      <c r="KTZ19" s="487">
        <f t="shared" si="126"/>
        <v>0</v>
      </c>
      <c r="KUA19" s="487">
        <f t="shared" si="126"/>
        <v>0</v>
      </c>
      <c r="KUB19" s="487">
        <f t="shared" si="126"/>
        <v>0</v>
      </c>
      <c r="KUC19" s="487">
        <f t="shared" si="126"/>
        <v>0</v>
      </c>
      <c r="KUD19" s="487">
        <f t="shared" si="126"/>
        <v>0</v>
      </c>
      <c r="KUE19" s="487">
        <f t="shared" si="126"/>
        <v>0</v>
      </c>
      <c r="KUF19" s="487">
        <f t="shared" si="126"/>
        <v>0</v>
      </c>
      <c r="KUG19" s="487">
        <f t="shared" si="126"/>
        <v>0</v>
      </c>
      <c r="KUH19" s="487">
        <f t="shared" si="126"/>
        <v>0</v>
      </c>
      <c r="KUI19" s="487">
        <f t="shared" si="126"/>
        <v>0</v>
      </c>
      <c r="KUJ19" s="487">
        <f t="shared" si="126"/>
        <v>0</v>
      </c>
      <c r="KUK19" s="487">
        <f t="shared" si="126"/>
        <v>0</v>
      </c>
      <c r="KUL19" s="487">
        <f t="shared" si="126"/>
        <v>0</v>
      </c>
      <c r="KUM19" s="487">
        <f t="shared" si="126"/>
        <v>0</v>
      </c>
      <c r="KUN19" s="487">
        <f t="shared" si="126"/>
        <v>0</v>
      </c>
      <c r="KUO19" s="487">
        <f t="shared" si="126"/>
        <v>0</v>
      </c>
      <c r="KUP19" s="487">
        <f t="shared" si="126"/>
        <v>0</v>
      </c>
      <c r="KUQ19" s="487">
        <f t="shared" si="126"/>
        <v>0</v>
      </c>
      <c r="KUR19" s="487">
        <f t="shared" si="126"/>
        <v>0</v>
      </c>
      <c r="KUS19" s="487">
        <f t="shared" si="126"/>
        <v>0</v>
      </c>
      <c r="KUT19" s="487">
        <f t="shared" si="126"/>
        <v>0</v>
      </c>
      <c r="KUU19" s="487">
        <f t="shared" si="126"/>
        <v>0</v>
      </c>
      <c r="KUV19" s="487">
        <f t="shared" si="126"/>
        <v>0</v>
      </c>
      <c r="KUW19" s="487">
        <f t="shared" ref="KUW19:KXH19" si="127">KUS8</f>
        <v>0</v>
      </c>
      <c r="KUX19" s="487">
        <f t="shared" si="127"/>
        <v>0</v>
      </c>
      <c r="KUY19" s="487">
        <f t="shared" si="127"/>
        <v>0</v>
      </c>
      <c r="KUZ19" s="487">
        <f t="shared" si="127"/>
        <v>0</v>
      </c>
      <c r="KVA19" s="487">
        <f t="shared" si="127"/>
        <v>0</v>
      </c>
      <c r="KVB19" s="487">
        <f t="shared" si="127"/>
        <v>0</v>
      </c>
      <c r="KVC19" s="487">
        <f t="shared" si="127"/>
        <v>0</v>
      </c>
      <c r="KVD19" s="487">
        <f t="shared" si="127"/>
        <v>0</v>
      </c>
      <c r="KVE19" s="487">
        <f t="shared" si="127"/>
        <v>0</v>
      </c>
      <c r="KVF19" s="487">
        <f t="shared" si="127"/>
        <v>0</v>
      </c>
      <c r="KVG19" s="487">
        <f t="shared" si="127"/>
        <v>0</v>
      </c>
      <c r="KVH19" s="487">
        <f t="shared" si="127"/>
        <v>0</v>
      </c>
      <c r="KVI19" s="487">
        <f t="shared" si="127"/>
        <v>0</v>
      </c>
      <c r="KVJ19" s="487">
        <f t="shared" si="127"/>
        <v>0</v>
      </c>
      <c r="KVK19" s="487">
        <f t="shared" si="127"/>
        <v>0</v>
      </c>
      <c r="KVL19" s="487">
        <f t="shared" si="127"/>
        <v>0</v>
      </c>
      <c r="KVM19" s="487">
        <f t="shared" si="127"/>
        <v>0</v>
      </c>
      <c r="KVN19" s="487">
        <f t="shared" si="127"/>
        <v>0</v>
      </c>
      <c r="KVO19" s="487">
        <f t="shared" si="127"/>
        <v>0</v>
      </c>
      <c r="KVP19" s="487">
        <f t="shared" si="127"/>
        <v>0</v>
      </c>
      <c r="KVQ19" s="487">
        <f t="shared" si="127"/>
        <v>0</v>
      </c>
      <c r="KVR19" s="487">
        <f t="shared" si="127"/>
        <v>0</v>
      </c>
      <c r="KVS19" s="487">
        <f t="shared" si="127"/>
        <v>0</v>
      </c>
      <c r="KVT19" s="487">
        <f t="shared" si="127"/>
        <v>0</v>
      </c>
      <c r="KVU19" s="487">
        <f t="shared" si="127"/>
        <v>0</v>
      </c>
      <c r="KVV19" s="487">
        <f t="shared" si="127"/>
        <v>0</v>
      </c>
      <c r="KVW19" s="487">
        <f t="shared" si="127"/>
        <v>0</v>
      </c>
      <c r="KVX19" s="487">
        <f t="shared" si="127"/>
        <v>0</v>
      </c>
      <c r="KVY19" s="487">
        <f t="shared" si="127"/>
        <v>0</v>
      </c>
      <c r="KVZ19" s="487">
        <f t="shared" si="127"/>
        <v>0</v>
      </c>
      <c r="KWA19" s="487">
        <f t="shared" si="127"/>
        <v>0</v>
      </c>
      <c r="KWB19" s="487">
        <f t="shared" si="127"/>
        <v>0</v>
      </c>
      <c r="KWC19" s="487">
        <f t="shared" si="127"/>
        <v>0</v>
      </c>
      <c r="KWD19" s="487">
        <f t="shared" si="127"/>
        <v>0</v>
      </c>
      <c r="KWE19" s="487">
        <f t="shared" si="127"/>
        <v>0</v>
      </c>
      <c r="KWF19" s="487">
        <f t="shared" si="127"/>
        <v>0</v>
      </c>
      <c r="KWG19" s="487">
        <f t="shared" si="127"/>
        <v>0</v>
      </c>
      <c r="KWH19" s="487">
        <f t="shared" si="127"/>
        <v>0</v>
      </c>
      <c r="KWI19" s="487">
        <f t="shared" si="127"/>
        <v>0</v>
      </c>
      <c r="KWJ19" s="487">
        <f t="shared" si="127"/>
        <v>0</v>
      </c>
      <c r="KWK19" s="487">
        <f t="shared" si="127"/>
        <v>0</v>
      </c>
      <c r="KWL19" s="487">
        <f t="shared" si="127"/>
        <v>0</v>
      </c>
      <c r="KWM19" s="487">
        <f t="shared" si="127"/>
        <v>0</v>
      </c>
      <c r="KWN19" s="487">
        <f t="shared" si="127"/>
        <v>0</v>
      </c>
      <c r="KWO19" s="487">
        <f t="shared" si="127"/>
        <v>0</v>
      </c>
      <c r="KWP19" s="487">
        <f t="shared" si="127"/>
        <v>0</v>
      </c>
      <c r="KWQ19" s="487">
        <f t="shared" si="127"/>
        <v>0</v>
      </c>
      <c r="KWR19" s="487">
        <f t="shared" si="127"/>
        <v>0</v>
      </c>
      <c r="KWS19" s="487">
        <f t="shared" si="127"/>
        <v>0</v>
      </c>
      <c r="KWT19" s="487">
        <f t="shared" si="127"/>
        <v>0</v>
      </c>
      <c r="KWU19" s="487">
        <f t="shared" si="127"/>
        <v>0</v>
      </c>
      <c r="KWV19" s="487">
        <f t="shared" si="127"/>
        <v>0</v>
      </c>
      <c r="KWW19" s="487">
        <f t="shared" si="127"/>
        <v>0</v>
      </c>
      <c r="KWX19" s="487">
        <f t="shared" si="127"/>
        <v>0</v>
      </c>
      <c r="KWY19" s="487">
        <f t="shared" si="127"/>
        <v>0</v>
      </c>
      <c r="KWZ19" s="487">
        <f t="shared" si="127"/>
        <v>0</v>
      </c>
      <c r="KXA19" s="487">
        <f t="shared" si="127"/>
        <v>0</v>
      </c>
      <c r="KXB19" s="487">
        <f t="shared" si="127"/>
        <v>0</v>
      </c>
      <c r="KXC19" s="487">
        <f t="shared" si="127"/>
        <v>0</v>
      </c>
      <c r="KXD19" s="487">
        <f t="shared" si="127"/>
        <v>0</v>
      </c>
      <c r="KXE19" s="487">
        <f t="shared" si="127"/>
        <v>0</v>
      </c>
      <c r="KXF19" s="487">
        <f t="shared" si="127"/>
        <v>0</v>
      </c>
      <c r="KXG19" s="487">
        <f t="shared" si="127"/>
        <v>0</v>
      </c>
      <c r="KXH19" s="487">
        <f t="shared" si="127"/>
        <v>0</v>
      </c>
      <c r="KXI19" s="487">
        <f t="shared" ref="KXI19:KZT19" si="128">KXE8</f>
        <v>0</v>
      </c>
      <c r="KXJ19" s="487">
        <f t="shared" si="128"/>
        <v>0</v>
      </c>
      <c r="KXK19" s="487">
        <f t="shared" si="128"/>
        <v>0</v>
      </c>
      <c r="KXL19" s="487">
        <f t="shared" si="128"/>
        <v>0</v>
      </c>
      <c r="KXM19" s="487">
        <f t="shared" si="128"/>
        <v>0</v>
      </c>
      <c r="KXN19" s="487">
        <f t="shared" si="128"/>
        <v>0</v>
      </c>
      <c r="KXO19" s="487">
        <f t="shared" si="128"/>
        <v>0</v>
      </c>
      <c r="KXP19" s="487">
        <f t="shared" si="128"/>
        <v>0</v>
      </c>
      <c r="KXQ19" s="487">
        <f t="shared" si="128"/>
        <v>0</v>
      </c>
      <c r="KXR19" s="487">
        <f t="shared" si="128"/>
        <v>0</v>
      </c>
      <c r="KXS19" s="487">
        <f t="shared" si="128"/>
        <v>0</v>
      </c>
      <c r="KXT19" s="487">
        <f t="shared" si="128"/>
        <v>0</v>
      </c>
      <c r="KXU19" s="487">
        <f t="shared" si="128"/>
        <v>0</v>
      </c>
      <c r="KXV19" s="487">
        <f t="shared" si="128"/>
        <v>0</v>
      </c>
      <c r="KXW19" s="487">
        <f t="shared" si="128"/>
        <v>0</v>
      </c>
      <c r="KXX19" s="487">
        <f t="shared" si="128"/>
        <v>0</v>
      </c>
      <c r="KXY19" s="487">
        <f t="shared" si="128"/>
        <v>0</v>
      </c>
      <c r="KXZ19" s="487">
        <f t="shared" si="128"/>
        <v>0</v>
      </c>
      <c r="KYA19" s="487">
        <f t="shared" si="128"/>
        <v>0</v>
      </c>
      <c r="KYB19" s="487">
        <f t="shared" si="128"/>
        <v>0</v>
      </c>
      <c r="KYC19" s="487">
        <f t="shared" si="128"/>
        <v>0</v>
      </c>
      <c r="KYD19" s="487">
        <f t="shared" si="128"/>
        <v>0</v>
      </c>
      <c r="KYE19" s="487">
        <f t="shared" si="128"/>
        <v>0</v>
      </c>
      <c r="KYF19" s="487">
        <f t="shared" si="128"/>
        <v>0</v>
      </c>
      <c r="KYG19" s="487">
        <f t="shared" si="128"/>
        <v>0</v>
      </c>
      <c r="KYH19" s="487">
        <f t="shared" si="128"/>
        <v>0</v>
      </c>
      <c r="KYI19" s="487">
        <f t="shared" si="128"/>
        <v>0</v>
      </c>
      <c r="KYJ19" s="487">
        <f t="shared" si="128"/>
        <v>0</v>
      </c>
      <c r="KYK19" s="487">
        <f t="shared" si="128"/>
        <v>0</v>
      </c>
      <c r="KYL19" s="487">
        <f t="shared" si="128"/>
        <v>0</v>
      </c>
      <c r="KYM19" s="487">
        <f t="shared" si="128"/>
        <v>0</v>
      </c>
      <c r="KYN19" s="487">
        <f t="shared" si="128"/>
        <v>0</v>
      </c>
      <c r="KYO19" s="487">
        <f t="shared" si="128"/>
        <v>0</v>
      </c>
      <c r="KYP19" s="487">
        <f t="shared" si="128"/>
        <v>0</v>
      </c>
      <c r="KYQ19" s="487">
        <f t="shared" si="128"/>
        <v>0</v>
      </c>
      <c r="KYR19" s="487">
        <f t="shared" si="128"/>
        <v>0</v>
      </c>
      <c r="KYS19" s="487">
        <f t="shared" si="128"/>
        <v>0</v>
      </c>
      <c r="KYT19" s="487">
        <f t="shared" si="128"/>
        <v>0</v>
      </c>
      <c r="KYU19" s="487">
        <f t="shared" si="128"/>
        <v>0</v>
      </c>
      <c r="KYV19" s="487">
        <f t="shared" si="128"/>
        <v>0</v>
      </c>
      <c r="KYW19" s="487">
        <f t="shared" si="128"/>
        <v>0</v>
      </c>
      <c r="KYX19" s="487">
        <f t="shared" si="128"/>
        <v>0</v>
      </c>
      <c r="KYY19" s="487">
        <f t="shared" si="128"/>
        <v>0</v>
      </c>
      <c r="KYZ19" s="487">
        <f t="shared" si="128"/>
        <v>0</v>
      </c>
      <c r="KZA19" s="487">
        <f t="shared" si="128"/>
        <v>0</v>
      </c>
      <c r="KZB19" s="487">
        <f t="shared" si="128"/>
        <v>0</v>
      </c>
      <c r="KZC19" s="487">
        <f t="shared" si="128"/>
        <v>0</v>
      </c>
      <c r="KZD19" s="487">
        <f t="shared" si="128"/>
        <v>0</v>
      </c>
      <c r="KZE19" s="487">
        <f t="shared" si="128"/>
        <v>0</v>
      </c>
      <c r="KZF19" s="487">
        <f t="shared" si="128"/>
        <v>0</v>
      </c>
      <c r="KZG19" s="487">
        <f t="shared" si="128"/>
        <v>0</v>
      </c>
      <c r="KZH19" s="487">
        <f t="shared" si="128"/>
        <v>0</v>
      </c>
      <c r="KZI19" s="487">
        <f t="shared" si="128"/>
        <v>0</v>
      </c>
      <c r="KZJ19" s="487">
        <f t="shared" si="128"/>
        <v>0</v>
      </c>
      <c r="KZK19" s="487">
        <f t="shared" si="128"/>
        <v>0</v>
      </c>
      <c r="KZL19" s="487">
        <f t="shared" si="128"/>
        <v>0</v>
      </c>
      <c r="KZM19" s="487">
        <f t="shared" si="128"/>
        <v>0</v>
      </c>
      <c r="KZN19" s="487">
        <f t="shared" si="128"/>
        <v>0</v>
      </c>
      <c r="KZO19" s="487">
        <f t="shared" si="128"/>
        <v>0</v>
      </c>
      <c r="KZP19" s="487">
        <f t="shared" si="128"/>
        <v>0</v>
      </c>
      <c r="KZQ19" s="487">
        <f t="shared" si="128"/>
        <v>0</v>
      </c>
      <c r="KZR19" s="487">
        <f t="shared" si="128"/>
        <v>0</v>
      </c>
      <c r="KZS19" s="487">
        <f t="shared" si="128"/>
        <v>0</v>
      </c>
      <c r="KZT19" s="487">
        <f t="shared" si="128"/>
        <v>0</v>
      </c>
      <c r="KZU19" s="487">
        <f t="shared" ref="KZU19:LCF19" si="129">KZQ8</f>
        <v>0</v>
      </c>
      <c r="KZV19" s="487">
        <f t="shared" si="129"/>
        <v>0</v>
      </c>
      <c r="KZW19" s="487">
        <f t="shared" si="129"/>
        <v>0</v>
      </c>
      <c r="KZX19" s="487">
        <f t="shared" si="129"/>
        <v>0</v>
      </c>
      <c r="KZY19" s="487">
        <f t="shared" si="129"/>
        <v>0</v>
      </c>
      <c r="KZZ19" s="487">
        <f t="shared" si="129"/>
        <v>0</v>
      </c>
      <c r="LAA19" s="487">
        <f t="shared" si="129"/>
        <v>0</v>
      </c>
      <c r="LAB19" s="487">
        <f t="shared" si="129"/>
        <v>0</v>
      </c>
      <c r="LAC19" s="487">
        <f t="shared" si="129"/>
        <v>0</v>
      </c>
      <c r="LAD19" s="487">
        <f t="shared" si="129"/>
        <v>0</v>
      </c>
      <c r="LAE19" s="487">
        <f t="shared" si="129"/>
        <v>0</v>
      </c>
      <c r="LAF19" s="487">
        <f t="shared" si="129"/>
        <v>0</v>
      </c>
      <c r="LAG19" s="487">
        <f t="shared" si="129"/>
        <v>0</v>
      </c>
      <c r="LAH19" s="487">
        <f t="shared" si="129"/>
        <v>0</v>
      </c>
      <c r="LAI19" s="487">
        <f t="shared" si="129"/>
        <v>0</v>
      </c>
      <c r="LAJ19" s="487">
        <f t="shared" si="129"/>
        <v>0</v>
      </c>
      <c r="LAK19" s="487">
        <f t="shared" si="129"/>
        <v>0</v>
      </c>
      <c r="LAL19" s="487">
        <f t="shared" si="129"/>
        <v>0</v>
      </c>
      <c r="LAM19" s="487">
        <f t="shared" si="129"/>
        <v>0</v>
      </c>
      <c r="LAN19" s="487">
        <f t="shared" si="129"/>
        <v>0</v>
      </c>
      <c r="LAO19" s="487">
        <f t="shared" si="129"/>
        <v>0</v>
      </c>
      <c r="LAP19" s="487">
        <f t="shared" si="129"/>
        <v>0</v>
      </c>
      <c r="LAQ19" s="487">
        <f t="shared" si="129"/>
        <v>0</v>
      </c>
      <c r="LAR19" s="487">
        <f t="shared" si="129"/>
        <v>0</v>
      </c>
      <c r="LAS19" s="487">
        <f t="shared" si="129"/>
        <v>0</v>
      </c>
      <c r="LAT19" s="487">
        <f t="shared" si="129"/>
        <v>0</v>
      </c>
      <c r="LAU19" s="487">
        <f t="shared" si="129"/>
        <v>0</v>
      </c>
      <c r="LAV19" s="487">
        <f t="shared" si="129"/>
        <v>0</v>
      </c>
      <c r="LAW19" s="487">
        <f t="shared" si="129"/>
        <v>0</v>
      </c>
      <c r="LAX19" s="487">
        <f t="shared" si="129"/>
        <v>0</v>
      </c>
      <c r="LAY19" s="487">
        <f t="shared" si="129"/>
        <v>0</v>
      </c>
      <c r="LAZ19" s="487">
        <f t="shared" si="129"/>
        <v>0</v>
      </c>
      <c r="LBA19" s="487">
        <f t="shared" si="129"/>
        <v>0</v>
      </c>
      <c r="LBB19" s="487">
        <f t="shared" si="129"/>
        <v>0</v>
      </c>
      <c r="LBC19" s="487">
        <f t="shared" si="129"/>
        <v>0</v>
      </c>
      <c r="LBD19" s="487">
        <f t="shared" si="129"/>
        <v>0</v>
      </c>
      <c r="LBE19" s="487">
        <f t="shared" si="129"/>
        <v>0</v>
      </c>
      <c r="LBF19" s="487">
        <f t="shared" si="129"/>
        <v>0</v>
      </c>
      <c r="LBG19" s="487">
        <f t="shared" si="129"/>
        <v>0</v>
      </c>
      <c r="LBH19" s="487">
        <f t="shared" si="129"/>
        <v>0</v>
      </c>
      <c r="LBI19" s="487">
        <f t="shared" si="129"/>
        <v>0</v>
      </c>
      <c r="LBJ19" s="487">
        <f t="shared" si="129"/>
        <v>0</v>
      </c>
      <c r="LBK19" s="487">
        <f t="shared" si="129"/>
        <v>0</v>
      </c>
      <c r="LBL19" s="487">
        <f t="shared" si="129"/>
        <v>0</v>
      </c>
      <c r="LBM19" s="487">
        <f t="shared" si="129"/>
        <v>0</v>
      </c>
      <c r="LBN19" s="487">
        <f t="shared" si="129"/>
        <v>0</v>
      </c>
      <c r="LBO19" s="487">
        <f t="shared" si="129"/>
        <v>0</v>
      </c>
      <c r="LBP19" s="487">
        <f t="shared" si="129"/>
        <v>0</v>
      </c>
      <c r="LBQ19" s="487">
        <f t="shared" si="129"/>
        <v>0</v>
      </c>
      <c r="LBR19" s="487">
        <f t="shared" si="129"/>
        <v>0</v>
      </c>
      <c r="LBS19" s="487">
        <f t="shared" si="129"/>
        <v>0</v>
      </c>
      <c r="LBT19" s="487">
        <f t="shared" si="129"/>
        <v>0</v>
      </c>
      <c r="LBU19" s="487">
        <f t="shared" si="129"/>
        <v>0</v>
      </c>
      <c r="LBV19" s="487">
        <f t="shared" si="129"/>
        <v>0</v>
      </c>
      <c r="LBW19" s="487">
        <f t="shared" si="129"/>
        <v>0</v>
      </c>
      <c r="LBX19" s="487">
        <f t="shared" si="129"/>
        <v>0</v>
      </c>
      <c r="LBY19" s="487">
        <f t="shared" si="129"/>
        <v>0</v>
      </c>
      <c r="LBZ19" s="487">
        <f t="shared" si="129"/>
        <v>0</v>
      </c>
      <c r="LCA19" s="487">
        <f t="shared" si="129"/>
        <v>0</v>
      </c>
      <c r="LCB19" s="487">
        <f t="shared" si="129"/>
        <v>0</v>
      </c>
      <c r="LCC19" s="487">
        <f t="shared" si="129"/>
        <v>0</v>
      </c>
      <c r="LCD19" s="487">
        <f t="shared" si="129"/>
        <v>0</v>
      </c>
      <c r="LCE19" s="487">
        <f t="shared" si="129"/>
        <v>0</v>
      </c>
      <c r="LCF19" s="487">
        <f t="shared" si="129"/>
        <v>0</v>
      </c>
      <c r="LCG19" s="487">
        <f t="shared" ref="LCG19:LER19" si="130">LCC8</f>
        <v>0</v>
      </c>
      <c r="LCH19" s="487">
        <f t="shared" si="130"/>
        <v>0</v>
      </c>
      <c r="LCI19" s="487">
        <f t="shared" si="130"/>
        <v>0</v>
      </c>
      <c r="LCJ19" s="487">
        <f t="shared" si="130"/>
        <v>0</v>
      </c>
      <c r="LCK19" s="487">
        <f t="shared" si="130"/>
        <v>0</v>
      </c>
      <c r="LCL19" s="487">
        <f t="shared" si="130"/>
        <v>0</v>
      </c>
      <c r="LCM19" s="487">
        <f t="shared" si="130"/>
        <v>0</v>
      </c>
      <c r="LCN19" s="487">
        <f t="shared" si="130"/>
        <v>0</v>
      </c>
      <c r="LCO19" s="487">
        <f t="shared" si="130"/>
        <v>0</v>
      </c>
      <c r="LCP19" s="487">
        <f t="shared" si="130"/>
        <v>0</v>
      </c>
      <c r="LCQ19" s="487">
        <f t="shared" si="130"/>
        <v>0</v>
      </c>
      <c r="LCR19" s="487">
        <f t="shared" si="130"/>
        <v>0</v>
      </c>
      <c r="LCS19" s="487">
        <f t="shared" si="130"/>
        <v>0</v>
      </c>
      <c r="LCT19" s="487">
        <f t="shared" si="130"/>
        <v>0</v>
      </c>
      <c r="LCU19" s="487">
        <f t="shared" si="130"/>
        <v>0</v>
      </c>
      <c r="LCV19" s="487">
        <f t="shared" si="130"/>
        <v>0</v>
      </c>
      <c r="LCW19" s="487">
        <f t="shared" si="130"/>
        <v>0</v>
      </c>
      <c r="LCX19" s="487">
        <f t="shared" si="130"/>
        <v>0</v>
      </c>
      <c r="LCY19" s="487">
        <f t="shared" si="130"/>
        <v>0</v>
      </c>
      <c r="LCZ19" s="487">
        <f t="shared" si="130"/>
        <v>0</v>
      </c>
      <c r="LDA19" s="487">
        <f t="shared" si="130"/>
        <v>0</v>
      </c>
      <c r="LDB19" s="487">
        <f t="shared" si="130"/>
        <v>0</v>
      </c>
      <c r="LDC19" s="487">
        <f t="shared" si="130"/>
        <v>0</v>
      </c>
      <c r="LDD19" s="487">
        <f t="shared" si="130"/>
        <v>0</v>
      </c>
      <c r="LDE19" s="487">
        <f t="shared" si="130"/>
        <v>0</v>
      </c>
      <c r="LDF19" s="487">
        <f t="shared" si="130"/>
        <v>0</v>
      </c>
      <c r="LDG19" s="487">
        <f t="shared" si="130"/>
        <v>0</v>
      </c>
      <c r="LDH19" s="487">
        <f t="shared" si="130"/>
        <v>0</v>
      </c>
      <c r="LDI19" s="487">
        <f t="shared" si="130"/>
        <v>0</v>
      </c>
      <c r="LDJ19" s="487">
        <f t="shared" si="130"/>
        <v>0</v>
      </c>
      <c r="LDK19" s="487">
        <f t="shared" si="130"/>
        <v>0</v>
      </c>
      <c r="LDL19" s="487">
        <f t="shared" si="130"/>
        <v>0</v>
      </c>
      <c r="LDM19" s="487">
        <f t="shared" si="130"/>
        <v>0</v>
      </c>
      <c r="LDN19" s="487">
        <f t="shared" si="130"/>
        <v>0</v>
      </c>
      <c r="LDO19" s="487">
        <f t="shared" si="130"/>
        <v>0</v>
      </c>
      <c r="LDP19" s="487">
        <f t="shared" si="130"/>
        <v>0</v>
      </c>
      <c r="LDQ19" s="487">
        <f t="shared" si="130"/>
        <v>0</v>
      </c>
      <c r="LDR19" s="487">
        <f t="shared" si="130"/>
        <v>0</v>
      </c>
      <c r="LDS19" s="487">
        <f t="shared" si="130"/>
        <v>0</v>
      </c>
      <c r="LDT19" s="487">
        <f t="shared" si="130"/>
        <v>0</v>
      </c>
      <c r="LDU19" s="487">
        <f t="shared" si="130"/>
        <v>0</v>
      </c>
      <c r="LDV19" s="487">
        <f t="shared" si="130"/>
        <v>0</v>
      </c>
      <c r="LDW19" s="487">
        <f t="shared" si="130"/>
        <v>0</v>
      </c>
      <c r="LDX19" s="487">
        <f t="shared" si="130"/>
        <v>0</v>
      </c>
      <c r="LDY19" s="487">
        <f t="shared" si="130"/>
        <v>0</v>
      </c>
      <c r="LDZ19" s="487">
        <f t="shared" si="130"/>
        <v>0</v>
      </c>
      <c r="LEA19" s="487">
        <f t="shared" si="130"/>
        <v>0</v>
      </c>
      <c r="LEB19" s="487">
        <f t="shared" si="130"/>
        <v>0</v>
      </c>
      <c r="LEC19" s="487">
        <f t="shared" si="130"/>
        <v>0</v>
      </c>
      <c r="LED19" s="487">
        <f t="shared" si="130"/>
        <v>0</v>
      </c>
      <c r="LEE19" s="487">
        <f t="shared" si="130"/>
        <v>0</v>
      </c>
      <c r="LEF19" s="487">
        <f t="shared" si="130"/>
        <v>0</v>
      </c>
      <c r="LEG19" s="487">
        <f t="shared" si="130"/>
        <v>0</v>
      </c>
      <c r="LEH19" s="487">
        <f t="shared" si="130"/>
        <v>0</v>
      </c>
      <c r="LEI19" s="487">
        <f t="shared" si="130"/>
        <v>0</v>
      </c>
      <c r="LEJ19" s="487">
        <f t="shared" si="130"/>
        <v>0</v>
      </c>
      <c r="LEK19" s="487">
        <f t="shared" si="130"/>
        <v>0</v>
      </c>
      <c r="LEL19" s="487">
        <f t="shared" si="130"/>
        <v>0</v>
      </c>
      <c r="LEM19" s="487">
        <f t="shared" si="130"/>
        <v>0</v>
      </c>
      <c r="LEN19" s="487">
        <f t="shared" si="130"/>
        <v>0</v>
      </c>
      <c r="LEO19" s="487">
        <f t="shared" si="130"/>
        <v>0</v>
      </c>
      <c r="LEP19" s="487">
        <f t="shared" si="130"/>
        <v>0</v>
      </c>
      <c r="LEQ19" s="487">
        <f t="shared" si="130"/>
        <v>0</v>
      </c>
      <c r="LER19" s="487">
        <f t="shared" si="130"/>
        <v>0</v>
      </c>
      <c r="LES19" s="487">
        <f t="shared" ref="LES19:LHD19" si="131">LEO8</f>
        <v>0</v>
      </c>
      <c r="LET19" s="487">
        <f t="shared" si="131"/>
        <v>0</v>
      </c>
      <c r="LEU19" s="487">
        <f t="shared" si="131"/>
        <v>0</v>
      </c>
      <c r="LEV19" s="487">
        <f t="shared" si="131"/>
        <v>0</v>
      </c>
      <c r="LEW19" s="487">
        <f t="shared" si="131"/>
        <v>0</v>
      </c>
      <c r="LEX19" s="487">
        <f t="shared" si="131"/>
        <v>0</v>
      </c>
      <c r="LEY19" s="487">
        <f t="shared" si="131"/>
        <v>0</v>
      </c>
      <c r="LEZ19" s="487">
        <f t="shared" si="131"/>
        <v>0</v>
      </c>
      <c r="LFA19" s="487">
        <f t="shared" si="131"/>
        <v>0</v>
      </c>
      <c r="LFB19" s="487">
        <f t="shared" si="131"/>
        <v>0</v>
      </c>
      <c r="LFC19" s="487">
        <f t="shared" si="131"/>
        <v>0</v>
      </c>
      <c r="LFD19" s="487">
        <f t="shared" si="131"/>
        <v>0</v>
      </c>
      <c r="LFE19" s="487">
        <f t="shared" si="131"/>
        <v>0</v>
      </c>
      <c r="LFF19" s="487">
        <f t="shared" si="131"/>
        <v>0</v>
      </c>
      <c r="LFG19" s="487">
        <f t="shared" si="131"/>
        <v>0</v>
      </c>
      <c r="LFH19" s="487">
        <f t="shared" si="131"/>
        <v>0</v>
      </c>
      <c r="LFI19" s="487">
        <f t="shared" si="131"/>
        <v>0</v>
      </c>
      <c r="LFJ19" s="487">
        <f t="shared" si="131"/>
        <v>0</v>
      </c>
      <c r="LFK19" s="487">
        <f t="shared" si="131"/>
        <v>0</v>
      </c>
      <c r="LFL19" s="487">
        <f t="shared" si="131"/>
        <v>0</v>
      </c>
      <c r="LFM19" s="487">
        <f t="shared" si="131"/>
        <v>0</v>
      </c>
      <c r="LFN19" s="487">
        <f t="shared" si="131"/>
        <v>0</v>
      </c>
      <c r="LFO19" s="487">
        <f t="shared" si="131"/>
        <v>0</v>
      </c>
      <c r="LFP19" s="487">
        <f t="shared" si="131"/>
        <v>0</v>
      </c>
      <c r="LFQ19" s="487">
        <f t="shared" si="131"/>
        <v>0</v>
      </c>
      <c r="LFR19" s="487">
        <f t="shared" si="131"/>
        <v>0</v>
      </c>
      <c r="LFS19" s="487">
        <f t="shared" si="131"/>
        <v>0</v>
      </c>
      <c r="LFT19" s="487">
        <f t="shared" si="131"/>
        <v>0</v>
      </c>
      <c r="LFU19" s="487">
        <f t="shared" si="131"/>
        <v>0</v>
      </c>
      <c r="LFV19" s="487">
        <f t="shared" si="131"/>
        <v>0</v>
      </c>
      <c r="LFW19" s="487">
        <f t="shared" si="131"/>
        <v>0</v>
      </c>
      <c r="LFX19" s="487">
        <f t="shared" si="131"/>
        <v>0</v>
      </c>
      <c r="LFY19" s="487">
        <f t="shared" si="131"/>
        <v>0</v>
      </c>
      <c r="LFZ19" s="487">
        <f t="shared" si="131"/>
        <v>0</v>
      </c>
      <c r="LGA19" s="487">
        <f t="shared" si="131"/>
        <v>0</v>
      </c>
      <c r="LGB19" s="487">
        <f t="shared" si="131"/>
        <v>0</v>
      </c>
      <c r="LGC19" s="487">
        <f t="shared" si="131"/>
        <v>0</v>
      </c>
      <c r="LGD19" s="487">
        <f t="shared" si="131"/>
        <v>0</v>
      </c>
      <c r="LGE19" s="487">
        <f t="shared" si="131"/>
        <v>0</v>
      </c>
      <c r="LGF19" s="487">
        <f t="shared" si="131"/>
        <v>0</v>
      </c>
      <c r="LGG19" s="487">
        <f t="shared" si="131"/>
        <v>0</v>
      </c>
      <c r="LGH19" s="487">
        <f t="shared" si="131"/>
        <v>0</v>
      </c>
      <c r="LGI19" s="487">
        <f t="shared" si="131"/>
        <v>0</v>
      </c>
      <c r="LGJ19" s="487">
        <f t="shared" si="131"/>
        <v>0</v>
      </c>
      <c r="LGK19" s="487">
        <f t="shared" si="131"/>
        <v>0</v>
      </c>
      <c r="LGL19" s="487">
        <f t="shared" si="131"/>
        <v>0</v>
      </c>
      <c r="LGM19" s="487">
        <f t="shared" si="131"/>
        <v>0</v>
      </c>
      <c r="LGN19" s="487">
        <f t="shared" si="131"/>
        <v>0</v>
      </c>
      <c r="LGO19" s="487">
        <f t="shared" si="131"/>
        <v>0</v>
      </c>
      <c r="LGP19" s="487">
        <f t="shared" si="131"/>
        <v>0</v>
      </c>
      <c r="LGQ19" s="487">
        <f t="shared" si="131"/>
        <v>0</v>
      </c>
      <c r="LGR19" s="487">
        <f t="shared" si="131"/>
        <v>0</v>
      </c>
      <c r="LGS19" s="487">
        <f t="shared" si="131"/>
        <v>0</v>
      </c>
      <c r="LGT19" s="487">
        <f t="shared" si="131"/>
        <v>0</v>
      </c>
      <c r="LGU19" s="487">
        <f t="shared" si="131"/>
        <v>0</v>
      </c>
      <c r="LGV19" s="487">
        <f t="shared" si="131"/>
        <v>0</v>
      </c>
      <c r="LGW19" s="487">
        <f t="shared" si="131"/>
        <v>0</v>
      </c>
      <c r="LGX19" s="487">
        <f t="shared" si="131"/>
        <v>0</v>
      </c>
      <c r="LGY19" s="487">
        <f t="shared" si="131"/>
        <v>0</v>
      </c>
      <c r="LGZ19" s="487">
        <f t="shared" si="131"/>
        <v>0</v>
      </c>
      <c r="LHA19" s="487">
        <f t="shared" si="131"/>
        <v>0</v>
      </c>
      <c r="LHB19" s="487">
        <f t="shared" si="131"/>
        <v>0</v>
      </c>
      <c r="LHC19" s="487">
        <f t="shared" si="131"/>
        <v>0</v>
      </c>
      <c r="LHD19" s="487">
        <f t="shared" si="131"/>
        <v>0</v>
      </c>
      <c r="LHE19" s="487">
        <f t="shared" ref="LHE19:LJP19" si="132">LHA8</f>
        <v>0</v>
      </c>
      <c r="LHF19" s="487">
        <f t="shared" si="132"/>
        <v>0</v>
      </c>
      <c r="LHG19" s="487">
        <f t="shared" si="132"/>
        <v>0</v>
      </c>
      <c r="LHH19" s="487">
        <f t="shared" si="132"/>
        <v>0</v>
      </c>
      <c r="LHI19" s="487">
        <f t="shared" si="132"/>
        <v>0</v>
      </c>
      <c r="LHJ19" s="487">
        <f t="shared" si="132"/>
        <v>0</v>
      </c>
      <c r="LHK19" s="487">
        <f t="shared" si="132"/>
        <v>0</v>
      </c>
      <c r="LHL19" s="487">
        <f t="shared" si="132"/>
        <v>0</v>
      </c>
      <c r="LHM19" s="487">
        <f t="shared" si="132"/>
        <v>0</v>
      </c>
      <c r="LHN19" s="487">
        <f t="shared" si="132"/>
        <v>0</v>
      </c>
      <c r="LHO19" s="487">
        <f t="shared" si="132"/>
        <v>0</v>
      </c>
      <c r="LHP19" s="487">
        <f t="shared" si="132"/>
        <v>0</v>
      </c>
      <c r="LHQ19" s="487">
        <f t="shared" si="132"/>
        <v>0</v>
      </c>
      <c r="LHR19" s="487">
        <f t="shared" si="132"/>
        <v>0</v>
      </c>
      <c r="LHS19" s="487">
        <f t="shared" si="132"/>
        <v>0</v>
      </c>
      <c r="LHT19" s="487">
        <f t="shared" si="132"/>
        <v>0</v>
      </c>
      <c r="LHU19" s="487">
        <f t="shared" si="132"/>
        <v>0</v>
      </c>
      <c r="LHV19" s="487">
        <f t="shared" si="132"/>
        <v>0</v>
      </c>
      <c r="LHW19" s="487">
        <f t="shared" si="132"/>
        <v>0</v>
      </c>
      <c r="LHX19" s="487">
        <f t="shared" si="132"/>
        <v>0</v>
      </c>
      <c r="LHY19" s="487">
        <f t="shared" si="132"/>
        <v>0</v>
      </c>
      <c r="LHZ19" s="487">
        <f t="shared" si="132"/>
        <v>0</v>
      </c>
      <c r="LIA19" s="487">
        <f t="shared" si="132"/>
        <v>0</v>
      </c>
      <c r="LIB19" s="487">
        <f t="shared" si="132"/>
        <v>0</v>
      </c>
      <c r="LIC19" s="487">
        <f t="shared" si="132"/>
        <v>0</v>
      </c>
      <c r="LID19" s="487">
        <f t="shared" si="132"/>
        <v>0</v>
      </c>
      <c r="LIE19" s="487">
        <f t="shared" si="132"/>
        <v>0</v>
      </c>
      <c r="LIF19" s="487">
        <f t="shared" si="132"/>
        <v>0</v>
      </c>
      <c r="LIG19" s="487">
        <f t="shared" si="132"/>
        <v>0</v>
      </c>
      <c r="LIH19" s="487">
        <f t="shared" si="132"/>
        <v>0</v>
      </c>
      <c r="LII19" s="487">
        <f t="shared" si="132"/>
        <v>0</v>
      </c>
      <c r="LIJ19" s="487">
        <f t="shared" si="132"/>
        <v>0</v>
      </c>
      <c r="LIK19" s="487">
        <f t="shared" si="132"/>
        <v>0</v>
      </c>
      <c r="LIL19" s="487">
        <f t="shared" si="132"/>
        <v>0</v>
      </c>
      <c r="LIM19" s="487">
        <f t="shared" si="132"/>
        <v>0</v>
      </c>
      <c r="LIN19" s="487">
        <f t="shared" si="132"/>
        <v>0</v>
      </c>
      <c r="LIO19" s="487">
        <f t="shared" si="132"/>
        <v>0</v>
      </c>
      <c r="LIP19" s="487">
        <f t="shared" si="132"/>
        <v>0</v>
      </c>
      <c r="LIQ19" s="487">
        <f t="shared" si="132"/>
        <v>0</v>
      </c>
      <c r="LIR19" s="487">
        <f t="shared" si="132"/>
        <v>0</v>
      </c>
      <c r="LIS19" s="487">
        <f t="shared" si="132"/>
        <v>0</v>
      </c>
      <c r="LIT19" s="487">
        <f t="shared" si="132"/>
        <v>0</v>
      </c>
      <c r="LIU19" s="487">
        <f t="shared" si="132"/>
        <v>0</v>
      </c>
      <c r="LIV19" s="487">
        <f t="shared" si="132"/>
        <v>0</v>
      </c>
      <c r="LIW19" s="487">
        <f t="shared" si="132"/>
        <v>0</v>
      </c>
      <c r="LIX19" s="487">
        <f t="shared" si="132"/>
        <v>0</v>
      </c>
      <c r="LIY19" s="487">
        <f t="shared" si="132"/>
        <v>0</v>
      </c>
      <c r="LIZ19" s="487">
        <f t="shared" si="132"/>
        <v>0</v>
      </c>
      <c r="LJA19" s="487">
        <f t="shared" si="132"/>
        <v>0</v>
      </c>
      <c r="LJB19" s="487">
        <f t="shared" si="132"/>
        <v>0</v>
      </c>
      <c r="LJC19" s="487">
        <f t="shared" si="132"/>
        <v>0</v>
      </c>
      <c r="LJD19" s="487">
        <f t="shared" si="132"/>
        <v>0</v>
      </c>
      <c r="LJE19" s="487">
        <f t="shared" si="132"/>
        <v>0</v>
      </c>
      <c r="LJF19" s="487">
        <f t="shared" si="132"/>
        <v>0</v>
      </c>
      <c r="LJG19" s="487">
        <f t="shared" si="132"/>
        <v>0</v>
      </c>
      <c r="LJH19" s="487">
        <f t="shared" si="132"/>
        <v>0</v>
      </c>
      <c r="LJI19" s="487">
        <f t="shared" si="132"/>
        <v>0</v>
      </c>
      <c r="LJJ19" s="487">
        <f t="shared" si="132"/>
        <v>0</v>
      </c>
      <c r="LJK19" s="487">
        <f t="shared" si="132"/>
        <v>0</v>
      </c>
      <c r="LJL19" s="487">
        <f t="shared" si="132"/>
        <v>0</v>
      </c>
      <c r="LJM19" s="487">
        <f t="shared" si="132"/>
        <v>0</v>
      </c>
      <c r="LJN19" s="487">
        <f t="shared" si="132"/>
        <v>0</v>
      </c>
      <c r="LJO19" s="487">
        <f t="shared" si="132"/>
        <v>0</v>
      </c>
      <c r="LJP19" s="487">
        <f t="shared" si="132"/>
        <v>0</v>
      </c>
      <c r="LJQ19" s="487">
        <f t="shared" ref="LJQ19:LMB19" si="133">LJM8</f>
        <v>0</v>
      </c>
      <c r="LJR19" s="487">
        <f t="shared" si="133"/>
        <v>0</v>
      </c>
      <c r="LJS19" s="487">
        <f t="shared" si="133"/>
        <v>0</v>
      </c>
      <c r="LJT19" s="487">
        <f t="shared" si="133"/>
        <v>0</v>
      </c>
      <c r="LJU19" s="487">
        <f t="shared" si="133"/>
        <v>0</v>
      </c>
      <c r="LJV19" s="487">
        <f t="shared" si="133"/>
        <v>0</v>
      </c>
      <c r="LJW19" s="487">
        <f t="shared" si="133"/>
        <v>0</v>
      </c>
      <c r="LJX19" s="487">
        <f t="shared" si="133"/>
        <v>0</v>
      </c>
      <c r="LJY19" s="487">
        <f t="shared" si="133"/>
        <v>0</v>
      </c>
      <c r="LJZ19" s="487">
        <f t="shared" si="133"/>
        <v>0</v>
      </c>
      <c r="LKA19" s="487">
        <f t="shared" si="133"/>
        <v>0</v>
      </c>
      <c r="LKB19" s="487">
        <f t="shared" si="133"/>
        <v>0</v>
      </c>
      <c r="LKC19" s="487">
        <f t="shared" si="133"/>
        <v>0</v>
      </c>
      <c r="LKD19" s="487">
        <f t="shared" si="133"/>
        <v>0</v>
      </c>
      <c r="LKE19" s="487">
        <f t="shared" si="133"/>
        <v>0</v>
      </c>
      <c r="LKF19" s="487">
        <f t="shared" si="133"/>
        <v>0</v>
      </c>
      <c r="LKG19" s="487">
        <f t="shared" si="133"/>
        <v>0</v>
      </c>
      <c r="LKH19" s="487">
        <f t="shared" si="133"/>
        <v>0</v>
      </c>
      <c r="LKI19" s="487">
        <f t="shared" si="133"/>
        <v>0</v>
      </c>
      <c r="LKJ19" s="487">
        <f t="shared" si="133"/>
        <v>0</v>
      </c>
      <c r="LKK19" s="487">
        <f t="shared" si="133"/>
        <v>0</v>
      </c>
      <c r="LKL19" s="487">
        <f t="shared" si="133"/>
        <v>0</v>
      </c>
      <c r="LKM19" s="487">
        <f t="shared" si="133"/>
        <v>0</v>
      </c>
      <c r="LKN19" s="487">
        <f t="shared" si="133"/>
        <v>0</v>
      </c>
      <c r="LKO19" s="487">
        <f t="shared" si="133"/>
        <v>0</v>
      </c>
      <c r="LKP19" s="487">
        <f t="shared" si="133"/>
        <v>0</v>
      </c>
      <c r="LKQ19" s="487">
        <f t="shared" si="133"/>
        <v>0</v>
      </c>
      <c r="LKR19" s="487">
        <f t="shared" si="133"/>
        <v>0</v>
      </c>
      <c r="LKS19" s="487">
        <f t="shared" si="133"/>
        <v>0</v>
      </c>
      <c r="LKT19" s="487">
        <f t="shared" si="133"/>
        <v>0</v>
      </c>
      <c r="LKU19" s="487">
        <f t="shared" si="133"/>
        <v>0</v>
      </c>
      <c r="LKV19" s="487">
        <f t="shared" si="133"/>
        <v>0</v>
      </c>
      <c r="LKW19" s="487">
        <f t="shared" si="133"/>
        <v>0</v>
      </c>
      <c r="LKX19" s="487">
        <f t="shared" si="133"/>
        <v>0</v>
      </c>
      <c r="LKY19" s="487">
        <f t="shared" si="133"/>
        <v>0</v>
      </c>
      <c r="LKZ19" s="487">
        <f t="shared" si="133"/>
        <v>0</v>
      </c>
      <c r="LLA19" s="487">
        <f t="shared" si="133"/>
        <v>0</v>
      </c>
      <c r="LLB19" s="487">
        <f t="shared" si="133"/>
        <v>0</v>
      </c>
      <c r="LLC19" s="487">
        <f t="shared" si="133"/>
        <v>0</v>
      </c>
      <c r="LLD19" s="487">
        <f t="shared" si="133"/>
        <v>0</v>
      </c>
      <c r="LLE19" s="487">
        <f t="shared" si="133"/>
        <v>0</v>
      </c>
      <c r="LLF19" s="487">
        <f t="shared" si="133"/>
        <v>0</v>
      </c>
      <c r="LLG19" s="487">
        <f t="shared" si="133"/>
        <v>0</v>
      </c>
      <c r="LLH19" s="487">
        <f t="shared" si="133"/>
        <v>0</v>
      </c>
      <c r="LLI19" s="487">
        <f t="shared" si="133"/>
        <v>0</v>
      </c>
      <c r="LLJ19" s="487">
        <f t="shared" si="133"/>
        <v>0</v>
      </c>
      <c r="LLK19" s="487">
        <f t="shared" si="133"/>
        <v>0</v>
      </c>
      <c r="LLL19" s="487">
        <f t="shared" si="133"/>
        <v>0</v>
      </c>
      <c r="LLM19" s="487">
        <f t="shared" si="133"/>
        <v>0</v>
      </c>
      <c r="LLN19" s="487">
        <f t="shared" si="133"/>
        <v>0</v>
      </c>
      <c r="LLO19" s="487">
        <f t="shared" si="133"/>
        <v>0</v>
      </c>
      <c r="LLP19" s="487">
        <f t="shared" si="133"/>
        <v>0</v>
      </c>
      <c r="LLQ19" s="487">
        <f t="shared" si="133"/>
        <v>0</v>
      </c>
      <c r="LLR19" s="487">
        <f t="shared" si="133"/>
        <v>0</v>
      </c>
      <c r="LLS19" s="487">
        <f t="shared" si="133"/>
        <v>0</v>
      </c>
      <c r="LLT19" s="487">
        <f t="shared" si="133"/>
        <v>0</v>
      </c>
      <c r="LLU19" s="487">
        <f t="shared" si="133"/>
        <v>0</v>
      </c>
      <c r="LLV19" s="487">
        <f t="shared" si="133"/>
        <v>0</v>
      </c>
      <c r="LLW19" s="487">
        <f t="shared" si="133"/>
        <v>0</v>
      </c>
      <c r="LLX19" s="487">
        <f t="shared" si="133"/>
        <v>0</v>
      </c>
      <c r="LLY19" s="487">
        <f t="shared" si="133"/>
        <v>0</v>
      </c>
      <c r="LLZ19" s="487">
        <f t="shared" si="133"/>
        <v>0</v>
      </c>
      <c r="LMA19" s="487">
        <f t="shared" si="133"/>
        <v>0</v>
      </c>
      <c r="LMB19" s="487">
        <f t="shared" si="133"/>
        <v>0</v>
      </c>
      <c r="LMC19" s="487">
        <f t="shared" ref="LMC19:LON19" si="134">LLY8</f>
        <v>0</v>
      </c>
      <c r="LMD19" s="487">
        <f t="shared" si="134"/>
        <v>0</v>
      </c>
      <c r="LME19" s="487">
        <f t="shared" si="134"/>
        <v>0</v>
      </c>
      <c r="LMF19" s="487">
        <f t="shared" si="134"/>
        <v>0</v>
      </c>
      <c r="LMG19" s="487">
        <f t="shared" si="134"/>
        <v>0</v>
      </c>
      <c r="LMH19" s="487">
        <f t="shared" si="134"/>
        <v>0</v>
      </c>
      <c r="LMI19" s="487">
        <f t="shared" si="134"/>
        <v>0</v>
      </c>
      <c r="LMJ19" s="487">
        <f t="shared" si="134"/>
        <v>0</v>
      </c>
      <c r="LMK19" s="487">
        <f t="shared" si="134"/>
        <v>0</v>
      </c>
      <c r="LML19" s="487">
        <f t="shared" si="134"/>
        <v>0</v>
      </c>
      <c r="LMM19" s="487">
        <f t="shared" si="134"/>
        <v>0</v>
      </c>
      <c r="LMN19" s="487">
        <f t="shared" si="134"/>
        <v>0</v>
      </c>
      <c r="LMO19" s="487">
        <f t="shared" si="134"/>
        <v>0</v>
      </c>
      <c r="LMP19" s="487">
        <f t="shared" si="134"/>
        <v>0</v>
      </c>
      <c r="LMQ19" s="487">
        <f t="shared" si="134"/>
        <v>0</v>
      </c>
      <c r="LMR19" s="487">
        <f t="shared" si="134"/>
        <v>0</v>
      </c>
      <c r="LMS19" s="487">
        <f t="shared" si="134"/>
        <v>0</v>
      </c>
      <c r="LMT19" s="487">
        <f t="shared" si="134"/>
        <v>0</v>
      </c>
      <c r="LMU19" s="487">
        <f t="shared" si="134"/>
        <v>0</v>
      </c>
      <c r="LMV19" s="487">
        <f t="shared" si="134"/>
        <v>0</v>
      </c>
      <c r="LMW19" s="487">
        <f t="shared" si="134"/>
        <v>0</v>
      </c>
      <c r="LMX19" s="487">
        <f t="shared" si="134"/>
        <v>0</v>
      </c>
      <c r="LMY19" s="487">
        <f t="shared" si="134"/>
        <v>0</v>
      </c>
      <c r="LMZ19" s="487">
        <f t="shared" si="134"/>
        <v>0</v>
      </c>
      <c r="LNA19" s="487">
        <f t="shared" si="134"/>
        <v>0</v>
      </c>
      <c r="LNB19" s="487">
        <f t="shared" si="134"/>
        <v>0</v>
      </c>
      <c r="LNC19" s="487">
        <f t="shared" si="134"/>
        <v>0</v>
      </c>
      <c r="LND19" s="487">
        <f t="shared" si="134"/>
        <v>0</v>
      </c>
      <c r="LNE19" s="487">
        <f t="shared" si="134"/>
        <v>0</v>
      </c>
      <c r="LNF19" s="487">
        <f t="shared" si="134"/>
        <v>0</v>
      </c>
      <c r="LNG19" s="487">
        <f t="shared" si="134"/>
        <v>0</v>
      </c>
      <c r="LNH19" s="487">
        <f t="shared" si="134"/>
        <v>0</v>
      </c>
      <c r="LNI19" s="487">
        <f t="shared" si="134"/>
        <v>0</v>
      </c>
      <c r="LNJ19" s="487">
        <f t="shared" si="134"/>
        <v>0</v>
      </c>
      <c r="LNK19" s="487">
        <f t="shared" si="134"/>
        <v>0</v>
      </c>
      <c r="LNL19" s="487">
        <f t="shared" si="134"/>
        <v>0</v>
      </c>
      <c r="LNM19" s="487">
        <f t="shared" si="134"/>
        <v>0</v>
      </c>
      <c r="LNN19" s="487">
        <f t="shared" si="134"/>
        <v>0</v>
      </c>
      <c r="LNO19" s="487">
        <f t="shared" si="134"/>
        <v>0</v>
      </c>
      <c r="LNP19" s="487">
        <f t="shared" si="134"/>
        <v>0</v>
      </c>
      <c r="LNQ19" s="487">
        <f t="shared" si="134"/>
        <v>0</v>
      </c>
      <c r="LNR19" s="487">
        <f t="shared" si="134"/>
        <v>0</v>
      </c>
      <c r="LNS19" s="487">
        <f t="shared" si="134"/>
        <v>0</v>
      </c>
      <c r="LNT19" s="487">
        <f t="shared" si="134"/>
        <v>0</v>
      </c>
      <c r="LNU19" s="487">
        <f t="shared" si="134"/>
        <v>0</v>
      </c>
      <c r="LNV19" s="487">
        <f t="shared" si="134"/>
        <v>0</v>
      </c>
      <c r="LNW19" s="487">
        <f t="shared" si="134"/>
        <v>0</v>
      </c>
      <c r="LNX19" s="487">
        <f t="shared" si="134"/>
        <v>0</v>
      </c>
      <c r="LNY19" s="487">
        <f t="shared" si="134"/>
        <v>0</v>
      </c>
      <c r="LNZ19" s="487">
        <f t="shared" si="134"/>
        <v>0</v>
      </c>
      <c r="LOA19" s="487">
        <f t="shared" si="134"/>
        <v>0</v>
      </c>
      <c r="LOB19" s="487">
        <f t="shared" si="134"/>
        <v>0</v>
      </c>
      <c r="LOC19" s="487">
        <f t="shared" si="134"/>
        <v>0</v>
      </c>
      <c r="LOD19" s="487">
        <f t="shared" si="134"/>
        <v>0</v>
      </c>
      <c r="LOE19" s="487">
        <f t="shared" si="134"/>
        <v>0</v>
      </c>
      <c r="LOF19" s="487">
        <f t="shared" si="134"/>
        <v>0</v>
      </c>
      <c r="LOG19" s="487">
        <f t="shared" si="134"/>
        <v>0</v>
      </c>
      <c r="LOH19" s="487">
        <f t="shared" si="134"/>
        <v>0</v>
      </c>
      <c r="LOI19" s="487">
        <f t="shared" si="134"/>
        <v>0</v>
      </c>
      <c r="LOJ19" s="487">
        <f t="shared" si="134"/>
        <v>0</v>
      </c>
      <c r="LOK19" s="487">
        <f t="shared" si="134"/>
        <v>0</v>
      </c>
      <c r="LOL19" s="487">
        <f t="shared" si="134"/>
        <v>0</v>
      </c>
      <c r="LOM19" s="487">
        <f t="shared" si="134"/>
        <v>0</v>
      </c>
      <c r="LON19" s="487">
        <f t="shared" si="134"/>
        <v>0</v>
      </c>
      <c r="LOO19" s="487">
        <f t="shared" ref="LOO19:LQZ19" si="135">LOK8</f>
        <v>0</v>
      </c>
      <c r="LOP19" s="487">
        <f t="shared" si="135"/>
        <v>0</v>
      </c>
      <c r="LOQ19" s="487">
        <f t="shared" si="135"/>
        <v>0</v>
      </c>
      <c r="LOR19" s="487">
        <f t="shared" si="135"/>
        <v>0</v>
      </c>
      <c r="LOS19" s="487">
        <f t="shared" si="135"/>
        <v>0</v>
      </c>
      <c r="LOT19" s="487">
        <f t="shared" si="135"/>
        <v>0</v>
      </c>
      <c r="LOU19" s="487">
        <f t="shared" si="135"/>
        <v>0</v>
      </c>
      <c r="LOV19" s="487">
        <f t="shared" si="135"/>
        <v>0</v>
      </c>
      <c r="LOW19" s="487">
        <f t="shared" si="135"/>
        <v>0</v>
      </c>
      <c r="LOX19" s="487">
        <f t="shared" si="135"/>
        <v>0</v>
      </c>
      <c r="LOY19" s="487">
        <f t="shared" si="135"/>
        <v>0</v>
      </c>
      <c r="LOZ19" s="487">
        <f t="shared" si="135"/>
        <v>0</v>
      </c>
      <c r="LPA19" s="487">
        <f t="shared" si="135"/>
        <v>0</v>
      </c>
      <c r="LPB19" s="487">
        <f t="shared" si="135"/>
        <v>0</v>
      </c>
      <c r="LPC19" s="487">
        <f t="shared" si="135"/>
        <v>0</v>
      </c>
      <c r="LPD19" s="487">
        <f t="shared" si="135"/>
        <v>0</v>
      </c>
      <c r="LPE19" s="487">
        <f t="shared" si="135"/>
        <v>0</v>
      </c>
      <c r="LPF19" s="487">
        <f t="shared" si="135"/>
        <v>0</v>
      </c>
      <c r="LPG19" s="487">
        <f t="shared" si="135"/>
        <v>0</v>
      </c>
      <c r="LPH19" s="487">
        <f t="shared" si="135"/>
        <v>0</v>
      </c>
      <c r="LPI19" s="487">
        <f t="shared" si="135"/>
        <v>0</v>
      </c>
      <c r="LPJ19" s="487">
        <f t="shared" si="135"/>
        <v>0</v>
      </c>
      <c r="LPK19" s="487">
        <f t="shared" si="135"/>
        <v>0</v>
      </c>
      <c r="LPL19" s="487">
        <f t="shared" si="135"/>
        <v>0</v>
      </c>
      <c r="LPM19" s="487">
        <f t="shared" si="135"/>
        <v>0</v>
      </c>
      <c r="LPN19" s="487">
        <f t="shared" si="135"/>
        <v>0</v>
      </c>
      <c r="LPO19" s="487">
        <f t="shared" si="135"/>
        <v>0</v>
      </c>
      <c r="LPP19" s="487">
        <f t="shared" si="135"/>
        <v>0</v>
      </c>
      <c r="LPQ19" s="487">
        <f t="shared" si="135"/>
        <v>0</v>
      </c>
      <c r="LPR19" s="487">
        <f t="shared" si="135"/>
        <v>0</v>
      </c>
      <c r="LPS19" s="487">
        <f t="shared" si="135"/>
        <v>0</v>
      </c>
      <c r="LPT19" s="487">
        <f t="shared" si="135"/>
        <v>0</v>
      </c>
      <c r="LPU19" s="487">
        <f t="shared" si="135"/>
        <v>0</v>
      </c>
      <c r="LPV19" s="487">
        <f t="shared" si="135"/>
        <v>0</v>
      </c>
      <c r="LPW19" s="487">
        <f t="shared" si="135"/>
        <v>0</v>
      </c>
      <c r="LPX19" s="487">
        <f t="shared" si="135"/>
        <v>0</v>
      </c>
      <c r="LPY19" s="487">
        <f t="shared" si="135"/>
        <v>0</v>
      </c>
      <c r="LPZ19" s="487">
        <f t="shared" si="135"/>
        <v>0</v>
      </c>
      <c r="LQA19" s="487">
        <f t="shared" si="135"/>
        <v>0</v>
      </c>
      <c r="LQB19" s="487">
        <f t="shared" si="135"/>
        <v>0</v>
      </c>
      <c r="LQC19" s="487">
        <f t="shared" si="135"/>
        <v>0</v>
      </c>
      <c r="LQD19" s="487">
        <f t="shared" si="135"/>
        <v>0</v>
      </c>
      <c r="LQE19" s="487">
        <f t="shared" si="135"/>
        <v>0</v>
      </c>
      <c r="LQF19" s="487">
        <f t="shared" si="135"/>
        <v>0</v>
      </c>
      <c r="LQG19" s="487">
        <f t="shared" si="135"/>
        <v>0</v>
      </c>
      <c r="LQH19" s="487">
        <f t="shared" si="135"/>
        <v>0</v>
      </c>
      <c r="LQI19" s="487">
        <f t="shared" si="135"/>
        <v>0</v>
      </c>
      <c r="LQJ19" s="487">
        <f t="shared" si="135"/>
        <v>0</v>
      </c>
      <c r="LQK19" s="487">
        <f t="shared" si="135"/>
        <v>0</v>
      </c>
      <c r="LQL19" s="487">
        <f t="shared" si="135"/>
        <v>0</v>
      </c>
      <c r="LQM19" s="487">
        <f t="shared" si="135"/>
        <v>0</v>
      </c>
      <c r="LQN19" s="487">
        <f t="shared" si="135"/>
        <v>0</v>
      </c>
      <c r="LQO19" s="487">
        <f t="shared" si="135"/>
        <v>0</v>
      </c>
      <c r="LQP19" s="487">
        <f t="shared" si="135"/>
        <v>0</v>
      </c>
      <c r="LQQ19" s="487">
        <f t="shared" si="135"/>
        <v>0</v>
      </c>
      <c r="LQR19" s="487">
        <f t="shared" si="135"/>
        <v>0</v>
      </c>
      <c r="LQS19" s="487">
        <f t="shared" si="135"/>
        <v>0</v>
      </c>
      <c r="LQT19" s="487">
        <f t="shared" si="135"/>
        <v>0</v>
      </c>
      <c r="LQU19" s="487">
        <f t="shared" si="135"/>
        <v>0</v>
      </c>
      <c r="LQV19" s="487">
        <f t="shared" si="135"/>
        <v>0</v>
      </c>
      <c r="LQW19" s="487">
        <f t="shared" si="135"/>
        <v>0</v>
      </c>
      <c r="LQX19" s="487">
        <f t="shared" si="135"/>
        <v>0</v>
      </c>
      <c r="LQY19" s="487">
        <f t="shared" si="135"/>
        <v>0</v>
      </c>
      <c r="LQZ19" s="487">
        <f t="shared" si="135"/>
        <v>0</v>
      </c>
      <c r="LRA19" s="487">
        <f t="shared" ref="LRA19:LTL19" si="136">LQW8</f>
        <v>0</v>
      </c>
      <c r="LRB19" s="487">
        <f t="shared" si="136"/>
        <v>0</v>
      </c>
      <c r="LRC19" s="487">
        <f t="shared" si="136"/>
        <v>0</v>
      </c>
      <c r="LRD19" s="487">
        <f t="shared" si="136"/>
        <v>0</v>
      </c>
      <c r="LRE19" s="487">
        <f t="shared" si="136"/>
        <v>0</v>
      </c>
      <c r="LRF19" s="487">
        <f t="shared" si="136"/>
        <v>0</v>
      </c>
      <c r="LRG19" s="487">
        <f t="shared" si="136"/>
        <v>0</v>
      </c>
      <c r="LRH19" s="487">
        <f t="shared" si="136"/>
        <v>0</v>
      </c>
      <c r="LRI19" s="487">
        <f t="shared" si="136"/>
        <v>0</v>
      </c>
      <c r="LRJ19" s="487">
        <f t="shared" si="136"/>
        <v>0</v>
      </c>
      <c r="LRK19" s="487">
        <f t="shared" si="136"/>
        <v>0</v>
      </c>
      <c r="LRL19" s="487">
        <f t="shared" si="136"/>
        <v>0</v>
      </c>
      <c r="LRM19" s="487">
        <f t="shared" si="136"/>
        <v>0</v>
      </c>
      <c r="LRN19" s="487">
        <f t="shared" si="136"/>
        <v>0</v>
      </c>
      <c r="LRO19" s="487">
        <f t="shared" si="136"/>
        <v>0</v>
      </c>
      <c r="LRP19" s="487">
        <f t="shared" si="136"/>
        <v>0</v>
      </c>
      <c r="LRQ19" s="487">
        <f t="shared" si="136"/>
        <v>0</v>
      </c>
      <c r="LRR19" s="487">
        <f t="shared" si="136"/>
        <v>0</v>
      </c>
      <c r="LRS19" s="487">
        <f t="shared" si="136"/>
        <v>0</v>
      </c>
      <c r="LRT19" s="487">
        <f t="shared" si="136"/>
        <v>0</v>
      </c>
      <c r="LRU19" s="487">
        <f t="shared" si="136"/>
        <v>0</v>
      </c>
      <c r="LRV19" s="487">
        <f t="shared" si="136"/>
        <v>0</v>
      </c>
      <c r="LRW19" s="487">
        <f t="shared" si="136"/>
        <v>0</v>
      </c>
      <c r="LRX19" s="487">
        <f t="shared" si="136"/>
        <v>0</v>
      </c>
      <c r="LRY19" s="487">
        <f t="shared" si="136"/>
        <v>0</v>
      </c>
      <c r="LRZ19" s="487">
        <f t="shared" si="136"/>
        <v>0</v>
      </c>
      <c r="LSA19" s="487">
        <f t="shared" si="136"/>
        <v>0</v>
      </c>
      <c r="LSB19" s="487">
        <f t="shared" si="136"/>
        <v>0</v>
      </c>
      <c r="LSC19" s="487">
        <f t="shared" si="136"/>
        <v>0</v>
      </c>
      <c r="LSD19" s="487">
        <f t="shared" si="136"/>
        <v>0</v>
      </c>
      <c r="LSE19" s="487">
        <f t="shared" si="136"/>
        <v>0</v>
      </c>
      <c r="LSF19" s="487">
        <f t="shared" si="136"/>
        <v>0</v>
      </c>
      <c r="LSG19" s="487">
        <f t="shared" si="136"/>
        <v>0</v>
      </c>
      <c r="LSH19" s="487">
        <f t="shared" si="136"/>
        <v>0</v>
      </c>
      <c r="LSI19" s="487">
        <f t="shared" si="136"/>
        <v>0</v>
      </c>
      <c r="LSJ19" s="487">
        <f t="shared" si="136"/>
        <v>0</v>
      </c>
      <c r="LSK19" s="487">
        <f t="shared" si="136"/>
        <v>0</v>
      </c>
      <c r="LSL19" s="487">
        <f t="shared" si="136"/>
        <v>0</v>
      </c>
      <c r="LSM19" s="487">
        <f t="shared" si="136"/>
        <v>0</v>
      </c>
      <c r="LSN19" s="487">
        <f t="shared" si="136"/>
        <v>0</v>
      </c>
      <c r="LSO19" s="487">
        <f t="shared" si="136"/>
        <v>0</v>
      </c>
      <c r="LSP19" s="487">
        <f t="shared" si="136"/>
        <v>0</v>
      </c>
      <c r="LSQ19" s="487">
        <f t="shared" si="136"/>
        <v>0</v>
      </c>
      <c r="LSR19" s="487">
        <f t="shared" si="136"/>
        <v>0</v>
      </c>
      <c r="LSS19" s="487">
        <f t="shared" si="136"/>
        <v>0</v>
      </c>
      <c r="LST19" s="487">
        <f t="shared" si="136"/>
        <v>0</v>
      </c>
      <c r="LSU19" s="487">
        <f t="shared" si="136"/>
        <v>0</v>
      </c>
      <c r="LSV19" s="487">
        <f t="shared" si="136"/>
        <v>0</v>
      </c>
      <c r="LSW19" s="487">
        <f t="shared" si="136"/>
        <v>0</v>
      </c>
      <c r="LSX19" s="487">
        <f t="shared" si="136"/>
        <v>0</v>
      </c>
      <c r="LSY19" s="487">
        <f t="shared" si="136"/>
        <v>0</v>
      </c>
      <c r="LSZ19" s="487">
        <f t="shared" si="136"/>
        <v>0</v>
      </c>
      <c r="LTA19" s="487">
        <f t="shared" si="136"/>
        <v>0</v>
      </c>
      <c r="LTB19" s="487">
        <f t="shared" si="136"/>
        <v>0</v>
      </c>
      <c r="LTC19" s="487">
        <f t="shared" si="136"/>
        <v>0</v>
      </c>
      <c r="LTD19" s="487">
        <f t="shared" si="136"/>
        <v>0</v>
      </c>
      <c r="LTE19" s="487">
        <f t="shared" si="136"/>
        <v>0</v>
      </c>
      <c r="LTF19" s="487">
        <f t="shared" si="136"/>
        <v>0</v>
      </c>
      <c r="LTG19" s="487">
        <f t="shared" si="136"/>
        <v>0</v>
      </c>
      <c r="LTH19" s="487">
        <f t="shared" si="136"/>
        <v>0</v>
      </c>
      <c r="LTI19" s="487">
        <f t="shared" si="136"/>
        <v>0</v>
      </c>
      <c r="LTJ19" s="487">
        <f t="shared" si="136"/>
        <v>0</v>
      </c>
      <c r="LTK19" s="487">
        <f t="shared" si="136"/>
        <v>0</v>
      </c>
      <c r="LTL19" s="487">
        <f t="shared" si="136"/>
        <v>0</v>
      </c>
      <c r="LTM19" s="487">
        <f t="shared" ref="LTM19:LVX19" si="137">LTI8</f>
        <v>0</v>
      </c>
      <c r="LTN19" s="487">
        <f t="shared" si="137"/>
        <v>0</v>
      </c>
      <c r="LTO19" s="487">
        <f t="shared" si="137"/>
        <v>0</v>
      </c>
      <c r="LTP19" s="487">
        <f t="shared" si="137"/>
        <v>0</v>
      </c>
      <c r="LTQ19" s="487">
        <f t="shared" si="137"/>
        <v>0</v>
      </c>
      <c r="LTR19" s="487">
        <f t="shared" si="137"/>
        <v>0</v>
      </c>
      <c r="LTS19" s="487">
        <f t="shared" si="137"/>
        <v>0</v>
      </c>
      <c r="LTT19" s="487">
        <f t="shared" si="137"/>
        <v>0</v>
      </c>
      <c r="LTU19" s="487">
        <f t="shared" si="137"/>
        <v>0</v>
      </c>
      <c r="LTV19" s="487">
        <f t="shared" si="137"/>
        <v>0</v>
      </c>
      <c r="LTW19" s="487">
        <f t="shared" si="137"/>
        <v>0</v>
      </c>
      <c r="LTX19" s="487">
        <f t="shared" si="137"/>
        <v>0</v>
      </c>
      <c r="LTY19" s="487">
        <f t="shared" si="137"/>
        <v>0</v>
      </c>
      <c r="LTZ19" s="487">
        <f t="shared" si="137"/>
        <v>0</v>
      </c>
      <c r="LUA19" s="487">
        <f t="shared" si="137"/>
        <v>0</v>
      </c>
      <c r="LUB19" s="487">
        <f t="shared" si="137"/>
        <v>0</v>
      </c>
      <c r="LUC19" s="487">
        <f t="shared" si="137"/>
        <v>0</v>
      </c>
      <c r="LUD19" s="487">
        <f t="shared" si="137"/>
        <v>0</v>
      </c>
      <c r="LUE19" s="487">
        <f t="shared" si="137"/>
        <v>0</v>
      </c>
      <c r="LUF19" s="487">
        <f t="shared" si="137"/>
        <v>0</v>
      </c>
      <c r="LUG19" s="487">
        <f t="shared" si="137"/>
        <v>0</v>
      </c>
      <c r="LUH19" s="487">
        <f t="shared" si="137"/>
        <v>0</v>
      </c>
      <c r="LUI19" s="487">
        <f t="shared" si="137"/>
        <v>0</v>
      </c>
      <c r="LUJ19" s="487">
        <f t="shared" si="137"/>
        <v>0</v>
      </c>
      <c r="LUK19" s="487">
        <f t="shared" si="137"/>
        <v>0</v>
      </c>
      <c r="LUL19" s="487">
        <f t="shared" si="137"/>
        <v>0</v>
      </c>
      <c r="LUM19" s="487">
        <f t="shared" si="137"/>
        <v>0</v>
      </c>
      <c r="LUN19" s="487">
        <f t="shared" si="137"/>
        <v>0</v>
      </c>
      <c r="LUO19" s="487">
        <f t="shared" si="137"/>
        <v>0</v>
      </c>
      <c r="LUP19" s="487">
        <f t="shared" si="137"/>
        <v>0</v>
      </c>
      <c r="LUQ19" s="487">
        <f t="shared" si="137"/>
        <v>0</v>
      </c>
      <c r="LUR19" s="487">
        <f t="shared" si="137"/>
        <v>0</v>
      </c>
      <c r="LUS19" s="487">
        <f t="shared" si="137"/>
        <v>0</v>
      </c>
      <c r="LUT19" s="487">
        <f t="shared" si="137"/>
        <v>0</v>
      </c>
      <c r="LUU19" s="487">
        <f t="shared" si="137"/>
        <v>0</v>
      </c>
      <c r="LUV19" s="487">
        <f t="shared" si="137"/>
        <v>0</v>
      </c>
      <c r="LUW19" s="487">
        <f t="shared" si="137"/>
        <v>0</v>
      </c>
      <c r="LUX19" s="487">
        <f t="shared" si="137"/>
        <v>0</v>
      </c>
      <c r="LUY19" s="487">
        <f t="shared" si="137"/>
        <v>0</v>
      </c>
      <c r="LUZ19" s="487">
        <f t="shared" si="137"/>
        <v>0</v>
      </c>
      <c r="LVA19" s="487">
        <f t="shared" si="137"/>
        <v>0</v>
      </c>
      <c r="LVB19" s="487">
        <f t="shared" si="137"/>
        <v>0</v>
      </c>
      <c r="LVC19" s="487">
        <f t="shared" si="137"/>
        <v>0</v>
      </c>
      <c r="LVD19" s="487">
        <f t="shared" si="137"/>
        <v>0</v>
      </c>
      <c r="LVE19" s="487">
        <f t="shared" si="137"/>
        <v>0</v>
      </c>
      <c r="LVF19" s="487">
        <f t="shared" si="137"/>
        <v>0</v>
      </c>
      <c r="LVG19" s="487">
        <f t="shared" si="137"/>
        <v>0</v>
      </c>
      <c r="LVH19" s="487">
        <f t="shared" si="137"/>
        <v>0</v>
      </c>
      <c r="LVI19" s="487">
        <f t="shared" si="137"/>
        <v>0</v>
      </c>
      <c r="LVJ19" s="487">
        <f t="shared" si="137"/>
        <v>0</v>
      </c>
      <c r="LVK19" s="487">
        <f t="shared" si="137"/>
        <v>0</v>
      </c>
      <c r="LVL19" s="487">
        <f t="shared" si="137"/>
        <v>0</v>
      </c>
      <c r="LVM19" s="487">
        <f t="shared" si="137"/>
        <v>0</v>
      </c>
      <c r="LVN19" s="487">
        <f t="shared" si="137"/>
        <v>0</v>
      </c>
      <c r="LVO19" s="487">
        <f t="shared" si="137"/>
        <v>0</v>
      </c>
      <c r="LVP19" s="487">
        <f t="shared" si="137"/>
        <v>0</v>
      </c>
      <c r="LVQ19" s="487">
        <f t="shared" si="137"/>
        <v>0</v>
      </c>
      <c r="LVR19" s="487">
        <f t="shared" si="137"/>
        <v>0</v>
      </c>
      <c r="LVS19" s="487">
        <f t="shared" si="137"/>
        <v>0</v>
      </c>
      <c r="LVT19" s="487">
        <f t="shared" si="137"/>
        <v>0</v>
      </c>
      <c r="LVU19" s="487">
        <f t="shared" si="137"/>
        <v>0</v>
      </c>
      <c r="LVV19" s="487">
        <f t="shared" si="137"/>
        <v>0</v>
      </c>
      <c r="LVW19" s="487">
        <f t="shared" si="137"/>
        <v>0</v>
      </c>
      <c r="LVX19" s="487">
        <f t="shared" si="137"/>
        <v>0</v>
      </c>
      <c r="LVY19" s="487">
        <f t="shared" ref="LVY19:LYJ19" si="138">LVU8</f>
        <v>0</v>
      </c>
      <c r="LVZ19" s="487">
        <f t="shared" si="138"/>
        <v>0</v>
      </c>
      <c r="LWA19" s="487">
        <f t="shared" si="138"/>
        <v>0</v>
      </c>
      <c r="LWB19" s="487">
        <f t="shared" si="138"/>
        <v>0</v>
      </c>
      <c r="LWC19" s="487">
        <f t="shared" si="138"/>
        <v>0</v>
      </c>
      <c r="LWD19" s="487">
        <f t="shared" si="138"/>
        <v>0</v>
      </c>
      <c r="LWE19" s="487">
        <f t="shared" si="138"/>
        <v>0</v>
      </c>
      <c r="LWF19" s="487">
        <f t="shared" si="138"/>
        <v>0</v>
      </c>
      <c r="LWG19" s="487">
        <f t="shared" si="138"/>
        <v>0</v>
      </c>
      <c r="LWH19" s="487">
        <f t="shared" si="138"/>
        <v>0</v>
      </c>
      <c r="LWI19" s="487">
        <f t="shared" si="138"/>
        <v>0</v>
      </c>
      <c r="LWJ19" s="487">
        <f t="shared" si="138"/>
        <v>0</v>
      </c>
      <c r="LWK19" s="487">
        <f t="shared" si="138"/>
        <v>0</v>
      </c>
      <c r="LWL19" s="487">
        <f t="shared" si="138"/>
        <v>0</v>
      </c>
      <c r="LWM19" s="487">
        <f t="shared" si="138"/>
        <v>0</v>
      </c>
      <c r="LWN19" s="487">
        <f t="shared" si="138"/>
        <v>0</v>
      </c>
      <c r="LWO19" s="487">
        <f t="shared" si="138"/>
        <v>0</v>
      </c>
      <c r="LWP19" s="487">
        <f t="shared" si="138"/>
        <v>0</v>
      </c>
      <c r="LWQ19" s="487">
        <f t="shared" si="138"/>
        <v>0</v>
      </c>
      <c r="LWR19" s="487">
        <f t="shared" si="138"/>
        <v>0</v>
      </c>
      <c r="LWS19" s="487">
        <f t="shared" si="138"/>
        <v>0</v>
      </c>
      <c r="LWT19" s="487">
        <f t="shared" si="138"/>
        <v>0</v>
      </c>
      <c r="LWU19" s="487">
        <f t="shared" si="138"/>
        <v>0</v>
      </c>
      <c r="LWV19" s="487">
        <f t="shared" si="138"/>
        <v>0</v>
      </c>
      <c r="LWW19" s="487">
        <f t="shared" si="138"/>
        <v>0</v>
      </c>
      <c r="LWX19" s="487">
        <f t="shared" si="138"/>
        <v>0</v>
      </c>
      <c r="LWY19" s="487">
        <f t="shared" si="138"/>
        <v>0</v>
      </c>
      <c r="LWZ19" s="487">
        <f t="shared" si="138"/>
        <v>0</v>
      </c>
      <c r="LXA19" s="487">
        <f t="shared" si="138"/>
        <v>0</v>
      </c>
      <c r="LXB19" s="487">
        <f t="shared" si="138"/>
        <v>0</v>
      </c>
      <c r="LXC19" s="487">
        <f t="shared" si="138"/>
        <v>0</v>
      </c>
      <c r="LXD19" s="487">
        <f t="shared" si="138"/>
        <v>0</v>
      </c>
      <c r="LXE19" s="487">
        <f t="shared" si="138"/>
        <v>0</v>
      </c>
      <c r="LXF19" s="487">
        <f t="shared" si="138"/>
        <v>0</v>
      </c>
      <c r="LXG19" s="487">
        <f t="shared" si="138"/>
        <v>0</v>
      </c>
      <c r="LXH19" s="487">
        <f t="shared" si="138"/>
        <v>0</v>
      </c>
      <c r="LXI19" s="487">
        <f t="shared" si="138"/>
        <v>0</v>
      </c>
      <c r="LXJ19" s="487">
        <f t="shared" si="138"/>
        <v>0</v>
      </c>
      <c r="LXK19" s="487">
        <f t="shared" si="138"/>
        <v>0</v>
      </c>
      <c r="LXL19" s="487">
        <f t="shared" si="138"/>
        <v>0</v>
      </c>
      <c r="LXM19" s="487">
        <f t="shared" si="138"/>
        <v>0</v>
      </c>
      <c r="LXN19" s="487">
        <f t="shared" si="138"/>
        <v>0</v>
      </c>
      <c r="LXO19" s="487">
        <f t="shared" si="138"/>
        <v>0</v>
      </c>
      <c r="LXP19" s="487">
        <f t="shared" si="138"/>
        <v>0</v>
      </c>
      <c r="LXQ19" s="487">
        <f t="shared" si="138"/>
        <v>0</v>
      </c>
      <c r="LXR19" s="487">
        <f t="shared" si="138"/>
        <v>0</v>
      </c>
      <c r="LXS19" s="487">
        <f t="shared" si="138"/>
        <v>0</v>
      </c>
      <c r="LXT19" s="487">
        <f t="shared" si="138"/>
        <v>0</v>
      </c>
      <c r="LXU19" s="487">
        <f t="shared" si="138"/>
        <v>0</v>
      </c>
      <c r="LXV19" s="487">
        <f t="shared" si="138"/>
        <v>0</v>
      </c>
      <c r="LXW19" s="487">
        <f t="shared" si="138"/>
        <v>0</v>
      </c>
      <c r="LXX19" s="487">
        <f t="shared" si="138"/>
        <v>0</v>
      </c>
      <c r="LXY19" s="487">
        <f t="shared" si="138"/>
        <v>0</v>
      </c>
      <c r="LXZ19" s="487">
        <f t="shared" si="138"/>
        <v>0</v>
      </c>
      <c r="LYA19" s="487">
        <f t="shared" si="138"/>
        <v>0</v>
      </c>
      <c r="LYB19" s="487">
        <f t="shared" si="138"/>
        <v>0</v>
      </c>
      <c r="LYC19" s="487">
        <f t="shared" si="138"/>
        <v>0</v>
      </c>
      <c r="LYD19" s="487">
        <f t="shared" si="138"/>
        <v>0</v>
      </c>
      <c r="LYE19" s="487">
        <f t="shared" si="138"/>
        <v>0</v>
      </c>
      <c r="LYF19" s="487">
        <f t="shared" si="138"/>
        <v>0</v>
      </c>
      <c r="LYG19" s="487">
        <f t="shared" si="138"/>
        <v>0</v>
      </c>
      <c r="LYH19" s="487">
        <f t="shared" si="138"/>
        <v>0</v>
      </c>
      <c r="LYI19" s="487">
        <f t="shared" si="138"/>
        <v>0</v>
      </c>
      <c r="LYJ19" s="487">
        <f t="shared" si="138"/>
        <v>0</v>
      </c>
      <c r="LYK19" s="487">
        <f t="shared" ref="LYK19:MAV19" si="139">LYG8</f>
        <v>0</v>
      </c>
      <c r="LYL19" s="487">
        <f t="shared" si="139"/>
        <v>0</v>
      </c>
      <c r="LYM19" s="487">
        <f t="shared" si="139"/>
        <v>0</v>
      </c>
      <c r="LYN19" s="487">
        <f t="shared" si="139"/>
        <v>0</v>
      </c>
      <c r="LYO19" s="487">
        <f t="shared" si="139"/>
        <v>0</v>
      </c>
      <c r="LYP19" s="487">
        <f t="shared" si="139"/>
        <v>0</v>
      </c>
      <c r="LYQ19" s="487">
        <f t="shared" si="139"/>
        <v>0</v>
      </c>
      <c r="LYR19" s="487">
        <f t="shared" si="139"/>
        <v>0</v>
      </c>
      <c r="LYS19" s="487">
        <f t="shared" si="139"/>
        <v>0</v>
      </c>
      <c r="LYT19" s="487">
        <f t="shared" si="139"/>
        <v>0</v>
      </c>
      <c r="LYU19" s="487">
        <f t="shared" si="139"/>
        <v>0</v>
      </c>
      <c r="LYV19" s="487">
        <f t="shared" si="139"/>
        <v>0</v>
      </c>
      <c r="LYW19" s="487">
        <f t="shared" si="139"/>
        <v>0</v>
      </c>
      <c r="LYX19" s="487">
        <f t="shared" si="139"/>
        <v>0</v>
      </c>
      <c r="LYY19" s="487">
        <f t="shared" si="139"/>
        <v>0</v>
      </c>
      <c r="LYZ19" s="487">
        <f t="shared" si="139"/>
        <v>0</v>
      </c>
      <c r="LZA19" s="487">
        <f t="shared" si="139"/>
        <v>0</v>
      </c>
      <c r="LZB19" s="487">
        <f t="shared" si="139"/>
        <v>0</v>
      </c>
      <c r="LZC19" s="487">
        <f t="shared" si="139"/>
        <v>0</v>
      </c>
      <c r="LZD19" s="487">
        <f t="shared" si="139"/>
        <v>0</v>
      </c>
      <c r="LZE19" s="487">
        <f t="shared" si="139"/>
        <v>0</v>
      </c>
      <c r="LZF19" s="487">
        <f t="shared" si="139"/>
        <v>0</v>
      </c>
      <c r="LZG19" s="487">
        <f t="shared" si="139"/>
        <v>0</v>
      </c>
      <c r="LZH19" s="487">
        <f t="shared" si="139"/>
        <v>0</v>
      </c>
      <c r="LZI19" s="487">
        <f t="shared" si="139"/>
        <v>0</v>
      </c>
      <c r="LZJ19" s="487">
        <f t="shared" si="139"/>
        <v>0</v>
      </c>
      <c r="LZK19" s="487">
        <f t="shared" si="139"/>
        <v>0</v>
      </c>
      <c r="LZL19" s="487">
        <f t="shared" si="139"/>
        <v>0</v>
      </c>
      <c r="LZM19" s="487">
        <f t="shared" si="139"/>
        <v>0</v>
      </c>
      <c r="LZN19" s="487">
        <f t="shared" si="139"/>
        <v>0</v>
      </c>
      <c r="LZO19" s="487">
        <f t="shared" si="139"/>
        <v>0</v>
      </c>
      <c r="LZP19" s="487">
        <f t="shared" si="139"/>
        <v>0</v>
      </c>
      <c r="LZQ19" s="487">
        <f t="shared" si="139"/>
        <v>0</v>
      </c>
      <c r="LZR19" s="487">
        <f t="shared" si="139"/>
        <v>0</v>
      </c>
      <c r="LZS19" s="487">
        <f t="shared" si="139"/>
        <v>0</v>
      </c>
      <c r="LZT19" s="487">
        <f t="shared" si="139"/>
        <v>0</v>
      </c>
      <c r="LZU19" s="487">
        <f t="shared" si="139"/>
        <v>0</v>
      </c>
      <c r="LZV19" s="487">
        <f t="shared" si="139"/>
        <v>0</v>
      </c>
      <c r="LZW19" s="487">
        <f t="shared" si="139"/>
        <v>0</v>
      </c>
      <c r="LZX19" s="487">
        <f t="shared" si="139"/>
        <v>0</v>
      </c>
      <c r="LZY19" s="487">
        <f t="shared" si="139"/>
        <v>0</v>
      </c>
      <c r="LZZ19" s="487">
        <f t="shared" si="139"/>
        <v>0</v>
      </c>
      <c r="MAA19" s="487">
        <f t="shared" si="139"/>
        <v>0</v>
      </c>
      <c r="MAB19" s="487">
        <f t="shared" si="139"/>
        <v>0</v>
      </c>
      <c r="MAC19" s="487">
        <f t="shared" si="139"/>
        <v>0</v>
      </c>
      <c r="MAD19" s="487">
        <f t="shared" si="139"/>
        <v>0</v>
      </c>
      <c r="MAE19" s="487">
        <f t="shared" si="139"/>
        <v>0</v>
      </c>
      <c r="MAF19" s="487">
        <f t="shared" si="139"/>
        <v>0</v>
      </c>
      <c r="MAG19" s="487">
        <f t="shared" si="139"/>
        <v>0</v>
      </c>
      <c r="MAH19" s="487">
        <f t="shared" si="139"/>
        <v>0</v>
      </c>
      <c r="MAI19" s="487">
        <f t="shared" si="139"/>
        <v>0</v>
      </c>
      <c r="MAJ19" s="487">
        <f t="shared" si="139"/>
        <v>0</v>
      </c>
      <c r="MAK19" s="487">
        <f t="shared" si="139"/>
        <v>0</v>
      </c>
      <c r="MAL19" s="487">
        <f t="shared" si="139"/>
        <v>0</v>
      </c>
      <c r="MAM19" s="487">
        <f t="shared" si="139"/>
        <v>0</v>
      </c>
      <c r="MAN19" s="487">
        <f t="shared" si="139"/>
        <v>0</v>
      </c>
      <c r="MAO19" s="487">
        <f t="shared" si="139"/>
        <v>0</v>
      </c>
      <c r="MAP19" s="487">
        <f t="shared" si="139"/>
        <v>0</v>
      </c>
      <c r="MAQ19" s="487">
        <f t="shared" si="139"/>
        <v>0</v>
      </c>
      <c r="MAR19" s="487">
        <f t="shared" si="139"/>
        <v>0</v>
      </c>
      <c r="MAS19" s="487">
        <f t="shared" si="139"/>
        <v>0</v>
      </c>
      <c r="MAT19" s="487">
        <f t="shared" si="139"/>
        <v>0</v>
      </c>
      <c r="MAU19" s="487">
        <f t="shared" si="139"/>
        <v>0</v>
      </c>
      <c r="MAV19" s="487">
        <f t="shared" si="139"/>
        <v>0</v>
      </c>
      <c r="MAW19" s="487">
        <f t="shared" ref="MAW19:MDH19" si="140">MAS8</f>
        <v>0</v>
      </c>
      <c r="MAX19" s="487">
        <f t="shared" si="140"/>
        <v>0</v>
      </c>
      <c r="MAY19" s="487">
        <f t="shared" si="140"/>
        <v>0</v>
      </c>
      <c r="MAZ19" s="487">
        <f t="shared" si="140"/>
        <v>0</v>
      </c>
      <c r="MBA19" s="487">
        <f t="shared" si="140"/>
        <v>0</v>
      </c>
      <c r="MBB19" s="487">
        <f t="shared" si="140"/>
        <v>0</v>
      </c>
      <c r="MBC19" s="487">
        <f t="shared" si="140"/>
        <v>0</v>
      </c>
      <c r="MBD19" s="487">
        <f t="shared" si="140"/>
        <v>0</v>
      </c>
      <c r="MBE19" s="487">
        <f t="shared" si="140"/>
        <v>0</v>
      </c>
      <c r="MBF19" s="487">
        <f t="shared" si="140"/>
        <v>0</v>
      </c>
      <c r="MBG19" s="487">
        <f t="shared" si="140"/>
        <v>0</v>
      </c>
      <c r="MBH19" s="487">
        <f t="shared" si="140"/>
        <v>0</v>
      </c>
      <c r="MBI19" s="487">
        <f t="shared" si="140"/>
        <v>0</v>
      </c>
      <c r="MBJ19" s="487">
        <f t="shared" si="140"/>
        <v>0</v>
      </c>
      <c r="MBK19" s="487">
        <f t="shared" si="140"/>
        <v>0</v>
      </c>
      <c r="MBL19" s="487">
        <f t="shared" si="140"/>
        <v>0</v>
      </c>
      <c r="MBM19" s="487">
        <f t="shared" si="140"/>
        <v>0</v>
      </c>
      <c r="MBN19" s="487">
        <f t="shared" si="140"/>
        <v>0</v>
      </c>
      <c r="MBO19" s="487">
        <f t="shared" si="140"/>
        <v>0</v>
      </c>
      <c r="MBP19" s="487">
        <f t="shared" si="140"/>
        <v>0</v>
      </c>
      <c r="MBQ19" s="487">
        <f t="shared" si="140"/>
        <v>0</v>
      </c>
      <c r="MBR19" s="487">
        <f t="shared" si="140"/>
        <v>0</v>
      </c>
      <c r="MBS19" s="487">
        <f t="shared" si="140"/>
        <v>0</v>
      </c>
      <c r="MBT19" s="487">
        <f t="shared" si="140"/>
        <v>0</v>
      </c>
      <c r="MBU19" s="487">
        <f t="shared" si="140"/>
        <v>0</v>
      </c>
      <c r="MBV19" s="487">
        <f t="shared" si="140"/>
        <v>0</v>
      </c>
      <c r="MBW19" s="487">
        <f t="shared" si="140"/>
        <v>0</v>
      </c>
      <c r="MBX19" s="487">
        <f t="shared" si="140"/>
        <v>0</v>
      </c>
      <c r="MBY19" s="487">
        <f t="shared" si="140"/>
        <v>0</v>
      </c>
      <c r="MBZ19" s="487">
        <f t="shared" si="140"/>
        <v>0</v>
      </c>
      <c r="MCA19" s="487">
        <f t="shared" si="140"/>
        <v>0</v>
      </c>
      <c r="MCB19" s="487">
        <f t="shared" si="140"/>
        <v>0</v>
      </c>
      <c r="MCC19" s="487">
        <f t="shared" si="140"/>
        <v>0</v>
      </c>
      <c r="MCD19" s="487">
        <f t="shared" si="140"/>
        <v>0</v>
      </c>
      <c r="MCE19" s="487">
        <f t="shared" si="140"/>
        <v>0</v>
      </c>
      <c r="MCF19" s="487">
        <f t="shared" si="140"/>
        <v>0</v>
      </c>
      <c r="MCG19" s="487">
        <f t="shared" si="140"/>
        <v>0</v>
      </c>
      <c r="MCH19" s="487">
        <f t="shared" si="140"/>
        <v>0</v>
      </c>
      <c r="MCI19" s="487">
        <f t="shared" si="140"/>
        <v>0</v>
      </c>
      <c r="MCJ19" s="487">
        <f t="shared" si="140"/>
        <v>0</v>
      </c>
      <c r="MCK19" s="487">
        <f t="shared" si="140"/>
        <v>0</v>
      </c>
      <c r="MCL19" s="487">
        <f t="shared" si="140"/>
        <v>0</v>
      </c>
      <c r="MCM19" s="487">
        <f t="shared" si="140"/>
        <v>0</v>
      </c>
      <c r="MCN19" s="487">
        <f t="shared" si="140"/>
        <v>0</v>
      </c>
      <c r="MCO19" s="487">
        <f t="shared" si="140"/>
        <v>0</v>
      </c>
      <c r="MCP19" s="487">
        <f t="shared" si="140"/>
        <v>0</v>
      </c>
      <c r="MCQ19" s="487">
        <f t="shared" si="140"/>
        <v>0</v>
      </c>
      <c r="MCR19" s="487">
        <f t="shared" si="140"/>
        <v>0</v>
      </c>
      <c r="MCS19" s="487">
        <f t="shared" si="140"/>
        <v>0</v>
      </c>
      <c r="MCT19" s="487">
        <f t="shared" si="140"/>
        <v>0</v>
      </c>
      <c r="MCU19" s="487">
        <f t="shared" si="140"/>
        <v>0</v>
      </c>
      <c r="MCV19" s="487">
        <f t="shared" si="140"/>
        <v>0</v>
      </c>
      <c r="MCW19" s="487">
        <f t="shared" si="140"/>
        <v>0</v>
      </c>
      <c r="MCX19" s="487">
        <f t="shared" si="140"/>
        <v>0</v>
      </c>
      <c r="MCY19" s="487">
        <f t="shared" si="140"/>
        <v>0</v>
      </c>
      <c r="MCZ19" s="487">
        <f t="shared" si="140"/>
        <v>0</v>
      </c>
      <c r="MDA19" s="487">
        <f t="shared" si="140"/>
        <v>0</v>
      </c>
      <c r="MDB19" s="487">
        <f t="shared" si="140"/>
        <v>0</v>
      </c>
      <c r="MDC19" s="487">
        <f t="shared" si="140"/>
        <v>0</v>
      </c>
      <c r="MDD19" s="487">
        <f t="shared" si="140"/>
        <v>0</v>
      </c>
      <c r="MDE19" s="487">
        <f t="shared" si="140"/>
        <v>0</v>
      </c>
      <c r="MDF19" s="487">
        <f t="shared" si="140"/>
        <v>0</v>
      </c>
      <c r="MDG19" s="487">
        <f t="shared" si="140"/>
        <v>0</v>
      </c>
      <c r="MDH19" s="487">
        <f t="shared" si="140"/>
        <v>0</v>
      </c>
      <c r="MDI19" s="487">
        <f t="shared" ref="MDI19:MFT19" si="141">MDE8</f>
        <v>0</v>
      </c>
      <c r="MDJ19" s="487">
        <f t="shared" si="141"/>
        <v>0</v>
      </c>
      <c r="MDK19" s="487">
        <f t="shared" si="141"/>
        <v>0</v>
      </c>
      <c r="MDL19" s="487">
        <f t="shared" si="141"/>
        <v>0</v>
      </c>
      <c r="MDM19" s="487">
        <f t="shared" si="141"/>
        <v>0</v>
      </c>
      <c r="MDN19" s="487">
        <f t="shared" si="141"/>
        <v>0</v>
      </c>
      <c r="MDO19" s="487">
        <f t="shared" si="141"/>
        <v>0</v>
      </c>
      <c r="MDP19" s="487">
        <f t="shared" si="141"/>
        <v>0</v>
      </c>
      <c r="MDQ19" s="487">
        <f t="shared" si="141"/>
        <v>0</v>
      </c>
      <c r="MDR19" s="487">
        <f t="shared" si="141"/>
        <v>0</v>
      </c>
      <c r="MDS19" s="487">
        <f t="shared" si="141"/>
        <v>0</v>
      </c>
      <c r="MDT19" s="487">
        <f t="shared" si="141"/>
        <v>0</v>
      </c>
      <c r="MDU19" s="487">
        <f t="shared" si="141"/>
        <v>0</v>
      </c>
      <c r="MDV19" s="487">
        <f t="shared" si="141"/>
        <v>0</v>
      </c>
      <c r="MDW19" s="487">
        <f t="shared" si="141"/>
        <v>0</v>
      </c>
      <c r="MDX19" s="487">
        <f t="shared" si="141"/>
        <v>0</v>
      </c>
      <c r="MDY19" s="487">
        <f t="shared" si="141"/>
        <v>0</v>
      </c>
      <c r="MDZ19" s="487">
        <f t="shared" si="141"/>
        <v>0</v>
      </c>
      <c r="MEA19" s="487">
        <f t="shared" si="141"/>
        <v>0</v>
      </c>
      <c r="MEB19" s="487">
        <f t="shared" si="141"/>
        <v>0</v>
      </c>
      <c r="MEC19" s="487">
        <f t="shared" si="141"/>
        <v>0</v>
      </c>
      <c r="MED19" s="487">
        <f t="shared" si="141"/>
        <v>0</v>
      </c>
      <c r="MEE19" s="487">
        <f t="shared" si="141"/>
        <v>0</v>
      </c>
      <c r="MEF19" s="487">
        <f t="shared" si="141"/>
        <v>0</v>
      </c>
      <c r="MEG19" s="487">
        <f t="shared" si="141"/>
        <v>0</v>
      </c>
      <c r="MEH19" s="487">
        <f t="shared" si="141"/>
        <v>0</v>
      </c>
      <c r="MEI19" s="487">
        <f t="shared" si="141"/>
        <v>0</v>
      </c>
      <c r="MEJ19" s="487">
        <f t="shared" si="141"/>
        <v>0</v>
      </c>
      <c r="MEK19" s="487">
        <f t="shared" si="141"/>
        <v>0</v>
      </c>
      <c r="MEL19" s="487">
        <f t="shared" si="141"/>
        <v>0</v>
      </c>
      <c r="MEM19" s="487">
        <f t="shared" si="141"/>
        <v>0</v>
      </c>
      <c r="MEN19" s="487">
        <f t="shared" si="141"/>
        <v>0</v>
      </c>
      <c r="MEO19" s="487">
        <f t="shared" si="141"/>
        <v>0</v>
      </c>
      <c r="MEP19" s="487">
        <f t="shared" si="141"/>
        <v>0</v>
      </c>
      <c r="MEQ19" s="487">
        <f t="shared" si="141"/>
        <v>0</v>
      </c>
      <c r="MER19" s="487">
        <f t="shared" si="141"/>
        <v>0</v>
      </c>
      <c r="MES19" s="487">
        <f t="shared" si="141"/>
        <v>0</v>
      </c>
      <c r="MET19" s="487">
        <f t="shared" si="141"/>
        <v>0</v>
      </c>
      <c r="MEU19" s="487">
        <f t="shared" si="141"/>
        <v>0</v>
      </c>
      <c r="MEV19" s="487">
        <f t="shared" si="141"/>
        <v>0</v>
      </c>
      <c r="MEW19" s="487">
        <f t="shared" si="141"/>
        <v>0</v>
      </c>
      <c r="MEX19" s="487">
        <f t="shared" si="141"/>
        <v>0</v>
      </c>
      <c r="MEY19" s="487">
        <f t="shared" si="141"/>
        <v>0</v>
      </c>
      <c r="MEZ19" s="487">
        <f t="shared" si="141"/>
        <v>0</v>
      </c>
      <c r="MFA19" s="487">
        <f t="shared" si="141"/>
        <v>0</v>
      </c>
      <c r="MFB19" s="487">
        <f t="shared" si="141"/>
        <v>0</v>
      </c>
      <c r="MFC19" s="487">
        <f t="shared" si="141"/>
        <v>0</v>
      </c>
      <c r="MFD19" s="487">
        <f t="shared" si="141"/>
        <v>0</v>
      </c>
      <c r="MFE19" s="487">
        <f t="shared" si="141"/>
        <v>0</v>
      </c>
      <c r="MFF19" s="487">
        <f t="shared" si="141"/>
        <v>0</v>
      </c>
      <c r="MFG19" s="487">
        <f t="shared" si="141"/>
        <v>0</v>
      </c>
      <c r="MFH19" s="487">
        <f t="shared" si="141"/>
        <v>0</v>
      </c>
      <c r="MFI19" s="487">
        <f t="shared" si="141"/>
        <v>0</v>
      </c>
      <c r="MFJ19" s="487">
        <f t="shared" si="141"/>
        <v>0</v>
      </c>
      <c r="MFK19" s="487">
        <f t="shared" si="141"/>
        <v>0</v>
      </c>
      <c r="MFL19" s="487">
        <f t="shared" si="141"/>
        <v>0</v>
      </c>
      <c r="MFM19" s="487">
        <f t="shared" si="141"/>
        <v>0</v>
      </c>
      <c r="MFN19" s="487">
        <f t="shared" si="141"/>
        <v>0</v>
      </c>
      <c r="MFO19" s="487">
        <f t="shared" si="141"/>
        <v>0</v>
      </c>
      <c r="MFP19" s="487">
        <f t="shared" si="141"/>
        <v>0</v>
      </c>
      <c r="MFQ19" s="487">
        <f t="shared" si="141"/>
        <v>0</v>
      </c>
      <c r="MFR19" s="487">
        <f t="shared" si="141"/>
        <v>0</v>
      </c>
      <c r="MFS19" s="487">
        <f t="shared" si="141"/>
        <v>0</v>
      </c>
      <c r="MFT19" s="487">
        <f t="shared" si="141"/>
        <v>0</v>
      </c>
      <c r="MFU19" s="487">
        <f t="shared" ref="MFU19:MIF19" si="142">MFQ8</f>
        <v>0</v>
      </c>
      <c r="MFV19" s="487">
        <f t="shared" si="142"/>
        <v>0</v>
      </c>
      <c r="MFW19" s="487">
        <f t="shared" si="142"/>
        <v>0</v>
      </c>
      <c r="MFX19" s="487">
        <f t="shared" si="142"/>
        <v>0</v>
      </c>
      <c r="MFY19" s="487">
        <f t="shared" si="142"/>
        <v>0</v>
      </c>
      <c r="MFZ19" s="487">
        <f t="shared" si="142"/>
        <v>0</v>
      </c>
      <c r="MGA19" s="487">
        <f t="shared" si="142"/>
        <v>0</v>
      </c>
      <c r="MGB19" s="487">
        <f t="shared" si="142"/>
        <v>0</v>
      </c>
      <c r="MGC19" s="487">
        <f t="shared" si="142"/>
        <v>0</v>
      </c>
      <c r="MGD19" s="487">
        <f t="shared" si="142"/>
        <v>0</v>
      </c>
      <c r="MGE19" s="487">
        <f t="shared" si="142"/>
        <v>0</v>
      </c>
      <c r="MGF19" s="487">
        <f t="shared" si="142"/>
        <v>0</v>
      </c>
      <c r="MGG19" s="487">
        <f t="shared" si="142"/>
        <v>0</v>
      </c>
      <c r="MGH19" s="487">
        <f t="shared" si="142"/>
        <v>0</v>
      </c>
      <c r="MGI19" s="487">
        <f t="shared" si="142"/>
        <v>0</v>
      </c>
      <c r="MGJ19" s="487">
        <f t="shared" si="142"/>
        <v>0</v>
      </c>
      <c r="MGK19" s="487">
        <f t="shared" si="142"/>
        <v>0</v>
      </c>
      <c r="MGL19" s="487">
        <f t="shared" si="142"/>
        <v>0</v>
      </c>
      <c r="MGM19" s="487">
        <f t="shared" si="142"/>
        <v>0</v>
      </c>
      <c r="MGN19" s="487">
        <f t="shared" si="142"/>
        <v>0</v>
      </c>
      <c r="MGO19" s="487">
        <f t="shared" si="142"/>
        <v>0</v>
      </c>
      <c r="MGP19" s="487">
        <f t="shared" si="142"/>
        <v>0</v>
      </c>
      <c r="MGQ19" s="487">
        <f t="shared" si="142"/>
        <v>0</v>
      </c>
      <c r="MGR19" s="487">
        <f t="shared" si="142"/>
        <v>0</v>
      </c>
      <c r="MGS19" s="487">
        <f t="shared" si="142"/>
        <v>0</v>
      </c>
      <c r="MGT19" s="487">
        <f t="shared" si="142"/>
        <v>0</v>
      </c>
      <c r="MGU19" s="487">
        <f t="shared" si="142"/>
        <v>0</v>
      </c>
      <c r="MGV19" s="487">
        <f t="shared" si="142"/>
        <v>0</v>
      </c>
      <c r="MGW19" s="487">
        <f t="shared" si="142"/>
        <v>0</v>
      </c>
      <c r="MGX19" s="487">
        <f t="shared" si="142"/>
        <v>0</v>
      </c>
      <c r="MGY19" s="487">
        <f t="shared" si="142"/>
        <v>0</v>
      </c>
      <c r="MGZ19" s="487">
        <f t="shared" si="142"/>
        <v>0</v>
      </c>
      <c r="MHA19" s="487">
        <f t="shared" si="142"/>
        <v>0</v>
      </c>
      <c r="MHB19" s="487">
        <f t="shared" si="142"/>
        <v>0</v>
      </c>
      <c r="MHC19" s="487">
        <f t="shared" si="142"/>
        <v>0</v>
      </c>
      <c r="MHD19" s="487">
        <f t="shared" si="142"/>
        <v>0</v>
      </c>
      <c r="MHE19" s="487">
        <f t="shared" si="142"/>
        <v>0</v>
      </c>
      <c r="MHF19" s="487">
        <f t="shared" si="142"/>
        <v>0</v>
      </c>
      <c r="MHG19" s="487">
        <f t="shared" si="142"/>
        <v>0</v>
      </c>
      <c r="MHH19" s="487">
        <f t="shared" si="142"/>
        <v>0</v>
      </c>
      <c r="MHI19" s="487">
        <f t="shared" si="142"/>
        <v>0</v>
      </c>
      <c r="MHJ19" s="487">
        <f t="shared" si="142"/>
        <v>0</v>
      </c>
      <c r="MHK19" s="487">
        <f t="shared" si="142"/>
        <v>0</v>
      </c>
      <c r="MHL19" s="487">
        <f t="shared" si="142"/>
        <v>0</v>
      </c>
      <c r="MHM19" s="487">
        <f t="shared" si="142"/>
        <v>0</v>
      </c>
      <c r="MHN19" s="487">
        <f t="shared" si="142"/>
        <v>0</v>
      </c>
      <c r="MHO19" s="487">
        <f t="shared" si="142"/>
        <v>0</v>
      </c>
      <c r="MHP19" s="487">
        <f t="shared" si="142"/>
        <v>0</v>
      </c>
      <c r="MHQ19" s="487">
        <f t="shared" si="142"/>
        <v>0</v>
      </c>
      <c r="MHR19" s="487">
        <f t="shared" si="142"/>
        <v>0</v>
      </c>
      <c r="MHS19" s="487">
        <f t="shared" si="142"/>
        <v>0</v>
      </c>
      <c r="MHT19" s="487">
        <f t="shared" si="142"/>
        <v>0</v>
      </c>
      <c r="MHU19" s="487">
        <f t="shared" si="142"/>
        <v>0</v>
      </c>
      <c r="MHV19" s="487">
        <f t="shared" si="142"/>
        <v>0</v>
      </c>
      <c r="MHW19" s="487">
        <f t="shared" si="142"/>
        <v>0</v>
      </c>
      <c r="MHX19" s="487">
        <f t="shared" si="142"/>
        <v>0</v>
      </c>
      <c r="MHY19" s="487">
        <f t="shared" si="142"/>
        <v>0</v>
      </c>
      <c r="MHZ19" s="487">
        <f t="shared" si="142"/>
        <v>0</v>
      </c>
      <c r="MIA19" s="487">
        <f t="shared" si="142"/>
        <v>0</v>
      </c>
      <c r="MIB19" s="487">
        <f t="shared" si="142"/>
        <v>0</v>
      </c>
      <c r="MIC19" s="487">
        <f t="shared" si="142"/>
        <v>0</v>
      </c>
      <c r="MID19" s="487">
        <f t="shared" si="142"/>
        <v>0</v>
      </c>
      <c r="MIE19" s="487">
        <f t="shared" si="142"/>
        <v>0</v>
      </c>
      <c r="MIF19" s="487">
        <f t="shared" si="142"/>
        <v>0</v>
      </c>
      <c r="MIG19" s="487">
        <f t="shared" ref="MIG19:MKR19" si="143">MIC8</f>
        <v>0</v>
      </c>
      <c r="MIH19" s="487">
        <f t="shared" si="143"/>
        <v>0</v>
      </c>
      <c r="MII19" s="487">
        <f t="shared" si="143"/>
        <v>0</v>
      </c>
      <c r="MIJ19" s="487">
        <f t="shared" si="143"/>
        <v>0</v>
      </c>
      <c r="MIK19" s="487">
        <f t="shared" si="143"/>
        <v>0</v>
      </c>
      <c r="MIL19" s="487">
        <f t="shared" si="143"/>
        <v>0</v>
      </c>
      <c r="MIM19" s="487">
        <f t="shared" si="143"/>
        <v>0</v>
      </c>
      <c r="MIN19" s="487">
        <f t="shared" si="143"/>
        <v>0</v>
      </c>
      <c r="MIO19" s="487">
        <f t="shared" si="143"/>
        <v>0</v>
      </c>
      <c r="MIP19" s="487">
        <f t="shared" si="143"/>
        <v>0</v>
      </c>
      <c r="MIQ19" s="487">
        <f t="shared" si="143"/>
        <v>0</v>
      </c>
      <c r="MIR19" s="487">
        <f t="shared" si="143"/>
        <v>0</v>
      </c>
      <c r="MIS19" s="487">
        <f t="shared" si="143"/>
        <v>0</v>
      </c>
      <c r="MIT19" s="487">
        <f t="shared" si="143"/>
        <v>0</v>
      </c>
      <c r="MIU19" s="487">
        <f t="shared" si="143"/>
        <v>0</v>
      </c>
      <c r="MIV19" s="487">
        <f t="shared" si="143"/>
        <v>0</v>
      </c>
      <c r="MIW19" s="487">
        <f t="shared" si="143"/>
        <v>0</v>
      </c>
      <c r="MIX19" s="487">
        <f t="shared" si="143"/>
        <v>0</v>
      </c>
      <c r="MIY19" s="487">
        <f t="shared" si="143"/>
        <v>0</v>
      </c>
      <c r="MIZ19" s="487">
        <f t="shared" si="143"/>
        <v>0</v>
      </c>
      <c r="MJA19" s="487">
        <f t="shared" si="143"/>
        <v>0</v>
      </c>
      <c r="MJB19" s="487">
        <f t="shared" si="143"/>
        <v>0</v>
      </c>
      <c r="MJC19" s="487">
        <f t="shared" si="143"/>
        <v>0</v>
      </c>
      <c r="MJD19" s="487">
        <f t="shared" si="143"/>
        <v>0</v>
      </c>
      <c r="MJE19" s="487">
        <f t="shared" si="143"/>
        <v>0</v>
      </c>
      <c r="MJF19" s="487">
        <f t="shared" si="143"/>
        <v>0</v>
      </c>
      <c r="MJG19" s="487">
        <f t="shared" si="143"/>
        <v>0</v>
      </c>
      <c r="MJH19" s="487">
        <f t="shared" si="143"/>
        <v>0</v>
      </c>
      <c r="MJI19" s="487">
        <f t="shared" si="143"/>
        <v>0</v>
      </c>
      <c r="MJJ19" s="487">
        <f t="shared" si="143"/>
        <v>0</v>
      </c>
      <c r="MJK19" s="487">
        <f t="shared" si="143"/>
        <v>0</v>
      </c>
      <c r="MJL19" s="487">
        <f t="shared" si="143"/>
        <v>0</v>
      </c>
      <c r="MJM19" s="487">
        <f t="shared" si="143"/>
        <v>0</v>
      </c>
      <c r="MJN19" s="487">
        <f t="shared" si="143"/>
        <v>0</v>
      </c>
      <c r="MJO19" s="487">
        <f t="shared" si="143"/>
        <v>0</v>
      </c>
      <c r="MJP19" s="487">
        <f t="shared" si="143"/>
        <v>0</v>
      </c>
      <c r="MJQ19" s="487">
        <f t="shared" si="143"/>
        <v>0</v>
      </c>
      <c r="MJR19" s="487">
        <f t="shared" si="143"/>
        <v>0</v>
      </c>
      <c r="MJS19" s="487">
        <f t="shared" si="143"/>
        <v>0</v>
      </c>
      <c r="MJT19" s="487">
        <f t="shared" si="143"/>
        <v>0</v>
      </c>
      <c r="MJU19" s="487">
        <f t="shared" si="143"/>
        <v>0</v>
      </c>
      <c r="MJV19" s="487">
        <f t="shared" si="143"/>
        <v>0</v>
      </c>
      <c r="MJW19" s="487">
        <f t="shared" si="143"/>
        <v>0</v>
      </c>
      <c r="MJX19" s="487">
        <f t="shared" si="143"/>
        <v>0</v>
      </c>
      <c r="MJY19" s="487">
        <f t="shared" si="143"/>
        <v>0</v>
      </c>
      <c r="MJZ19" s="487">
        <f t="shared" si="143"/>
        <v>0</v>
      </c>
      <c r="MKA19" s="487">
        <f t="shared" si="143"/>
        <v>0</v>
      </c>
      <c r="MKB19" s="487">
        <f t="shared" si="143"/>
        <v>0</v>
      </c>
      <c r="MKC19" s="487">
        <f t="shared" si="143"/>
        <v>0</v>
      </c>
      <c r="MKD19" s="487">
        <f t="shared" si="143"/>
        <v>0</v>
      </c>
      <c r="MKE19" s="487">
        <f t="shared" si="143"/>
        <v>0</v>
      </c>
      <c r="MKF19" s="487">
        <f t="shared" si="143"/>
        <v>0</v>
      </c>
      <c r="MKG19" s="487">
        <f t="shared" si="143"/>
        <v>0</v>
      </c>
      <c r="MKH19" s="487">
        <f t="shared" si="143"/>
        <v>0</v>
      </c>
      <c r="MKI19" s="487">
        <f t="shared" si="143"/>
        <v>0</v>
      </c>
      <c r="MKJ19" s="487">
        <f t="shared" si="143"/>
        <v>0</v>
      </c>
      <c r="MKK19" s="487">
        <f t="shared" si="143"/>
        <v>0</v>
      </c>
      <c r="MKL19" s="487">
        <f t="shared" si="143"/>
        <v>0</v>
      </c>
      <c r="MKM19" s="487">
        <f t="shared" si="143"/>
        <v>0</v>
      </c>
      <c r="MKN19" s="487">
        <f t="shared" si="143"/>
        <v>0</v>
      </c>
      <c r="MKO19" s="487">
        <f t="shared" si="143"/>
        <v>0</v>
      </c>
      <c r="MKP19" s="487">
        <f t="shared" si="143"/>
        <v>0</v>
      </c>
      <c r="MKQ19" s="487">
        <f t="shared" si="143"/>
        <v>0</v>
      </c>
      <c r="MKR19" s="487">
        <f t="shared" si="143"/>
        <v>0</v>
      </c>
      <c r="MKS19" s="487">
        <f t="shared" ref="MKS19:MND19" si="144">MKO8</f>
        <v>0</v>
      </c>
      <c r="MKT19" s="487">
        <f t="shared" si="144"/>
        <v>0</v>
      </c>
      <c r="MKU19" s="487">
        <f t="shared" si="144"/>
        <v>0</v>
      </c>
      <c r="MKV19" s="487">
        <f t="shared" si="144"/>
        <v>0</v>
      </c>
      <c r="MKW19" s="487">
        <f t="shared" si="144"/>
        <v>0</v>
      </c>
      <c r="MKX19" s="487">
        <f t="shared" si="144"/>
        <v>0</v>
      </c>
      <c r="MKY19" s="487">
        <f t="shared" si="144"/>
        <v>0</v>
      </c>
      <c r="MKZ19" s="487">
        <f t="shared" si="144"/>
        <v>0</v>
      </c>
      <c r="MLA19" s="487">
        <f t="shared" si="144"/>
        <v>0</v>
      </c>
      <c r="MLB19" s="487">
        <f t="shared" si="144"/>
        <v>0</v>
      </c>
      <c r="MLC19" s="487">
        <f t="shared" si="144"/>
        <v>0</v>
      </c>
      <c r="MLD19" s="487">
        <f t="shared" si="144"/>
        <v>0</v>
      </c>
      <c r="MLE19" s="487">
        <f t="shared" si="144"/>
        <v>0</v>
      </c>
      <c r="MLF19" s="487">
        <f t="shared" si="144"/>
        <v>0</v>
      </c>
      <c r="MLG19" s="487">
        <f t="shared" si="144"/>
        <v>0</v>
      </c>
      <c r="MLH19" s="487">
        <f t="shared" si="144"/>
        <v>0</v>
      </c>
      <c r="MLI19" s="487">
        <f t="shared" si="144"/>
        <v>0</v>
      </c>
      <c r="MLJ19" s="487">
        <f t="shared" si="144"/>
        <v>0</v>
      </c>
      <c r="MLK19" s="487">
        <f t="shared" si="144"/>
        <v>0</v>
      </c>
      <c r="MLL19" s="487">
        <f t="shared" si="144"/>
        <v>0</v>
      </c>
      <c r="MLM19" s="487">
        <f t="shared" si="144"/>
        <v>0</v>
      </c>
      <c r="MLN19" s="487">
        <f t="shared" si="144"/>
        <v>0</v>
      </c>
      <c r="MLO19" s="487">
        <f t="shared" si="144"/>
        <v>0</v>
      </c>
      <c r="MLP19" s="487">
        <f t="shared" si="144"/>
        <v>0</v>
      </c>
      <c r="MLQ19" s="487">
        <f t="shared" si="144"/>
        <v>0</v>
      </c>
      <c r="MLR19" s="487">
        <f t="shared" si="144"/>
        <v>0</v>
      </c>
      <c r="MLS19" s="487">
        <f t="shared" si="144"/>
        <v>0</v>
      </c>
      <c r="MLT19" s="487">
        <f t="shared" si="144"/>
        <v>0</v>
      </c>
      <c r="MLU19" s="487">
        <f t="shared" si="144"/>
        <v>0</v>
      </c>
      <c r="MLV19" s="487">
        <f t="shared" si="144"/>
        <v>0</v>
      </c>
      <c r="MLW19" s="487">
        <f t="shared" si="144"/>
        <v>0</v>
      </c>
      <c r="MLX19" s="487">
        <f t="shared" si="144"/>
        <v>0</v>
      </c>
      <c r="MLY19" s="487">
        <f t="shared" si="144"/>
        <v>0</v>
      </c>
      <c r="MLZ19" s="487">
        <f t="shared" si="144"/>
        <v>0</v>
      </c>
      <c r="MMA19" s="487">
        <f t="shared" si="144"/>
        <v>0</v>
      </c>
      <c r="MMB19" s="487">
        <f t="shared" si="144"/>
        <v>0</v>
      </c>
      <c r="MMC19" s="487">
        <f t="shared" si="144"/>
        <v>0</v>
      </c>
      <c r="MMD19" s="487">
        <f t="shared" si="144"/>
        <v>0</v>
      </c>
      <c r="MME19" s="487">
        <f t="shared" si="144"/>
        <v>0</v>
      </c>
      <c r="MMF19" s="487">
        <f t="shared" si="144"/>
        <v>0</v>
      </c>
      <c r="MMG19" s="487">
        <f t="shared" si="144"/>
        <v>0</v>
      </c>
      <c r="MMH19" s="487">
        <f t="shared" si="144"/>
        <v>0</v>
      </c>
      <c r="MMI19" s="487">
        <f t="shared" si="144"/>
        <v>0</v>
      </c>
      <c r="MMJ19" s="487">
        <f t="shared" si="144"/>
        <v>0</v>
      </c>
      <c r="MMK19" s="487">
        <f t="shared" si="144"/>
        <v>0</v>
      </c>
      <c r="MML19" s="487">
        <f t="shared" si="144"/>
        <v>0</v>
      </c>
      <c r="MMM19" s="487">
        <f t="shared" si="144"/>
        <v>0</v>
      </c>
      <c r="MMN19" s="487">
        <f t="shared" si="144"/>
        <v>0</v>
      </c>
      <c r="MMO19" s="487">
        <f t="shared" si="144"/>
        <v>0</v>
      </c>
      <c r="MMP19" s="487">
        <f t="shared" si="144"/>
        <v>0</v>
      </c>
      <c r="MMQ19" s="487">
        <f t="shared" si="144"/>
        <v>0</v>
      </c>
      <c r="MMR19" s="487">
        <f t="shared" si="144"/>
        <v>0</v>
      </c>
      <c r="MMS19" s="487">
        <f t="shared" si="144"/>
        <v>0</v>
      </c>
      <c r="MMT19" s="487">
        <f t="shared" si="144"/>
        <v>0</v>
      </c>
      <c r="MMU19" s="487">
        <f t="shared" si="144"/>
        <v>0</v>
      </c>
      <c r="MMV19" s="487">
        <f t="shared" si="144"/>
        <v>0</v>
      </c>
      <c r="MMW19" s="487">
        <f t="shared" si="144"/>
        <v>0</v>
      </c>
      <c r="MMX19" s="487">
        <f t="shared" si="144"/>
        <v>0</v>
      </c>
      <c r="MMY19" s="487">
        <f t="shared" si="144"/>
        <v>0</v>
      </c>
      <c r="MMZ19" s="487">
        <f t="shared" si="144"/>
        <v>0</v>
      </c>
      <c r="MNA19" s="487">
        <f t="shared" si="144"/>
        <v>0</v>
      </c>
      <c r="MNB19" s="487">
        <f t="shared" si="144"/>
        <v>0</v>
      </c>
      <c r="MNC19" s="487">
        <f t="shared" si="144"/>
        <v>0</v>
      </c>
      <c r="MND19" s="487">
        <f t="shared" si="144"/>
        <v>0</v>
      </c>
      <c r="MNE19" s="487">
        <f t="shared" ref="MNE19:MPP19" si="145">MNA8</f>
        <v>0</v>
      </c>
      <c r="MNF19" s="487">
        <f t="shared" si="145"/>
        <v>0</v>
      </c>
      <c r="MNG19" s="487">
        <f t="shared" si="145"/>
        <v>0</v>
      </c>
      <c r="MNH19" s="487">
        <f t="shared" si="145"/>
        <v>0</v>
      </c>
      <c r="MNI19" s="487">
        <f t="shared" si="145"/>
        <v>0</v>
      </c>
      <c r="MNJ19" s="487">
        <f t="shared" si="145"/>
        <v>0</v>
      </c>
      <c r="MNK19" s="487">
        <f t="shared" si="145"/>
        <v>0</v>
      </c>
      <c r="MNL19" s="487">
        <f t="shared" si="145"/>
        <v>0</v>
      </c>
      <c r="MNM19" s="487">
        <f t="shared" si="145"/>
        <v>0</v>
      </c>
      <c r="MNN19" s="487">
        <f t="shared" si="145"/>
        <v>0</v>
      </c>
      <c r="MNO19" s="487">
        <f t="shared" si="145"/>
        <v>0</v>
      </c>
      <c r="MNP19" s="487">
        <f t="shared" si="145"/>
        <v>0</v>
      </c>
      <c r="MNQ19" s="487">
        <f t="shared" si="145"/>
        <v>0</v>
      </c>
      <c r="MNR19" s="487">
        <f t="shared" si="145"/>
        <v>0</v>
      </c>
      <c r="MNS19" s="487">
        <f t="shared" si="145"/>
        <v>0</v>
      </c>
      <c r="MNT19" s="487">
        <f t="shared" si="145"/>
        <v>0</v>
      </c>
      <c r="MNU19" s="487">
        <f t="shared" si="145"/>
        <v>0</v>
      </c>
      <c r="MNV19" s="487">
        <f t="shared" si="145"/>
        <v>0</v>
      </c>
      <c r="MNW19" s="487">
        <f t="shared" si="145"/>
        <v>0</v>
      </c>
      <c r="MNX19" s="487">
        <f t="shared" si="145"/>
        <v>0</v>
      </c>
      <c r="MNY19" s="487">
        <f t="shared" si="145"/>
        <v>0</v>
      </c>
      <c r="MNZ19" s="487">
        <f t="shared" si="145"/>
        <v>0</v>
      </c>
      <c r="MOA19" s="487">
        <f t="shared" si="145"/>
        <v>0</v>
      </c>
      <c r="MOB19" s="487">
        <f t="shared" si="145"/>
        <v>0</v>
      </c>
      <c r="MOC19" s="487">
        <f t="shared" si="145"/>
        <v>0</v>
      </c>
      <c r="MOD19" s="487">
        <f t="shared" si="145"/>
        <v>0</v>
      </c>
      <c r="MOE19" s="487">
        <f t="shared" si="145"/>
        <v>0</v>
      </c>
      <c r="MOF19" s="487">
        <f t="shared" si="145"/>
        <v>0</v>
      </c>
      <c r="MOG19" s="487">
        <f t="shared" si="145"/>
        <v>0</v>
      </c>
      <c r="MOH19" s="487">
        <f t="shared" si="145"/>
        <v>0</v>
      </c>
      <c r="MOI19" s="487">
        <f t="shared" si="145"/>
        <v>0</v>
      </c>
      <c r="MOJ19" s="487">
        <f t="shared" si="145"/>
        <v>0</v>
      </c>
      <c r="MOK19" s="487">
        <f t="shared" si="145"/>
        <v>0</v>
      </c>
      <c r="MOL19" s="487">
        <f t="shared" si="145"/>
        <v>0</v>
      </c>
      <c r="MOM19" s="487">
        <f t="shared" si="145"/>
        <v>0</v>
      </c>
      <c r="MON19" s="487">
        <f t="shared" si="145"/>
        <v>0</v>
      </c>
      <c r="MOO19" s="487">
        <f t="shared" si="145"/>
        <v>0</v>
      </c>
      <c r="MOP19" s="487">
        <f t="shared" si="145"/>
        <v>0</v>
      </c>
      <c r="MOQ19" s="487">
        <f t="shared" si="145"/>
        <v>0</v>
      </c>
      <c r="MOR19" s="487">
        <f t="shared" si="145"/>
        <v>0</v>
      </c>
      <c r="MOS19" s="487">
        <f t="shared" si="145"/>
        <v>0</v>
      </c>
      <c r="MOT19" s="487">
        <f t="shared" si="145"/>
        <v>0</v>
      </c>
      <c r="MOU19" s="487">
        <f t="shared" si="145"/>
        <v>0</v>
      </c>
      <c r="MOV19" s="487">
        <f t="shared" si="145"/>
        <v>0</v>
      </c>
      <c r="MOW19" s="487">
        <f t="shared" si="145"/>
        <v>0</v>
      </c>
      <c r="MOX19" s="487">
        <f t="shared" si="145"/>
        <v>0</v>
      </c>
      <c r="MOY19" s="487">
        <f t="shared" si="145"/>
        <v>0</v>
      </c>
      <c r="MOZ19" s="487">
        <f t="shared" si="145"/>
        <v>0</v>
      </c>
      <c r="MPA19" s="487">
        <f t="shared" si="145"/>
        <v>0</v>
      </c>
      <c r="MPB19" s="487">
        <f t="shared" si="145"/>
        <v>0</v>
      </c>
      <c r="MPC19" s="487">
        <f t="shared" si="145"/>
        <v>0</v>
      </c>
      <c r="MPD19" s="487">
        <f t="shared" si="145"/>
        <v>0</v>
      </c>
      <c r="MPE19" s="487">
        <f t="shared" si="145"/>
        <v>0</v>
      </c>
      <c r="MPF19" s="487">
        <f t="shared" si="145"/>
        <v>0</v>
      </c>
      <c r="MPG19" s="487">
        <f t="shared" si="145"/>
        <v>0</v>
      </c>
      <c r="MPH19" s="487">
        <f t="shared" si="145"/>
        <v>0</v>
      </c>
      <c r="MPI19" s="487">
        <f t="shared" si="145"/>
        <v>0</v>
      </c>
      <c r="MPJ19" s="487">
        <f t="shared" si="145"/>
        <v>0</v>
      </c>
      <c r="MPK19" s="487">
        <f t="shared" si="145"/>
        <v>0</v>
      </c>
      <c r="MPL19" s="487">
        <f t="shared" si="145"/>
        <v>0</v>
      </c>
      <c r="MPM19" s="487">
        <f t="shared" si="145"/>
        <v>0</v>
      </c>
      <c r="MPN19" s="487">
        <f t="shared" si="145"/>
        <v>0</v>
      </c>
      <c r="MPO19" s="487">
        <f t="shared" si="145"/>
        <v>0</v>
      </c>
      <c r="MPP19" s="487">
        <f t="shared" si="145"/>
        <v>0</v>
      </c>
      <c r="MPQ19" s="487">
        <f t="shared" ref="MPQ19:MSB19" si="146">MPM8</f>
        <v>0</v>
      </c>
      <c r="MPR19" s="487">
        <f t="shared" si="146"/>
        <v>0</v>
      </c>
      <c r="MPS19" s="487">
        <f t="shared" si="146"/>
        <v>0</v>
      </c>
      <c r="MPT19" s="487">
        <f t="shared" si="146"/>
        <v>0</v>
      </c>
      <c r="MPU19" s="487">
        <f t="shared" si="146"/>
        <v>0</v>
      </c>
      <c r="MPV19" s="487">
        <f t="shared" si="146"/>
        <v>0</v>
      </c>
      <c r="MPW19" s="487">
        <f t="shared" si="146"/>
        <v>0</v>
      </c>
      <c r="MPX19" s="487">
        <f t="shared" si="146"/>
        <v>0</v>
      </c>
      <c r="MPY19" s="487">
        <f t="shared" si="146"/>
        <v>0</v>
      </c>
      <c r="MPZ19" s="487">
        <f t="shared" si="146"/>
        <v>0</v>
      </c>
      <c r="MQA19" s="487">
        <f t="shared" si="146"/>
        <v>0</v>
      </c>
      <c r="MQB19" s="487">
        <f t="shared" si="146"/>
        <v>0</v>
      </c>
      <c r="MQC19" s="487">
        <f t="shared" si="146"/>
        <v>0</v>
      </c>
      <c r="MQD19" s="487">
        <f t="shared" si="146"/>
        <v>0</v>
      </c>
      <c r="MQE19" s="487">
        <f t="shared" si="146"/>
        <v>0</v>
      </c>
      <c r="MQF19" s="487">
        <f t="shared" si="146"/>
        <v>0</v>
      </c>
      <c r="MQG19" s="487">
        <f t="shared" si="146"/>
        <v>0</v>
      </c>
      <c r="MQH19" s="487">
        <f t="shared" si="146"/>
        <v>0</v>
      </c>
      <c r="MQI19" s="487">
        <f t="shared" si="146"/>
        <v>0</v>
      </c>
      <c r="MQJ19" s="487">
        <f t="shared" si="146"/>
        <v>0</v>
      </c>
      <c r="MQK19" s="487">
        <f t="shared" si="146"/>
        <v>0</v>
      </c>
      <c r="MQL19" s="487">
        <f t="shared" si="146"/>
        <v>0</v>
      </c>
      <c r="MQM19" s="487">
        <f t="shared" si="146"/>
        <v>0</v>
      </c>
      <c r="MQN19" s="487">
        <f t="shared" si="146"/>
        <v>0</v>
      </c>
      <c r="MQO19" s="487">
        <f t="shared" si="146"/>
        <v>0</v>
      </c>
      <c r="MQP19" s="487">
        <f t="shared" si="146"/>
        <v>0</v>
      </c>
      <c r="MQQ19" s="487">
        <f t="shared" si="146"/>
        <v>0</v>
      </c>
      <c r="MQR19" s="487">
        <f t="shared" si="146"/>
        <v>0</v>
      </c>
      <c r="MQS19" s="487">
        <f t="shared" si="146"/>
        <v>0</v>
      </c>
      <c r="MQT19" s="487">
        <f t="shared" si="146"/>
        <v>0</v>
      </c>
      <c r="MQU19" s="487">
        <f t="shared" si="146"/>
        <v>0</v>
      </c>
      <c r="MQV19" s="487">
        <f t="shared" si="146"/>
        <v>0</v>
      </c>
      <c r="MQW19" s="487">
        <f t="shared" si="146"/>
        <v>0</v>
      </c>
      <c r="MQX19" s="487">
        <f t="shared" si="146"/>
        <v>0</v>
      </c>
      <c r="MQY19" s="487">
        <f t="shared" si="146"/>
        <v>0</v>
      </c>
      <c r="MQZ19" s="487">
        <f t="shared" si="146"/>
        <v>0</v>
      </c>
      <c r="MRA19" s="487">
        <f t="shared" si="146"/>
        <v>0</v>
      </c>
      <c r="MRB19" s="487">
        <f t="shared" si="146"/>
        <v>0</v>
      </c>
      <c r="MRC19" s="487">
        <f t="shared" si="146"/>
        <v>0</v>
      </c>
      <c r="MRD19" s="487">
        <f t="shared" si="146"/>
        <v>0</v>
      </c>
      <c r="MRE19" s="487">
        <f t="shared" si="146"/>
        <v>0</v>
      </c>
      <c r="MRF19" s="487">
        <f t="shared" si="146"/>
        <v>0</v>
      </c>
      <c r="MRG19" s="487">
        <f t="shared" si="146"/>
        <v>0</v>
      </c>
      <c r="MRH19" s="487">
        <f t="shared" si="146"/>
        <v>0</v>
      </c>
      <c r="MRI19" s="487">
        <f t="shared" si="146"/>
        <v>0</v>
      </c>
      <c r="MRJ19" s="487">
        <f t="shared" si="146"/>
        <v>0</v>
      </c>
      <c r="MRK19" s="487">
        <f t="shared" si="146"/>
        <v>0</v>
      </c>
      <c r="MRL19" s="487">
        <f t="shared" si="146"/>
        <v>0</v>
      </c>
      <c r="MRM19" s="487">
        <f t="shared" si="146"/>
        <v>0</v>
      </c>
      <c r="MRN19" s="487">
        <f t="shared" si="146"/>
        <v>0</v>
      </c>
      <c r="MRO19" s="487">
        <f t="shared" si="146"/>
        <v>0</v>
      </c>
      <c r="MRP19" s="487">
        <f t="shared" si="146"/>
        <v>0</v>
      </c>
      <c r="MRQ19" s="487">
        <f t="shared" si="146"/>
        <v>0</v>
      </c>
      <c r="MRR19" s="487">
        <f t="shared" si="146"/>
        <v>0</v>
      </c>
      <c r="MRS19" s="487">
        <f t="shared" si="146"/>
        <v>0</v>
      </c>
      <c r="MRT19" s="487">
        <f t="shared" si="146"/>
        <v>0</v>
      </c>
      <c r="MRU19" s="487">
        <f t="shared" si="146"/>
        <v>0</v>
      </c>
      <c r="MRV19" s="487">
        <f t="shared" si="146"/>
        <v>0</v>
      </c>
      <c r="MRW19" s="487">
        <f t="shared" si="146"/>
        <v>0</v>
      </c>
      <c r="MRX19" s="487">
        <f t="shared" si="146"/>
        <v>0</v>
      </c>
      <c r="MRY19" s="487">
        <f t="shared" si="146"/>
        <v>0</v>
      </c>
      <c r="MRZ19" s="487">
        <f t="shared" si="146"/>
        <v>0</v>
      </c>
      <c r="MSA19" s="487">
        <f t="shared" si="146"/>
        <v>0</v>
      </c>
      <c r="MSB19" s="487">
        <f t="shared" si="146"/>
        <v>0</v>
      </c>
      <c r="MSC19" s="487">
        <f t="shared" ref="MSC19:MUN19" si="147">MRY8</f>
        <v>0</v>
      </c>
      <c r="MSD19" s="487">
        <f t="shared" si="147"/>
        <v>0</v>
      </c>
      <c r="MSE19" s="487">
        <f t="shared" si="147"/>
        <v>0</v>
      </c>
      <c r="MSF19" s="487">
        <f t="shared" si="147"/>
        <v>0</v>
      </c>
      <c r="MSG19" s="487">
        <f t="shared" si="147"/>
        <v>0</v>
      </c>
      <c r="MSH19" s="487">
        <f t="shared" si="147"/>
        <v>0</v>
      </c>
      <c r="MSI19" s="487">
        <f t="shared" si="147"/>
        <v>0</v>
      </c>
      <c r="MSJ19" s="487">
        <f t="shared" si="147"/>
        <v>0</v>
      </c>
      <c r="MSK19" s="487">
        <f t="shared" si="147"/>
        <v>0</v>
      </c>
      <c r="MSL19" s="487">
        <f t="shared" si="147"/>
        <v>0</v>
      </c>
      <c r="MSM19" s="487">
        <f t="shared" si="147"/>
        <v>0</v>
      </c>
      <c r="MSN19" s="487">
        <f t="shared" si="147"/>
        <v>0</v>
      </c>
      <c r="MSO19" s="487">
        <f t="shared" si="147"/>
        <v>0</v>
      </c>
      <c r="MSP19" s="487">
        <f t="shared" si="147"/>
        <v>0</v>
      </c>
      <c r="MSQ19" s="487">
        <f t="shared" si="147"/>
        <v>0</v>
      </c>
      <c r="MSR19" s="487">
        <f t="shared" si="147"/>
        <v>0</v>
      </c>
      <c r="MSS19" s="487">
        <f t="shared" si="147"/>
        <v>0</v>
      </c>
      <c r="MST19" s="487">
        <f t="shared" si="147"/>
        <v>0</v>
      </c>
      <c r="MSU19" s="487">
        <f t="shared" si="147"/>
        <v>0</v>
      </c>
      <c r="MSV19" s="487">
        <f t="shared" si="147"/>
        <v>0</v>
      </c>
      <c r="MSW19" s="487">
        <f t="shared" si="147"/>
        <v>0</v>
      </c>
      <c r="MSX19" s="487">
        <f t="shared" si="147"/>
        <v>0</v>
      </c>
      <c r="MSY19" s="487">
        <f t="shared" si="147"/>
        <v>0</v>
      </c>
      <c r="MSZ19" s="487">
        <f t="shared" si="147"/>
        <v>0</v>
      </c>
      <c r="MTA19" s="487">
        <f t="shared" si="147"/>
        <v>0</v>
      </c>
      <c r="MTB19" s="487">
        <f t="shared" si="147"/>
        <v>0</v>
      </c>
      <c r="MTC19" s="487">
        <f t="shared" si="147"/>
        <v>0</v>
      </c>
      <c r="MTD19" s="487">
        <f t="shared" si="147"/>
        <v>0</v>
      </c>
      <c r="MTE19" s="487">
        <f t="shared" si="147"/>
        <v>0</v>
      </c>
      <c r="MTF19" s="487">
        <f t="shared" si="147"/>
        <v>0</v>
      </c>
      <c r="MTG19" s="487">
        <f t="shared" si="147"/>
        <v>0</v>
      </c>
      <c r="MTH19" s="487">
        <f t="shared" si="147"/>
        <v>0</v>
      </c>
      <c r="MTI19" s="487">
        <f t="shared" si="147"/>
        <v>0</v>
      </c>
      <c r="MTJ19" s="487">
        <f t="shared" si="147"/>
        <v>0</v>
      </c>
      <c r="MTK19" s="487">
        <f t="shared" si="147"/>
        <v>0</v>
      </c>
      <c r="MTL19" s="487">
        <f t="shared" si="147"/>
        <v>0</v>
      </c>
      <c r="MTM19" s="487">
        <f t="shared" si="147"/>
        <v>0</v>
      </c>
      <c r="MTN19" s="487">
        <f t="shared" si="147"/>
        <v>0</v>
      </c>
      <c r="MTO19" s="487">
        <f t="shared" si="147"/>
        <v>0</v>
      </c>
      <c r="MTP19" s="487">
        <f t="shared" si="147"/>
        <v>0</v>
      </c>
      <c r="MTQ19" s="487">
        <f t="shared" si="147"/>
        <v>0</v>
      </c>
      <c r="MTR19" s="487">
        <f t="shared" si="147"/>
        <v>0</v>
      </c>
      <c r="MTS19" s="487">
        <f t="shared" si="147"/>
        <v>0</v>
      </c>
      <c r="MTT19" s="487">
        <f t="shared" si="147"/>
        <v>0</v>
      </c>
      <c r="MTU19" s="487">
        <f t="shared" si="147"/>
        <v>0</v>
      </c>
      <c r="MTV19" s="487">
        <f t="shared" si="147"/>
        <v>0</v>
      </c>
      <c r="MTW19" s="487">
        <f t="shared" si="147"/>
        <v>0</v>
      </c>
      <c r="MTX19" s="487">
        <f t="shared" si="147"/>
        <v>0</v>
      </c>
      <c r="MTY19" s="487">
        <f t="shared" si="147"/>
        <v>0</v>
      </c>
      <c r="MTZ19" s="487">
        <f t="shared" si="147"/>
        <v>0</v>
      </c>
      <c r="MUA19" s="487">
        <f t="shared" si="147"/>
        <v>0</v>
      </c>
      <c r="MUB19" s="487">
        <f t="shared" si="147"/>
        <v>0</v>
      </c>
      <c r="MUC19" s="487">
        <f t="shared" si="147"/>
        <v>0</v>
      </c>
      <c r="MUD19" s="487">
        <f t="shared" si="147"/>
        <v>0</v>
      </c>
      <c r="MUE19" s="487">
        <f t="shared" si="147"/>
        <v>0</v>
      </c>
      <c r="MUF19" s="487">
        <f t="shared" si="147"/>
        <v>0</v>
      </c>
      <c r="MUG19" s="487">
        <f t="shared" si="147"/>
        <v>0</v>
      </c>
      <c r="MUH19" s="487">
        <f t="shared" si="147"/>
        <v>0</v>
      </c>
      <c r="MUI19" s="487">
        <f t="shared" si="147"/>
        <v>0</v>
      </c>
      <c r="MUJ19" s="487">
        <f t="shared" si="147"/>
        <v>0</v>
      </c>
      <c r="MUK19" s="487">
        <f t="shared" si="147"/>
        <v>0</v>
      </c>
      <c r="MUL19" s="487">
        <f t="shared" si="147"/>
        <v>0</v>
      </c>
      <c r="MUM19" s="487">
        <f t="shared" si="147"/>
        <v>0</v>
      </c>
      <c r="MUN19" s="487">
        <f t="shared" si="147"/>
        <v>0</v>
      </c>
      <c r="MUO19" s="487">
        <f t="shared" ref="MUO19:MWZ19" si="148">MUK8</f>
        <v>0</v>
      </c>
      <c r="MUP19" s="487">
        <f t="shared" si="148"/>
        <v>0</v>
      </c>
      <c r="MUQ19" s="487">
        <f t="shared" si="148"/>
        <v>0</v>
      </c>
      <c r="MUR19" s="487">
        <f t="shared" si="148"/>
        <v>0</v>
      </c>
      <c r="MUS19" s="487">
        <f t="shared" si="148"/>
        <v>0</v>
      </c>
      <c r="MUT19" s="487">
        <f t="shared" si="148"/>
        <v>0</v>
      </c>
      <c r="MUU19" s="487">
        <f t="shared" si="148"/>
        <v>0</v>
      </c>
      <c r="MUV19" s="487">
        <f t="shared" si="148"/>
        <v>0</v>
      </c>
      <c r="MUW19" s="487">
        <f t="shared" si="148"/>
        <v>0</v>
      </c>
      <c r="MUX19" s="487">
        <f t="shared" si="148"/>
        <v>0</v>
      </c>
      <c r="MUY19" s="487">
        <f t="shared" si="148"/>
        <v>0</v>
      </c>
      <c r="MUZ19" s="487">
        <f t="shared" si="148"/>
        <v>0</v>
      </c>
      <c r="MVA19" s="487">
        <f t="shared" si="148"/>
        <v>0</v>
      </c>
      <c r="MVB19" s="487">
        <f t="shared" si="148"/>
        <v>0</v>
      </c>
      <c r="MVC19" s="487">
        <f t="shared" si="148"/>
        <v>0</v>
      </c>
      <c r="MVD19" s="487">
        <f t="shared" si="148"/>
        <v>0</v>
      </c>
      <c r="MVE19" s="487">
        <f t="shared" si="148"/>
        <v>0</v>
      </c>
      <c r="MVF19" s="487">
        <f t="shared" si="148"/>
        <v>0</v>
      </c>
      <c r="MVG19" s="487">
        <f t="shared" si="148"/>
        <v>0</v>
      </c>
      <c r="MVH19" s="487">
        <f t="shared" si="148"/>
        <v>0</v>
      </c>
      <c r="MVI19" s="487">
        <f t="shared" si="148"/>
        <v>0</v>
      </c>
      <c r="MVJ19" s="487">
        <f t="shared" si="148"/>
        <v>0</v>
      </c>
      <c r="MVK19" s="487">
        <f t="shared" si="148"/>
        <v>0</v>
      </c>
      <c r="MVL19" s="487">
        <f t="shared" si="148"/>
        <v>0</v>
      </c>
      <c r="MVM19" s="487">
        <f t="shared" si="148"/>
        <v>0</v>
      </c>
      <c r="MVN19" s="487">
        <f t="shared" si="148"/>
        <v>0</v>
      </c>
      <c r="MVO19" s="487">
        <f t="shared" si="148"/>
        <v>0</v>
      </c>
      <c r="MVP19" s="487">
        <f t="shared" si="148"/>
        <v>0</v>
      </c>
      <c r="MVQ19" s="487">
        <f t="shared" si="148"/>
        <v>0</v>
      </c>
      <c r="MVR19" s="487">
        <f t="shared" si="148"/>
        <v>0</v>
      </c>
      <c r="MVS19" s="487">
        <f t="shared" si="148"/>
        <v>0</v>
      </c>
      <c r="MVT19" s="487">
        <f t="shared" si="148"/>
        <v>0</v>
      </c>
      <c r="MVU19" s="487">
        <f t="shared" si="148"/>
        <v>0</v>
      </c>
      <c r="MVV19" s="487">
        <f t="shared" si="148"/>
        <v>0</v>
      </c>
      <c r="MVW19" s="487">
        <f t="shared" si="148"/>
        <v>0</v>
      </c>
      <c r="MVX19" s="487">
        <f t="shared" si="148"/>
        <v>0</v>
      </c>
      <c r="MVY19" s="487">
        <f t="shared" si="148"/>
        <v>0</v>
      </c>
      <c r="MVZ19" s="487">
        <f t="shared" si="148"/>
        <v>0</v>
      </c>
      <c r="MWA19" s="487">
        <f t="shared" si="148"/>
        <v>0</v>
      </c>
      <c r="MWB19" s="487">
        <f t="shared" si="148"/>
        <v>0</v>
      </c>
      <c r="MWC19" s="487">
        <f t="shared" si="148"/>
        <v>0</v>
      </c>
      <c r="MWD19" s="487">
        <f t="shared" si="148"/>
        <v>0</v>
      </c>
      <c r="MWE19" s="487">
        <f t="shared" si="148"/>
        <v>0</v>
      </c>
      <c r="MWF19" s="487">
        <f t="shared" si="148"/>
        <v>0</v>
      </c>
      <c r="MWG19" s="487">
        <f t="shared" si="148"/>
        <v>0</v>
      </c>
      <c r="MWH19" s="487">
        <f t="shared" si="148"/>
        <v>0</v>
      </c>
      <c r="MWI19" s="487">
        <f t="shared" si="148"/>
        <v>0</v>
      </c>
      <c r="MWJ19" s="487">
        <f t="shared" si="148"/>
        <v>0</v>
      </c>
      <c r="MWK19" s="487">
        <f t="shared" si="148"/>
        <v>0</v>
      </c>
      <c r="MWL19" s="487">
        <f t="shared" si="148"/>
        <v>0</v>
      </c>
      <c r="MWM19" s="487">
        <f t="shared" si="148"/>
        <v>0</v>
      </c>
      <c r="MWN19" s="487">
        <f t="shared" si="148"/>
        <v>0</v>
      </c>
      <c r="MWO19" s="487">
        <f t="shared" si="148"/>
        <v>0</v>
      </c>
      <c r="MWP19" s="487">
        <f t="shared" si="148"/>
        <v>0</v>
      </c>
      <c r="MWQ19" s="487">
        <f t="shared" si="148"/>
        <v>0</v>
      </c>
      <c r="MWR19" s="487">
        <f t="shared" si="148"/>
        <v>0</v>
      </c>
      <c r="MWS19" s="487">
        <f t="shared" si="148"/>
        <v>0</v>
      </c>
      <c r="MWT19" s="487">
        <f t="shared" si="148"/>
        <v>0</v>
      </c>
      <c r="MWU19" s="487">
        <f t="shared" si="148"/>
        <v>0</v>
      </c>
      <c r="MWV19" s="487">
        <f t="shared" si="148"/>
        <v>0</v>
      </c>
      <c r="MWW19" s="487">
        <f t="shared" si="148"/>
        <v>0</v>
      </c>
      <c r="MWX19" s="487">
        <f t="shared" si="148"/>
        <v>0</v>
      </c>
      <c r="MWY19" s="487">
        <f t="shared" si="148"/>
        <v>0</v>
      </c>
      <c r="MWZ19" s="487">
        <f t="shared" si="148"/>
        <v>0</v>
      </c>
      <c r="MXA19" s="487">
        <f t="shared" ref="MXA19:MZL19" si="149">MWW8</f>
        <v>0</v>
      </c>
      <c r="MXB19" s="487">
        <f t="shared" si="149"/>
        <v>0</v>
      </c>
      <c r="MXC19" s="487">
        <f t="shared" si="149"/>
        <v>0</v>
      </c>
      <c r="MXD19" s="487">
        <f t="shared" si="149"/>
        <v>0</v>
      </c>
      <c r="MXE19" s="487">
        <f t="shared" si="149"/>
        <v>0</v>
      </c>
      <c r="MXF19" s="487">
        <f t="shared" si="149"/>
        <v>0</v>
      </c>
      <c r="MXG19" s="487">
        <f t="shared" si="149"/>
        <v>0</v>
      </c>
      <c r="MXH19" s="487">
        <f t="shared" si="149"/>
        <v>0</v>
      </c>
      <c r="MXI19" s="487">
        <f t="shared" si="149"/>
        <v>0</v>
      </c>
      <c r="MXJ19" s="487">
        <f t="shared" si="149"/>
        <v>0</v>
      </c>
      <c r="MXK19" s="487">
        <f t="shared" si="149"/>
        <v>0</v>
      </c>
      <c r="MXL19" s="487">
        <f t="shared" si="149"/>
        <v>0</v>
      </c>
      <c r="MXM19" s="487">
        <f t="shared" si="149"/>
        <v>0</v>
      </c>
      <c r="MXN19" s="487">
        <f t="shared" si="149"/>
        <v>0</v>
      </c>
      <c r="MXO19" s="487">
        <f t="shared" si="149"/>
        <v>0</v>
      </c>
      <c r="MXP19" s="487">
        <f t="shared" si="149"/>
        <v>0</v>
      </c>
      <c r="MXQ19" s="487">
        <f t="shared" si="149"/>
        <v>0</v>
      </c>
      <c r="MXR19" s="487">
        <f t="shared" si="149"/>
        <v>0</v>
      </c>
      <c r="MXS19" s="487">
        <f t="shared" si="149"/>
        <v>0</v>
      </c>
      <c r="MXT19" s="487">
        <f t="shared" si="149"/>
        <v>0</v>
      </c>
      <c r="MXU19" s="487">
        <f t="shared" si="149"/>
        <v>0</v>
      </c>
      <c r="MXV19" s="487">
        <f t="shared" si="149"/>
        <v>0</v>
      </c>
      <c r="MXW19" s="487">
        <f t="shared" si="149"/>
        <v>0</v>
      </c>
      <c r="MXX19" s="487">
        <f t="shared" si="149"/>
        <v>0</v>
      </c>
      <c r="MXY19" s="487">
        <f t="shared" si="149"/>
        <v>0</v>
      </c>
      <c r="MXZ19" s="487">
        <f t="shared" si="149"/>
        <v>0</v>
      </c>
      <c r="MYA19" s="487">
        <f t="shared" si="149"/>
        <v>0</v>
      </c>
      <c r="MYB19" s="487">
        <f t="shared" si="149"/>
        <v>0</v>
      </c>
      <c r="MYC19" s="487">
        <f t="shared" si="149"/>
        <v>0</v>
      </c>
      <c r="MYD19" s="487">
        <f t="shared" si="149"/>
        <v>0</v>
      </c>
      <c r="MYE19" s="487">
        <f t="shared" si="149"/>
        <v>0</v>
      </c>
      <c r="MYF19" s="487">
        <f t="shared" si="149"/>
        <v>0</v>
      </c>
      <c r="MYG19" s="487">
        <f t="shared" si="149"/>
        <v>0</v>
      </c>
      <c r="MYH19" s="487">
        <f t="shared" si="149"/>
        <v>0</v>
      </c>
      <c r="MYI19" s="487">
        <f t="shared" si="149"/>
        <v>0</v>
      </c>
      <c r="MYJ19" s="487">
        <f t="shared" si="149"/>
        <v>0</v>
      </c>
      <c r="MYK19" s="487">
        <f t="shared" si="149"/>
        <v>0</v>
      </c>
      <c r="MYL19" s="487">
        <f t="shared" si="149"/>
        <v>0</v>
      </c>
      <c r="MYM19" s="487">
        <f t="shared" si="149"/>
        <v>0</v>
      </c>
      <c r="MYN19" s="487">
        <f t="shared" si="149"/>
        <v>0</v>
      </c>
      <c r="MYO19" s="487">
        <f t="shared" si="149"/>
        <v>0</v>
      </c>
      <c r="MYP19" s="487">
        <f t="shared" si="149"/>
        <v>0</v>
      </c>
      <c r="MYQ19" s="487">
        <f t="shared" si="149"/>
        <v>0</v>
      </c>
      <c r="MYR19" s="487">
        <f t="shared" si="149"/>
        <v>0</v>
      </c>
      <c r="MYS19" s="487">
        <f t="shared" si="149"/>
        <v>0</v>
      </c>
      <c r="MYT19" s="487">
        <f t="shared" si="149"/>
        <v>0</v>
      </c>
      <c r="MYU19" s="487">
        <f t="shared" si="149"/>
        <v>0</v>
      </c>
      <c r="MYV19" s="487">
        <f t="shared" si="149"/>
        <v>0</v>
      </c>
      <c r="MYW19" s="487">
        <f t="shared" si="149"/>
        <v>0</v>
      </c>
      <c r="MYX19" s="487">
        <f t="shared" si="149"/>
        <v>0</v>
      </c>
      <c r="MYY19" s="487">
        <f t="shared" si="149"/>
        <v>0</v>
      </c>
      <c r="MYZ19" s="487">
        <f t="shared" si="149"/>
        <v>0</v>
      </c>
      <c r="MZA19" s="487">
        <f t="shared" si="149"/>
        <v>0</v>
      </c>
      <c r="MZB19" s="487">
        <f t="shared" si="149"/>
        <v>0</v>
      </c>
      <c r="MZC19" s="487">
        <f t="shared" si="149"/>
        <v>0</v>
      </c>
      <c r="MZD19" s="487">
        <f t="shared" si="149"/>
        <v>0</v>
      </c>
      <c r="MZE19" s="487">
        <f t="shared" si="149"/>
        <v>0</v>
      </c>
      <c r="MZF19" s="487">
        <f t="shared" si="149"/>
        <v>0</v>
      </c>
      <c r="MZG19" s="487">
        <f t="shared" si="149"/>
        <v>0</v>
      </c>
      <c r="MZH19" s="487">
        <f t="shared" si="149"/>
        <v>0</v>
      </c>
      <c r="MZI19" s="487">
        <f t="shared" si="149"/>
        <v>0</v>
      </c>
      <c r="MZJ19" s="487">
        <f t="shared" si="149"/>
        <v>0</v>
      </c>
      <c r="MZK19" s="487">
        <f t="shared" si="149"/>
        <v>0</v>
      </c>
      <c r="MZL19" s="487">
        <f t="shared" si="149"/>
        <v>0</v>
      </c>
      <c r="MZM19" s="487">
        <f t="shared" ref="MZM19:NBX19" si="150">MZI8</f>
        <v>0</v>
      </c>
      <c r="MZN19" s="487">
        <f t="shared" si="150"/>
        <v>0</v>
      </c>
      <c r="MZO19" s="487">
        <f t="shared" si="150"/>
        <v>0</v>
      </c>
      <c r="MZP19" s="487">
        <f t="shared" si="150"/>
        <v>0</v>
      </c>
      <c r="MZQ19" s="487">
        <f t="shared" si="150"/>
        <v>0</v>
      </c>
      <c r="MZR19" s="487">
        <f t="shared" si="150"/>
        <v>0</v>
      </c>
      <c r="MZS19" s="487">
        <f t="shared" si="150"/>
        <v>0</v>
      </c>
      <c r="MZT19" s="487">
        <f t="shared" si="150"/>
        <v>0</v>
      </c>
      <c r="MZU19" s="487">
        <f t="shared" si="150"/>
        <v>0</v>
      </c>
      <c r="MZV19" s="487">
        <f t="shared" si="150"/>
        <v>0</v>
      </c>
      <c r="MZW19" s="487">
        <f t="shared" si="150"/>
        <v>0</v>
      </c>
      <c r="MZX19" s="487">
        <f t="shared" si="150"/>
        <v>0</v>
      </c>
      <c r="MZY19" s="487">
        <f t="shared" si="150"/>
        <v>0</v>
      </c>
      <c r="MZZ19" s="487">
        <f t="shared" si="150"/>
        <v>0</v>
      </c>
      <c r="NAA19" s="487">
        <f t="shared" si="150"/>
        <v>0</v>
      </c>
      <c r="NAB19" s="487">
        <f t="shared" si="150"/>
        <v>0</v>
      </c>
      <c r="NAC19" s="487">
        <f t="shared" si="150"/>
        <v>0</v>
      </c>
      <c r="NAD19" s="487">
        <f t="shared" si="150"/>
        <v>0</v>
      </c>
      <c r="NAE19" s="487">
        <f t="shared" si="150"/>
        <v>0</v>
      </c>
      <c r="NAF19" s="487">
        <f t="shared" si="150"/>
        <v>0</v>
      </c>
      <c r="NAG19" s="487">
        <f t="shared" si="150"/>
        <v>0</v>
      </c>
      <c r="NAH19" s="487">
        <f t="shared" si="150"/>
        <v>0</v>
      </c>
      <c r="NAI19" s="487">
        <f t="shared" si="150"/>
        <v>0</v>
      </c>
      <c r="NAJ19" s="487">
        <f t="shared" si="150"/>
        <v>0</v>
      </c>
      <c r="NAK19" s="487">
        <f t="shared" si="150"/>
        <v>0</v>
      </c>
      <c r="NAL19" s="487">
        <f t="shared" si="150"/>
        <v>0</v>
      </c>
      <c r="NAM19" s="487">
        <f t="shared" si="150"/>
        <v>0</v>
      </c>
      <c r="NAN19" s="487">
        <f t="shared" si="150"/>
        <v>0</v>
      </c>
      <c r="NAO19" s="487">
        <f t="shared" si="150"/>
        <v>0</v>
      </c>
      <c r="NAP19" s="487">
        <f t="shared" si="150"/>
        <v>0</v>
      </c>
      <c r="NAQ19" s="487">
        <f t="shared" si="150"/>
        <v>0</v>
      </c>
      <c r="NAR19" s="487">
        <f t="shared" si="150"/>
        <v>0</v>
      </c>
      <c r="NAS19" s="487">
        <f t="shared" si="150"/>
        <v>0</v>
      </c>
      <c r="NAT19" s="487">
        <f t="shared" si="150"/>
        <v>0</v>
      </c>
      <c r="NAU19" s="487">
        <f t="shared" si="150"/>
        <v>0</v>
      </c>
      <c r="NAV19" s="487">
        <f t="shared" si="150"/>
        <v>0</v>
      </c>
      <c r="NAW19" s="487">
        <f t="shared" si="150"/>
        <v>0</v>
      </c>
      <c r="NAX19" s="487">
        <f t="shared" si="150"/>
        <v>0</v>
      </c>
      <c r="NAY19" s="487">
        <f t="shared" si="150"/>
        <v>0</v>
      </c>
      <c r="NAZ19" s="487">
        <f t="shared" si="150"/>
        <v>0</v>
      </c>
      <c r="NBA19" s="487">
        <f t="shared" si="150"/>
        <v>0</v>
      </c>
      <c r="NBB19" s="487">
        <f t="shared" si="150"/>
        <v>0</v>
      </c>
      <c r="NBC19" s="487">
        <f t="shared" si="150"/>
        <v>0</v>
      </c>
      <c r="NBD19" s="487">
        <f t="shared" si="150"/>
        <v>0</v>
      </c>
      <c r="NBE19" s="487">
        <f t="shared" si="150"/>
        <v>0</v>
      </c>
      <c r="NBF19" s="487">
        <f t="shared" si="150"/>
        <v>0</v>
      </c>
      <c r="NBG19" s="487">
        <f t="shared" si="150"/>
        <v>0</v>
      </c>
      <c r="NBH19" s="487">
        <f t="shared" si="150"/>
        <v>0</v>
      </c>
      <c r="NBI19" s="487">
        <f t="shared" si="150"/>
        <v>0</v>
      </c>
      <c r="NBJ19" s="487">
        <f t="shared" si="150"/>
        <v>0</v>
      </c>
      <c r="NBK19" s="487">
        <f t="shared" si="150"/>
        <v>0</v>
      </c>
      <c r="NBL19" s="487">
        <f t="shared" si="150"/>
        <v>0</v>
      </c>
      <c r="NBM19" s="487">
        <f t="shared" si="150"/>
        <v>0</v>
      </c>
      <c r="NBN19" s="487">
        <f t="shared" si="150"/>
        <v>0</v>
      </c>
      <c r="NBO19" s="487">
        <f t="shared" si="150"/>
        <v>0</v>
      </c>
      <c r="NBP19" s="487">
        <f t="shared" si="150"/>
        <v>0</v>
      </c>
      <c r="NBQ19" s="487">
        <f t="shared" si="150"/>
        <v>0</v>
      </c>
      <c r="NBR19" s="487">
        <f t="shared" si="150"/>
        <v>0</v>
      </c>
      <c r="NBS19" s="487">
        <f t="shared" si="150"/>
        <v>0</v>
      </c>
      <c r="NBT19" s="487">
        <f t="shared" si="150"/>
        <v>0</v>
      </c>
      <c r="NBU19" s="487">
        <f t="shared" si="150"/>
        <v>0</v>
      </c>
      <c r="NBV19" s="487">
        <f t="shared" si="150"/>
        <v>0</v>
      </c>
      <c r="NBW19" s="487">
        <f t="shared" si="150"/>
        <v>0</v>
      </c>
      <c r="NBX19" s="487">
        <f t="shared" si="150"/>
        <v>0</v>
      </c>
      <c r="NBY19" s="487">
        <f t="shared" ref="NBY19:NEJ19" si="151">NBU8</f>
        <v>0</v>
      </c>
      <c r="NBZ19" s="487">
        <f t="shared" si="151"/>
        <v>0</v>
      </c>
      <c r="NCA19" s="487">
        <f t="shared" si="151"/>
        <v>0</v>
      </c>
      <c r="NCB19" s="487">
        <f t="shared" si="151"/>
        <v>0</v>
      </c>
      <c r="NCC19" s="487">
        <f t="shared" si="151"/>
        <v>0</v>
      </c>
      <c r="NCD19" s="487">
        <f t="shared" si="151"/>
        <v>0</v>
      </c>
      <c r="NCE19" s="487">
        <f t="shared" si="151"/>
        <v>0</v>
      </c>
      <c r="NCF19" s="487">
        <f t="shared" si="151"/>
        <v>0</v>
      </c>
      <c r="NCG19" s="487">
        <f t="shared" si="151"/>
        <v>0</v>
      </c>
      <c r="NCH19" s="487">
        <f t="shared" si="151"/>
        <v>0</v>
      </c>
      <c r="NCI19" s="487">
        <f t="shared" si="151"/>
        <v>0</v>
      </c>
      <c r="NCJ19" s="487">
        <f t="shared" si="151"/>
        <v>0</v>
      </c>
      <c r="NCK19" s="487">
        <f t="shared" si="151"/>
        <v>0</v>
      </c>
      <c r="NCL19" s="487">
        <f t="shared" si="151"/>
        <v>0</v>
      </c>
      <c r="NCM19" s="487">
        <f t="shared" si="151"/>
        <v>0</v>
      </c>
      <c r="NCN19" s="487">
        <f t="shared" si="151"/>
        <v>0</v>
      </c>
      <c r="NCO19" s="487">
        <f t="shared" si="151"/>
        <v>0</v>
      </c>
      <c r="NCP19" s="487">
        <f t="shared" si="151"/>
        <v>0</v>
      </c>
      <c r="NCQ19" s="487">
        <f t="shared" si="151"/>
        <v>0</v>
      </c>
      <c r="NCR19" s="487">
        <f t="shared" si="151"/>
        <v>0</v>
      </c>
      <c r="NCS19" s="487">
        <f t="shared" si="151"/>
        <v>0</v>
      </c>
      <c r="NCT19" s="487">
        <f t="shared" si="151"/>
        <v>0</v>
      </c>
      <c r="NCU19" s="487">
        <f t="shared" si="151"/>
        <v>0</v>
      </c>
      <c r="NCV19" s="487">
        <f t="shared" si="151"/>
        <v>0</v>
      </c>
      <c r="NCW19" s="487">
        <f t="shared" si="151"/>
        <v>0</v>
      </c>
      <c r="NCX19" s="487">
        <f t="shared" si="151"/>
        <v>0</v>
      </c>
      <c r="NCY19" s="487">
        <f t="shared" si="151"/>
        <v>0</v>
      </c>
      <c r="NCZ19" s="487">
        <f t="shared" si="151"/>
        <v>0</v>
      </c>
      <c r="NDA19" s="487">
        <f t="shared" si="151"/>
        <v>0</v>
      </c>
      <c r="NDB19" s="487">
        <f t="shared" si="151"/>
        <v>0</v>
      </c>
      <c r="NDC19" s="487">
        <f t="shared" si="151"/>
        <v>0</v>
      </c>
      <c r="NDD19" s="487">
        <f t="shared" si="151"/>
        <v>0</v>
      </c>
      <c r="NDE19" s="487">
        <f t="shared" si="151"/>
        <v>0</v>
      </c>
      <c r="NDF19" s="487">
        <f t="shared" si="151"/>
        <v>0</v>
      </c>
      <c r="NDG19" s="487">
        <f t="shared" si="151"/>
        <v>0</v>
      </c>
      <c r="NDH19" s="487">
        <f t="shared" si="151"/>
        <v>0</v>
      </c>
      <c r="NDI19" s="487">
        <f t="shared" si="151"/>
        <v>0</v>
      </c>
      <c r="NDJ19" s="487">
        <f t="shared" si="151"/>
        <v>0</v>
      </c>
      <c r="NDK19" s="487">
        <f t="shared" si="151"/>
        <v>0</v>
      </c>
      <c r="NDL19" s="487">
        <f t="shared" si="151"/>
        <v>0</v>
      </c>
      <c r="NDM19" s="487">
        <f t="shared" si="151"/>
        <v>0</v>
      </c>
      <c r="NDN19" s="487">
        <f t="shared" si="151"/>
        <v>0</v>
      </c>
      <c r="NDO19" s="487">
        <f t="shared" si="151"/>
        <v>0</v>
      </c>
      <c r="NDP19" s="487">
        <f t="shared" si="151"/>
        <v>0</v>
      </c>
      <c r="NDQ19" s="487">
        <f t="shared" si="151"/>
        <v>0</v>
      </c>
      <c r="NDR19" s="487">
        <f t="shared" si="151"/>
        <v>0</v>
      </c>
      <c r="NDS19" s="487">
        <f t="shared" si="151"/>
        <v>0</v>
      </c>
      <c r="NDT19" s="487">
        <f t="shared" si="151"/>
        <v>0</v>
      </c>
      <c r="NDU19" s="487">
        <f t="shared" si="151"/>
        <v>0</v>
      </c>
      <c r="NDV19" s="487">
        <f t="shared" si="151"/>
        <v>0</v>
      </c>
      <c r="NDW19" s="487">
        <f t="shared" si="151"/>
        <v>0</v>
      </c>
      <c r="NDX19" s="487">
        <f t="shared" si="151"/>
        <v>0</v>
      </c>
      <c r="NDY19" s="487">
        <f t="shared" si="151"/>
        <v>0</v>
      </c>
      <c r="NDZ19" s="487">
        <f t="shared" si="151"/>
        <v>0</v>
      </c>
      <c r="NEA19" s="487">
        <f t="shared" si="151"/>
        <v>0</v>
      </c>
      <c r="NEB19" s="487">
        <f t="shared" si="151"/>
        <v>0</v>
      </c>
      <c r="NEC19" s="487">
        <f t="shared" si="151"/>
        <v>0</v>
      </c>
      <c r="NED19" s="487">
        <f t="shared" si="151"/>
        <v>0</v>
      </c>
      <c r="NEE19" s="487">
        <f t="shared" si="151"/>
        <v>0</v>
      </c>
      <c r="NEF19" s="487">
        <f t="shared" si="151"/>
        <v>0</v>
      </c>
      <c r="NEG19" s="487">
        <f t="shared" si="151"/>
        <v>0</v>
      </c>
      <c r="NEH19" s="487">
        <f t="shared" si="151"/>
        <v>0</v>
      </c>
      <c r="NEI19" s="487">
        <f t="shared" si="151"/>
        <v>0</v>
      </c>
      <c r="NEJ19" s="487">
        <f t="shared" si="151"/>
        <v>0</v>
      </c>
      <c r="NEK19" s="487">
        <f t="shared" ref="NEK19:NGV19" si="152">NEG8</f>
        <v>0</v>
      </c>
      <c r="NEL19" s="487">
        <f t="shared" si="152"/>
        <v>0</v>
      </c>
      <c r="NEM19" s="487">
        <f t="shared" si="152"/>
        <v>0</v>
      </c>
      <c r="NEN19" s="487">
        <f t="shared" si="152"/>
        <v>0</v>
      </c>
      <c r="NEO19" s="487">
        <f t="shared" si="152"/>
        <v>0</v>
      </c>
      <c r="NEP19" s="487">
        <f t="shared" si="152"/>
        <v>0</v>
      </c>
      <c r="NEQ19" s="487">
        <f t="shared" si="152"/>
        <v>0</v>
      </c>
      <c r="NER19" s="487">
        <f t="shared" si="152"/>
        <v>0</v>
      </c>
      <c r="NES19" s="487">
        <f t="shared" si="152"/>
        <v>0</v>
      </c>
      <c r="NET19" s="487">
        <f t="shared" si="152"/>
        <v>0</v>
      </c>
      <c r="NEU19" s="487">
        <f t="shared" si="152"/>
        <v>0</v>
      </c>
      <c r="NEV19" s="487">
        <f t="shared" si="152"/>
        <v>0</v>
      </c>
      <c r="NEW19" s="487">
        <f t="shared" si="152"/>
        <v>0</v>
      </c>
      <c r="NEX19" s="487">
        <f t="shared" si="152"/>
        <v>0</v>
      </c>
      <c r="NEY19" s="487">
        <f t="shared" si="152"/>
        <v>0</v>
      </c>
      <c r="NEZ19" s="487">
        <f t="shared" si="152"/>
        <v>0</v>
      </c>
      <c r="NFA19" s="487">
        <f t="shared" si="152"/>
        <v>0</v>
      </c>
      <c r="NFB19" s="487">
        <f t="shared" si="152"/>
        <v>0</v>
      </c>
      <c r="NFC19" s="487">
        <f t="shared" si="152"/>
        <v>0</v>
      </c>
      <c r="NFD19" s="487">
        <f t="shared" si="152"/>
        <v>0</v>
      </c>
      <c r="NFE19" s="487">
        <f t="shared" si="152"/>
        <v>0</v>
      </c>
      <c r="NFF19" s="487">
        <f t="shared" si="152"/>
        <v>0</v>
      </c>
      <c r="NFG19" s="487">
        <f t="shared" si="152"/>
        <v>0</v>
      </c>
      <c r="NFH19" s="487">
        <f t="shared" si="152"/>
        <v>0</v>
      </c>
      <c r="NFI19" s="487">
        <f t="shared" si="152"/>
        <v>0</v>
      </c>
      <c r="NFJ19" s="487">
        <f t="shared" si="152"/>
        <v>0</v>
      </c>
      <c r="NFK19" s="487">
        <f t="shared" si="152"/>
        <v>0</v>
      </c>
      <c r="NFL19" s="487">
        <f t="shared" si="152"/>
        <v>0</v>
      </c>
      <c r="NFM19" s="487">
        <f t="shared" si="152"/>
        <v>0</v>
      </c>
      <c r="NFN19" s="487">
        <f t="shared" si="152"/>
        <v>0</v>
      </c>
      <c r="NFO19" s="487">
        <f t="shared" si="152"/>
        <v>0</v>
      </c>
      <c r="NFP19" s="487">
        <f t="shared" si="152"/>
        <v>0</v>
      </c>
      <c r="NFQ19" s="487">
        <f t="shared" si="152"/>
        <v>0</v>
      </c>
      <c r="NFR19" s="487">
        <f t="shared" si="152"/>
        <v>0</v>
      </c>
      <c r="NFS19" s="487">
        <f t="shared" si="152"/>
        <v>0</v>
      </c>
      <c r="NFT19" s="487">
        <f t="shared" si="152"/>
        <v>0</v>
      </c>
      <c r="NFU19" s="487">
        <f t="shared" si="152"/>
        <v>0</v>
      </c>
      <c r="NFV19" s="487">
        <f t="shared" si="152"/>
        <v>0</v>
      </c>
      <c r="NFW19" s="487">
        <f t="shared" si="152"/>
        <v>0</v>
      </c>
      <c r="NFX19" s="487">
        <f t="shared" si="152"/>
        <v>0</v>
      </c>
      <c r="NFY19" s="487">
        <f t="shared" si="152"/>
        <v>0</v>
      </c>
      <c r="NFZ19" s="487">
        <f t="shared" si="152"/>
        <v>0</v>
      </c>
      <c r="NGA19" s="487">
        <f t="shared" si="152"/>
        <v>0</v>
      </c>
      <c r="NGB19" s="487">
        <f t="shared" si="152"/>
        <v>0</v>
      </c>
      <c r="NGC19" s="487">
        <f t="shared" si="152"/>
        <v>0</v>
      </c>
      <c r="NGD19" s="487">
        <f t="shared" si="152"/>
        <v>0</v>
      </c>
      <c r="NGE19" s="487">
        <f t="shared" si="152"/>
        <v>0</v>
      </c>
      <c r="NGF19" s="487">
        <f t="shared" si="152"/>
        <v>0</v>
      </c>
      <c r="NGG19" s="487">
        <f t="shared" si="152"/>
        <v>0</v>
      </c>
      <c r="NGH19" s="487">
        <f t="shared" si="152"/>
        <v>0</v>
      </c>
      <c r="NGI19" s="487">
        <f t="shared" si="152"/>
        <v>0</v>
      </c>
      <c r="NGJ19" s="487">
        <f t="shared" si="152"/>
        <v>0</v>
      </c>
      <c r="NGK19" s="487">
        <f t="shared" si="152"/>
        <v>0</v>
      </c>
      <c r="NGL19" s="487">
        <f t="shared" si="152"/>
        <v>0</v>
      </c>
      <c r="NGM19" s="487">
        <f t="shared" si="152"/>
        <v>0</v>
      </c>
      <c r="NGN19" s="487">
        <f t="shared" si="152"/>
        <v>0</v>
      </c>
      <c r="NGO19" s="487">
        <f t="shared" si="152"/>
        <v>0</v>
      </c>
      <c r="NGP19" s="487">
        <f t="shared" si="152"/>
        <v>0</v>
      </c>
      <c r="NGQ19" s="487">
        <f t="shared" si="152"/>
        <v>0</v>
      </c>
      <c r="NGR19" s="487">
        <f t="shared" si="152"/>
        <v>0</v>
      </c>
      <c r="NGS19" s="487">
        <f t="shared" si="152"/>
        <v>0</v>
      </c>
      <c r="NGT19" s="487">
        <f t="shared" si="152"/>
        <v>0</v>
      </c>
      <c r="NGU19" s="487">
        <f t="shared" si="152"/>
        <v>0</v>
      </c>
      <c r="NGV19" s="487">
        <f t="shared" si="152"/>
        <v>0</v>
      </c>
      <c r="NGW19" s="487">
        <f t="shared" ref="NGW19:NJH19" si="153">NGS8</f>
        <v>0</v>
      </c>
      <c r="NGX19" s="487">
        <f t="shared" si="153"/>
        <v>0</v>
      </c>
      <c r="NGY19" s="487">
        <f t="shared" si="153"/>
        <v>0</v>
      </c>
      <c r="NGZ19" s="487">
        <f t="shared" si="153"/>
        <v>0</v>
      </c>
      <c r="NHA19" s="487">
        <f t="shared" si="153"/>
        <v>0</v>
      </c>
      <c r="NHB19" s="487">
        <f t="shared" si="153"/>
        <v>0</v>
      </c>
      <c r="NHC19" s="487">
        <f t="shared" si="153"/>
        <v>0</v>
      </c>
      <c r="NHD19" s="487">
        <f t="shared" si="153"/>
        <v>0</v>
      </c>
      <c r="NHE19" s="487">
        <f t="shared" si="153"/>
        <v>0</v>
      </c>
      <c r="NHF19" s="487">
        <f t="shared" si="153"/>
        <v>0</v>
      </c>
      <c r="NHG19" s="487">
        <f t="shared" si="153"/>
        <v>0</v>
      </c>
      <c r="NHH19" s="487">
        <f t="shared" si="153"/>
        <v>0</v>
      </c>
      <c r="NHI19" s="487">
        <f t="shared" si="153"/>
        <v>0</v>
      </c>
      <c r="NHJ19" s="487">
        <f t="shared" si="153"/>
        <v>0</v>
      </c>
      <c r="NHK19" s="487">
        <f t="shared" si="153"/>
        <v>0</v>
      </c>
      <c r="NHL19" s="487">
        <f t="shared" si="153"/>
        <v>0</v>
      </c>
      <c r="NHM19" s="487">
        <f t="shared" si="153"/>
        <v>0</v>
      </c>
      <c r="NHN19" s="487">
        <f t="shared" si="153"/>
        <v>0</v>
      </c>
      <c r="NHO19" s="487">
        <f t="shared" si="153"/>
        <v>0</v>
      </c>
      <c r="NHP19" s="487">
        <f t="shared" si="153"/>
        <v>0</v>
      </c>
      <c r="NHQ19" s="487">
        <f t="shared" si="153"/>
        <v>0</v>
      </c>
      <c r="NHR19" s="487">
        <f t="shared" si="153"/>
        <v>0</v>
      </c>
      <c r="NHS19" s="487">
        <f t="shared" si="153"/>
        <v>0</v>
      </c>
      <c r="NHT19" s="487">
        <f t="shared" si="153"/>
        <v>0</v>
      </c>
      <c r="NHU19" s="487">
        <f t="shared" si="153"/>
        <v>0</v>
      </c>
      <c r="NHV19" s="487">
        <f t="shared" si="153"/>
        <v>0</v>
      </c>
      <c r="NHW19" s="487">
        <f t="shared" si="153"/>
        <v>0</v>
      </c>
      <c r="NHX19" s="487">
        <f t="shared" si="153"/>
        <v>0</v>
      </c>
      <c r="NHY19" s="487">
        <f t="shared" si="153"/>
        <v>0</v>
      </c>
      <c r="NHZ19" s="487">
        <f t="shared" si="153"/>
        <v>0</v>
      </c>
      <c r="NIA19" s="487">
        <f t="shared" si="153"/>
        <v>0</v>
      </c>
      <c r="NIB19" s="487">
        <f t="shared" si="153"/>
        <v>0</v>
      </c>
      <c r="NIC19" s="487">
        <f t="shared" si="153"/>
        <v>0</v>
      </c>
      <c r="NID19" s="487">
        <f t="shared" si="153"/>
        <v>0</v>
      </c>
      <c r="NIE19" s="487">
        <f t="shared" si="153"/>
        <v>0</v>
      </c>
      <c r="NIF19" s="487">
        <f t="shared" si="153"/>
        <v>0</v>
      </c>
      <c r="NIG19" s="487">
        <f t="shared" si="153"/>
        <v>0</v>
      </c>
      <c r="NIH19" s="487">
        <f t="shared" si="153"/>
        <v>0</v>
      </c>
      <c r="NII19" s="487">
        <f t="shared" si="153"/>
        <v>0</v>
      </c>
      <c r="NIJ19" s="487">
        <f t="shared" si="153"/>
        <v>0</v>
      </c>
      <c r="NIK19" s="487">
        <f t="shared" si="153"/>
        <v>0</v>
      </c>
      <c r="NIL19" s="487">
        <f t="shared" si="153"/>
        <v>0</v>
      </c>
      <c r="NIM19" s="487">
        <f t="shared" si="153"/>
        <v>0</v>
      </c>
      <c r="NIN19" s="487">
        <f t="shared" si="153"/>
        <v>0</v>
      </c>
      <c r="NIO19" s="487">
        <f t="shared" si="153"/>
        <v>0</v>
      </c>
      <c r="NIP19" s="487">
        <f t="shared" si="153"/>
        <v>0</v>
      </c>
      <c r="NIQ19" s="487">
        <f t="shared" si="153"/>
        <v>0</v>
      </c>
      <c r="NIR19" s="487">
        <f t="shared" si="153"/>
        <v>0</v>
      </c>
      <c r="NIS19" s="487">
        <f t="shared" si="153"/>
        <v>0</v>
      </c>
      <c r="NIT19" s="487">
        <f t="shared" si="153"/>
        <v>0</v>
      </c>
      <c r="NIU19" s="487">
        <f t="shared" si="153"/>
        <v>0</v>
      </c>
      <c r="NIV19" s="487">
        <f t="shared" si="153"/>
        <v>0</v>
      </c>
      <c r="NIW19" s="487">
        <f t="shared" si="153"/>
        <v>0</v>
      </c>
      <c r="NIX19" s="487">
        <f t="shared" si="153"/>
        <v>0</v>
      </c>
      <c r="NIY19" s="487">
        <f t="shared" si="153"/>
        <v>0</v>
      </c>
      <c r="NIZ19" s="487">
        <f t="shared" si="153"/>
        <v>0</v>
      </c>
      <c r="NJA19" s="487">
        <f t="shared" si="153"/>
        <v>0</v>
      </c>
      <c r="NJB19" s="487">
        <f t="shared" si="153"/>
        <v>0</v>
      </c>
      <c r="NJC19" s="487">
        <f t="shared" si="153"/>
        <v>0</v>
      </c>
      <c r="NJD19" s="487">
        <f t="shared" si="153"/>
        <v>0</v>
      </c>
      <c r="NJE19" s="487">
        <f t="shared" si="153"/>
        <v>0</v>
      </c>
      <c r="NJF19" s="487">
        <f t="shared" si="153"/>
        <v>0</v>
      </c>
      <c r="NJG19" s="487">
        <f t="shared" si="153"/>
        <v>0</v>
      </c>
      <c r="NJH19" s="487">
        <f t="shared" si="153"/>
        <v>0</v>
      </c>
      <c r="NJI19" s="487">
        <f t="shared" ref="NJI19:NLT19" si="154">NJE8</f>
        <v>0</v>
      </c>
      <c r="NJJ19" s="487">
        <f t="shared" si="154"/>
        <v>0</v>
      </c>
      <c r="NJK19" s="487">
        <f t="shared" si="154"/>
        <v>0</v>
      </c>
      <c r="NJL19" s="487">
        <f t="shared" si="154"/>
        <v>0</v>
      </c>
      <c r="NJM19" s="487">
        <f t="shared" si="154"/>
        <v>0</v>
      </c>
      <c r="NJN19" s="487">
        <f t="shared" si="154"/>
        <v>0</v>
      </c>
      <c r="NJO19" s="487">
        <f t="shared" si="154"/>
        <v>0</v>
      </c>
      <c r="NJP19" s="487">
        <f t="shared" si="154"/>
        <v>0</v>
      </c>
      <c r="NJQ19" s="487">
        <f t="shared" si="154"/>
        <v>0</v>
      </c>
      <c r="NJR19" s="487">
        <f t="shared" si="154"/>
        <v>0</v>
      </c>
      <c r="NJS19" s="487">
        <f t="shared" si="154"/>
        <v>0</v>
      </c>
      <c r="NJT19" s="487">
        <f t="shared" si="154"/>
        <v>0</v>
      </c>
      <c r="NJU19" s="487">
        <f t="shared" si="154"/>
        <v>0</v>
      </c>
      <c r="NJV19" s="487">
        <f t="shared" si="154"/>
        <v>0</v>
      </c>
      <c r="NJW19" s="487">
        <f t="shared" si="154"/>
        <v>0</v>
      </c>
      <c r="NJX19" s="487">
        <f t="shared" si="154"/>
        <v>0</v>
      </c>
      <c r="NJY19" s="487">
        <f t="shared" si="154"/>
        <v>0</v>
      </c>
      <c r="NJZ19" s="487">
        <f t="shared" si="154"/>
        <v>0</v>
      </c>
      <c r="NKA19" s="487">
        <f t="shared" si="154"/>
        <v>0</v>
      </c>
      <c r="NKB19" s="487">
        <f t="shared" si="154"/>
        <v>0</v>
      </c>
      <c r="NKC19" s="487">
        <f t="shared" si="154"/>
        <v>0</v>
      </c>
      <c r="NKD19" s="487">
        <f t="shared" si="154"/>
        <v>0</v>
      </c>
      <c r="NKE19" s="487">
        <f t="shared" si="154"/>
        <v>0</v>
      </c>
      <c r="NKF19" s="487">
        <f t="shared" si="154"/>
        <v>0</v>
      </c>
      <c r="NKG19" s="487">
        <f t="shared" si="154"/>
        <v>0</v>
      </c>
      <c r="NKH19" s="487">
        <f t="shared" si="154"/>
        <v>0</v>
      </c>
      <c r="NKI19" s="487">
        <f t="shared" si="154"/>
        <v>0</v>
      </c>
      <c r="NKJ19" s="487">
        <f t="shared" si="154"/>
        <v>0</v>
      </c>
      <c r="NKK19" s="487">
        <f t="shared" si="154"/>
        <v>0</v>
      </c>
      <c r="NKL19" s="487">
        <f t="shared" si="154"/>
        <v>0</v>
      </c>
      <c r="NKM19" s="487">
        <f t="shared" si="154"/>
        <v>0</v>
      </c>
      <c r="NKN19" s="487">
        <f t="shared" si="154"/>
        <v>0</v>
      </c>
      <c r="NKO19" s="487">
        <f t="shared" si="154"/>
        <v>0</v>
      </c>
      <c r="NKP19" s="487">
        <f t="shared" si="154"/>
        <v>0</v>
      </c>
      <c r="NKQ19" s="487">
        <f t="shared" si="154"/>
        <v>0</v>
      </c>
      <c r="NKR19" s="487">
        <f t="shared" si="154"/>
        <v>0</v>
      </c>
      <c r="NKS19" s="487">
        <f t="shared" si="154"/>
        <v>0</v>
      </c>
      <c r="NKT19" s="487">
        <f t="shared" si="154"/>
        <v>0</v>
      </c>
      <c r="NKU19" s="487">
        <f t="shared" si="154"/>
        <v>0</v>
      </c>
      <c r="NKV19" s="487">
        <f t="shared" si="154"/>
        <v>0</v>
      </c>
      <c r="NKW19" s="487">
        <f t="shared" si="154"/>
        <v>0</v>
      </c>
      <c r="NKX19" s="487">
        <f t="shared" si="154"/>
        <v>0</v>
      </c>
      <c r="NKY19" s="487">
        <f t="shared" si="154"/>
        <v>0</v>
      </c>
      <c r="NKZ19" s="487">
        <f t="shared" si="154"/>
        <v>0</v>
      </c>
      <c r="NLA19" s="487">
        <f t="shared" si="154"/>
        <v>0</v>
      </c>
      <c r="NLB19" s="487">
        <f t="shared" si="154"/>
        <v>0</v>
      </c>
      <c r="NLC19" s="487">
        <f t="shared" si="154"/>
        <v>0</v>
      </c>
      <c r="NLD19" s="487">
        <f t="shared" si="154"/>
        <v>0</v>
      </c>
      <c r="NLE19" s="487">
        <f t="shared" si="154"/>
        <v>0</v>
      </c>
      <c r="NLF19" s="487">
        <f t="shared" si="154"/>
        <v>0</v>
      </c>
      <c r="NLG19" s="487">
        <f t="shared" si="154"/>
        <v>0</v>
      </c>
      <c r="NLH19" s="487">
        <f t="shared" si="154"/>
        <v>0</v>
      </c>
      <c r="NLI19" s="487">
        <f t="shared" si="154"/>
        <v>0</v>
      </c>
      <c r="NLJ19" s="487">
        <f t="shared" si="154"/>
        <v>0</v>
      </c>
      <c r="NLK19" s="487">
        <f t="shared" si="154"/>
        <v>0</v>
      </c>
      <c r="NLL19" s="487">
        <f t="shared" si="154"/>
        <v>0</v>
      </c>
      <c r="NLM19" s="487">
        <f t="shared" si="154"/>
        <v>0</v>
      </c>
      <c r="NLN19" s="487">
        <f t="shared" si="154"/>
        <v>0</v>
      </c>
      <c r="NLO19" s="487">
        <f t="shared" si="154"/>
        <v>0</v>
      </c>
      <c r="NLP19" s="487">
        <f t="shared" si="154"/>
        <v>0</v>
      </c>
      <c r="NLQ19" s="487">
        <f t="shared" si="154"/>
        <v>0</v>
      </c>
      <c r="NLR19" s="487">
        <f t="shared" si="154"/>
        <v>0</v>
      </c>
      <c r="NLS19" s="487">
        <f t="shared" si="154"/>
        <v>0</v>
      </c>
      <c r="NLT19" s="487">
        <f t="shared" si="154"/>
        <v>0</v>
      </c>
      <c r="NLU19" s="487">
        <f t="shared" ref="NLU19:NOF19" si="155">NLQ8</f>
        <v>0</v>
      </c>
      <c r="NLV19" s="487">
        <f t="shared" si="155"/>
        <v>0</v>
      </c>
      <c r="NLW19" s="487">
        <f t="shared" si="155"/>
        <v>0</v>
      </c>
      <c r="NLX19" s="487">
        <f t="shared" si="155"/>
        <v>0</v>
      </c>
      <c r="NLY19" s="487">
        <f t="shared" si="155"/>
        <v>0</v>
      </c>
      <c r="NLZ19" s="487">
        <f t="shared" si="155"/>
        <v>0</v>
      </c>
      <c r="NMA19" s="487">
        <f t="shared" si="155"/>
        <v>0</v>
      </c>
      <c r="NMB19" s="487">
        <f t="shared" si="155"/>
        <v>0</v>
      </c>
      <c r="NMC19" s="487">
        <f t="shared" si="155"/>
        <v>0</v>
      </c>
      <c r="NMD19" s="487">
        <f t="shared" si="155"/>
        <v>0</v>
      </c>
      <c r="NME19" s="487">
        <f t="shared" si="155"/>
        <v>0</v>
      </c>
      <c r="NMF19" s="487">
        <f t="shared" si="155"/>
        <v>0</v>
      </c>
      <c r="NMG19" s="487">
        <f t="shared" si="155"/>
        <v>0</v>
      </c>
      <c r="NMH19" s="487">
        <f t="shared" si="155"/>
        <v>0</v>
      </c>
      <c r="NMI19" s="487">
        <f t="shared" si="155"/>
        <v>0</v>
      </c>
      <c r="NMJ19" s="487">
        <f t="shared" si="155"/>
        <v>0</v>
      </c>
      <c r="NMK19" s="487">
        <f t="shared" si="155"/>
        <v>0</v>
      </c>
      <c r="NML19" s="487">
        <f t="shared" si="155"/>
        <v>0</v>
      </c>
      <c r="NMM19" s="487">
        <f t="shared" si="155"/>
        <v>0</v>
      </c>
      <c r="NMN19" s="487">
        <f t="shared" si="155"/>
        <v>0</v>
      </c>
      <c r="NMO19" s="487">
        <f t="shared" si="155"/>
        <v>0</v>
      </c>
      <c r="NMP19" s="487">
        <f t="shared" si="155"/>
        <v>0</v>
      </c>
      <c r="NMQ19" s="487">
        <f t="shared" si="155"/>
        <v>0</v>
      </c>
      <c r="NMR19" s="487">
        <f t="shared" si="155"/>
        <v>0</v>
      </c>
      <c r="NMS19" s="487">
        <f t="shared" si="155"/>
        <v>0</v>
      </c>
      <c r="NMT19" s="487">
        <f t="shared" si="155"/>
        <v>0</v>
      </c>
      <c r="NMU19" s="487">
        <f t="shared" si="155"/>
        <v>0</v>
      </c>
      <c r="NMV19" s="487">
        <f t="shared" si="155"/>
        <v>0</v>
      </c>
      <c r="NMW19" s="487">
        <f t="shared" si="155"/>
        <v>0</v>
      </c>
      <c r="NMX19" s="487">
        <f t="shared" si="155"/>
        <v>0</v>
      </c>
      <c r="NMY19" s="487">
        <f t="shared" si="155"/>
        <v>0</v>
      </c>
      <c r="NMZ19" s="487">
        <f t="shared" si="155"/>
        <v>0</v>
      </c>
      <c r="NNA19" s="487">
        <f t="shared" si="155"/>
        <v>0</v>
      </c>
      <c r="NNB19" s="487">
        <f t="shared" si="155"/>
        <v>0</v>
      </c>
      <c r="NNC19" s="487">
        <f t="shared" si="155"/>
        <v>0</v>
      </c>
      <c r="NND19" s="487">
        <f t="shared" si="155"/>
        <v>0</v>
      </c>
      <c r="NNE19" s="487">
        <f t="shared" si="155"/>
        <v>0</v>
      </c>
      <c r="NNF19" s="487">
        <f t="shared" si="155"/>
        <v>0</v>
      </c>
      <c r="NNG19" s="487">
        <f t="shared" si="155"/>
        <v>0</v>
      </c>
      <c r="NNH19" s="487">
        <f t="shared" si="155"/>
        <v>0</v>
      </c>
      <c r="NNI19" s="487">
        <f t="shared" si="155"/>
        <v>0</v>
      </c>
      <c r="NNJ19" s="487">
        <f t="shared" si="155"/>
        <v>0</v>
      </c>
      <c r="NNK19" s="487">
        <f t="shared" si="155"/>
        <v>0</v>
      </c>
      <c r="NNL19" s="487">
        <f t="shared" si="155"/>
        <v>0</v>
      </c>
      <c r="NNM19" s="487">
        <f t="shared" si="155"/>
        <v>0</v>
      </c>
      <c r="NNN19" s="487">
        <f t="shared" si="155"/>
        <v>0</v>
      </c>
      <c r="NNO19" s="487">
        <f t="shared" si="155"/>
        <v>0</v>
      </c>
      <c r="NNP19" s="487">
        <f t="shared" si="155"/>
        <v>0</v>
      </c>
      <c r="NNQ19" s="487">
        <f t="shared" si="155"/>
        <v>0</v>
      </c>
      <c r="NNR19" s="487">
        <f t="shared" si="155"/>
        <v>0</v>
      </c>
      <c r="NNS19" s="487">
        <f t="shared" si="155"/>
        <v>0</v>
      </c>
      <c r="NNT19" s="487">
        <f t="shared" si="155"/>
        <v>0</v>
      </c>
      <c r="NNU19" s="487">
        <f t="shared" si="155"/>
        <v>0</v>
      </c>
      <c r="NNV19" s="487">
        <f t="shared" si="155"/>
        <v>0</v>
      </c>
      <c r="NNW19" s="487">
        <f t="shared" si="155"/>
        <v>0</v>
      </c>
      <c r="NNX19" s="487">
        <f t="shared" si="155"/>
        <v>0</v>
      </c>
      <c r="NNY19" s="487">
        <f t="shared" si="155"/>
        <v>0</v>
      </c>
      <c r="NNZ19" s="487">
        <f t="shared" si="155"/>
        <v>0</v>
      </c>
      <c r="NOA19" s="487">
        <f t="shared" si="155"/>
        <v>0</v>
      </c>
      <c r="NOB19" s="487">
        <f t="shared" si="155"/>
        <v>0</v>
      </c>
      <c r="NOC19" s="487">
        <f t="shared" si="155"/>
        <v>0</v>
      </c>
      <c r="NOD19" s="487">
        <f t="shared" si="155"/>
        <v>0</v>
      </c>
      <c r="NOE19" s="487">
        <f t="shared" si="155"/>
        <v>0</v>
      </c>
      <c r="NOF19" s="487">
        <f t="shared" si="155"/>
        <v>0</v>
      </c>
      <c r="NOG19" s="487">
        <f t="shared" ref="NOG19:NQR19" si="156">NOC8</f>
        <v>0</v>
      </c>
      <c r="NOH19" s="487">
        <f t="shared" si="156"/>
        <v>0</v>
      </c>
      <c r="NOI19" s="487">
        <f t="shared" si="156"/>
        <v>0</v>
      </c>
      <c r="NOJ19" s="487">
        <f t="shared" si="156"/>
        <v>0</v>
      </c>
      <c r="NOK19" s="487">
        <f t="shared" si="156"/>
        <v>0</v>
      </c>
      <c r="NOL19" s="487">
        <f t="shared" si="156"/>
        <v>0</v>
      </c>
      <c r="NOM19" s="487">
        <f t="shared" si="156"/>
        <v>0</v>
      </c>
      <c r="NON19" s="487">
        <f t="shared" si="156"/>
        <v>0</v>
      </c>
      <c r="NOO19" s="487">
        <f t="shared" si="156"/>
        <v>0</v>
      </c>
      <c r="NOP19" s="487">
        <f t="shared" si="156"/>
        <v>0</v>
      </c>
      <c r="NOQ19" s="487">
        <f t="shared" si="156"/>
        <v>0</v>
      </c>
      <c r="NOR19" s="487">
        <f t="shared" si="156"/>
        <v>0</v>
      </c>
      <c r="NOS19" s="487">
        <f t="shared" si="156"/>
        <v>0</v>
      </c>
      <c r="NOT19" s="487">
        <f t="shared" si="156"/>
        <v>0</v>
      </c>
      <c r="NOU19" s="487">
        <f t="shared" si="156"/>
        <v>0</v>
      </c>
      <c r="NOV19" s="487">
        <f t="shared" si="156"/>
        <v>0</v>
      </c>
      <c r="NOW19" s="487">
        <f t="shared" si="156"/>
        <v>0</v>
      </c>
      <c r="NOX19" s="487">
        <f t="shared" si="156"/>
        <v>0</v>
      </c>
      <c r="NOY19" s="487">
        <f t="shared" si="156"/>
        <v>0</v>
      </c>
      <c r="NOZ19" s="487">
        <f t="shared" si="156"/>
        <v>0</v>
      </c>
      <c r="NPA19" s="487">
        <f t="shared" si="156"/>
        <v>0</v>
      </c>
      <c r="NPB19" s="487">
        <f t="shared" si="156"/>
        <v>0</v>
      </c>
      <c r="NPC19" s="487">
        <f t="shared" si="156"/>
        <v>0</v>
      </c>
      <c r="NPD19" s="487">
        <f t="shared" si="156"/>
        <v>0</v>
      </c>
      <c r="NPE19" s="487">
        <f t="shared" si="156"/>
        <v>0</v>
      </c>
      <c r="NPF19" s="487">
        <f t="shared" si="156"/>
        <v>0</v>
      </c>
      <c r="NPG19" s="487">
        <f t="shared" si="156"/>
        <v>0</v>
      </c>
      <c r="NPH19" s="487">
        <f t="shared" si="156"/>
        <v>0</v>
      </c>
      <c r="NPI19" s="487">
        <f t="shared" si="156"/>
        <v>0</v>
      </c>
      <c r="NPJ19" s="487">
        <f t="shared" si="156"/>
        <v>0</v>
      </c>
      <c r="NPK19" s="487">
        <f t="shared" si="156"/>
        <v>0</v>
      </c>
      <c r="NPL19" s="487">
        <f t="shared" si="156"/>
        <v>0</v>
      </c>
      <c r="NPM19" s="487">
        <f t="shared" si="156"/>
        <v>0</v>
      </c>
      <c r="NPN19" s="487">
        <f t="shared" si="156"/>
        <v>0</v>
      </c>
      <c r="NPO19" s="487">
        <f t="shared" si="156"/>
        <v>0</v>
      </c>
      <c r="NPP19" s="487">
        <f t="shared" si="156"/>
        <v>0</v>
      </c>
      <c r="NPQ19" s="487">
        <f t="shared" si="156"/>
        <v>0</v>
      </c>
      <c r="NPR19" s="487">
        <f t="shared" si="156"/>
        <v>0</v>
      </c>
      <c r="NPS19" s="487">
        <f t="shared" si="156"/>
        <v>0</v>
      </c>
      <c r="NPT19" s="487">
        <f t="shared" si="156"/>
        <v>0</v>
      </c>
      <c r="NPU19" s="487">
        <f t="shared" si="156"/>
        <v>0</v>
      </c>
      <c r="NPV19" s="487">
        <f t="shared" si="156"/>
        <v>0</v>
      </c>
      <c r="NPW19" s="487">
        <f t="shared" si="156"/>
        <v>0</v>
      </c>
      <c r="NPX19" s="487">
        <f t="shared" si="156"/>
        <v>0</v>
      </c>
      <c r="NPY19" s="487">
        <f t="shared" si="156"/>
        <v>0</v>
      </c>
      <c r="NPZ19" s="487">
        <f t="shared" si="156"/>
        <v>0</v>
      </c>
      <c r="NQA19" s="487">
        <f t="shared" si="156"/>
        <v>0</v>
      </c>
      <c r="NQB19" s="487">
        <f t="shared" si="156"/>
        <v>0</v>
      </c>
      <c r="NQC19" s="487">
        <f t="shared" si="156"/>
        <v>0</v>
      </c>
      <c r="NQD19" s="487">
        <f t="shared" si="156"/>
        <v>0</v>
      </c>
      <c r="NQE19" s="487">
        <f t="shared" si="156"/>
        <v>0</v>
      </c>
      <c r="NQF19" s="487">
        <f t="shared" si="156"/>
        <v>0</v>
      </c>
      <c r="NQG19" s="487">
        <f t="shared" si="156"/>
        <v>0</v>
      </c>
      <c r="NQH19" s="487">
        <f t="shared" si="156"/>
        <v>0</v>
      </c>
      <c r="NQI19" s="487">
        <f t="shared" si="156"/>
        <v>0</v>
      </c>
      <c r="NQJ19" s="487">
        <f t="shared" si="156"/>
        <v>0</v>
      </c>
      <c r="NQK19" s="487">
        <f t="shared" si="156"/>
        <v>0</v>
      </c>
      <c r="NQL19" s="487">
        <f t="shared" si="156"/>
        <v>0</v>
      </c>
      <c r="NQM19" s="487">
        <f t="shared" si="156"/>
        <v>0</v>
      </c>
      <c r="NQN19" s="487">
        <f t="shared" si="156"/>
        <v>0</v>
      </c>
      <c r="NQO19" s="487">
        <f t="shared" si="156"/>
        <v>0</v>
      </c>
      <c r="NQP19" s="487">
        <f t="shared" si="156"/>
        <v>0</v>
      </c>
      <c r="NQQ19" s="487">
        <f t="shared" si="156"/>
        <v>0</v>
      </c>
      <c r="NQR19" s="487">
        <f t="shared" si="156"/>
        <v>0</v>
      </c>
      <c r="NQS19" s="487">
        <f t="shared" ref="NQS19:NTD19" si="157">NQO8</f>
        <v>0</v>
      </c>
      <c r="NQT19" s="487">
        <f t="shared" si="157"/>
        <v>0</v>
      </c>
      <c r="NQU19" s="487">
        <f t="shared" si="157"/>
        <v>0</v>
      </c>
      <c r="NQV19" s="487">
        <f t="shared" si="157"/>
        <v>0</v>
      </c>
      <c r="NQW19" s="487">
        <f t="shared" si="157"/>
        <v>0</v>
      </c>
      <c r="NQX19" s="487">
        <f t="shared" si="157"/>
        <v>0</v>
      </c>
      <c r="NQY19" s="487">
        <f t="shared" si="157"/>
        <v>0</v>
      </c>
      <c r="NQZ19" s="487">
        <f t="shared" si="157"/>
        <v>0</v>
      </c>
      <c r="NRA19" s="487">
        <f t="shared" si="157"/>
        <v>0</v>
      </c>
      <c r="NRB19" s="487">
        <f t="shared" si="157"/>
        <v>0</v>
      </c>
      <c r="NRC19" s="487">
        <f t="shared" si="157"/>
        <v>0</v>
      </c>
      <c r="NRD19" s="487">
        <f t="shared" si="157"/>
        <v>0</v>
      </c>
      <c r="NRE19" s="487">
        <f t="shared" si="157"/>
        <v>0</v>
      </c>
      <c r="NRF19" s="487">
        <f t="shared" si="157"/>
        <v>0</v>
      </c>
      <c r="NRG19" s="487">
        <f t="shared" si="157"/>
        <v>0</v>
      </c>
      <c r="NRH19" s="487">
        <f t="shared" si="157"/>
        <v>0</v>
      </c>
      <c r="NRI19" s="487">
        <f t="shared" si="157"/>
        <v>0</v>
      </c>
      <c r="NRJ19" s="487">
        <f t="shared" si="157"/>
        <v>0</v>
      </c>
      <c r="NRK19" s="487">
        <f t="shared" si="157"/>
        <v>0</v>
      </c>
      <c r="NRL19" s="487">
        <f t="shared" si="157"/>
        <v>0</v>
      </c>
      <c r="NRM19" s="487">
        <f t="shared" si="157"/>
        <v>0</v>
      </c>
      <c r="NRN19" s="487">
        <f t="shared" si="157"/>
        <v>0</v>
      </c>
      <c r="NRO19" s="487">
        <f t="shared" si="157"/>
        <v>0</v>
      </c>
      <c r="NRP19" s="487">
        <f t="shared" si="157"/>
        <v>0</v>
      </c>
      <c r="NRQ19" s="487">
        <f t="shared" si="157"/>
        <v>0</v>
      </c>
      <c r="NRR19" s="487">
        <f t="shared" si="157"/>
        <v>0</v>
      </c>
      <c r="NRS19" s="487">
        <f t="shared" si="157"/>
        <v>0</v>
      </c>
      <c r="NRT19" s="487">
        <f t="shared" si="157"/>
        <v>0</v>
      </c>
      <c r="NRU19" s="487">
        <f t="shared" si="157"/>
        <v>0</v>
      </c>
      <c r="NRV19" s="487">
        <f t="shared" si="157"/>
        <v>0</v>
      </c>
      <c r="NRW19" s="487">
        <f t="shared" si="157"/>
        <v>0</v>
      </c>
      <c r="NRX19" s="487">
        <f t="shared" si="157"/>
        <v>0</v>
      </c>
      <c r="NRY19" s="487">
        <f t="shared" si="157"/>
        <v>0</v>
      </c>
      <c r="NRZ19" s="487">
        <f t="shared" si="157"/>
        <v>0</v>
      </c>
      <c r="NSA19" s="487">
        <f t="shared" si="157"/>
        <v>0</v>
      </c>
      <c r="NSB19" s="487">
        <f t="shared" si="157"/>
        <v>0</v>
      </c>
      <c r="NSC19" s="487">
        <f t="shared" si="157"/>
        <v>0</v>
      </c>
      <c r="NSD19" s="487">
        <f t="shared" si="157"/>
        <v>0</v>
      </c>
      <c r="NSE19" s="487">
        <f t="shared" si="157"/>
        <v>0</v>
      </c>
      <c r="NSF19" s="487">
        <f t="shared" si="157"/>
        <v>0</v>
      </c>
      <c r="NSG19" s="487">
        <f t="shared" si="157"/>
        <v>0</v>
      </c>
      <c r="NSH19" s="487">
        <f t="shared" si="157"/>
        <v>0</v>
      </c>
      <c r="NSI19" s="487">
        <f t="shared" si="157"/>
        <v>0</v>
      </c>
      <c r="NSJ19" s="487">
        <f t="shared" si="157"/>
        <v>0</v>
      </c>
      <c r="NSK19" s="487">
        <f t="shared" si="157"/>
        <v>0</v>
      </c>
      <c r="NSL19" s="487">
        <f t="shared" si="157"/>
        <v>0</v>
      </c>
      <c r="NSM19" s="487">
        <f t="shared" si="157"/>
        <v>0</v>
      </c>
      <c r="NSN19" s="487">
        <f t="shared" si="157"/>
        <v>0</v>
      </c>
      <c r="NSO19" s="487">
        <f t="shared" si="157"/>
        <v>0</v>
      </c>
      <c r="NSP19" s="487">
        <f t="shared" si="157"/>
        <v>0</v>
      </c>
      <c r="NSQ19" s="487">
        <f t="shared" si="157"/>
        <v>0</v>
      </c>
      <c r="NSR19" s="487">
        <f t="shared" si="157"/>
        <v>0</v>
      </c>
      <c r="NSS19" s="487">
        <f t="shared" si="157"/>
        <v>0</v>
      </c>
      <c r="NST19" s="487">
        <f t="shared" si="157"/>
        <v>0</v>
      </c>
      <c r="NSU19" s="487">
        <f t="shared" si="157"/>
        <v>0</v>
      </c>
      <c r="NSV19" s="487">
        <f t="shared" si="157"/>
        <v>0</v>
      </c>
      <c r="NSW19" s="487">
        <f t="shared" si="157"/>
        <v>0</v>
      </c>
      <c r="NSX19" s="487">
        <f t="shared" si="157"/>
        <v>0</v>
      </c>
      <c r="NSY19" s="487">
        <f t="shared" si="157"/>
        <v>0</v>
      </c>
      <c r="NSZ19" s="487">
        <f t="shared" si="157"/>
        <v>0</v>
      </c>
      <c r="NTA19" s="487">
        <f t="shared" si="157"/>
        <v>0</v>
      </c>
      <c r="NTB19" s="487">
        <f t="shared" si="157"/>
        <v>0</v>
      </c>
      <c r="NTC19" s="487">
        <f t="shared" si="157"/>
        <v>0</v>
      </c>
      <c r="NTD19" s="487">
        <f t="shared" si="157"/>
        <v>0</v>
      </c>
      <c r="NTE19" s="487">
        <f t="shared" ref="NTE19:NVP19" si="158">NTA8</f>
        <v>0</v>
      </c>
      <c r="NTF19" s="487">
        <f t="shared" si="158"/>
        <v>0</v>
      </c>
      <c r="NTG19" s="487">
        <f t="shared" si="158"/>
        <v>0</v>
      </c>
      <c r="NTH19" s="487">
        <f t="shared" si="158"/>
        <v>0</v>
      </c>
      <c r="NTI19" s="487">
        <f t="shared" si="158"/>
        <v>0</v>
      </c>
      <c r="NTJ19" s="487">
        <f t="shared" si="158"/>
        <v>0</v>
      </c>
      <c r="NTK19" s="487">
        <f t="shared" si="158"/>
        <v>0</v>
      </c>
      <c r="NTL19" s="487">
        <f t="shared" si="158"/>
        <v>0</v>
      </c>
      <c r="NTM19" s="487">
        <f t="shared" si="158"/>
        <v>0</v>
      </c>
      <c r="NTN19" s="487">
        <f t="shared" si="158"/>
        <v>0</v>
      </c>
      <c r="NTO19" s="487">
        <f t="shared" si="158"/>
        <v>0</v>
      </c>
      <c r="NTP19" s="487">
        <f t="shared" si="158"/>
        <v>0</v>
      </c>
      <c r="NTQ19" s="487">
        <f t="shared" si="158"/>
        <v>0</v>
      </c>
      <c r="NTR19" s="487">
        <f t="shared" si="158"/>
        <v>0</v>
      </c>
      <c r="NTS19" s="487">
        <f t="shared" si="158"/>
        <v>0</v>
      </c>
      <c r="NTT19" s="487">
        <f t="shared" si="158"/>
        <v>0</v>
      </c>
      <c r="NTU19" s="487">
        <f t="shared" si="158"/>
        <v>0</v>
      </c>
      <c r="NTV19" s="487">
        <f t="shared" si="158"/>
        <v>0</v>
      </c>
      <c r="NTW19" s="487">
        <f t="shared" si="158"/>
        <v>0</v>
      </c>
      <c r="NTX19" s="487">
        <f t="shared" si="158"/>
        <v>0</v>
      </c>
      <c r="NTY19" s="487">
        <f t="shared" si="158"/>
        <v>0</v>
      </c>
      <c r="NTZ19" s="487">
        <f t="shared" si="158"/>
        <v>0</v>
      </c>
      <c r="NUA19" s="487">
        <f t="shared" si="158"/>
        <v>0</v>
      </c>
      <c r="NUB19" s="487">
        <f t="shared" si="158"/>
        <v>0</v>
      </c>
      <c r="NUC19" s="487">
        <f t="shared" si="158"/>
        <v>0</v>
      </c>
      <c r="NUD19" s="487">
        <f t="shared" si="158"/>
        <v>0</v>
      </c>
      <c r="NUE19" s="487">
        <f t="shared" si="158"/>
        <v>0</v>
      </c>
      <c r="NUF19" s="487">
        <f t="shared" si="158"/>
        <v>0</v>
      </c>
      <c r="NUG19" s="487">
        <f t="shared" si="158"/>
        <v>0</v>
      </c>
      <c r="NUH19" s="487">
        <f t="shared" si="158"/>
        <v>0</v>
      </c>
      <c r="NUI19" s="487">
        <f t="shared" si="158"/>
        <v>0</v>
      </c>
      <c r="NUJ19" s="487">
        <f t="shared" si="158"/>
        <v>0</v>
      </c>
      <c r="NUK19" s="487">
        <f t="shared" si="158"/>
        <v>0</v>
      </c>
      <c r="NUL19" s="487">
        <f t="shared" si="158"/>
        <v>0</v>
      </c>
      <c r="NUM19" s="487">
        <f t="shared" si="158"/>
        <v>0</v>
      </c>
      <c r="NUN19" s="487">
        <f t="shared" si="158"/>
        <v>0</v>
      </c>
      <c r="NUO19" s="487">
        <f t="shared" si="158"/>
        <v>0</v>
      </c>
      <c r="NUP19" s="487">
        <f t="shared" si="158"/>
        <v>0</v>
      </c>
      <c r="NUQ19" s="487">
        <f t="shared" si="158"/>
        <v>0</v>
      </c>
      <c r="NUR19" s="487">
        <f t="shared" si="158"/>
        <v>0</v>
      </c>
      <c r="NUS19" s="487">
        <f t="shared" si="158"/>
        <v>0</v>
      </c>
      <c r="NUT19" s="487">
        <f t="shared" si="158"/>
        <v>0</v>
      </c>
      <c r="NUU19" s="487">
        <f t="shared" si="158"/>
        <v>0</v>
      </c>
      <c r="NUV19" s="487">
        <f t="shared" si="158"/>
        <v>0</v>
      </c>
      <c r="NUW19" s="487">
        <f t="shared" si="158"/>
        <v>0</v>
      </c>
      <c r="NUX19" s="487">
        <f t="shared" si="158"/>
        <v>0</v>
      </c>
      <c r="NUY19" s="487">
        <f t="shared" si="158"/>
        <v>0</v>
      </c>
      <c r="NUZ19" s="487">
        <f t="shared" si="158"/>
        <v>0</v>
      </c>
      <c r="NVA19" s="487">
        <f t="shared" si="158"/>
        <v>0</v>
      </c>
      <c r="NVB19" s="487">
        <f t="shared" si="158"/>
        <v>0</v>
      </c>
      <c r="NVC19" s="487">
        <f t="shared" si="158"/>
        <v>0</v>
      </c>
      <c r="NVD19" s="487">
        <f t="shared" si="158"/>
        <v>0</v>
      </c>
      <c r="NVE19" s="487">
        <f t="shared" si="158"/>
        <v>0</v>
      </c>
      <c r="NVF19" s="487">
        <f t="shared" si="158"/>
        <v>0</v>
      </c>
      <c r="NVG19" s="487">
        <f t="shared" si="158"/>
        <v>0</v>
      </c>
      <c r="NVH19" s="487">
        <f t="shared" si="158"/>
        <v>0</v>
      </c>
      <c r="NVI19" s="487">
        <f t="shared" si="158"/>
        <v>0</v>
      </c>
      <c r="NVJ19" s="487">
        <f t="shared" si="158"/>
        <v>0</v>
      </c>
      <c r="NVK19" s="487">
        <f t="shared" si="158"/>
        <v>0</v>
      </c>
      <c r="NVL19" s="487">
        <f t="shared" si="158"/>
        <v>0</v>
      </c>
      <c r="NVM19" s="487">
        <f t="shared" si="158"/>
        <v>0</v>
      </c>
      <c r="NVN19" s="487">
        <f t="shared" si="158"/>
        <v>0</v>
      </c>
      <c r="NVO19" s="487">
        <f t="shared" si="158"/>
        <v>0</v>
      </c>
      <c r="NVP19" s="487">
        <f t="shared" si="158"/>
        <v>0</v>
      </c>
      <c r="NVQ19" s="487">
        <f t="shared" ref="NVQ19:NYB19" si="159">NVM8</f>
        <v>0</v>
      </c>
      <c r="NVR19" s="487">
        <f t="shared" si="159"/>
        <v>0</v>
      </c>
      <c r="NVS19" s="487">
        <f t="shared" si="159"/>
        <v>0</v>
      </c>
      <c r="NVT19" s="487">
        <f t="shared" si="159"/>
        <v>0</v>
      </c>
      <c r="NVU19" s="487">
        <f t="shared" si="159"/>
        <v>0</v>
      </c>
      <c r="NVV19" s="487">
        <f t="shared" si="159"/>
        <v>0</v>
      </c>
      <c r="NVW19" s="487">
        <f t="shared" si="159"/>
        <v>0</v>
      </c>
      <c r="NVX19" s="487">
        <f t="shared" si="159"/>
        <v>0</v>
      </c>
      <c r="NVY19" s="487">
        <f t="shared" si="159"/>
        <v>0</v>
      </c>
      <c r="NVZ19" s="487">
        <f t="shared" si="159"/>
        <v>0</v>
      </c>
      <c r="NWA19" s="487">
        <f t="shared" si="159"/>
        <v>0</v>
      </c>
      <c r="NWB19" s="487">
        <f t="shared" si="159"/>
        <v>0</v>
      </c>
      <c r="NWC19" s="487">
        <f t="shared" si="159"/>
        <v>0</v>
      </c>
      <c r="NWD19" s="487">
        <f t="shared" si="159"/>
        <v>0</v>
      </c>
      <c r="NWE19" s="487">
        <f t="shared" si="159"/>
        <v>0</v>
      </c>
      <c r="NWF19" s="487">
        <f t="shared" si="159"/>
        <v>0</v>
      </c>
      <c r="NWG19" s="487">
        <f t="shared" si="159"/>
        <v>0</v>
      </c>
      <c r="NWH19" s="487">
        <f t="shared" si="159"/>
        <v>0</v>
      </c>
      <c r="NWI19" s="487">
        <f t="shared" si="159"/>
        <v>0</v>
      </c>
      <c r="NWJ19" s="487">
        <f t="shared" si="159"/>
        <v>0</v>
      </c>
      <c r="NWK19" s="487">
        <f t="shared" si="159"/>
        <v>0</v>
      </c>
      <c r="NWL19" s="487">
        <f t="shared" si="159"/>
        <v>0</v>
      </c>
      <c r="NWM19" s="487">
        <f t="shared" si="159"/>
        <v>0</v>
      </c>
      <c r="NWN19" s="487">
        <f t="shared" si="159"/>
        <v>0</v>
      </c>
      <c r="NWO19" s="487">
        <f t="shared" si="159"/>
        <v>0</v>
      </c>
      <c r="NWP19" s="487">
        <f t="shared" si="159"/>
        <v>0</v>
      </c>
      <c r="NWQ19" s="487">
        <f t="shared" si="159"/>
        <v>0</v>
      </c>
      <c r="NWR19" s="487">
        <f t="shared" si="159"/>
        <v>0</v>
      </c>
      <c r="NWS19" s="487">
        <f t="shared" si="159"/>
        <v>0</v>
      </c>
      <c r="NWT19" s="487">
        <f t="shared" si="159"/>
        <v>0</v>
      </c>
      <c r="NWU19" s="487">
        <f t="shared" si="159"/>
        <v>0</v>
      </c>
      <c r="NWV19" s="487">
        <f t="shared" si="159"/>
        <v>0</v>
      </c>
      <c r="NWW19" s="487">
        <f t="shared" si="159"/>
        <v>0</v>
      </c>
      <c r="NWX19" s="487">
        <f t="shared" si="159"/>
        <v>0</v>
      </c>
      <c r="NWY19" s="487">
        <f t="shared" si="159"/>
        <v>0</v>
      </c>
      <c r="NWZ19" s="487">
        <f t="shared" si="159"/>
        <v>0</v>
      </c>
      <c r="NXA19" s="487">
        <f t="shared" si="159"/>
        <v>0</v>
      </c>
      <c r="NXB19" s="487">
        <f t="shared" si="159"/>
        <v>0</v>
      </c>
      <c r="NXC19" s="487">
        <f t="shared" si="159"/>
        <v>0</v>
      </c>
      <c r="NXD19" s="487">
        <f t="shared" si="159"/>
        <v>0</v>
      </c>
      <c r="NXE19" s="487">
        <f t="shared" si="159"/>
        <v>0</v>
      </c>
      <c r="NXF19" s="487">
        <f t="shared" si="159"/>
        <v>0</v>
      </c>
      <c r="NXG19" s="487">
        <f t="shared" si="159"/>
        <v>0</v>
      </c>
      <c r="NXH19" s="487">
        <f t="shared" si="159"/>
        <v>0</v>
      </c>
      <c r="NXI19" s="487">
        <f t="shared" si="159"/>
        <v>0</v>
      </c>
      <c r="NXJ19" s="487">
        <f t="shared" si="159"/>
        <v>0</v>
      </c>
      <c r="NXK19" s="487">
        <f t="shared" si="159"/>
        <v>0</v>
      </c>
      <c r="NXL19" s="487">
        <f t="shared" si="159"/>
        <v>0</v>
      </c>
      <c r="NXM19" s="487">
        <f t="shared" si="159"/>
        <v>0</v>
      </c>
      <c r="NXN19" s="487">
        <f t="shared" si="159"/>
        <v>0</v>
      </c>
      <c r="NXO19" s="487">
        <f t="shared" si="159"/>
        <v>0</v>
      </c>
      <c r="NXP19" s="487">
        <f t="shared" si="159"/>
        <v>0</v>
      </c>
      <c r="NXQ19" s="487">
        <f t="shared" si="159"/>
        <v>0</v>
      </c>
      <c r="NXR19" s="487">
        <f t="shared" si="159"/>
        <v>0</v>
      </c>
      <c r="NXS19" s="487">
        <f t="shared" si="159"/>
        <v>0</v>
      </c>
      <c r="NXT19" s="487">
        <f t="shared" si="159"/>
        <v>0</v>
      </c>
      <c r="NXU19" s="487">
        <f t="shared" si="159"/>
        <v>0</v>
      </c>
      <c r="NXV19" s="487">
        <f t="shared" si="159"/>
        <v>0</v>
      </c>
      <c r="NXW19" s="487">
        <f t="shared" si="159"/>
        <v>0</v>
      </c>
      <c r="NXX19" s="487">
        <f t="shared" si="159"/>
        <v>0</v>
      </c>
      <c r="NXY19" s="487">
        <f t="shared" si="159"/>
        <v>0</v>
      </c>
      <c r="NXZ19" s="487">
        <f t="shared" si="159"/>
        <v>0</v>
      </c>
      <c r="NYA19" s="487">
        <f t="shared" si="159"/>
        <v>0</v>
      </c>
      <c r="NYB19" s="487">
        <f t="shared" si="159"/>
        <v>0</v>
      </c>
      <c r="NYC19" s="487">
        <f t="shared" ref="NYC19:OAN19" si="160">NXY8</f>
        <v>0</v>
      </c>
      <c r="NYD19" s="487">
        <f t="shared" si="160"/>
        <v>0</v>
      </c>
      <c r="NYE19" s="487">
        <f t="shared" si="160"/>
        <v>0</v>
      </c>
      <c r="NYF19" s="487">
        <f t="shared" si="160"/>
        <v>0</v>
      </c>
      <c r="NYG19" s="487">
        <f t="shared" si="160"/>
        <v>0</v>
      </c>
      <c r="NYH19" s="487">
        <f t="shared" si="160"/>
        <v>0</v>
      </c>
      <c r="NYI19" s="487">
        <f t="shared" si="160"/>
        <v>0</v>
      </c>
      <c r="NYJ19" s="487">
        <f t="shared" si="160"/>
        <v>0</v>
      </c>
      <c r="NYK19" s="487">
        <f t="shared" si="160"/>
        <v>0</v>
      </c>
      <c r="NYL19" s="487">
        <f t="shared" si="160"/>
        <v>0</v>
      </c>
      <c r="NYM19" s="487">
        <f t="shared" si="160"/>
        <v>0</v>
      </c>
      <c r="NYN19" s="487">
        <f t="shared" si="160"/>
        <v>0</v>
      </c>
      <c r="NYO19" s="487">
        <f t="shared" si="160"/>
        <v>0</v>
      </c>
      <c r="NYP19" s="487">
        <f t="shared" si="160"/>
        <v>0</v>
      </c>
      <c r="NYQ19" s="487">
        <f t="shared" si="160"/>
        <v>0</v>
      </c>
      <c r="NYR19" s="487">
        <f t="shared" si="160"/>
        <v>0</v>
      </c>
      <c r="NYS19" s="487">
        <f t="shared" si="160"/>
        <v>0</v>
      </c>
      <c r="NYT19" s="487">
        <f t="shared" si="160"/>
        <v>0</v>
      </c>
      <c r="NYU19" s="487">
        <f t="shared" si="160"/>
        <v>0</v>
      </c>
      <c r="NYV19" s="487">
        <f t="shared" si="160"/>
        <v>0</v>
      </c>
      <c r="NYW19" s="487">
        <f t="shared" si="160"/>
        <v>0</v>
      </c>
      <c r="NYX19" s="487">
        <f t="shared" si="160"/>
        <v>0</v>
      </c>
      <c r="NYY19" s="487">
        <f t="shared" si="160"/>
        <v>0</v>
      </c>
      <c r="NYZ19" s="487">
        <f t="shared" si="160"/>
        <v>0</v>
      </c>
      <c r="NZA19" s="487">
        <f t="shared" si="160"/>
        <v>0</v>
      </c>
      <c r="NZB19" s="487">
        <f t="shared" si="160"/>
        <v>0</v>
      </c>
      <c r="NZC19" s="487">
        <f t="shared" si="160"/>
        <v>0</v>
      </c>
      <c r="NZD19" s="487">
        <f t="shared" si="160"/>
        <v>0</v>
      </c>
      <c r="NZE19" s="487">
        <f t="shared" si="160"/>
        <v>0</v>
      </c>
      <c r="NZF19" s="487">
        <f t="shared" si="160"/>
        <v>0</v>
      </c>
      <c r="NZG19" s="487">
        <f t="shared" si="160"/>
        <v>0</v>
      </c>
      <c r="NZH19" s="487">
        <f t="shared" si="160"/>
        <v>0</v>
      </c>
      <c r="NZI19" s="487">
        <f t="shared" si="160"/>
        <v>0</v>
      </c>
      <c r="NZJ19" s="487">
        <f t="shared" si="160"/>
        <v>0</v>
      </c>
      <c r="NZK19" s="487">
        <f t="shared" si="160"/>
        <v>0</v>
      </c>
      <c r="NZL19" s="487">
        <f t="shared" si="160"/>
        <v>0</v>
      </c>
      <c r="NZM19" s="487">
        <f t="shared" si="160"/>
        <v>0</v>
      </c>
      <c r="NZN19" s="487">
        <f t="shared" si="160"/>
        <v>0</v>
      </c>
      <c r="NZO19" s="487">
        <f t="shared" si="160"/>
        <v>0</v>
      </c>
      <c r="NZP19" s="487">
        <f t="shared" si="160"/>
        <v>0</v>
      </c>
      <c r="NZQ19" s="487">
        <f t="shared" si="160"/>
        <v>0</v>
      </c>
      <c r="NZR19" s="487">
        <f t="shared" si="160"/>
        <v>0</v>
      </c>
      <c r="NZS19" s="487">
        <f t="shared" si="160"/>
        <v>0</v>
      </c>
      <c r="NZT19" s="487">
        <f t="shared" si="160"/>
        <v>0</v>
      </c>
      <c r="NZU19" s="487">
        <f t="shared" si="160"/>
        <v>0</v>
      </c>
      <c r="NZV19" s="487">
        <f t="shared" si="160"/>
        <v>0</v>
      </c>
      <c r="NZW19" s="487">
        <f t="shared" si="160"/>
        <v>0</v>
      </c>
      <c r="NZX19" s="487">
        <f t="shared" si="160"/>
        <v>0</v>
      </c>
      <c r="NZY19" s="487">
        <f t="shared" si="160"/>
        <v>0</v>
      </c>
      <c r="NZZ19" s="487">
        <f t="shared" si="160"/>
        <v>0</v>
      </c>
      <c r="OAA19" s="487">
        <f t="shared" si="160"/>
        <v>0</v>
      </c>
      <c r="OAB19" s="487">
        <f t="shared" si="160"/>
        <v>0</v>
      </c>
      <c r="OAC19" s="487">
        <f t="shared" si="160"/>
        <v>0</v>
      </c>
      <c r="OAD19" s="487">
        <f t="shared" si="160"/>
        <v>0</v>
      </c>
      <c r="OAE19" s="487">
        <f t="shared" si="160"/>
        <v>0</v>
      </c>
      <c r="OAF19" s="487">
        <f t="shared" si="160"/>
        <v>0</v>
      </c>
      <c r="OAG19" s="487">
        <f t="shared" si="160"/>
        <v>0</v>
      </c>
      <c r="OAH19" s="487">
        <f t="shared" si="160"/>
        <v>0</v>
      </c>
      <c r="OAI19" s="487">
        <f t="shared" si="160"/>
        <v>0</v>
      </c>
      <c r="OAJ19" s="487">
        <f t="shared" si="160"/>
        <v>0</v>
      </c>
      <c r="OAK19" s="487">
        <f t="shared" si="160"/>
        <v>0</v>
      </c>
      <c r="OAL19" s="487">
        <f t="shared" si="160"/>
        <v>0</v>
      </c>
      <c r="OAM19" s="487">
        <f t="shared" si="160"/>
        <v>0</v>
      </c>
      <c r="OAN19" s="487">
        <f t="shared" si="160"/>
        <v>0</v>
      </c>
      <c r="OAO19" s="487">
        <f t="shared" ref="OAO19:OCZ19" si="161">OAK8</f>
        <v>0</v>
      </c>
      <c r="OAP19" s="487">
        <f t="shared" si="161"/>
        <v>0</v>
      </c>
      <c r="OAQ19" s="487">
        <f t="shared" si="161"/>
        <v>0</v>
      </c>
      <c r="OAR19" s="487">
        <f t="shared" si="161"/>
        <v>0</v>
      </c>
      <c r="OAS19" s="487">
        <f t="shared" si="161"/>
        <v>0</v>
      </c>
      <c r="OAT19" s="487">
        <f t="shared" si="161"/>
        <v>0</v>
      </c>
      <c r="OAU19" s="487">
        <f t="shared" si="161"/>
        <v>0</v>
      </c>
      <c r="OAV19" s="487">
        <f t="shared" si="161"/>
        <v>0</v>
      </c>
      <c r="OAW19" s="487">
        <f t="shared" si="161"/>
        <v>0</v>
      </c>
      <c r="OAX19" s="487">
        <f t="shared" si="161"/>
        <v>0</v>
      </c>
      <c r="OAY19" s="487">
        <f t="shared" si="161"/>
        <v>0</v>
      </c>
      <c r="OAZ19" s="487">
        <f t="shared" si="161"/>
        <v>0</v>
      </c>
      <c r="OBA19" s="487">
        <f t="shared" si="161"/>
        <v>0</v>
      </c>
      <c r="OBB19" s="487">
        <f t="shared" si="161"/>
        <v>0</v>
      </c>
      <c r="OBC19" s="487">
        <f t="shared" si="161"/>
        <v>0</v>
      </c>
      <c r="OBD19" s="487">
        <f t="shared" si="161"/>
        <v>0</v>
      </c>
      <c r="OBE19" s="487">
        <f t="shared" si="161"/>
        <v>0</v>
      </c>
      <c r="OBF19" s="487">
        <f t="shared" si="161"/>
        <v>0</v>
      </c>
      <c r="OBG19" s="487">
        <f t="shared" si="161"/>
        <v>0</v>
      </c>
      <c r="OBH19" s="487">
        <f t="shared" si="161"/>
        <v>0</v>
      </c>
      <c r="OBI19" s="487">
        <f t="shared" si="161"/>
        <v>0</v>
      </c>
      <c r="OBJ19" s="487">
        <f t="shared" si="161"/>
        <v>0</v>
      </c>
      <c r="OBK19" s="487">
        <f t="shared" si="161"/>
        <v>0</v>
      </c>
      <c r="OBL19" s="487">
        <f t="shared" si="161"/>
        <v>0</v>
      </c>
      <c r="OBM19" s="487">
        <f t="shared" si="161"/>
        <v>0</v>
      </c>
      <c r="OBN19" s="487">
        <f t="shared" si="161"/>
        <v>0</v>
      </c>
      <c r="OBO19" s="487">
        <f t="shared" si="161"/>
        <v>0</v>
      </c>
      <c r="OBP19" s="487">
        <f t="shared" si="161"/>
        <v>0</v>
      </c>
      <c r="OBQ19" s="487">
        <f t="shared" si="161"/>
        <v>0</v>
      </c>
      <c r="OBR19" s="487">
        <f t="shared" si="161"/>
        <v>0</v>
      </c>
      <c r="OBS19" s="487">
        <f t="shared" si="161"/>
        <v>0</v>
      </c>
      <c r="OBT19" s="487">
        <f t="shared" si="161"/>
        <v>0</v>
      </c>
      <c r="OBU19" s="487">
        <f t="shared" si="161"/>
        <v>0</v>
      </c>
      <c r="OBV19" s="487">
        <f t="shared" si="161"/>
        <v>0</v>
      </c>
      <c r="OBW19" s="487">
        <f t="shared" si="161"/>
        <v>0</v>
      </c>
      <c r="OBX19" s="487">
        <f t="shared" si="161"/>
        <v>0</v>
      </c>
      <c r="OBY19" s="487">
        <f t="shared" si="161"/>
        <v>0</v>
      </c>
      <c r="OBZ19" s="487">
        <f t="shared" si="161"/>
        <v>0</v>
      </c>
      <c r="OCA19" s="487">
        <f t="shared" si="161"/>
        <v>0</v>
      </c>
      <c r="OCB19" s="487">
        <f t="shared" si="161"/>
        <v>0</v>
      </c>
      <c r="OCC19" s="487">
        <f t="shared" si="161"/>
        <v>0</v>
      </c>
      <c r="OCD19" s="487">
        <f t="shared" si="161"/>
        <v>0</v>
      </c>
      <c r="OCE19" s="487">
        <f t="shared" si="161"/>
        <v>0</v>
      </c>
      <c r="OCF19" s="487">
        <f t="shared" si="161"/>
        <v>0</v>
      </c>
      <c r="OCG19" s="487">
        <f t="shared" si="161"/>
        <v>0</v>
      </c>
      <c r="OCH19" s="487">
        <f t="shared" si="161"/>
        <v>0</v>
      </c>
      <c r="OCI19" s="487">
        <f t="shared" si="161"/>
        <v>0</v>
      </c>
      <c r="OCJ19" s="487">
        <f t="shared" si="161"/>
        <v>0</v>
      </c>
      <c r="OCK19" s="487">
        <f t="shared" si="161"/>
        <v>0</v>
      </c>
      <c r="OCL19" s="487">
        <f t="shared" si="161"/>
        <v>0</v>
      </c>
      <c r="OCM19" s="487">
        <f t="shared" si="161"/>
        <v>0</v>
      </c>
      <c r="OCN19" s="487">
        <f t="shared" si="161"/>
        <v>0</v>
      </c>
      <c r="OCO19" s="487">
        <f t="shared" si="161"/>
        <v>0</v>
      </c>
      <c r="OCP19" s="487">
        <f t="shared" si="161"/>
        <v>0</v>
      </c>
      <c r="OCQ19" s="487">
        <f t="shared" si="161"/>
        <v>0</v>
      </c>
      <c r="OCR19" s="487">
        <f t="shared" si="161"/>
        <v>0</v>
      </c>
      <c r="OCS19" s="487">
        <f t="shared" si="161"/>
        <v>0</v>
      </c>
      <c r="OCT19" s="487">
        <f t="shared" si="161"/>
        <v>0</v>
      </c>
      <c r="OCU19" s="487">
        <f t="shared" si="161"/>
        <v>0</v>
      </c>
      <c r="OCV19" s="487">
        <f t="shared" si="161"/>
        <v>0</v>
      </c>
      <c r="OCW19" s="487">
        <f t="shared" si="161"/>
        <v>0</v>
      </c>
      <c r="OCX19" s="487">
        <f t="shared" si="161"/>
        <v>0</v>
      </c>
      <c r="OCY19" s="487">
        <f t="shared" si="161"/>
        <v>0</v>
      </c>
      <c r="OCZ19" s="487">
        <f t="shared" si="161"/>
        <v>0</v>
      </c>
      <c r="ODA19" s="487">
        <f t="shared" ref="ODA19:OFL19" si="162">OCW8</f>
        <v>0</v>
      </c>
      <c r="ODB19" s="487">
        <f t="shared" si="162"/>
        <v>0</v>
      </c>
      <c r="ODC19" s="487">
        <f t="shared" si="162"/>
        <v>0</v>
      </c>
      <c r="ODD19" s="487">
        <f t="shared" si="162"/>
        <v>0</v>
      </c>
      <c r="ODE19" s="487">
        <f t="shared" si="162"/>
        <v>0</v>
      </c>
      <c r="ODF19" s="487">
        <f t="shared" si="162"/>
        <v>0</v>
      </c>
      <c r="ODG19" s="487">
        <f t="shared" si="162"/>
        <v>0</v>
      </c>
      <c r="ODH19" s="487">
        <f t="shared" si="162"/>
        <v>0</v>
      </c>
      <c r="ODI19" s="487">
        <f t="shared" si="162"/>
        <v>0</v>
      </c>
      <c r="ODJ19" s="487">
        <f t="shared" si="162"/>
        <v>0</v>
      </c>
      <c r="ODK19" s="487">
        <f t="shared" si="162"/>
        <v>0</v>
      </c>
      <c r="ODL19" s="487">
        <f t="shared" si="162"/>
        <v>0</v>
      </c>
      <c r="ODM19" s="487">
        <f t="shared" si="162"/>
        <v>0</v>
      </c>
      <c r="ODN19" s="487">
        <f t="shared" si="162"/>
        <v>0</v>
      </c>
      <c r="ODO19" s="487">
        <f t="shared" si="162"/>
        <v>0</v>
      </c>
      <c r="ODP19" s="487">
        <f t="shared" si="162"/>
        <v>0</v>
      </c>
      <c r="ODQ19" s="487">
        <f t="shared" si="162"/>
        <v>0</v>
      </c>
      <c r="ODR19" s="487">
        <f t="shared" si="162"/>
        <v>0</v>
      </c>
      <c r="ODS19" s="487">
        <f t="shared" si="162"/>
        <v>0</v>
      </c>
      <c r="ODT19" s="487">
        <f t="shared" si="162"/>
        <v>0</v>
      </c>
      <c r="ODU19" s="487">
        <f t="shared" si="162"/>
        <v>0</v>
      </c>
      <c r="ODV19" s="487">
        <f t="shared" si="162"/>
        <v>0</v>
      </c>
      <c r="ODW19" s="487">
        <f t="shared" si="162"/>
        <v>0</v>
      </c>
      <c r="ODX19" s="487">
        <f t="shared" si="162"/>
        <v>0</v>
      </c>
      <c r="ODY19" s="487">
        <f t="shared" si="162"/>
        <v>0</v>
      </c>
      <c r="ODZ19" s="487">
        <f t="shared" si="162"/>
        <v>0</v>
      </c>
      <c r="OEA19" s="487">
        <f t="shared" si="162"/>
        <v>0</v>
      </c>
      <c r="OEB19" s="487">
        <f t="shared" si="162"/>
        <v>0</v>
      </c>
      <c r="OEC19" s="487">
        <f t="shared" si="162"/>
        <v>0</v>
      </c>
      <c r="OED19" s="487">
        <f t="shared" si="162"/>
        <v>0</v>
      </c>
      <c r="OEE19" s="487">
        <f t="shared" si="162"/>
        <v>0</v>
      </c>
      <c r="OEF19" s="487">
        <f t="shared" si="162"/>
        <v>0</v>
      </c>
      <c r="OEG19" s="487">
        <f t="shared" si="162"/>
        <v>0</v>
      </c>
      <c r="OEH19" s="487">
        <f t="shared" si="162"/>
        <v>0</v>
      </c>
      <c r="OEI19" s="487">
        <f t="shared" si="162"/>
        <v>0</v>
      </c>
      <c r="OEJ19" s="487">
        <f t="shared" si="162"/>
        <v>0</v>
      </c>
      <c r="OEK19" s="487">
        <f t="shared" si="162"/>
        <v>0</v>
      </c>
      <c r="OEL19" s="487">
        <f t="shared" si="162"/>
        <v>0</v>
      </c>
      <c r="OEM19" s="487">
        <f t="shared" si="162"/>
        <v>0</v>
      </c>
      <c r="OEN19" s="487">
        <f t="shared" si="162"/>
        <v>0</v>
      </c>
      <c r="OEO19" s="487">
        <f t="shared" si="162"/>
        <v>0</v>
      </c>
      <c r="OEP19" s="487">
        <f t="shared" si="162"/>
        <v>0</v>
      </c>
      <c r="OEQ19" s="487">
        <f t="shared" si="162"/>
        <v>0</v>
      </c>
      <c r="OER19" s="487">
        <f t="shared" si="162"/>
        <v>0</v>
      </c>
      <c r="OES19" s="487">
        <f t="shared" si="162"/>
        <v>0</v>
      </c>
      <c r="OET19" s="487">
        <f t="shared" si="162"/>
        <v>0</v>
      </c>
      <c r="OEU19" s="487">
        <f t="shared" si="162"/>
        <v>0</v>
      </c>
      <c r="OEV19" s="487">
        <f t="shared" si="162"/>
        <v>0</v>
      </c>
      <c r="OEW19" s="487">
        <f t="shared" si="162"/>
        <v>0</v>
      </c>
      <c r="OEX19" s="487">
        <f t="shared" si="162"/>
        <v>0</v>
      </c>
      <c r="OEY19" s="487">
        <f t="shared" si="162"/>
        <v>0</v>
      </c>
      <c r="OEZ19" s="487">
        <f t="shared" si="162"/>
        <v>0</v>
      </c>
      <c r="OFA19" s="487">
        <f t="shared" si="162"/>
        <v>0</v>
      </c>
      <c r="OFB19" s="487">
        <f t="shared" si="162"/>
        <v>0</v>
      </c>
      <c r="OFC19" s="487">
        <f t="shared" si="162"/>
        <v>0</v>
      </c>
      <c r="OFD19" s="487">
        <f t="shared" si="162"/>
        <v>0</v>
      </c>
      <c r="OFE19" s="487">
        <f t="shared" si="162"/>
        <v>0</v>
      </c>
      <c r="OFF19" s="487">
        <f t="shared" si="162"/>
        <v>0</v>
      </c>
      <c r="OFG19" s="487">
        <f t="shared" si="162"/>
        <v>0</v>
      </c>
      <c r="OFH19" s="487">
        <f t="shared" si="162"/>
        <v>0</v>
      </c>
      <c r="OFI19" s="487">
        <f t="shared" si="162"/>
        <v>0</v>
      </c>
      <c r="OFJ19" s="487">
        <f t="shared" si="162"/>
        <v>0</v>
      </c>
      <c r="OFK19" s="487">
        <f t="shared" si="162"/>
        <v>0</v>
      </c>
      <c r="OFL19" s="487">
        <f t="shared" si="162"/>
        <v>0</v>
      </c>
      <c r="OFM19" s="487">
        <f t="shared" ref="OFM19:OHX19" si="163">OFI8</f>
        <v>0</v>
      </c>
      <c r="OFN19" s="487">
        <f t="shared" si="163"/>
        <v>0</v>
      </c>
      <c r="OFO19" s="487">
        <f t="shared" si="163"/>
        <v>0</v>
      </c>
      <c r="OFP19" s="487">
        <f t="shared" si="163"/>
        <v>0</v>
      </c>
      <c r="OFQ19" s="487">
        <f t="shared" si="163"/>
        <v>0</v>
      </c>
      <c r="OFR19" s="487">
        <f t="shared" si="163"/>
        <v>0</v>
      </c>
      <c r="OFS19" s="487">
        <f t="shared" si="163"/>
        <v>0</v>
      </c>
      <c r="OFT19" s="487">
        <f t="shared" si="163"/>
        <v>0</v>
      </c>
      <c r="OFU19" s="487">
        <f t="shared" si="163"/>
        <v>0</v>
      </c>
      <c r="OFV19" s="487">
        <f t="shared" si="163"/>
        <v>0</v>
      </c>
      <c r="OFW19" s="487">
        <f t="shared" si="163"/>
        <v>0</v>
      </c>
      <c r="OFX19" s="487">
        <f t="shared" si="163"/>
        <v>0</v>
      </c>
      <c r="OFY19" s="487">
        <f t="shared" si="163"/>
        <v>0</v>
      </c>
      <c r="OFZ19" s="487">
        <f t="shared" si="163"/>
        <v>0</v>
      </c>
      <c r="OGA19" s="487">
        <f t="shared" si="163"/>
        <v>0</v>
      </c>
      <c r="OGB19" s="487">
        <f t="shared" si="163"/>
        <v>0</v>
      </c>
      <c r="OGC19" s="487">
        <f t="shared" si="163"/>
        <v>0</v>
      </c>
      <c r="OGD19" s="487">
        <f t="shared" si="163"/>
        <v>0</v>
      </c>
      <c r="OGE19" s="487">
        <f t="shared" si="163"/>
        <v>0</v>
      </c>
      <c r="OGF19" s="487">
        <f t="shared" si="163"/>
        <v>0</v>
      </c>
      <c r="OGG19" s="487">
        <f t="shared" si="163"/>
        <v>0</v>
      </c>
      <c r="OGH19" s="487">
        <f t="shared" si="163"/>
        <v>0</v>
      </c>
      <c r="OGI19" s="487">
        <f t="shared" si="163"/>
        <v>0</v>
      </c>
      <c r="OGJ19" s="487">
        <f t="shared" si="163"/>
        <v>0</v>
      </c>
      <c r="OGK19" s="487">
        <f t="shared" si="163"/>
        <v>0</v>
      </c>
      <c r="OGL19" s="487">
        <f t="shared" si="163"/>
        <v>0</v>
      </c>
      <c r="OGM19" s="487">
        <f t="shared" si="163"/>
        <v>0</v>
      </c>
      <c r="OGN19" s="487">
        <f t="shared" si="163"/>
        <v>0</v>
      </c>
      <c r="OGO19" s="487">
        <f t="shared" si="163"/>
        <v>0</v>
      </c>
      <c r="OGP19" s="487">
        <f t="shared" si="163"/>
        <v>0</v>
      </c>
      <c r="OGQ19" s="487">
        <f t="shared" si="163"/>
        <v>0</v>
      </c>
      <c r="OGR19" s="487">
        <f t="shared" si="163"/>
        <v>0</v>
      </c>
      <c r="OGS19" s="487">
        <f t="shared" si="163"/>
        <v>0</v>
      </c>
      <c r="OGT19" s="487">
        <f t="shared" si="163"/>
        <v>0</v>
      </c>
      <c r="OGU19" s="487">
        <f t="shared" si="163"/>
        <v>0</v>
      </c>
      <c r="OGV19" s="487">
        <f t="shared" si="163"/>
        <v>0</v>
      </c>
      <c r="OGW19" s="487">
        <f t="shared" si="163"/>
        <v>0</v>
      </c>
      <c r="OGX19" s="487">
        <f t="shared" si="163"/>
        <v>0</v>
      </c>
      <c r="OGY19" s="487">
        <f t="shared" si="163"/>
        <v>0</v>
      </c>
      <c r="OGZ19" s="487">
        <f t="shared" si="163"/>
        <v>0</v>
      </c>
      <c r="OHA19" s="487">
        <f t="shared" si="163"/>
        <v>0</v>
      </c>
      <c r="OHB19" s="487">
        <f t="shared" si="163"/>
        <v>0</v>
      </c>
      <c r="OHC19" s="487">
        <f t="shared" si="163"/>
        <v>0</v>
      </c>
      <c r="OHD19" s="487">
        <f t="shared" si="163"/>
        <v>0</v>
      </c>
      <c r="OHE19" s="487">
        <f t="shared" si="163"/>
        <v>0</v>
      </c>
      <c r="OHF19" s="487">
        <f t="shared" si="163"/>
        <v>0</v>
      </c>
      <c r="OHG19" s="487">
        <f t="shared" si="163"/>
        <v>0</v>
      </c>
      <c r="OHH19" s="487">
        <f t="shared" si="163"/>
        <v>0</v>
      </c>
      <c r="OHI19" s="487">
        <f t="shared" si="163"/>
        <v>0</v>
      </c>
      <c r="OHJ19" s="487">
        <f t="shared" si="163"/>
        <v>0</v>
      </c>
      <c r="OHK19" s="487">
        <f t="shared" si="163"/>
        <v>0</v>
      </c>
      <c r="OHL19" s="487">
        <f t="shared" si="163"/>
        <v>0</v>
      </c>
      <c r="OHM19" s="487">
        <f t="shared" si="163"/>
        <v>0</v>
      </c>
      <c r="OHN19" s="487">
        <f t="shared" si="163"/>
        <v>0</v>
      </c>
      <c r="OHO19" s="487">
        <f t="shared" si="163"/>
        <v>0</v>
      </c>
      <c r="OHP19" s="487">
        <f t="shared" si="163"/>
        <v>0</v>
      </c>
      <c r="OHQ19" s="487">
        <f t="shared" si="163"/>
        <v>0</v>
      </c>
      <c r="OHR19" s="487">
        <f t="shared" si="163"/>
        <v>0</v>
      </c>
      <c r="OHS19" s="487">
        <f t="shared" si="163"/>
        <v>0</v>
      </c>
      <c r="OHT19" s="487">
        <f t="shared" si="163"/>
        <v>0</v>
      </c>
      <c r="OHU19" s="487">
        <f t="shared" si="163"/>
        <v>0</v>
      </c>
      <c r="OHV19" s="487">
        <f t="shared" si="163"/>
        <v>0</v>
      </c>
      <c r="OHW19" s="487">
        <f t="shared" si="163"/>
        <v>0</v>
      </c>
      <c r="OHX19" s="487">
        <f t="shared" si="163"/>
        <v>0</v>
      </c>
      <c r="OHY19" s="487">
        <f t="shared" ref="OHY19:OKJ19" si="164">OHU8</f>
        <v>0</v>
      </c>
      <c r="OHZ19" s="487">
        <f t="shared" si="164"/>
        <v>0</v>
      </c>
      <c r="OIA19" s="487">
        <f t="shared" si="164"/>
        <v>0</v>
      </c>
      <c r="OIB19" s="487">
        <f t="shared" si="164"/>
        <v>0</v>
      </c>
      <c r="OIC19" s="487">
        <f t="shared" si="164"/>
        <v>0</v>
      </c>
      <c r="OID19" s="487">
        <f t="shared" si="164"/>
        <v>0</v>
      </c>
      <c r="OIE19" s="487">
        <f t="shared" si="164"/>
        <v>0</v>
      </c>
      <c r="OIF19" s="487">
        <f t="shared" si="164"/>
        <v>0</v>
      </c>
      <c r="OIG19" s="487">
        <f t="shared" si="164"/>
        <v>0</v>
      </c>
      <c r="OIH19" s="487">
        <f t="shared" si="164"/>
        <v>0</v>
      </c>
      <c r="OII19" s="487">
        <f t="shared" si="164"/>
        <v>0</v>
      </c>
      <c r="OIJ19" s="487">
        <f t="shared" si="164"/>
        <v>0</v>
      </c>
      <c r="OIK19" s="487">
        <f t="shared" si="164"/>
        <v>0</v>
      </c>
      <c r="OIL19" s="487">
        <f t="shared" si="164"/>
        <v>0</v>
      </c>
      <c r="OIM19" s="487">
        <f t="shared" si="164"/>
        <v>0</v>
      </c>
      <c r="OIN19" s="487">
        <f t="shared" si="164"/>
        <v>0</v>
      </c>
      <c r="OIO19" s="487">
        <f t="shared" si="164"/>
        <v>0</v>
      </c>
      <c r="OIP19" s="487">
        <f t="shared" si="164"/>
        <v>0</v>
      </c>
      <c r="OIQ19" s="487">
        <f t="shared" si="164"/>
        <v>0</v>
      </c>
      <c r="OIR19" s="487">
        <f t="shared" si="164"/>
        <v>0</v>
      </c>
      <c r="OIS19" s="487">
        <f t="shared" si="164"/>
        <v>0</v>
      </c>
      <c r="OIT19" s="487">
        <f t="shared" si="164"/>
        <v>0</v>
      </c>
      <c r="OIU19" s="487">
        <f t="shared" si="164"/>
        <v>0</v>
      </c>
      <c r="OIV19" s="487">
        <f t="shared" si="164"/>
        <v>0</v>
      </c>
      <c r="OIW19" s="487">
        <f t="shared" si="164"/>
        <v>0</v>
      </c>
      <c r="OIX19" s="487">
        <f t="shared" si="164"/>
        <v>0</v>
      </c>
      <c r="OIY19" s="487">
        <f t="shared" si="164"/>
        <v>0</v>
      </c>
      <c r="OIZ19" s="487">
        <f t="shared" si="164"/>
        <v>0</v>
      </c>
      <c r="OJA19" s="487">
        <f t="shared" si="164"/>
        <v>0</v>
      </c>
      <c r="OJB19" s="487">
        <f t="shared" si="164"/>
        <v>0</v>
      </c>
      <c r="OJC19" s="487">
        <f t="shared" si="164"/>
        <v>0</v>
      </c>
      <c r="OJD19" s="487">
        <f t="shared" si="164"/>
        <v>0</v>
      </c>
      <c r="OJE19" s="487">
        <f t="shared" si="164"/>
        <v>0</v>
      </c>
      <c r="OJF19" s="487">
        <f t="shared" si="164"/>
        <v>0</v>
      </c>
      <c r="OJG19" s="487">
        <f t="shared" si="164"/>
        <v>0</v>
      </c>
      <c r="OJH19" s="487">
        <f t="shared" si="164"/>
        <v>0</v>
      </c>
      <c r="OJI19" s="487">
        <f t="shared" si="164"/>
        <v>0</v>
      </c>
      <c r="OJJ19" s="487">
        <f t="shared" si="164"/>
        <v>0</v>
      </c>
      <c r="OJK19" s="487">
        <f t="shared" si="164"/>
        <v>0</v>
      </c>
      <c r="OJL19" s="487">
        <f t="shared" si="164"/>
        <v>0</v>
      </c>
      <c r="OJM19" s="487">
        <f t="shared" si="164"/>
        <v>0</v>
      </c>
      <c r="OJN19" s="487">
        <f t="shared" si="164"/>
        <v>0</v>
      </c>
      <c r="OJO19" s="487">
        <f t="shared" si="164"/>
        <v>0</v>
      </c>
      <c r="OJP19" s="487">
        <f t="shared" si="164"/>
        <v>0</v>
      </c>
      <c r="OJQ19" s="487">
        <f t="shared" si="164"/>
        <v>0</v>
      </c>
      <c r="OJR19" s="487">
        <f t="shared" si="164"/>
        <v>0</v>
      </c>
      <c r="OJS19" s="487">
        <f t="shared" si="164"/>
        <v>0</v>
      </c>
      <c r="OJT19" s="487">
        <f t="shared" si="164"/>
        <v>0</v>
      </c>
      <c r="OJU19" s="487">
        <f t="shared" si="164"/>
        <v>0</v>
      </c>
      <c r="OJV19" s="487">
        <f t="shared" si="164"/>
        <v>0</v>
      </c>
      <c r="OJW19" s="487">
        <f t="shared" si="164"/>
        <v>0</v>
      </c>
      <c r="OJX19" s="487">
        <f t="shared" si="164"/>
        <v>0</v>
      </c>
      <c r="OJY19" s="487">
        <f t="shared" si="164"/>
        <v>0</v>
      </c>
      <c r="OJZ19" s="487">
        <f t="shared" si="164"/>
        <v>0</v>
      </c>
      <c r="OKA19" s="487">
        <f t="shared" si="164"/>
        <v>0</v>
      </c>
      <c r="OKB19" s="487">
        <f t="shared" si="164"/>
        <v>0</v>
      </c>
      <c r="OKC19" s="487">
        <f t="shared" si="164"/>
        <v>0</v>
      </c>
      <c r="OKD19" s="487">
        <f t="shared" si="164"/>
        <v>0</v>
      </c>
      <c r="OKE19" s="487">
        <f t="shared" si="164"/>
        <v>0</v>
      </c>
      <c r="OKF19" s="487">
        <f t="shared" si="164"/>
        <v>0</v>
      </c>
      <c r="OKG19" s="487">
        <f t="shared" si="164"/>
        <v>0</v>
      </c>
      <c r="OKH19" s="487">
        <f t="shared" si="164"/>
        <v>0</v>
      </c>
      <c r="OKI19" s="487">
        <f t="shared" si="164"/>
        <v>0</v>
      </c>
      <c r="OKJ19" s="487">
        <f t="shared" si="164"/>
        <v>0</v>
      </c>
      <c r="OKK19" s="487">
        <f t="shared" ref="OKK19:OMV19" si="165">OKG8</f>
        <v>0</v>
      </c>
      <c r="OKL19" s="487">
        <f t="shared" si="165"/>
        <v>0</v>
      </c>
      <c r="OKM19" s="487">
        <f t="shared" si="165"/>
        <v>0</v>
      </c>
      <c r="OKN19" s="487">
        <f t="shared" si="165"/>
        <v>0</v>
      </c>
      <c r="OKO19" s="487">
        <f t="shared" si="165"/>
        <v>0</v>
      </c>
      <c r="OKP19" s="487">
        <f t="shared" si="165"/>
        <v>0</v>
      </c>
      <c r="OKQ19" s="487">
        <f t="shared" si="165"/>
        <v>0</v>
      </c>
      <c r="OKR19" s="487">
        <f t="shared" si="165"/>
        <v>0</v>
      </c>
      <c r="OKS19" s="487">
        <f t="shared" si="165"/>
        <v>0</v>
      </c>
      <c r="OKT19" s="487">
        <f t="shared" si="165"/>
        <v>0</v>
      </c>
      <c r="OKU19" s="487">
        <f t="shared" si="165"/>
        <v>0</v>
      </c>
      <c r="OKV19" s="487">
        <f t="shared" si="165"/>
        <v>0</v>
      </c>
      <c r="OKW19" s="487">
        <f t="shared" si="165"/>
        <v>0</v>
      </c>
      <c r="OKX19" s="487">
        <f t="shared" si="165"/>
        <v>0</v>
      </c>
      <c r="OKY19" s="487">
        <f t="shared" si="165"/>
        <v>0</v>
      </c>
      <c r="OKZ19" s="487">
        <f t="shared" si="165"/>
        <v>0</v>
      </c>
      <c r="OLA19" s="487">
        <f t="shared" si="165"/>
        <v>0</v>
      </c>
      <c r="OLB19" s="487">
        <f t="shared" si="165"/>
        <v>0</v>
      </c>
      <c r="OLC19" s="487">
        <f t="shared" si="165"/>
        <v>0</v>
      </c>
      <c r="OLD19" s="487">
        <f t="shared" si="165"/>
        <v>0</v>
      </c>
      <c r="OLE19" s="487">
        <f t="shared" si="165"/>
        <v>0</v>
      </c>
      <c r="OLF19" s="487">
        <f t="shared" si="165"/>
        <v>0</v>
      </c>
      <c r="OLG19" s="487">
        <f t="shared" si="165"/>
        <v>0</v>
      </c>
      <c r="OLH19" s="487">
        <f t="shared" si="165"/>
        <v>0</v>
      </c>
      <c r="OLI19" s="487">
        <f t="shared" si="165"/>
        <v>0</v>
      </c>
      <c r="OLJ19" s="487">
        <f t="shared" si="165"/>
        <v>0</v>
      </c>
      <c r="OLK19" s="487">
        <f t="shared" si="165"/>
        <v>0</v>
      </c>
      <c r="OLL19" s="487">
        <f t="shared" si="165"/>
        <v>0</v>
      </c>
      <c r="OLM19" s="487">
        <f t="shared" si="165"/>
        <v>0</v>
      </c>
      <c r="OLN19" s="487">
        <f t="shared" si="165"/>
        <v>0</v>
      </c>
      <c r="OLO19" s="487">
        <f t="shared" si="165"/>
        <v>0</v>
      </c>
      <c r="OLP19" s="487">
        <f t="shared" si="165"/>
        <v>0</v>
      </c>
      <c r="OLQ19" s="487">
        <f t="shared" si="165"/>
        <v>0</v>
      </c>
      <c r="OLR19" s="487">
        <f t="shared" si="165"/>
        <v>0</v>
      </c>
      <c r="OLS19" s="487">
        <f t="shared" si="165"/>
        <v>0</v>
      </c>
      <c r="OLT19" s="487">
        <f t="shared" si="165"/>
        <v>0</v>
      </c>
      <c r="OLU19" s="487">
        <f t="shared" si="165"/>
        <v>0</v>
      </c>
      <c r="OLV19" s="487">
        <f t="shared" si="165"/>
        <v>0</v>
      </c>
      <c r="OLW19" s="487">
        <f t="shared" si="165"/>
        <v>0</v>
      </c>
      <c r="OLX19" s="487">
        <f t="shared" si="165"/>
        <v>0</v>
      </c>
      <c r="OLY19" s="487">
        <f t="shared" si="165"/>
        <v>0</v>
      </c>
      <c r="OLZ19" s="487">
        <f t="shared" si="165"/>
        <v>0</v>
      </c>
      <c r="OMA19" s="487">
        <f t="shared" si="165"/>
        <v>0</v>
      </c>
      <c r="OMB19" s="487">
        <f t="shared" si="165"/>
        <v>0</v>
      </c>
      <c r="OMC19" s="487">
        <f t="shared" si="165"/>
        <v>0</v>
      </c>
      <c r="OMD19" s="487">
        <f t="shared" si="165"/>
        <v>0</v>
      </c>
      <c r="OME19" s="487">
        <f t="shared" si="165"/>
        <v>0</v>
      </c>
      <c r="OMF19" s="487">
        <f t="shared" si="165"/>
        <v>0</v>
      </c>
      <c r="OMG19" s="487">
        <f t="shared" si="165"/>
        <v>0</v>
      </c>
      <c r="OMH19" s="487">
        <f t="shared" si="165"/>
        <v>0</v>
      </c>
      <c r="OMI19" s="487">
        <f t="shared" si="165"/>
        <v>0</v>
      </c>
      <c r="OMJ19" s="487">
        <f t="shared" si="165"/>
        <v>0</v>
      </c>
      <c r="OMK19" s="487">
        <f t="shared" si="165"/>
        <v>0</v>
      </c>
      <c r="OML19" s="487">
        <f t="shared" si="165"/>
        <v>0</v>
      </c>
      <c r="OMM19" s="487">
        <f t="shared" si="165"/>
        <v>0</v>
      </c>
      <c r="OMN19" s="487">
        <f t="shared" si="165"/>
        <v>0</v>
      </c>
      <c r="OMO19" s="487">
        <f t="shared" si="165"/>
        <v>0</v>
      </c>
      <c r="OMP19" s="487">
        <f t="shared" si="165"/>
        <v>0</v>
      </c>
      <c r="OMQ19" s="487">
        <f t="shared" si="165"/>
        <v>0</v>
      </c>
      <c r="OMR19" s="487">
        <f t="shared" si="165"/>
        <v>0</v>
      </c>
      <c r="OMS19" s="487">
        <f t="shared" si="165"/>
        <v>0</v>
      </c>
      <c r="OMT19" s="487">
        <f t="shared" si="165"/>
        <v>0</v>
      </c>
      <c r="OMU19" s="487">
        <f t="shared" si="165"/>
        <v>0</v>
      </c>
      <c r="OMV19" s="487">
        <f t="shared" si="165"/>
        <v>0</v>
      </c>
      <c r="OMW19" s="487">
        <f t="shared" ref="OMW19:OPH19" si="166">OMS8</f>
        <v>0</v>
      </c>
      <c r="OMX19" s="487">
        <f t="shared" si="166"/>
        <v>0</v>
      </c>
      <c r="OMY19" s="487">
        <f t="shared" si="166"/>
        <v>0</v>
      </c>
      <c r="OMZ19" s="487">
        <f t="shared" si="166"/>
        <v>0</v>
      </c>
      <c r="ONA19" s="487">
        <f t="shared" si="166"/>
        <v>0</v>
      </c>
      <c r="ONB19" s="487">
        <f t="shared" si="166"/>
        <v>0</v>
      </c>
      <c r="ONC19" s="487">
        <f t="shared" si="166"/>
        <v>0</v>
      </c>
      <c r="OND19" s="487">
        <f t="shared" si="166"/>
        <v>0</v>
      </c>
      <c r="ONE19" s="487">
        <f t="shared" si="166"/>
        <v>0</v>
      </c>
      <c r="ONF19" s="487">
        <f t="shared" si="166"/>
        <v>0</v>
      </c>
      <c r="ONG19" s="487">
        <f t="shared" si="166"/>
        <v>0</v>
      </c>
      <c r="ONH19" s="487">
        <f t="shared" si="166"/>
        <v>0</v>
      </c>
      <c r="ONI19" s="487">
        <f t="shared" si="166"/>
        <v>0</v>
      </c>
      <c r="ONJ19" s="487">
        <f t="shared" si="166"/>
        <v>0</v>
      </c>
      <c r="ONK19" s="487">
        <f t="shared" si="166"/>
        <v>0</v>
      </c>
      <c r="ONL19" s="487">
        <f t="shared" si="166"/>
        <v>0</v>
      </c>
      <c r="ONM19" s="487">
        <f t="shared" si="166"/>
        <v>0</v>
      </c>
      <c r="ONN19" s="487">
        <f t="shared" si="166"/>
        <v>0</v>
      </c>
      <c r="ONO19" s="487">
        <f t="shared" si="166"/>
        <v>0</v>
      </c>
      <c r="ONP19" s="487">
        <f t="shared" si="166"/>
        <v>0</v>
      </c>
      <c r="ONQ19" s="487">
        <f t="shared" si="166"/>
        <v>0</v>
      </c>
      <c r="ONR19" s="487">
        <f t="shared" si="166"/>
        <v>0</v>
      </c>
      <c r="ONS19" s="487">
        <f t="shared" si="166"/>
        <v>0</v>
      </c>
      <c r="ONT19" s="487">
        <f t="shared" si="166"/>
        <v>0</v>
      </c>
      <c r="ONU19" s="487">
        <f t="shared" si="166"/>
        <v>0</v>
      </c>
      <c r="ONV19" s="487">
        <f t="shared" si="166"/>
        <v>0</v>
      </c>
      <c r="ONW19" s="487">
        <f t="shared" si="166"/>
        <v>0</v>
      </c>
      <c r="ONX19" s="487">
        <f t="shared" si="166"/>
        <v>0</v>
      </c>
      <c r="ONY19" s="487">
        <f t="shared" si="166"/>
        <v>0</v>
      </c>
      <c r="ONZ19" s="487">
        <f t="shared" si="166"/>
        <v>0</v>
      </c>
      <c r="OOA19" s="487">
        <f t="shared" si="166"/>
        <v>0</v>
      </c>
      <c r="OOB19" s="487">
        <f t="shared" si="166"/>
        <v>0</v>
      </c>
      <c r="OOC19" s="487">
        <f t="shared" si="166"/>
        <v>0</v>
      </c>
      <c r="OOD19" s="487">
        <f t="shared" si="166"/>
        <v>0</v>
      </c>
      <c r="OOE19" s="487">
        <f t="shared" si="166"/>
        <v>0</v>
      </c>
      <c r="OOF19" s="487">
        <f t="shared" si="166"/>
        <v>0</v>
      </c>
      <c r="OOG19" s="487">
        <f t="shared" si="166"/>
        <v>0</v>
      </c>
      <c r="OOH19" s="487">
        <f t="shared" si="166"/>
        <v>0</v>
      </c>
      <c r="OOI19" s="487">
        <f t="shared" si="166"/>
        <v>0</v>
      </c>
      <c r="OOJ19" s="487">
        <f t="shared" si="166"/>
        <v>0</v>
      </c>
      <c r="OOK19" s="487">
        <f t="shared" si="166"/>
        <v>0</v>
      </c>
      <c r="OOL19" s="487">
        <f t="shared" si="166"/>
        <v>0</v>
      </c>
      <c r="OOM19" s="487">
        <f t="shared" si="166"/>
        <v>0</v>
      </c>
      <c r="OON19" s="487">
        <f t="shared" si="166"/>
        <v>0</v>
      </c>
      <c r="OOO19" s="487">
        <f t="shared" si="166"/>
        <v>0</v>
      </c>
      <c r="OOP19" s="487">
        <f t="shared" si="166"/>
        <v>0</v>
      </c>
      <c r="OOQ19" s="487">
        <f t="shared" si="166"/>
        <v>0</v>
      </c>
      <c r="OOR19" s="487">
        <f t="shared" si="166"/>
        <v>0</v>
      </c>
      <c r="OOS19" s="487">
        <f t="shared" si="166"/>
        <v>0</v>
      </c>
      <c r="OOT19" s="487">
        <f t="shared" si="166"/>
        <v>0</v>
      </c>
      <c r="OOU19" s="487">
        <f t="shared" si="166"/>
        <v>0</v>
      </c>
      <c r="OOV19" s="487">
        <f t="shared" si="166"/>
        <v>0</v>
      </c>
      <c r="OOW19" s="487">
        <f t="shared" si="166"/>
        <v>0</v>
      </c>
      <c r="OOX19" s="487">
        <f t="shared" si="166"/>
        <v>0</v>
      </c>
      <c r="OOY19" s="487">
        <f t="shared" si="166"/>
        <v>0</v>
      </c>
      <c r="OOZ19" s="487">
        <f t="shared" si="166"/>
        <v>0</v>
      </c>
      <c r="OPA19" s="487">
        <f t="shared" si="166"/>
        <v>0</v>
      </c>
      <c r="OPB19" s="487">
        <f t="shared" si="166"/>
        <v>0</v>
      </c>
      <c r="OPC19" s="487">
        <f t="shared" si="166"/>
        <v>0</v>
      </c>
      <c r="OPD19" s="487">
        <f t="shared" si="166"/>
        <v>0</v>
      </c>
      <c r="OPE19" s="487">
        <f t="shared" si="166"/>
        <v>0</v>
      </c>
      <c r="OPF19" s="487">
        <f t="shared" si="166"/>
        <v>0</v>
      </c>
      <c r="OPG19" s="487">
        <f t="shared" si="166"/>
        <v>0</v>
      </c>
      <c r="OPH19" s="487">
        <f t="shared" si="166"/>
        <v>0</v>
      </c>
      <c r="OPI19" s="487">
        <f t="shared" ref="OPI19:ORT19" si="167">OPE8</f>
        <v>0</v>
      </c>
      <c r="OPJ19" s="487">
        <f t="shared" si="167"/>
        <v>0</v>
      </c>
      <c r="OPK19" s="487">
        <f t="shared" si="167"/>
        <v>0</v>
      </c>
      <c r="OPL19" s="487">
        <f t="shared" si="167"/>
        <v>0</v>
      </c>
      <c r="OPM19" s="487">
        <f t="shared" si="167"/>
        <v>0</v>
      </c>
      <c r="OPN19" s="487">
        <f t="shared" si="167"/>
        <v>0</v>
      </c>
      <c r="OPO19" s="487">
        <f t="shared" si="167"/>
        <v>0</v>
      </c>
      <c r="OPP19" s="487">
        <f t="shared" si="167"/>
        <v>0</v>
      </c>
      <c r="OPQ19" s="487">
        <f t="shared" si="167"/>
        <v>0</v>
      </c>
      <c r="OPR19" s="487">
        <f t="shared" si="167"/>
        <v>0</v>
      </c>
      <c r="OPS19" s="487">
        <f t="shared" si="167"/>
        <v>0</v>
      </c>
      <c r="OPT19" s="487">
        <f t="shared" si="167"/>
        <v>0</v>
      </c>
      <c r="OPU19" s="487">
        <f t="shared" si="167"/>
        <v>0</v>
      </c>
      <c r="OPV19" s="487">
        <f t="shared" si="167"/>
        <v>0</v>
      </c>
      <c r="OPW19" s="487">
        <f t="shared" si="167"/>
        <v>0</v>
      </c>
      <c r="OPX19" s="487">
        <f t="shared" si="167"/>
        <v>0</v>
      </c>
      <c r="OPY19" s="487">
        <f t="shared" si="167"/>
        <v>0</v>
      </c>
      <c r="OPZ19" s="487">
        <f t="shared" si="167"/>
        <v>0</v>
      </c>
      <c r="OQA19" s="487">
        <f t="shared" si="167"/>
        <v>0</v>
      </c>
      <c r="OQB19" s="487">
        <f t="shared" si="167"/>
        <v>0</v>
      </c>
      <c r="OQC19" s="487">
        <f t="shared" si="167"/>
        <v>0</v>
      </c>
      <c r="OQD19" s="487">
        <f t="shared" si="167"/>
        <v>0</v>
      </c>
      <c r="OQE19" s="487">
        <f t="shared" si="167"/>
        <v>0</v>
      </c>
      <c r="OQF19" s="487">
        <f t="shared" si="167"/>
        <v>0</v>
      </c>
      <c r="OQG19" s="487">
        <f t="shared" si="167"/>
        <v>0</v>
      </c>
      <c r="OQH19" s="487">
        <f t="shared" si="167"/>
        <v>0</v>
      </c>
      <c r="OQI19" s="487">
        <f t="shared" si="167"/>
        <v>0</v>
      </c>
      <c r="OQJ19" s="487">
        <f t="shared" si="167"/>
        <v>0</v>
      </c>
      <c r="OQK19" s="487">
        <f t="shared" si="167"/>
        <v>0</v>
      </c>
      <c r="OQL19" s="487">
        <f t="shared" si="167"/>
        <v>0</v>
      </c>
      <c r="OQM19" s="487">
        <f t="shared" si="167"/>
        <v>0</v>
      </c>
      <c r="OQN19" s="487">
        <f t="shared" si="167"/>
        <v>0</v>
      </c>
      <c r="OQO19" s="487">
        <f t="shared" si="167"/>
        <v>0</v>
      </c>
      <c r="OQP19" s="487">
        <f t="shared" si="167"/>
        <v>0</v>
      </c>
      <c r="OQQ19" s="487">
        <f t="shared" si="167"/>
        <v>0</v>
      </c>
      <c r="OQR19" s="487">
        <f t="shared" si="167"/>
        <v>0</v>
      </c>
      <c r="OQS19" s="487">
        <f t="shared" si="167"/>
        <v>0</v>
      </c>
      <c r="OQT19" s="487">
        <f t="shared" si="167"/>
        <v>0</v>
      </c>
      <c r="OQU19" s="487">
        <f t="shared" si="167"/>
        <v>0</v>
      </c>
      <c r="OQV19" s="487">
        <f t="shared" si="167"/>
        <v>0</v>
      </c>
      <c r="OQW19" s="487">
        <f t="shared" si="167"/>
        <v>0</v>
      </c>
      <c r="OQX19" s="487">
        <f t="shared" si="167"/>
        <v>0</v>
      </c>
      <c r="OQY19" s="487">
        <f t="shared" si="167"/>
        <v>0</v>
      </c>
      <c r="OQZ19" s="487">
        <f t="shared" si="167"/>
        <v>0</v>
      </c>
      <c r="ORA19" s="487">
        <f t="shared" si="167"/>
        <v>0</v>
      </c>
      <c r="ORB19" s="487">
        <f t="shared" si="167"/>
        <v>0</v>
      </c>
      <c r="ORC19" s="487">
        <f t="shared" si="167"/>
        <v>0</v>
      </c>
      <c r="ORD19" s="487">
        <f t="shared" si="167"/>
        <v>0</v>
      </c>
      <c r="ORE19" s="487">
        <f t="shared" si="167"/>
        <v>0</v>
      </c>
      <c r="ORF19" s="487">
        <f t="shared" si="167"/>
        <v>0</v>
      </c>
      <c r="ORG19" s="487">
        <f t="shared" si="167"/>
        <v>0</v>
      </c>
      <c r="ORH19" s="487">
        <f t="shared" si="167"/>
        <v>0</v>
      </c>
      <c r="ORI19" s="487">
        <f t="shared" si="167"/>
        <v>0</v>
      </c>
      <c r="ORJ19" s="487">
        <f t="shared" si="167"/>
        <v>0</v>
      </c>
      <c r="ORK19" s="487">
        <f t="shared" si="167"/>
        <v>0</v>
      </c>
      <c r="ORL19" s="487">
        <f t="shared" si="167"/>
        <v>0</v>
      </c>
      <c r="ORM19" s="487">
        <f t="shared" si="167"/>
        <v>0</v>
      </c>
      <c r="ORN19" s="487">
        <f t="shared" si="167"/>
        <v>0</v>
      </c>
      <c r="ORO19" s="487">
        <f t="shared" si="167"/>
        <v>0</v>
      </c>
      <c r="ORP19" s="487">
        <f t="shared" si="167"/>
        <v>0</v>
      </c>
      <c r="ORQ19" s="487">
        <f t="shared" si="167"/>
        <v>0</v>
      </c>
      <c r="ORR19" s="487">
        <f t="shared" si="167"/>
        <v>0</v>
      </c>
      <c r="ORS19" s="487">
        <f t="shared" si="167"/>
        <v>0</v>
      </c>
      <c r="ORT19" s="487">
        <f t="shared" si="167"/>
        <v>0</v>
      </c>
      <c r="ORU19" s="487">
        <f t="shared" ref="ORU19:OUF19" si="168">ORQ8</f>
        <v>0</v>
      </c>
      <c r="ORV19" s="487">
        <f t="shared" si="168"/>
        <v>0</v>
      </c>
      <c r="ORW19" s="487">
        <f t="shared" si="168"/>
        <v>0</v>
      </c>
      <c r="ORX19" s="487">
        <f t="shared" si="168"/>
        <v>0</v>
      </c>
      <c r="ORY19" s="487">
        <f t="shared" si="168"/>
        <v>0</v>
      </c>
      <c r="ORZ19" s="487">
        <f t="shared" si="168"/>
        <v>0</v>
      </c>
      <c r="OSA19" s="487">
        <f t="shared" si="168"/>
        <v>0</v>
      </c>
      <c r="OSB19" s="487">
        <f t="shared" si="168"/>
        <v>0</v>
      </c>
      <c r="OSC19" s="487">
        <f t="shared" si="168"/>
        <v>0</v>
      </c>
      <c r="OSD19" s="487">
        <f t="shared" si="168"/>
        <v>0</v>
      </c>
      <c r="OSE19" s="487">
        <f t="shared" si="168"/>
        <v>0</v>
      </c>
      <c r="OSF19" s="487">
        <f t="shared" si="168"/>
        <v>0</v>
      </c>
      <c r="OSG19" s="487">
        <f t="shared" si="168"/>
        <v>0</v>
      </c>
      <c r="OSH19" s="487">
        <f t="shared" si="168"/>
        <v>0</v>
      </c>
      <c r="OSI19" s="487">
        <f t="shared" si="168"/>
        <v>0</v>
      </c>
      <c r="OSJ19" s="487">
        <f t="shared" si="168"/>
        <v>0</v>
      </c>
      <c r="OSK19" s="487">
        <f t="shared" si="168"/>
        <v>0</v>
      </c>
      <c r="OSL19" s="487">
        <f t="shared" si="168"/>
        <v>0</v>
      </c>
      <c r="OSM19" s="487">
        <f t="shared" si="168"/>
        <v>0</v>
      </c>
      <c r="OSN19" s="487">
        <f t="shared" si="168"/>
        <v>0</v>
      </c>
      <c r="OSO19" s="487">
        <f t="shared" si="168"/>
        <v>0</v>
      </c>
      <c r="OSP19" s="487">
        <f t="shared" si="168"/>
        <v>0</v>
      </c>
      <c r="OSQ19" s="487">
        <f t="shared" si="168"/>
        <v>0</v>
      </c>
      <c r="OSR19" s="487">
        <f t="shared" si="168"/>
        <v>0</v>
      </c>
      <c r="OSS19" s="487">
        <f t="shared" si="168"/>
        <v>0</v>
      </c>
      <c r="OST19" s="487">
        <f t="shared" si="168"/>
        <v>0</v>
      </c>
      <c r="OSU19" s="487">
        <f t="shared" si="168"/>
        <v>0</v>
      </c>
      <c r="OSV19" s="487">
        <f t="shared" si="168"/>
        <v>0</v>
      </c>
      <c r="OSW19" s="487">
        <f t="shared" si="168"/>
        <v>0</v>
      </c>
      <c r="OSX19" s="487">
        <f t="shared" si="168"/>
        <v>0</v>
      </c>
      <c r="OSY19" s="487">
        <f t="shared" si="168"/>
        <v>0</v>
      </c>
      <c r="OSZ19" s="487">
        <f t="shared" si="168"/>
        <v>0</v>
      </c>
      <c r="OTA19" s="487">
        <f t="shared" si="168"/>
        <v>0</v>
      </c>
      <c r="OTB19" s="487">
        <f t="shared" si="168"/>
        <v>0</v>
      </c>
      <c r="OTC19" s="487">
        <f t="shared" si="168"/>
        <v>0</v>
      </c>
      <c r="OTD19" s="487">
        <f t="shared" si="168"/>
        <v>0</v>
      </c>
      <c r="OTE19" s="487">
        <f t="shared" si="168"/>
        <v>0</v>
      </c>
      <c r="OTF19" s="487">
        <f t="shared" si="168"/>
        <v>0</v>
      </c>
      <c r="OTG19" s="487">
        <f t="shared" si="168"/>
        <v>0</v>
      </c>
      <c r="OTH19" s="487">
        <f t="shared" si="168"/>
        <v>0</v>
      </c>
      <c r="OTI19" s="487">
        <f t="shared" si="168"/>
        <v>0</v>
      </c>
      <c r="OTJ19" s="487">
        <f t="shared" si="168"/>
        <v>0</v>
      </c>
      <c r="OTK19" s="487">
        <f t="shared" si="168"/>
        <v>0</v>
      </c>
      <c r="OTL19" s="487">
        <f t="shared" si="168"/>
        <v>0</v>
      </c>
      <c r="OTM19" s="487">
        <f t="shared" si="168"/>
        <v>0</v>
      </c>
      <c r="OTN19" s="487">
        <f t="shared" si="168"/>
        <v>0</v>
      </c>
      <c r="OTO19" s="487">
        <f t="shared" si="168"/>
        <v>0</v>
      </c>
      <c r="OTP19" s="487">
        <f t="shared" si="168"/>
        <v>0</v>
      </c>
      <c r="OTQ19" s="487">
        <f t="shared" si="168"/>
        <v>0</v>
      </c>
      <c r="OTR19" s="487">
        <f t="shared" si="168"/>
        <v>0</v>
      </c>
      <c r="OTS19" s="487">
        <f t="shared" si="168"/>
        <v>0</v>
      </c>
      <c r="OTT19" s="487">
        <f t="shared" si="168"/>
        <v>0</v>
      </c>
      <c r="OTU19" s="487">
        <f t="shared" si="168"/>
        <v>0</v>
      </c>
      <c r="OTV19" s="487">
        <f t="shared" si="168"/>
        <v>0</v>
      </c>
      <c r="OTW19" s="487">
        <f t="shared" si="168"/>
        <v>0</v>
      </c>
      <c r="OTX19" s="487">
        <f t="shared" si="168"/>
        <v>0</v>
      </c>
      <c r="OTY19" s="487">
        <f t="shared" si="168"/>
        <v>0</v>
      </c>
      <c r="OTZ19" s="487">
        <f t="shared" si="168"/>
        <v>0</v>
      </c>
      <c r="OUA19" s="487">
        <f t="shared" si="168"/>
        <v>0</v>
      </c>
      <c r="OUB19" s="487">
        <f t="shared" si="168"/>
        <v>0</v>
      </c>
      <c r="OUC19" s="487">
        <f t="shared" si="168"/>
        <v>0</v>
      </c>
      <c r="OUD19" s="487">
        <f t="shared" si="168"/>
        <v>0</v>
      </c>
      <c r="OUE19" s="487">
        <f t="shared" si="168"/>
        <v>0</v>
      </c>
      <c r="OUF19" s="487">
        <f t="shared" si="168"/>
        <v>0</v>
      </c>
      <c r="OUG19" s="487">
        <f t="shared" ref="OUG19:OWR19" si="169">OUC8</f>
        <v>0</v>
      </c>
      <c r="OUH19" s="487">
        <f t="shared" si="169"/>
        <v>0</v>
      </c>
      <c r="OUI19" s="487">
        <f t="shared" si="169"/>
        <v>0</v>
      </c>
      <c r="OUJ19" s="487">
        <f t="shared" si="169"/>
        <v>0</v>
      </c>
      <c r="OUK19" s="487">
        <f t="shared" si="169"/>
        <v>0</v>
      </c>
      <c r="OUL19" s="487">
        <f t="shared" si="169"/>
        <v>0</v>
      </c>
      <c r="OUM19" s="487">
        <f t="shared" si="169"/>
        <v>0</v>
      </c>
      <c r="OUN19" s="487">
        <f t="shared" si="169"/>
        <v>0</v>
      </c>
      <c r="OUO19" s="487">
        <f t="shared" si="169"/>
        <v>0</v>
      </c>
      <c r="OUP19" s="487">
        <f t="shared" si="169"/>
        <v>0</v>
      </c>
      <c r="OUQ19" s="487">
        <f t="shared" si="169"/>
        <v>0</v>
      </c>
      <c r="OUR19" s="487">
        <f t="shared" si="169"/>
        <v>0</v>
      </c>
      <c r="OUS19" s="487">
        <f t="shared" si="169"/>
        <v>0</v>
      </c>
      <c r="OUT19" s="487">
        <f t="shared" si="169"/>
        <v>0</v>
      </c>
      <c r="OUU19" s="487">
        <f t="shared" si="169"/>
        <v>0</v>
      </c>
      <c r="OUV19" s="487">
        <f t="shared" si="169"/>
        <v>0</v>
      </c>
      <c r="OUW19" s="487">
        <f t="shared" si="169"/>
        <v>0</v>
      </c>
      <c r="OUX19" s="487">
        <f t="shared" si="169"/>
        <v>0</v>
      </c>
      <c r="OUY19" s="487">
        <f t="shared" si="169"/>
        <v>0</v>
      </c>
      <c r="OUZ19" s="487">
        <f t="shared" si="169"/>
        <v>0</v>
      </c>
      <c r="OVA19" s="487">
        <f t="shared" si="169"/>
        <v>0</v>
      </c>
      <c r="OVB19" s="487">
        <f t="shared" si="169"/>
        <v>0</v>
      </c>
      <c r="OVC19" s="487">
        <f t="shared" si="169"/>
        <v>0</v>
      </c>
      <c r="OVD19" s="487">
        <f t="shared" si="169"/>
        <v>0</v>
      </c>
      <c r="OVE19" s="487">
        <f t="shared" si="169"/>
        <v>0</v>
      </c>
      <c r="OVF19" s="487">
        <f t="shared" si="169"/>
        <v>0</v>
      </c>
      <c r="OVG19" s="487">
        <f t="shared" si="169"/>
        <v>0</v>
      </c>
      <c r="OVH19" s="487">
        <f t="shared" si="169"/>
        <v>0</v>
      </c>
      <c r="OVI19" s="487">
        <f t="shared" si="169"/>
        <v>0</v>
      </c>
      <c r="OVJ19" s="487">
        <f t="shared" si="169"/>
        <v>0</v>
      </c>
      <c r="OVK19" s="487">
        <f t="shared" si="169"/>
        <v>0</v>
      </c>
      <c r="OVL19" s="487">
        <f t="shared" si="169"/>
        <v>0</v>
      </c>
      <c r="OVM19" s="487">
        <f t="shared" si="169"/>
        <v>0</v>
      </c>
      <c r="OVN19" s="487">
        <f t="shared" si="169"/>
        <v>0</v>
      </c>
      <c r="OVO19" s="487">
        <f t="shared" si="169"/>
        <v>0</v>
      </c>
      <c r="OVP19" s="487">
        <f t="shared" si="169"/>
        <v>0</v>
      </c>
      <c r="OVQ19" s="487">
        <f t="shared" si="169"/>
        <v>0</v>
      </c>
      <c r="OVR19" s="487">
        <f t="shared" si="169"/>
        <v>0</v>
      </c>
      <c r="OVS19" s="487">
        <f t="shared" si="169"/>
        <v>0</v>
      </c>
      <c r="OVT19" s="487">
        <f t="shared" si="169"/>
        <v>0</v>
      </c>
      <c r="OVU19" s="487">
        <f t="shared" si="169"/>
        <v>0</v>
      </c>
      <c r="OVV19" s="487">
        <f t="shared" si="169"/>
        <v>0</v>
      </c>
      <c r="OVW19" s="487">
        <f t="shared" si="169"/>
        <v>0</v>
      </c>
      <c r="OVX19" s="487">
        <f t="shared" si="169"/>
        <v>0</v>
      </c>
      <c r="OVY19" s="487">
        <f t="shared" si="169"/>
        <v>0</v>
      </c>
      <c r="OVZ19" s="487">
        <f t="shared" si="169"/>
        <v>0</v>
      </c>
      <c r="OWA19" s="487">
        <f t="shared" si="169"/>
        <v>0</v>
      </c>
      <c r="OWB19" s="487">
        <f t="shared" si="169"/>
        <v>0</v>
      </c>
      <c r="OWC19" s="487">
        <f t="shared" si="169"/>
        <v>0</v>
      </c>
      <c r="OWD19" s="487">
        <f t="shared" si="169"/>
        <v>0</v>
      </c>
      <c r="OWE19" s="487">
        <f t="shared" si="169"/>
        <v>0</v>
      </c>
      <c r="OWF19" s="487">
        <f t="shared" si="169"/>
        <v>0</v>
      </c>
      <c r="OWG19" s="487">
        <f t="shared" si="169"/>
        <v>0</v>
      </c>
      <c r="OWH19" s="487">
        <f t="shared" si="169"/>
        <v>0</v>
      </c>
      <c r="OWI19" s="487">
        <f t="shared" si="169"/>
        <v>0</v>
      </c>
      <c r="OWJ19" s="487">
        <f t="shared" si="169"/>
        <v>0</v>
      </c>
      <c r="OWK19" s="487">
        <f t="shared" si="169"/>
        <v>0</v>
      </c>
      <c r="OWL19" s="487">
        <f t="shared" si="169"/>
        <v>0</v>
      </c>
      <c r="OWM19" s="487">
        <f t="shared" si="169"/>
        <v>0</v>
      </c>
      <c r="OWN19" s="487">
        <f t="shared" si="169"/>
        <v>0</v>
      </c>
      <c r="OWO19" s="487">
        <f t="shared" si="169"/>
        <v>0</v>
      </c>
      <c r="OWP19" s="487">
        <f t="shared" si="169"/>
        <v>0</v>
      </c>
      <c r="OWQ19" s="487">
        <f t="shared" si="169"/>
        <v>0</v>
      </c>
      <c r="OWR19" s="487">
        <f t="shared" si="169"/>
        <v>0</v>
      </c>
      <c r="OWS19" s="487">
        <f t="shared" ref="OWS19:OZD19" si="170">OWO8</f>
        <v>0</v>
      </c>
      <c r="OWT19" s="487">
        <f t="shared" si="170"/>
        <v>0</v>
      </c>
      <c r="OWU19" s="487">
        <f t="shared" si="170"/>
        <v>0</v>
      </c>
      <c r="OWV19" s="487">
        <f t="shared" si="170"/>
        <v>0</v>
      </c>
      <c r="OWW19" s="487">
        <f t="shared" si="170"/>
        <v>0</v>
      </c>
      <c r="OWX19" s="487">
        <f t="shared" si="170"/>
        <v>0</v>
      </c>
      <c r="OWY19" s="487">
        <f t="shared" si="170"/>
        <v>0</v>
      </c>
      <c r="OWZ19" s="487">
        <f t="shared" si="170"/>
        <v>0</v>
      </c>
      <c r="OXA19" s="487">
        <f t="shared" si="170"/>
        <v>0</v>
      </c>
      <c r="OXB19" s="487">
        <f t="shared" si="170"/>
        <v>0</v>
      </c>
      <c r="OXC19" s="487">
        <f t="shared" si="170"/>
        <v>0</v>
      </c>
      <c r="OXD19" s="487">
        <f t="shared" si="170"/>
        <v>0</v>
      </c>
      <c r="OXE19" s="487">
        <f t="shared" si="170"/>
        <v>0</v>
      </c>
      <c r="OXF19" s="487">
        <f t="shared" si="170"/>
        <v>0</v>
      </c>
      <c r="OXG19" s="487">
        <f t="shared" si="170"/>
        <v>0</v>
      </c>
      <c r="OXH19" s="487">
        <f t="shared" si="170"/>
        <v>0</v>
      </c>
      <c r="OXI19" s="487">
        <f t="shared" si="170"/>
        <v>0</v>
      </c>
      <c r="OXJ19" s="487">
        <f t="shared" si="170"/>
        <v>0</v>
      </c>
      <c r="OXK19" s="487">
        <f t="shared" si="170"/>
        <v>0</v>
      </c>
      <c r="OXL19" s="487">
        <f t="shared" si="170"/>
        <v>0</v>
      </c>
      <c r="OXM19" s="487">
        <f t="shared" si="170"/>
        <v>0</v>
      </c>
      <c r="OXN19" s="487">
        <f t="shared" si="170"/>
        <v>0</v>
      </c>
      <c r="OXO19" s="487">
        <f t="shared" si="170"/>
        <v>0</v>
      </c>
      <c r="OXP19" s="487">
        <f t="shared" si="170"/>
        <v>0</v>
      </c>
      <c r="OXQ19" s="487">
        <f t="shared" si="170"/>
        <v>0</v>
      </c>
      <c r="OXR19" s="487">
        <f t="shared" si="170"/>
        <v>0</v>
      </c>
      <c r="OXS19" s="487">
        <f t="shared" si="170"/>
        <v>0</v>
      </c>
      <c r="OXT19" s="487">
        <f t="shared" si="170"/>
        <v>0</v>
      </c>
      <c r="OXU19" s="487">
        <f t="shared" si="170"/>
        <v>0</v>
      </c>
      <c r="OXV19" s="487">
        <f t="shared" si="170"/>
        <v>0</v>
      </c>
      <c r="OXW19" s="487">
        <f t="shared" si="170"/>
        <v>0</v>
      </c>
      <c r="OXX19" s="487">
        <f t="shared" si="170"/>
        <v>0</v>
      </c>
      <c r="OXY19" s="487">
        <f t="shared" si="170"/>
        <v>0</v>
      </c>
      <c r="OXZ19" s="487">
        <f t="shared" si="170"/>
        <v>0</v>
      </c>
      <c r="OYA19" s="487">
        <f t="shared" si="170"/>
        <v>0</v>
      </c>
      <c r="OYB19" s="487">
        <f t="shared" si="170"/>
        <v>0</v>
      </c>
      <c r="OYC19" s="487">
        <f t="shared" si="170"/>
        <v>0</v>
      </c>
      <c r="OYD19" s="487">
        <f t="shared" si="170"/>
        <v>0</v>
      </c>
      <c r="OYE19" s="487">
        <f t="shared" si="170"/>
        <v>0</v>
      </c>
      <c r="OYF19" s="487">
        <f t="shared" si="170"/>
        <v>0</v>
      </c>
      <c r="OYG19" s="487">
        <f t="shared" si="170"/>
        <v>0</v>
      </c>
      <c r="OYH19" s="487">
        <f t="shared" si="170"/>
        <v>0</v>
      </c>
      <c r="OYI19" s="487">
        <f t="shared" si="170"/>
        <v>0</v>
      </c>
      <c r="OYJ19" s="487">
        <f t="shared" si="170"/>
        <v>0</v>
      </c>
      <c r="OYK19" s="487">
        <f t="shared" si="170"/>
        <v>0</v>
      </c>
      <c r="OYL19" s="487">
        <f t="shared" si="170"/>
        <v>0</v>
      </c>
      <c r="OYM19" s="487">
        <f t="shared" si="170"/>
        <v>0</v>
      </c>
      <c r="OYN19" s="487">
        <f t="shared" si="170"/>
        <v>0</v>
      </c>
      <c r="OYO19" s="487">
        <f t="shared" si="170"/>
        <v>0</v>
      </c>
      <c r="OYP19" s="487">
        <f t="shared" si="170"/>
        <v>0</v>
      </c>
      <c r="OYQ19" s="487">
        <f t="shared" si="170"/>
        <v>0</v>
      </c>
      <c r="OYR19" s="487">
        <f t="shared" si="170"/>
        <v>0</v>
      </c>
      <c r="OYS19" s="487">
        <f t="shared" si="170"/>
        <v>0</v>
      </c>
      <c r="OYT19" s="487">
        <f t="shared" si="170"/>
        <v>0</v>
      </c>
      <c r="OYU19" s="487">
        <f t="shared" si="170"/>
        <v>0</v>
      </c>
      <c r="OYV19" s="487">
        <f t="shared" si="170"/>
        <v>0</v>
      </c>
      <c r="OYW19" s="487">
        <f t="shared" si="170"/>
        <v>0</v>
      </c>
      <c r="OYX19" s="487">
        <f t="shared" si="170"/>
        <v>0</v>
      </c>
      <c r="OYY19" s="487">
        <f t="shared" si="170"/>
        <v>0</v>
      </c>
      <c r="OYZ19" s="487">
        <f t="shared" si="170"/>
        <v>0</v>
      </c>
      <c r="OZA19" s="487">
        <f t="shared" si="170"/>
        <v>0</v>
      </c>
      <c r="OZB19" s="487">
        <f t="shared" si="170"/>
        <v>0</v>
      </c>
      <c r="OZC19" s="487">
        <f t="shared" si="170"/>
        <v>0</v>
      </c>
      <c r="OZD19" s="487">
        <f t="shared" si="170"/>
        <v>0</v>
      </c>
      <c r="OZE19" s="487">
        <f t="shared" ref="OZE19:PBP19" si="171">OZA8</f>
        <v>0</v>
      </c>
      <c r="OZF19" s="487">
        <f t="shared" si="171"/>
        <v>0</v>
      </c>
      <c r="OZG19" s="487">
        <f t="shared" si="171"/>
        <v>0</v>
      </c>
      <c r="OZH19" s="487">
        <f t="shared" si="171"/>
        <v>0</v>
      </c>
      <c r="OZI19" s="487">
        <f t="shared" si="171"/>
        <v>0</v>
      </c>
      <c r="OZJ19" s="487">
        <f t="shared" si="171"/>
        <v>0</v>
      </c>
      <c r="OZK19" s="487">
        <f t="shared" si="171"/>
        <v>0</v>
      </c>
      <c r="OZL19" s="487">
        <f t="shared" si="171"/>
        <v>0</v>
      </c>
      <c r="OZM19" s="487">
        <f t="shared" si="171"/>
        <v>0</v>
      </c>
      <c r="OZN19" s="487">
        <f t="shared" si="171"/>
        <v>0</v>
      </c>
      <c r="OZO19" s="487">
        <f t="shared" si="171"/>
        <v>0</v>
      </c>
      <c r="OZP19" s="487">
        <f t="shared" si="171"/>
        <v>0</v>
      </c>
      <c r="OZQ19" s="487">
        <f t="shared" si="171"/>
        <v>0</v>
      </c>
      <c r="OZR19" s="487">
        <f t="shared" si="171"/>
        <v>0</v>
      </c>
      <c r="OZS19" s="487">
        <f t="shared" si="171"/>
        <v>0</v>
      </c>
      <c r="OZT19" s="487">
        <f t="shared" si="171"/>
        <v>0</v>
      </c>
      <c r="OZU19" s="487">
        <f t="shared" si="171"/>
        <v>0</v>
      </c>
      <c r="OZV19" s="487">
        <f t="shared" si="171"/>
        <v>0</v>
      </c>
      <c r="OZW19" s="487">
        <f t="shared" si="171"/>
        <v>0</v>
      </c>
      <c r="OZX19" s="487">
        <f t="shared" si="171"/>
        <v>0</v>
      </c>
      <c r="OZY19" s="487">
        <f t="shared" si="171"/>
        <v>0</v>
      </c>
      <c r="OZZ19" s="487">
        <f t="shared" si="171"/>
        <v>0</v>
      </c>
      <c r="PAA19" s="487">
        <f t="shared" si="171"/>
        <v>0</v>
      </c>
      <c r="PAB19" s="487">
        <f t="shared" si="171"/>
        <v>0</v>
      </c>
      <c r="PAC19" s="487">
        <f t="shared" si="171"/>
        <v>0</v>
      </c>
      <c r="PAD19" s="487">
        <f t="shared" si="171"/>
        <v>0</v>
      </c>
      <c r="PAE19" s="487">
        <f t="shared" si="171"/>
        <v>0</v>
      </c>
      <c r="PAF19" s="487">
        <f t="shared" si="171"/>
        <v>0</v>
      </c>
      <c r="PAG19" s="487">
        <f t="shared" si="171"/>
        <v>0</v>
      </c>
      <c r="PAH19" s="487">
        <f t="shared" si="171"/>
        <v>0</v>
      </c>
      <c r="PAI19" s="487">
        <f t="shared" si="171"/>
        <v>0</v>
      </c>
      <c r="PAJ19" s="487">
        <f t="shared" si="171"/>
        <v>0</v>
      </c>
      <c r="PAK19" s="487">
        <f t="shared" si="171"/>
        <v>0</v>
      </c>
      <c r="PAL19" s="487">
        <f t="shared" si="171"/>
        <v>0</v>
      </c>
      <c r="PAM19" s="487">
        <f t="shared" si="171"/>
        <v>0</v>
      </c>
      <c r="PAN19" s="487">
        <f t="shared" si="171"/>
        <v>0</v>
      </c>
      <c r="PAO19" s="487">
        <f t="shared" si="171"/>
        <v>0</v>
      </c>
      <c r="PAP19" s="487">
        <f t="shared" si="171"/>
        <v>0</v>
      </c>
      <c r="PAQ19" s="487">
        <f t="shared" si="171"/>
        <v>0</v>
      </c>
      <c r="PAR19" s="487">
        <f t="shared" si="171"/>
        <v>0</v>
      </c>
      <c r="PAS19" s="487">
        <f t="shared" si="171"/>
        <v>0</v>
      </c>
      <c r="PAT19" s="487">
        <f t="shared" si="171"/>
        <v>0</v>
      </c>
      <c r="PAU19" s="487">
        <f t="shared" si="171"/>
        <v>0</v>
      </c>
      <c r="PAV19" s="487">
        <f t="shared" si="171"/>
        <v>0</v>
      </c>
      <c r="PAW19" s="487">
        <f t="shared" si="171"/>
        <v>0</v>
      </c>
      <c r="PAX19" s="487">
        <f t="shared" si="171"/>
        <v>0</v>
      </c>
      <c r="PAY19" s="487">
        <f t="shared" si="171"/>
        <v>0</v>
      </c>
      <c r="PAZ19" s="487">
        <f t="shared" si="171"/>
        <v>0</v>
      </c>
      <c r="PBA19" s="487">
        <f t="shared" si="171"/>
        <v>0</v>
      </c>
      <c r="PBB19" s="487">
        <f t="shared" si="171"/>
        <v>0</v>
      </c>
      <c r="PBC19" s="487">
        <f t="shared" si="171"/>
        <v>0</v>
      </c>
      <c r="PBD19" s="487">
        <f t="shared" si="171"/>
        <v>0</v>
      </c>
      <c r="PBE19" s="487">
        <f t="shared" si="171"/>
        <v>0</v>
      </c>
      <c r="PBF19" s="487">
        <f t="shared" si="171"/>
        <v>0</v>
      </c>
      <c r="PBG19" s="487">
        <f t="shared" si="171"/>
        <v>0</v>
      </c>
      <c r="PBH19" s="487">
        <f t="shared" si="171"/>
        <v>0</v>
      </c>
      <c r="PBI19" s="487">
        <f t="shared" si="171"/>
        <v>0</v>
      </c>
      <c r="PBJ19" s="487">
        <f t="shared" si="171"/>
        <v>0</v>
      </c>
      <c r="PBK19" s="487">
        <f t="shared" si="171"/>
        <v>0</v>
      </c>
      <c r="PBL19" s="487">
        <f t="shared" si="171"/>
        <v>0</v>
      </c>
      <c r="PBM19" s="487">
        <f t="shared" si="171"/>
        <v>0</v>
      </c>
      <c r="PBN19" s="487">
        <f t="shared" si="171"/>
        <v>0</v>
      </c>
      <c r="PBO19" s="487">
        <f t="shared" si="171"/>
        <v>0</v>
      </c>
      <c r="PBP19" s="487">
        <f t="shared" si="171"/>
        <v>0</v>
      </c>
      <c r="PBQ19" s="487">
        <f t="shared" ref="PBQ19:PEB19" si="172">PBM8</f>
        <v>0</v>
      </c>
      <c r="PBR19" s="487">
        <f t="shared" si="172"/>
        <v>0</v>
      </c>
      <c r="PBS19" s="487">
        <f t="shared" si="172"/>
        <v>0</v>
      </c>
      <c r="PBT19" s="487">
        <f t="shared" si="172"/>
        <v>0</v>
      </c>
      <c r="PBU19" s="487">
        <f t="shared" si="172"/>
        <v>0</v>
      </c>
      <c r="PBV19" s="487">
        <f t="shared" si="172"/>
        <v>0</v>
      </c>
      <c r="PBW19" s="487">
        <f t="shared" si="172"/>
        <v>0</v>
      </c>
      <c r="PBX19" s="487">
        <f t="shared" si="172"/>
        <v>0</v>
      </c>
      <c r="PBY19" s="487">
        <f t="shared" si="172"/>
        <v>0</v>
      </c>
      <c r="PBZ19" s="487">
        <f t="shared" si="172"/>
        <v>0</v>
      </c>
      <c r="PCA19" s="487">
        <f t="shared" si="172"/>
        <v>0</v>
      </c>
      <c r="PCB19" s="487">
        <f t="shared" si="172"/>
        <v>0</v>
      </c>
      <c r="PCC19" s="487">
        <f t="shared" si="172"/>
        <v>0</v>
      </c>
      <c r="PCD19" s="487">
        <f t="shared" si="172"/>
        <v>0</v>
      </c>
      <c r="PCE19" s="487">
        <f t="shared" si="172"/>
        <v>0</v>
      </c>
      <c r="PCF19" s="487">
        <f t="shared" si="172"/>
        <v>0</v>
      </c>
      <c r="PCG19" s="487">
        <f t="shared" si="172"/>
        <v>0</v>
      </c>
      <c r="PCH19" s="487">
        <f t="shared" si="172"/>
        <v>0</v>
      </c>
      <c r="PCI19" s="487">
        <f t="shared" si="172"/>
        <v>0</v>
      </c>
      <c r="PCJ19" s="487">
        <f t="shared" si="172"/>
        <v>0</v>
      </c>
      <c r="PCK19" s="487">
        <f t="shared" si="172"/>
        <v>0</v>
      </c>
      <c r="PCL19" s="487">
        <f t="shared" si="172"/>
        <v>0</v>
      </c>
      <c r="PCM19" s="487">
        <f t="shared" si="172"/>
        <v>0</v>
      </c>
      <c r="PCN19" s="487">
        <f t="shared" si="172"/>
        <v>0</v>
      </c>
      <c r="PCO19" s="487">
        <f t="shared" si="172"/>
        <v>0</v>
      </c>
      <c r="PCP19" s="487">
        <f t="shared" si="172"/>
        <v>0</v>
      </c>
      <c r="PCQ19" s="487">
        <f t="shared" si="172"/>
        <v>0</v>
      </c>
      <c r="PCR19" s="487">
        <f t="shared" si="172"/>
        <v>0</v>
      </c>
      <c r="PCS19" s="487">
        <f t="shared" si="172"/>
        <v>0</v>
      </c>
      <c r="PCT19" s="487">
        <f t="shared" si="172"/>
        <v>0</v>
      </c>
      <c r="PCU19" s="487">
        <f t="shared" si="172"/>
        <v>0</v>
      </c>
      <c r="PCV19" s="487">
        <f t="shared" si="172"/>
        <v>0</v>
      </c>
      <c r="PCW19" s="487">
        <f t="shared" si="172"/>
        <v>0</v>
      </c>
      <c r="PCX19" s="487">
        <f t="shared" si="172"/>
        <v>0</v>
      </c>
      <c r="PCY19" s="487">
        <f t="shared" si="172"/>
        <v>0</v>
      </c>
      <c r="PCZ19" s="487">
        <f t="shared" si="172"/>
        <v>0</v>
      </c>
      <c r="PDA19" s="487">
        <f t="shared" si="172"/>
        <v>0</v>
      </c>
      <c r="PDB19" s="487">
        <f t="shared" si="172"/>
        <v>0</v>
      </c>
      <c r="PDC19" s="487">
        <f t="shared" si="172"/>
        <v>0</v>
      </c>
      <c r="PDD19" s="487">
        <f t="shared" si="172"/>
        <v>0</v>
      </c>
      <c r="PDE19" s="487">
        <f t="shared" si="172"/>
        <v>0</v>
      </c>
      <c r="PDF19" s="487">
        <f t="shared" si="172"/>
        <v>0</v>
      </c>
      <c r="PDG19" s="487">
        <f t="shared" si="172"/>
        <v>0</v>
      </c>
      <c r="PDH19" s="487">
        <f t="shared" si="172"/>
        <v>0</v>
      </c>
      <c r="PDI19" s="487">
        <f t="shared" si="172"/>
        <v>0</v>
      </c>
      <c r="PDJ19" s="487">
        <f t="shared" si="172"/>
        <v>0</v>
      </c>
      <c r="PDK19" s="487">
        <f t="shared" si="172"/>
        <v>0</v>
      </c>
      <c r="PDL19" s="487">
        <f t="shared" si="172"/>
        <v>0</v>
      </c>
      <c r="PDM19" s="487">
        <f t="shared" si="172"/>
        <v>0</v>
      </c>
      <c r="PDN19" s="487">
        <f t="shared" si="172"/>
        <v>0</v>
      </c>
      <c r="PDO19" s="487">
        <f t="shared" si="172"/>
        <v>0</v>
      </c>
      <c r="PDP19" s="487">
        <f t="shared" si="172"/>
        <v>0</v>
      </c>
      <c r="PDQ19" s="487">
        <f t="shared" si="172"/>
        <v>0</v>
      </c>
      <c r="PDR19" s="487">
        <f t="shared" si="172"/>
        <v>0</v>
      </c>
      <c r="PDS19" s="487">
        <f t="shared" si="172"/>
        <v>0</v>
      </c>
      <c r="PDT19" s="487">
        <f t="shared" si="172"/>
        <v>0</v>
      </c>
      <c r="PDU19" s="487">
        <f t="shared" si="172"/>
        <v>0</v>
      </c>
      <c r="PDV19" s="487">
        <f t="shared" si="172"/>
        <v>0</v>
      </c>
      <c r="PDW19" s="487">
        <f t="shared" si="172"/>
        <v>0</v>
      </c>
      <c r="PDX19" s="487">
        <f t="shared" si="172"/>
        <v>0</v>
      </c>
      <c r="PDY19" s="487">
        <f t="shared" si="172"/>
        <v>0</v>
      </c>
      <c r="PDZ19" s="487">
        <f t="shared" si="172"/>
        <v>0</v>
      </c>
      <c r="PEA19" s="487">
        <f t="shared" si="172"/>
        <v>0</v>
      </c>
      <c r="PEB19" s="487">
        <f t="shared" si="172"/>
        <v>0</v>
      </c>
      <c r="PEC19" s="487">
        <f t="shared" ref="PEC19:PGN19" si="173">PDY8</f>
        <v>0</v>
      </c>
      <c r="PED19" s="487">
        <f t="shared" si="173"/>
        <v>0</v>
      </c>
      <c r="PEE19" s="487">
        <f t="shared" si="173"/>
        <v>0</v>
      </c>
      <c r="PEF19" s="487">
        <f t="shared" si="173"/>
        <v>0</v>
      </c>
      <c r="PEG19" s="487">
        <f t="shared" si="173"/>
        <v>0</v>
      </c>
      <c r="PEH19" s="487">
        <f t="shared" si="173"/>
        <v>0</v>
      </c>
      <c r="PEI19" s="487">
        <f t="shared" si="173"/>
        <v>0</v>
      </c>
      <c r="PEJ19" s="487">
        <f t="shared" si="173"/>
        <v>0</v>
      </c>
      <c r="PEK19" s="487">
        <f t="shared" si="173"/>
        <v>0</v>
      </c>
      <c r="PEL19" s="487">
        <f t="shared" si="173"/>
        <v>0</v>
      </c>
      <c r="PEM19" s="487">
        <f t="shared" si="173"/>
        <v>0</v>
      </c>
      <c r="PEN19" s="487">
        <f t="shared" si="173"/>
        <v>0</v>
      </c>
      <c r="PEO19" s="487">
        <f t="shared" si="173"/>
        <v>0</v>
      </c>
      <c r="PEP19" s="487">
        <f t="shared" si="173"/>
        <v>0</v>
      </c>
      <c r="PEQ19" s="487">
        <f t="shared" si="173"/>
        <v>0</v>
      </c>
      <c r="PER19" s="487">
        <f t="shared" si="173"/>
        <v>0</v>
      </c>
      <c r="PES19" s="487">
        <f t="shared" si="173"/>
        <v>0</v>
      </c>
      <c r="PET19" s="487">
        <f t="shared" si="173"/>
        <v>0</v>
      </c>
      <c r="PEU19" s="487">
        <f t="shared" si="173"/>
        <v>0</v>
      </c>
      <c r="PEV19" s="487">
        <f t="shared" si="173"/>
        <v>0</v>
      </c>
      <c r="PEW19" s="487">
        <f t="shared" si="173"/>
        <v>0</v>
      </c>
      <c r="PEX19" s="487">
        <f t="shared" si="173"/>
        <v>0</v>
      </c>
      <c r="PEY19" s="487">
        <f t="shared" si="173"/>
        <v>0</v>
      </c>
      <c r="PEZ19" s="487">
        <f t="shared" si="173"/>
        <v>0</v>
      </c>
      <c r="PFA19" s="487">
        <f t="shared" si="173"/>
        <v>0</v>
      </c>
      <c r="PFB19" s="487">
        <f t="shared" si="173"/>
        <v>0</v>
      </c>
      <c r="PFC19" s="487">
        <f t="shared" si="173"/>
        <v>0</v>
      </c>
      <c r="PFD19" s="487">
        <f t="shared" si="173"/>
        <v>0</v>
      </c>
      <c r="PFE19" s="487">
        <f t="shared" si="173"/>
        <v>0</v>
      </c>
      <c r="PFF19" s="487">
        <f t="shared" si="173"/>
        <v>0</v>
      </c>
      <c r="PFG19" s="487">
        <f t="shared" si="173"/>
        <v>0</v>
      </c>
      <c r="PFH19" s="487">
        <f t="shared" si="173"/>
        <v>0</v>
      </c>
      <c r="PFI19" s="487">
        <f t="shared" si="173"/>
        <v>0</v>
      </c>
      <c r="PFJ19" s="487">
        <f t="shared" si="173"/>
        <v>0</v>
      </c>
      <c r="PFK19" s="487">
        <f t="shared" si="173"/>
        <v>0</v>
      </c>
      <c r="PFL19" s="487">
        <f t="shared" si="173"/>
        <v>0</v>
      </c>
      <c r="PFM19" s="487">
        <f t="shared" si="173"/>
        <v>0</v>
      </c>
      <c r="PFN19" s="487">
        <f t="shared" si="173"/>
        <v>0</v>
      </c>
      <c r="PFO19" s="487">
        <f t="shared" si="173"/>
        <v>0</v>
      </c>
      <c r="PFP19" s="487">
        <f t="shared" si="173"/>
        <v>0</v>
      </c>
      <c r="PFQ19" s="487">
        <f t="shared" si="173"/>
        <v>0</v>
      </c>
      <c r="PFR19" s="487">
        <f t="shared" si="173"/>
        <v>0</v>
      </c>
      <c r="PFS19" s="487">
        <f t="shared" si="173"/>
        <v>0</v>
      </c>
      <c r="PFT19" s="487">
        <f t="shared" si="173"/>
        <v>0</v>
      </c>
      <c r="PFU19" s="487">
        <f t="shared" si="173"/>
        <v>0</v>
      </c>
      <c r="PFV19" s="487">
        <f t="shared" si="173"/>
        <v>0</v>
      </c>
      <c r="PFW19" s="487">
        <f t="shared" si="173"/>
        <v>0</v>
      </c>
      <c r="PFX19" s="487">
        <f t="shared" si="173"/>
        <v>0</v>
      </c>
      <c r="PFY19" s="487">
        <f t="shared" si="173"/>
        <v>0</v>
      </c>
      <c r="PFZ19" s="487">
        <f t="shared" si="173"/>
        <v>0</v>
      </c>
      <c r="PGA19" s="487">
        <f t="shared" si="173"/>
        <v>0</v>
      </c>
      <c r="PGB19" s="487">
        <f t="shared" si="173"/>
        <v>0</v>
      </c>
      <c r="PGC19" s="487">
        <f t="shared" si="173"/>
        <v>0</v>
      </c>
      <c r="PGD19" s="487">
        <f t="shared" si="173"/>
        <v>0</v>
      </c>
      <c r="PGE19" s="487">
        <f t="shared" si="173"/>
        <v>0</v>
      </c>
      <c r="PGF19" s="487">
        <f t="shared" si="173"/>
        <v>0</v>
      </c>
      <c r="PGG19" s="487">
        <f t="shared" si="173"/>
        <v>0</v>
      </c>
      <c r="PGH19" s="487">
        <f t="shared" si="173"/>
        <v>0</v>
      </c>
      <c r="PGI19" s="487">
        <f t="shared" si="173"/>
        <v>0</v>
      </c>
      <c r="PGJ19" s="487">
        <f t="shared" si="173"/>
        <v>0</v>
      </c>
      <c r="PGK19" s="487">
        <f t="shared" si="173"/>
        <v>0</v>
      </c>
      <c r="PGL19" s="487">
        <f t="shared" si="173"/>
        <v>0</v>
      </c>
      <c r="PGM19" s="487">
        <f t="shared" si="173"/>
        <v>0</v>
      </c>
      <c r="PGN19" s="487">
        <f t="shared" si="173"/>
        <v>0</v>
      </c>
      <c r="PGO19" s="487">
        <f t="shared" ref="PGO19:PIZ19" si="174">PGK8</f>
        <v>0</v>
      </c>
      <c r="PGP19" s="487">
        <f t="shared" si="174"/>
        <v>0</v>
      </c>
      <c r="PGQ19" s="487">
        <f t="shared" si="174"/>
        <v>0</v>
      </c>
      <c r="PGR19" s="487">
        <f t="shared" si="174"/>
        <v>0</v>
      </c>
      <c r="PGS19" s="487">
        <f t="shared" si="174"/>
        <v>0</v>
      </c>
      <c r="PGT19" s="487">
        <f t="shared" si="174"/>
        <v>0</v>
      </c>
      <c r="PGU19" s="487">
        <f t="shared" si="174"/>
        <v>0</v>
      </c>
      <c r="PGV19" s="487">
        <f t="shared" si="174"/>
        <v>0</v>
      </c>
      <c r="PGW19" s="487">
        <f t="shared" si="174"/>
        <v>0</v>
      </c>
      <c r="PGX19" s="487">
        <f t="shared" si="174"/>
        <v>0</v>
      </c>
      <c r="PGY19" s="487">
        <f t="shared" si="174"/>
        <v>0</v>
      </c>
      <c r="PGZ19" s="487">
        <f t="shared" si="174"/>
        <v>0</v>
      </c>
      <c r="PHA19" s="487">
        <f t="shared" si="174"/>
        <v>0</v>
      </c>
      <c r="PHB19" s="487">
        <f t="shared" si="174"/>
        <v>0</v>
      </c>
      <c r="PHC19" s="487">
        <f t="shared" si="174"/>
        <v>0</v>
      </c>
      <c r="PHD19" s="487">
        <f t="shared" si="174"/>
        <v>0</v>
      </c>
      <c r="PHE19" s="487">
        <f t="shared" si="174"/>
        <v>0</v>
      </c>
      <c r="PHF19" s="487">
        <f t="shared" si="174"/>
        <v>0</v>
      </c>
      <c r="PHG19" s="487">
        <f t="shared" si="174"/>
        <v>0</v>
      </c>
      <c r="PHH19" s="487">
        <f t="shared" si="174"/>
        <v>0</v>
      </c>
      <c r="PHI19" s="487">
        <f t="shared" si="174"/>
        <v>0</v>
      </c>
      <c r="PHJ19" s="487">
        <f t="shared" si="174"/>
        <v>0</v>
      </c>
      <c r="PHK19" s="487">
        <f t="shared" si="174"/>
        <v>0</v>
      </c>
      <c r="PHL19" s="487">
        <f t="shared" si="174"/>
        <v>0</v>
      </c>
      <c r="PHM19" s="487">
        <f t="shared" si="174"/>
        <v>0</v>
      </c>
      <c r="PHN19" s="487">
        <f t="shared" si="174"/>
        <v>0</v>
      </c>
      <c r="PHO19" s="487">
        <f t="shared" si="174"/>
        <v>0</v>
      </c>
      <c r="PHP19" s="487">
        <f t="shared" si="174"/>
        <v>0</v>
      </c>
      <c r="PHQ19" s="487">
        <f t="shared" si="174"/>
        <v>0</v>
      </c>
      <c r="PHR19" s="487">
        <f t="shared" si="174"/>
        <v>0</v>
      </c>
      <c r="PHS19" s="487">
        <f t="shared" si="174"/>
        <v>0</v>
      </c>
      <c r="PHT19" s="487">
        <f t="shared" si="174"/>
        <v>0</v>
      </c>
      <c r="PHU19" s="487">
        <f t="shared" si="174"/>
        <v>0</v>
      </c>
      <c r="PHV19" s="487">
        <f t="shared" si="174"/>
        <v>0</v>
      </c>
      <c r="PHW19" s="487">
        <f t="shared" si="174"/>
        <v>0</v>
      </c>
      <c r="PHX19" s="487">
        <f t="shared" si="174"/>
        <v>0</v>
      </c>
      <c r="PHY19" s="487">
        <f t="shared" si="174"/>
        <v>0</v>
      </c>
      <c r="PHZ19" s="487">
        <f t="shared" si="174"/>
        <v>0</v>
      </c>
      <c r="PIA19" s="487">
        <f t="shared" si="174"/>
        <v>0</v>
      </c>
      <c r="PIB19" s="487">
        <f t="shared" si="174"/>
        <v>0</v>
      </c>
      <c r="PIC19" s="487">
        <f t="shared" si="174"/>
        <v>0</v>
      </c>
      <c r="PID19" s="487">
        <f t="shared" si="174"/>
        <v>0</v>
      </c>
      <c r="PIE19" s="487">
        <f t="shared" si="174"/>
        <v>0</v>
      </c>
      <c r="PIF19" s="487">
        <f t="shared" si="174"/>
        <v>0</v>
      </c>
      <c r="PIG19" s="487">
        <f t="shared" si="174"/>
        <v>0</v>
      </c>
      <c r="PIH19" s="487">
        <f t="shared" si="174"/>
        <v>0</v>
      </c>
      <c r="PII19" s="487">
        <f t="shared" si="174"/>
        <v>0</v>
      </c>
      <c r="PIJ19" s="487">
        <f t="shared" si="174"/>
        <v>0</v>
      </c>
      <c r="PIK19" s="487">
        <f t="shared" si="174"/>
        <v>0</v>
      </c>
      <c r="PIL19" s="487">
        <f t="shared" si="174"/>
        <v>0</v>
      </c>
      <c r="PIM19" s="487">
        <f t="shared" si="174"/>
        <v>0</v>
      </c>
      <c r="PIN19" s="487">
        <f t="shared" si="174"/>
        <v>0</v>
      </c>
      <c r="PIO19" s="487">
        <f t="shared" si="174"/>
        <v>0</v>
      </c>
      <c r="PIP19" s="487">
        <f t="shared" si="174"/>
        <v>0</v>
      </c>
      <c r="PIQ19" s="487">
        <f t="shared" si="174"/>
        <v>0</v>
      </c>
      <c r="PIR19" s="487">
        <f t="shared" si="174"/>
        <v>0</v>
      </c>
      <c r="PIS19" s="487">
        <f t="shared" si="174"/>
        <v>0</v>
      </c>
      <c r="PIT19" s="487">
        <f t="shared" si="174"/>
        <v>0</v>
      </c>
      <c r="PIU19" s="487">
        <f t="shared" si="174"/>
        <v>0</v>
      </c>
      <c r="PIV19" s="487">
        <f t="shared" si="174"/>
        <v>0</v>
      </c>
      <c r="PIW19" s="487">
        <f t="shared" si="174"/>
        <v>0</v>
      </c>
      <c r="PIX19" s="487">
        <f t="shared" si="174"/>
        <v>0</v>
      </c>
      <c r="PIY19" s="487">
        <f t="shared" si="174"/>
        <v>0</v>
      </c>
      <c r="PIZ19" s="487">
        <f t="shared" si="174"/>
        <v>0</v>
      </c>
      <c r="PJA19" s="487">
        <f t="shared" ref="PJA19:PLL19" si="175">PIW8</f>
        <v>0</v>
      </c>
      <c r="PJB19" s="487">
        <f t="shared" si="175"/>
        <v>0</v>
      </c>
      <c r="PJC19" s="487">
        <f t="shared" si="175"/>
        <v>0</v>
      </c>
      <c r="PJD19" s="487">
        <f t="shared" si="175"/>
        <v>0</v>
      </c>
      <c r="PJE19" s="487">
        <f t="shared" si="175"/>
        <v>0</v>
      </c>
      <c r="PJF19" s="487">
        <f t="shared" si="175"/>
        <v>0</v>
      </c>
      <c r="PJG19" s="487">
        <f t="shared" si="175"/>
        <v>0</v>
      </c>
      <c r="PJH19" s="487">
        <f t="shared" si="175"/>
        <v>0</v>
      </c>
      <c r="PJI19" s="487">
        <f t="shared" si="175"/>
        <v>0</v>
      </c>
      <c r="PJJ19" s="487">
        <f t="shared" si="175"/>
        <v>0</v>
      </c>
      <c r="PJK19" s="487">
        <f t="shared" si="175"/>
        <v>0</v>
      </c>
      <c r="PJL19" s="487">
        <f t="shared" si="175"/>
        <v>0</v>
      </c>
      <c r="PJM19" s="487">
        <f t="shared" si="175"/>
        <v>0</v>
      </c>
      <c r="PJN19" s="487">
        <f t="shared" si="175"/>
        <v>0</v>
      </c>
      <c r="PJO19" s="487">
        <f t="shared" si="175"/>
        <v>0</v>
      </c>
      <c r="PJP19" s="487">
        <f t="shared" si="175"/>
        <v>0</v>
      </c>
      <c r="PJQ19" s="487">
        <f t="shared" si="175"/>
        <v>0</v>
      </c>
      <c r="PJR19" s="487">
        <f t="shared" si="175"/>
        <v>0</v>
      </c>
      <c r="PJS19" s="487">
        <f t="shared" si="175"/>
        <v>0</v>
      </c>
      <c r="PJT19" s="487">
        <f t="shared" si="175"/>
        <v>0</v>
      </c>
      <c r="PJU19" s="487">
        <f t="shared" si="175"/>
        <v>0</v>
      </c>
      <c r="PJV19" s="487">
        <f t="shared" si="175"/>
        <v>0</v>
      </c>
      <c r="PJW19" s="487">
        <f t="shared" si="175"/>
        <v>0</v>
      </c>
      <c r="PJX19" s="487">
        <f t="shared" si="175"/>
        <v>0</v>
      </c>
      <c r="PJY19" s="487">
        <f t="shared" si="175"/>
        <v>0</v>
      </c>
      <c r="PJZ19" s="487">
        <f t="shared" si="175"/>
        <v>0</v>
      </c>
      <c r="PKA19" s="487">
        <f t="shared" si="175"/>
        <v>0</v>
      </c>
      <c r="PKB19" s="487">
        <f t="shared" si="175"/>
        <v>0</v>
      </c>
      <c r="PKC19" s="487">
        <f t="shared" si="175"/>
        <v>0</v>
      </c>
      <c r="PKD19" s="487">
        <f t="shared" si="175"/>
        <v>0</v>
      </c>
      <c r="PKE19" s="487">
        <f t="shared" si="175"/>
        <v>0</v>
      </c>
      <c r="PKF19" s="487">
        <f t="shared" si="175"/>
        <v>0</v>
      </c>
      <c r="PKG19" s="487">
        <f t="shared" si="175"/>
        <v>0</v>
      </c>
      <c r="PKH19" s="487">
        <f t="shared" si="175"/>
        <v>0</v>
      </c>
      <c r="PKI19" s="487">
        <f t="shared" si="175"/>
        <v>0</v>
      </c>
      <c r="PKJ19" s="487">
        <f t="shared" si="175"/>
        <v>0</v>
      </c>
      <c r="PKK19" s="487">
        <f t="shared" si="175"/>
        <v>0</v>
      </c>
      <c r="PKL19" s="487">
        <f t="shared" si="175"/>
        <v>0</v>
      </c>
      <c r="PKM19" s="487">
        <f t="shared" si="175"/>
        <v>0</v>
      </c>
      <c r="PKN19" s="487">
        <f t="shared" si="175"/>
        <v>0</v>
      </c>
      <c r="PKO19" s="487">
        <f t="shared" si="175"/>
        <v>0</v>
      </c>
      <c r="PKP19" s="487">
        <f t="shared" si="175"/>
        <v>0</v>
      </c>
      <c r="PKQ19" s="487">
        <f t="shared" si="175"/>
        <v>0</v>
      </c>
      <c r="PKR19" s="487">
        <f t="shared" si="175"/>
        <v>0</v>
      </c>
      <c r="PKS19" s="487">
        <f t="shared" si="175"/>
        <v>0</v>
      </c>
      <c r="PKT19" s="487">
        <f t="shared" si="175"/>
        <v>0</v>
      </c>
      <c r="PKU19" s="487">
        <f t="shared" si="175"/>
        <v>0</v>
      </c>
      <c r="PKV19" s="487">
        <f t="shared" si="175"/>
        <v>0</v>
      </c>
      <c r="PKW19" s="487">
        <f t="shared" si="175"/>
        <v>0</v>
      </c>
      <c r="PKX19" s="487">
        <f t="shared" si="175"/>
        <v>0</v>
      </c>
      <c r="PKY19" s="487">
        <f t="shared" si="175"/>
        <v>0</v>
      </c>
      <c r="PKZ19" s="487">
        <f t="shared" si="175"/>
        <v>0</v>
      </c>
      <c r="PLA19" s="487">
        <f t="shared" si="175"/>
        <v>0</v>
      </c>
      <c r="PLB19" s="487">
        <f t="shared" si="175"/>
        <v>0</v>
      </c>
      <c r="PLC19" s="487">
        <f t="shared" si="175"/>
        <v>0</v>
      </c>
      <c r="PLD19" s="487">
        <f t="shared" si="175"/>
        <v>0</v>
      </c>
      <c r="PLE19" s="487">
        <f t="shared" si="175"/>
        <v>0</v>
      </c>
      <c r="PLF19" s="487">
        <f t="shared" si="175"/>
        <v>0</v>
      </c>
      <c r="PLG19" s="487">
        <f t="shared" si="175"/>
        <v>0</v>
      </c>
      <c r="PLH19" s="487">
        <f t="shared" si="175"/>
        <v>0</v>
      </c>
      <c r="PLI19" s="487">
        <f t="shared" si="175"/>
        <v>0</v>
      </c>
      <c r="PLJ19" s="487">
        <f t="shared" si="175"/>
        <v>0</v>
      </c>
      <c r="PLK19" s="487">
        <f t="shared" si="175"/>
        <v>0</v>
      </c>
      <c r="PLL19" s="487">
        <f t="shared" si="175"/>
        <v>0</v>
      </c>
      <c r="PLM19" s="487">
        <f t="shared" ref="PLM19:PNX19" si="176">PLI8</f>
        <v>0</v>
      </c>
      <c r="PLN19" s="487">
        <f t="shared" si="176"/>
        <v>0</v>
      </c>
      <c r="PLO19" s="487">
        <f t="shared" si="176"/>
        <v>0</v>
      </c>
      <c r="PLP19" s="487">
        <f t="shared" si="176"/>
        <v>0</v>
      </c>
      <c r="PLQ19" s="487">
        <f t="shared" si="176"/>
        <v>0</v>
      </c>
      <c r="PLR19" s="487">
        <f t="shared" si="176"/>
        <v>0</v>
      </c>
      <c r="PLS19" s="487">
        <f t="shared" si="176"/>
        <v>0</v>
      </c>
      <c r="PLT19" s="487">
        <f t="shared" si="176"/>
        <v>0</v>
      </c>
      <c r="PLU19" s="487">
        <f t="shared" si="176"/>
        <v>0</v>
      </c>
      <c r="PLV19" s="487">
        <f t="shared" si="176"/>
        <v>0</v>
      </c>
      <c r="PLW19" s="487">
        <f t="shared" si="176"/>
        <v>0</v>
      </c>
      <c r="PLX19" s="487">
        <f t="shared" si="176"/>
        <v>0</v>
      </c>
      <c r="PLY19" s="487">
        <f t="shared" si="176"/>
        <v>0</v>
      </c>
      <c r="PLZ19" s="487">
        <f t="shared" si="176"/>
        <v>0</v>
      </c>
      <c r="PMA19" s="487">
        <f t="shared" si="176"/>
        <v>0</v>
      </c>
      <c r="PMB19" s="487">
        <f t="shared" si="176"/>
        <v>0</v>
      </c>
      <c r="PMC19" s="487">
        <f t="shared" si="176"/>
        <v>0</v>
      </c>
      <c r="PMD19" s="487">
        <f t="shared" si="176"/>
        <v>0</v>
      </c>
      <c r="PME19" s="487">
        <f t="shared" si="176"/>
        <v>0</v>
      </c>
      <c r="PMF19" s="487">
        <f t="shared" si="176"/>
        <v>0</v>
      </c>
      <c r="PMG19" s="487">
        <f t="shared" si="176"/>
        <v>0</v>
      </c>
      <c r="PMH19" s="487">
        <f t="shared" si="176"/>
        <v>0</v>
      </c>
      <c r="PMI19" s="487">
        <f t="shared" si="176"/>
        <v>0</v>
      </c>
      <c r="PMJ19" s="487">
        <f t="shared" si="176"/>
        <v>0</v>
      </c>
      <c r="PMK19" s="487">
        <f t="shared" si="176"/>
        <v>0</v>
      </c>
      <c r="PML19" s="487">
        <f t="shared" si="176"/>
        <v>0</v>
      </c>
      <c r="PMM19" s="487">
        <f t="shared" si="176"/>
        <v>0</v>
      </c>
      <c r="PMN19" s="487">
        <f t="shared" si="176"/>
        <v>0</v>
      </c>
      <c r="PMO19" s="487">
        <f t="shared" si="176"/>
        <v>0</v>
      </c>
      <c r="PMP19" s="487">
        <f t="shared" si="176"/>
        <v>0</v>
      </c>
      <c r="PMQ19" s="487">
        <f t="shared" si="176"/>
        <v>0</v>
      </c>
      <c r="PMR19" s="487">
        <f t="shared" si="176"/>
        <v>0</v>
      </c>
      <c r="PMS19" s="487">
        <f t="shared" si="176"/>
        <v>0</v>
      </c>
      <c r="PMT19" s="487">
        <f t="shared" si="176"/>
        <v>0</v>
      </c>
      <c r="PMU19" s="487">
        <f t="shared" si="176"/>
        <v>0</v>
      </c>
      <c r="PMV19" s="487">
        <f t="shared" si="176"/>
        <v>0</v>
      </c>
      <c r="PMW19" s="487">
        <f t="shared" si="176"/>
        <v>0</v>
      </c>
      <c r="PMX19" s="487">
        <f t="shared" si="176"/>
        <v>0</v>
      </c>
      <c r="PMY19" s="487">
        <f t="shared" si="176"/>
        <v>0</v>
      </c>
      <c r="PMZ19" s="487">
        <f t="shared" si="176"/>
        <v>0</v>
      </c>
      <c r="PNA19" s="487">
        <f t="shared" si="176"/>
        <v>0</v>
      </c>
      <c r="PNB19" s="487">
        <f t="shared" si="176"/>
        <v>0</v>
      </c>
      <c r="PNC19" s="487">
        <f t="shared" si="176"/>
        <v>0</v>
      </c>
      <c r="PND19" s="487">
        <f t="shared" si="176"/>
        <v>0</v>
      </c>
      <c r="PNE19" s="487">
        <f t="shared" si="176"/>
        <v>0</v>
      </c>
      <c r="PNF19" s="487">
        <f t="shared" si="176"/>
        <v>0</v>
      </c>
      <c r="PNG19" s="487">
        <f t="shared" si="176"/>
        <v>0</v>
      </c>
      <c r="PNH19" s="487">
        <f t="shared" si="176"/>
        <v>0</v>
      </c>
      <c r="PNI19" s="487">
        <f t="shared" si="176"/>
        <v>0</v>
      </c>
      <c r="PNJ19" s="487">
        <f t="shared" si="176"/>
        <v>0</v>
      </c>
      <c r="PNK19" s="487">
        <f t="shared" si="176"/>
        <v>0</v>
      </c>
      <c r="PNL19" s="487">
        <f t="shared" si="176"/>
        <v>0</v>
      </c>
      <c r="PNM19" s="487">
        <f t="shared" si="176"/>
        <v>0</v>
      </c>
      <c r="PNN19" s="487">
        <f t="shared" si="176"/>
        <v>0</v>
      </c>
      <c r="PNO19" s="487">
        <f t="shared" si="176"/>
        <v>0</v>
      </c>
      <c r="PNP19" s="487">
        <f t="shared" si="176"/>
        <v>0</v>
      </c>
      <c r="PNQ19" s="487">
        <f t="shared" si="176"/>
        <v>0</v>
      </c>
      <c r="PNR19" s="487">
        <f t="shared" si="176"/>
        <v>0</v>
      </c>
      <c r="PNS19" s="487">
        <f t="shared" si="176"/>
        <v>0</v>
      </c>
      <c r="PNT19" s="487">
        <f t="shared" si="176"/>
        <v>0</v>
      </c>
      <c r="PNU19" s="487">
        <f t="shared" si="176"/>
        <v>0</v>
      </c>
      <c r="PNV19" s="487">
        <f t="shared" si="176"/>
        <v>0</v>
      </c>
      <c r="PNW19" s="487">
        <f t="shared" si="176"/>
        <v>0</v>
      </c>
      <c r="PNX19" s="487">
        <f t="shared" si="176"/>
        <v>0</v>
      </c>
      <c r="PNY19" s="487">
        <f t="shared" ref="PNY19:PQJ19" si="177">PNU8</f>
        <v>0</v>
      </c>
      <c r="PNZ19" s="487">
        <f t="shared" si="177"/>
        <v>0</v>
      </c>
      <c r="POA19" s="487">
        <f t="shared" si="177"/>
        <v>0</v>
      </c>
      <c r="POB19" s="487">
        <f t="shared" si="177"/>
        <v>0</v>
      </c>
      <c r="POC19" s="487">
        <f t="shared" si="177"/>
        <v>0</v>
      </c>
      <c r="POD19" s="487">
        <f t="shared" si="177"/>
        <v>0</v>
      </c>
      <c r="POE19" s="487">
        <f t="shared" si="177"/>
        <v>0</v>
      </c>
      <c r="POF19" s="487">
        <f t="shared" si="177"/>
        <v>0</v>
      </c>
      <c r="POG19" s="487">
        <f t="shared" si="177"/>
        <v>0</v>
      </c>
      <c r="POH19" s="487">
        <f t="shared" si="177"/>
        <v>0</v>
      </c>
      <c r="POI19" s="487">
        <f t="shared" si="177"/>
        <v>0</v>
      </c>
      <c r="POJ19" s="487">
        <f t="shared" si="177"/>
        <v>0</v>
      </c>
      <c r="POK19" s="487">
        <f t="shared" si="177"/>
        <v>0</v>
      </c>
      <c r="POL19" s="487">
        <f t="shared" si="177"/>
        <v>0</v>
      </c>
      <c r="POM19" s="487">
        <f t="shared" si="177"/>
        <v>0</v>
      </c>
      <c r="PON19" s="487">
        <f t="shared" si="177"/>
        <v>0</v>
      </c>
      <c r="POO19" s="487">
        <f t="shared" si="177"/>
        <v>0</v>
      </c>
      <c r="POP19" s="487">
        <f t="shared" si="177"/>
        <v>0</v>
      </c>
      <c r="POQ19" s="487">
        <f t="shared" si="177"/>
        <v>0</v>
      </c>
      <c r="POR19" s="487">
        <f t="shared" si="177"/>
        <v>0</v>
      </c>
      <c r="POS19" s="487">
        <f t="shared" si="177"/>
        <v>0</v>
      </c>
      <c r="POT19" s="487">
        <f t="shared" si="177"/>
        <v>0</v>
      </c>
      <c r="POU19" s="487">
        <f t="shared" si="177"/>
        <v>0</v>
      </c>
      <c r="POV19" s="487">
        <f t="shared" si="177"/>
        <v>0</v>
      </c>
      <c r="POW19" s="487">
        <f t="shared" si="177"/>
        <v>0</v>
      </c>
      <c r="POX19" s="487">
        <f t="shared" si="177"/>
        <v>0</v>
      </c>
      <c r="POY19" s="487">
        <f t="shared" si="177"/>
        <v>0</v>
      </c>
      <c r="POZ19" s="487">
        <f t="shared" si="177"/>
        <v>0</v>
      </c>
      <c r="PPA19" s="487">
        <f t="shared" si="177"/>
        <v>0</v>
      </c>
      <c r="PPB19" s="487">
        <f t="shared" si="177"/>
        <v>0</v>
      </c>
      <c r="PPC19" s="487">
        <f t="shared" si="177"/>
        <v>0</v>
      </c>
      <c r="PPD19" s="487">
        <f t="shared" si="177"/>
        <v>0</v>
      </c>
      <c r="PPE19" s="487">
        <f t="shared" si="177"/>
        <v>0</v>
      </c>
      <c r="PPF19" s="487">
        <f t="shared" si="177"/>
        <v>0</v>
      </c>
      <c r="PPG19" s="487">
        <f t="shared" si="177"/>
        <v>0</v>
      </c>
      <c r="PPH19" s="487">
        <f t="shared" si="177"/>
        <v>0</v>
      </c>
      <c r="PPI19" s="487">
        <f t="shared" si="177"/>
        <v>0</v>
      </c>
      <c r="PPJ19" s="487">
        <f t="shared" si="177"/>
        <v>0</v>
      </c>
      <c r="PPK19" s="487">
        <f t="shared" si="177"/>
        <v>0</v>
      </c>
      <c r="PPL19" s="487">
        <f t="shared" si="177"/>
        <v>0</v>
      </c>
      <c r="PPM19" s="487">
        <f t="shared" si="177"/>
        <v>0</v>
      </c>
      <c r="PPN19" s="487">
        <f t="shared" si="177"/>
        <v>0</v>
      </c>
      <c r="PPO19" s="487">
        <f t="shared" si="177"/>
        <v>0</v>
      </c>
      <c r="PPP19" s="487">
        <f t="shared" si="177"/>
        <v>0</v>
      </c>
      <c r="PPQ19" s="487">
        <f t="shared" si="177"/>
        <v>0</v>
      </c>
      <c r="PPR19" s="487">
        <f t="shared" si="177"/>
        <v>0</v>
      </c>
      <c r="PPS19" s="487">
        <f t="shared" si="177"/>
        <v>0</v>
      </c>
      <c r="PPT19" s="487">
        <f t="shared" si="177"/>
        <v>0</v>
      </c>
      <c r="PPU19" s="487">
        <f t="shared" si="177"/>
        <v>0</v>
      </c>
      <c r="PPV19" s="487">
        <f t="shared" si="177"/>
        <v>0</v>
      </c>
      <c r="PPW19" s="487">
        <f t="shared" si="177"/>
        <v>0</v>
      </c>
      <c r="PPX19" s="487">
        <f t="shared" si="177"/>
        <v>0</v>
      </c>
      <c r="PPY19" s="487">
        <f t="shared" si="177"/>
        <v>0</v>
      </c>
      <c r="PPZ19" s="487">
        <f t="shared" si="177"/>
        <v>0</v>
      </c>
      <c r="PQA19" s="487">
        <f t="shared" si="177"/>
        <v>0</v>
      </c>
      <c r="PQB19" s="487">
        <f t="shared" si="177"/>
        <v>0</v>
      </c>
      <c r="PQC19" s="487">
        <f t="shared" si="177"/>
        <v>0</v>
      </c>
      <c r="PQD19" s="487">
        <f t="shared" si="177"/>
        <v>0</v>
      </c>
      <c r="PQE19" s="487">
        <f t="shared" si="177"/>
        <v>0</v>
      </c>
      <c r="PQF19" s="487">
        <f t="shared" si="177"/>
        <v>0</v>
      </c>
      <c r="PQG19" s="487">
        <f t="shared" si="177"/>
        <v>0</v>
      </c>
      <c r="PQH19" s="487">
        <f t="shared" si="177"/>
        <v>0</v>
      </c>
      <c r="PQI19" s="487">
        <f t="shared" si="177"/>
        <v>0</v>
      </c>
      <c r="PQJ19" s="487">
        <f t="shared" si="177"/>
        <v>0</v>
      </c>
      <c r="PQK19" s="487">
        <f t="shared" ref="PQK19:PSV19" si="178">PQG8</f>
        <v>0</v>
      </c>
      <c r="PQL19" s="487">
        <f t="shared" si="178"/>
        <v>0</v>
      </c>
      <c r="PQM19" s="487">
        <f t="shared" si="178"/>
        <v>0</v>
      </c>
      <c r="PQN19" s="487">
        <f t="shared" si="178"/>
        <v>0</v>
      </c>
      <c r="PQO19" s="487">
        <f t="shared" si="178"/>
        <v>0</v>
      </c>
      <c r="PQP19" s="487">
        <f t="shared" si="178"/>
        <v>0</v>
      </c>
      <c r="PQQ19" s="487">
        <f t="shared" si="178"/>
        <v>0</v>
      </c>
      <c r="PQR19" s="487">
        <f t="shared" si="178"/>
        <v>0</v>
      </c>
      <c r="PQS19" s="487">
        <f t="shared" si="178"/>
        <v>0</v>
      </c>
      <c r="PQT19" s="487">
        <f t="shared" si="178"/>
        <v>0</v>
      </c>
      <c r="PQU19" s="487">
        <f t="shared" si="178"/>
        <v>0</v>
      </c>
      <c r="PQV19" s="487">
        <f t="shared" si="178"/>
        <v>0</v>
      </c>
      <c r="PQW19" s="487">
        <f t="shared" si="178"/>
        <v>0</v>
      </c>
      <c r="PQX19" s="487">
        <f t="shared" si="178"/>
        <v>0</v>
      </c>
      <c r="PQY19" s="487">
        <f t="shared" si="178"/>
        <v>0</v>
      </c>
      <c r="PQZ19" s="487">
        <f t="shared" si="178"/>
        <v>0</v>
      </c>
      <c r="PRA19" s="487">
        <f t="shared" si="178"/>
        <v>0</v>
      </c>
      <c r="PRB19" s="487">
        <f t="shared" si="178"/>
        <v>0</v>
      </c>
      <c r="PRC19" s="487">
        <f t="shared" si="178"/>
        <v>0</v>
      </c>
      <c r="PRD19" s="487">
        <f t="shared" si="178"/>
        <v>0</v>
      </c>
      <c r="PRE19" s="487">
        <f t="shared" si="178"/>
        <v>0</v>
      </c>
      <c r="PRF19" s="487">
        <f t="shared" si="178"/>
        <v>0</v>
      </c>
      <c r="PRG19" s="487">
        <f t="shared" si="178"/>
        <v>0</v>
      </c>
      <c r="PRH19" s="487">
        <f t="shared" si="178"/>
        <v>0</v>
      </c>
      <c r="PRI19" s="487">
        <f t="shared" si="178"/>
        <v>0</v>
      </c>
      <c r="PRJ19" s="487">
        <f t="shared" si="178"/>
        <v>0</v>
      </c>
      <c r="PRK19" s="487">
        <f t="shared" si="178"/>
        <v>0</v>
      </c>
      <c r="PRL19" s="487">
        <f t="shared" si="178"/>
        <v>0</v>
      </c>
      <c r="PRM19" s="487">
        <f t="shared" si="178"/>
        <v>0</v>
      </c>
      <c r="PRN19" s="487">
        <f t="shared" si="178"/>
        <v>0</v>
      </c>
      <c r="PRO19" s="487">
        <f t="shared" si="178"/>
        <v>0</v>
      </c>
      <c r="PRP19" s="487">
        <f t="shared" si="178"/>
        <v>0</v>
      </c>
      <c r="PRQ19" s="487">
        <f t="shared" si="178"/>
        <v>0</v>
      </c>
      <c r="PRR19" s="487">
        <f t="shared" si="178"/>
        <v>0</v>
      </c>
      <c r="PRS19" s="487">
        <f t="shared" si="178"/>
        <v>0</v>
      </c>
      <c r="PRT19" s="487">
        <f t="shared" si="178"/>
        <v>0</v>
      </c>
      <c r="PRU19" s="487">
        <f t="shared" si="178"/>
        <v>0</v>
      </c>
      <c r="PRV19" s="487">
        <f t="shared" si="178"/>
        <v>0</v>
      </c>
      <c r="PRW19" s="487">
        <f t="shared" si="178"/>
        <v>0</v>
      </c>
      <c r="PRX19" s="487">
        <f t="shared" si="178"/>
        <v>0</v>
      </c>
      <c r="PRY19" s="487">
        <f t="shared" si="178"/>
        <v>0</v>
      </c>
      <c r="PRZ19" s="487">
        <f t="shared" si="178"/>
        <v>0</v>
      </c>
      <c r="PSA19" s="487">
        <f t="shared" si="178"/>
        <v>0</v>
      </c>
      <c r="PSB19" s="487">
        <f t="shared" si="178"/>
        <v>0</v>
      </c>
      <c r="PSC19" s="487">
        <f t="shared" si="178"/>
        <v>0</v>
      </c>
      <c r="PSD19" s="487">
        <f t="shared" si="178"/>
        <v>0</v>
      </c>
      <c r="PSE19" s="487">
        <f t="shared" si="178"/>
        <v>0</v>
      </c>
      <c r="PSF19" s="487">
        <f t="shared" si="178"/>
        <v>0</v>
      </c>
      <c r="PSG19" s="487">
        <f t="shared" si="178"/>
        <v>0</v>
      </c>
      <c r="PSH19" s="487">
        <f t="shared" si="178"/>
        <v>0</v>
      </c>
      <c r="PSI19" s="487">
        <f t="shared" si="178"/>
        <v>0</v>
      </c>
      <c r="PSJ19" s="487">
        <f t="shared" si="178"/>
        <v>0</v>
      </c>
      <c r="PSK19" s="487">
        <f t="shared" si="178"/>
        <v>0</v>
      </c>
      <c r="PSL19" s="487">
        <f t="shared" si="178"/>
        <v>0</v>
      </c>
      <c r="PSM19" s="487">
        <f t="shared" si="178"/>
        <v>0</v>
      </c>
      <c r="PSN19" s="487">
        <f t="shared" si="178"/>
        <v>0</v>
      </c>
      <c r="PSO19" s="487">
        <f t="shared" si="178"/>
        <v>0</v>
      </c>
      <c r="PSP19" s="487">
        <f t="shared" si="178"/>
        <v>0</v>
      </c>
      <c r="PSQ19" s="487">
        <f t="shared" si="178"/>
        <v>0</v>
      </c>
      <c r="PSR19" s="487">
        <f t="shared" si="178"/>
        <v>0</v>
      </c>
      <c r="PSS19" s="487">
        <f t="shared" si="178"/>
        <v>0</v>
      </c>
      <c r="PST19" s="487">
        <f t="shared" si="178"/>
        <v>0</v>
      </c>
      <c r="PSU19" s="487">
        <f t="shared" si="178"/>
        <v>0</v>
      </c>
      <c r="PSV19" s="487">
        <f t="shared" si="178"/>
        <v>0</v>
      </c>
      <c r="PSW19" s="487">
        <f t="shared" ref="PSW19:PVH19" si="179">PSS8</f>
        <v>0</v>
      </c>
      <c r="PSX19" s="487">
        <f t="shared" si="179"/>
        <v>0</v>
      </c>
      <c r="PSY19" s="487">
        <f t="shared" si="179"/>
        <v>0</v>
      </c>
      <c r="PSZ19" s="487">
        <f t="shared" si="179"/>
        <v>0</v>
      </c>
      <c r="PTA19" s="487">
        <f t="shared" si="179"/>
        <v>0</v>
      </c>
      <c r="PTB19" s="487">
        <f t="shared" si="179"/>
        <v>0</v>
      </c>
      <c r="PTC19" s="487">
        <f t="shared" si="179"/>
        <v>0</v>
      </c>
      <c r="PTD19" s="487">
        <f t="shared" si="179"/>
        <v>0</v>
      </c>
      <c r="PTE19" s="487">
        <f t="shared" si="179"/>
        <v>0</v>
      </c>
      <c r="PTF19" s="487">
        <f t="shared" si="179"/>
        <v>0</v>
      </c>
      <c r="PTG19" s="487">
        <f t="shared" si="179"/>
        <v>0</v>
      </c>
      <c r="PTH19" s="487">
        <f t="shared" si="179"/>
        <v>0</v>
      </c>
      <c r="PTI19" s="487">
        <f t="shared" si="179"/>
        <v>0</v>
      </c>
      <c r="PTJ19" s="487">
        <f t="shared" si="179"/>
        <v>0</v>
      </c>
      <c r="PTK19" s="487">
        <f t="shared" si="179"/>
        <v>0</v>
      </c>
      <c r="PTL19" s="487">
        <f t="shared" si="179"/>
        <v>0</v>
      </c>
      <c r="PTM19" s="487">
        <f t="shared" si="179"/>
        <v>0</v>
      </c>
      <c r="PTN19" s="487">
        <f t="shared" si="179"/>
        <v>0</v>
      </c>
      <c r="PTO19" s="487">
        <f t="shared" si="179"/>
        <v>0</v>
      </c>
      <c r="PTP19" s="487">
        <f t="shared" si="179"/>
        <v>0</v>
      </c>
      <c r="PTQ19" s="487">
        <f t="shared" si="179"/>
        <v>0</v>
      </c>
      <c r="PTR19" s="487">
        <f t="shared" si="179"/>
        <v>0</v>
      </c>
      <c r="PTS19" s="487">
        <f t="shared" si="179"/>
        <v>0</v>
      </c>
      <c r="PTT19" s="487">
        <f t="shared" si="179"/>
        <v>0</v>
      </c>
      <c r="PTU19" s="487">
        <f t="shared" si="179"/>
        <v>0</v>
      </c>
      <c r="PTV19" s="487">
        <f t="shared" si="179"/>
        <v>0</v>
      </c>
      <c r="PTW19" s="487">
        <f t="shared" si="179"/>
        <v>0</v>
      </c>
      <c r="PTX19" s="487">
        <f t="shared" si="179"/>
        <v>0</v>
      </c>
      <c r="PTY19" s="487">
        <f t="shared" si="179"/>
        <v>0</v>
      </c>
      <c r="PTZ19" s="487">
        <f t="shared" si="179"/>
        <v>0</v>
      </c>
      <c r="PUA19" s="487">
        <f t="shared" si="179"/>
        <v>0</v>
      </c>
      <c r="PUB19" s="487">
        <f t="shared" si="179"/>
        <v>0</v>
      </c>
      <c r="PUC19" s="487">
        <f t="shared" si="179"/>
        <v>0</v>
      </c>
      <c r="PUD19" s="487">
        <f t="shared" si="179"/>
        <v>0</v>
      </c>
      <c r="PUE19" s="487">
        <f t="shared" si="179"/>
        <v>0</v>
      </c>
      <c r="PUF19" s="487">
        <f t="shared" si="179"/>
        <v>0</v>
      </c>
      <c r="PUG19" s="487">
        <f t="shared" si="179"/>
        <v>0</v>
      </c>
      <c r="PUH19" s="487">
        <f t="shared" si="179"/>
        <v>0</v>
      </c>
      <c r="PUI19" s="487">
        <f t="shared" si="179"/>
        <v>0</v>
      </c>
      <c r="PUJ19" s="487">
        <f t="shared" si="179"/>
        <v>0</v>
      </c>
      <c r="PUK19" s="487">
        <f t="shared" si="179"/>
        <v>0</v>
      </c>
      <c r="PUL19" s="487">
        <f t="shared" si="179"/>
        <v>0</v>
      </c>
      <c r="PUM19" s="487">
        <f t="shared" si="179"/>
        <v>0</v>
      </c>
      <c r="PUN19" s="487">
        <f t="shared" si="179"/>
        <v>0</v>
      </c>
      <c r="PUO19" s="487">
        <f t="shared" si="179"/>
        <v>0</v>
      </c>
      <c r="PUP19" s="487">
        <f t="shared" si="179"/>
        <v>0</v>
      </c>
      <c r="PUQ19" s="487">
        <f t="shared" si="179"/>
        <v>0</v>
      </c>
      <c r="PUR19" s="487">
        <f t="shared" si="179"/>
        <v>0</v>
      </c>
      <c r="PUS19" s="487">
        <f t="shared" si="179"/>
        <v>0</v>
      </c>
      <c r="PUT19" s="487">
        <f t="shared" si="179"/>
        <v>0</v>
      </c>
      <c r="PUU19" s="487">
        <f t="shared" si="179"/>
        <v>0</v>
      </c>
      <c r="PUV19" s="487">
        <f t="shared" si="179"/>
        <v>0</v>
      </c>
      <c r="PUW19" s="487">
        <f t="shared" si="179"/>
        <v>0</v>
      </c>
      <c r="PUX19" s="487">
        <f t="shared" si="179"/>
        <v>0</v>
      </c>
      <c r="PUY19" s="487">
        <f t="shared" si="179"/>
        <v>0</v>
      </c>
      <c r="PUZ19" s="487">
        <f t="shared" si="179"/>
        <v>0</v>
      </c>
      <c r="PVA19" s="487">
        <f t="shared" si="179"/>
        <v>0</v>
      </c>
      <c r="PVB19" s="487">
        <f t="shared" si="179"/>
        <v>0</v>
      </c>
      <c r="PVC19" s="487">
        <f t="shared" si="179"/>
        <v>0</v>
      </c>
      <c r="PVD19" s="487">
        <f t="shared" si="179"/>
        <v>0</v>
      </c>
      <c r="PVE19" s="487">
        <f t="shared" si="179"/>
        <v>0</v>
      </c>
      <c r="PVF19" s="487">
        <f t="shared" si="179"/>
        <v>0</v>
      </c>
      <c r="PVG19" s="487">
        <f t="shared" si="179"/>
        <v>0</v>
      </c>
      <c r="PVH19" s="487">
        <f t="shared" si="179"/>
        <v>0</v>
      </c>
      <c r="PVI19" s="487">
        <f t="shared" ref="PVI19:PXT19" si="180">PVE8</f>
        <v>0</v>
      </c>
      <c r="PVJ19" s="487">
        <f t="shared" si="180"/>
        <v>0</v>
      </c>
      <c r="PVK19" s="487">
        <f t="shared" si="180"/>
        <v>0</v>
      </c>
      <c r="PVL19" s="487">
        <f t="shared" si="180"/>
        <v>0</v>
      </c>
      <c r="PVM19" s="487">
        <f t="shared" si="180"/>
        <v>0</v>
      </c>
      <c r="PVN19" s="487">
        <f t="shared" si="180"/>
        <v>0</v>
      </c>
      <c r="PVO19" s="487">
        <f t="shared" si="180"/>
        <v>0</v>
      </c>
      <c r="PVP19" s="487">
        <f t="shared" si="180"/>
        <v>0</v>
      </c>
      <c r="PVQ19" s="487">
        <f t="shared" si="180"/>
        <v>0</v>
      </c>
      <c r="PVR19" s="487">
        <f t="shared" si="180"/>
        <v>0</v>
      </c>
      <c r="PVS19" s="487">
        <f t="shared" si="180"/>
        <v>0</v>
      </c>
      <c r="PVT19" s="487">
        <f t="shared" si="180"/>
        <v>0</v>
      </c>
      <c r="PVU19" s="487">
        <f t="shared" si="180"/>
        <v>0</v>
      </c>
      <c r="PVV19" s="487">
        <f t="shared" si="180"/>
        <v>0</v>
      </c>
      <c r="PVW19" s="487">
        <f t="shared" si="180"/>
        <v>0</v>
      </c>
      <c r="PVX19" s="487">
        <f t="shared" si="180"/>
        <v>0</v>
      </c>
      <c r="PVY19" s="487">
        <f t="shared" si="180"/>
        <v>0</v>
      </c>
      <c r="PVZ19" s="487">
        <f t="shared" si="180"/>
        <v>0</v>
      </c>
      <c r="PWA19" s="487">
        <f t="shared" si="180"/>
        <v>0</v>
      </c>
      <c r="PWB19" s="487">
        <f t="shared" si="180"/>
        <v>0</v>
      </c>
      <c r="PWC19" s="487">
        <f t="shared" si="180"/>
        <v>0</v>
      </c>
      <c r="PWD19" s="487">
        <f t="shared" si="180"/>
        <v>0</v>
      </c>
      <c r="PWE19" s="487">
        <f t="shared" si="180"/>
        <v>0</v>
      </c>
      <c r="PWF19" s="487">
        <f t="shared" si="180"/>
        <v>0</v>
      </c>
      <c r="PWG19" s="487">
        <f t="shared" si="180"/>
        <v>0</v>
      </c>
      <c r="PWH19" s="487">
        <f t="shared" si="180"/>
        <v>0</v>
      </c>
      <c r="PWI19" s="487">
        <f t="shared" si="180"/>
        <v>0</v>
      </c>
      <c r="PWJ19" s="487">
        <f t="shared" si="180"/>
        <v>0</v>
      </c>
      <c r="PWK19" s="487">
        <f t="shared" si="180"/>
        <v>0</v>
      </c>
      <c r="PWL19" s="487">
        <f t="shared" si="180"/>
        <v>0</v>
      </c>
      <c r="PWM19" s="487">
        <f t="shared" si="180"/>
        <v>0</v>
      </c>
      <c r="PWN19" s="487">
        <f t="shared" si="180"/>
        <v>0</v>
      </c>
      <c r="PWO19" s="487">
        <f t="shared" si="180"/>
        <v>0</v>
      </c>
      <c r="PWP19" s="487">
        <f t="shared" si="180"/>
        <v>0</v>
      </c>
      <c r="PWQ19" s="487">
        <f t="shared" si="180"/>
        <v>0</v>
      </c>
      <c r="PWR19" s="487">
        <f t="shared" si="180"/>
        <v>0</v>
      </c>
      <c r="PWS19" s="487">
        <f t="shared" si="180"/>
        <v>0</v>
      </c>
      <c r="PWT19" s="487">
        <f t="shared" si="180"/>
        <v>0</v>
      </c>
      <c r="PWU19" s="487">
        <f t="shared" si="180"/>
        <v>0</v>
      </c>
      <c r="PWV19" s="487">
        <f t="shared" si="180"/>
        <v>0</v>
      </c>
      <c r="PWW19" s="487">
        <f t="shared" si="180"/>
        <v>0</v>
      </c>
      <c r="PWX19" s="487">
        <f t="shared" si="180"/>
        <v>0</v>
      </c>
      <c r="PWY19" s="487">
        <f t="shared" si="180"/>
        <v>0</v>
      </c>
      <c r="PWZ19" s="487">
        <f t="shared" si="180"/>
        <v>0</v>
      </c>
      <c r="PXA19" s="487">
        <f t="shared" si="180"/>
        <v>0</v>
      </c>
      <c r="PXB19" s="487">
        <f t="shared" si="180"/>
        <v>0</v>
      </c>
      <c r="PXC19" s="487">
        <f t="shared" si="180"/>
        <v>0</v>
      </c>
      <c r="PXD19" s="487">
        <f t="shared" si="180"/>
        <v>0</v>
      </c>
      <c r="PXE19" s="487">
        <f t="shared" si="180"/>
        <v>0</v>
      </c>
      <c r="PXF19" s="487">
        <f t="shared" si="180"/>
        <v>0</v>
      </c>
      <c r="PXG19" s="487">
        <f t="shared" si="180"/>
        <v>0</v>
      </c>
      <c r="PXH19" s="487">
        <f t="shared" si="180"/>
        <v>0</v>
      </c>
      <c r="PXI19" s="487">
        <f t="shared" si="180"/>
        <v>0</v>
      </c>
      <c r="PXJ19" s="487">
        <f t="shared" si="180"/>
        <v>0</v>
      </c>
      <c r="PXK19" s="487">
        <f t="shared" si="180"/>
        <v>0</v>
      </c>
      <c r="PXL19" s="487">
        <f t="shared" si="180"/>
        <v>0</v>
      </c>
      <c r="PXM19" s="487">
        <f t="shared" si="180"/>
        <v>0</v>
      </c>
      <c r="PXN19" s="487">
        <f t="shared" si="180"/>
        <v>0</v>
      </c>
      <c r="PXO19" s="487">
        <f t="shared" si="180"/>
        <v>0</v>
      </c>
      <c r="PXP19" s="487">
        <f t="shared" si="180"/>
        <v>0</v>
      </c>
      <c r="PXQ19" s="487">
        <f t="shared" si="180"/>
        <v>0</v>
      </c>
      <c r="PXR19" s="487">
        <f t="shared" si="180"/>
        <v>0</v>
      </c>
      <c r="PXS19" s="487">
        <f t="shared" si="180"/>
        <v>0</v>
      </c>
      <c r="PXT19" s="487">
        <f t="shared" si="180"/>
        <v>0</v>
      </c>
      <c r="PXU19" s="487">
        <f t="shared" ref="PXU19:QAF19" si="181">PXQ8</f>
        <v>0</v>
      </c>
      <c r="PXV19" s="487">
        <f t="shared" si="181"/>
        <v>0</v>
      </c>
      <c r="PXW19" s="487">
        <f t="shared" si="181"/>
        <v>0</v>
      </c>
      <c r="PXX19" s="487">
        <f t="shared" si="181"/>
        <v>0</v>
      </c>
      <c r="PXY19" s="487">
        <f t="shared" si="181"/>
        <v>0</v>
      </c>
      <c r="PXZ19" s="487">
        <f t="shared" si="181"/>
        <v>0</v>
      </c>
      <c r="PYA19" s="487">
        <f t="shared" si="181"/>
        <v>0</v>
      </c>
      <c r="PYB19" s="487">
        <f t="shared" si="181"/>
        <v>0</v>
      </c>
      <c r="PYC19" s="487">
        <f t="shared" si="181"/>
        <v>0</v>
      </c>
      <c r="PYD19" s="487">
        <f t="shared" si="181"/>
        <v>0</v>
      </c>
      <c r="PYE19" s="487">
        <f t="shared" si="181"/>
        <v>0</v>
      </c>
      <c r="PYF19" s="487">
        <f t="shared" si="181"/>
        <v>0</v>
      </c>
      <c r="PYG19" s="487">
        <f t="shared" si="181"/>
        <v>0</v>
      </c>
      <c r="PYH19" s="487">
        <f t="shared" si="181"/>
        <v>0</v>
      </c>
      <c r="PYI19" s="487">
        <f t="shared" si="181"/>
        <v>0</v>
      </c>
      <c r="PYJ19" s="487">
        <f t="shared" si="181"/>
        <v>0</v>
      </c>
      <c r="PYK19" s="487">
        <f t="shared" si="181"/>
        <v>0</v>
      </c>
      <c r="PYL19" s="487">
        <f t="shared" si="181"/>
        <v>0</v>
      </c>
      <c r="PYM19" s="487">
        <f t="shared" si="181"/>
        <v>0</v>
      </c>
      <c r="PYN19" s="487">
        <f t="shared" si="181"/>
        <v>0</v>
      </c>
      <c r="PYO19" s="487">
        <f t="shared" si="181"/>
        <v>0</v>
      </c>
      <c r="PYP19" s="487">
        <f t="shared" si="181"/>
        <v>0</v>
      </c>
      <c r="PYQ19" s="487">
        <f t="shared" si="181"/>
        <v>0</v>
      </c>
      <c r="PYR19" s="487">
        <f t="shared" si="181"/>
        <v>0</v>
      </c>
      <c r="PYS19" s="487">
        <f t="shared" si="181"/>
        <v>0</v>
      </c>
      <c r="PYT19" s="487">
        <f t="shared" si="181"/>
        <v>0</v>
      </c>
      <c r="PYU19" s="487">
        <f t="shared" si="181"/>
        <v>0</v>
      </c>
      <c r="PYV19" s="487">
        <f t="shared" si="181"/>
        <v>0</v>
      </c>
      <c r="PYW19" s="487">
        <f t="shared" si="181"/>
        <v>0</v>
      </c>
      <c r="PYX19" s="487">
        <f t="shared" si="181"/>
        <v>0</v>
      </c>
      <c r="PYY19" s="487">
        <f t="shared" si="181"/>
        <v>0</v>
      </c>
      <c r="PYZ19" s="487">
        <f t="shared" si="181"/>
        <v>0</v>
      </c>
      <c r="PZA19" s="487">
        <f t="shared" si="181"/>
        <v>0</v>
      </c>
      <c r="PZB19" s="487">
        <f t="shared" si="181"/>
        <v>0</v>
      </c>
      <c r="PZC19" s="487">
        <f t="shared" si="181"/>
        <v>0</v>
      </c>
      <c r="PZD19" s="487">
        <f t="shared" si="181"/>
        <v>0</v>
      </c>
      <c r="PZE19" s="487">
        <f t="shared" si="181"/>
        <v>0</v>
      </c>
      <c r="PZF19" s="487">
        <f t="shared" si="181"/>
        <v>0</v>
      </c>
      <c r="PZG19" s="487">
        <f t="shared" si="181"/>
        <v>0</v>
      </c>
      <c r="PZH19" s="487">
        <f t="shared" si="181"/>
        <v>0</v>
      </c>
      <c r="PZI19" s="487">
        <f t="shared" si="181"/>
        <v>0</v>
      </c>
      <c r="PZJ19" s="487">
        <f t="shared" si="181"/>
        <v>0</v>
      </c>
      <c r="PZK19" s="487">
        <f t="shared" si="181"/>
        <v>0</v>
      </c>
      <c r="PZL19" s="487">
        <f t="shared" si="181"/>
        <v>0</v>
      </c>
      <c r="PZM19" s="487">
        <f t="shared" si="181"/>
        <v>0</v>
      </c>
      <c r="PZN19" s="487">
        <f t="shared" si="181"/>
        <v>0</v>
      </c>
      <c r="PZO19" s="487">
        <f t="shared" si="181"/>
        <v>0</v>
      </c>
      <c r="PZP19" s="487">
        <f t="shared" si="181"/>
        <v>0</v>
      </c>
      <c r="PZQ19" s="487">
        <f t="shared" si="181"/>
        <v>0</v>
      </c>
      <c r="PZR19" s="487">
        <f t="shared" si="181"/>
        <v>0</v>
      </c>
      <c r="PZS19" s="487">
        <f t="shared" si="181"/>
        <v>0</v>
      </c>
      <c r="PZT19" s="487">
        <f t="shared" si="181"/>
        <v>0</v>
      </c>
      <c r="PZU19" s="487">
        <f t="shared" si="181"/>
        <v>0</v>
      </c>
      <c r="PZV19" s="487">
        <f t="shared" si="181"/>
        <v>0</v>
      </c>
      <c r="PZW19" s="487">
        <f t="shared" si="181"/>
        <v>0</v>
      </c>
      <c r="PZX19" s="487">
        <f t="shared" si="181"/>
        <v>0</v>
      </c>
      <c r="PZY19" s="487">
        <f t="shared" si="181"/>
        <v>0</v>
      </c>
      <c r="PZZ19" s="487">
        <f t="shared" si="181"/>
        <v>0</v>
      </c>
      <c r="QAA19" s="487">
        <f t="shared" si="181"/>
        <v>0</v>
      </c>
      <c r="QAB19" s="487">
        <f t="shared" si="181"/>
        <v>0</v>
      </c>
      <c r="QAC19" s="487">
        <f t="shared" si="181"/>
        <v>0</v>
      </c>
      <c r="QAD19" s="487">
        <f t="shared" si="181"/>
        <v>0</v>
      </c>
      <c r="QAE19" s="487">
        <f t="shared" si="181"/>
        <v>0</v>
      </c>
      <c r="QAF19" s="487">
        <f t="shared" si="181"/>
        <v>0</v>
      </c>
      <c r="QAG19" s="487">
        <f t="shared" ref="QAG19:QCR19" si="182">QAC8</f>
        <v>0</v>
      </c>
      <c r="QAH19" s="487">
        <f t="shared" si="182"/>
        <v>0</v>
      </c>
      <c r="QAI19" s="487">
        <f t="shared" si="182"/>
        <v>0</v>
      </c>
      <c r="QAJ19" s="487">
        <f t="shared" si="182"/>
        <v>0</v>
      </c>
      <c r="QAK19" s="487">
        <f t="shared" si="182"/>
        <v>0</v>
      </c>
      <c r="QAL19" s="487">
        <f t="shared" si="182"/>
        <v>0</v>
      </c>
      <c r="QAM19" s="487">
        <f t="shared" si="182"/>
        <v>0</v>
      </c>
      <c r="QAN19" s="487">
        <f t="shared" si="182"/>
        <v>0</v>
      </c>
      <c r="QAO19" s="487">
        <f t="shared" si="182"/>
        <v>0</v>
      </c>
      <c r="QAP19" s="487">
        <f t="shared" si="182"/>
        <v>0</v>
      </c>
      <c r="QAQ19" s="487">
        <f t="shared" si="182"/>
        <v>0</v>
      </c>
      <c r="QAR19" s="487">
        <f t="shared" si="182"/>
        <v>0</v>
      </c>
      <c r="QAS19" s="487">
        <f t="shared" si="182"/>
        <v>0</v>
      </c>
      <c r="QAT19" s="487">
        <f t="shared" si="182"/>
        <v>0</v>
      </c>
      <c r="QAU19" s="487">
        <f t="shared" si="182"/>
        <v>0</v>
      </c>
      <c r="QAV19" s="487">
        <f t="shared" si="182"/>
        <v>0</v>
      </c>
      <c r="QAW19" s="487">
        <f t="shared" si="182"/>
        <v>0</v>
      </c>
      <c r="QAX19" s="487">
        <f t="shared" si="182"/>
        <v>0</v>
      </c>
      <c r="QAY19" s="487">
        <f t="shared" si="182"/>
        <v>0</v>
      </c>
      <c r="QAZ19" s="487">
        <f t="shared" si="182"/>
        <v>0</v>
      </c>
      <c r="QBA19" s="487">
        <f t="shared" si="182"/>
        <v>0</v>
      </c>
      <c r="QBB19" s="487">
        <f t="shared" si="182"/>
        <v>0</v>
      </c>
      <c r="QBC19" s="487">
        <f t="shared" si="182"/>
        <v>0</v>
      </c>
      <c r="QBD19" s="487">
        <f t="shared" si="182"/>
        <v>0</v>
      </c>
      <c r="QBE19" s="487">
        <f t="shared" si="182"/>
        <v>0</v>
      </c>
      <c r="QBF19" s="487">
        <f t="shared" si="182"/>
        <v>0</v>
      </c>
      <c r="QBG19" s="487">
        <f t="shared" si="182"/>
        <v>0</v>
      </c>
      <c r="QBH19" s="487">
        <f t="shared" si="182"/>
        <v>0</v>
      </c>
      <c r="QBI19" s="487">
        <f t="shared" si="182"/>
        <v>0</v>
      </c>
      <c r="QBJ19" s="487">
        <f t="shared" si="182"/>
        <v>0</v>
      </c>
      <c r="QBK19" s="487">
        <f t="shared" si="182"/>
        <v>0</v>
      </c>
      <c r="QBL19" s="487">
        <f t="shared" si="182"/>
        <v>0</v>
      </c>
      <c r="QBM19" s="487">
        <f t="shared" si="182"/>
        <v>0</v>
      </c>
      <c r="QBN19" s="487">
        <f t="shared" si="182"/>
        <v>0</v>
      </c>
      <c r="QBO19" s="487">
        <f t="shared" si="182"/>
        <v>0</v>
      </c>
      <c r="QBP19" s="487">
        <f t="shared" si="182"/>
        <v>0</v>
      </c>
      <c r="QBQ19" s="487">
        <f t="shared" si="182"/>
        <v>0</v>
      </c>
      <c r="QBR19" s="487">
        <f t="shared" si="182"/>
        <v>0</v>
      </c>
      <c r="QBS19" s="487">
        <f t="shared" si="182"/>
        <v>0</v>
      </c>
      <c r="QBT19" s="487">
        <f t="shared" si="182"/>
        <v>0</v>
      </c>
      <c r="QBU19" s="487">
        <f t="shared" si="182"/>
        <v>0</v>
      </c>
      <c r="QBV19" s="487">
        <f t="shared" si="182"/>
        <v>0</v>
      </c>
      <c r="QBW19" s="487">
        <f t="shared" si="182"/>
        <v>0</v>
      </c>
      <c r="QBX19" s="487">
        <f t="shared" si="182"/>
        <v>0</v>
      </c>
      <c r="QBY19" s="487">
        <f t="shared" si="182"/>
        <v>0</v>
      </c>
      <c r="QBZ19" s="487">
        <f t="shared" si="182"/>
        <v>0</v>
      </c>
      <c r="QCA19" s="487">
        <f t="shared" si="182"/>
        <v>0</v>
      </c>
      <c r="QCB19" s="487">
        <f t="shared" si="182"/>
        <v>0</v>
      </c>
      <c r="QCC19" s="487">
        <f t="shared" si="182"/>
        <v>0</v>
      </c>
      <c r="QCD19" s="487">
        <f t="shared" si="182"/>
        <v>0</v>
      </c>
      <c r="QCE19" s="487">
        <f t="shared" si="182"/>
        <v>0</v>
      </c>
      <c r="QCF19" s="487">
        <f t="shared" si="182"/>
        <v>0</v>
      </c>
      <c r="QCG19" s="487">
        <f t="shared" si="182"/>
        <v>0</v>
      </c>
      <c r="QCH19" s="487">
        <f t="shared" si="182"/>
        <v>0</v>
      </c>
      <c r="QCI19" s="487">
        <f t="shared" si="182"/>
        <v>0</v>
      </c>
      <c r="QCJ19" s="487">
        <f t="shared" si="182"/>
        <v>0</v>
      </c>
      <c r="QCK19" s="487">
        <f t="shared" si="182"/>
        <v>0</v>
      </c>
      <c r="QCL19" s="487">
        <f t="shared" si="182"/>
        <v>0</v>
      </c>
      <c r="QCM19" s="487">
        <f t="shared" si="182"/>
        <v>0</v>
      </c>
      <c r="QCN19" s="487">
        <f t="shared" si="182"/>
        <v>0</v>
      </c>
      <c r="QCO19" s="487">
        <f t="shared" si="182"/>
        <v>0</v>
      </c>
      <c r="QCP19" s="487">
        <f t="shared" si="182"/>
        <v>0</v>
      </c>
      <c r="QCQ19" s="487">
        <f t="shared" si="182"/>
        <v>0</v>
      </c>
      <c r="QCR19" s="487">
        <f t="shared" si="182"/>
        <v>0</v>
      </c>
      <c r="QCS19" s="487">
        <f t="shared" ref="QCS19:QFD19" si="183">QCO8</f>
        <v>0</v>
      </c>
      <c r="QCT19" s="487">
        <f t="shared" si="183"/>
        <v>0</v>
      </c>
      <c r="QCU19" s="487">
        <f t="shared" si="183"/>
        <v>0</v>
      </c>
      <c r="QCV19" s="487">
        <f t="shared" si="183"/>
        <v>0</v>
      </c>
      <c r="QCW19" s="487">
        <f t="shared" si="183"/>
        <v>0</v>
      </c>
      <c r="QCX19" s="487">
        <f t="shared" si="183"/>
        <v>0</v>
      </c>
      <c r="QCY19" s="487">
        <f t="shared" si="183"/>
        <v>0</v>
      </c>
      <c r="QCZ19" s="487">
        <f t="shared" si="183"/>
        <v>0</v>
      </c>
      <c r="QDA19" s="487">
        <f t="shared" si="183"/>
        <v>0</v>
      </c>
      <c r="QDB19" s="487">
        <f t="shared" si="183"/>
        <v>0</v>
      </c>
      <c r="QDC19" s="487">
        <f t="shared" si="183"/>
        <v>0</v>
      </c>
      <c r="QDD19" s="487">
        <f t="shared" si="183"/>
        <v>0</v>
      </c>
      <c r="QDE19" s="487">
        <f t="shared" si="183"/>
        <v>0</v>
      </c>
      <c r="QDF19" s="487">
        <f t="shared" si="183"/>
        <v>0</v>
      </c>
      <c r="QDG19" s="487">
        <f t="shared" si="183"/>
        <v>0</v>
      </c>
      <c r="QDH19" s="487">
        <f t="shared" si="183"/>
        <v>0</v>
      </c>
      <c r="QDI19" s="487">
        <f t="shared" si="183"/>
        <v>0</v>
      </c>
      <c r="QDJ19" s="487">
        <f t="shared" si="183"/>
        <v>0</v>
      </c>
      <c r="QDK19" s="487">
        <f t="shared" si="183"/>
        <v>0</v>
      </c>
      <c r="QDL19" s="487">
        <f t="shared" si="183"/>
        <v>0</v>
      </c>
      <c r="QDM19" s="487">
        <f t="shared" si="183"/>
        <v>0</v>
      </c>
      <c r="QDN19" s="487">
        <f t="shared" si="183"/>
        <v>0</v>
      </c>
      <c r="QDO19" s="487">
        <f t="shared" si="183"/>
        <v>0</v>
      </c>
      <c r="QDP19" s="487">
        <f t="shared" si="183"/>
        <v>0</v>
      </c>
      <c r="QDQ19" s="487">
        <f t="shared" si="183"/>
        <v>0</v>
      </c>
      <c r="QDR19" s="487">
        <f t="shared" si="183"/>
        <v>0</v>
      </c>
      <c r="QDS19" s="487">
        <f t="shared" si="183"/>
        <v>0</v>
      </c>
      <c r="QDT19" s="487">
        <f t="shared" si="183"/>
        <v>0</v>
      </c>
      <c r="QDU19" s="487">
        <f t="shared" si="183"/>
        <v>0</v>
      </c>
      <c r="QDV19" s="487">
        <f t="shared" si="183"/>
        <v>0</v>
      </c>
      <c r="QDW19" s="487">
        <f t="shared" si="183"/>
        <v>0</v>
      </c>
      <c r="QDX19" s="487">
        <f t="shared" si="183"/>
        <v>0</v>
      </c>
      <c r="QDY19" s="487">
        <f t="shared" si="183"/>
        <v>0</v>
      </c>
      <c r="QDZ19" s="487">
        <f t="shared" si="183"/>
        <v>0</v>
      </c>
      <c r="QEA19" s="487">
        <f t="shared" si="183"/>
        <v>0</v>
      </c>
      <c r="QEB19" s="487">
        <f t="shared" si="183"/>
        <v>0</v>
      </c>
      <c r="QEC19" s="487">
        <f t="shared" si="183"/>
        <v>0</v>
      </c>
      <c r="QED19" s="487">
        <f t="shared" si="183"/>
        <v>0</v>
      </c>
      <c r="QEE19" s="487">
        <f t="shared" si="183"/>
        <v>0</v>
      </c>
      <c r="QEF19" s="487">
        <f t="shared" si="183"/>
        <v>0</v>
      </c>
      <c r="QEG19" s="487">
        <f t="shared" si="183"/>
        <v>0</v>
      </c>
      <c r="QEH19" s="487">
        <f t="shared" si="183"/>
        <v>0</v>
      </c>
      <c r="QEI19" s="487">
        <f t="shared" si="183"/>
        <v>0</v>
      </c>
      <c r="QEJ19" s="487">
        <f t="shared" si="183"/>
        <v>0</v>
      </c>
      <c r="QEK19" s="487">
        <f t="shared" si="183"/>
        <v>0</v>
      </c>
      <c r="QEL19" s="487">
        <f t="shared" si="183"/>
        <v>0</v>
      </c>
      <c r="QEM19" s="487">
        <f t="shared" si="183"/>
        <v>0</v>
      </c>
      <c r="QEN19" s="487">
        <f t="shared" si="183"/>
        <v>0</v>
      </c>
      <c r="QEO19" s="487">
        <f t="shared" si="183"/>
        <v>0</v>
      </c>
      <c r="QEP19" s="487">
        <f t="shared" si="183"/>
        <v>0</v>
      </c>
      <c r="QEQ19" s="487">
        <f t="shared" si="183"/>
        <v>0</v>
      </c>
      <c r="QER19" s="487">
        <f t="shared" si="183"/>
        <v>0</v>
      </c>
      <c r="QES19" s="487">
        <f t="shared" si="183"/>
        <v>0</v>
      </c>
      <c r="QET19" s="487">
        <f t="shared" si="183"/>
        <v>0</v>
      </c>
      <c r="QEU19" s="487">
        <f t="shared" si="183"/>
        <v>0</v>
      </c>
      <c r="QEV19" s="487">
        <f t="shared" si="183"/>
        <v>0</v>
      </c>
      <c r="QEW19" s="487">
        <f t="shared" si="183"/>
        <v>0</v>
      </c>
      <c r="QEX19" s="487">
        <f t="shared" si="183"/>
        <v>0</v>
      </c>
      <c r="QEY19" s="487">
        <f t="shared" si="183"/>
        <v>0</v>
      </c>
      <c r="QEZ19" s="487">
        <f t="shared" si="183"/>
        <v>0</v>
      </c>
      <c r="QFA19" s="487">
        <f t="shared" si="183"/>
        <v>0</v>
      </c>
      <c r="QFB19" s="487">
        <f t="shared" si="183"/>
        <v>0</v>
      </c>
      <c r="QFC19" s="487">
        <f t="shared" si="183"/>
        <v>0</v>
      </c>
      <c r="QFD19" s="487">
        <f t="shared" si="183"/>
        <v>0</v>
      </c>
      <c r="QFE19" s="487">
        <f t="shared" ref="QFE19:QHP19" si="184">QFA8</f>
        <v>0</v>
      </c>
      <c r="QFF19" s="487">
        <f t="shared" si="184"/>
        <v>0</v>
      </c>
      <c r="QFG19" s="487">
        <f t="shared" si="184"/>
        <v>0</v>
      </c>
      <c r="QFH19" s="487">
        <f t="shared" si="184"/>
        <v>0</v>
      </c>
      <c r="QFI19" s="487">
        <f t="shared" si="184"/>
        <v>0</v>
      </c>
      <c r="QFJ19" s="487">
        <f t="shared" si="184"/>
        <v>0</v>
      </c>
      <c r="QFK19" s="487">
        <f t="shared" si="184"/>
        <v>0</v>
      </c>
      <c r="QFL19" s="487">
        <f t="shared" si="184"/>
        <v>0</v>
      </c>
      <c r="QFM19" s="487">
        <f t="shared" si="184"/>
        <v>0</v>
      </c>
      <c r="QFN19" s="487">
        <f t="shared" si="184"/>
        <v>0</v>
      </c>
      <c r="QFO19" s="487">
        <f t="shared" si="184"/>
        <v>0</v>
      </c>
      <c r="QFP19" s="487">
        <f t="shared" si="184"/>
        <v>0</v>
      </c>
      <c r="QFQ19" s="487">
        <f t="shared" si="184"/>
        <v>0</v>
      </c>
      <c r="QFR19" s="487">
        <f t="shared" si="184"/>
        <v>0</v>
      </c>
      <c r="QFS19" s="487">
        <f t="shared" si="184"/>
        <v>0</v>
      </c>
      <c r="QFT19" s="487">
        <f t="shared" si="184"/>
        <v>0</v>
      </c>
      <c r="QFU19" s="487">
        <f t="shared" si="184"/>
        <v>0</v>
      </c>
      <c r="QFV19" s="487">
        <f t="shared" si="184"/>
        <v>0</v>
      </c>
      <c r="QFW19" s="487">
        <f t="shared" si="184"/>
        <v>0</v>
      </c>
      <c r="QFX19" s="487">
        <f t="shared" si="184"/>
        <v>0</v>
      </c>
      <c r="QFY19" s="487">
        <f t="shared" si="184"/>
        <v>0</v>
      </c>
      <c r="QFZ19" s="487">
        <f t="shared" si="184"/>
        <v>0</v>
      </c>
      <c r="QGA19" s="487">
        <f t="shared" si="184"/>
        <v>0</v>
      </c>
      <c r="QGB19" s="487">
        <f t="shared" si="184"/>
        <v>0</v>
      </c>
      <c r="QGC19" s="487">
        <f t="shared" si="184"/>
        <v>0</v>
      </c>
      <c r="QGD19" s="487">
        <f t="shared" si="184"/>
        <v>0</v>
      </c>
      <c r="QGE19" s="487">
        <f t="shared" si="184"/>
        <v>0</v>
      </c>
      <c r="QGF19" s="487">
        <f t="shared" si="184"/>
        <v>0</v>
      </c>
      <c r="QGG19" s="487">
        <f t="shared" si="184"/>
        <v>0</v>
      </c>
      <c r="QGH19" s="487">
        <f t="shared" si="184"/>
        <v>0</v>
      </c>
      <c r="QGI19" s="487">
        <f t="shared" si="184"/>
        <v>0</v>
      </c>
      <c r="QGJ19" s="487">
        <f t="shared" si="184"/>
        <v>0</v>
      </c>
      <c r="QGK19" s="487">
        <f t="shared" si="184"/>
        <v>0</v>
      </c>
      <c r="QGL19" s="487">
        <f t="shared" si="184"/>
        <v>0</v>
      </c>
      <c r="QGM19" s="487">
        <f t="shared" si="184"/>
        <v>0</v>
      </c>
      <c r="QGN19" s="487">
        <f t="shared" si="184"/>
        <v>0</v>
      </c>
      <c r="QGO19" s="487">
        <f t="shared" si="184"/>
        <v>0</v>
      </c>
      <c r="QGP19" s="487">
        <f t="shared" si="184"/>
        <v>0</v>
      </c>
      <c r="QGQ19" s="487">
        <f t="shared" si="184"/>
        <v>0</v>
      </c>
      <c r="QGR19" s="487">
        <f t="shared" si="184"/>
        <v>0</v>
      </c>
      <c r="QGS19" s="487">
        <f t="shared" si="184"/>
        <v>0</v>
      </c>
      <c r="QGT19" s="487">
        <f t="shared" si="184"/>
        <v>0</v>
      </c>
      <c r="QGU19" s="487">
        <f t="shared" si="184"/>
        <v>0</v>
      </c>
      <c r="QGV19" s="487">
        <f t="shared" si="184"/>
        <v>0</v>
      </c>
      <c r="QGW19" s="487">
        <f t="shared" si="184"/>
        <v>0</v>
      </c>
      <c r="QGX19" s="487">
        <f t="shared" si="184"/>
        <v>0</v>
      </c>
      <c r="QGY19" s="487">
        <f t="shared" si="184"/>
        <v>0</v>
      </c>
      <c r="QGZ19" s="487">
        <f t="shared" si="184"/>
        <v>0</v>
      </c>
      <c r="QHA19" s="487">
        <f t="shared" si="184"/>
        <v>0</v>
      </c>
      <c r="QHB19" s="487">
        <f t="shared" si="184"/>
        <v>0</v>
      </c>
      <c r="QHC19" s="487">
        <f t="shared" si="184"/>
        <v>0</v>
      </c>
      <c r="QHD19" s="487">
        <f t="shared" si="184"/>
        <v>0</v>
      </c>
      <c r="QHE19" s="487">
        <f t="shared" si="184"/>
        <v>0</v>
      </c>
      <c r="QHF19" s="487">
        <f t="shared" si="184"/>
        <v>0</v>
      </c>
      <c r="QHG19" s="487">
        <f t="shared" si="184"/>
        <v>0</v>
      </c>
      <c r="QHH19" s="487">
        <f t="shared" si="184"/>
        <v>0</v>
      </c>
      <c r="QHI19" s="487">
        <f t="shared" si="184"/>
        <v>0</v>
      </c>
      <c r="QHJ19" s="487">
        <f t="shared" si="184"/>
        <v>0</v>
      </c>
      <c r="QHK19" s="487">
        <f t="shared" si="184"/>
        <v>0</v>
      </c>
      <c r="QHL19" s="487">
        <f t="shared" si="184"/>
        <v>0</v>
      </c>
      <c r="QHM19" s="487">
        <f t="shared" si="184"/>
        <v>0</v>
      </c>
      <c r="QHN19" s="487">
        <f t="shared" si="184"/>
        <v>0</v>
      </c>
      <c r="QHO19" s="487">
        <f t="shared" si="184"/>
        <v>0</v>
      </c>
      <c r="QHP19" s="487">
        <f t="shared" si="184"/>
        <v>0</v>
      </c>
      <c r="QHQ19" s="487">
        <f t="shared" ref="QHQ19:QKB19" si="185">QHM8</f>
        <v>0</v>
      </c>
      <c r="QHR19" s="487">
        <f t="shared" si="185"/>
        <v>0</v>
      </c>
      <c r="QHS19" s="487">
        <f t="shared" si="185"/>
        <v>0</v>
      </c>
      <c r="QHT19" s="487">
        <f t="shared" si="185"/>
        <v>0</v>
      </c>
      <c r="QHU19" s="487">
        <f t="shared" si="185"/>
        <v>0</v>
      </c>
      <c r="QHV19" s="487">
        <f t="shared" si="185"/>
        <v>0</v>
      </c>
      <c r="QHW19" s="487">
        <f t="shared" si="185"/>
        <v>0</v>
      </c>
      <c r="QHX19" s="487">
        <f t="shared" si="185"/>
        <v>0</v>
      </c>
      <c r="QHY19" s="487">
        <f t="shared" si="185"/>
        <v>0</v>
      </c>
      <c r="QHZ19" s="487">
        <f t="shared" si="185"/>
        <v>0</v>
      </c>
      <c r="QIA19" s="487">
        <f t="shared" si="185"/>
        <v>0</v>
      </c>
      <c r="QIB19" s="487">
        <f t="shared" si="185"/>
        <v>0</v>
      </c>
      <c r="QIC19" s="487">
        <f t="shared" si="185"/>
        <v>0</v>
      </c>
      <c r="QID19" s="487">
        <f t="shared" si="185"/>
        <v>0</v>
      </c>
      <c r="QIE19" s="487">
        <f t="shared" si="185"/>
        <v>0</v>
      </c>
      <c r="QIF19" s="487">
        <f t="shared" si="185"/>
        <v>0</v>
      </c>
      <c r="QIG19" s="487">
        <f t="shared" si="185"/>
        <v>0</v>
      </c>
      <c r="QIH19" s="487">
        <f t="shared" si="185"/>
        <v>0</v>
      </c>
      <c r="QII19" s="487">
        <f t="shared" si="185"/>
        <v>0</v>
      </c>
      <c r="QIJ19" s="487">
        <f t="shared" si="185"/>
        <v>0</v>
      </c>
      <c r="QIK19" s="487">
        <f t="shared" si="185"/>
        <v>0</v>
      </c>
      <c r="QIL19" s="487">
        <f t="shared" si="185"/>
        <v>0</v>
      </c>
      <c r="QIM19" s="487">
        <f t="shared" si="185"/>
        <v>0</v>
      </c>
      <c r="QIN19" s="487">
        <f t="shared" si="185"/>
        <v>0</v>
      </c>
      <c r="QIO19" s="487">
        <f t="shared" si="185"/>
        <v>0</v>
      </c>
      <c r="QIP19" s="487">
        <f t="shared" si="185"/>
        <v>0</v>
      </c>
      <c r="QIQ19" s="487">
        <f t="shared" si="185"/>
        <v>0</v>
      </c>
      <c r="QIR19" s="487">
        <f t="shared" si="185"/>
        <v>0</v>
      </c>
      <c r="QIS19" s="487">
        <f t="shared" si="185"/>
        <v>0</v>
      </c>
      <c r="QIT19" s="487">
        <f t="shared" si="185"/>
        <v>0</v>
      </c>
      <c r="QIU19" s="487">
        <f t="shared" si="185"/>
        <v>0</v>
      </c>
      <c r="QIV19" s="487">
        <f t="shared" si="185"/>
        <v>0</v>
      </c>
      <c r="QIW19" s="487">
        <f t="shared" si="185"/>
        <v>0</v>
      </c>
      <c r="QIX19" s="487">
        <f t="shared" si="185"/>
        <v>0</v>
      </c>
      <c r="QIY19" s="487">
        <f t="shared" si="185"/>
        <v>0</v>
      </c>
      <c r="QIZ19" s="487">
        <f t="shared" si="185"/>
        <v>0</v>
      </c>
      <c r="QJA19" s="487">
        <f t="shared" si="185"/>
        <v>0</v>
      </c>
      <c r="QJB19" s="487">
        <f t="shared" si="185"/>
        <v>0</v>
      </c>
      <c r="QJC19" s="487">
        <f t="shared" si="185"/>
        <v>0</v>
      </c>
      <c r="QJD19" s="487">
        <f t="shared" si="185"/>
        <v>0</v>
      </c>
      <c r="QJE19" s="487">
        <f t="shared" si="185"/>
        <v>0</v>
      </c>
      <c r="QJF19" s="487">
        <f t="shared" si="185"/>
        <v>0</v>
      </c>
      <c r="QJG19" s="487">
        <f t="shared" si="185"/>
        <v>0</v>
      </c>
      <c r="QJH19" s="487">
        <f t="shared" si="185"/>
        <v>0</v>
      </c>
      <c r="QJI19" s="487">
        <f t="shared" si="185"/>
        <v>0</v>
      </c>
      <c r="QJJ19" s="487">
        <f t="shared" si="185"/>
        <v>0</v>
      </c>
      <c r="QJK19" s="487">
        <f t="shared" si="185"/>
        <v>0</v>
      </c>
      <c r="QJL19" s="487">
        <f t="shared" si="185"/>
        <v>0</v>
      </c>
      <c r="QJM19" s="487">
        <f t="shared" si="185"/>
        <v>0</v>
      </c>
      <c r="QJN19" s="487">
        <f t="shared" si="185"/>
        <v>0</v>
      </c>
      <c r="QJO19" s="487">
        <f t="shared" si="185"/>
        <v>0</v>
      </c>
      <c r="QJP19" s="487">
        <f t="shared" si="185"/>
        <v>0</v>
      </c>
      <c r="QJQ19" s="487">
        <f t="shared" si="185"/>
        <v>0</v>
      </c>
      <c r="QJR19" s="487">
        <f t="shared" si="185"/>
        <v>0</v>
      </c>
      <c r="QJS19" s="487">
        <f t="shared" si="185"/>
        <v>0</v>
      </c>
      <c r="QJT19" s="487">
        <f t="shared" si="185"/>
        <v>0</v>
      </c>
      <c r="QJU19" s="487">
        <f t="shared" si="185"/>
        <v>0</v>
      </c>
      <c r="QJV19" s="487">
        <f t="shared" si="185"/>
        <v>0</v>
      </c>
      <c r="QJW19" s="487">
        <f t="shared" si="185"/>
        <v>0</v>
      </c>
      <c r="QJX19" s="487">
        <f t="shared" si="185"/>
        <v>0</v>
      </c>
      <c r="QJY19" s="487">
        <f t="shared" si="185"/>
        <v>0</v>
      </c>
      <c r="QJZ19" s="487">
        <f t="shared" si="185"/>
        <v>0</v>
      </c>
      <c r="QKA19" s="487">
        <f t="shared" si="185"/>
        <v>0</v>
      </c>
      <c r="QKB19" s="487">
        <f t="shared" si="185"/>
        <v>0</v>
      </c>
      <c r="QKC19" s="487">
        <f t="shared" ref="QKC19:QMN19" si="186">QJY8</f>
        <v>0</v>
      </c>
      <c r="QKD19" s="487">
        <f t="shared" si="186"/>
        <v>0</v>
      </c>
      <c r="QKE19" s="487">
        <f t="shared" si="186"/>
        <v>0</v>
      </c>
      <c r="QKF19" s="487">
        <f t="shared" si="186"/>
        <v>0</v>
      </c>
      <c r="QKG19" s="487">
        <f t="shared" si="186"/>
        <v>0</v>
      </c>
      <c r="QKH19" s="487">
        <f t="shared" si="186"/>
        <v>0</v>
      </c>
      <c r="QKI19" s="487">
        <f t="shared" si="186"/>
        <v>0</v>
      </c>
      <c r="QKJ19" s="487">
        <f t="shared" si="186"/>
        <v>0</v>
      </c>
      <c r="QKK19" s="487">
        <f t="shared" si="186"/>
        <v>0</v>
      </c>
      <c r="QKL19" s="487">
        <f t="shared" si="186"/>
        <v>0</v>
      </c>
      <c r="QKM19" s="487">
        <f t="shared" si="186"/>
        <v>0</v>
      </c>
      <c r="QKN19" s="487">
        <f t="shared" si="186"/>
        <v>0</v>
      </c>
      <c r="QKO19" s="487">
        <f t="shared" si="186"/>
        <v>0</v>
      </c>
      <c r="QKP19" s="487">
        <f t="shared" si="186"/>
        <v>0</v>
      </c>
      <c r="QKQ19" s="487">
        <f t="shared" si="186"/>
        <v>0</v>
      </c>
      <c r="QKR19" s="487">
        <f t="shared" si="186"/>
        <v>0</v>
      </c>
      <c r="QKS19" s="487">
        <f t="shared" si="186"/>
        <v>0</v>
      </c>
      <c r="QKT19" s="487">
        <f t="shared" si="186"/>
        <v>0</v>
      </c>
      <c r="QKU19" s="487">
        <f t="shared" si="186"/>
        <v>0</v>
      </c>
      <c r="QKV19" s="487">
        <f t="shared" si="186"/>
        <v>0</v>
      </c>
      <c r="QKW19" s="487">
        <f t="shared" si="186"/>
        <v>0</v>
      </c>
      <c r="QKX19" s="487">
        <f t="shared" si="186"/>
        <v>0</v>
      </c>
      <c r="QKY19" s="487">
        <f t="shared" si="186"/>
        <v>0</v>
      </c>
      <c r="QKZ19" s="487">
        <f t="shared" si="186"/>
        <v>0</v>
      </c>
      <c r="QLA19" s="487">
        <f t="shared" si="186"/>
        <v>0</v>
      </c>
      <c r="QLB19" s="487">
        <f t="shared" si="186"/>
        <v>0</v>
      </c>
      <c r="QLC19" s="487">
        <f t="shared" si="186"/>
        <v>0</v>
      </c>
      <c r="QLD19" s="487">
        <f t="shared" si="186"/>
        <v>0</v>
      </c>
      <c r="QLE19" s="487">
        <f t="shared" si="186"/>
        <v>0</v>
      </c>
      <c r="QLF19" s="487">
        <f t="shared" si="186"/>
        <v>0</v>
      </c>
      <c r="QLG19" s="487">
        <f t="shared" si="186"/>
        <v>0</v>
      </c>
      <c r="QLH19" s="487">
        <f t="shared" si="186"/>
        <v>0</v>
      </c>
      <c r="QLI19" s="487">
        <f t="shared" si="186"/>
        <v>0</v>
      </c>
      <c r="QLJ19" s="487">
        <f t="shared" si="186"/>
        <v>0</v>
      </c>
      <c r="QLK19" s="487">
        <f t="shared" si="186"/>
        <v>0</v>
      </c>
      <c r="QLL19" s="487">
        <f t="shared" si="186"/>
        <v>0</v>
      </c>
      <c r="QLM19" s="487">
        <f t="shared" si="186"/>
        <v>0</v>
      </c>
      <c r="QLN19" s="487">
        <f t="shared" si="186"/>
        <v>0</v>
      </c>
      <c r="QLO19" s="487">
        <f t="shared" si="186"/>
        <v>0</v>
      </c>
      <c r="QLP19" s="487">
        <f t="shared" si="186"/>
        <v>0</v>
      </c>
      <c r="QLQ19" s="487">
        <f t="shared" si="186"/>
        <v>0</v>
      </c>
      <c r="QLR19" s="487">
        <f t="shared" si="186"/>
        <v>0</v>
      </c>
      <c r="QLS19" s="487">
        <f t="shared" si="186"/>
        <v>0</v>
      </c>
      <c r="QLT19" s="487">
        <f t="shared" si="186"/>
        <v>0</v>
      </c>
      <c r="QLU19" s="487">
        <f t="shared" si="186"/>
        <v>0</v>
      </c>
      <c r="QLV19" s="487">
        <f t="shared" si="186"/>
        <v>0</v>
      </c>
      <c r="QLW19" s="487">
        <f t="shared" si="186"/>
        <v>0</v>
      </c>
      <c r="QLX19" s="487">
        <f t="shared" si="186"/>
        <v>0</v>
      </c>
      <c r="QLY19" s="487">
        <f t="shared" si="186"/>
        <v>0</v>
      </c>
      <c r="QLZ19" s="487">
        <f t="shared" si="186"/>
        <v>0</v>
      </c>
      <c r="QMA19" s="487">
        <f t="shared" si="186"/>
        <v>0</v>
      </c>
      <c r="QMB19" s="487">
        <f t="shared" si="186"/>
        <v>0</v>
      </c>
      <c r="QMC19" s="487">
        <f t="shared" si="186"/>
        <v>0</v>
      </c>
      <c r="QMD19" s="487">
        <f t="shared" si="186"/>
        <v>0</v>
      </c>
      <c r="QME19" s="487">
        <f t="shared" si="186"/>
        <v>0</v>
      </c>
      <c r="QMF19" s="487">
        <f t="shared" si="186"/>
        <v>0</v>
      </c>
      <c r="QMG19" s="487">
        <f t="shared" si="186"/>
        <v>0</v>
      </c>
      <c r="QMH19" s="487">
        <f t="shared" si="186"/>
        <v>0</v>
      </c>
      <c r="QMI19" s="487">
        <f t="shared" si="186"/>
        <v>0</v>
      </c>
      <c r="QMJ19" s="487">
        <f t="shared" si="186"/>
        <v>0</v>
      </c>
      <c r="QMK19" s="487">
        <f t="shared" si="186"/>
        <v>0</v>
      </c>
      <c r="QML19" s="487">
        <f t="shared" si="186"/>
        <v>0</v>
      </c>
      <c r="QMM19" s="487">
        <f t="shared" si="186"/>
        <v>0</v>
      </c>
      <c r="QMN19" s="487">
        <f t="shared" si="186"/>
        <v>0</v>
      </c>
      <c r="QMO19" s="487">
        <f t="shared" ref="QMO19:QOZ19" si="187">QMK8</f>
        <v>0</v>
      </c>
      <c r="QMP19" s="487">
        <f t="shared" si="187"/>
        <v>0</v>
      </c>
      <c r="QMQ19" s="487">
        <f t="shared" si="187"/>
        <v>0</v>
      </c>
      <c r="QMR19" s="487">
        <f t="shared" si="187"/>
        <v>0</v>
      </c>
      <c r="QMS19" s="487">
        <f t="shared" si="187"/>
        <v>0</v>
      </c>
      <c r="QMT19" s="487">
        <f t="shared" si="187"/>
        <v>0</v>
      </c>
      <c r="QMU19" s="487">
        <f t="shared" si="187"/>
        <v>0</v>
      </c>
      <c r="QMV19" s="487">
        <f t="shared" si="187"/>
        <v>0</v>
      </c>
      <c r="QMW19" s="487">
        <f t="shared" si="187"/>
        <v>0</v>
      </c>
      <c r="QMX19" s="487">
        <f t="shared" si="187"/>
        <v>0</v>
      </c>
      <c r="QMY19" s="487">
        <f t="shared" si="187"/>
        <v>0</v>
      </c>
      <c r="QMZ19" s="487">
        <f t="shared" si="187"/>
        <v>0</v>
      </c>
      <c r="QNA19" s="487">
        <f t="shared" si="187"/>
        <v>0</v>
      </c>
      <c r="QNB19" s="487">
        <f t="shared" si="187"/>
        <v>0</v>
      </c>
      <c r="QNC19" s="487">
        <f t="shared" si="187"/>
        <v>0</v>
      </c>
      <c r="QND19" s="487">
        <f t="shared" si="187"/>
        <v>0</v>
      </c>
      <c r="QNE19" s="487">
        <f t="shared" si="187"/>
        <v>0</v>
      </c>
      <c r="QNF19" s="487">
        <f t="shared" si="187"/>
        <v>0</v>
      </c>
      <c r="QNG19" s="487">
        <f t="shared" si="187"/>
        <v>0</v>
      </c>
      <c r="QNH19" s="487">
        <f t="shared" si="187"/>
        <v>0</v>
      </c>
      <c r="QNI19" s="487">
        <f t="shared" si="187"/>
        <v>0</v>
      </c>
      <c r="QNJ19" s="487">
        <f t="shared" si="187"/>
        <v>0</v>
      </c>
      <c r="QNK19" s="487">
        <f t="shared" si="187"/>
        <v>0</v>
      </c>
      <c r="QNL19" s="487">
        <f t="shared" si="187"/>
        <v>0</v>
      </c>
      <c r="QNM19" s="487">
        <f t="shared" si="187"/>
        <v>0</v>
      </c>
      <c r="QNN19" s="487">
        <f t="shared" si="187"/>
        <v>0</v>
      </c>
      <c r="QNO19" s="487">
        <f t="shared" si="187"/>
        <v>0</v>
      </c>
      <c r="QNP19" s="487">
        <f t="shared" si="187"/>
        <v>0</v>
      </c>
      <c r="QNQ19" s="487">
        <f t="shared" si="187"/>
        <v>0</v>
      </c>
      <c r="QNR19" s="487">
        <f t="shared" si="187"/>
        <v>0</v>
      </c>
      <c r="QNS19" s="487">
        <f t="shared" si="187"/>
        <v>0</v>
      </c>
      <c r="QNT19" s="487">
        <f t="shared" si="187"/>
        <v>0</v>
      </c>
      <c r="QNU19" s="487">
        <f t="shared" si="187"/>
        <v>0</v>
      </c>
      <c r="QNV19" s="487">
        <f t="shared" si="187"/>
        <v>0</v>
      </c>
      <c r="QNW19" s="487">
        <f t="shared" si="187"/>
        <v>0</v>
      </c>
      <c r="QNX19" s="487">
        <f t="shared" si="187"/>
        <v>0</v>
      </c>
      <c r="QNY19" s="487">
        <f t="shared" si="187"/>
        <v>0</v>
      </c>
      <c r="QNZ19" s="487">
        <f t="shared" si="187"/>
        <v>0</v>
      </c>
      <c r="QOA19" s="487">
        <f t="shared" si="187"/>
        <v>0</v>
      </c>
      <c r="QOB19" s="487">
        <f t="shared" si="187"/>
        <v>0</v>
      </c>
      <c r="QOC19" s="487">
        <f t="shared" si="187"/>
        <v>0</v>
      </c>
      <c r="QOD19" s="487">
        <f t="shared" si="187"/>
        <v>0</v>
      </c>
      <c r="QOE19" s="487">
        <f t="shared" si="187"/>
        <v>0</v>
      </c>
      <c r="QOF19" s="487">
        <f t="shared" si="187"/>
        <v>0</v>
      </c>
      <c r="QOG19" s="487">
        <f t="shared" si="187"/>
        <v>0</v>
      </c>
      <c r="QOH19" s="487">
        <f t="shared" si="187"/>
        <v>0</v>
      </c>
      <c r="QOI19" s="487">
        <f t="shared" si="187"/>
        <v>0</v>
      </c>
      <c r="QOJ19" s="487">
        <f t="shared" si="187"/>
        <v>0</v>
      </c>
      <c r="QOK19" s="487">
        <f t="shared" si="187"/>
        <v>0</v>
      </c>
      <c r="QOL19" s="487">
        <f t="shared" si="187"/>
        <v>0</v>
      </c>
      <c r="QOM19" s="487">
        <f t="shared" si="187"/>
        <v>0</v>
      </c>
      <c r="QON19" s="487">
        <f t="shared" si="187"/>
        <v>0</v>
      </c>
      <c r="QOO19" s="487">
        <f t="shared" si="187"/>
        <v>0</v>
      </c>
      <c r="QOP19" s="487">
        <f t="shared" si="187"/>
        <v>0</v>
      </c>
      <c r="QOQ19" s="487">
        <f t="shared" si="187"/>
        <v>0</v>
      </c>
      <c r="QOR19" s="487">
        <f t="shared" si="187"/>
        <v>0</v>
      </c>
      <c r="QOS19" s="487">
        <f t="shared" si="187"/>
        <v>0</v>
      </c>
      <c r="QOT19" s="487">
        <f t="shared" si="187"/>
        <v>0</v>
      </c>
      <c r="QOU19" s="487">
        <f t="shared" si="187"/>
        <v>0</v>
      </c>
      <c r="QOV19" s="487">
        <f t="shared" si="187"/>
        <v>0</v>
      </c>
      <c r="QOW19" s="487">
        <f t="shared" si="187"/>
        <v>0</v>
      </c>
      <c r="QOX19" s="487">
        <f t="shared" si="187"/>
        <v>0</v>
      </c>
      <c r="QOY19" s="487">
        <f t="shared" si="187"/>
        <v>0</v>
      </c>
      <c r="QOZ19" s="487">
        <f t="shared" si="187"/>
        <v>0</v>
      </c>
      <c r="QPA19" s="487">
        <f t="shared" ref="QPA19:QRL19" si="188">QOW8</f>
        <v>0</v>
      </c>
      <c r="QPB19" s="487">
        <f t="shared" si="188"/>
        <v>0</v>
      </c>
      <c r="QPC19" s="487">
        <f t="shared" si="188"/>
        <v>0</v>
      </c>
      <c r="QPD19" s="487">
        <f t="shared" si="188"/>
        <v>0</v>
      </c>
      <c r="QPE19" s="487">
        <f t="shared" si="188"/>
        <v>0</v>
      </c>
      <c r="QPF19" s="487">
        <f t="shared" si="188"/>
        <v>0</v>
      </c>
      <c r="QPG19" s="487">
        <f t="shared" si="188"/>
        <v>0</v>
      </c>
      <c r="QPH19" s="487">
        <f t="shared" si="188"/>
        <v>0</v>
      </c>
      <c r="QPI19" s="487">
        <f t="shared" si="188"/>
        <v>0</v>
      </c>
      <c r="QPJ19" s="487">
        <f t="shared" si="188"/>
        <v>0</v>
      </c>
      <c r="QPK19" s="487">
        <f t="shared" si="188"/>
        <v>0</v>
      </c>
      <c r="QPL19" s="487">
        <f t="shared" si="188"/>
        <v>0</v>
      </c>
      <c r="QPM19" s="487">
        <f t="shared" si="188"/>
        <v>0</v>
      </c>
      <c r="QPN19" s="487">
        <f t="shared" si="188"/>
        <v>0</v>
      </c>
      <c r="QPO19" s="487">
        <f t="shared" si="188"/>
        <v>0</v>
      </c>
      <c r="QPP19" s="487">
        <f t="shared" si="188"/>
        <v>0</v>
      </c>
      <c r="QPQ19" s="487">
        <f t="shared" si="188"/>
        <v>0</v>
      </c>
      <c r="QPR19" s="487">
        <f t="shared" si="188"/>
        <v>0</v>
      </c>
      <c r="QPS19" s="487">
        <f t="shared" si="188"/>
        <v>0</v>
      </c>
      <c r="QPT19" s="487">
        <f t="shared" si="188"/>
        <v>0</v>
      </c>
      <c r="QPU19" s="487">
        <f t="shared" si="188"/>
        <v>0</v>
      </c>
      <c r="QPV19" s="487">
        <f t="shared" si="188"/>
        <v>0</v>
      </c>
      <c r="QPW19" s="487">
        <f t="shared" si="188"/>
        <v>0</v>
      </c>
      <c r="QPX19" s="487">
        <f t="shared" si="188"/>
        <v>0</v>
      </c>
      <c r="QPY19" s="487">
        <f t="shared" si="188"/>
        <v>0</v>
      </c>
      <c r="QPZ19" s="487">
        <f t="shared" si="188"/>
        <v>0</v>
      </c>
      <c r="QQA19" s="487">
        <f t="shared" si="188"/>
        <v>0</v>
      </c>
      <c r="QQB19" s="487">
        <f t="shared" si="188"/>
        <v>0</v>
      </c>
      <c r="QQC19" s="487">
        <f t="shared" si="188"/>
        <v>0</v>
      </c>
      <c r="QQD19" s="487">
        <f t="shared" si="188"/>
        <v>0</v>
      </c>
      <c r="QQE19" s="487">
        <f t="shared" si="188"/>
        <v>0</v>
      </c>
      <c r="QQF19" s="487">
        <f t="shared" si="188"/>
        <v>0</v>
      </c>
      <c r="QQG19" s="487">
        <f t="shared" si="188"/>
        <v>0</v>
      </c>
      <c r="QQH19" s="487">
        <f t="shared" si="188"/>
        <v>0</v>
      </c>
      <c r="QQI19" s="487">
        <f t="shared" si="188"/>
        <v>0</v>
      </c>
      <c r="QQJ19" s="487">
        <f t="shared" si="188"/>
        <v>0</v>
      </c>
      <c r="QQK19" s="487">
        <f t="shared" si="188"/>
        <v>0</v>
      </c>
      <c r="QQL19" s="487">
        <f t="shared" si="188"/>
        <v>0</v>
      </c>
      <c r="QQM19" s="487">
        <f t="shared" si="188"/>
        <v>0</v>
      </c>
      <c r="QQN19" s="487">
        <f t="shared" si="188"/>
        <v>0</v>
      </c>
      <c r="QQO19" s="487">
        <f t="shared" si="188"/>
        <v>0</v>
      </c>
      <c r="QQP19" s="487">
        <f t="shared" si="188"/>
        <v>0</v>
      </c>
      <c r="QQQ19" s="487">
        <f t="shared" si="188"/>
        <v>0</v>
      </c>
      <c r="QQR19" s="487">
        <f t="shared" si="188"/>
        <v>0</v>
      </c>
      <c r="QQS19" s="487">
        <f t="shared" si="188"/>
        <v>0</v>
      </c>
      <c r="QQT19" s="487">
        <f t="shared" si="188"/>
        <v>0</v>
      </c>
      <c r="QQU19" s="487">
        <f t="shared" si="188"/>
        <v>0</v>
      </c>
      <c r="QQV19" s="487">
        <f t="shared" si="188"/>
        <v>0</v>
      </c>
      <c r="QQW19" s="487">
        <f t="shared" si="188"/>
        <v>0</v>
      </c>
      <c r="QQX19" s="487">
        <f t="shared" si="188"/>
        <v>0</v>
      </c>
      <c r="QQY19" s="487">
        <f t="shared" si="188"/>
        <v>0</v>
      </c>
      <c r="QQZ19" s="487">
        <f t="shared" si="188"/>
        <v>0</v>
      </c>
      <c r="QRA19" s="487">
        <f t="shared" si="188"/>
        <v>0</v>
      </c>
      <c r="QRB19" s="487">
        <f t="shared" si="188"/>
        <v>0</v>
      </c>
      <c r="QRC19" s="487">
        <f t="shared" si="188"/>
        <v>0</v>
      </c>
      <c r="QRD19" s="487">
        <f t="shared" si="188"/>
        <v>0</v>
      </c>
      <c r="QRE19" s="487">
        <f t="shared" si="188"/>
        <v>0</v>
      </c>
      <c r="QRF19" s="487">
        <f t="shared" si="188"/>
        <v>0</v>
      </c>
      <c r="QRG19" s="487">
        <f t="shared" si="188"/>
        <v>0</v>
      </c>
      <c r="QRH19" s="487">
        <f t="shared" si="188"/>
        <v>0</v>
      </c>
      <c r="QRI19" s="487">
        <f t="shared" si="188"/>
        <v>0</v>
      </c>
      <c r="QRJ19" s="487">
        <f t="shared" si="188"/>
        <v>0</v>
      </c>
      <c r="QRK19" s="487">
        <f t="shared" si="188"/>
        <v>0</v>
      </c>
      <c r="QRL19" s="487">
        <f t="shared" si="188"/>
        <v>0</v>
      </c>
      <c r="QRM19" s="487">
        <f t="shared" ref="QRM19:QTX19" si="189">QRI8</f>
        <v>0</v>
      </c>
      <c r="QRN19" s="487">
        <f t="shared" si="189"/>
        <v>0</v>
      </c>
      <c r="QRO19" s="487">
        <f t="shared" si="189"/>
        <v>0</v>
      </c>
      <c r="QRP19" s="487">
        <f t="shared" si="189"/>
        <v>0</v>
      </c>
      <c r="QRQ19" s="487">
        <f t="shared" si="189"/>
        <v>0</v>
      </c>
      <c r="QRR19" s="487">
        <f t="shared" si="189"/>
        <v>0</v>
      </c>
      <c r="QRS19" s="487">
        <f t="shared" si="189"/>
        <v>0</v>
      </c>
      <c r="QRT19" s="487">
        <f t="shared" si="189"/>
        <v>0</v>
      </c>
      <c r="QRU19" s="487">
        <f t="shared" si="189"/>
        <v>0</v>
      </c>
      <c r="QRV19" s="487">
        <f t="shared" si="189"/>
        <v>0</v>
      </c>
      <c r="QRW19" s="487">
        <f t="shared" si="189"/>
        <v>0</v>
      </c>
      <c r="QRX19" s="487">
        <f t="shared" si="189"/>
        <v>0</v>
      </c>
      <c r="QRY19" s="487">
        <f t="shared" si="189"/>
        <v>0</v>
      </c>
      <c r="QRZ19" s="487">
        <f t="shared" si="189"/>
        <v>0</v>
      </c>
      <c r="QSA19" s="487">
        <f t="shared" si="189"/>
        <v>0</v>
      </c>
      <c r="QSB19" s="487">
        <f t="shared" si="189"/>
        <v>0</v>
      </c>
      <c r="QSC19" s="487">
        <f t="shared" si="189"/>
        <v>0</v>
      </c>
      <c r="QSD19" s="487">
        <f t="shared" si="189"/>
        <v>0</v>
      </c>
      <c r="QSE19" s="487">
        <f t="shared" si="189"/>
        <v>0</v>
      </c>
      <c r="QSF19" s="487">
        <f t="shared" si="189"/>
        <v>0</v>
      </c>
      <c r="QSG19" s="487">
        <f t="shared" si="189"/>
        <v>0</v>
      </c>
      <c r="QSH19" s="487">
        <f t="shared" si="189"/>
        <v>0</v>
      </c>
      <c r="QSI19" s="487">
        <f t="shared" si="189"/>
        <v>0</v>
      </c>
      <c r="QSJ19" s="487">
        <f t="shared" si="189"/>
        <v>0</v>
      </c>
      <c r="QSK19" s="487">
        <f t="shared" si="189"/>
        <v>0</v>
      </c>
      <c r="QSL19" s="487">
        <f t="shared" si="189"/>
        <v>0</v>
      </c>
      <c r="QSM19" s="487">
        <f t="shared" si="189"/>
        <v>0</v>
      </c>
      <c r="QSN19" s="487">
        <f t="shared" si="189"/>
        <v>0</v>
      </c>
      <c r="QSO19" s="487">
        <f t="shared" si="189"/>
        <v>0</v>
      </c>
      <c r="QSP19" s="487">
        <f t="shared" si="189"/>
        <v>0</v>
      </c>
      <c r="QSQ19" s="487">
        <f t="shared" si="189"/>
        <v>0</v>
      </c>
      <c r="QSR19" s="487">
        <f t="shared" si="189"/>
        <v>0</v>
      </c>
      <c r="QSS19" s="487">
        <f t="shared" si="189"/>
        <v>0</v>
      </c>
      <c r="QST19" s="487">
        <f t="shared" si="189"/>
        <v>0</v>
      </c>
      <c r="QSU19" s="487">
        <f t="shared" si="189"/>
        <v>0</v>
      </c>
      <c r="QSV19" s="487">
        <f t="shared" si="189"/>
        <v>0</v>
      </c>
      <c r="QSW19" s="487">
        <f t="shared" si="189"/>
        <v>0</v>
      </c>
      <c r="QSX19" s="487">
        <f t="shared" si="189"/>
        <v>0</v>
      </c>
      <c r="QSY19" s="487">
        <f t="shared" si="189"/>
        <v>0</v>
      </c>
      <c r="QSZ19" s="487">
        <f t="shared" si="189"/>
        <v>0</v>
      </c>
      <c r="QTA19" s="487">
        <f t="shared" si="189"/>
        <v>0</v>
      </c>
      <c r="QTB19" s="487">
        <f t="shared" si="189"/>
        <v>0</v>
      </c>
      <c r="QTC19" s="487">
        <f t="shared" si="189"/>
        <v>0</v>
      </c>
      <c r="QTD19" s="487">
        <f t="shared" si="189"/>
        <v>0</v>
      </c>
      <c r="QTE19" s="487">
        <f t="shared" si="189"/>
        <v>0</v>
      </c>
      <c r="QTF19" s="487">
        <f t="shared" si="189"/>
        <v>0</v>
      </c>
      <c r="QTG19" s="487">
        <f t="shared" si="189"/>
        <v>0</v>
      </c>
      <c r="QTH19" s="487">
        <f t="shared" si="189"/>
        <v>0</v>
      </c>
      <c r="QTI19" s="487">
        <f t="shared" si="189"/>
        <v>0</v>
      </c>
      <c r="QTJ19" s="487">
        <f t="shared" si="189"/>
        <v>0</v>
      </c>
      <c r="QTK19" s="487">
        <f t="shared" si="189"/>
        <v>0</v>
      </c>
      <c r="QTL19" s="487">
        <f t="shared" si="189"/>
        <v>0</v>
      </c>
      <c r="QTM19" s="487">
        <f t="shared" si="189"/>
        <v>0</v>
      </c>
      <c r="QTN19" s="487">
        <f t="shared" si="189"/>
        <v>0</v>
      </c>
      <c r="QTO19" s="487">
        <f t="shared" si="189"/>
        <v>0</v>
      </c>
      <c r="QTP19" s="487">
        <f t="shared" si="189"/>
        <v>0</v>
      </c>
      <c r="QTQ19" s="487">
        <f t="shared" si="189"/>
        <v>0</v>
      </c>
      <c r="QTR19" s="487">
        <f t="shared" si="189"/>
        <v>0</v>
      </c>
      <c r="QTS19" s="487">
        <f t="shared" si="189"/>
        <v>0</v>
      </c>
      <c r="QTT19" s="487">
        <f t="shared" si="189"/>
        <v>0</v>
      </c>
      <c r="QTU19" s="487">
        <f t="shared" si="189"/>
        <v>0</v>
      </c>
      <c r="QTV19" s="487">
        <f t="shared" si="189"/>
        <v>0</v>
      </c>
      <c r="QTW19" s="487">
        <f t="shared" si="189"/>
        <v>0</v>
      </c>
      <c r="QTX19" s="487">
        <f t="shared" si="189"/>
        <v>0</v>
      </c>
      <c r="QTY19" s="487">
        <f t="shared" ref="QTY19:QWJ19" si="190">QTU8</f>
        <v>0</v>
      </c>
      <c r="QTZ19" s="487">
        <f t="shared" si="190"/>
        <v>0</v>
      </c>
      <c r="QUA19" s="487">
        <f t="shared" si="190"/>
        <v>0</v>
      </c>
      <c r="QUB19" s="487">
        <f t="shared" si="190"/>
        <v>0</v>
      </c>
      <c r="QUC19" s="487">
        <f t="shared" si="190"/>
        <v>0</v>
      </c>
      <c r="QUD19" s="487">
        <f t="shared" si="190"/>
        <v>0</v>
      </c>
      <c r="QUE19" s="487">
        <f t="shared" si="190"/>
        <v>0</v>
      </c>
      <c r="QUF19" s="487">
        <f t="shared" si="190"/>
        <v>0</v>
      </c>
      <c r="QUG19" s="487">
        <f t="shared" si="190"/>
        <v>0</v>
      </c>
      <c r="QUH19" s="487">
        <f t="shared" si="190"/>
        <v>0</v>
      </c>
      <c r="QUI19" s="487">
        <f t="shared" si="190"/>
        <v>0</v>
      </c>
      <c r="QUJ19" s="487">
        <f t="shared" si="190"/>
        <v>0</v>
      </c>
      <c r="QUK19" s="487">
        <f t="shared" si="190"/>
        <v>0</v>
      </c>
      <c r="QUL19" s="487">
        <f t="shared" si="190"/>
        <v>0</v>
      </c>
      <c r="QUM19" s="487">
        <f t="shared" si="190"/>
        <v>0</v>
      </c>
      <c r="QUN19" s="487">
        <f t="shared" si="190"/>
        <v>0</v>
      </c>
      <c r="QUO19" s="487">
        <f t="shared" si="190"/>
        <v>0</v>
      </c>
      <c r="QUP19" s="487">
        <f t="shared" si="190"/>
        <v>0</v>
      </c>
      <c r="QUQ19" s="487">
        <f t="shared" si="190"/>
        <v>0</v>
      </c>
      <c r="QUR19" s="487">
        <f t="shared" si="190"/>
        <v>0</v>
      </c>
      <c r="QUS19" s="487">
        <f t="shared" si="190"/>
        <v>0</v>
      </c>
      <c r="QUT19" s="487">
        <f t="shared" si="190"/>
        <v>0</v>
      </c>
      <c r="QUU19" s="487">
        <f t="shared" si="190"/>
        <v>0</v>
      </c>
      <c r="QUV19" s="487">
        <f t="shared" si="190"/>
        <v>0</v>
      </c>
      <c r="QUW19" s="487">
        <f t="shared" si="190"/>
        <v>0</v>
      </c>
      <c r="QUX19" s="487">
        <f t="shared" si="190"/>
        <v>0</v>
      </c>
      <c r="QUY19" s="487">
        <f t="shared" si="190"/>
        <v>0</v>
      </c>
      <c r="QUZ19" s="487">
        <f t="shared" si="190"/>
        <v>0</v>
      </c>
      <c r="QVA19" s="487">
        <f t="shared" si="190"/>
        <v>0</v>
      </c>
      <c r="QVB19" s="487">
        <f t="shared" si="190"/>
        <v>0</v>
      </c>
      <c r="QVC19" s="487">
        <f t="shared" si="190"/>
        <v>0</v>
      </c>
      <c r="QVD19" s="487">
        <f t="shared" si="190"/>
        <v>0</v>
      </c>
      <c r="QVE19" s="487">
        <f t="shared" si="190"/>
        <v>0</v>
      </c>
      <c r="QVF19" s="487">
        <f t="shared" si="190"/>
        <v>0</v>
      </c>
      <c r="QVG19" s="487">
        <f t="shared" si="190"/>
        <v>0</v>
      </c>
      <c r="QVH19" s="487">
        <f t="shared" si="190"/>
        <v>0</v>
      </c>
      <c r="QVI19" s="487">
        <f t="shared" si="190"/>
        <v>0</v>
      </c>
      <c r="QVJ19" s="487">
        <f t="shared" si="190"/>
        <v>0</v>
      </c>
      <c r="QVK19" s="487">
        <f t="shared" si="190"/>
        <v>0</v>
      </c>
      <c r="QVL19" s="487">
        <f t="shared" si="190"/>
        <v>0</v>
      </c>
      <c r="QVM19" s="487">
        <f t="shared" si="190"/>
        <v>0</v>
      </c>
      <c r="QVN19" s="487">
        <f t="shared" si="190"/>
        <v>0</v>
      </c>
      <c r="QVO19" s="487">
        <f t="shared" si="190"/>
        <v>0</v>
      </c>
      <c r="QVP19" s="487">
        <f t="shared" si="190"/>
        <v>0</v>
      </c>
      <c r="QVQ19" s="487">
        <f t="shared" si="190"/>
        <v>0</v>
      </c>
      <c r="QVR19" s="487">
        <f t="shared" si="190"/>
        <v>0</v>
      </c>
      <c r="QVS19" s="487">
        <f t="shared" si="190"/>
        <v>0</v>
      </c>
      <c r="QVT19" s="487">
        <f t="shared" si="190"/>
        <v>0</v>
      </c>
      <c r="QVU19" s="487">
        <f t="shared" si="190"/>
        <v>0</v>
      </c>
      <c r="QVV19" s="487">
        <f t="shared" si="190"/>
        <v>0</v>
      </c>
      <c r="QVW19" s="487">
        <f t="shared" si="190"/>
        <v>0</v>
      </c>
      <c r="QVX19" s="487">
        <f t="shared" si="190"/>
        <v>0</v>
      </c>
      <c r="QVY19" s="487">
        <f t="shared" si="190"/>
        <v>0</v>
      </c>
      <c r="QVZ19" s="487">
        <f t="shared" si="190"/>
        <v>0</v>
      </c>
      <c r="QWA19" s="487">
        <f t="shared" si="190"/>
        <v>0</v>
      </c>
      <c r="QWB19" s="487">
        <f t="shared" si="190"/>
        <v>0</v>
      </c>
      <c r="QWC19" s="487">
        <f t="shared" si="190"/>
        <v>0</v>
      </c>
      <c r="QWD19" s="487">
        <f t="shared" si="190"/>
        <v>0</v>
      </c>
      <c r="QWE19" s="487">
        <f t="shared" si="190"/>
        <v>0</v>
      </c>
      <c r="QWF19" s="487">
        <f t="shared" si="190"/>
        <v>0</v>
      </c>
      <c r="QWG19" s="487">
        <f t="shared" si="190"/>
        <v>0</v>
      </c>
      <c r="QWH19" s="487">
        <f t="shared" si="190"/>
        <v>0</v>
      </c>
      <c r="QWI19" s="487">
        <f t="shared" si="190"/>
        <v>0</v>
      </c>
      <c r="QWJ19" s="487">
        <f t="shared" si="190"/>
        <v>0</v>
      </c>
      <c r="QWK19" s="487">
        <f t="shared" ref="QWK19:QYV19" si="191">QWG8</f>
        <v>0</v>
      </c>
      <c r="QWL19" s="487">
        <f t="shared" si="191"/>
        <v>0</v>
      </c>
      <c r="QWM19" s="487">
        <f t="shared" si="191"/>
        <v>0</v>
      </c>
      <c r="QWN19" s="487">
        <f t="shared" si="191"/>
        <v>0</v>
      </c>
      <c r="QWO19" s="487">
        <f t="shared" si="191"/>
        <v>0</v>
      </c>
      <c r="QWP19" s="487">
        <f t="shared" si="191"/>
        <v>0</v>
      </c>
      <c r="QWQ19" s="487">
        <f t="shared" si="191"/>
        <v>0</v>
      </c>
      <c r="QWR19" s="487">
        <f t="shared" si="191"/>
        <v>0</v>
      </c>
      <c r="QWS19" s="487">
        <f t="shared" si="191"/>
        <v>0</v>
      </c>
      <c r="QWT19" s="487">
        <f t="shared" si="191"/>
        <v>0</v>
      </c>
      <c r="QWU19" s="487">
        <f t="shared" si="191"/>
        <v>0</v>
      </c>
      <c r="QWV19" s="487">
        <f t="shared" si="191"/>
        <v>0</v>
      </c>
      <c r="QWW19" s="487">
        <f t="shared" si="191"/>
        <v>0</v>
      </c>
      <c r="QWX19" s="487">
        <f t="shared" si="191"/>
        <v>0</v>
      </c>
      <c r="QWY19" s="487">
        <f t="shared" si="191"/>
        <v>0</v>
      </c>
      <c r="QWZ19" s="487">
        <f t="shared" si="191"/>
        <v>0</v>
      </c>
      <c r="QXA19" s="487">
        <f t="shared" si="191"/>
        <v>0</v>
      </c>
      <c r="QXB19" s="487">
        <f t="shared" si="191"/>
        <v>0</v>
      </c>
      <c r="QXC19" s="487">
        <f t="shared" si="191"/>
        <v>0</v>
      </c>
      <c r="QXD19" s="487">
        <f t="shared" si="191"/>
        <v>0</v>
      </c>
      <c r="QXE19" s="487">
        <f t="shared" si="191"/>
        <v>0</v>
      </c>
      <c r="QXF19" s="487">
        <f t="shared" si="191"/>
        <v>0</v>
      </c>
      <c r="QXG19" s="487">
        <f t="shared" si="191"/>
        <v>0</v>
      </c>
      <c r="QXH19" s="487">
        <f t="shared" si="191"/>
        <v>0</v>
      </c>
      <c r="QXI19" s="487">
        <f t="shared" si="191"/>
        <v>0</v>
      </c>
      <c r="QXJ19" s="487">
        <f t="shared" si="191"/>
        <v>0</v>
      </c>
      <c r="QXK19" s="487">
        <f t="shared" si="191"/>
        <v>0</v>
      </c>
      <c r="QXL19" s="487">
        <f t="shared" si="191"/>
        <v>0</v>
      </c>
      <c r="QXM19" s="487">
        <f t="shared" si="191"/>
        <v>0</v>
      </c>
      <c r="QXN19" s="487">
        <f t="shared" si="191"/>
        <v>0</v>
      </c>
      <c r="QXO19" s="487">
        <f t="shared" si="191"/>
        <v>0</v>
      </c>
      <c r="QXP19" s="487">
        <f t="shared" si="191"/>
        <v>0</v>
      </c>
      <c r="QXQ19" s="487">
        <f t="shared" si="191"/>
        <v>0</v>
      </c>
      <c r="QXR19" s="487">
        <f t="shared" si="191"/>
        <v>0</v>
      </c>
      <c r="QXS19" s="487">
        <f t="shared" si="191"/>
        <v>0</v>
      </c>
      <c r="QXT19" s="487">
        <f t="shared" si="191"/>
        <v>0</v>
      </c>
      <c r="QXU19" s="487">
        <f t="shared" si="191"/>
        <v>0</v>
      </c>
      <c r="QXV19" s="487">
        <f t="shared" si="191"/>
        <v>0</v>
      </c>
      <c r="QXW19" s="487">
        <f t="shared" si="191"/>
        <v>0</v>
      </c>
      <c r="QXX19" s="487">
        <f t="shared" si="191"/>
        <v>0</v>
      </c>
      <c r="QXY19" s="487">
        <f t="shared" si="191"/>
        <v>0</v>
      </c>
      <c r="QXZ19" s="487">
        <f t="shared" si="191"/>
        <v>0</v>
      </c>
      <c r="QYA19" s="487">
        <f t="shared" si="191"/>
        <v>0</v>
      </c>
      <c r="QYB19" s="487">
        <f t="shared" si="191"/>
        <v>0</v>
      </c>
      <c r="QYC19" s="487">
        <f t="shared" si="191"/>
        <v>0</v>
      </c>
      <c r="QYD19" s="487">
        <f t="shared" si="191"/>
        <v>0</v>
      </c>
      <c r="QYE19" s="487">
        <f t="shared" si="191"/>
        <v>0</v>
      </c>
      <c r="QYF19" s="487">
        <f t="shared" si="191"/>
        <v>0</v>
      </c>
      <c r="QYG19" s="487">
        <f t="shared" si="191"/>
        <v>0</v>
      </c>
      <c r="QYH19" s="487">
        <f t="shared" si="191"/>
        <v>0</v>
      </c>
      <c r="QYI19" s="487">
        <f t="shared" si="191"/>
        <v>0</v>
      </c>
      <c r="QYJ19" s="487">
        <f t="shared" si="191"/>
        <v>0</v>
      </c>
      <c r="QYK19" s="487">
        <f t="shared" si="191"/>
        <v>0</v>
      </c>
      <c r="QYL19" s="487">
        <f t="shared" si="191"/>
        <v>0</v>
      </c>
      <c r="QYM19" s="487">
        <f t="shared" si="191"/>
        <v>0</v>
      </c>
      <c r="QYN19" s="487">
        <f t="shared" si="191"/>
        <v>0</v>
      </c>
      <c r="QYO19" s="487">
        <f t="shared" si="191"/>
        <v>0</v>
      </c>
      <c r="QYP19" s="487">
        <f t="shared" si="191"/>
        <v>0</v>
      </c>
      <c r="QYQ19" s="487">
        <f t="shared" si="191"/>
        <v>0</v>
      </c>
      <c r="QYR19" s="487">
        <f t="shared" si="191"/>
        <v>0</v>
      </c>
      <c r="QYS19" s="487">
        <f t="shared" si="191"/>
        <v>0</v>
      </c>
      <c r="QYT19" s="487">
        <f t="shared" si="191"/>
        <v>0</v>
      </c>
      <c r="QYU19" s="487">
        <f t="shared" si="191"/>
        <v>0</v>
      </c>
      <c r="QYV19" s="487">
        <f t="shared" si="191"/>
        <v>0</v>
      </c>
      <c r="QYW19" s="487">
        <f t="shared" ref="QYW19:RBH19" si="192">QYS8</f>
        <v>0</v>
      </c>
      <c r="QYX19" s="487">
        <f t="shared" si="192"/>
        <v>0</v>
      </c>
      <c r="QYY19" s="487">
        <f t="shared" si="192"/>
        <v>0</v>
      </c>
      <c r="QYZ19" s="487">
        <f t="shared" si="192"/>
        <v>0</v>
      </c>
      <c r="QZA19" s="487">
        <f t="shared" si="192"/>
        <v>0</v>
      </c>
      <c r="QZB19" s="487">
        <f t="shared" si="192"/>
        <v>0</v>
      </c>
      <c r="QZC19" s="487">
        <f t="shared" si="192"/>
        <v>0</v>
      </c>
      <c r="QZD19" s="487">
        <f t="shared" si="192"/>
        <v>0</v>
      </c>
      <c r="QZE19" s="487">
        <f t="shared" si="192"/>
        <v>0</v>
      </c>
      <c r="QZF19" s="487">
        <f t="shared" si="192"/>
        <v>0</v>
      </c>
      <c r="QZG19" s="487">
        <f t="shared" si="192"/>
        <v>0</v>
      </c>
      <c r="QZH19" s="487">
        <f t="shared" si="192"/>
        <v>0</v>
      </c>
      <c r="QZI19" s="487">
        <f t="shared" si="192"/>
        <v>0</v>
      </c>
      <c r="QZJ19" s="487">
        <f t="shared" si="192"/>
        <v>0</v>
      </c>
      <c r="QZK19" s="487">
        <f t="shared" si="192"/>
        <v>0</v>
      </c>
      <c r="QZL19" s="487">
        <f t="shared" si="192"/>
        <v>0</v>
      </c>
      <c r="QZM19" s="487">
        <f t="shared" si="192"/>
        <v>0</v>
      </c>
      <c r="QZN19" s="487">
        <f t="shared" si="192"/>
        <v>0</v>
      </c>
      <c r="QZO19" s="487">
        <f t="shared" si="192"/>
        <v>0</v>
      </c>
      <c r="QZP19" s="487">
        <f t="shared" si="192"/>
        <v>0</v>
      </c>
      <c r="QZQ19" s="487">
        <f t="shared" si="192"/>
        <v>0</v>
      </c>
      <c r="QZR19" s="487">
        <f t="shared" si="192"/>
        <v>0</v>
      </c>
      <c r="QZS19" s="487">
        <f t="shared" si="192"/>
        <v>0</v>
      </c>
      <c r="QZT19" s="487">
        <f t="shared" si="192"/>
        <v>0</v>
      </c>
      <c r="QZU19" s="487">
        <f t="shared" si="192"/>
        <v>0</v>
      </c>
      <c r="QZV19" s="487">
        <f t="shared" si="192"/>
        <v>0</v>
      </c>
      <c r="QZW19" s="487">
        <f t="shared" si="192"/>
        <v>0</v>
      </c>
      <c r="QZX19" s="487">
        <f t="shared" si="192"/>
        <v>0</v>
      </c>
      <c r="QZY19" s="487">
        <f t="shared" si="192"/>
        <v>0</v>
      </c>
      <c r="QZZ19" s="487">
        <f t="shared" si="192"/>
        <v>0</v>
      </c>
      <c r="RAA19" s="487">
        <f t="shared" si="192"/>
        <v>0</v>
      </c>
      <c r="RAB19" s="487">
        <f t="shared" si="192"/>
        <v>0</v>
      </c>
      <c r="RAC19" s="487">
        <f t="shared" si="192"/>
        <v>0</v>
      </c>
      <c r="RAD19" s="487">
        <f t="shared" si="192"/>
        <v>0</v>
      </c>
      <c r="RAE19" s="487">
        <f t="shared" si="192"/>
        <v>0</v>
      </c>
      <c r="RAF19" s="487">
        <f t="shared" si="192"/>
        <v>0</v>
      </c>
      <c r="RAG19" s="487">
        <f t="shared" si="192"/>
        <v>0</v>
      </c>
      <c r="RAH19" s="487">
        <f t="shared" si="192"/>
        <v>0</v>
      </c>
      <c r="RAI19" s="487">
        <f t="shared" si="192"/>
        <v>0</v>
      </c>
      <c r="RAJ19" s="487">
        <f t="shared" si="192"/>
        <v>0</v>
      </c>
      <c r="RAK19" s="487">
        <f t="shared" si="192"/>
        <v>0</v>
      </c>
      <c r="RAL19" s="487">
        <f t="shared" si="192"/>
        <v>0</v>
      </c>
      <c r="RAM19" s="487">
        <f t="shared" si="192"/>
        <v>0</v>
      </c>
      <c r="RAN19" s="487">
        <f t="shared" si="192"/>
        <v>0</v>
      </c>
      <c r="RAO19" s="487">
        <f t="shared" si="192"/>
        <v>0</v>
      </c>
      <c r="RAP19" s="487">
        <f t="shared" si="192"/>
        <v>0</v>
      </c>
      <c r="RAQ19" s="487">
        <f t="shared" si="192"/>
        <v>0</v>
      </c>
      <c r="RAR19" s="487">
        <f t="shared" si="192"/>
        <v>0</v>
      </c>
      <c r="RAS19" s="487">
        <f t="shared" si="192"/>
        <v>0</v>
      </c>
      <c r="RAT19" s="487">
        <f t="shared" si="192"/>
        <v>0</v>
      </c>
      <c r="RAU19" s="487">
        <f t="shared" si="192"/>
        <v>0</v>
      </c>
      <c r="RAV19" s="487">
        <f t="shared" si="192"/>
        <v>0</v>
      </c>
      <c r="RAW19" s="487">
        <f t="shared" si="192"/>
        <v>0</v>
      </c>
      <c r="RAX19" s="487">
        <f t="shared" si="192"/>
        <v>0</v>
      </c>
      <c r="RAY19" s="487">
        <f t="shared" si="192"/>
        <v>0</v>
      </c>
      <c r="RAZ19" s="487">
        <f t="shared" si="192"/>
        <v>0</v>
      </c>
      <c r="RBA19" s="487">
        <f t="shared" si="192"/>
        <v>0</v>
      </c>
      <c r="RBB19" s="487">
        <f t="shared" si="192"/>
        <v>0</v>
      </c>
      <c r="RBC19" s="487">
        <f t="shared" si="192"/>
        <v>0</v>
      </c>
      <c r="RBD19" s="487">
        <f t="shared" si="192"/>
        <v>0</v>
      </c>
      <c r="RBE19" s="487">
        <f t="shared" si="192"/>
        <v>0</v>
      </c>
      <c r="RBF19" s="487">
        <f t="shared" si="192"/>
        <v>0</v>
      </c>
      <c r="RBG19" s="487">
        <f t="shared" si="192"/>
        <v>0</v>
      </c>
      <c r="RBH19" s="487">
        <f t="shared" si="192"/>
        <v>0</v>
      </c>
      <c r="RBI19" s="487">
        <f t="shared" ref="RBI19:RDT19" si="193">RBE8</f>
        <v>0</v>
      </c>
      <c r="RBJ19" s="487">
        <f t="shared" si="193"/>
        <v>0</v>
      </c>
      <c r="RBK19" s="487">
        <f t="shared" si="193"/>
        <v>0</v>
      </c>
      <c r="RBL19" s="487">
        <f t="shared" si="193"/>
        <v>0</v>
      </c>
      <c r="RBM19" s="487">
        <f t="shared" si="193"/>
        <v>0</v>
      </c>
      <c r="RBN19" s="487">
        <f t="shared" si="193"/>
        <v>0</v>
      </c>
      <c r="RBO19" s="487">
        <f t="shared" si="193"/>
        <v>0</v>
      </c>
      <c r="RBP19" s="487">
        <f t="shared" si="193"/>
        <v>0</v>
      </c>
      <c r="RBQ19" s="487">
        <f t="shared" si="193"/>
        <v>0</v>
      </c>
      <c r="RBR19" s="487">
        <f t="shared" si="193"/>
        <v>0</v>
      </c>
      <c r="RBS19" s="487">
        <f t="shared" si="193"/>
        <v>0</v>
      </c>
      <c r="RBT19" s="487">
        <f t="shared" si="193"/>
        <v>0</v>
      </c>
      <c r="RBU19" s="487">
        <f t="shared" si="193"/>
        <v>0</v>
      </c>
      <c r="RBV19" s="487">
        <f t="shared" si="193"/>
        <v>0</v>
      </c>
      <c r="RBW19" s="487">
        <f t="shared" si="193"/>
        <v>0</v>
      </c>
      <c r="RBX19" s="487">
        <f t="shared" si="193"/>
        <v>0</v>
      </c>
      <c r="RBY19" s="487">
        <f t="shared" si="193"/>
        <v>0</v>
      </c>
      <c r="RBZ19" s="487">
        <f t="shared" si="193"/>
        <v>0</v>
      </c>
      <c r="RCA19" s="487">
        <f t="shared" si="193"/>
        <v>0</v>
      </c>
      <c r="RCB19" s="487">
        <f t="shared" si="193"/>
        <v>0</v>
      </c>
      <c r="RCC19" s="487">
        <f t="shared" si="193"/>
        <v>0</v>
      </c>
      <c r="RCD19" s="487">
        <f t="shared" si="193"/>
        <v>0</v>
      </c>
      <c r="RCE19" s="487">
        <f t="shared" si="193"/>
        <v>0</v>
      </c>
      <c r="RCF19" s="487">
        <f t="shared" si="193"/>
        <v>0</v>
      </c>
      <c r="RCG19" s="487">
        <f t="shared" si="193"/>
        <v>0</v>
      </c>
      <c r="RCH19" s="487">
        <f t="shared" si="193"/>
        <v>0</v>
      </c>
      <c r="RCI19" s="487">
        <f t="shared" si="193"/>
        <v>0</v>
      </c>
      <c r="RCJ19" s="487">
        <f t="shared" si="193"/>
        <v>0</v>
      </c>
      <c r="RCK19" s="487">
        <f t="shared" si="193"/>
        <v>0</v>
      </c>
      <c r="RCL19" s="487">
        <f t="shared" si="193"/>
        <v>0</v>
      </c>
      <c r="RCM19" s="487">
        <f t="shared" si="193"/>
        <v>0</v>
      </c>
      <c r="RCN19" s="487">
        <f t="shared" si="193"/>
        <v>0</v>
      </c>
      <c r="RCO19" s="487">
        <f t="shared" si="193"/>
        <v>0</v>
      </c>
      <c r="RCP19" s="487">
        <f t="shared" si="193"/>
        <v>0</v>
      </c>
      <c r="RCQ19" s="487">
        <f t="shared" si="193"/>
        <v>0</v>
      </c>
      <c r="RCR19" s="487">
        <f t="shared" si="193"/>
        <v>0</v>
      </c>
      <c r="RCS19" s="487">
        <f t="shared" si="193"/>
        <v>0</v>
      </c>
      <c r="RCT19" s="487">
        <f t="shared" si="193"/>
        <v>0</v>
      </c>
      <c r="RCU19" s="487">
        <f t="shared" si="193"/>
        <v>0</v>
      </c>
      <c r="RCV19" s="487">
        <f t="shared" si="193"/>
        <v>0</v>
      </c>
      <c r="RCW19" s="487">
        <f t="shared" si="193"/>
        <v>0</v>
      </c>
      <c r="RCX19" s="487">
        <f t="shared" si="193"/>
        <v>0</v>
      </c>
      <c r="RCY19" s="487">
        <f t="shared" si="193"/>
        <v>0</v>
      </c>
      <c r="RCZ19" s="487">
        <f t="shared" si="193"/>
        <v>0</v>
      </c>
      <c r="RDA19" s="487">
        <f t="shared" si="193"/>
        <v>0</v>
      </c>
      <c r="RDB19" s="487">
        <f t="shared" si="193"/>
        <v>0</v>
      </c>
      <c r="RDC19" s="487">
        <f t="shared" si="193"/>
        <v>0</v>
      </c>
      <c r="RDD19" s="487">
        <f t="shared" si="193"/>
        <v>0</v>
      </c>
      <c r="RDE19" s="487">
        <f t="shared" si="193"/>
        <v>0</v>
      </c>
      <c r="RDF19" s="487">
        <f t="shared" si="193"/>
        <v>0</v>
      </c>
      <c r="RDG19" s="487">
        <f t="shared" si="193"/>
        <v>0</v>
      </c>
      <c r="RDH19" s="487">
        <f t="shared" si="193"/>
        <v>0</v>
      </c>
      <c r="RDI19" s="487">
        <f t="shared" si="193"/>
        <v>0</v>
      </c>
      <c r="RDJ19" s="487">
        <f t="shared" si="193"/>
        <v>0</v>
      </c>
      <c r="RDK19" s="487">
        <f t="shared" si="193"/>
        <v>0</v>
      </c>
      <c r="RDL19" s="487">
        <f t="shared" si="193"/>
        <v>0</v>
      </c>
      <c r="RDM19" s="487">
        <f t="shared" si="193"/>
        <v>0</v>
      </c>
      <c r="RDN19" s="487">
        <f t="shared" si="193"/>
        <v>0</v>
      </c>
      <c r="RDO19" s="487">
        <f t="shared" si="193"/>
        <v>0</v>
      </c>
      <c r="RDP19" s="487">
        <f t="shared" si="193"/>
        <v>0</v>
      </c>
      <c r="RDQ19" s="487">
        <f t="shared" si="193"/>
        <v>0</v>
      </c>
      <c r="RDR19" s="487">
        <f t="shared" si="193"/>
        <v>0</v>
      </c>
      <c r="RDS19" s="487">
        <f t="shared" si="193"/>
        <v>0</v>
      </c>
      <c r="RDT19" s="487">
        <f t="shared" si="193"/>
        <v>0</v>
      </c>
      <c r="RDU19" s="487">
        <f t="shared" ref="RDU19:RGF19" si="194">RDQ8</f>
        <v>0</v>
      </c>
      <c r="RDV19" s="487">
        <f t="shared" si="194"/>
        <v>0</v>
      </c>
      <c r="RDW19" s="487">
        <f t="shared" si="194"/>
        <v>0</v>
      </c>
      <c r="RDX19" s="487">
        <f t="shared" si="194"/>
        <v>0</v>
      </c>
      <c r="RDY19" s="487">
        <f t="shared" si="194"/>
        <v>0</v>
      </c>
      <c r="RDZ19" s="487">
        <f t="shared" si="194"/>
        <v>0</v>
      </c>
      <c r="REA19" s="487">
        <f t="shared" si="194"/>
        <v>0</v>
      </c>
      <c r="REB19" s="487">
        <f t="shared" si="194"/>
        <v>0</v>
      </c>
      <c r="REC19" s="487">
        <f t="shared" si="194"/>
        <v>0</v>
      </c>
      <c r="RED19" s="487">
        <f t="shared" si="194"/>
        <v>0</v>
      </c>
      <c r="REE19" s="487">
        <f t="shared" si="194"/>
        <v>0</v>
      </c>
      <c r="REF19" s="487">
        <f t="shared" si="194"/>
        <v>0</v>
      </c>
      <c r="REG19" s="487">
        <f t="shared" si="194"/>
        <v>0</v>
      </c>
      <c r="REH19" s="487">
        <f t="shared" si="194"/>
        <v>0</v>
      </c>
      <c r="REI19" s="487">
        <f t="shared" si="194"/>
        <v>0</v>
      </c>
      <c r="REJ19" s="487">
        <f t="shared" si="194"/>
        <v>0</v>
      </c>
      <c r="REK19" s="487">
        <f t="shared" si="194"/>
        <v>0</v>
      </c>
      <c r="REL19" s="487">
        <f t="shared" si="194"/>
        <v>0</v>
      </c>
      <c r="REM19" s="487">
        <f t="shared" si="194"/>
        <v>0</v>
      </c>
      <c r="REN19" s="487">
        <f t="shared" si="194"/>
        <v>0</v>
      </c>
      <c r="REO19" s="487">
        <f t="shared" si="194"/>
        <v>0</v>
      </c>
      <c r="REP19" s="487">
        <f t="shared" si="194"/>
        <v>0</v>
      </c>
      <c r="REQ19" s="487">
        <f t="shared" si="194"/>
        <v>0</v>
      </c>
      <c r="RER19" s="487">
        <f t="shared" si="194"/>
        <v>0</v>
      </c>
      <c r="RES19" s="487">
        <f t="shared" si="194"/>
        <v>0</v>
      </c>
      <c r="RET19" s="487">
        <f t="shared" si="194"/>
        <v>0</v>
      </c>
      <c r="REU19" s="487">
        <f t="shared" si="194"/>
        <v>0</v>
      </c>
      <c r="REV19" s="487">
        <f t="shared" si="194"/>
        <v>0</v>
      </c>
      <c r="REW19" s="487">
        <f t="shared" si="194"/>
        <v>0</v>
      </c>
      <c r="REX19" s="487">
        <f t="shared" si="194"/>
        <v>0</v>
      </c>
      <c r="REY19" s="487">
        <f t="shared" si="194"/>
        <v>0</v>
      </c>
      <c r="REZ19" s="487">
        <f t="shared" si="194"/>
        <v>0</v>
      </c>
      <c r="RFA19" s="487">
        <f t="shared" si="194"/>
        <v>0</v>
      </c>
      <c r="RFB19" s="487">
        <f t="shared" si="194"/>
        <v>0</v>
      </c>
      <c r="RFC19" s="487">
        <f t="shared" si="194"/>
        <v>0</v>
      </c>
      <c r="RFD19" s="487">
        <f t="shared" si="194"/>
        <v>0</v>
      </c>
      <c r="RFE19" s="487">
        <f t="shared" si="194"/>
        <v>0</v>
      </c>
      <c r="RFF19" s="487">
        <f t="shared" si="194"/>
        <v>0</v>
      </c>
      <c r="RFG19" s="487">
        <f t="shared" si="194"/>
        <v>0</v>
      </c>
      <c r="RFH19" s="487">
        <f t="shared" si="194"/>
        <v>0</v>
      </c>
      <c r="RFI19" s="487">
        <f t="shared" si="194"/>
        <v>0</v>
      </c>
      <c r="RFJ19" s="487">
        <f t="shared" si="194"/>
        <v>0</v>
      </c>
      <c r="RFK19" s="487">
        <f t="shared" si="194"/>
        <v>0</v>
      </c>
      <c r="RFL19" s="487">
        <f t="shared" si="194"/>
        <v>0</v>
      </c>
      <c r="RFM19" s="487">
        <f t="shared" si="194"/>
        <v>0</v>
      </c>
      <c r="RFN19" s="487">
        <f t="shared" si="194"/>
        <v>0</v>
      </c>
      <c r="RFO19" s="487">
        <f t="shared" si="194"/>
        <v>0</v>
      </c>
      <c r="RFP19" s="487">
        <f t="shared" si="194"/>
        <v>0</v>
      </c>
      <c r="RFQ19" s="487">
        <f t="shared" si="194"/>
        <v>0</v>
      </c>
      <c r="RFR19" s="487">
        <f t="shared" si="194"/>
        <v>0</v>
      </c>
      <c r="RFS19" s="487">
        <f t="shared" si="194"/>
        <v>0</v>
      </c>
      <c r="RFT19" s="487">
        <f t="shared" si="194"/>
        <v>0</v>
      </c>
      <c r="RFU19" s="487">
        <f t="shared" si="194"/>
        <v>0</v>
      </c>
      <c r="RFV19" s="487">
        <f t="shared" si="194"/>
        <v>0</v>
      </c>
      <c r="RFW19" s="487">
        <f t="shared" si="194"/>
        <v>0</v>
      </c>
      <c r="RFX19" s="487">
        <f t="shared" si="194"/>
        <v>0</v>
      </c>
      <c r="RFY19" s="487">
        <f t="shared" si="194"/>
        <v>0</v>
      </c>
      <c r="RFZ19" s="487">
        <f t="shared" si="194"/>
        <v>0</v>
      </c>
      <c r="RGA19" s="487">
        <f t="shared" si="194"/>
        <v>0</v>
      </c>
      <c r="RGB19" s="487">
        <f t="shared" si="194"/>
        <v>0</v>
      </c>
      <c r="RGC19" s="487">
        <f t="shared" si="194"/>
        <v>0</v>
      </c>
      <c r="RGD19" s="487">
        <f t="shared" si="194"/>
        <v>0</v>
      </c>
      <c r="RGE19" s="487">
        <f t="shared" si="194"/>
        <v>0</v>
      </c>
      <c r="RGF19" s="487">
        <f t="shared" si="194"/>
        <v>0</v>
      </c>
      <c r="RGG19" s="487">
        <f t="shared" ref="RGG19:RIR19" si="195">RGC8</f>
        <v>0</v>
      </c>
      <c r="RGH19" s="487">
        <f t="shared" si="195"/>
        <v>0</v>
      </c>
      <c r="RGI19" s="487">
        <f t="shared" si="195"/>
        <v>0</v>
      </c>
      <c r="RGJ19" s="487">
        <f t="shared" si="195"/>
        <v>0</v>
      </c>
      <c r="RGK19" s="487">
        <f t="shared" si="195"/>
        <v>0</v>
      </c>
      <c r="RGL19" s="487">
        <f t="shared" si="195"/>
        <v>0</v>
      </c>
      <c r="RGM19" s="487">
        <f t="shared" si="195"/>
        <v>0</v>
      </c>
      <c r="RGN19" s="487">
        <f t="shared" si="195"/>
        <v>0</v>
      </c>
      <c r="RGO19" s="487">
        <f t="shared" si="195"/>
        <v>0</v>
      </c>
      <c r="RGP19" s="487">
        <f t="shared" si="195"/>
        <v>0</v>
      </c>
      <c r="RGQ19" s="487">
        <f t="shared" si="195"/>
        <v>0</v>
      </c>
      <c r="RGR19" s="487">
        <f t="shared" si="195"/>
        <v>0</v>
      </c>
      <c r="RGS19" s="487">
        <f t="shared" si="195"/>
        <v>0</v>
      </c>
      <c r="RGT19" s="487">
        <f t="shared" si="195"/>
        <v>0</v>
      </c>
      <c r="RGU19" s="487">
        <f t="shared" si="195"/>
        <v>0</v>
      </c>
      <c r="RGV19" s="487">
        <f t="shared" si="195"/>
        <v>0</v>
      </c>
      <c r="RGW19" s="487">
        <f t="shared" si="195"/>
        <v>0</v>
      </c>
      <c r="RGX19" s="487">
        <f t="shared" si="195"/>
        <v>0</v>
      </c>
      <c r="RGY19" s="487">
        <f t="shared" si="195"/>
        <v>0</v>
      </c>
      <c r="RGZ19" s="487">
        <f t="shared" si="195"/>
        <v>0</v>
      </c>
      <c r="RHA19" s="487">
        <f t="shared" si="195"/>
        <v>0</v>
      </c>
      <c r="RHB19" s="487">
        <f t="shared" si="195"/>
        <v>0</v>
      </c>
      <c r="RHC19" s="487">
        <f t="shared" si="195"/>
        <v>0</v>
      </c>
      <c r="RHD19" s="487">
        <f t="shared" si="195"/>
        <v>0</v>
      </c>
      <c r="RHE19" s="487">
        <f t="shared" si="195"/>
        <v>0</v>
      </c>
      <c r="RHF19" s="487">
        <f t="shared" si="195"/>
        <v>0</v>
      </c>
      <c r="RHG19" s="487">
        <f t="shared" si="195"/>
        <v>0</v>
      </c>
      <c r="RHH19" s="487">
        <f t="shared" si="195"/>
        <v>0</v>
      </c>
      <c r="RHI19" s="487">
        <f t="shared" si="195"/>
        <v>0</v>
      </c>
      <c r="RHJ19" s="487">
        <f t="shared" si="195"/>
        <v>0</v>
      </c>
      <c r="RHK19" s="487">
        <f t="shared" si="195"/>
        <v>0</v>
      </c>
      <c r="RHL19" s="487">
        <f t="shared" si="195"/>
        <v>0</v>
      </c>
      <c r="RHM19" s="487">
        <f t="shared" si="195"/>
        <v>0</v>
      </c>
      <c r="RHN19" s="487">
        <f t="shared" si="195"/>
        <v>0</v>
      </c>
      <c r="RHO19" s="487">
        <f t="shared" si="195"/>
        <v>0</v>
      </c>
      <c r="RHP19" s="487">
        <f t="shared" si="195"/>
        <v>0</v>
      </c>
      <c r="RHQ19" s="487">
        <f t="shared" si="195"/>
        <v>0</v>
      </c>
      <c r="RHR19" s="487">
        <f t="shared" si="195"/>
        <v>0</v>
      </c>
      <c r="RHS19" s="487">
        <f t="shared" si="195"/>
        <v>0</v>
      </c>
      <c r="RHT19" s="487">
        <f t="shared" si="195"/>
        <v>0</v>
      </c>
      <c r="RHU19" s="487">
        <f t="shared" si="195"/>
        <v>0</v>
      </c>
      <c r="RHV19" s="487">
        <f t="shared" si="195"/>
        <v>0</v>
      </c>
      <c r="RHW19" s="487">
        <f t="shared" si="195"/>
        <v>0</v>
      </c>
      <c r="RHX19" s="487">
        <f t="shared" si="195"/>
        <v>0</v>
      </c>
      <c r="RHY19" s="487">
        <f t="shared" si="195"/>
        <v>0</v>
      </c>
      <c r="RHZ19" s="487">
        <f t="shared" si="195"/>
        <v>0</v>
      </c>
      <c r="RIA19" s="487">
        <f t="shared" si="195"/>
        <v>0</v>
      </c>
      <c r="RIB19" s="487">
        <f t="shared" si="195"/>
        <v>0</v>
      </c>
      <c r="RIC19" s="487">
        <f t="shared" si="195"/>
        <v>0</v>
      </c>
      <c r="RID19" s="487">
        <f t="shared" si="195"/>
        <v>0</v>
      </c>
      <c r="RIE19" s="487">
        <f t="shared" si="195"/>
        <v>0</v>
      </c>
      <c r="RIF19" s="487">
        <f t="shared" si="195"/>
        <v>0</v>
      </c>
      <c r="RIG19" s="487">
        <f t="shared" si="195"/>
        <v>0</v>
      </c>
      <c r="RIH19" s="487">
        <f t="shared" si="195"/>
        <v>0</v>
      </c>
      <c r="RII19" s="487">
        <f t="shared" si="195"/>
        <v>0</v>
      </c>
      <c r="RIJ19" s="487">
        <f t="shared" si="195"/>
        <v>0</v>
      </c>
      <c r="RIK19" s="487">
        <f t="shared" si="195"/>
        <v>0</v>
      </c>
      <c r="RIL19" s="487">
        <f t="shared" si="195"/>
        <v>0</v>
      </c>
      <c r="RIM19" s="487">
        <f t="shared" si="195"/>
        <v>0</v>
      </c>
      <c r="RIN19" s="487">
        <f t="shared" si="195"/>
        <v>0</v>
      </c>
      <c r="RIO19" s="487">
        <f t="shared" si="195"/>
        <v>0</v>
      </c>
      <c r="RIP19" s="487">
        <f t="shared" si="195"/>
        <v>0</v>
      </c>
      <c r="RIQ19" s="487">
        <f t="shared" si="195"/>
        <v>0</v>
      </c>
      <c r="RIR19" s="487">
        <f t="shared" si="195"/>
        <v>0</v>
      </c>
      <c r="RIS19" s="487">
        <f t="shared" ref="RIS19:RLD19" si="196">RIO8</f>
        <v>0</v>
      </c>
      <c r="RIT19" s="487">
        <f t="shared" si="196"/>
        <v>0</v>
      </c>
      <c r="RIU19" s="487">
        <f t="shared" si="196"/>
        <v>0</v>
      </c>
      <c r="RIV19" s="487">
        <f t="shared" si="196"/>
        <v>0</v>
      </c>
      <c r="RIW19" s="487">
        <f t="shared" si="196"/>
        <v>0</v>
      </c>
      <c r="RIX19" s="487">
        <f t="shared" si="196"/>
        <v>0</v>
      </c>
      <c r="RIY19" s="487">
        <f t="shared" si="196"/>
        <v>0</v>
      </c>
      <c r="RIZ19" s="487">
        <f t="shared" si="196"/>
        <v>0</v>
      </c>
      <c r="RJA19" s="487">
        <f t="shared" si="196"/>
        <v>0</v>
      </c>
      <c r="RJB19" s="487">
        <f t="shared" si="196"/>
        <v>0</v>
      </c>
      <c r="RJC19" s="487">
        <f t="shared" si="196"/>
        <v>0</v>
      </c>
      <c r="RJD19" s="487">
        <f t="shared" si="196"/>
        <v>0</v>
      </c>
      <c r="RJE19" s="487">
        <f t="shared" si="196"/>
        <v>0</v>
      </c>
      <c r="RJF19" s="487">
        <f t="shared" si="196"/>
        <v>0</v>
      </c>
      <c r="RJG19" s="487">
        <f t="shared" si="196"/>
        <v>0</v>
      </c>
      <c r="RJH19" s="487">
        <f t="shared" si="196"/>
        <v>0</v>
      </c>
      <c r="RJI19" s="487">
        <f t="shared" si="196"/>
        <v>0</v>
      </c>
      <c r="RJJ19" s="487">
        <f t="shared" si="196"/>
        <v>0</v>
      </c>
      <c r="RJK19" s="487">
        <f t="shared" si="196"/>
        <v>0</v>
      </c>
      <c r="RJL19" s="487">
        <f t="shared" si="196"/>
        <v>0</v>
      </c>
      <c r="RJM19" s="487">
        <f t="shared" si="196"/>
        <v>0</v>
      </c>
      <c r="RJN19" s="487">
        <f t="shared" si="196"/>
        <v>0</v>
      </c>
      <c r="RJO19" s="487">
        <f t="shared" si="196"/>
        <v>0</v>
      </c>
      <c r="RJP19" s="487">
        <f t="shared" si="196"/>
        <v>0</v>
      </c>
      <c r="RJQ19" s="487">
        <f t="shared" si="196"/>
        <v>0</v>
      </c>
      <c r="RJR19" s="487">
        <f t="shared" si="196"/>
        <v>0</v>
      </c>
      <c r="RJS19" s="487">
        <f t="shared" si="196"/>
        <v>0</v>
      </c>
      <c r="RJT19" s="487">
        <f t="shared" si="196"/>
        <v>0</v>
      </c>
      <c r="RJU19" s="487">
        <f t="shared" si="196"/>
        <v>0</v>
      </c>
      <c r="RJV19" s="487">
        <f t="shared" si="196"/>
        <v>0</v>
      </c>
      <c r="RJW19" s="487">
        <f t="shared" si="196"/>
        <v>0</v>
      </c>
      <c r="RJX19" s="487">
        <f t="shared" si="196"/>
        <v>0</v>
      </c>
      <c r="RJY19" s="487">
        <f t="shared" si="196"/>
        <v>0</v>
      </c>
      <c r="RJZ19" s="487">
        <f t="shared" si="196"/>
        <v>0</v>
      </c>
      <c r="RKA19" s="487">
        <f t="shared" si="196"/>
        <v>0</v>
      </c>
      <c r="RKB19" s="487">
        <f t="shared" si="196"/>
        <v>0</v>
      </c>
      <c r="RKC19" s="487">
        <f t="shared" si="196"/>
        <v>0</v>
      </c>
      <c r="RKD19" s="487">
        <f t="shared" si="196"/>
        <v>0</v>
      </c>
      <c r="RKE19" s="487">
        <f t="shared" si="196"/>
        <v>0</v>
      </c>
      <c r="RKF19" s="487">
        <f t="shared" si="196"/>
        <v>0</v>
      </c>
      <c r="RKG19" s="487">
        <f t="shared" si="196"/>
        <v>0</v>
      </c>
      <c r="RKH19" s="487">
        <f t="shared" si="196"/>
        <v>0</v>
      </c>
      <c r="RKI19" s="487">
        <f t="shared" si="196"/>
        <v>0</v>
      </c>
      <c r="RKJ19" s="487">
        <f t="shared" si="196"/>
        <v>0</v>
      </c>
      <c r="RKK19" s="487">
        <f t="shared" si="196"/>
        <v>0</v>
      </c>
      <c r="RKL19" s="487">
        <f t="shared" si="196"/>
        <v>0</v>
      </c>
      <c r="RKM19" s="487">
        <f t="shared" si="196"/>
        <v>0</v>
      </c>
      <c r="RKN19" s="487">
        <f t="shared" si="196"/>
        <v>0</v>
      </c>
      <c r="RKO19" s="487">
        <f t="shared" si="196"/>
        <v>0</v>
      </c>
      <c r="RKP19" s="487">
        <f t="shared" si="196"/>
        <v>0</v>
      </c>
      <c r="RKQ19" s="487">
        <f t="shared" si="196"/>
        <v>0</v>
      </c>
      <c r="RKR19" s="487">
        <f t="shared" si="196"/>
        <v>0</v>
      </c>
      <c r="RKS19" s="487">
        <f t="shared" si="196"/>
        <v>0</v>
      </c>
      <c r="RKT19" s="487">
        <f t="shared" si="196"/>
        <v>0</v>
      </c>
      <c r="RKU19" s="487">
        <f t="shared" si="196"/>
        <v>0</v>
      </c>
      <c r="RKV19" s="487">
        <f t="shared" si="196"/>
        <v>0</v>
      </c>
      <c r="RKW19" s="487">
        <f t="shared" si="196"/>
        <v>0</v>
      </c>
      <c r="RKX19" s="487">
        <f t="shared" si="196"/>
        <v>0</v>
      </c>
      <c r="RKY19" s="487">
        <f t="shared" si="196"/>
        <v>0</v>
      </c>
      <c r="RKZ19" s="487">
        <f t="shared" si="196"/>
        <v>0</v>
      </c>
      <c r="RLA19" s="487">
        <f t="shared" si="196"/>
        <v>0</v>
      </c>
      <c r="RLB19" s="487">
        <f t="shared" si="196"/>
        <v>0</v>
      </c>
      <c r="RLC19" s="487">
        <f t="shared" si="196"/>
        <v>0</v>
      </c>
      <c r="RLD19" s="487">
        <f t="shared" si="196"/>
        <v>0</v>
      </c>
      <c r="RLE19" s="487">
        <f t="shared" ref="RLE19:RNP19" si="197">RLA8</f>
        <v>0</v>
      </c>
      <c r="RLF19" s="487">
        <f t="shared" si="197"/>
        <v>0</v>
      </c>
      <c r="RLG19" s="487">
        <f t="shared" si="197"/>
        <v>0</v>
      </c>
      <c r="RLH19" s="487">
        <f t="shared" si="197"/>
        <v>0</v>
      </c>
      <c r="RLI19" s="487">
        <f t="shared" si="197"/>
        <v>0</v>
      </c>
      <c r="RLJ19" s="487">
        <f t="shared" si="197"/>
        <v>0</v>
      </c>
      <c r="RLK19" s="487">
        <f t="shared" si="197"/>
        <v>0</v>
      </c>
      <c r="RLL19" s="487">
        <f t="shared" si="197"/>
        <v>0</v>
      </c>
      <c r="RLM19" s="487">
        <f t="shared" si="197"/>
        <v>0</v>
      </c>
      <c r="RLN19" s="487">
        <f t="shared" si="197"/>
        <v>0</v>
      </c>
      <c r="RLO19" s="487">
        <f t="shared" si="197"/>
        <v>0</v>
      </c>
      <c r="RLP19" s="487">
        <f t="shared" si="197"/>
        <v>0</v>
      </c>
      <c r="RLQ19" s="487">
        <f t="shared" si="197"/>
        <v>0</v>
      </c>
      <c r="RLR19" s="487">
        <f t="shared" si="197"/>
        <v>0</v>
      </c>
      <c r="RLS19" s="487">
        <f t="shared" si="197"/>
        <v>0</v>
      </c>
      <c r="RLT19" s="487">
        <f t="shared" si="197"/>
        <v>0</v>
      </c>
      <c r="RLU19" s="487">
        <f t="shared" si="197"/>
        <v>0</v>
      </c>
      <c r="RLV19" s="487">
        <f t="shared" si="197"/>
        <v>0</v>
      </c>
      <c r="RLW19" s="487">
        <f t="shared" si="197"/>
        <v>0</v>
      </c>
      <c r="RLX19" s="487">
        <f t="shared" si="197"/>
        <v>0</v>
      </c>
      <c r="RLY19" s="487">
        <f t="shared" si="197"/>
        <v>0</v>
      </c>
      <c r="RLZ19" s="487">
        <f t="shared" si="197"/>
        <v>0</v>
      </c>
      <c r="RMA19" s="487">
        <f t="shared" si="197"/>
        <v>0</v>
      </c>
      <c r="RMB19" s="487">
        <f t="shared" si="197"/>
        <v>0</v>
      </c>
      <c r="RMC19" s="487">
        <f t="shared" si="197"/>
        <v>0</v>
      </c>
      <c r="RMD19" s="487">
        <f t="shared" si="197"/>
        <v>0</v>
      </c>
      <c r="RME19" s="487">
        <f t="shared" si="197"/>
        <v>0</v>
      </c>
      <c r="RMF19" s="487">
        <f t="shared" si="197"/>
        <v>0</v>
      </c>
      <c r="RMG19" s="487">
        <f t="shared" si="197"/>
        <v>0</v>
      </c>
      <c r="RMH19" s="487">
        <f t="shared" si="197"/>
        <v>0</v>
      </c>
      <c r="RMI19" s="487">
        <f t="shared" si="197"/>
        <v>0</v>
      </c>
      <c r="RMJ19" s="487">
        <f t="shared" si="197"/>
        <v>0</v>
      </c>
      <c r="RMK19" s="487">
        <f t="shared" si="197"/>
        <v>0</v>
      </c>
      <c r="RML19" s="487">
        <f t="shared" si="197"/>
        <v>0</v>
      </c>
      <c r="RMM19" s="487">
        <f t="shared" si="197"/>
        <v>0</v>
      </c>
      <c r="RMN19" s="487">
        <f t="shared" si="197"/>
        <v>0</v>
      </c>
      <c r="RMO19" s="487">
        <f t="shared" si="197"/>
        <v>0</v>
      </c>
      <c r="RMP19" s="487">
        <f t="shared" si="197"/>
        <v>0</v>
      </c>
      <c r="RMQ19" s="487">
        <f t="shared" si="197"/>
        <v>0</v>
      </c>
      <c r="RMR19" s="487">
        <f t="shared" si="197"/>
        <v>0</v>
      </c>
      <c r="RMS19" s="487">
        <f t="shared" si="197"/>
        <v>0</v>
      </c>
      <c r="RMT19" s="487">
        <f t="shared" si="197"/>
        <v>0</v>
      </c>
      <c r="RMU19" s="487">
        <f t="shared" si="197"/>
        <v>0</v>
      </c>
      <c r="RMV19" s="487">
        <f t="shared" si="197"/>
        <v>0</v>
      </c>
      <c r="RMW19" s="487">
        <f t="shared" si="197"/>
        <v>0</v>
      </c>
      <c r="RMX19" s="487">
        <f t="shared" si="197"/>
        <v>0</v>
      </c>
      <c r="RMY19" s="487">
        <f t="shared" si="197"/>
        <v>0</v>
      </c>
      <c r="RMZ19" s="487">
        <f t="shared" si="197"/>
        <v>0</v>
      </c>
      <c r="RNA19" s="487">
        <f t="shared" si="197"/>
        <v>0</v>
      </c>
      <c r="RNB19" s="487">
        <f t="shared" si="197"/>
        <v>0</v>
      </c>
      <c r="RNC19" s="487">
        <f t="shared" si="197"/>
        <v>0</v>
      </c>
      <c r="RND19" s="487">
        <f t="shared" si="197"/>
        <v>0</v>
      </c>
      <c r="RNE19" s="487">
        <f t="shared" si="197"/>
        <v>0</v>
      </c>
      <c r="RNF19" s="487">
        <f t="shared" si="197"/>
        <v>0</v>
      </c>
      <c r="RNG19" s="487">
        <f t="shared" si="197"/>
        <v>0</v>
      </c>
      <c r="RNH19" s="487">
        <f t="shared" si="197"/>
        <v>0</v>
      </c>
      <c r="RNI19" s="487">
        <f t="shared" si="197"/>
        <v>0</v>
      </c>
      <c r="RNJ19" s="487">
        <f t="shared" si="197"/>
        <v>0</v>
      </c>
      <c r="RNK19" s="487">
        <f t="shared" si="197"/>
        <v>0</v>
      </c>
      <c r="RNL19" s="487">
        <f t="shared" si="197"/>
        <v>0</v>
      </c>
      <c r="RNM19" s="487">
        <f t="shared" si="197"/>
        <v>0</v>
      </c>
      <c r="RNN19" s="487">
        <f t="shared" si="197"/>
        <v>0</v>
      </c>
      <c r="RNO19" s="487">
        <f t="shared" si="197"/>
        <v>0</v>
      </c>
      <c r="RNP19" s="487">
        <f t="shared" si="197"/>
        <v>0</v>
      </c>
      <c r="RNQ19" s="487">
        <f t="shared" ref="RNQ19:RQB19" si="198">RNM8</f>
        <v>0</v>
      </c>
      <c r="RNR19" s="487">
        <f t="shared" si="198"/>
        <v>0</v>
      </c>
      <c r="RNS19" s="487">
        <f t="shared" si="198"/>
        <v>0</v>
      </c>
      <c r="RNT19" s="487">
        <f t="shared" si="198"/>
        <v>0</v>
      </c>
      <c r="RNU19" s="487">
        <f t="shared" si="198"/>
        <v>0</v>
      </c>
      <c r="RNV19" s="487">
        <f t="shared" si="198"/>
        <v>0</v>
      </c>
      <c r="RNW19" s="487">
        <f t="shared" si="198"/>
        <v>0</v>
      </c>
      <c r="RNX19" s="487">
        <f t="shared" si="198"/>
        <v>0</v>
      </c>
      <c r="RNY19" s="487">
        <f t="shared" si="198"/>
        <v>0</v>
      </c>
      <c r="RNZ19" s="487">
        <f t="shared" si="198"/>
        <v>0</v>
      </c>
      <c r="ROA19" s="487">
        <f t="shared" si="198"/>
        <v>0</v>
      </c>
      <c r="ROB19" s="487">
        <f t="shared" si="198"/>
        <v>0</v>
      </c>
      <c r="ROC19" s="487">
        <f t="shared" si="198"/>
        <v>0</v>
      </c>
      <c r="ROD19" s="487">
        <f t="shared" si="198"/>
        <v>0</v>
      </c>
      <c r="ROE19" s="487">
        <f t="shared" si="198"/>
        <v>0</v>
      </c>
      <c r="ROF19" s="487">
        <f t="shared" si="198"/>
        <v>0</v>
      </c>
      <c r="ROG19" s="487">
        <f t="shared" si="198"/>
        <v>0</v>
      </c>
      <c r="ROH19" s="487">
        <f t="shared" si="198"/>
        <v>0</v>
      </c>
      <c r="ROI19" s="487">
        <f t="shared" si="198"/>
        <v>0</v>
      </c>
      <c r="ROJ19" s="487">
        <f t="shared" si="198"/>
        <v>0</v>
      </c>
      <c r="ROK19" s="487">
        <f t="shared" si="198"/>
        <v>0</v>
      </c>
      <c r="ROL19" s="487">
        <f t="shared" si="198"/>
        <v>0</v>
      </c>
      <c r="ROM19" s="487">
        <f t="shared" si="198"/>
        <v>0</v>
      </c>
      <c r="RON19" s="487">
        <f t="shared" si="198"/>
        <v>0</v>
      </c>
      <c r="ROO19" s="487">
        <f t="shared" si="198"/>
        <v>0</v>
      </c>
      <c r="ROP19" s="487">
        <f t="shared" si="198"/>
        <v>0</v>
      </c>
      <c r="ROQ19" s="487">
        <f t="shared" si="198"/>
        <v>0</v>
      </c>
      <c r="ROR19" s="487">
        <f t="shared" si="198"/>
        <v>0</v>
      </c>
      <c r="ROS19" s="487">
        <f t="shared" si="198"/>
        <v>0</v>
      </c>
      <c r="ROT19" s="487">
        <f t="shared" si="198"/>
        <v>0</v>
      </c>
      <c r="ROU19" s="487">
        <f t="shared" si="198"/>
        <v>0</v>
      </c>
      <c r="ROV19" s="487">
        <f t="shared" si="198"/>
        <v>0</v>
      </c>
      <c r="ROW19" s="487">
        <f t="shared" si="198"/>
        <v>0</v>
      </c>
      <c r="ROX19" s="487">
        <f t="shared" si="198"/>
        <v>0</v>
      </c>
      <c r="ROY19" s="487">
        <f t="shared" si="198"/>
        <v>0</v>
      </c>
      <c r="ROZ19" s="487">
        <f t="shared" si="198"/>
        <v>0</v>
      </c>
      <c r="RPA19" s="487">
        <f t="shared" si="198"/>
        <v>0</v>
      </c>
      <c r="RPB19" s="487">
        <f t="shared" si="198"/>
        <v>0</v>
      </c>
      <c r="RPC19" s="487">
        <f t="shared" si="198"/>
        <v>0</v>
      </c>
      <c r="RPD19" s="487">
        <f t="shared" si="198"/>
        <v>0</v>
      </c>
      <c r="RPE19" s="487">
        <f t="shared" si="198"/>
        <v>0</v>
      </c>
      <c r="RPF19" s="487">
        <f t="shared" si="198"/>
        <v>0</v>
      </c>
      <c r="RPG19" s="487">
        <f t="shared" si="198"/>
        <v>0</v>
      </c>
      <c r="RPH19" s="487">
        <f t="shared" si="198"/>
        <v>0</v>
      </c>
      <c r="RPI19" s="487">
        <f t="shared" si="198"/>
        <v>0</v>
      </c>
      <c r="RPJ19" s="487">
        <f t="shared" si="198"/>
        <v>0</v>
      </c>
      <c r="RPK19" s="487">
        <f t="shared" si="198"/>
        <v>0</v>
      </c>
      <c r="RPL19" s="487">
        <f t="shared" si="198"/>
        <v>0</v>
      </c>
      <c r="RPM19" s="487">
        <f t="shared" si="198"/>
        <v>0</v>
      </c>
      <c r="RPN19" s="487">
        <f t="shared" si="198"/>
        <v>0</v>
      </c>
      <c r="RPO19" s="487">
        <f t="shared" si="198"/>
        <v>0</v>
      </c>
      <c r="RPP19" s="487">
        <f t="shared" si="198"/>
        <v>0</v>
      </c>
      <c r="RPQ19" s="487">
        <f t="shared" si="198"/>
        <v>0</v>
      </c>
      <c r="RPR19" s="487">
        <f t="shared" si="198"/>
        <v>0</v>
      </c>
      <c r="RPS19" s="487">
        <f t="shared" si="198"/>
        <v>0</v>
      </c>
      <c r="RPT19" s="487">
        <f t="shared" si="198"/>
        <v>0</v>
      </c>
      <c r="RPU19" s="487">
        <f t="shared" si="198"/>
        <v>0</v>
      </c>
      <c r="RPV19" s="487">
        <f t="shared" si="198"/>
        <v>0</v>
      </c>
      <c r="RPW19" s="487">
        <f t="shared" si="198"/>
        <v>0</v>
      </c>
      <c r="RPX19" s="487">
        <f t="shared" si="198"/>
        <v>0</v>
      </c>
      <c r="RPY19" s="487">
        <f t="shared" si="198"/>
        <v>0</v>
      </c>
      <c r="RPZ19" s="487">
        <f t="shared" si="198"/>
        <v>0</v>
      </c>
      <c r="RQA19" s="487">
        <f t="shared" si="198"/>
        <v>0</v>
      </c>
      <c r="RQB19" s="487">
        <f t="shared" si="198"/>
        <v>0</v>
      </c>
      <c r="RQC19" s="487">
        <f t="shared" ref="RQC19:RSN19" si="199">RPY8</f>
        <v>0</v>
      </c>
      <c r="RQD19" s="487">
        <f t="shared" si="199"/>
        <v>0</v>
      </c>
      <c r="RQE19" s="487">
        <f t="shared" si="199"/>
        <v>0</v>
      </c>
      <c r="RQF19" s="487">
        <f t="shared" si="199"/>
        <v>0</v>
      </c>
      <c r="RQG19" s="487">
        <f t="shared" si="199"/>
        <v>0</v>
      </c>
      <c r="RQH19" s="487">
        <f t="shared" si="199"/>
        <v>0</v>
      </c>
      <c r="RQI19" s="487">
        <f t="shared" si="199"/>
        <v>0</v>
      </c>
      <c r="RQJ19" s="487">
        <f t="shared" si="199"/>
        <v>0</v>
      </c>
      <c r="RQK19" s="487">
        <f t="shared" si="199"/>
        <v>0</v>
      </c>
      <c r="RQL19" s="487">
        <f t="shared" si="199"/>
        <v>0</v>
      </c>
      <c r="RQM19" s="487">
        <f t="shared" si="199"/>
        <v>0</v>
      </c>
      <c r="RQN19" s="487">
        <f t="shared" si="199"/>
        <v>0</v>
      </c>
      <c r="RQO19" s="487">
        <f t="shared" si="199"/>
        <v>0</v>
      </c>
      <c r="RQP19" s="487">
        <f t="shared" si="199"/>
        <v>0</v>
      </c>
      <c r="RQQ19" s="487">
        <f t="shared" si="199"/>
        <v>0</v>
      </c>
      <c r="RQR19" s="487">
        <f t="shared" si="199"/>
        <v>0</v>
      </c>
      <c r="RQS19" s="487">
        <f t="shared" si="199"/>
        <v>0</v>
      </c>
      <c r="RQT19" s="487">
        <f t="shared" si="199"/>
        <v>0</v>
      </c>
      <c r="RQU19" s="487">
        <f t="shared" si="199"/>
        <v>0</v>
      </c>
      <c r="RQV19" s="487">
        <f t="shared" si="199"/>
        <v>0</v>
      </c>
      <c r="RQW19" s="487">
        <f t="shared" si="199"/>
        <v>0</v>
      </c>
      <c r="RQX19" s="487">
        <f t="shared" si="199"/>
        <v>0</v>
      </c>
      <c r="RQY19" s="487">
        <f t="shared" si="199"/>
        <v>0</v>
      </c>
      <c r="RQZ19" s="487">
        <f t="shared" si="199"/>
        <v>0</v>
      </c>
      <c r="RRA19" s="487">
        <f t="shared" si="199"/>
        <v>0</v>
      </c>
      <c r="RRB19" s="487">
        <f t="shared" si="199"/>
        <v>0</v>
      </c>
      <c r="RRC19" s="487">
        <f t="shared" si="199"/>
        <v>0</v>
      </c>
      <c r="RRD19" s="487">
        <f t="shared" si="199"/>
        <v>0</v>
      </c>
      <c r="RRE19" s="487">
        <f t="shared" si="199"/>
        <v>0</v>
      </c>
      <c r="RRF19" s="487">
        <f t="shared" si="199"/>
        <v>0</v>
      </c>
      <c r="RRG19" s="487">
        <f t="shared" si="199"/>
        <v>0</v>
      </c>
      <c r="RRH19" s="487">
        <f t="shared" si="199"/>
        <v>0</v>
      </c>
      <c r="RRI19" s="487">
        <f t="shared" si="199"/>
        <v>0</v>
      </c>
      <c r="RRJ19" s="487">
        <f t="shared" si="199"/>
        <v>0</v>
      </c>
      <c r="RRK19" s="487">
        <f t="shared" si="199"/>
        <v>0</v>
      </c>
      <c r="RRL19" s="487">
        <f t="shared" si="199"/>
        <v>0</v>
      </c>
      <c r="RRM19" s="487">
        <f t="shared" si="199"/>
        <v>0</v>
      </c>
      <c r="RRN19" s="487">
        <f t="shared" si="199"/>
        <v>0</v>
      </c>
      <c r="RRO19" s="487">
        <f t="shared" si="199"/>
        <v>0</v>
      </c>
      <c r="RRP19" s="487">
        <f t="shared" si="199"/>
        <v>0</v>
      </c>
      <c r="RRQ19" s="487">
        <f t="shared" si="199"/>
        <v>0</v>
      </c>
      <c r="RRR19" s="487">
        <f t="shared" si="199"/>
        <v>0</v>
      </c>
      <c r="RRS19" s="487">
        <f t="shared" si="199"/>
        <v>0</v>
      </c>
      <c r="RRT19" s="487">
        <f t="shared" si="199"/>
        <v>0</v>
      </c>
      <c r="RRU19" s="487">
        <f t="shared" si="199"/>
        <v>0</v>
      </c>
      <c r="RRV19" s="487">
        <f t="shared" si="199"/>
        <v>0</v>
      </c>
      <c r="RRW19" s="487">
        <f t="shared" si="199"/>
        <v>0</v>
      </c>
      <c r="RRX19" s="487">
        <f t="shared" si="199"/>
        <v>0</v>
      </c>
      <c r="RRY19" s="487">
        <f t="shared" si="199"/>
        <v>0</v>
      </c>
      <c r="RRZ19" s="487">
        <f t="shared" si="199"/>
        <v>0</v>
      </c>
      <c r="RSA19" s="487">
        <f t="shared" si="199"/>
        <v>0</v>
      </c>
      <c r="RSB19" s="487">
        <f t="shared" si="199"/>
        <v>0</v>
      </c>
      <c r="RSC19" s="487">
        <f t="shared" si="199"/>
        <v>0</v>
      </c>
      <c r="RSD19" s="487">
        <f t="shared" si="199"/>
        <v>0</v>
      </c>
      <c r="RSE19" s="487">
        <f t="shared" si="199"/>
        <v>0</v>
      </c>
      <c r="RSF19" s="487">
        <f t="shared" si="199"/>
        <v>0</v>
      </c>
      <c r="RSG19" s="487">
        <f t="shared" si="199"/>
        <v>0</v>
      </c>
      <c r="RSH19" s="487">
        <f t="shared" si="199"/>
        <v>0</v>
      </c>
      <c r="RSI19" s="487">
        <f t="shared" si="199"/>
        <v>0</v>
      </c>
      <c r="RSJ19" s="487">
        <f t="shared" si="199"/>
        <v>0</v>
      </c>
      <c r="RSK19" s="487">
        <f t="shared" si="199"/>
        <v>0</v>
      </c>
      <c r="RSL19" s="487">
        <f t="shared" si="199"/>
        <v>0</v>
      </c>
      <c r="RSM19" s="487">
        <f t="shared" si="199"/>
        <v>0</v>
      </c>
      <c r="RSN19" s="487">
        <f t="shared" si="199"/>
        <v>0</v>
      </c>
      <c r="RSO19" s="487">
        <f t="shared" ref="RSO19:RUZ19" si="200">RSK8</f>
        <v>0</v>
      </c>
      <c r="RSP19" s="487">
        <f t="shared" si="200"/>
        <v>0</v>
      </c>
      <c r="RSQ19" s="487">
        <f t="shared" si="200"/>
        <v>0</v>
      </c>
      <c r="RSR19" s="487">
        <f t="shared" si="200"/>
        <v>0</v>
      </c>
      <c r="RSS19" s="487">
        <f t="shared" si="200"/>
        <v>0</v>
      </c>
      <c r="RST19" s="487">
        <f t="shared" si="200"/>
        <v>0</v>
      </c>
      <c r="RSU19" s="487">
        <f t="shared" si="200"/>
        <v>0</v>
      </c>
      <c r="RSV19" s="487">
        <f t="shared" si="200"/>
        <v>0</v>
      </c>
      <c r="RSW19" s="487">
        <f t="shared" si="200"/>
        <v>0</v>
      </c>
      <c r="RSX19" s="487">
        <f t="shared" si="200"/>
        <v>0</v>
      </c>
      <c r="RSY19" s="487">
        <f t="shared" si="200"/>
        <v>0</v>
      </c>
      <c r="RSZ19" s="487">
        <f t="shared" si="200"/>
        <v>0</v>
      </c>
      <c r="RTA19" s="487">
        <f t="shared" si="200"/>
        <v>0</v>
      </c>
      <c r="RTB19" s="487">
        <f t="shared" si="200"/>
        <v>0</v>
      </c>
      <c r="RTC19" s="487">
        <f t="shared" si="200"/>
        <v>0</v>
      </c>
      <c r="RTD19" s="487">
        <f t="shared" si="200"/>
        <v>0</v>
      </c>
      <c r="RTE19" s="487">
        <f t="shared" si="200"/>
        <v>0</v>
      </c>
      <c r="RTF19" s="487">
        <f t="shared" si="200"/>
        <v>0</v>
      </c>
      <c r="RTG19" s="487">
        <f t="shared" si="200"/>
        <v>0</v>
      </c>
      <c r="RTH19" s="487">
        <f t="shared" si="200"/>
        <v>0</v>
      </c>
      <c r="RTI19" s="487">
        <f t="shared" si="200"/>
        <v>0</v>
      </c>
      <c r="RTJ19" s="487">
        <f t="shared" si="200"/>
        <v>0</v>
      </c>
      <c r="RTK19" s="487">
        <f t="shared" si="200"/>
        <v>0</v>
      </c>
      <c r="RTL19" s="487">
        <f t="shared" si="200"/>
        <v>0</v>
      </c>
      <c r="RTM19" s="487">
        <f t="shared" si="200"/>
        <v>0</v>
      </c>
      <c r="RTN19" s="487">
        <f t="shared" si="200"/>
        <v>0</v>
      </c>
      <c r="RTO19" s="487">
        <f t="shared" si="200"/>
        <v>0</v>
      </c>
      <c r="RTP19" s="487">
        <f t="shared" si="200"/>
        <v>0</v>
      </c>
      <c r="RTQ19" s="487">
        <f t="shared" si="200"/>
        <v>0</v>
      </c>
      <c r="RTR19" s="487">
        <f t="shared" si="200"/>
        <v>0</v>
      </c>
      <c r="RTS19" s="487">
        <f t="shared" si="200"/>
        <v>0</v>
      </c>
      <c r="RTT19" s="487">
        <f t="shared" si="200"/>
        <v>0</v>
      </c>
      <c r="RTU19" s="487">
        <f t="shared" si="200"/>
        <v>0</v>
      </c>
      <c r="RTV19" s="487">
        <f t="shared" si="200"/>
        <v>0</v>
      </c>
      <c r="RTW19" s="487">
        <f t="shared" si="200"/>
        <v>0</v>
      </c>
      <c r="RTX19" s="487">
        <f t="shared" si="200"/>
        <v>0</v>
      </c>
      <c r="RTY19" s="487">
        <f t="shared" si="200"/>
        <v>0</v>
      </c>
      <c r="RTZ19" s="487">
        <f t="shared" si="200"/>
        <v>0</v>
      </c>
      <c r="RUA19" s="487">
        <f t="shared" si="200"/>
        <v>0</v>
      </c>
      <c r="RUB19" s="487">
        <f t="shared" si="200"/>
        <v>0</v>
      </c>
      <c r="RUC19" s="487">
        <f t="shared" si="200"/>
        <v>0</v>
      </c>
      <c r="RUD19" s="487">
        <f t="shared" si="200"/>
        <v>0</v>
      </c>
      <c r="RUE19" s="487">
        <f t="shared" si="200"/>
        <v>0</v>
      </c>
      <c r="RUF19" s="487">
        <f t="shared" si="200"/>
        <v>0</v>
      </c>
      <c r="RUG19" s="487">
        <f t="shared" si="200"/>
        <v>0</v>
      </c>
      <c r="RUH19" s="487">
        <f t="shared" si="200"/>
        <v>0</v>
      </c>
      <c r="RUI19" s="487">
        <f t="shared" si="200"/>
        <v>0</v>
      </c>
      <c r="RUJ19" s="487">
        <f t="shared" si="200"/>
        <v>0</v>
      </c>
      <c r="RUK19" s="487">
        <f t="shared" si="200"/>
        <v>0</v>
      </c>
      <c r="RUL19" s="487">
        <f t="shared" si="200"/>
        <v>0</v>
      </c>
      <c r="RUM19" s="487">
        <f t="shared" si="200"/>
        <v>0</v>
      </c>
      <c r="RUN19" s="487">
        <f t="shared" si="200"/>
        <v>0</v>
      </c>
      <c r="RUO19" s="487">
        <f t="shared" si="200"/>
        <v>0</v>
      </c>
      <c r="RUP19" s="487">
        <f t="shared" si="200"/>
        <v>0</v>
      </c>
      <c r="RUQ19" s="487">
        <f t="shared" si="200"/>
        <v>0</v>
      </c>
      <c r="RUR19" s="487">
        <f t="shared" si="200"/>
        <v>0</v>
      </c>
      <c r="RUS19" s="487">
        <f t="shared" si="200"/>
        <v>0</v>
      </c>
      <c r="RUT19" s="487">
        <f t="shared" si="200"/>
        <v>0</v>
      </c>
      <c r="RUU19" s="487">
        <f t="shared" si="200"/>
        <v>0</v>
      </c>
      <c r="RUV19" s="487">
        <f t="shared" si="200"/>
        <v>0</v>
      </c>
      <c r="RUW19" s="487">
        <f t="shared" si="200"/>
        <v>0</v>
      </c>
      <c r="RUX19" s="487">
        <f t="shared" si="200"/>
        <v>0</v>
      </c>
      <c r="RUY19" s="487">
        <f t="shared" si="200"/>
        <v>0</v>
      </c>
      <c r="RUZ19" s="487">
        <f t="shared" si="200"/>
        <v>0</v>
      </c>
      <c r="RVA19" s="487">
        <f t="shared" ref="RVA19:RXL19" si="201">RUW8</f>
        <v>0</v>
      </c>
      <c r="RVB19" s="487">
        <f t="shared" si="201"/>
        <v>0</v>
      </c>
      <c r="RVC19" s="487">
        <f t="shared" si="201"/>
        <v>0</v>
      </c>
      <c r="RVD19" s="487">
        <f t="shared" si="201"/>
        <v>0</v>
      </c>
      <c r="RVE19" s="487">
        <f t="shared" si="201"/>
        <v>0</v>
      </c>
      <c r="RVF19" s="487">
        <f t="shared" si="201"/>
        <v>0</v>
      </c>
      <c r="RVG19" s="487">
        <f t="shared" si="201"/>
        <v>0</v>
      </c>
      <c r="RVH19" s="487">
        <f t="shared" si="201"/>
        <v>0</v>
      </c>
      <c r="RVI19" s="487">
        <f t="shared" si="201"/>
        <v>0</v>
      </c>
      <c r="RVJ19" s="487">
        <f t="shared" si="201"/>
        <v>0</v>
      </c>
      <c r="RVK19" s="487">
        <f t="shared" si="201"/>
        <v>0</v>
      </c>
      <c r="RVL19" s="487">
        <f t="shared" si="201"/>
        <v>0</v>
      </c>
      <c r="RVM19" s="487">
        <f t="shared" si="201"/>
        <v>0</v>
      </c>
      <c r="RVN19" s="487">
        <f t="shared" si="201"/>
        <v>0</v>
      </c>
      <c r="RVO19" s="487">
        <f t="shared" si="201"/>
        <v>0</v>
      </c>
      <c r="RVP19" s="487">
        <f t="shared" si="201"/>
        <v>0</v>
      </c>
      <c r="RVQ19" s="487">
        <f t="shared" si="201"/>
        <v>0</v>
      </c>
      <c r="RVR19" s="487">
        <f t="shared" si="201"/>
        <v>0</v>
      </c>
      <c r="RVS19" s="487">
        <f t="shared" si="201"/>
        <v>0</v>
      </c>
      <c r="RVT19" s="487">
        <f t="shared" si="201"/>
        <v>0</v>
      </c>
      <c r="RVU19" s="487">
        <f t="shared" si="201"/>
        <v>0</v>
      </c>
      <c r="RVV19" s="487">
        <f t="shared" si="201"/>
        <v>0</v>
      </c>
      <c r="RVW19" s="487">
        <f t="shared" si="201"/>
        <v>0</v>
      </c>
      <c r="RVX19" s="487">
        <f t="shared" si="201"/>
        <v>0</v>
      </c>
      <c r="RVY19" s="487">
        <f t="shared" si="201"/>
        <v>0</v>
      </c>
      <c r="RVZ19" s="487">
        <f t="shared" si="201"/>
        <v>0</v>
      </c>
      <c r="RWA19" s="487">
        <f t="shared" si="201"/>
        <v>0</v>
      </c>
      <c r="RWB19" s="487">
        <f t="shared" si="201"/>
        <v>0</v>
      </c>
      <c r="RWC19" s="487">
        <f t="shared" si="201"/>
        <v>0</v>
      </c>
      <c r="RWD19" s="487">
        <f t="shared" si="201"/>
        <v>0</v>
      </c>
      <c r="RWE19" s="487">
        <f t="shared" si="201"/>
        <v>0</v>
      </c>
      <c r="RWF19" s="487">
        <f t="shared" si="201"/>
        <v>0</v>
      </c>
      <c r="RWG19" s="487">
        <f t="shared" si="201"/>
        <v>0</v>
      </c>
      <c r="RWH19" s="487">
        <f t="shared" si="201"/>
        <v>0</v>
      </c>
      <c r="RWI19" s="487">
        <f t="shared" si="201"/>
        <v>0</v>
      </c>
      <c r="RWJ19" s="487">
        <f t="shared" si="201"/>
        <v>0</v>
      </c>
      <c r="RWK19" s="487">
        <f t="shared" si="201"/>
        <v>0</v>
      </c>
      <c r="RWL19" s="487">
        <f t="shared" si="201"/>
        <v>0</v>
      </c>
      <c r="RWM19" s="487">
        <f t="shared" si="201"/>
        <v>0</v>
      </c>
      <c r="RWN19" s="487">
        <f t="shared" si="201"/>
        <v>0</v>
      </c>
      <c r="RWO19" s="487">
        <f t="shared" si="201"/>
        <v>0</v>
      </c>
      <c r="RWP19" s="487">
        <f t="shared" si="201"/>
        <v>0</v>
      </c>
      <c r="RWQ19" s="487">
        <f t="shared" si="201"/>
        <v>0</v>
      </c>
      <c r="RWR19" s="487">
        <f t="shared" si="201"/>
        <v>0</v>
      </c>
      <c r="RWS19" s="487">
        <f t="shared" si="201"/>
        <v>0</v>
      </c>
      <c r="RWT19" s="487">
        <f t="shared" si="201"/>
        <v>0</v>
      </c>
      <c r="RWU19" s="487">
        <f t="shared" si="201"/>
        <v>0</v>
      </c>
      <c r="RWV19" s="487">
        <f t="shared" si="201"/>
        <v>0</v>
      </c>
      <c r="RWW19" s="487">
        <f t="shared" si="201"/>
        <v>0</v>
      </c>
      <c r="RWX19" s="487">
        <f t="shared" si="201"/>
        <v>0</v>
      </c>
      <c r="RWY19" s="487">
        <f t="shared" si="201"/>
        <v>0</v>
      </c>
      <c r="RWZ19" s="487">
        <f t="shared" si="201"/>
        <v>0</v>
      </c>
      <c r="RXA19" s="487">
        <f t="shared" si="201"/>
        <v>0</v>
      </c>
      <c r="RXB19" s="487">
        <f t="shared" si="201"/>
        <v>0</v>
      </c>
      <c r="RXC19" s="487">
        <f t="shared" si="201"/>
        <v>0</v>
      </c>
      <c r="RXD19" s="487">
        <f t="shared" si="201"/>
        <v>0</v>
      </c>
      <c r="RXE19" s="487">
        <f t="shared" si="201"/>
        <v>0</v>
      </c>
      <c r="RXF19" s="487">
        <f t="shared" si="201"/>
        <v>0</v>
      </c>
      <c r="RXG19" s="487">
        <f t="shared" si="201"/>
        <v>0</v>
      </c>
      <c r="RXH19" s="487">
        <f t="shared" si="201"/>
        <v>0</v>
      </c>
      <c r="RXI19" s="487">
        <f t="shared" si="201"/>
        <v>0</v>
      </c>
      <c r="RXJ19" s="487">
        <f t="shared" si="201"/>
        <v>0</v>
      </c>
      <c r="RXK19" s="487">
        <f t="shared" si="201"/>
        <v>0</v>
      </c>
      <c r="RXL19" s="487">
        <f t="shared" si="201"/>
        <v>0</v>
      </c>
      <c r="RXM19" s="487">
        <f t="shared" ref="RXM19:RZX19" si="202">RXI8</f>
        <v>0</v>
      </c>
      <c r="RXN19" s="487">
        <f t="shared" si="202"/>
        <v>0</v>
      </c>
      <c r="RXO19" s="487">
        <f t="shared" si="202"/>
        <v>0</v>
      </c>
      <c r="RXP19" s="487">
        <f t="shared" si="202"/>
        <v>0</v>
      </c>
      <c r="RXQ19" s="487">
        <f t="shared" si="202"/>
        <v>0</v>
      </c>
      <c r="RXR19" s="487">
        <f t="shared" si="202"/>
        <v>0</v>
      </c>
      <c r="RXS19" s="487">
        <f t="shared" si="202"/>
        <v>0</v>
      </c>
      <c r="RXT19" s="487">
        <f t="shared" si="202"/>
        <v>0</v>
      </c>
      <c r="RXU19" s="487">
        <f t="shared" si="202"/>
        <v>0</v>
      </c>
      <c r="RXV19" s="487">
        <f t="shared" si="202"/>
        <v>0</v>
      </c>
      <c r="RXW19" s="487">
        <f t="shared" si="202"/>
        <v>0</v>
      </c>
      <c r="RXX19" s="487">
        <f t="shared" si="202"/>
        <v>0</v>
      </c>
      <c r="RXY19" s="487">
        <f t="shared" si="202"/>
        <v>0</v>
      </c>
      <c r="RXZ19" s="487">
        <f t="shared" si="202"/>
        <v>0</v>
      </c>
      <c r="RYA19" s="487">
        <f t="shared" si="202"/>
        <v>0</v>
      </c>
      <c r="RYB19" s="487">
        <f t="shared" si="202"/>
        <v>0</v>
      </c>
      <c r="RYC19" s="487">
        <f t="shared" si="202"/>
        <v>0</v>
      </c>
      <c r="RYD19" s="487">
        <f t="shared" si="202"/>
        <v>0</v>
      </c>
      <c r="RYE19" s="487">
        <f t="shared" si="202"/>
        <v>0</v>
      </c>
      <c r="RYF19" s="487">
        <f t="shared" si="202"/>
        <v>0</v>
      </c>
      <c r="RYG19" s="487">
        <f t="shared" si="202"/>
        <v>0</v>
      </c>
      <c r="RYH19" s="487">
        <f t="shared" si="202"/>
        <v>0</v>
      </c>
      <c r="RYI19" s="487">
        <f t="shared" si="202"/>
        <v>0</v>
      </c>
      <c r="RYJ19" s="487">
        <f t="shared" si="202"/>
        <v>0</v>
      </c>
      <c r="RYK19" s="487">
        <f t="shared" si="202"/>
        <v>0</v>
      </c>
      <c r="RYL19" s="487">
        <f t="shared" si="202"/>
        <v>0</v>
      </c>
      <c r="RYM19" s="487">
        <f t="shared" si="202"/>
        <v>0</v>
      </c>
      <c r="RYN19" s="487">
        <f t="shared" si="202"/>
        <v>0</v>
      </c>
      <c r="RYO19" s="487">
        <f t="shared" si="202"/>
        <v>0</v>
      </c>
      <c r="RYP19" s="487">
        <f t="shared" si="202"/>
        <v>0</v>
      </c>
      <c r="RYQ19" s="487">
        <f t="shared" si="202"/>
        <v>0</v>
      </c>
      <c r="RYR19" s="487">
        <f t="shared" si="202"/>
        <v>0</v>
      </c>
      <c r="RYS19" s="487">
        <f t="shared" si="202"/>
        <v>0</v>
      </c>
      <c r="RYT19" s="487">
        <f t="shared" si="202"/>
        <v>0</v>
      </c>
      <c r="RYU19" s="487">
        <f t="shared" si="202"/>
        <v>0</v>
      </c>
      <c r="RYV19" s="487">
        <f t="shared" si="202"/>
        <v>0</v>
      </c>
      <c r="RYW19" s="487">
        <f t="shared" si="202"/>
        <v>0</v>
      </c>
      <c r="RYX19" s="487">
        <f t="shared" si="202"/>
        <v>0</v>
      </c>
      <c r="RYY19" s="487">
        <f t="shared" si="202"/>
        <v>0</v>
      </c>
      <c r="RYZ19" s="487">
        <f t="shared" si="202"/>
        <v>0</v>
      </c>
      <c r="RZA19" s="487">
        <f t="shared" si="202"/>
        <v>0</v>
      </c>
      <c r="RZB19" s="487">
        <f t="shared" si="202"/>
        <v>0</v>
      </c>
      <c r="RZC19" s="487">
        <f t="shared" si="202"/>
        <v>0</v>
      </c>
      <c r="RZD19" s="487">
        <f t="shared" si="202"/>
        <v>0</v>
      </c>
      <c r="RZE19" s="487">
        <f t="shared" si="202"/>
        <v>0</v>
      </c>
      <c r="RZF19" s="487">
        <f t="shared" si="202"/>
        <v>0</v>
      </c>
      <c r="RZG19" s="487">
        <f t="shared" si="202"/>
        <v>0</v>
      </c>
      <c r="RZH19" s="487">
        <f t="shared" si="202"/>
        <v>0</v>
      </c>
      <c r="RZI19" s="487">
        <f t="shared" si="202"/>
        <v>0</v>
      </c>
      <c r="RZJ19" s="487">
        <f t="shared" si="202"/>
        <v>0</v>
      </c>
      <c r="RZK19" s="487">
        <f t="shared" si="202"/>
        <v>0</v>
      </c>
      <c r="RZL19" s="487">
        <f t="shared" si="202"/>
        <v>0</v>
      </c>
      <c r="RZM19" s="487">
        <f t="shared" si="202"/>
        <v>0</v>
      </c>
      <c r="RZN19" s="487">
        <f t="shared" si="202"/>
        <v>0</v>
      </c>
      <c r="RZO19" s="487">
        <f t="shared" si="202"/>
        <v>0</v>
      </c>
      <c r="RZP19" s="487">
        <f t="shared" si="202"/>
        <v>0</v>
      </c>
      <c r="RZQ19" s="487">
        <f t="shared" si="202"/>
        <v>0</v>
      </c>
      <c r="RZR19" s="487">
        <f t="shared" si="202"/>
        <v>0</v>
      </c>
      <c r="RZS19" s="487">
        <f t="shared" si="202"/>
        <v>0</v>
      </c>
      <c r="RZT19" s="487">
        <f t="shared" si="202"/>
        <v>0</v>
      </c>
      <c r="RZU19" s="487">
        <f t="shared" si="202"/>
        <v>0</v>
      </c>
      <c r="RZV19" s="487">
        <f t="shared" si="202"/>
        <v>0</v>
      </c>
      <c r="RZW19" s="487">
        <f t="shared" si="202"/>
        <v>0</v>
      </c>
      <c r="RZX19" s="487">
        <f t="shared" si="202"/>
        <v>0</v>
      </c>
      <c r="RZY19" s="487">
        <f t="shared" ref="RZY19:SCJ19" si="203">RZU8</f>
        <v>0</v>
      </c>
      <c r="RZZ19" s="487">
        <f t="shared" si="203"/>
        <v>0</v>
      </c>
      <c r="SAA19" s="487">
        <f t="shared" si="203"/>
        <v>0</v>
      </c>
      <c r="SAB19" s="487">
        <f t="shared" si="203"/>
        <v>0</v>
      </c>
      <c r="SAC19" s="487">
        <f t="shared" si="203"/>
        <v>0</v>
      </c>
      <c r="SAD19" s="487">
        <f t="shared" si="203"/>
        <v>0</v>
      </c>
      <c r="SAE19" s="487">
        <f t="shared" si="203"/>
        <v>0</v>
      </c>
      <c r="SAF19" s="487">
        <f t="shared" si="203"/>
        <v>0</v>
      </c>
      <c r="SAG19" s="487">
        <f t="shared" si="203"/>
        <v>0</v>
      </c>
      <c r="SAH19" s="487">
        <f t="shared" si="203"/>
        <v>0</v>
      </c>
      <c r="SAI19" s="487">
        <f t="shared" si="203"/>
        <v>0</v>
      </c>
      <c r="SAJ19" s="487">
        <f t="shared" si="203"/>
        <v>0</v>
      </c>
      <c r="SAK19" s="487">
        <f t="shared" si="203"/>
        <v>0</v>
      </c>
      <c r="SAL19" s="487">
        <f t="shared" si="203"/>
        <v>0</v>
      </c>
      <c r="SAM19" s="487">
        <f t="shared" si="203"/>
        <v>0</v>
      </c>
      <c r="SAN19" s="487">
        <f t="shared" si="203"/>
        <v>0</v>
      </c>
      <c r="SAO19" s="487">
        <f t="shared" si="203"/>
        <v>0</v>
      </c>
      <c r="SAP19" s="487">
        <f t="shared" si="203"/>
        <v>0</v>
      </c>
      <c r="SAQ19" s="487">
        <f t="shared" si="203"/>
        <v>0</v>
      </c>
      <c r="SAR19" s="487">
        <f t="shared" si="203"/>
        <v>0</v>
      </c>
      <c r="SAS19" s="487">
        <f t="shared" si="203"/>
        <v>0</v>
      </c>
      <c r="SAT19" s="487">
        <f t="shared" si="203"/>
        <v>0</v>
      </c>
      <c r="SAU19" s="487">
        <f t="shared" si="203"/>
        <v>0</v>
      </c>
      <c r="SAV19" s="487">
        <f t="shared" si="203"/>
        <v>0</v>
      </c>
      <c r="SAW19" s="487">
        <f t="shared" si="203"/>
        <v>0</v>
      </c>
      <c r="SAX19" s="487">
        <f t="shared" si="203"/>
        <v>0</v>
      </c>
      <c r="SAY19" s="487">
        <f t="shared" si="203"/>
        <v>0</v>
      </c>
      <c r="SAZ19" s="487">
        <f t="shared" si="203"/>
        <v>0</v>
      </c>
      <c r="SBA19" s="487">
        <f t="shared" si="203"/>
        <v>0</v>
      </c>
      <c r="SBB19" s="487">
        <f t="shared" si="203"/>
        <v>0</v>
      </c>
      <c r="SBC19" s="487">
        <f t="shared" si="203"/>
        <v>0</v>
      </c>
      <c r="SBD19" s="487">
        <f t="shared" si="203"/>
        <v>0</v>
      </c>
      <c r="SBE19" s="487">
        <f t="shared" si="203"/>
        <v>0</v>
      </c>
      <c r="SBF19" s="487">
        <f t="shared" si="203"/>
        <v>0</v>
      </c>
      <c r="SBG19" s="487">
        <f t="shared" si="203"/>
        <v>0</v>
      </c>
      <c r="SBH19" s="487">
        <f t="shared" si="203"/>
        <v>0</v>
      </c>
      <c r="SBI19" s="487">
        <f t="shared" si="203"/>
        <v>0</v>
      </c>
      <c r="SBJ19" s="487">
        <f t="shared" si="203"/>
        <v>0</v>
      </c>
      <c r="SBK19" s="487">
        <f t="shared" si="203"/>
        <v>0</v>
      </c>
      <c r="SBL19" s="487">
        <f t="shared" si="203"/>
        <v>0</v>
      </c>
      <c r="SBM19" s="487">
        <f t="shared" si="203"/>
        <v>0</v>
      </c>
      <c r="SBN19" s="487">
        <f t="shared" si="203"/>
        <v>0</v>
      </c>
      <c r="SBO19" s="487">
        <f t="shared" si="203"/>
        <v>0</v>
      </c>
      <c r="SBP19" s="487">
        <f t="shared" si="203"/>
        <v>0</v>
      </c>
      <c r="SBQ19" s="487">
        <f t="shared" si="203"/>
        <v>0</v>
      </c>
      <c r="SBR19" s="487">
        <f t="shared" si="203"/>
        <v>0</v>
      </c>
      <c r="SBS19" s="487">
        <f t="shared" si="203"/>
        <v>0</v>
      </c>
      <c r="SBT19" s="487">
        <f t="shared" si="203"/>
        <v>0</v>
      </c>
      <c r="SBU19" s="487">
        <f t="shared" si="203"/>
        <v>0</v>
      </c>
      <c r="SBV19" s="487">
        <f t="shared" si="203"/>
        <v>0</v>
      </c>
      <c r="SBW19" s="487">
        <f t="shared" si="203"/>
        <v>0</v>
      </c>
      <c r="SBX19" s="487">
        <f t="shared" si="203"/>
        <v>0</v>
      </c>
      <c r="SBY19" s="487">
        <f t="shared" si="203"/>
        <v>0</v>
      </c>
      <c r="SBZ19" s="487">
        <f t="shared" si="203"/>
        <v>0</v>
      </c>
      <c r="SCA19" s="487">
        <f t="shared" si="203"/>
        <v>0</v>
      </c>
      <c r="SCB19" s="487">
        <f t="shared" si="203"/>
        <v>0</v>
      </c>
      <c r="SCC19" s="487">
        <f t="shared" si="203"/>
        <v>0</v>
      </c>
      <c r="SCD19" s="487">
        <f t="shared" si="203"/>
        <v>0</v>
      </c>
      <c r="SCE19" s="487">
        <f t="shared" si="203"/>
        <v>0</v>
      </c>
      <c r="SCF19" s="487">
        <f t="shared" si="203"/>
        <v>0</v>
      </c>
      <c r="SCG19" s="487">
        <f t="shared" si="203"/>
        <v>0</v>
      </c>
      <c r="SCH19" s="487">
        <f t="shared" si="203"/>
        <v>0</v>
      </c>
      <c r="SCI19" s="487">
        <f t="shared" si="203"/>
        <v>0</v>
      </c>
      <c r="SCJ19" s="487">
        <f t="shared" si="203"/>
        <v>0</v>
      </c>
      <c r="SCK19" s="487">
        <f t="shared" ref="SCK19:SEV19" si="204">SCG8</f>
        <v>0</v>
      </c>
      <c r="SCL19" s="487">
        <f t="shared" si="204"/>
        <v>0</v>
      </c>
      <c r="SCM19" s="487">
        <f t="shared" si="204"/>
        <v>0</v>
      </c>
      <c r="SCN19" s="487">
        <f t="shared" si="204"/>
        <v>0</v>
      </c>
      <c r="SCO19" s="487">
        <f t="shared" si="204"/>
        <v>0</v>
      </c>
      <c r="SCP19" s="487">
        <f t="shared" si="204"/>
        <v>0</v>
      </c>
      <c r="SCQ19" s="487">
        <f t="shared" si="204"/>
        <v>0</v>
      </c>
      <c r="SCR19" s="487">
        <f t="shared" si="204"/>
        <v>0</v>
      </c>
      <c r="SCS19" s="487">
        <f t="shared" si="204"/>
        <v>0</v>
      </c>
      <c r="SCT19" s="487">
        <f t="shared" si="204"/>
        <v>0</v>
      </c>
      <c r="SCU19" s="487">
        <f t="shared" si="204"/>
        <v>0</v>
      </c>
      <c r="SCV19" s="487">
        <f t="shared" si="204"/>
        <v>0</v>
      </c>
      <c r="SCW19" s="487">
        <f t="shared" si="204"/>
        <v>0</v>
      </c>
      <c r="SCX19" s="487">
        <f t="shared" si="204"/>
        <v>0</v>
      </c>
      <c r="SCY19" s="487">
        <f t="shared" si="204"/>
        <v>0</v>
      </c>
      <c r="SCZ19" s="487">
        <f t="shared" si="204"/>
        <v>0</v>
      </c>
      <c r="SDA19" s="487">
        <f t="shared" si="204"/>
        <v>0</v>
      </c>
      <c r="SDB19" s="487">
        <f t="shared" si="204"/>
        <v>0</v>
      </c>
      <c r="SDC19" s="487">
        <f t="shared" si="204"/>
        <v>0</v>
      </c>
      <c r="SDD19" s="487">
        <f t="shared" si="204"/>
        <v>0</v>
      </c>
      <c r="SDE19" s="487">
        <f t="shared" si="204"/>
        <v>0</v>
      </c>
      <c r="SDF19" s="487">
        <f t="shared" si="204"/>
        <v>0</v>
      </c>
      <c r="SDG19" s="487">
        <f t="shared" si="204"/>
        <v>0</v>
      </c>
      <c r="SDH19" s="487">
        <f t="shared" si="204"/>
        <v>0</v>
      </c>
      <c r="SDI19" s="487">
        <f t="shared" si="204"/>
        <v>0</v>
      </c>
      <c r="SDJ19" s="487">
        <f t="shared" si="204"/>
        <v>0</v>
      </c>
      <c r="SDK19" s="487">
        <f t="shared" si="204"/>
        <v>0</v>
      </c>
      <c r="SDL19" s="487">
        <f t="shared" si="204"/>
        <v>0</v>
      </c>
      <c r="SDM19" s="487">
        <f t="shared" si="204"/>
        <v>0</v>
      </c>
      <c r="SDN19" s="487">
        <f t="shared" si="204"/>
        <v>0</v>
      </c>
      <c r="SDO19" s="487">
        <f t="shared" si="204"/>
        <v>0</v>
      </c>
      <c r="SDP19" s="487">
        <f t="shared" si="204"/>
        <v>0</v>
      </c>
      <c r="SDQ19" s="487">
        <f t="shared" si="204"/>
        <v>0</v>
      </c>
      <c r="SDR19" s="487">
        <f t="shared" si="204"/>
        <v>0</v>
      </c>
      <c r="SDS19" s="487">
        <f t="shared" si="204"/>
        <v>0</v>
      </c>
      <c r="SDT19" s="487">
        <f t="shared" si="204"/>
        <v>0</v>
      </c>
      <c r="SDU19" s="487">
        <f t="shared" si="204"/>
        <v>0</v>
      </c>
      <c r="SDV19" s="487">
        <f t="shared" si="204"/>
        <v>0</v>
      </c>
      <c r="SDW19" s="487">
        <f t="shared" si="204"/>
        <v>0</v>
      </c>
      <c r="SDX19" s="487">
        <f t="shared" si="204"/>
        <v>0</v>
      </c>
      <c r="SDY19" s="487">
        <f t="shared" si="204"/>
        <v>0</v>
      </c>
      <c r="SDZ19" s="487">
        <f t="shared" si="204"/>
        <v>0</v>
      </c>
      <c r="SEA19" s="487">
        <f t="shared" si="204"/>
        <v>0</v>
      </c>
      <c r="SEB19" s="487">
        <f t="shared" si="204"/>
        <v>0</v>
      </c>
      <c r="SEC19" s="487">
        <f t="shared" si="204"/>
        <v>0</v>
      </c>
      <c r="SED19" s="487">
        <f t="shared" si="204"/>
        <v>0</v>
      </c>
      <c r="SEE19" s="487">
        <f t="shared" si="204"/>
        <v>0</v>
      </c>
      <c r="SEF19" s="487">
        <f t="shared" si="204"/>
        <v>0</v>
      </c>
      <c r="SEG19" s="487">
        <f t="shared" si="204"/>
        <v>0</v>
      </c>
      <c r="SEH19" s="487">
        <f t="shared" si="204"/>
        <v>0</v>
      </c>
      <c r="SEI19" s="487">
        <f t="shared" si="204"/>
        <v>0</v>
      </c>
      <c r="SEJ19" s="487">
        <f t="shared" si="204"/>
        <v>0</v>
      </c>
      <c r="SEK19" s="487">
        <f t="shared" si="204"/>
        <v>0</v>
      </c>
      <c r="SEL19" s="487">
        <f t="shared" si="204"/>
        <v>0</v>
      </c>
      <c r="SEM19" s="487">
        <f t="shared" si="204"/>
        <v>0</v>
      </c>
      <c r="SEN19" s="487">
        <f t="shared" si="204"/>
        <v>0</v>
      </c>
      <c r="SEO19" s="487">
        <f t="shared" si="204"/>
        <v>0</v>
      </c>
      <c r="SEP19" s="487">
        <f t="shared" si="204"/>
        <v>0</v>
      </c>
      <c r="SEQ19" s="487">
        <f t="shared" si="204"/>
        <v>0</v>
      </c>
      <c r="SER19" s="487">
        <f t="shared" si="204"/>
        <v>0</v>
      </c>
      <c r="SES19" s="487">
        <f t="shared" si="204"/>
        <v>0</v>
      </c>
      <c r="SET19" s="487">
        <f t="shared" si="204"/>
        <v>0</v>
      </c>
      <c r="SEU19" s="487">
        <f t="shared" si="204"/>
        <v>0</v>
      </c>
      <c r="SEV19" s="487">
        <f t="shared" si="204"/>
        <v>0</v>
      </c>
      <c r="SEW19" s="487">
        <f t="shared" ref="SEW19:SHH19" si="205">SES8</f>
        <v>0</v>
      </c>
      <c r="SEX19" s="487">
        <f t="shared" si="205"/>
        <v>0</v>
      </c>
      <c r="SEY19" s="487">
        <f t="shared" si="205"/>
        <v>0</v>
      </c>
      <c r="SEZ19" s="487">
        <f t="shared" si="205"/>
        <v>0</v>
      </c>
      <c r="SFA19" s="487">
        <f t="shared" si="205"/>
        <v>0</v>
      </c>
      <c r="SFB19" s="487">
        <f t="shared" si="205"/>
        <v>0</v>
      </c>
      <c r="SFC19" s="487">
        <f t="shared" si="205"/>
        <v>0</v>
      </c>
      <c r="SFD19" s="487">
        <f t="shared" si="205"/>
        <v>0</v>
      </c>
      <c r="SFE19" s="487">
        <f t="shared" si="205"/>
        <v>0</v>
      </c>
      <c r="SFF19" s="487">
        <f t="shared" si="205"/>
        <v>0</v>
      </c>
      <c r="SFG19" s="487">
        <f t="shared" si="205"/>
        <v>0</v>
      </c>
      <c r="SFH19" s="487">
        <f t="shared" si="205"/>
        <v>0</v>
      </c>
      <c r="SFI19" s="487">
        <f t="shared" si="205"/>
        <v>0</v>
      </c>
      <c r="SFJ19" s="487">
        <f t="shared" si="205"/>
        <v>0</v>
      </c>
      <c r="SFK19" s="487">
        <f t="shared" si="205"/>
        <v>0</v>
      </c>
      <c r="SFL19" s="487">
        <f t="shared" si="205"/>
        <v>0</v>
      </c>
      <c r="SFM19" s="487">
        <f t="shared" si="205"/>
        <v>0</v>
      </c>
      <c r="SFN19" s="487">
        <f t="shared" si="205"/>
        <v>0</v>
      </c>
      <c r="SFO19" s="487">
        <f t="shared" si="205"/>
        <v>0</v>
      </c>
      <c r="SFP19" s="487">
        <f t="shared" si="205"/>
        <v>0</v>
      </c>
      <c r="SFQ19" s="487">
        <f t="shared" si="205"/>
        <v>0</v>
      </c>
      <c r="SFR19" s="487">
        <f t="shared" si="205"/>
        <v>0</v>
      </c>
      <c r="SFS19" s="487">
        <f t="shared" si="205"/>
        <v>0</v>
      </c>
      <c r="SFT19" s="487">
        <f t="shared" si="205"/>
        <v>0</v>
      </c>
      <c r="SFU19" s="487">
        <f t="shared" si="205"/>
        <v>0</v>
      </c>
      <c r="SFV19" s="487">
        <f t="shared" si="205"/>
        <v>0</v>
      </c>
      <c r="SFW19" s="487">
        <f t="shared" si="205"/>
        <v>0</v>
      </c>
      <c r="SFX19" s="487">
        <f t="shared" si="205"/>
        <v>0</v>
      </c>
      <c r="SFY19" s="487">
        <f t="shared" si="205"/>
        <v>0</v>
      </c>
      <c r="SFZ19" s="487">
        <f t="shared" si="205"/>
        <v>0</v>
      </c>
      <c r="SGA19" s="487">
        <f t="shared" si="205"/>
        <v>0</v>
      </c>
      <c r="SGB19" s="487">
        <f t="shared" si="205"/>
        <v>0</v>
      </c>
      <c r="SGC19" s="487">
        <f t="shared" si="205"/>
        <v>0</v>
      </c>
      <c r="SGD19" s="487">
        <f t="shared" si="205"/>
        <v>0</v>
      </c>
      <c r="SGE19" s="487">
        <f t="shared" si="205"/>
        <v>0</v>
      </c>
      <c r="SGF19" s="487">
        <f t="shared" si="205"/>
        <v>0</v>
      </c>
      <c r="SGG19" s="487">
        <f t="shared" si="205"/>
        <v>0</v>
      </c>
      <c r="SGH19" s="487">
        <f t="shared" si="205"/>
        <v>0</v>
      </c>
      <c r="SGI19" s="487">
        <f t="shared" si="205"/>
        <v>0</v>
      </c>
      <c r="SGJ19" s="487">
        <f t="shared" si="205"/>
        <v>0</v>
      </c>
      <c r="SGK19" s="487">
        <f t="shared" si="205"/>
        <v>0</v>
      </c>
      <c r="SGL19" s="487">
        <f t="shared" si="205"/>
        <v>0</v>
      </c>
      <c r="SGM19" s="487">
        <f t="shared" si="205"/>
        <v>0</v>
      </c>
      <c r="SGN19" s="487">
        <f t="shared" si="205"/>
        <v>0</v>
      </c>
      <c r="SGO19" s="487">
        <f t="shared" si="205"/>
        <v>0</v>
      </c>
      <c r="SGP19" s="487">
        <f t="shared" si="205"/>
        <v>0</v>
      </c>
      <c r="SGQ19" s="487">
        <f t="shared" si="205"/>
        <v>0</v>
      </c>
      <c r="SGR19" s="487">
        <f t="shared" si="205"/>
        <v>0</v>
      </c>
      <c r="SGS19" s="487">
        <f t="shared" si="205"/>
        <v>0</v>
      </c>
      <c r="SGT19" s="487">
        <f t="shared" si="205"/>
        <v>0</v>
      </c>
      <c r="SGU19" s="487">
        <f t="shared" si="205"/>
        <v>0</v>
      </c>
      <c r="SGV19" s="487">
        <f t="shared" si="205"/>
        <v>0</v>
      </c>
      <c r="SGW19" s="487">
        <f t="shared" si="205"/>
        <v>0</v>
      </c>
      <c r="SGX19" s="487">
        <f t="shared" si="205"/>
        <v>0</v>
      </c>
      <c r="SGY19" s="487">
        <f t="shared" si="205"/>
        <v>0</v>
      </c>
      <c r="SGZ19" s="487">
        <f t="shared" si="205"/>
        <v>0</v>
      </c>
      <c r="SHA19" s="487">
        <f t="shared" si="205"/>
        <v>0</v>
      </c>
      <c r="SHB19" s="487">
        <f t="shared" si="205"/>
        <v>0</v>
      </c>
      <c r="SHC19" s="487">
        <f t="shared" si="205"/>
        <v>0</v>
      </c>
      <c r="SHD19" s="487">
        <f t="shared" si="205"/>
        <v>0</v>
      </c>
      <c r="SHE19" s="487">
        <f t="shared" si="205"/>
        <v>0</v>
      </c>
      <c r="SHF19" s="487">
        <f t="shared" si="205"/>
        <v>0</v>
      </c>
      <c r="SHG19" s="487">
        <f t="shared" si="205"/>
        <v>0</v>
      </c>
      <c r="SHH19" s="487">
        <f t="shared" si="205"/>
        <v>0</v>
      </c>
      <c r="SHI19" s="487">
        <f t="shared" ref="SHI19:SJT19" si="206">SHE8</f>
        <v>0</v>
      </c>
      <c r="SHJ19" s="487">
        <f t="shared" si="206"/>
        <v>0</v>
      </c>
      <c r="SHK19" s="487">
        <f t="shared" si="206"/>
        <v>0</v>
      </c>
      <c r="SHL19" s="487">
        <f t="shared" si="206"/>
        <v>0</v>
      </c>
      <c r="SHM19" s="487">
        <f t="shared" si="206"/>
        <v>0</v>
      </c>
      <c r="SHN19" s="487">
        <f t="shared" si="206"/>
        <v>0</v>
      </c>
      <c r="SHO19" s="487">
        <f t="shared" si="206"/>
        <v>0</v>
      </c>
      <c r="SHP19" s="487">
        <f t="shared" si="206"/>
        <v>0</v>
      </c>
      <c r="SHQ19" s="487">
        <f t="shared" si="206"/>
        <v>0</v>
      </c>
      <c r="SHR19" s="487">
        <f t="shared" si="206"/>
        <v>0</v>
      </c>
      <c r="SHS19" s="487">
        <f t="shared" si="206"/>
        <v>0</v>
      </c>
      <c r="SHT19" s="487">
        <f t="shared" si="206"/>
        <v>0</v>
      </c>
      <c r="SHU19" s="487">
        <f t="shared" si="206"/>
        <v>0</v>
      </c>
      <c r="SHV19" s="487">
        <f t="shared" si="206"/>
        <v>0</v>
      </c>
      <c r="SHW19" s="487">
        <f t="shared" si="206"/>
        <v>0</v>
      </c>
      <c r="SHX19" s="487">
        <f t="shared" si="206"/>
        <v>0</v>
      </c>
      <c r="SHY19" s="487">
        <f t="shared" si="206"/>
        <v>0</v>
      </c>
      <c r="SHZ19" s="487">
        <f t="shared" si="206"/>
        <v>0</v>
      </c>
      <c r="SIA19" s="487">
        <f t="shared" si="206"/>
        <v>0</v>
      </c>
      <c r="SIB19" s="487">
        <f t="shared" si="206"/>
        <v>0</v>
      </c>
      <c r="SIC19" s="487">
        <f t="shared" si="206"/>
        <v>0</v>
      </c>
      <c r="SID19" s="487">
        <f t="shared" si="206"/>
        <v>0</v>
      </c>
      <c r="SIE19" s="487">
        <f t="shared" si="206"/>
        <v>0</v>
      </c>
      <c r="SIF19" s="487">
        <f t="shared" si="206"/>
        <v>0</v>
      </c>
      <c r="SIG19" s="487">
        <f t="shared" si="206"/>
        <v>0</v>
      </c>
      <c r="SIH19" s="487">
        <f t="shared" si="206"/>
        <v>0</v>
      </c>
      <c r="SII19" s="487">
        <f t="shared" si="206"/>
        <v>0</v>
      </c>
      <c r="SIJ19" s="487">
        <f t="shared" si="206"/>
        <v>0</v>
      </c>
      <c r="SIK19" s="487">
        <f t="shared" si="206"/>
        <v>0</v>
      </c>
      <c r="SIL19" s="487">
        <f t="shared" si="206"/>
        <v>0</v>
      </c>
      <c r="SIM19" s="487">
        <f t="shared" si="206"/>
        <v>0</v>
      </c>
      <c r="SIN19" s="487">
        <f t="shared" si="206"/>
        <v>0</v>
      </c>
      <c r="SIO19" s="487">
        <f t="shared" si="206"/>
        <v>0</v>
      </c>
      <c r="SIP19" s="487">
        <f t="shared" si="206"/>
        <v>0</v>
      </c>
      <c r="SIQ19" s="487">
        <f t="shared" si="206"/>
        <v>0</v>
      </c>
      <c r="SIR19" s="487">
        <f t="shared" si="206"/>
        <v>0</v>
      </c>
      <c r="SIS19" s="487">
        <f t="shared" si="206"/>
        <v>0</v>
      </c>
      <c r="SIT19" s="487">
        <f t="shared" si="206"/>
        <v>0</v>
      </c>
      <c r="SIU19" s="487">
        <f t="shared" si="206"/>
        <v>0</v>
      </c>
      <c r="SIV19" s="487">
        <f t="shared" si="206"/>
        <v>0</v>
      </c>
      <c r="SIW19" s="487">
        <f t="shared" si="206"/>
        <v>0</v>
      </c>
      <c r="SIX19" s="487">
        <f t="shared" si="206"/>
        <v>0</v>
      </c>
      <c r="SIY19" s="487">
        <f t="shared" si="206"/>
        <v>0</v>
      </c>
      <c r="SIZ19" s="487">
        <f t="shared" si="206"/>
        <v>0</v>
      </c>
      <c r="SJA19" s="487">
        <f t="shared" si="206"/>
        <v>0</v>
      </c>
      <c r="SJB19" s="487">
        <f t="shared" si="206"/>
        <v>0</v>
      </c>
      <c r="SJC19" s="487">
        <f t="shared" si="206"/>
        <v>0</v>
      </c>
      <c r="SJD19" s="487">
        <f t="shared" si="206"/>
        <v>0</v>
      </c>
      <c r="SJE19" s="487">
        <f t="shared" si="206"/>
        <v>0</v>
      </c>
      <c r="SJF19" s="487">
        <f t="shared" si="206"/>
        <v>0</v>
      </c>
      <c r="SJG19" s="487">
        <f t="shared" si="206"/>
        <v>0</v>
      </c>
      <c r="SJH19" s="487">
        <f t="shared" si="206"/>
        <v>0</v>
      </c>
      <c r="SJI19" s="487">
        <f t="shared" si="206"/>
        <v>0</v>
      </c>
      <c r="SJJ19" s="487">
        <f t="shared" si="206"/>
        <v>0</v>
      </c>
      <c r="SJK19" s="487">
        <f t="shared" si="206"/>
        <v>0</v>
      </c>
      <c r="SJL19" s="487">
        <f t="shared" si="206"/>
        <v>0</v>
      </c>
      <c r="SJM19" s="487">
        <f t="shared" si="206"/>
        <v>0</v>
      </c>
      <c r="SJN19" s="487">
        <f t="shared" si="206"/>
        <v>0</v>
      </c>
      <c r="SJO19" s="487">
        <f t="shared" si="206"/>
        <v>0</v>
      </c>
      <c r="SJP19" s="487">
        <f t="shared" si="206"/>
        <v>0</v>
      </c>
      <c r="SJQ19" s="487">
        <f t="shared" si="206"/>
        <v>0</v>
      </c>
      <c r="SJR19" s="487">
        <f t="shared" si="206"/>
        <v>0</v>
      </c>
      <c r="SJS19" s="487">
        <f t="shared" si="206"/>
        <v>0</v>
      </c>
      <c r="SJT19" s="487">
        <f t="shared" si="206"/>
        <v>0</v>
      </c>
      <c r="SJU19" s="487">
        <f t="shared" ref="SJU19:SMF19" si="207">SJQ8</f>
        <v>0</v>
      </c>
      <c r="SJV19" s="487">
        <f t="shared" si="207"/>
        <v>0</v>
      </c>
      <c r="SJW19" s="487">
        <f t="shared" si="207"/>
        <v>0</v>
      </c>
      <c r="SJX19" s="487">
        <f t="shared" si="207"/>
        <v>0</v>
      </c>
      <c r="SJY19" s="487">
        <f t="shared" si="207"/>
        <v>0</v>
      </c>
      <c r="SJZ19" s="487">
        <f t="shared" si="207"/>
        <v>0</v>
      </c>
      <c r="SKA19" s="487">
        <f t="shared" si="207"/>
        <v>0</v>
      </c>
      <c r="SKB19" s="487">
        <f t="shared" si="207"/>
        <v>0</v>
      </c>
      <c r="SKC19" s="487">
        <f t="shared" si="207"/>
        <v>0</v>
      </c>
      <c r="SKD19" s="487">
        <f t="shared" si="207"/>
        <v>0</v>
      </c>
      <c r="SKE19" s="487">
        <f t="shared" si="207"/>
        <v>0</v>
      </c>
      <c r="SKF19" s="487">
        <f t="shared" si="207"/>
        <v>0</v>
      </c>
      <c r="SKG19" s="487">
        <f t="shared" si="207"/>
        <v>0</v>
      </c>
      <c r="SKH19" s="487">
        <f t="shared" si="207"/>
        <v>0</v>
      </c>
      <c r="SKI19" s="487">
        <f t="shared" si="207"/>
        <v>0</v>
      </c>
      <c r="SKJ19" s="487">
        <f t="shared" si="207"/>
        <v>0</v>
      </c>
      <c r="SKK19" s="487">
        <f t="shared" si="207"/>
        <v>0</v>
      </c>
      <c r="SKL19" s="487">
        <f t="shared" si="207"/>
        <v>0</v>
      </c>
      <c r="SKM19" s="487">
        <f t="shared" si="207"/>
        <v>0</v>
      </c>
      <c r="SKN19" s="487">
        <f t="shared" si="207"/>
        <v>0</v>
      </c>
      <c r="SKO19" s="487">
        <f t="shared" si="207"/>
        <v>0</v>
      </c>
      <c r="SKP19" s="487">
        <f t="shared" si="207"/>
        <v>0</v>
      </c>
      <c r="SKQ19" s="487">
        <f t="shared" si="207"/>
        <v>0</v>
      </c>
      <c r="SKR19" s="487">
        <f t="shared" si="207"/>
        <v>0</v>
      </c>
      <c r="SKS19" s="487">
        <f t="shared" si="207"/>
        <v>0</v>
      </c>
      <c r="SKT19" s="487">
        <f t="shared" si="207"/>
        <v>0</v>
      </c>
      <c r="SKU19" s="487">
        <f t="shared" si="207"/>
        <v>0</v>
      </c>
      <c r="SKV19" s="487">
        <f t="shared" si="207"/>
        <v>0</v>
      </c>
      <c r="SKW19" s="487">
        <f t="shared" si="207"/>
        <v>0</v>
      </c>
      <c r="SKX19" s="487">
        <f t="shared" si="207"/>
        <v>0</v>
      </c>
      <c r="SKY19" s="487">
        <f t="shared" si="207"/>
        <v>0</v>
      </c>
      <c r="SKZ19" s="487">
        <f t="shared" si="207"/>
        <v>0</v>
      </c>
      <c r="SLA19" s="487">
        <f t="shared" si="207"/>
        <v>0</v>
      </c>
      <c r="SLB19" s="487">
        <f t="shared" si="207"/>
        <v>0</v>
      </c>
      <c r="SLC19" s="487">
        <f t="shared" si="207"/>
        <v>0</v>
      </c>
      <c r="SLD19" s="487">
        <f t="shared" si="207"/>
        <v>0</v>
      </c>
      <c r="SLE19" s="487">
        <f t="shared" si="207"/>
        <v>0</v>
      </c>
      <c r="SLF19" s="487">
        <f t="shared" si="207"/>
        <v>0</v>
      </c>
      <c r="SLG19" s="487">
        <f t="shared" si="207"/>
        <v>0</v>
      </c>
      <c r="SLH19" s="487">
        <f t="shared" si="207"/>
        <v>0</v>
      </c>
      <c r="SLI19" s="487">
        <f t="shared" si="207"/>
        <v>0</v>
      </c>
      <c r="SLJ19" s="487">
        <f t="shared" si="207"/>
        <v>0</v>
      </c>
      <c r="SLK19" s="487">
        <f t="shared" si="207"/>
        <v>0</v>
      </c>
      <c r="SLL19" s="487">
        <f t="shared" si="207"/>
        <v>0</v>
      </c>
      <c r="SLM19" s="487">
        <f t="shared" si="207"/>
        <v>0</v>
      </c>
      <c r="SLN19" s="487">
        <f t="shared" si="207"/>
        <v>0</v>
      </c>
      <c r="SLO19" s="487">
        <f t="shared" si="207"/>
        <v>0</v>
      </c>
      <c r="SLP19" s="487">
        <f t="shared" si="207"/>
        <v>0</v>
      </c>
      <c r="SLQ19" s="487">
        <f t="shared" si="207"/>
        <v>0</v>
      </c>
      <c r="SLR19" s="487">
        <f t="shared" si="207"/>
        <v>0</v>
      </c>
      <c r="SLS19" s="487">
        <f t="shared" si="207"/>
        <v>0</v>
      </c>
      <c r="SLT19" s="487">
        <f t="shared" si="207"/>
        <v>0</v>
      </c>
      <c r="SLU19" s="487">
        <f t="shared" si="207"/>
        <v>0</v>
      </c>
      <c r="SLV19" s="487">
        <f t="shared" si="207"/>
        <v>0</v>
      </c>
      <c r="SLW19" s="487">
        <f t="shared" si="207"/>
        <v>0</v>
      </c>
      <c r="SLX19" s="487">
        <f t="shared" si="207"/>
        <v>0</v>
      </c>
      <c r="SLY19" s="487">
        <f t="shared" si="207"/>
        <v>0</v>
      </c>
      <c r="SLZ19" s="487">
        <f t="shared" si="207"/>
        <v>0</v>
      </c>
      <c r="SMA19" s="487">
        <f t="shared" si="207"/>
        <v>0</v>
      </c>
      <c r="SMB19" s="487">
        <f t="shared" si="207"/>
        <v>0</v>
      </c>
      <c r="SMC19" s="487">
        <f t="shared" si="207"/>
        <v>0</v>
      </c>
      <c r="SMD19" s="487">
        <f t="shared" si="207"/>
        <v>0</v>
      </c>
      <c r="SME19" s="487">
        <f t="shared" si="207"/>
        <v>0</v>
      </c>
      <c r="SMF19" s="487">
        <f t="shared" si="207"/>
        <v>0</v>
      </c>
      <c r="SMG19" s="487">
        <f t="shared" ref="SMG19:SOR19" si="208">SMC8</f>
        <v>0</v>
      </c>
      <c r="SMH19" s="487">
        <f t="shared" si="208"/>
        <v>0</v>
      </c>
      <c r="SMI19" s="487">
        <f t="shared" si="208"/>
        <v>0</v>
      </c>
      <c r="SMJ19" s="487">
        <f t="shared" si="208"/>
        <v>0</v>
      </c>
      <c r="SMK19" s="487">
        <f t="shared" si="208"/>
        <v>0</v>
      </c>
      <c r="SML19" s="487">
        <f t="shared" si="208"/>
        <v>0</v>
      </c>
      <c r="SMM19" s="487">
        <f t="shared" si="208"/>
        <v>0</v>
      </c>
      <c r="SMN19" s="487">
        <f t="shared" si="208"/>
        <v>0</v>
      </c>
      <c r="SMO19" s="487">
        <f t="shared" si="208"/>
        <v>0</v>
      </c>
      <c r="SMP19" s="487">
        <f t="shared" si="208"/>
        <v>0</v>
      </c>
      <c r="SMQ19" s="487">
        <f t="shared" si="208"/>
        <v>0</v>
      </c>
      <c r="SMR19" s="487">
        <f t="shared" si="208"/>
        <v>0</v>
      </c>
      <c r="SMS19" s="487">
        <f t="shared" si="208"/>
        <v>0</v>
      </c>
      <c r="SMT19" s="487">
        <f t="shared" si="208"/>
        <v>0</v>
      </c>
      <c r="SMU19" s="487">
        <f t="shared" si="208"/>
        <v>0</v>
      </c>
      <c r="SMV19" s="487">
        <f t="shared" si="208"/>
        <v>0</v>
      </c>
      <c r="SMW19" s="487">
        <f t="shared" si="208"/>
        <v>0</v>
      </c>
      <c r="SMX19" s="487">
        <f t="shared" si="208"/>
        <v>0</v>
      </c>
      <c r="SMY19" s="487">
        <f t="shared" si="208"/>
        <v>0</v>
      </c>
      <c r="SMZ19" s="487">
        <f t="shared" si="208"/>
        <v>0</v>
      </c>
      <c r="SNA19" s="487">
        <f t="shared" si="208"/>
        <v>0</v>
      </c>
      <c r="SNB19" s="487">
        <f t="shared" si="208"/>
        <v>0</v>
      </c>
      <c r="SNC19" s="487">
        <f t="shared" si="208"/>
        <v>0</v>
      </c>
      <c r="SND19" s="487">
        <f t="shared" si="208"/>
        <v>0</v>
      </c>
      <c r="SNE19" s="487">
        <f t="shared" si="208"/>
        <v>0</v>
      </c>
      <c r="SNF19" s="487">
        <f t="shared" si="208"/>
        <v>0</v>
      </c>
      <c r="SNG19" s="487">
        <f t="shared" si="208"/>
        <v>0</v>
      </c>
      <c r="SNH19" s="487">
        <f t="shared" si="208"/>
        <v>0</v>
      </c>
      <c r="SNI19" s="487">
        <f t="shared" si="208"/>
        <v>0</v>
      </c>
      <c r="SNJ19" s="487">
        <f t="shared" si="208"/>
        <v>0</v>
      </c>
      <c r="SNK19" s="487">
        <f t="shared" si="208"/>
        <v>0</v>
      </c>
      <c r="SNL19" s="487">
        <f t="shared" si="208"/>
        <v>0</v>
      </c>
      <c r="SNM19" s="487">
        <f t="shared" si="208"/>
        <v>0</v>
      </c>
      <c r="SNN19" s="487">
        <f t="shared" si="208"/>
        <v>0</v>
      </c>
      <c r="SNO19" s="487">
        <f t="shared" si="208"/>
        <v>0</v>
      </c>
      <c r="SNP19" s="487">
        <f t="shared" si="208"/>
        <v>0</v>
      </c>
      <c r="SNQ19" s="487">
        <f t="shared" si="208"/>
        <v>0</v>
      </c>
      <c r="SNR19" s="487">
        <f t="shared" si="208"/>
        <v>0</v>
      </c>
      <c r="SNS19" s="487">
        <f t="shared" si="208"/>
        <v>0</v>
      </c>
      <c r="SNT19" s="487">
        <f t="shared" si="208"/>
        <v>0</v>
      </c>
      <c r="SNU19" s="487">
        <f t="shared" si="208"/>
        <v>0</v>
      </c>
      <c r="SNV19" s="487">
        <f t="shared" si="208"/>
        <v>0</v>
      </c>
      <c r="SNW19" s="487">
        <f t="shared" si="208"/>
        <v>0</v>
      </c>
      <c r="SNX19" s="487">
        <f t="shared" si="208"/>
        <v>0</v>
      </c>
      <c r="SNY19" s="487">
        <f t="shared" si="208"/>
        <v>0</v>
      </c>
      <c r="SNZ19" s="487">
        <f t="shared" si="208"/>
        <v>0</v>
      </c>
      <c r="SOA19" s="487">
        <f t="shared" si="208"/>
        <v>0</v>
      </c>
      <c r="SOB19" s="487">
        <f t="shared" si="208"/>
        <v>0</v>
      </c>
      <c r="SOC19" s="487">
        <f t="shared" si="208"/>
        <v>0</v>
      </c>
      <c r="SOD19" s="487">
        <f t="shared" si="208"/>
        <v>0</v>
      </c>
      <c r="SOE19" s="487">
        <f t="shared" si="208"/>
        <v>0</v>
      </c>
      <c r="SOF19" s="487">
        <f t="shared" si="208"/>
        <v>0</v>
      </c>
      <c r="SOG19" s="487">
        <f t="shared" si="208"/>
        <v>0</v>
      </c>
      <c r="SOH19" s="487">
        <f t="shared" si="208"/>
        <v>0</v>
      </c>
      <c r="SOI19" s="487">
        <f t="shared" si="208"/>
        <v>0</v>
      </c>
      <c r="SOJ19" s="487">
        <f t="shared" si="208"/>
        <v>0</v>
      </c>
      <c r="SOK19" s="487">
        <f t="shared" si="208"/>
        <v>0</v>
      </c>
      <c r="SOL19" s="487">
        <f t="shared" si="208"/>
        <v>0</v>
      </c>
      <c r="SOM19" s="487">
        <f t="shared" si="208"/>
        <v>0</v>
      </c>
      <c r="SON19" s="487">
        <f t="shared" si="208"/>
        <v>0</v>
      </c>
      <c r="SOO19" s="487">
        <f t="shared" si="208"/>
        <v>0</v>
      </c>
      <c r="SOP19" s="487">
        <f t="shared" si="208"/>
        <v>0</v>
      </c>
      <c r="SOQ19" s="487">
        <f t="shared" si="208"/>
        <v>0</v>
      </c>
      <c r="SOR19" s="487">
        <f t="shared" si="208"/>
        <v>0</v>
      </c>
      <c r="SOS19" s="487">
        <f t="shared" ref="SOS19:SRD19" si="209">SOO8</f>
        <v>0</v>
      </c>
      <c r="SOT19" s="487">
        <f t="shared" si="209"/>
        <v>0</v>
      </c>
      <c r="SOU19" s="487">
        <f t="shared" si="209"/>
        <v>0</v>
      </c>
      <c r="SOV19" s="487">
        <f t="shared" si="209"/>
        <v>0</v>
      </c>
      <c r="SOW19" s="487">
        <f t="shared" si="209"/>
        <v>0</v>
      </c>
      <c r="SOX19" s="487">
        <f t="shared" si="209"/>
        <v>0</v>
      </c>
      <c r="SOY19" s="487">
        <f t="shared" si="209"/>
        <v>0</v>
      </c>
      <c r="SOZ19" s="487">
        <f t="shared" si="209"/>
        <v>0</v>
      </c>
      <c r="SPA19" s="487">
        <f t="shared" si="209"/>
        <v>0</v>
      </c>
      <c r="SPB19" s="487">
        <f t="shared" si="209"/>
        <v>0</v>
      </c>
      <c r="SPC19" s="487">
        <f t="shared" si="209"/>
        <v>0</v>
      </c>
      <c r="SPD19" s="487">
        <f t="shared" si="209"/>
        <v>0</v>
      </c>
      <c r="SPE19" s="487">
        <f t="shared" si="209"/>
        <v>0</v>
      </c>
      <c r="SPF19" s="487">
        <f t="shared" si="209"/>
        <v>0</v>
      </c>
      <c r="SPG19" s="487">
        <f t="shared" si="209"/>
        <v>0</v>
      </c>
      <c r="SPH19" s="487">
        <f t="shared" si="209"/>
        <v>0</v>
      </c>
      <c r="SPI19" s="487">
        <f t="shared" si="209"/>
        <v>0</v>
      </c>
      <c r="SPJ19" s="487">
        <f t="shared" si="209"/>
        <v>0</v>
      </c>
      <c r="SPK19" s="487">
        <f t="shared" si="209"/>
        <v>0</v>
      </c>
      <c r="SPL19" s="487">
        <f t="shared" si="209"/>
        <v>0</v>
      </c>
      <c r="SPM19" s="487">
        <f t="shared" si="209"/>
        <v>0</v>
      </c>
      <c r="SPN19" s="487">
        <f t="shared" si="209"/>
        <v>0</v>
      </c>
      <c r="SPO19" s="487">
        <f t="shared" si="209"/>
        <v>0</v>
      </c>
      <c r="SPP19" s="487">
        <f t="shared" si="209"/>
        <v>0</v>
      </c>
      <c r="SPQ19" s="487">
        <f t="shared" si="209"/>
        <v>0</v>
      </c>
      <c r="SPR19" s="487">
        <f t="shared" si="209"/>
        <v>0</v>
      </c>
      <c r="SPS19" s="487">
        <f t="shared" si="209"/>
        <v>0</v>
      </c>
      <c r="SPT19" s="487">
        <f t="shared" si="209"/>
        <v>0</v>
      </c>
      <c r="SPU19" s="487">
        <f t="shared" si="209"/>
        <v>0</v>
      </c>
      <c r="SPV19" s="487">
        <f t="shared" si="209"/>
        <v>0</v>
      </c>
      <c r="SPW19" s="487">
        <f t="shared" si="209"/>
        <v>0</v>
      </c>
      <c r="SPX19" s="487">
        <f t="shared" si="209"/>
        <v>0</v>
      </c>
      <c r="SPY19" s="487">
        <f t="shared" si="209"/>
        <v>0</v>
      </c>
      <c r="SPZ19" s="487">
        <f t="shared" si="209"/>
        <v>0</v>
      </c>
      <c r="SQA19" s="487">
        <f t="shared" si="209"/>
        <v>0</v>
      </c>
      <c r="SQB19" s="487">
        <f t="shared" si="209"/>
        <v>0</v>
      </c>
      <c r="SQC19" s="487">
        <f t="shared" si="209"/>
        <v>0</v>
      </c>
      <c r="SQD19" s="487">
        <f t="shared" si="209"/>
        <v>0</v>
      </c>
      <c r="SQE19" s="487">
        <f t="shared" si="209"/>
        <v>0</v>
      </c>
      <c r="SQF19" s="487">
        <f t="shared" si="209"/>
        <v>0</v>
      </c>
      <c r="SQG19" s="487">
        <f t="shared" si="209"/>
        <v>0</v>
      </c>
      <c r="SQH19" s="487">
        <f t="shared" si="209"/>
        <v>0</v>
      </c>
      <c r="SQI19" s="487">
        <f t="shared" si="209"/>
        <v>0</v>
      </c>
      <c r="SQJ19" s="487">
        <f t="shared" si="209"/>
        <v>0</v>
      </c>
      <c r="SQK19" s="487">
        <f t="shared" si="209"/>
        <v>0</v>
      </c>
      <c r="SQL19" s="487">
        <f t="shared" si="209"/>
        <v>0</v>
      </c>
      <c r="SQM19" s="487">
        <f t="shared" si="209"/>
        <v>0</v>
      </c>
      <c r="SQN19" s="487">
        <f t="shared" si="209"/>
        <v>0</v>
      </c>
      <c r="SQO19" s="487">
        <f t="shared" si="209"/>
        <v>0</v>
      </c>
      <c r="SQP19" s="487">
        <f t="shared" si="209"/>
        <v>0</v>
      </c>
      <c r="SQQ19" s="487">
        <f t="shared" si="209"/>
        <v>0</v>
      </c>
      <c r="SQR19" s="487">
        <f t="shared" si="209"/>
        <v>0</v>
      </c>
      <c r="SQS19" s="487">
        <f t="shared" si="209"/>
        <v>0</v>
      </c>
      <c r="SQT19" s="487">
        <f t="shared" si="209"/>
        <v>0</v>
      </c>
      <c r="SQU19" s="487">
        <f t="shared" si="209"/>
        <v>0</v>
      </c>
      <c r="SQV19" s="487">
        <f t="shared" si="209"/>
        <v>0</v>
      </c>
      <c r="SQW19" s="487">
        <f t="shared" si="209"/>
        <v>0</v>
      </c>
      <c r="SQX19" s="487">
        <f t="shared" si="209"/>
        <v>0</v>
      </c>
      <c r="SQY19" s="487">
        <f t="shared" si="209"/>
        <v>0</v>
      </c>
      <c r="SQZ19" s="487">
        <f t="shared" si="209"/>
        <v>0</v>
      </c>
      <c r="SRA19" s="487">
        <f t="shared" si="209"/>
        <v>0</v>
      </c>
      <c r="SRB19" s="487">
        <f t="shared" si="209"/>
        <v>0</v>
      </c>
      <c r="SRC19" s="487">
        <f t="shared" si="209"/>
        <v>0</v>
      </c>
      <c r="SRD19" s="487">
        <f t="shared" si="209"/>
        <v>0</v>
      </c>
      <c r="SRE19" s="487">
        <f t="shared" ref="SRE19:STP19" si="210">SRA8</f>
        <v>0</v>
      </c>
      <c r="SRF19" s="487">
        <f t="shared" si="210"/>
        <v>0</v>
      </c>
      <c r="SRG19" s="487">
        <f t="shared" si="210"/>
        <v>0</v>
      </c>
      <c r="SRH19" s="487">
        <f t="shared" si="210"/>
        <v>0</v>
      </c>
      <c r="SRI19" s="487">
        <f t="shared" si="210"/>
        <v>0</v>
      </c>
      <c r="SRJ19" s="487">
        <f t="shared" si="210"/>
        <v>0</v>
      </c>
      <c r="SRK19" s="487">
        <f t="shared" si="210"/>
        <v>0</v>
      </c>
      <c r="SRL19" s="487">
        <f t="shared" si="210"/>
        <v>0</v>
      </c>
      <c r="SRM19" s="487">
        <f t="shared" si="210"/>
        <v>0</v>
      </c>
      <c r="SRN19" s="487">
        <f t="shared" si="210"/>
        <v>0</v>
      </c>
      <c r="SRO19" s="487">
        <f t="shared" si="210"/>
        <v>0</v>
      </c>
      <c r="SRP19" s="487">
        <f t="shared" si="210"/>
        <v>0</v>
      </c>
      <c r="SRQ19" s="487">
        <f t="shared" si="210"/>
        <v>0</v>
      </c>
      <c r="SRR19" s="487">
        <f t="shared" si="210"/>
        <v>0</v>
      </c>
      <c r="SRS19" s="487">
        <f t="shared" si="210"/>
        <v>0</v>
      </c>
      <c r="SRT19" s="487">
        <f t="shared" si="210"/>
        <v>0</v>
      </c>
      <c r="SRU19" s="487">
        <f t="shared" si="210"/>
        <v>0</v>
      </c>
      <c r="SRV19" s="487">
        <f t="shared" si="210"/>
        <v>0</v>
      </c>
      <c r="SRW19" s="487">
        <f t="shared" si="210"/>
        <v>0</v>
      </c>
      <c r="SRX19" s="487">
        <f t="shared" si="210"/>
        <v>0</v>
      </c>
      <c r="SRY19" s="487">
        <f t="shared" si="210"/>
        <v>0</v>
      </c>
      <c r="SRZ19" s="487">
        <f t="shared" si="210"/>
        <v>0</v>
      </c>
      <c r="SSA19" s="487">
        <f t="shared" si="210"/>
        <v>0</v>
      </c>
      <c r="SSB19" s="487">
        <f t="shared" si="210"/>
        <v>0</v>
      </c>
      <c r="SSC19" s="487">
        <f t="shared" si="210"/>
        <v>0</v>
      </c>
      <c r="SSD19" s="487">
        <f t="shared" si="210"/>
        <v>0</v>
      </c>
      <c r="SSE19" s="487">
        <f t="shared" si="210"/>
        <v>0</v>
      </c>
      <c r="SSF19" s="487">
        <f t="shared" si="210"/>
        <v>0</v>
      </c>
      <c r="SSG19" s="487">
        <f t="shared" si="210"/>
        <v>0</v>
      </c>
      <c r="SSH19" s="487">
        <f t="shared" si="210"/>
        <v>0</v>
      </c>
      <c r="SSI19" s="487">
        <f t="shared" si="210"/>
        <v>0</v>
      </c>
      <c r="SSJ19" s="487">
        <f t="shared" si="210"/>
        <v>0</v>
      </c>
      <c r="SSK19" s="487">
        <f t="shared" si="210"/>
        <v>0</v>
      </c>
      <c r="SSL19" s="487">
        <f t="shared" si="210"/>
        <v>0</v>
      </c>
      <c r="SSM19" s="487">
        <f t="shared" si="210"/>
        <v>0</v>
      </c>
      <c r="SSN19" s="487">
        <f t="shared" si="210"/>
        <v>0</v>
      </c>
      <c r="SSO19" s="487">
        <f t="shared" si="210"/>
        <v>0</v>
      </c>
      <c r="SSP19" s="487">
        <f t="shared" si="210"/>
        <v>0</v>
      </c>
      <c r="SSQ19" s="487">
        <f t="shared" si="210"/>
        <v>0</v>
      </c>
      <c r="SSR19" s="487">
        <f t="shared" si="210"/>
        <v>0</v>
      </c>
      <c r="SSS19" s="487">
        <f t="shared" si="210"/>
        <v>0</v>
      </c>
      <c r="SST19" s="487">
        <f t="shared" si="210"/>
        <v>0</v>
      </c>
      <c r="SSU19" s="487">
        <f t="shared" si="210"/>
        <v>0</v>
      </c>
      <c r="SSV19" s="487">
        <f t="shared" si="210"/>
        <v>0</v>
      </c>
      <c r="SSW19" s="487">
        <f t="shared" si="210"/>
        <v>0</v>
      </c>
      <c r="SSX19" s="487">
        <f t="shared" si="210"/>
        <v>0</v>
      </c>
      <c r="SSY19" s="487">
        <f t="shared" si="210"/>
        <v>0</v>
      </c>
      <c r="SSZ19" s="487">
        <f t="shared" si="210"/>
        <v>0</v>
      </c>
      <c r="STA19" s="487">
        <f t="shared" si="210"/>
        <v>0</v>
      </c>
      <c r="STB19" s="487">
        <f t="shared" si="210"/>
        <v>0</v>
      </c>
      <c r="STC19" s="487">
        <f t="shared" si="210"/>
        <v>0</v>
      </c>
      <c r="STD19" s="487">
        <f t="shared" si="210"/>
        <v>0</v>
      </c>
      <c r="STE19" s="487">
        <f t="shared" si="210"/>
        <v>0</v>
      </c>
      <c r="STF19" s="487">
        <f t="shared" si="210"/>
        <v>0</v>
      </c>
      <c r="STG19" s="487">
        <f t="shared" si="210"/>
        <v>0</v>
      </c>
      <c r="STH19" s="487">
        <f t="shared" si="210"/>
        <v>0</v>
      </c>
      <c r="STI19" s="487">
        <f t="shared" si="210"/>
        <v>0</v>
      </c>
      <c r="STJ19" s="487">
        <f t="shared" si="210"/>
        <v>0</v>
      </c>
      <c r="STK19" s="487">
        <f t="shared" si="210"/>
        <v>0</v>
      </c>
      <c r="STL19" s="487">
        <f t="shared" si="210"/>
        <v>0</v>
      </c>
      <c r="STM19" s="487">
        <f t="shared" si="210"/>
        <v>0</v>
      </c>
      <c r="STN19" s="487">
        <f t="shared" si="210"/>
        <v>0</v>
      </c>
      <c r="STO19" s="487">
        <f t="shared" si="210"/>
        <v>0</v>
      </c>
      <c r="STP19" s="487">
        <f t="shared" si="210"/>
        <v>0</v>
      </c>
      <c r="STQ19" s="487">
        <f t="shared" ref="STQ19:SWB19" si="211">STM8</f>
        <v>0</v>
      </c>
      <c r="STR19" s="487">
        <f t="shared" si="211"/>
        <v>0</v>
      </c>
      <c r="STS19" s="487">
        <f t="shared" si="211"/>
        <v>0</v>
      </c>
      <c r="STT19" s="487">
        <f t="shared" si="211"/>
        <v>0</v>
      </c>
      <c r="STU19" s="487">
        <f t="shared" si="211"/>
        <v>0</v>
      </c>
      <c r="STV19" s="487">
        <f t="shared" si="211"/>
        <v>0</v>
      </c>
      <c r="STW19" s="487">
        <f t="shared" si="211"/>
        <v>0</v>
      </c>
      <c r="STX19" s="487">
        <f t="shared" si="211"/>
        <v>0</v>
      </c>
      <c r="STY19" s="487">
        <f t="shared" si="211"/>
        <v>0</v>
      </c>
      <c r="STZ19" s="487">
        <f t="shared" si="211"/>
        <v>0</v>
      </c>
      <c r="SUA19" s="487">
        <f t="shared" si="211"/>
        <v>0</v>
      </c>
      <c r="SUB19" s="487">
        <f t="shared" si="211"/>
        <v>0</v>
      </c>
      <c r="SUC19" s="487">
        <f t="shared" si="211"/>
        <v>0</v>
      </c>
      <c r="SUD19" s="487">
        <f t="shared" si="211"/>
        <v>0</v>
      </c>
      <c r="SUE19" s="487">
        <f t="shared" si="211"/>
        <v>0</v>
      </c>
      <c r="SUF19" s="487">
        <f t="shared" si="211"/>
        <v>0</v>
      </c>
      <c r="SUG19" s="487">
        <f t="shared" si="211"/>
        <v>0</v>
      </c>
      <c r="SUH19" s="487">
        <f t="shared" si="211"/>
        <v>0</v>
      </c>
      <c r="SUI19" s="487">
        <f t="shared" si="211"/>
        <v>0</v>
      </c>
      <c r="SUJ19" s="487">
        <f t="shared" si="211"/>
        <v>0</v>
      </c>
      <c r="SUK19" s="487">
        <f t="shared" si="211"/>
        <v>0</v>
      </c>
      <c r="SUL19" s="487">
        <f t="shared" si="211"/>
        <v>0</v>
      </c>
      <c r="SUM19" s="487">
        <f t="shared" si="211"/>
        <v>0</v>
      </c>
      <c r="SUN19" s="487">
        <f t="shared" si="211"/>
        <v>0</v>
      </c>
      <c r="SUO19" s="487">
        <f t="shared" si="211"/>
        <v>0</v>
      </c>
      <c r="SUP19" s="487">
        <f t="shared" si="211"/>
        <v>0</v>
      </c>
      <c r="SUQ19" s="487">
        <f t="shared" si="211"/>
        <v>0</v>
      </c>
      <c r="SUR19" s="487">
        <f t="shared" si="211"/>
        <v>0</v>
      </c>
      <c r="SUS19" s="487">
        <f t="shared" si="211"/>
        <v>0</v>
      </c>
      <c r="SUT19" s="487">
        <f t="shared" si="211"/>
        <v>0</v>
      </c>
      <c r="SUU19" s="487">
        <f t="shared" si="211"/>
        <v>0</v>
      </c>
      <c r="SUV19" s="487">
        <f t="shared" si="211"/>
        <v>0</v>
      </c>
      <c r="SUW19" s="487">
        <f t="shared" si="211"/>
        <v>0</v>
      </c>
      <c r="SUX19" s="487">
        <f t="shared" si="211"/>
        <v>0</v>
      </c>
      <c r="SUY19" s="487">
        <f t="shared" si="211"/>
        <v>0</v>
      </c>
      <c r="SUZ19" s="487">
        <f t="shared" si="211"/>
        <v>0</v>
      </c>
      <c r="SVA19" s="487">
        <f t="shared" si="211"/>
        <v>0</v>
      </c>
      <c r="SVB19" s="487">
        <f t="shared" si="211"/>
        <v>0</v>
      </c>
      <c r="SVC19" s="487">
        <f t="shared" si="211"/>
        <v>0</v>
      </c>
      <c r="SVD19" s="487">
        <f t="shared" si="211"/>
        <v>0</v>
      </c>
      <c r="SVE19" s="487">
        <f t="shared" si="211"/>
        <v>0</v>
      </c>
      <c r="SVF19" s="487">
        <f t="shared" si="211"/>
        <v>0</v>
      </c>
      <c r="SVG19" s="487">
        <f t="shared" si="211"/>
        <v>0</v>
      </c>
      <c r="SVH19" s="487">
        <f t="shared" si="211"/>
        <v>0</v>
      </c>
      <c r="SVI19" s="487">
        <f t="shared" si="211"/>
        <v>0</v>
      </c>
      <c r="SVJ19" s="487">
        <f t="shared" si="211"/>
        <v>0</v>
      </c>
      <c r="SVK19" s="487">
        <f t="shared" si="211"/>
        <v>0</v>
      </c>
      <c r="SVL19" s="487">
        <f t="shared" si="211"/>
        <v>0</v>
      </c>
      <c r="SVM19" s="487">
        <f t="shared" si="211"/>
        <v>0</v>
      </c>
      <c r="SVN19" s="487">
        <f t="shared" si="211"/>
        <v>0</v>
      </c>
      <c r="SVO19" s="487">
        <f t="shared" si="211"/>
        <v>0</v>
      </c>
      <c r="SVP19" s="487">
        <f t="shared" si="211"/>
        <v>0</v>
      </c>
      <c r="SVQ19" s="487">
        <f t="shared" si="211"/>
        <v>0</v>
      </c>
      <c r="SVR19" s="487">
        <f t="shared" si="211"/>
        <v>0</v>
      </c>
      <c r="SVS19" s="487">
        <f t="shared" si="211"/>
        <v>0</v>
      </c>
      <c r="SVT19" s="487">
        <f t="shared" si="211"/>
        <v>0</v>
      </c>
      <c r="SVU19" s="487">
        <f t="shared" si="211"/>
        <v>0</v>
      </c>
      <c r="SVV19" s="487">
        <f t="shared" si="211"/>
        <v>0</v>
      </c>
      <c r="SVW19" s="487">
        <f t="shared" si="211"/>
        <v>0</v>
      </c>
      <c r="SVX19" s="487">
        <f t="shared" si="211"/>
        <v>0</v>
      </c>
      <c r="SVY19" s="487">
        <f t="shared" si="211"/>
        <v>0</v>
      </c>
      <c r="SVZ19" s="487">
        <f t="shared" si="211"/>
        <v>0</v>
      </c>
      <c r="SWA19" s="487">
        <f t="shared" si="211"/>
        <v>0</v>
      </c>
      <c r="SWB19" s="487">
        <f t="shared" si="211"/>
        <v>0</v>
      </c>
      <c r="SWC19" s="487">
        <f t="shared" ref="SWC19:SYN19" si="212">SVY8</f>
        <v>0</v>
      </c>
      <c r="SWD19" s="487">
        <f t="shared" si="212"/>
        <v>0</v>
      </c>
      <c r="SWE19" s="487">
        <f t="shared" si="212"/>
        <v>0</v>
      </c>
      <c r="SWF19" s="487">
        <f t="shared" si="212"/>
        <v>0</v>
      </c>
      <c r="SWG19" s="487">
        <f t="shared" si="212"/>
        <v>0</v>
      </c>
      <c r="SWH19" s="487">
        <f t="shared" si="212"/>
        <v>0</v>
      </c>
      <c r="SWI19" s="487">
        <f t="shared" si="212"/>
        <v>0</v>
      </c>
      <c r="SWJ19" s="487">
        <f t="shared" si="212"/>
        <v>0</v>
      </c>
      <c r="SWK19" s="487">
        <f t="shared" si="212"/>
        <v>0</v>
      </c>
      <c r="SWL19" s="487">
        <f t="shared" si="212"/>
        <v>0</v>
      </c>
      <c r="SWM19" s="487">
        <f t="shared" si="212"/>
        <v>0</v>
      </c>
      <c r="SWN19" s="487">
        <f t="shared" si="212"/>
        <v>0</v>
      </c>
      <c r="SWO19" s="487">
        <f t="shared" si="212"/>
        <v>0</v>
      </c>
      <c r="SWP19" s="487">
        <f t="shared" si="212"/>
        <v>0</v>
      </c>
      <c r="SWQ19" s="487">
        <f t="shared" si="212"/>
        <v>0</v>
      </c>
      <c r="SWR19" s="487">
        <f t="shared" si="212"/>
        <v>0</v>
      </c>
      <c r="SWS19" s="487">
        <f t="shared" si="212"/>
        <v>0</v>
      </c>
      <c r="SWT19" s="487">
        <f t="shared" si="212"/>
        <v>0</v>
      </c>
      <c r="SWU19" s="487">
        <f t="shared" si="212"/>
        <v>0</v>
      </c>
      <c r="SWV19" s="487">
        <f t="shared" si="212"/>
        <v>0</v>
      </c>
      <c r="SWW19" s="487">
        <f t="shared" si="212"/>
        <v>0</v>
      </c>
      <c r="SWX19" s="487">
        <f t="shared" si="212"/>
        <v>0</v>
      </c>
      <c r="SWY19" s="487">
        <f t="shared" si="212"/>
        <v>0</v>
      </c>
      <c r="SWZ19" s="487">
        <f t="shared" si="212"/>
        <v>0</v>
      </c>
      <c r="SXA19" s="487">
        <f t="shared" si="212"/>
        <v>0</v>
      </c>
      <c r="SXB19" s="487">
        <f t="shared" si="212"/>
        <v>0</v>
      </c>
      <c r="SXC19" s="487">
        <f t="shared" si="212"/>
        <v>0</v>
      </c>
      <c r="SXD19" s="487">
        <f t="shared" si="212"/>
        <v>0</v>
      </c>
      <c r="SXE19" s="487">
        <f t="shared" si="212"/>
        <v>0</v>
      </c>
      <c r="SXF19" s="487">
        <f t="shared" si="212"/>
        <v>0</v>
      </c>
      <c r="SXG19" s="487">
        <f t="shared" si="212"/>
        <v>0</v>
      </c>
      <c r="SXH19" s="487">
        <f t="shared" si="212"/>
        <v>0</v>
      </c>
      <c r="SXI19" s="487">
        <f t="shared" si="212"/>
        <v>0</v>
      </c>
      <c r="SXJ19" s="487">
        <f t="shared" si="212"/>
        <v>0</v>
      </c>
      <c r="SXK19" s="487">
        <f t="shared" si="212"/>
        <v>0</v>
      </c>
      <c r="SXL19" s="487">
        <f t="shared" si="212"/>
        <v>0</v>
      </c>
      <c r="SXM19" s="487">
        <f t="shared" si="212"/>
        <v>0</v>
      </c>
      <c r="SXN19" s="487">
        <f t="shared" si="212"/>
        <v>0</v>
      </c>
      <c r="SXO19" s="487">
        <f t="shared" si="212"/>
        <v>0</v>
      </c>
      <c r="SXP19" s="487">
        <f t="shared" si="212"/>
        <v>0</v>
      </c>
      <c r="SXQ19" s="487">
        <f t="shared" si="212"/>
        <v>0</v>
      </c>
      <c r="SXR19" s="487">
        <f t="shared" si="212"/>
        <v>0</v>
      </c>
      <c r="SXS19" s="487">
        <f t="shared" si="212"/>
        <v>0</v>
      </c>
      <c r="SXT19" s="487">
        <f t="shared" si="212"/>
        <v>0</v>
      </c>
      <c r="SXU19" s="487">
        <f t="shared" si="212"/>
        <v>0</v>
      </c>
      <c r="SXV19" s="487">
        <f t="shared" si="212"/>
        <v>0</v>
      </c>
      <c r="SXW19" s="487">
        <f t="shared" si="212"/>
        <v>0</v>
      </c>
      <c r="SXX19" s="487">
        <f t="shared" si="212"/>
        <v>0</v>
      </c>
      <c r="SXY19" s="487">
        <f t="shared" si="212"/>
        <v>0</v>
      </c>
      <c r="SXZ19" s="487">
        <f t="shared" si="212"/>
        <v>0</v>
      </c>
      <c r="SYA19" s="487">
        <f t="shared" si="212"/>
        <v>0</v>
      </c>
      <c r="SYB19" s="487">
        <f t="shared" si="212"/>
        <v>0</v>
      </c>
      <c r="SYC19" s="487">
        <f t="shared" si="212"/>
        <v>0</v>
      </c>
      <c r="SYD19" s="487">
        <f t="shared" si="212"/>
        <v>0</v>
      </c>
      <c r="SYE19" s="487">
        <f t="shared" si="212"/>
        <v>0</v>
      </c>
      <c r="SYF19" s="487">
        <f t="shared" si="212"/>
        <v>0</v>
      </c>
      <c r="SYG19" s="487">
        <f t="shared" si="212"/>
        <v>0</v>
      </c>
      <c r="SYH19" s="487">
        <f t="shared" si="212"/>
        <v>0</v>
      </c>
      <c r="SYI19" s="487">
        <f t="shared" si="212"/>
        <v>0</v>
      </c>
      <c r="SYJ19" s="487">
        <f t="shared" si="212"/>
        <v>0</v>
      </c>
      <c r="SYK19" s="487">
        <f t="shared" si="212"/>
        <v>0</v>
      </c>
      <c r="SYL19" s="487">
        <f t="shared" si="212"/>
        <v>0</v>
      </c>
      <c r="SYM19" s="487">
        <f t="shared" si="212"/>
        <v>0</v>
      </c>
      <c r="SYN19" s="487">
        <f t="shared" si="212"/>
        <v>0</v>
      </c>
      <c r="SYO19" s="487">
        <f t="shared" ref="SYO19:TAZ19" si="213">SYK8</f>
        <v>0</v>
      </c>
      <c r="SYP19" s="487">
        <f t="shared" si="213"/>
        <v>0</v>
      </c>
      <c r="SYQ19" s="487">
        <f t="shared" si="213"/>
        <v>0</v>
      </c>
      <c r="SYR19" s="487">
        <f t="shared" si="213"/>
        <v>0</v>
      </c>
      <c r="SYS19" s="487">
        <f t="shared" si="213"/>
        <v>0</v>
      </c>
      <c r="SYT19" s="487">
        <f t="shared" si="213"/>
        <v>0</v>
      </c>
      <c r="SYU19" s="487">
        <f t="shared" si="213"/>
        <v>0</v>
      </c>
      <c r="SYV19" s="487">
        <f t="shared" si="213"/>
        <v>0</v>
      </c>
      <c r="SYW19" s="487">
        <f t="shared" si="213"/>
        <v>0</v>
      </c>
      <c r="SYX19" s="487">
        <f t="shared" si="213"/>
        <v>0</v>
      </c>
      <c r="SYY19" s="487">
        <f t="shared" si="213"/>
        <v>0</v>
      </c>
      <c r="SYZ19" s="487">
        <f t="shared" si="213"/>
        <v>0</v>
      </c>
      <c r="SZA19" s="487">
        <f t="shared" si="213"/>
        <v>0</v>
      </c>
      <c r="SZB19" s="487">
        <f t="shared" si="213"/>
        <v>0</v>
      </c>
      <c r="SZC19" s="487">
        <f t="shared" si="213"/>
        <v>0</v>
      </c>
      <c r="SZD19" s="487">
        <f t="shared" si="213"/>
        <v>0</v>
      </c>
      <c r="SZE19" s="487">
        <f t="shared" si="213"/>
        <v>0</v>
      </c>
      <c r="SZF19" s="487">
        <f t="shared" si="213"/>
        <v>0</v>
      </c>
      <c r="SZG19" s="487">
        <f t="shared" si="213"/>
        <v>0</v>
      </c>
      <c r="SZH19" s="487">
        <f t="shared" si="213"/>
        <v>0</v>
      </c>
      <c r="SZI19" s="487">
        <f t="shared" si="213"/>
        <v>0</v>
      </c>
      <c r="SZJ19" s="487">
        <f t="shared" si="213"/>
        <v>0</v>
      </c>
      <c r="SZK19" s="487">
        <f t="shared" si="213"/>
        <v>0</v>
      </c>
      <c r="SZL19" s="487">
        <f t="shared" si="213"/>
        <v>0</v>
      </c>
      <c r="SZM19" s="487">
        <f t="shared" si="213"/>
        <v>0</v>
      </c>
      <c r="SZN19" s="487">
        <f t="shared" si="213"/>
        <v>0</v>
      </c>
      <c r="SZO19" s="487">
        <f t="shared" si="213"/>
        <v>0</v>
      </c>
      <c r="SZP19" s="487">
        <f t="shared" si="213"/>
        <v>0</v>
      </c>
      <c r="SZQ19" s="487">
        <f t="shared" si="213"/>
        <v>0</v>
      </c>
      <c r="SZR19" s="487">
        <f t="shared" si="213"/>
        <v>0</v>
      </c>
      <c r="SZS19" s="487">
        <f t="shared" si="213"/>
        <v>0</v>
      </c>
      <c r="SZT19" s="487">
        <f t="shared" si="213"/>
        <v>0</v>
      </c>
      <c r="SZU19" s="487">
        <f t="shared" si="213"/>
        <v>0</v>
      </c>
      <c r="SZV19" s="487">
        <f t="shared" si="213"/>
        <v>0</v>
      </c>
      <c r="SZW19" s="487">
        <f t="shared" si="213"/>
        <v>0</v>
      </c>
      <c r="SZX19" s="487">
        <f t="shared" si="213"/>
        <v>0</v>
      </c>
      <c r="SZY19" s="487">
        <f t="shared" si="213"/>
        <v>0</v>
      </c>
      <c r="SZZ19" s="487">
        <f t="shared" si="213"/>
        <v>0</v>
      </c>
      <c r="TAA19" s="487">
        <f t="shared" si="213"/>
        <v>0</v>
      </c>
      <c r="TAB19" s="487">
        <f t="shared" si="213"/>
        <v>0</v>
      </c>
      <c r="TAC19" s="487">
        <f t="shared" si="213"/>
        <v>0</v>
      </c>
      <c r="TAD19" s="487">
        <f t="shared" si="213"/>
        <v>0</v>
      </c>
      <c r="TAE19" s="487">
        <f t="shared" si="213"/>
        <v>0</v>
      </c>
      <c r="TAF19" s="487">
        <f t="shared" si="213"/>
        <v>0</v>
      </c>
      <c r="TAG19" s="487">
        <f t="shared" si="213"/>
        <v>0</v>
      </c>
      <c r="TAH19" s="487">
        <f t="shared" si="213"/>
        <v>0</v>
      </c>
      <c r="TAI19" s="487">
        <f t="shared" si="213"/>
        <v>0</v>
      </c>
      <c r="TAJ19" s="487">
        <f t="shared" si="213"/>
        <v>0</v>
      </c>
      <c r="TAK19" s="487">
        <f t="shared" si="213"/>
        <v>0</v>
      </c>
      <c r="TAL19" s="487">
        <f t="shared" si="213"/>
        <v>0</v>
      </c>
      <c r="TAM19" s="487">
        <f t="shared" si="213"/>
        <v>0</v>
      </c>
      <c r="TAN19" s="487">
        <f t="shared" si="213"/>
        <v>0</v>
      </c>
      <c r="TAO19" s="487">
        <f t="shared" si="213"/>
        <v>0</v>
      </c>
      <c r="TAP19" s="487">
        <f t="shared" si="213"/>
        <v>0</v>
      </c>
      <c r="TAQ19" s="487">
        <f t="shared" si="213"/>
        <v>0</v>
      </c>
      <c r="TAR19" s="487">
        <f t="shared" si="213"/>
        <v>0</v>
      </c>
      <c r="TAS19" s="487">
        <f t="shared" si="213"/>
        <v>0</v>
      </c>
      <c r="TAT19" s="487">
        <f t="shared" si="213"/>
        <v>0</v>
      </c>
      <c r="TAU19" s="487">
        <f t="shared" si="213"/>
        <v>0</v>
      </c>
      <c r="TAV19" s="487">
        <f t="shared" si="213"/>
        <v>0</v>
      </c>
      <c r="TAW19" s="487">
        <f t="shared" si="213"/>
        <v>0</v>
      </c>
      <c r="TAX19" s="487">
        <f t="shared" si="213"/>
        <v>0</v>
      </c>
      <c r="TAY19" s="487">
        <f t="shared" si="213"/>
        <v>0</v>
      </c>
      <c r="TAZ19" s="487">
        <f t="shared" si="213"/>
        <v>0</v>
      </c>
      <c r="TBA19" s="487">
        <f t="shared" ref="TBA19:TDL19" si="214">TAW8</f>
        <v>0</v>
      </c>
      <c r="TBB19" s="487">
        <f t="shared" si="214"/>
        <v>0</v>
      </c>
      <c r="TBC19" s="487">
        <f t="shared" si="214"/>
        <v>0</v>
      </c>
      <c r="TBD19" s="487">
        <f t="shared" si="214"/>
        <v>0</v>
      </c>
      <c r="TBE19" s="487">
        <f t="shared" si="214"/>
        <v>0</v>
      </c>
      <c r="TBF19" s="487">
        <f t="shared" si="214"/>
        <v>0</v>
      </c>
      <c r="TBG19" s="487">
        <f t="shared" si="214"/>
        <v>0</v>
      </c>
      <c r="TBH19" s="487">
        <f t="shared" si="214"/>
        <v>0</v>
      </c>
      <c r="TBI19" s="487">
        <f t="shared" si="214"/>
        <v>0</v>
      </c>
      <c r="TBJ19" s="487">
        <f t="shared" si="214"/>
        <v>0</v>
      </c>
      <c r="TBK19" s="487">
        <f t="shared" si="214"/>
        <v>0</v>
      </c>
      <c r="TBL19" s="487">
        <f t="shared" si="214"/>
        <v>0</v>
      </c>
      <c r="TBM19" s="487">
        <f t="shared" si="214"/>
        <v>0</v>
      </c>
      <c r="TBN19" s="487">
        <f t="shared" si="214"/>
        <v>0</v>
      </c>
      <c r="TBO19" s="487">
        <f t="shared" si="214"/>
        <v>0</v>
      </c>
      <c r="TBP19" s="487">
        <f t="shared" si="214"/>
        <v>0</v>
      </c>
      <c r="TBQ19" s="487">
        <f t="shared" si="214"/>
        <v>0</v>
      </c>
      <c r="TBR19" s="487">
        <f t="shared" si="214"/>
        <v>0</v>
      </c>
      <c r="TBS19" s="487">
        <f t="shared" si="214"/>
        <v>0</v>
      </c>
      <c r="TBT19" s="487">
        <f t="shared" si="214"/>
        <v>0</v>
      </c>
      <c r="TBU19" s="487">
        <f t="shared" si="214"/>
        <v>0</v>
      </c>
      <c r="TBV19" s="487">
        <f t="shared" si="214"/>
        <v>0</v>
      </c>
      <c r="TBW19" s="487">
        <f t="shared" si="214"/>
        <v>0</v>
      </c>
      <c r="TBX19" s="487">
        <f t="shared" si="214"/>
        <v>0</v>
      </c>
      <c r="TBY19" s="487">
        <f t="shared" si="214"/>
        <v>0</v>
      </c>
      <c r="TBZ19" s="487">
        <f t="shared" si="214"/>
        <v>0</v>
      </c>
      <c r="TCA19" s="487">
        <f t="shared" si="214"/>
        <v>0</v>
      </c>
      <c r="TCB19" s="487">
        <f t="shared" si="214"/>
        <v>0</v>
      </c>
      <c r="TCC19" s="487">
        <f t="shared" si="214"/>
        <v>0</v>
      </c>
      <c r="TCD19" s="487">
        <f t="shared" si="214"/>
        <v>0</v>
      </c>
      <c r="TCE19" s="487">
        <f t="shared" si="214"/>
        <v>0</v>
      </c>
      <c r="TCF19" s="487">
        <f t="shared" si="214"/>
        <v>0</v>
      </c>
      <c r="TCG19" s="487">
        <f t="shared" si="214"/>
        <v>0</v>
      </c>
      <c r="TCH19" s="487">
        <f t="shared" si="214"/>
        <v>0</v>
      </c>
      <c r="TCI19" s="487">
        <f t="shared" si="214"/>
        <v>0</v>
      </c>
      <c r="TCJ19" s="487">
        <f t="shared" si="214"/>
        <v>0</v>
      </c>
      <c r="TCK19" s="487">
        <f t="shared" si="214"/>
        <v>0</v>
      </c>
      <c r="TCL19" s="487">
        <f t="shared" si="214"/>
        <v>0</v>
      </c>
      <c r="TCM19" s="487">
        <f t="shared" si="214"/>
        <v>0</v>
      </c>
      <c r="TCN19" s="487">
        <f t="shared" si="214"/>
        <v>0</v>
      </c>
      <c r="TCO19" s="487">
        <f t="shared" si="214"/>
        <v>0</v>
      </c>
      <c r="TCP19" s="487">
        <f t="shared" si="214"/>
        <v>0</v>
      </c>
      <c r="TCQ19" s="487">
        <f t="shared" si="214"/>
        <v>0</v>
      </c>
      <c r="TCR19" s="487">
        <f t="shared" si="214"/>
        <v>0</v>
      </c>
      <c r="TCS19" s="487">
        <f t="shared" si="214"/>
        <v>0</v>
      </c>
      <c r="TCT19" s="487">
        <f t="shared" si="214"/>
        <v>0</v>
      </c>
      <c r="TCU19" s="487">
        <f t="shared" si="214"/>
        <v>0</v>
      </c>
      <c r="TCV19" s="487">
        <f t="shared" si="214"/>
        <v>0</v>
      </c>
      <c r="TCW19" s="487">
        <f t="shared" si="214"/>
        <v>0</v>
      </c>
      <c r="TCX19" s="487">
        <f t="shared" si="214"/>
        <v>0</v>
      </c>
      <c r="TCY19" s="487">
        <f t="shared" si="214"/>
        <v>0</v>
      </c>
      <c r="TCZ19" s="487">
        <f t="shared" si="214"/>
        <v>0</v>
      </c>
      <c r="TDA19" s="487">
        <f t="shared" si="214"/>
        <v>0</v>
      </c>
      <c r="TDB19" s="487">
        <f t="shared" si="214"/>
        <v>0</v>
      </c>
      <c r="TDC19" s="487">
        <f t="shared" si="214"/>
        <v>0</v>
      </c>
      <c r="TDD19" s="487">
        <f t="shared" si="214"/>
        <v>0</v>
      </c>
      <c r="TDE19" s="487">
        <f t="shared" si="214"/>
        <v>0</v>
      </c>
      <c r="TDF19" s="487">
        <f t="shared" si="214"/>
        <v>0</v>
      </c>
      <c r="TDG19" s="487">
        <f t="shared" si="214"/>
        <v>0</v>
      </c>
      <c r="TDH19" s="487">
        <f t="shared" si="214"/>
        <v>0</v>
      </c>
      <c r="TDI19" s="487">
        <f t="shared" si="214"/>
        <v>0</v>
      </c>
      <c r="TDJ19" s="487">
        <f t="shared" si="214"/>
        <v>0</v>
      </c>
      <c r="TDK19" s="487">
        <f t="shared" si="214"/>
        <v>0</v>
      </c>
      <c r="TDL19" s="487">
        <f t="shared" si="214"/>
        <v>0</v>
      </c>
      <c r="TDM19" s="487">
        <f t="shared" ref="TDM19:TFX19" si="215">TDI8</f>
        <v>0</v>
      </c>
      <c r="TDN19" s="487">
        <f t="shared" si="215"/>
        <v>0</v>
      </c>
      <c r="TDO19" s="487">
        <f t="shared" si="215"/>
        <v>0</v>
      </c>
      <c r="TDP19" s="487">
        <f t="shared" si="215"/>
        <v>0</v>
      </c>
      <c r="TDQ19" s="487">
        <f t="shared" si="215"/>
        <v>0</v>
      </c>
      <c r="TDR19" s="487">
        <f t="shared" si="215"/>
        <v>0</v>
      </c>
      <c r="TDS19" s="487">
        <f t="shared" si="215"/>
        <v>0</v>
      </c>
      <c r="TDT19" s="487">
        <f t="shared" si="215"/>
        <v>0</v>
      </c>
      <c r="TDU19" s="487">
        <f t="shared" si="215"/>
        <v>0</v>
      </c>
      <c r="TDV19" s="487">
        <f t="shared" si="215"/>
        <v>0</v>
      </c>
      <c r="TDW19" s="487">
        <f t="shared" si="215"/>
        <v>0</v>
      </c>
      <c r="TDX19" s="487">
        <f t="shared" si="215"/>
        <v>0</v>
      </c>
      <c r="TDY19" s="487">
        <f t="shared" si="215"/>
        <v>0</v>
      </c>
      <c r="TDZ19" s="487">
        <f t="shared" si="215"/>
        <v>0</v>
      </c>
      <c r="TEA19" s="487">
        <f t="shared" si="215"/>
        <v>0</v>
      </c>
      <c r="TEB19" s="487">
        <f t="shared" si="215"/>
        <v>0</v>
      </c>
      <c r="TEC19" s="487">
        <f t="shared" si="215"/>
        <v>0</v>
      </c>
      <c r="TED19" s="487">
        <f t="shared" si="215"/>
        <v>0</v>
      </c>
      <c r="TEE19" s="487">
        <f t="shared" si="215"/>
        <v>0</v>
      </c>
      <c r="TEF19" s="487">
        <f t="shared" si="215"/>
        <v>0</v>
      </c>
      <c r="TEG19" s="487">
        <f t="shared" si="215"/>
        <v>0</v>
      </c>
      <c r="TEH19" s="487">
        <f t="shared" si="215"/>
        <v>0</v>
      </c>
      <c r="TEI19" s="487">
        <f t="shared" si="215"/>
        <v>0</v>
      </c>
      <c r="TEJ19" s="487">
        <f t="shared" si="215"/>
        <v>0</v>
      </c>
      <c r="TEK19" s="487">
        <f t="shared" si="215"/>
        <v>0</v>
      </c>
      <c r="TEL19" s="487">
        <f t="shared" si="215"/>
        <v>0</v>
      </c>
      <c r="TEM19" s="487">
        <f t="shared" si="215"/>
        <v>0</v>
      </c>
      <c r="TEN19" s="487">
        <f t="shared" si="215"/>
        <v>0</v>
      </c>
      <c r="TEO19" s="487">
        <f t="shared" si="215"/>
        <v>0</v>
      </c>
      <c r="TEP19" s="487">
        <f t="shared" si="215"/>
        <v>0</v>
      </c>
      <c r="TEQ19" s="487">
        <f t="shared" si="215"/>
        <v>0</v>
      </c>
      <c r="TER19" s="487">
        <f t="shared" si="215"/>
        <v>0</v>
      </c>
      <c r="TES19" s="487">
        <f t="shared" si="215"/>
        <v>0</v>
      </c>
      <c r="TET19" s="487">
        <f t="shared" si="215"/>
        <v>0</v>
      </c>
      <c r="TEU19" s="487">
        <f t="shared" si="215"/>
        <v>0</v>
      </c>
      <c r="TEV19" s="487">
        <f t="shared" si="215"/>
        <v>0</v>
      </c>
      <c r="TEW19" s="487">
        <f t="shared" si="215"/>
        <v>0</v>
      </c>
      <c r="TEX19" s="487">
        <f t="shared" si="215"/>
        <v>0</v>
      </c>
      <c r="TEY19" s="487">
        <f t="shared" si="215"/>
        <v>0</v>
      </c>
      <c r="TEZ19" s="487">
        <f t="shared" si="215"/>
        <v>0</v>
      </c>
      <c r="TFA19" s="487">
        <f t="shared" si="215"/>
        <v>0</v>
      </c>
      <c r="TFB19" s="487">
        <f t="shared" si="215"/>
        <v>0</v>
      </c>
      <c r="TFC19" s="487">
        <f t="shared" si="215"/>
        <v>0</v>
      </c>
      <c r="TFD19" s="487">
        <f t="shared" si="215"/>
        <v>0</v>
      </c>
      <c r="TFE19" s="487">
        <f t="shared" si="215"/>
        <v>0</v>
      </c>
      <c r="TFF19" s="487">
        <f t="shared" si="215"/>
        <v>0</v>
      </c>
      <c r="TFG19" s="487">
        <f t="shared" si="215"/>
        <v>0</v>
      </c>
      <c r="TFH19" s="487">
        <f t="shared" si="215"/>
        <v>0</v>
      </c>
      <c r="TFI19" s="487">
        <f t="shared" si="215"/>
        <v>0</v>
      </c>
      <c r="TFJ19" s="487">
        <f t="shared" si="215"/>
        <v>0</v>
      </c>
      <c r="TFK19" s="487">
        <f t="shared" si="215"/>
        <v>0</v>
      </c>
      <c r="TFL19" s="487">
        <f t="shared" si="215"/>
        <v>0</v>
      </c>
      <c r="TFM19" s="487">
        <f t="shared" si="215"/>
        <v>0</v>
      </c>
      <c r="TFN19" s="487">
        <f t="shared" si="215"/>
        <v>0</v>
      </c>
      <c r="TFO19" s="487">
        <f t="shared" si="215"/>
        <v>0</v>
      </c>
      <c r="TFP19" s="487">
        <f t="shared" si="215"/>
        <v>0</v>
      </c>
      <c r="TFQ19" s="487">
        <f t="shared" si="215"/>
        <v>0</v>
      </c>
      <c r="TFR19" s="487">
        <f t="shared" si="215"/>
        <v>0</v>
      </c>
      <c r="TFS19" s="487">
        <f t="shared" si="215"/>
        <v>0</v>
      </c>
      <c r="TFT19" s="487">
        <f t="shared" si="215"/>
        <v>0</v>
      </c>
      <c r="TFU19" s="487">
        <f t="shared" si="215"/>
        <v>0</v>
      </c>
      <c r="TFV19" s="487">
        <f t="shared" si="215"/>
        <v>0</v>
      </c>
      <c r="TFW19" s="487">
        <f t="shared" si="215"/>
        <v>0</v>
      </c>
      <c r="TFX19" s="487">
        <f t="shared" si="215"/>
        <v>0</v>
      </c>
      <c r="TFY19" s="487">
        <f t="shared" ref="TFY19:TIJ19" si="216">TFU8</f>
        <v>0</v>
      </c>
      <c r="TFZ19" s="487">
        <f t="shared" si="216"/>
        <v>0</v>
      </c>
      <c r="TGA19" s="487">
        <f t="shared" si="216"/>
        <v>0</v>
      </c>
      <c r="TGB19" s="487">
        <f t="shared" si="216"/>
        <v>0</v>
      </c>
      <c r="TGC19" s="487">
        <f t="shared" si="216"/>
        <v>0</v>
      </c>
      <c r="TGD19" s="487">
        <f t="shared" si="216"/>
        <v>0</v>
      </c>
      <c r="TGE19" s="487">
        <f t="shared" si="216"/>
        <v>0</v>
      </c>
      <c r="TGF19" s="487">
        <f t="shared" si="216"/>
        <v>0</v>
      </c>
      <c r="TGG19" s="487">
        <f t="shared" si="216"/>
        <v>0</v>
      </c>
      <c r="TGH19" s="487">
        <f t="shared" si="216"/>
        <v>0</v>
      </c>
      <c r="TGI19" s="487">
        <f t="shared" si="216"/>
        <v>0</v>
      </c>
      <c r="TGJ19" s="487">
        <f t="shared" si="216"/>
        <v>0</v>
      </c>
      <c r="TGK19" s="487">
        <f t="shared" si="216"/>
        <v>0</v>
      </c>
      <c r="TGL19" s="487">
        <f t="shared" si="216"/>
        <v>0</v>
      </c>
      <c r="TGM19" s="487">
        <f t="shared" si="216"/>
        <v>0</v>
      </c>
      <c r="TGN19" s="487">
        <f t="shared" si="216"/>
        <v>0</v>
      </c>
      <c r="TGO19" s="487">
        <f t="shared" si="216"/>
        <v>0</v>
      </c>
      <c r="TGP19" s="487">
        <f t="shared" si="216"/>
        <v>0</v>
      </c>
      <c r="TGQ19" s="487">
        <f t="shared" si="216"/>
        <v>0</v>
      </c>
      <c r="TGR19" s="487">
        <f t="shared" si="216"/>
        <v>0</v>
      </c>
      <c r="TGS19" s="487">
        <f t="shared" si="216"/>
        <v>0</v>
      </c>
      <c r="TGT19" s="487">
        <f t="shared" si="216"/>
        <v>0</v>
      </c>
      <c r="TGU19" s="487">
        <f t="shared" si="216"/>
        <v>0</v>
      </c>
      <c r="TGV19" s="487">
        <f t="shared" si="216"/>
        <v>0</v>
      </c>
      <c r="TGW19" s="487">
        <f t="shared" si="216"/>
        <v>0</v>
      </c>
      <c r="TGX19" s="487">
        <f t="shared" si="216"/>
        <v>0</v>
      </c>
      <c r="TGY19" s="487">
        <f t="shared" si="216"/>
        <v>0</v>
      </c>
      <c r="TGZ19" s="487">
        <f t="shared" si="216"/>
        <v>0</v>
      </c>
      <c r="THA19" s="487">
        <f t="shared" si="216"/>
        <v>0</v>
      </c>
      <c r="THB19" s="487">
        <f t="shared" si="216"/>
        <v>0</v>
      </c>
      <c r="THC19" s="487">
        <f t="shared" si="216"/>
        <v>0</v>
      </c>
      <c r="THD19" s="487">
        <f t="shared" si="216"/>
        <v>0</v>
      </c>
      <c r="THE19" s="487">
        <f t="shared" si="216"/>
        <v>0</v>
      </c>
      <c r="THF19" s="487">
        <f t="shared" si="216"/>
        <v>0</v>
      </c>
      <c r="THG19" s="487">
        <f t="shared" si="216"/>
        <v>0</v>
      </c>
      <c r="THH19" s="487">
        <f t="shared" si="216"/>
        <v>0</v>
      </c>
      <c r="THI19" s="487">
        <f t="shared" si="216"/>
        <v>0</v>
      </c>
      <c r="THJ19" s="487">
        <f t="shared" si="216"/>
        <v>0</v>
      </c>
      <c r="THK19" s="487">
        <f t="shared" si="216"/>
        <v>0</v>
      </c>
      <c r="THL19" s="487">
        <f t="shared" si="216"/>
        <v>0</v>
      </c>
      <c r="THM19" s="487">
        <f t="shared" si="216"/>
        <v>0</v>
      </c>
      <c r="THN19" s="487">
        <f t="shared" si="216"/>
        <v>0</v>
      </c>
      <c r="THO19" s="487">
        <f t="shared" si="216"/>
        <v>0</v>
      </c>
      <c r="THP19" s="487">
        <f t="shared" si="216"/>
        <v>0</v>
      </c>
      <c r="THQ19" s="487">
        <f t="shared" si="216"/>
        <v>0</v>
      </c>
      <c r="THR19" s="487">
        <f t="shared" si="216"/>
        <v>0</v>
      </c>
      <c r="THS19" s="487">
        <f t="shared" si="216"/>
        <v>0</v>
      </c>
      <c r="THT19" s="487">
        <f t="shared" si="216"/>
        <v>0</v>
      </c>
      <c r="THU19" s="487">
        <f t="shared" si="216"/>
        <v>0</v>
      </c>
      <c r="THV19" s="487">
        <f t="shared" si="216"/>
        <v>0</v>
      </c>
      <c r="THW19" s="487">
        <f t="shared" si="216"/>
        <v>0</v>
      </c>
      <c r="THX19" s="487">
        <f t="shared" si="216"/>
        <v>0</v>
      </c>
      <c r="THY19" s="487">
        <f t="shared" si="216"/>
        <v>0</v>
      </c>
      <c r="THZ19" s="487">
        <f t="shared" si="216"/>
        <v>0</v>
      </c>
      <c r="TIA19" s="487">
        <f t="shared" si="216"/>
        <v>0</v>
      </c>
      <c r="TIB19" s="487">
        <f t="shared" si="216"/>
        <v>0</v>
      </c>
      <c r="TIC19" s="487">
        <f t="shared" si="216"/>
        <v>0</v>
      </c>
      <c r="TID19" s="487">
        <f t="shared" si="216"/>
        <v>0</v>
      </c>
      <c r="TIE19" s="487">
        <f t="shared" si="216"/>
        <v>0</v>
      </c>
      <c r="TIF19" s="487">
        <f t="shared" si="216"/>
        <v>0</v>
      </c>
      <c r="TIG19" s="487">
        <f t="shared" si="216"/>
        <v>0</v>
      </c>
      <c r="TIH19" s="487">
        <f t="shared" si="216"/>
        <v>0</v>
      </c>
      <c r="TII19" s="487">
        <f t="shared" si="216"/>
        <v>0</v>
      </c>
      <c r="TIJ19" s="487">
        <f t="shared" si="216"/>
        <v>0</v>
      </c>
      <c r="TIK19" s="487">
        <f t="shared" ref="TIK19:TKV19" si="217">TIG8</f>
        <v>0</v>
      </c>
      <c r="TIL19" s="487">
        <f t="shared" si="217"/>
        <v>0</v>
      </c>
      <c r="TIM19" s="487">
        <f t="shared" si="217"/>
        <v>0</v>
      </c>
      <c r="TIN19" s="487">
        <f t="shared" si="217"/>
        <v>0</v>
      </c>
      <c r="TIO19" s="487">
        <f t="shared" si="217"/>
        <v>0</v>
      </c>
      <c r="TIP19" s="487">
        <f t="shared" si="217"/>
        <v>0</v>
      </c>
      <c r="TIQ19" s="487">
        <f t="shared" si="217"/>
        <v>0</v>
      </c>
      <c r="TIR19" s="487">
        <f t="shared" si="217"/>
        <v>0</v>
      </c>
      <c r="TIS19" s="487">
        <f t="shared" si="217"/>
        <v>0</v>
      </c>
      <c r="TIT19" s="487">
        <f t="shared" si="217"/>
        <v>0</v>
      </c>
      <c r="TIU19" s="487">
        <f t="shared" si="217"/>
        <v>0</v>
      </c>
      <c r="TIV19" s="487">
        <f t="shared" si="217"/>
        <v>0</v>
      </c>
      <c r="TIW19" s="487">
        <f t="shared" si="217"/>
        <v>0</v>
      </c>
      <c r="TIX19" s="487">
        <f t="shared" si="217"/>
        <v>0</v>
      </c>
      <c r="TIY19" s="487">
        <f t="shared" si="217"/>
        <v>0</v>
      </c>
      <c r="TIZ19" s="487">
        <f t="shared" si="217"/>
        <v>0</v>
      </c>
      <c r="TJA19" s="487">
        <f t="shared" si="217"/>
        <v>0</v>
      </c>
      <c r="TJB19" s="487">
        <f t="shared" si="217"/>
        <v>0</v>
      </c>
      <c r="TJC19" s="487">
        <f t="shared" si="217"/>
        <v>0</v>
      </c>
      <c r="TJD19" s="487">
        <f t="shared" si="217"/>
        <v>0</v>
      </c>
      <c r="TJE19" s="487">
        <f t="shared" si="217"/>
        <v>0</v>
      </c>
      <c r="TJF19" s="487">
        <f t="shared" si="217"/>
        <v>0</v>
      </c>
      <c r="TJG19" s="487">
        <f t="shared" si="217"/>
        <v>0</v>
      </c>
      <c r="TJH19" s="487">
        <f t="shared" si="217"/>
        <v>0</v>
      </c>
      <c r="TJI19" s="487">
        <f t="shared" si="217"/>
        <v>0</v>
      </c>
      <c r="TJJ19" s="487">
        <f t="shared" si="217"/>
        <v>0</v>
      </c>
      <c r="TJK19" s="487">
        <f t="shared" si="217"/>
        <v>0</v>
      </c>
      <c r="TJL19" s="487">
        <f t="shared" si="217"/>
        <v>0</v>
      </c>
      <c r="TJM19" s="487">
        <f t="shared" si="217"/>
        <v>0</v>
      </c>
      <c r="TJN19" s="487">
        <f t="shared" si="217"/>
        <v>0</v>
      </c>
      <c r="TJO19" s="487">
        <f t="shared" si="217"/>
        <v>0</v>
      </c>
      <c r="TJP19" s="487">
        <f t="shared" si="217"/>
        <v>0</v>
      </c>
      <c r="TJQ19" s="487">
        <f t="shared" si="217"/>
        <v>0</v>
      </c>
      <c r="TJR19" s="487">
        <f t="shared" si="217"/>
        <v>0</v>
      </c>
      <c r="TJS19" s="487">
        <f t="shared" si="217"/>
        <v>0</v>
      </c>
      <c r="TJT19" s="487">
        <f t="shared" si="217"/>
        <v>0</v>
      </c>
      <c r="TJU19" s="487">
        <f t="shared" si="217"/>
        <v>0</v>
      </c>
      <c r="TJV19" s="487">
        <f t="shared" si="217"/>
        <v>0</v>
      </c>
      <c r="TJW19" s="487">
        <f t="shared" si="217"/>
        <v>0</v>
      </c>
      <c r="TJX19" s="487">
        <f t="shared" si="217"/>
        <v>0</v>
      </c>
      <c r="TJY19" s="487">
        <f t="shared" si="217"/>
        <v>0</v>
      </c>
      <c r="TJZ19" s="487">
        <f t="shared" si="217"/>
        <v>0</v>
      </c>
      <c r="TKA19" s="487">
        <f t="shared" si="217"/>
        <v>0</v>
      </c>
      <c r="TKB19" s="487">
        <f t="shared" si="217"/>
        <v>0</v>
      </c>
      <c r="TKC19" s="487">
        <f t="shared" si="217"/>
        <v>0</v>
      </c>
      <c r="TKD19" s="487">
        <f t="shared" si="217"/>
        <v>0</v>
      </c>
      <c r="TKE19" s="487">
        <f t="shared" si="217"/>
        <v>0</v>
      </c>
      <c r="TKF19" s="487">
        <f t="shared" si="217"/>
        <v>0</v>
      </c>
      <c r="TKG19" s="487">
        <f t="shared" si="217"/>
        <v>0</v>
      </c>
      <c r="TKH19" s="487">
        <f t="shared" si="217"/>
        <v>0</v>
      </c>
      <c r="TKI19" s="487">
        <f t="shared" si="217"/>
        <v>0</v>
      </c>
      <c r="TKJ19" s="487">
        <f t="shared" si="217"/>
        <v>0</v>
      </c>
      <c r="TKK19" s="487">
        <f t="shared" si="217"/>
        <v>0</v>
      </c>
      <c r="TKL19" s="487">
        <f t="shared" si="217"/>
        <v>0</v>
      </c>
      <c r="TKM19" s="487">
        <f t="shared" si="217"/>
        <v>0</v>
      </c>
      <c r="TKN19" s="487">
        <f t="shared" si="217"/>
        <v>0</v>
      </c>
      <c r="TKO19" s="487">
        <f t="shared" si="217"/>
        <v>0</v>
      </c>
      <c r="TKP19" s="487">
        <f t="shared" si="217"/>
        <v>0</v>
      </c>
      <c r="TKQ19" s="487">
        <f t="shared" si="217"/>
        <v>0</v>
      </c>
      <c r="TKR19" s="487">
        <f t="shared" si="217"/>
        <v>0</v>
      </c>
      <c r="TKS19" s="487">
        <f t="shared" si="217"/>
        <v>0</v>
      </c>
      <c r="TKT19" s="487">
        <f t="shared" si="217"/>
        <v>0</v>
      </c>
      <c r="TKU19" s="487">
        <f t="shared" si="217"/>
        <v>0</v>
      </c>
      <c r="TKV19" s="487">
        <f t="shared" si="217"/>
        <v>0</v>
      </c>
      <c r="TKW19" s="487">
        <f t="shared" ref="TKW19:TNH19" si="218">TKS8</f>
        <v>0</v>
      </c>
      <c r="TKX19" s="487">
        <f t="shared" si="218"/>
        <v>0</v>
      </c>
      <c r="TKY19" s="487">
        <f t="shared" si="218"/>
        <v>0</v>
      </c>
      <c r="TKZ19" s="487">
        <f t="shared" si="218"/>
        <v>0</v>
      </c>
      <c r="TLA19" s="487">
        <f t="shared" si="218"/>
        <v>0</v>
      </c>
      <c r="TLB19" s="487">
        <f t="shared" si="218"/>
        <v>0</v>
      </c>
      <c r="TLC19" s="487">
        <f t="shared" si="218"/>
        <v>0</v>
      </c>
      <c r="TLD19" s="487">
        <f t="shared" si="218"/>
        <v>0</v>
      </c>
      <c r="TLE19" s="487">
        <f t="shared" si="218"/>
        <v>0</v>
      </c>
      <c r="TLF19" s="487">
        <f t="shared" si="218"/>
        <v>0</v>
      </c>
      <c r="TLG19" s="487">
        <f t="shared" si="218"/>
        <v>0</v>
      </c>
      <c r="TLH19" s="487">
        <f t="shared" si="218"/>
        <v>0</v>
      </c>
      <c r="TLI19" s="487">
        <f t="shared" si="218"/>
        <v>0</v>
      </c>
      <c r="TLJ19" s="487">
        <f t="shared" si="218"/>
        <v>0</v>
      </c>
      <c r="TLK19" s="487">
        <f t="shared" si="218"/>
        <v>0</v>
      </c>
      <c r="TLL19" s="487">
        <f t="shared" si="218"/>
        <v>0</v>
      </c>
      <c r="TLM19" s="487">
        <f t="shared" si="218"/>
        <v>0</v>
      </c>
      <c r="TLN19" s="487">
        <f t="shared" si="218"/>
        <v>0</v>
      </c>
      <c r="TLO19" s="487">
        <f t="shared" si="218"/>
        <v>0</v>
      </c>
      <c r="TLP19" s="487">
        <f t="shared" si="218"/>
        <v>0</v>
      </c>
      <c r="TLQ19" s="487">
        <f t="shared" si="218"/>
        <v>0</v>
      </c>
      <c r="TLR19" s="487">
        <f t="shared" si="218"/>
        <v>0</v>
      </c>
      <c r="TLS19" s="487">
        <f t="shared" si="218"/>
        <v>0</v>
      </c>
      <c r="TLT19" s="487">
        <f t="shared" si="218"/>
        <v>0</v>
      </c>
      <c r="TLU19" s="487">
        <f t="shared" si="218"/>
        <v>0</v>
      </c>
      <c r="TLV19" s="487">
        <f t="shared" si="218"/>
        <v>0</v>
      </c>
      <c r="TLW19" s="487">
        <f t="shared" si="218"/>
        <v>0</v>
      </c>
      <c r="TLX19" s="487">
        <f t="shared" si="218"/>
        <v>0</v>
      </c>
      <c r="TLY19" s="487">
        <f t="shared" si="218"/>
        <v>0</v>
      </c>
      <c r="TLZ19" s="487">
        <f t="shared" si="218"/>
        <v>0</v>
      </c>
      <c r="TMA19" s="487">
        <f t="shared" si="218"/>
        <v>0</v>
      </c>
      <c r="TMB19" s="487">
        <f t="shared" si="218"/>
        <v>0</v>
      </c>
      <c r="TMC19" s="487">
        <f t="shared" si="218"/>
        <v>0</v>
      </c>
      <c r="TMD19" s="487">
        <f t="shared" si="218"/>
        <v>0</v>
      </c>
      <c r="TME19" s="487">
        <f t="shared" si="218"/>
        <v>0</v>
      </c>
      <c r="TMF19" s="487">
        <f t="shared" si="218"/>
        <v>0</v>
      </c>
      <c r="TMG19" s="487">
        <f t="shared" si="218"/>
        <v>0</v>
      </c>
      <c r="TMH19" s="487">
        <f t="shared" si="218"/>
        <v>0</v>
      </c>
      <c r="TMI19" s="487">
        <f t="shared" si="218"/>
        <v>0</v>
      </c>
      <c r="TMJ19" s="487">
        <f t="shared" si="218"/>
        <v>0</v>
      </c>
      <c r="TMK19" s="487">
        <f t="shared" si="218"/>
        <v>0</v>
      </c>
      <c r="TML19" s="487">
        <f t="shared" si="218"/>
        <v>0</v>
      </c>
      <c r="TMM19" s="487">
        <f t="shared" si="218"/>
        <v>0</v>
      </c>
      <c r="TMN19" s="487">
        <f t="shared" si="218"/>
        <v>0</v>
      </c>
      <c r="TMO19" s="487">
        <f t="shared" si="218"/>
        <v>0</v>
      </c>
      <c r="TMP19" s="487">
        <f t="shared" si="218"/>
        <v>0</v>
      </c>
      <c r="TMQ19" s="487">
        <f t="shared" si="218"/>
        <v>0</v>
      </c>
      <c r="TMR19" s="487">
        <f t="shared" si="218"/>
        <v>0</v>
      </c>
      <c r="TMS19" s="487">
        <f t="shared" si="218"/>
        <v>0</v>
      </c>
      <c r="TMT19" s="487">
        <f t="shared" si="218"/>
        <v>0</v>
      </c>
      <c r="TMU19" s="487">
        <f t="shared" si="218"/>
        <v>0</v>
      </c>
      <c r="TMV19" s="487">
        <f t="shared" si="218"/>
        <v>0</v>
      </c>
      <c r="TMW19" s="487">
        <f t="shared" si="218"/>
        <v>0</v>
      </c>
      <c r="TMX19" s="487">
        <f t="shared" si="218"/>
        <v>0</v>
      </c>
      <c r="TMY19" s="487">
        <f t="shared" si="218"/>
        <v>0</v>
      </c>
      <c r="TMZ19" s="487">
        <f t="shared" si="218"/>
        <v>0</v>
      </c>
      <c r="TNA19" s="487">
        <f t="shared" si="218"/>
        <v>0</v>
      </c>
      <c r="TNB19" s="487">
        <f t="shared" si="218"/>
        <v>0</v>
      </c>
      <c r="TNC19" s="487">
        <f t="shared" si="218"/>
        <v>0</v>
      </c>
      <c r="TND19" s="487">
        <f t="shared" si="218"/>
        <v>0</v>
      </c>
      <c r="TNE19" s="487">
        <f t="shared" si="218"/>
        <v>0</v>
      </c>
      <c r="TNF19" s="487">
        <f t="shared" si="218"/>
        <v>0</v>
      </c>
      <c r="TNG19" s="487">
        <f t="shared" si="218"/>
        <v>0</v>
      </c>
      <c r="TNH19" s="487">
        <f t="shared" si="218"/>
        <v>0</v>
      </c>
      <c r="TNI19" s="487">
        <f t="shared" ref="TNI19:TPT19" si="219">TNE8</f>
        <v>0</v>
      </c>
      <c r="TNJ19" s="487">
        <f t="shared" si="219"/>
        <v>0</v>
      </c>
      <c r="TNK19" s="487">
        <f t="shared" si="219"/>
        <v>0</v>
      </c>
      <c r="TNL19" s="487">
        <f t="shared" si="219"/>
        <v>0</v>
      </c>
      <c r="TNM19" s="487">
        <f t="shared" si="219"/>
        <v>0</v>
      </c>
      <c r="TNN19" s="487">
        <f t="shared" si="219"/>
        <v>0</v>
      </c>
      <c r="TNO19" s="487">
        <f t="shared" si="219"/>
        <v>0</v>
      </c>
      <c r="TNP19" s="487">
        <f t="shared" si="219"/>
        <v>0</v>
      </c>
      <c r="TNQ19" s="487">
        <f t="shared" si="219"/>
        <v>0</v>
      </c>
      <c r="TNR19" s="487">
        <f t="shared" si="219"/>
        <v>0</v>
      </c>
      <c r="TNS19" s="487">
        <f t="shared" si="219"/>
        <v>0</v>
      </c>
      <c r="TNT19" s="487">
        <f t="shared" si="219"/>
        <v>0</v>
      </c>
      <c r="TNU19" s="487">
        <f t="shared" si="219"/>
        <v>0</v>
      </c>
      <c r="TNV19" s="487">
        <f t="shared" si="219"/>
        <v>0</v>
      </c>
      <c r="TNW19" s="487">
        <f t="shared" si="219"/>
        <v>0</v>
      </c>
      <c r="TNX19" s="487">
        <f t="shared" si="219"/>
        <v>0</v>
      </c>
      <c r="TNY19" s="487">
        <f t="shared" si="219"/>
        <v>0</v>
      </c>
      <c r="TNZ19" s="487">
        <f t="shared" si="219"/>
        <v>0</v>
      </c>
      <c r="TOA19" s="487">
        <f t="shared" si="219"/>
        <v>0</v>
      </c>
      <c r="TOB19" s="487">
        <f t="shared" si="219"/>
        <v>0</v>
      </c>
      <c r="TOC19" s="487">
        <f t="shared" si="219"/>
        <v>0</v>
      </c>
      <c r="TOD19" s="487">
        <f t="shared" si="219"/>
        <v>0</v>
      </c>
      <c r="TOE19" s="487">
        <f t="shared" si="219"/>
        <v>0</v>
      </c>
      <c r="TOF19" s="487">
        <f t="shared" si="219"/>
        <v>0</v>
      </c>
      <c r="TOG19" s="487">
        <f t="shared" si="219"/>
        <v>0</v>
      </c>
      <c r="TOH19" s="487">
        <f t="shared" si="219"/>
        <v>0</v>
      </c>
      <c r="TOI19" s="487">
        <f t="shared" si="219"/>
        <v>0</v>
      </c>
      <c r="TOJ19" s="487">
        <f t="shared" si="219"/>
        <v>0</v>
      </c>
      <c r="TOK19" s="487">
        <f t="shared" si="219"/>
        <v>0</v>
      </c>
      <c r="TOL19" s="487">
        <f t="shared" si="219"/>
        <v>0</v>
      </c>
      <c r="TOM19" s="487">
        <f t="shared" si="219"/>
        <v>0</v>
      </c>
      <c r="TON19" s="487">
        <f t="shared" si="219"/>
        <v>0</v>
      </c>
      <c r="TOO19" s="487">
        <f t="shared" si="219"/>
        <v>0</v>
      </c>
      <c r="TOP19" s="487">
        <f t="shared" si="219"/>
        <v>0</v>
      </c>
      <c r="TOQ19" s="487">
        <f t="shared" si="219"/>
        <v>0</v>
      </c>
      <c r="TOR19" s="487">
        <f t="shared" si="219"/>
        <v>0</v>
      </c>
      <c r="TOS19" s="487">
        <f t="shared" si="219"/>
        <v>0</v>
      </c>
      <c r="TOT19" s="487">
        <f t="shared" si="219"/>
        <v>0</v>
      </c>
      <c r="TOU19" s="487">
        <f t="shared" si="219"/>
        <v>0</v>
      </c>
      <c r="TOV19" s="487">
        <f t="shared" si="219"/>
        <v>0</v>
      </c>
      <c r="TOW19" s="487">
        <f t="shared" si="219"/>
        <v>0</v>
      </c>
      <c r="TOX19" s="487">
        <f t="shared" si="219"/>
        <v>0</v>
      </c>
      <c r="TOY19" s="487">
        <f t="shared" si="219"/>
        <v>0</v>
      </c>
      <c r="TOZ19" s="487">
        <f t="shared" si="219"/>
        <v>0</v>
      </c>
      <c r="TPA19" s="487">
        <f t="shared" si="219"/>
        <v>0</v>
      </c>
      <c r="TPB19" s="487">
        <f t="shared" si="219"/>
        <v>0</v>
      </c>
      <c r="TPC19" s="487">
        <f t="shared" si="219"/>
        <v>0</v>
      </c>
      <c r="TPD19" s="487">
        <f t="shared" si="219"/>
        <v>0</v>
      </c>
      <c r="TPE19" s="487">
        <f t="shared" si="219"/>
        <v>0</v>
      </c>
      <c r="TPF19" s="487">
        <f t="shared" si="219"/>
        <v>0</v>
      </c>
      <c r="TPG19" s="487">
        <f t="shared" si="219"/>
        <v>0</v>
      </c>
      <c r="TPH19" s="487">
        <f t="shared" si="219"/>
        <v>0</v>
      </c>
      <c r="TPI19" s="487">
        <f t="shared" si="219"/>
        <v>0</v>
      </c>
      <c r="TPJ19" s="487">
        <f t="shared" si="219"/>
        <v>0</v>
      </c>
      <c r="TPK19" s="487">
        <f t="shared" si="219"/>
        <v>0</v>
      </c>
      <c r="TPL19" s="487">
        <f t="shared" si="219"/>
        <v>0</v>
      </c>
      <c r="TPM19" s="487">
        <f t="shared" si="219"/>
        <v>0</v>
      </c>
      <c r="TPN19" s="487">
        <f t="shared" si="219"/>
        <v>0</v>
      </c>
      <c r="TPO19" s="487">
        <f t="shared" si="219"/>
        <v>0</v>
      </c>
      <c r="TPP19" s="487">
        <f t="shared" si="219"/>
        <v>0</v>
      </c>
      <c r="TPQ19" s="487">
        <f t="shared" si="219"/>
        <v>0</v>
      </c>
      <c r="TPR19" s="487">
        <f t="shared" si="219"/>
        <v>0</v>
      </c>
      <c r="TPS19" s="487">
        <f t="shared" si="219"/>
        <v>0</v>
      </c>
      <c r="TPT19" s="487">
        <f t="shared" si="219"/>
        <v>0</v>
      </c>
      <c r="TPU19" s="487">
        <f t="shared" ref="TPU19:TSF19" si="220">TPQ8</f>
        <v>0</v>
      </c>
      <c r="TPV19" s="487">
        <f t="shared" si="220"/>
        <v>0</v>
      </c>
      <c r="TPW19" s="487">
        <f t="shared" si="220"/>
        <v>0</v>
      </c>
      <c r="TPX19" s="487">
        <f t="shared" si="220"/>
        <v>0</v>
      </c>
      <c r="TPY19" s="487">
        <f t="shared" si="220"/>
        <v>0</v>
      </c>
      <c r="TPZ19" s="487">
        <f t="shared" si="220"/>
        <v>0</v>
      </c>
      <c r="TQA19" s="487">
        <f t="shared" si="220"/>
        <v>0</v>
      </c>
      <c r="TQB19" s="487">
        <f t="shared" si="220"/>
        <v>0</v>
      </c>
      <c r="TQC19" s="487">
        <f t="shared" si="220"/>
        <v>0</v>
      </c>
      <c r="TQD19" s="487">
        <f t="shared" si="220"/>
        <v>0</v>
      </c>
      <c r="TQE19" s="487">
        <f t="shared" si="220"/>
        <v>0</v>
      </c>
      <c r="TQF19" s="487">
        <f t="shared" si="220"/>
        <v>0</v>
      </c>
      <c r="TQG19" s="487">
        <f t="shared" si="220"/>
        <v>0</v>
      </c>
      <c r="TQH19" s="487">
        <f t="shared" si="220"/>
        <v>0</v>
      </c>
      <c r="TQI19" s="487">
        <f t="shared" si="220"/>
        <v>0</v>
      </c>
      <c r="TQJ19" s="487">
        <f t="shared" si="220"/>
        <v>0</v>
      </c>
      <c r="TQK19" s="487">
        <f t="shared" si="220"/>
        <v>0</v>
      </c>
      <c r="TQL19" s="487">
        <f t="shared" si="220"/>
        <v>0</v>
      </c>
      <c r="TQM19" s="487">
        <f t="shared" si="220"/>
        <v>0</v>
      </c>
      <c r="TQN19" s="487">
        <f t="shared" si="220"/>
        <v>0</v>
      </c>
      <c r="TQO19" s="487">
        <f t="shared" si="220"/>
        <v>0</v>
      </c>
      <c r="TQP19" s="487">
        <f t="shared" si="220"/>
        <v>0</v>
      </c>
      <c r="TQQ19" s="487">
        <f t="shared" si="220"/>
        <v>0</v>
      </c>
      <c r="TQR19" s="487">
        <f t="shared" si="220"/>
        <v>0</v>
      </c>
      <c r="TQS19" s="487">
        <f t="shared" si="220"/>
        <v>0</v>
      </c>
      <c r="TQT19" s="487">
        <f t="shared" si="220"/>
        <v>0</v>
      </c>
      <c r="TQU19" s="487">
        <f t="shared" si="220"/>
        <v>0</v>
      </c>
      <c r="TQV19" s="487">
        <f t="shared" si="220"/>
        <v>0</v>
      </c>
      <c r="TQW19" s="487">
        <f t="shared" si="220"/>
        <v>0</v>
      </c>
      <c r="TQX19" s="487">
        <f t="shared" si="220"/>
        <v>0</v>
      </c>
      <c r="TQY19" s="487">
        <f t="shared" si="220"/>
        <v>0</v>
      </c>
      <c r="TQZ19" s="487">
        <f t="shared" si="220"/>
        <v>0</v>
      </c>
      <c r="TRA19" s="487">
        <f t="shared" si="220"/>
        <v>0</v>
      </c>
      <c r="TRB19" s="487">
        <f t="shared" si="220"/>
        <v>0</v>
      </c>
      <c r="TRC19" s="487">
        <f t="shared" si="220"/>
        <v>0</v>
      </c>
      <c r="TRD19" s="487">
        <f t="shared" si="220"/>
        <v>0</v>
      </c>
      <c r="TRE19" s="487">
        <f t="shared" si="220"/>
        <v>0</v>
      </c>
      <c r="TRF19" s="487">
        <f t="shared" si="220"/>
        <v>0</v>
      </c>
      <c r="TRG19" s="487">
        <f t="shared" si="220"/>
        <v>0</v>
      </c>
      <c r="TRH19" s="487">
        <f t="shared" si="220"/>
        <v>0</v>
      </c>
      <c r="TRI19" s="487">
        <f t="shared" si="220"/>
        <v>0</v>
      </c>
      <c r="TRJ19" s="487">
        <f t="shared" si="220"/>
        <v>0</v>
      </c>
      <c r="TRK19" s="487">
        <f t="shared" si="220"/>
        <v>0</v>
      </c>
      <c r="TRL19" s="487">
        <f t="shared" si="220"/>
        <v>0</v>
      </c>
      <c r="TRM19" s="487">
        <f t="shared" si="220"/>
        <v>0</v>
      </c>
      <c r="TRN19" s="487">
        <f t="shared" si="220"/>
        <v>0</v>
      </c>
      <c r="TRO19" s="487">
        <f t="shared" si="220"/>
        <v>0</v>
      </c>
      <c r="TRP19" s="487">
        <f t="shared" si="220"/>
        <v>0</v>
      </c>
      <c r="TRQ19" s="487">
        <f t="shared" si="220"/>
        <v>0</v>
      </c>
      <c r="TRR19" s="487">
        <f t="shared" si="220"/>
        <v>0</v>
      </c>
      <c r="TRS19" s="487">
        <f t="shared" si="220"/>
        <v>0</v>
      </c>
      <c r="TRT19" s="487">
        <f t="shared" si="220"/>
        <v>0</v>
      </c>
      <c r="TRU19" s="487">
        <f t="shared" si="220"/>
        <v>0</v>
      </c>
      <c r="TRV19" s="487">
        <f t="shared" si="220"/>
        <v>0</v>
      </c>
      <c r="TRW19" s="487">
        <f t="shared" si="220"/>
        <v>0</v>
      </c>
      <c r="TRX19" s="487">
        <f t="shared" si="220"/>
        <v>0</v>
      </c>
      <c r="TRY19" s="487">
        <f t="shared" si="220"/>
        <v>0</v>
      </c>
      <c r="TRZ19" s="487">
        <f t="shared" si="220"/>
        <v>0</v>
      </c>
      <c r="TSA19" s="487">
        <f t="shared" si="220"/>
        <v>0</v>
      </c>
      <c r="TSB19" s="487">
        <f t="shared" si="220"/>
        <v>0</v>
      </c>
      <c r="TSC19" s="487">
        <f t="shared" si="220"/>
        <v>0</v>
      </c>
      <c r="TSD19" s="487">
        <f t="shared" si="220"/>
        <v>0</v>
      </c>
      <c r="TSE19" s="487">
        <f t="shared" si="220"/>
        <v>0</v>
      </c>
      <c r="TSF19" s="487">
        <f t="shared" si="220"/>
        <v>0</v>
      </c>
      <c r="TSG19" s="487">
        <f t="shared" ref="TSG19:TUR19" si="221">TSC8</f>
        <v>0</v>
      </c>
      <c r="TSH19" s="487">
        <f t="shared" si="221"/>
        <v>0</v>
      </c>
      <c r="TSI19" s="487">
        <f t="shared" si="221"/>
        <v>0</v>
      </c>
      <c r="TSJ19" s="487">
        <f t="shared" si="221"/>
        <v>0</v>
      </c>
      <c r="TSK19" s="487">
        <f t="shared" si="221"/>
        <v>0</v>
      </c>
      <c r="TSL19" s="487">
        <f t="shared" si="221"/>
        <v>0</v>
      </c>
      <c r="TSM19" s="487">
        <f t="shared" si="221"/>
        <v>0</v>
      </c>
      <c r="TSN19" s="487">
        <f t="shared" si="221"/>
        <v>0</v>
      </c>
      <c r="TSO19" s="487">
        <f t="shared" si="221"/>
        <v>0</v>
      </c>
      <c r="TSP19" s="487">
        <f t="shared" si="221"/>
        <v>0</v>
      </c>
      <c r="TSQ19" s="487">
        <f t="shared" si="221"/>
        <v>0</v>
      </c>
      <c r="TSR19" s="487">
        <f t="shared" si="221"/>
        <v>0</v>
      </c>
      <c r="TSS19" s="487">
        <f t="shared" si="221"/>
        <v>0</v>
      </c>
      <c r="TST19" s="487">
        <f t="shared" si="221"/>
        <v>0</v>
      </c>
      <c r="TSU19" s="487">
        <f t="shared" si="221"/>
        <v>0</v>
      </c>
      <c r="TSV19" s="487">
        <f t="shared" si="221"/>
        <v>0</v>
      </c>
      <c r="TSW19" s="487">
        <f t="shared" si="221"/>
        <v>0</v>
      </c>
      <c r="TSX19" s="487">
        <f t="shared" si="221"/>
        <v>0</v>
      </c>
      <c r="TSY19" s="487">
        <f t="shared" si="221"/>
        <v>0</v>
      </c>
      <c r="TSZ19" s="487">
        <f t="shared" si="221"/>
        <v>0</v>
      </c>
      <c r="TTA19" s="487">
        <f t="shared" si="221"/>
        <v>0</v>
      </c>
      <c r="TTB19" s="487">
        <f t="shared" si="221"/>
        <v>0</v>
      </c>
      <c r="TTC19" s="487">
        <f t="shared" si="221"/>
        <v>0</v>
      </c>
      <c r="TTD19" s="487">
        <f t="shared" si="221"/>
        <v>0</v>
      </c>
      <c r="TTE19" s="487">
        <f t="shared" si="221"/>
        <v>0</v>
      </c>
      <c r="TTF19" s="487">
        <f t="shared" si="221"/>
        <v>0</v>
      </c>
      <c r="TTG19" s="487">
        <f t="shared" si="221"/>
        <v>0</v>
      </c>
      <c r="TTH19" s="487">
        <f t="shared" si="221"/>
        <v>0</v>
      </c>
      <c r="TTI19" s="487">
        <f t="shared" si="221"/>
        <v>0</v>
      </c>
      <c r="TTJ19" s="487">
        <f t="shared" si="221"/>
        <v>0</v>
      </c>
      <c r="TTK19" s="487">
        <f t="shared" si="221"/>
        <v>0</v>
      </c>
      <c r="TTL19" s="487">
        <f t="shared" si="221"/>
        <v>0</v>
      </c>
      <c r="TTM19" s="487">
        <f t="shared" si="221"/>
        <v>0</v>
      </c>
      <c r="TTN19" s="487">
        <f t="shared" si="221"/>
        <v>0</v>
      </c>
      <c r="TTO19" s="487">
        <f t="shared" si="221"/>
        <v>0</v>
      </c>
      <c r="TTP19" s="487">
        <f t="shared" si="221"/>
        <v>0</v>
      </c>
      <c r="TTQ19" s="487">
        <f t="shared" si="221"/>
        <v>0</v>
      </c>
      <c r="TTR19" s="487">
        <f t="shared" si="221"/>
        <v>0</v>
      </c>
      <c r="TTS19" s="487">
        <f t="shared" si="221"/>
        <v>0</v>
      </c>
      <c r="TTT19" s="487">
        <f t="shared" si="221"/>
        <v>0</v>
      </c>
      <c r="TTU19" s="487">
        <f t="shared" si="221"/>
        <v>0</v>
      </c>
      <c r="TTV19" s="487">
        <f t="shared" si="221"/>
        <v>0</v>
      </c>
      <c r="TTW19" s="487">
        <f t="shared" si="221"/>
        <v>0</v>
      </c>
      <c r="TTX19" s="487">
        <f t="shared" si="221"/>
        <v>0</v>
      </c>
      <c r="TTY19" s="487">
        <f t="shared" si="221"/>
        <v>0</v>
      </c>
      <c r="TTZ19" s="487">
        <f t="shared" si="221"/>
        <v>0</v>
      </c>
      <c r="TUA19" s="487">
        <f t="shared" si="221"/>
        <v>0</v>
      </c>
      <c r="TUB19" s="487">
        <f t="shared" si="221"/>
        <v>0</v>
      </c>
      <c r="TUC19" s="487">
        <f t="shared" si="221"/>
        <v>0</v>
      </c>
      <c r="TUD19" s="487">
        <f t="shared" si="221"/>
        <v>0</v>
      </c>
      <c r="TUE19" s="487">
        <f t="shared" si="221"/>
        <v>0</v>
      </c>
      <c r="TUF19" s="487">
        <f t="shared" si="221"/>
        <v>0</v>
      </c>
      <c r="TUG19" s="487">
        <f t="shared" si="221"/>
        <v>0</v>
      </c>
      <c r="TUH19" s="487">
        <f t="shared" si="221"/>
        <v>0</v>
      </c>
      <c r="TUI19" s="487">
        <f t="shared" si="221"/>
        <v>0</v>
      </c>
      <c r="TUJ19" s="487">
        <f t="shared" si="221"/>
        <v>0</v>
      </c>
      <c r="TUK19" s="487">
        <f t="shared" si="221"/>
        <v>0</v>
      </c>
      <c r="TUL19" s="487">
        <f t="shared" si="221"/>
        <v>0</v>
      </c>
      <c r="TUM19" s="487">
        <f t="shared" si="221"/>
        <v>0</v>
      </c>
      <c r="TUN19" s="487">
        <f t="shared" si="221"/>
        <v>0</v>
      </c>
      <c r="TUO19" s="487">
        <f t="shared" si="221"/>
        <v>0</v>
      </c>
      <c r="TUP19" s="487">
        <f t="shared" si="221"/>
        <v>0</v>
      </c>
      <c r="TUQ19" s="487">
        <f t="shared" si="221"/>
        <v>0</v>
      </c>
      <c r="TUR19" s="487">
        <f t="shared" si="221"/>
        <v>0</v>
      </c>
      <c r="TUS19" s="487">
        <f t="shared" ref="TUS19:TXD19" si="222">TUO8</f>
        <v>0</v>
      </c>
      <c r="TUT19" s="487">
        <f t="shared" si="222"/>
        <v>0</v>
      </c>
      <c r="TUU19" s="487">
        <f t="shared" si="222"/>
        <v>0</v>
      </c>
      <c r="TUV19" s="487">
        <f t="shared" si="222"/>
        <v>0</v>
      </c>
      <c r="TUW19" s="487">
        <f t="shared" si="222"/>
        <v>0</v>
      </c>
      <c r="TUX19" s="487">
        <f t="shared" si="222"/>
        <v>0</v>
      </c>
      <c r="TUY19" s="487">
        <f t="shared" si="222"/>
        <v>0</v>
      </c>
      <c r="TUZ19" s="487">
        <f t="shared" si="222"/>
        <v>0</v>
      </c>
      <c r="TVA19" s="487">
        <f t="shared" si="222"/>
        <v>0</v>
      </c>
      <c r="TVB19" s="487">
        <f t="shared" si="222"/>
        <v>0</v>
      </c>
      <c r="TVC19" s="487">
        <f t="shared" si="222"/>
        <v>0</v>
      </c>
      <c r="TVD19" s="487">
        <f t="shared" si="222"/>
        <v>0</v>
      </c>
      <c r="TVE19" s="487">
        <f t="shared" si="222"/>
        <v>0</v>
      </c>
      <c r="TVF19" s="487">
        <f t="shared" si="222"/>
        <v>0</v>
      </c>
      <c r="TVG19" s="487">
        <f t="shared" si="222"/>
        <v>0</v>
      </c>
      <c r="TVH19" s="487">
        <f t="shared" si="222"/>
        <v>0</v>
      </c>
      <c r="TVI19" s="487">
        <f t="shared" si="222"/>
        <v>0</v>
      </c>
      <c r="TVJ19" s="487">
        <f t="shared" si="222"/>
        <v>0</v>
      </c>
      <c r="TVK19" s="487">
        <f t="shared" si="222"/>
        <v>0</v>
      </c>
      <c r="TVL19" s="487">
        <f t="shared" si="222"/>
        <v>0</v>
      </c>
      <c r="TVM19" s="487">
        <f t="shared" si="222"/>
        <v>0</v>
      </c>
      <c r="TVN19" s="487">
        <f t="shared" si="222"/>
        <v>0</v>
      </c>
      <c r="TVO19" s="487">
        <f t="shared" si="222"/>
        <v>0</v>
      </c>
      <c r="TVP19" s="487">
        <f t="shared" si="222"/>
        <v>0</v>
      </c>
      <c r="TVQ19" s="487">
        <f t="shared" si="222"/>
        <v>0</v>
      </c>
      <c r="TVR19" s="487">
        <f t="shared" si="222"/>
        <v>0</v>
      </c>
      <c r="TVS19" s="487">
        <f t="shared" si="222"/>
        <v>0</v>
      </c>
      <c r="TVT19" s="487">
        <f t="shared" si="222"/>
        <v>0</v>
      </c>
      <c r="TVU19" s="487">
        <f t="shared" si="222"/>
        <v>0</v>
      </c>
      <c r="TVV19" s="487">
        <f t="shared" si="222"/>
        <v>0</v>
      </c>
      <c r="TVW19" s="487">
        <f t="shared" si="222"/>
        <v>0</v>
      </c>
      <c r="TVX19" s="487">
        <f t="shared" si="222"/>
        <v>0</v>
      </c>
      <c r="TVY19" s="487">
        <f t="shared" si="222"/>
        <v>0</v>
      </c>
      <c r="TVZ19" s="487">
        <f t="shared" si="222"/>
        <v>0</v>
      </c>
      <c r="TWA19" s="487">
        <f t="shared" si="222"/>
        <v>0</v>
      </c>
      <c r="TWB19" s="487">
        <f t="shared" si="222"/>
        <v>0</v>
      </c>
      <c r="TWC19" s="487">
        <f t="shared" si="222"/>
        <v>0</v>
      </c>
      <c r="TWD19" s="487">
        <f t="shared" si="222"/>
        <v>0</v>
      </c>
      <c r="TWE19" s="487">
        <f t="shared" si="222"/>
        <v>0</v>
      </c>
      <c r="TWF19" s="487">
        <f t="shared" si="222"/>
        <v>0</v>
      </c>
      <c r="TWG19" s="487">
        <f t="shared" si="222"/>
        <v>0</v>
      </c>
      <c r="TWH19" s="487">
        <f t="shared" si="222"/>
        <v>0</v>
      </c>
      <c r="TWI19" s="487">
        <f t="shared" si="222"/>
        <v>0</v>
      </c>
      <c r="TWJ19" s="487">
        <f t="shared" si="222"/>
        <v>0</v>
      </c>
      <c r="TWK19" s="487">
        <f t="shared" si="222"/>
        <v>0</v>
      </c>
      <c r="TWL19" s="487">
        <f t="shared" si="222"/>
        <v>0</v>
      </c>
      <c r="TWM19" s="487">
        <f t="shared" si="222"/>
        <v>0</v>
      </c>
      <c r="TWN19" s="487">
        <f t="shared" si="222"/>
        <v>0</v>
      </c>
      <c r="TWO19" s="487">
        <f t="shared" si="222"/>
        <v>0</v>
      </c>
      <c r="TWP19" s="487">
        <f t="shared" si="222"/>
        <v>0</v>
      </c>
      <c r="TWQ19" s="487">
        <f t="shared" si="222"/>
        <v>0</v>
      </c>
      <c r="TWR19" s="487">
        <f t="shared" si="222"/>
        <v>0</v>
      </c>
      <c r="TWS19" s="487">
        <f t="shared" si="222"/>
        <v>0</v>
      </c>
      <c r="TWT19" s="487">
        <f t="shared" si="222"/>
        <v>0</v>
      </c>
      <c r="TWU19" s="487">
        <f t="shared" si="222"/>
        <v>0</v>
      </c>
      <c r="TWV19" s="487">
        <f t="shared" si="222"/>
        <v>0</v>
      </c>
      <c r="TWW19" s="487">
        <f t="shared" si="222"/>
        <v>0</v>
      </c>
      <c r="TWX19" s="487">
        <f t="shared" si="222"/>
        <v>0</v>
      </c>
      <c r="TWY19" s="487">
        <f t="shared" si="222"/>
        <v>0</v>
      </c>
      <c r="TWZ19" s="487">
        <f t="shared" si="222"/>
        <v>0</v>
      </c>
      <c r="TXA19" s="487">
        <f t="shared" si="222"/>
        <v>0</v>
      </c>
      <c r="TXB19" s="487">
        <f t="shared" si="222"/>
        <v>0</v>
      </c>
      <c r="TXC19" s="487">
        <f t="shared" si="222"/>
        <v>0</v>
      </c>
      <c r="TXD19" s="487">
        <f t="shared" si="222"/>
        <v>0</v>
      </c>
      <c r="TXE19" s="487">
        <f t="shared" ref="TXE19:TZP19" si="223">TXA8</f>
        <v>0</v>
      </c>
      <c r="TXF19" s="487">
        <f t="shared" si="223"/>
        <v>0</v>
      </c>
      <c r="TXG19" s="487">
        <f t="shared" si="223"/>
        <v>0</v>
      </c>
      <c r="TXH19" s="487">
        <f t="shared" si="223"/>
        <v>0</v>
      </c>
      <c r="TXI19" s="487">
        <f t="shared" si="223"/>
        <v>0</v>
      </c>
      <c r="TXJ19" s="487">
        <f t="shared" si="223"/>
        <v>0</v>
      </c>
      <c r="TXK19" s="487">
        <f t="shared" si="223"/>
        <v>0</v>
      </c>
      <c r="TXL19" s="487">
        <f t="shared" si="223"/>
        <v>0</v>
      </c>
      <c r="TXM19" s="487">
        <f t="shared" si="223"/>
        <v>0</v>
      </c>
      <c r="TXN19" s="487">
        <f t="shared" si="223"/>
        <v>0</v>
      </c>
      <c r="TXO19" s="487">
        <f t="shared" si="223"/>
        <v>0</v>
      </c>
      <c r="TXP19" s="487">
        <f t="shared" si="223"/>
        <v>0</v>
      </c>
      <c r="TXQ19" s="487">
        <f t="shared" si="223"/>
        <v>0</v>
      </c>
      <c r="TXR19" s="487">
        <f t="shared" si="223"/>
        <v>0</v>
      </c>
      <c r="TXS19" s="487">
        <f t="shared" si="223"/>
        <v>0</v>
      </c>
      <c r="TXT19" s="487">
        <f t="shared" si="223"/>
        <v>0</v>
      </c>
      <c r="TXU19" s="487">
        <f t="shared" si="223"/>
        <v>0</v>
      </c>
      <c r="TXV19" s="487">
        <f t="shared" si="223"/>
        <v>0</v>
      </c>
      <c r="TXW19" s="487">
        <f t="shared" si="223"/>
        <v>0</v>
      </c>
      <c r="TXX19" s="487">
        <f t="shared" si="223"/>
        <v>0</v>
      </c>
      <c r="TXY19" s="487">
        <f t="shared" si="223"/>
        <v>0</v>
      </c>
      <c r="TXZ19" s="487">
        <f t="shared" si="223"/>
        <v>0</v>
      </c>
      <c r="TYA19" s="487">
        <f t="shared" si="223"/>
        <v>0</v>
      </c>
      <c r="TYB19" s="487">
        <f t="shared" si="223"/>
        <v>0</v>
      </c>
      <c r="TYC19" s="487">
        <f t="shared" si="223"/>
        <v>0</v>
      </c>
      <c r="TYD19" s="487">
        <f t="shared" si="223"/>
        <v>0</v>
      </c>
      <c r="TYE19" s="487">
        <f t="shared" si="223"/>
        <v>0</v>
      </c>
      <c r="TYF19" s="487">
        <f t="shared" si="223"/>
        <v>0</v>
      </c>
      <c r="TYG19" s="487">
        <f t="shared" si="223"/>
        <v>0</v>
      </c>
      <c r="TYH19" s="487">
        <f t="shared" si="223"/>
        <v>0</v>
      </c>
      <c r="TYI19" s="487">
        <f t="shared" si="223"/>
        <v>0</v>
      </c>
      <c r="TYJ19" s="487">
        <f t="shared" si="223"/>
        <v>0</v>
      </c>
      <c r="TYK19" s="487">
        <f t="shared" si="223"/>
        <v>0</v>
      </c>
      <c r="TYL19" s="487">
        <f t="shared" si="223"/>
        <v>0</v>
      </c>
      <c r="TYM19" s="487">
        <f t="shared" si="223"/>
        <v>0</v>
      </c>
      <c r="TYN19" s="487">
        <f t="shared" si="223"/>
        <v>0</v>
      </c>
      <c r="TYO19" s="487">
        <f t="shared" si="223"/>
        <v>0</v>
      </c>
      <c r="TYP19" s="487">
        <f t="shared" si="223"/>
        <v>0</v>
      </c>
      <c r="TYQ19" s="487">
        <f t="shared" si="223"/>
        <v>0</v>
      </c>
      <c r="TYR19" s="487">
        <f t="shared" si="223"/>
        <v>0</v>
      </c>
      <c r="TYS19" s="487">
        <f t="shared" si="223"/>
        <v>0</v>
      </c>
      <c r="TYT19" s="487">
        <f t="shared" si="223"/>
        <v>0</v>
      </c>
      <c r="TYU19" s="487">
        <f t="shared" si="223"/>
        <v>0</v>
      </c>
      <c r="TYV19" s="487">
        <f t="shared" si="223"/>
        <v>0</v>
      </c>
      <c r="TYW19" s="487">
        <f t="shared" si="223"/>
        <v>0</v>
      </c>
      <c r="TYX19" s="487">
        <f t="shared" si="223"/>
        <v>0</v>
      </c>
      <c r="TYY19" s="487">
        <f t="shared" si="223"/>
        <v>0</v>
      </c>
      <c r="TYZ19" s="487">
        <f t="shared" si="223"/>
        <v>0</v>
      </c>
      <c r="TZA19" s="487">
        <f t="shared" si="223"/>
        <v>0</v>
      </c>
      <c r="TZB19" s="487">
        <f t="shared" si="223"/>
        <v>0</v>
      </c>
      <c r="TZC19" s="487">
        <f t="shared" si="223"/>
        <v>0</v>
      </c>
      <c r="TZD19" s="487">
        <f t="shared" si="223"/>
        <v>0</v>
      </c>
      <c r="TZE19" s="487">
        <f t="shared" si="223"/>
        <v>0</v>
      </c>
      <c r="TZF19" s="487">
        <f t="shared" si="223"/>
        <v>0</v>
      </c>
      <c r="TZG19" s="487">
        <f t="shared" si="223"/>
        <v>0</v>
      </c>
      <c r="TZH19" s="487">
        <f t="shared" si="223"/>
        <v>0</v>
      </c>
      <c r="TZI19" s="487">
        <f t="shared" si="223"/>
        <v>0</v>
      </c>
      <c r="TZJ19" s="487">
        <f t="shared" si="223"/>
        <v>0</v>
      </c>
      <c r="TZK19" s="487">
        <f t="shared" si="223"/>
        <v>0</v>
      </c>
      <c r="TZL19" s="487">
        <f t="shared" si="223"/>
        <v>0</v>
      </c>
      <c r="TZM19" s="487">
        <f t="shared" si="223"/>
        <v>0</v>
      </c>
      <c r="TZN19" s="487">
        <f t="shared" si="223"/>
        <v>0</v>
      </c>
      <c r="TZO19" s="487">
        <f t="shared" si="223"/>
        <v>0</v>
      </c>
      <c r="TZP19" s="487">
        <f t="shared" si="223"/>
        <v>0</v>
      </c>
      <c r="TZQ19" s="487">
        <f t="shared" ref="TZQ19:UCB19" si="224">TZM8</f>
        <v>0</v>
      </c>
      <c r="TZR19" s="487">
        <f t="shared" si="224"/>
        <v>0</v>
      </c>
      <c r="TZS19" s="487">
        <f t="shared" si="224"/>
        <v>0</v>
      </c>
      <c r="TZT19" s="487">
        <f t="shared" si="224"/>
        <v>0</v>
      </c>
      <c r="TZU19" s="487">
        <f t="shared" si="224"/>
        <v>0</v>
      </c>
      <c r="TZV19" s="487">
        <f t="shared" si="224"/>
        <v>0</v>
      </c>
      <c r="TZW19" s="487">
        <f t="shared" si="224"/>
        <v>0</v>
      </c>
      <c r="TZX19" s="487">
        <f t="shared" si="224"/>
        <v>0</v>
      </c>
      <c r="TZY19" s="487">
        <f t="shared" si="224"/>
        <v>0</v>
      </c>
      <c r="TZZ19" s="487">
        <f t="shared" si="224"/>
        <v>0</v>
      </c>
      <c r="UAA19" s="487">
        <f t="shared" si="224"/>
        <v>0</v>
      </c>
      <c r="UAB19" s="487">
        <f t="shared" si="224"/>
        <v>0</v>
      </c>
      <c r="UAC19" s="487">
        <f t="shared" si="224"/>
        <v>0</v>
      </c>
      <c r="UAD19" s="487">
        <f t="shared" si="224"/>
        <v>0</v>
      </c>
      <c r="UAE19" s="487">
        <f t="shared" si="224"/>
        <v>0</v>
      </c>
      <c r="UAF19" s="487">
        <f t="shared" si="224"/>
        <v>0</v>
      </c>
      <c r="UAG19" s="487">
        <f t="shared" si="224"/>
        <v>0</v>
      </c>
      <c r="UAH19" s="487">
        <f t="shared" si="224"/>
        <v>0</v>
      </c>
      <c r="UAI19" s="487">
        <f t="shared" si="224"/>
        <v>0</v>
      </c>
      <c r="UAJ19" s="487">
        <f t="shared" si="224"/>
        <v>0</v>
      </c>
      <c r="UAK19" s="487">
        <f t="shared" si="224"/>
        <v>0</v>
      </c>
      <c r="UAL19" s="487">
        <f t="shared" si="224"/>
        <v>0</v>
      </c>
      <c r="UAM19" s="487">
        <f t="shared" si="224"/>
        <v>0</v>
      </c>
      <c r="UAN19" s="487">
        <f t="shared" si="224"/>
        <v>0</v>
      </c>
      <c r="UAO19" s="487">
        <f t="shared" si="224"/>
        <v>0</v>
      </c>
      <c r="UAP19" s="487">
        <f t="shared" si="224"/>
        <v>0</v>
      </c>
      <c r="UAQ19" s="487">
        <f t="shared" si="224"/>
        <v>0</v>
      </c>
      <c r="UAR19" s="487">
        <f t="shared" si="224"/>
        <v>0</v>
      </c>
      <c r="UAS19" s="487">
        <f t="shared" si="224"/>
        <v>0</v>
      </c>
      <c r="UAT19" s="487">
        <f t="shared" si="224"/>
        <v>0</v>
      </c>
      <c r="UAU19" s="487">
        <f t="shared" si="224"/>
        <v>0</v>
      </c>
      <c r="UAV19" s="487">
        <f t="shared" si="224"/>
        <v>0</v>
      </c>
      <c r="UAW19" s="487">
        <f t="shared" si="224"/>
        <v>0</v>
      </c>
      <c r="UAX19" s="487">
        <f t="shared" si="224"/>
        <v>0</v>
      </c>
      <c r="UAY19" s="487">
        <f t="shared" si="224"/>
        <v>0</v>
      </c>
      <c r="UAZ19" s="487">
        <f t="shared" si="224"/>
        <v>0</v>
      </c>
      <c r="UBA19" s="487">
        <f t="shared" si="224"/>
        <v>0</v>
      </c>
      <c r="UBB19" s="487">
        <f t="shared" si="224"/>
        <v>0</v>
      </c>
      <c r="UBC19" s="487">
        <f t="shared" si="224"/>
        <v>0</v>
      </c>
      <c r="UBD19" s="487">
        <f t="shared" si="224"/>
        <v>0</v>
      </c>
      <c r="UBE19" s="487">
        <f t="shared" si="224"/>
        <v>0</v>
      </c>
      <c r="UBF19" s="487">
        <f t="shared" si="224"/>
        <v>0</v>
      </c>
      <c r="UBG19" s="487">
        <f t="shared" si="224"/>
        <v>0</v>
      </c>
      <c r="UBH19" s="487">
        <f t="shared" si="224"/>
        <v>0</v>
      </c>
      <c r="UBI19" s="487">
        <f t="shared" si="224"/>
        <v>0</v>
      </c>
      <c r="UBJ19" s="487">
        <f t="shared" si="224"/>
        <v>0</v>
      </c>
      <c r="UBK19" s="487">
        <f t="shared" si="224"/>
        <v>0</v>
      </c>
      <c r="UBL19" s="487">
        <f t="shared" si="224"/>
        <v>0</v>
      </c>
      <c r="UBM19" s="487">
        <f t="shared" si="224"/>
        <v>0</v>
      </c>
      <c r="UBN19" s="487">
        <f t="shared" si="224"/>
        <v>0</v>
      </c>
      <c r="UBO19" s="487">
        <f t="shared" si="224"/>
        <v>0</v>
      </c>
      <c r="UBP19" s="487">
        <f t="shared" si="224"/>
        <v>0</v>
      </c>
      <c r="UBQ19" s="487">
        <f t="shared" si="224"/>
        <v>0</v>
      </c>
      <c r="UBR19" s="487">
        <f t="shared" si="224"/>
        <v>0</v>
      </c>
      <c r="UBS19" s="487">
        <f t="shared" si="224"/>
        <v>0</v>
      </c>
      <c r="UBT19" s="487">
        <f t="shared" si="224"/>
        <v>0</v>
      </c>
      <c r="UBU19" s="487">
        <f t="shared" si="224"/>
        <v>0</v>
      </c>
      <c r="UBV19" s="487">
        <f t="shared" si="224"/>
        <v>0</v>
      </c>
      <c r="UBW19" s="487">
        <f t="shared" si="224"/>
        <v>0</v>
      </c>
      <c r="UBX19" s="487">
        <f t="shared" si="224"/>
        <v>0</v>
      </c>
      <c r="UBY19" s="487">
        <f t="shared" si="224"/>
        <v>0</v>
      </c>
      <c r="UBZ19" s="487">
        <f t="shared" si="224"/>
        <v>0</v>
      </c>
      <c r="UCA19" s="487">
        <f t="shared" si="224"/>
        <v>0</v>
      </c>
      <c r="UCB19" s="487">
        <f t="shared" si="224"/>
        <v>0</v>
      </c>
      <c r="UCC19" s="487">
        <f t="shared" ref="UCC19:UEN19" si="225">UBY8</f>
        <v>0</v>
      </c>
      <c r="UCD19" s="487">
        <f t="shared" si="225"/>
        <v>0</v>
      </c>
      <c r="UCE19" s="487">
        <f t="shared" si="225"/>
        <v>0</v>
      </c>
      <c r="UCF19" s="487">
        <f t="shared" si="225"/>
        <v>0</v>
      </c>
      <c r="UCG19" s="487">
        <f t="shared" si="225"/>
        <v>0</v>
      </c>
      <c r="UCH19" s="487">
        <f t="shared" si="225"/>
        <v>0</v>
      </c>
      <c r="UCI19" s="487">
        <f t="shared" si="225"/>
        <v>0</v>
      </c>
      <c r="UCJ19" s="487">
        <f t="shared" si="225"/>
        <v>0</v>
      </c>
      <c r="UCK19" s="487">
        <f t="shared" si="225"/>
        <v>0</v>
      </c>
      <c r="UCL19" s="487">
        <f t="shared" si="225"/>
        <v>0</v>
      </c>
      <c r="UCM19" s="487">
        <f t="shared" si="225"/>
        <v>0</v>
      </c>
      <c r="UCN19" s="487">
        <f t="shared" si="225"/>
        <v>0</v>
      </c>
      <c r="UCO19" s="487">
        <f t="shared" si="225"/>
        <v>0</v>
      </c>
      <c r="UCP19" s="487">
        <f t="shared" si="225"/>
        <v>0</v>
      </c>
      <c r="UCQ19" s="487">
        <f t="shared" si="225"/>
        <v>0</v>
      </c>
      <c r="UCR19" s="487">
        <f t="shared" si="225"/>
        <v>0</v>
      </c>
      <c r="UCS19" s="487">
        <f t="shared" si="225"/>
        <v>0</v>
      </c>
      <c r="UCT19" s="487">
        <f t="shared" si="225"/>
        <v>0</v>
      </c>
      <c r="UCU19" s="487">
        <f t="shared" si="225"/>
        <v>0</v>
      </c>
      <c r="UCV19" s="487">
        <f t="shared" si="225"/>
        <v>0</v>
      </c>
      <c r="UCW19" s="487">
        <f t="shared" si="225"/>
        <v>0</v>
      </c>
      <c r="UCX19" s="487">
        <f t="shared" si="225"/>
        <v>0</v>
      </c>
      <c r="UCY19" s="487">
        <f t="shared" si="225"/>
        <v>0</v>
      </c>
      <c r="UCZ19" s="487">
        <f t="shared" si="225"/>
        <v>0</v>
      </c>
      <c r="UDA19" s="487">
        <f t="shared" si="225"/>
        <v>0</v>
      </c>
      <c r="UDB19" s="487">
        <f t="shared" si="225"/>
        <v>0</v>
      </c>
      <c r="UDC19" s="487">
        <f t="shared" si="225"/>
        <v>0</v>
      </c>
      <c r="UDD19" s="487">
        <f t="shared" si="225"/>
        <v>0</v>
      </c>
      <c r="UDE19" s="487">
        <f t="shared" si="225"/>
        <v>0</v>
      </c>
      <c r="UDF19" s="487">
        <f t="shared" si="225"/>
        <v>0</v>
      </c>
      <c r="UDG19" s="487">
        <f t="shared" si="225"/>
        <v>0</v>
      </c>
      <c r="UDH19" s="487">
        <f t="shared" si="225"/>
        <v>0</v>
      </c>
      <c r="UDI19" s="487">
        <f t="shared" si="225"/>
        <v>0</v>
      </c>
      <c r="UDJ19" s="487">
        <f t="shared" si="225"/>
        <v>0</v>
      </c>
      <c r="UDK19" s="487">
        <f t="shared" si="225"/>
        <v>0</v>
      </c>
      <c r="UDL19" s="487">
        <f t="shared" si="225"/>
        <v>0</v>
      </c>
      <c r="UDM19" s="487">
        <f t="shared" si="225"/>
        <v>0</v>
      </c>
      <c r="UDN19" s="487">
        <f t="shared" si="225"/>
        <v>0</v>
      </c>
      <c r="UDO19" s="487">
        <f t="shared" si="225"/>
        <v>0</v>
      </c>
      <c r="UDP19" s="487">
        <f t="shared" si="225"/>
        <v>0</v>
      </c>
      <c r="UDQ19" s="487">
        <f t="shared" si="225"/>
        <v>0</v>
      </c>
      <c r="UDR19" s="487">
        <f t="shared" si="225"/>
        <v>0</v>
      </c>
      <c r="UDS19" s="487">
        <f t="shared" si="225"/>
        <v>0</v>
      </c>
      <c r="UDT19" s="487">
        <f t="shared" si="225"/>
        <v>0</v>
      </c>
      <c r="UDU19" s="487">
        <f t="shared" si="225"/>
        <v>0</v>
      </c>
      <c r="UDV19" s="487">
        <f t="shared" si="225"/>
        <v>0</v>
      </c>
      <c r="UDW19" s="487">
        <f t="shared" si="225"/>
        <v>0</v>
      </c>
      <c r="UDX19" s="487">
        <f t="shared" si="225"/>
        <v>0</v>
      </c>
      <c r="UDY19" s="487">
        <f t="shared" si="225"/>
        <v>0</v>
      </c>
      <c r="UDZ19" s="487">
        <f t="shared" si="225"/>
        <v>0</v>
      </c>
      <c r="UEA19" s="487">
        <f t="shared" si="225"/>
        <v>0</v>
      </c>
      <c r="UEB19" s="487">
        <f t="shared" si="225"/>
        <v>0</v>
      </c>
      <c r="UEC19" s="487">
        <f t="shared" si="225"/>
        <v>0</v>
      </c>
      <c r="UED19" s="487">
        <f t="shared" si="225"/>
        <v>0</v>
      </c>
      <c r="UEE19" s="487">
        <f t="shared" si="225"/>
        <v>0</v>
      </c>
      <c r="UEF19" s="487">
        <f t="shared" si="225"/>
        <v>0</v>
      </c>
      <c r="UEG19" s="487">
        <f t="shared" si="225"/>
        <v>0</v>
      </c>
      <c r="UEH19" s="487">
        <f t="shared" si="225"/>
        <v>0</v>
      </c>
      <c r="UEI19" s="487">
        <f t="shared" si="225"/>
        <v>0</v>
      </c>
      <c r="UEJ19" s="487">
        <f t="shared" si="225"/>
        <v>0</v>
      </c>
      <c r="UEK19" s="487">
        <f t="shared" si="225"/>
        <v>0</v>
      </c>
      <c r="UEL19" s="487">
        <f t="shared" si="225"/>
        <v>0</v>
      </c>
      <c r="UEM19" s="487">
        <f t="shared" si="225"/>
        <v>0</v>
      </c>
      <c r="UEN19" s="487">
        <f t="shared" si="225"/>
        <v>0</v>
      </c>
      <c r="UEO19" s="487">
        <f t="shared" ref="UEO19:UGZ19" si="226">UEK8</f>
        <v>0</v>
      </c>
      <c r="UEP19" s="487">
        <f t="shared" si="226"/>
        <v>0</v>
      </c>
      <c r="UEQ19" s="487">
        <f t="shared" si="226"/>
        <v>0</v>
      </c>
      <c r="UER19" s="487">
        <f t="shared" si="226"/>
        <v>0</v>
      </c>
      <c r="UES19" s="487">
        <f t="shared" si="226"/>
        <v>0</v>
      </c>
      <c r="UET19" s="487">
        <f t="shared" si="226"/>
        <v>0</v>
      </c>
      <c r="UEU19" s="487">
        <f t="shared" si="226"/>
        <v>0</v>
      </c>
      <c r="UEV19" s="487">
        <f t="shared" si="226"/>
        <v>0</v>
      </c>
      <c r="UEW19" s="487">
        <f t="shared" si="226"/>
        <v>0</v>
      </c>
      <c r="UEX19" s="487">
        <f t="shared" si="226"/>
        <v>0</v>
      </c>
      <c r="UEY19" s="487">
        <f t="shared" si="226"/>
        <v>0</v>
      </c>
      <c r="UEZ19" s="487">
        <f t="shared" si="226"/>
        <v>0</v>
      </c>
      <c r="UFA19" s="487">
        <f t="shared" si="226"/>
        <v>0</v>
      </c>
      <c r="UFB19" s="487">
        <f t="shared" si="226"/>
        <v>0</v>
      </c>
      <c r="UFC19" s="487">
        <f t="shared" si="226"/>
        <v>0</v>
      </c>
      <c r="UFD19" s="487">
        <f t="shared" si="226"/>
        <v>0</v>
      </c>
      <c r="UFE19" s="487">
        <f t="shared" si="226"/>
        <v>0</v>
      </c>
      <c r="UFF19" s="487">
        <f t="shared" si="226"/>
        <v>0</v>
      </c>
      <c r="UFG19" s="487">
        <f t="shared" si="226"/>
        <v>0</v>
      </c>
      <c r="UFH19" s="487">
        <f t="shared" si="226"/>
        <v>0</v>
      </c>
      <c r="UFI19" s="487">
        <f t="shared" si="226"/>
        <v>0</v>
      </c>
      <c r="UFJ19" s="487">
        <f t="shared" si="226"/>
        <v>0</v>
      </c>
      <c r="UFK19" s="487">
        <f t="shared" si="226"/>
        <v>0</v>
      </c>
      <c r="UFL19" s="487">
        <f t="shared" si="226"/>
        <v>0</v>
      </c>
      <c r="UFM19" s="487">
        <f t="shared" si="226"/>
        <v>0</v>
      </c>
      <c r="UFN19" s="487">
        <f t="shared" si="226"/>
        <v>0</v>
      </c>
      <c r="UFO19" s="487">
        <f t="shared" si="226"/>
        <v>0</v>
      </c>
      <c r="UFP19" s="487">
        <f t="shared" si="226"/>
        <v>0</v>
      </c>
      <c r="UFQ19" s="487">
        <f t="shared" si="226"/>
        <v>0</v>
      </c>
      <c r="UFR19" s="487">
        <f t="shared" si="226"/>
        <v>0</v>
      </c>
      <c r="UFS19" s="487">
        <f t="shared" si="226"/>
        <v>0</v>
      </c>
      <c r="UFT19" s="487">
        <f t="shared" si="226"/>
        <v>0</v>
      </c>
      <c r="UFU19" s="487">
        <f t="shared" si="226"/>
        <v>0</v>
      </c>
      <c r="UFV19" s="487">
        <f t="shared" si="226"/>
        <v>0</v>
      </c>
      <c r="UFW19" s="487">
        <f t="shared" si="226"/>
        <v>0</v>
      </c>
      <c r="UFX19" s="487">
        <f t="shared" si="226"/>
        <v>0</v>
      </c>
      <c r="UFY19" s="487">
        <f t="shared" si="226"/>
        <v>0</v>
      </c>
      <c r="UFZ19" s="487">
        <f t="shared" si="226"/>
        <v>0</v>
      </c>
      <c r="UGA19" s="487">
        <f t="shared" si="226"/>
        <v>0</v>
      </c>
      <c r="UGB19" s="487">
        <f t="shared" si="226"/>
        <v>0</v>
      </c>
      <c r="UGC19" s="487">
        <f t="shared" si="226"/>
        <v>0</v>
      </c>
      <c r="UGD19" s="487">
        <f t="shared" si="226"/>
        <v>0</v>
      </c>
      <c r="UGE19" s="487">
        <f t="shared" si="226"/>
        <v>0</v>
      </c>
      <c r="UGF19" s="487">
        <f t="shared" si="226"/>
        <v>0</v>
      </c>
      <c r="UGG19" s="487">
        <f t="shared" si="226"/>
        <v>0</v>
      </c>
      <c r="UGH19" s="487">
        <f t="shared" si="226"/>
        <v>0</v>
      </c>
      <c r="UGI19" s="487">
        <f t="shared" si="226"/>
        <v>0</v>
      </c>
      <c r="UGJ19" s="487">
        <f t="shared" si="226"/>
        <v>0</v>
      </c>
      <c r="UGK19" s="487">
        <f t="shared" si="226"/>
        <v>0</v>
      </c>
      <c r="UGL19" s="487">
        <f t="shared" si="226"/>
        <v>0</v>
      </c>
      <c r="UGM19" s="487">
        <f t="shared" si="226"/>
        <v>0</v>
      </c>
      <c r="UGN19" s="487">
        <f t="shared" si="226"/>
        <v>0</v>
      </c>
      <c r="UGO19" s="487">
        <f t="shared" si="226"/>
        <v>0</v>
      </c>
      <c r="UGP19" s="487">
        <f t="shared" si="226"/>
        <v>0</v>
      </c>
      <c r="UGQ19" s="487">
        <f t="shared" si="226"/>
        <v>0</v>
      </c>
      <c r="UGR19" s="487">
        <f t="shared" si="226"/>
        <v>0</v>
      </c>
      <c r="UGS19" s="487">
        <f t="shared" si="226"/>
        <v>0</v>
      </c>
      <c r="UGT19" s="487">
        <f t="shared" si="226"/>
        <v>0</v>
      </c>
      <c r="UGU19" s="487">
        <f t="shared" si="226"/>
        <v>0</v>
      </c>
      <c r="UGV19" s="487">
        <f t="shared" si="226"/>
        <v>0</v>
      </c>
      <c r="UGW19" s="487">
        <f t="shared" si="226"/>
        <v>0</v>
      </c>
      <c r="UGX19" s="487">
        <f t="shared" si="226"/>
        <v>0</v>
      </c>
      <c r="UGY19" s="487">
        <f t="shared" si="226"/>
        <v>0</v>
      </c>
      <c r="UGZ19" s="487">
        <f t="shared" si="226"/>
        <v>0</v>
      </c>
      <c r="UHA19" s="487">
        <f t="shared" ref="UHA19:UJL19" si="227">UGW8</f>
        <v>0</v>
      </c>
      <c r="UHB19" s="487">
        <f t="shared" si="227"/>
        <v>0</v>
      </c>
      <c r="UHC19" s="487">
        <f t="shared" si="227"/>
        <v>0</v>
      </c>
      <c r="UHD19" s="487">
        <f t="shared" si="227"/>
        <v>0</v>
      </c>
      <c r="UHE19" s="487">
        <f t="shared" si="227"/>
        <v>0</v>
      </c>
      <c r="UHF19" s="487">
        <f t="shared" si="227"/>
        <v>0</v>
      </c>
      <c r="UHG19" s="487">
        <f t="shared" si="227"/>
        <v>0</v>
      </c>
      <c r="UHH19" s="487">
        <f t="shared" si="227"/>
        <v>0</v>
      </c>
      <c r="UHI19" s="487">
        <f t="shared" si="227"/>
        <v>0</v>
      </c>
      <c r="UHJ19" s="487">
        <f t="shared" si="227"/>
        <v>0</v>
      </c>
      <c r="UHK19" s="487">
        <f t="shared" si="227"/>
        <v>0</v>
      </c>
      <c r="UHL19" s="487">
        <f t="shared" si="227"/>
        <v>0</v>
      </c>
      <c r="UHM19" s="487">
        <f t="shared" si="227"/>
        <v>0</v>
      </c>
      <c r="UHN19" s="487">
        <f t="shared" si="227"/>
        <v>0</v>
      </c>
      <c r="UHO19" s="487">
        <f t="shared" si="227"/>
        <v>0</v>
      </c>
      <c r="UHP19" s="487">
        <f t="shared" si="227"/>
        <v>0</v>
      </c>
      <c r="UHQ19" s="487">
        <f t="shared" si="227"/>
        <v>0</v>
      </c>
      <c r="UHR19" s="487">
        <f t="shared" si="227"/>
        <v>0</v>
      </c>
      <c r="UHS19" s="487">
        <f t="shared" si="227"/>
        <v>0</v>
      </c>
      <c r="UHT19" s="487">
        <f t="shared" si="227"/>
        <v>0</v>
      </c>
      <c r="UHU19" s="487">
        <f t="shared" si="227"/>
        <v>0</v>
      </c>
      <c r="UHV19" s="487">
        <f t="shared" si="227"/>
        <v>0</v>
      </c>
      <c r="UHW19" s="487">
        <f t="shared" si="227"/>
        <v>0</v>
      </c>
      <c r="UHX19" s="487">
        <f t="shared" si="227"/>
        <v>0</v>
      </c>
      <c r="UHY19" s="487">
        <f t="shared" si="227"/>
        <v>0</v>
      </c>
      <c r="UHZ19" s="487">
        <f t="shared" si="227"/>
        <v>0</v>
      </c>
      <c r="UIA19" s="487">
        <f t="shared" si="227"/>
        <v>0</v>
      </c>
      <c r="UIB19" s="487">
        <f t="shared" si="227"/>
        <v>0</v>
      </c>
      <c r="UIC19" s="487">
        <f t="shared" si="227"/>
        <v>0</v>
      </c>
      <c r="UID19" s="487">
        <f t="shared" si="227"/>
        <v>0</v>
      </c>
      <c r="UIE19" s="487">
        <f t="shared" si="227"/>
        <v>0</v>
      </c>
      <c r="UIF19" s="487">
        <f t="shared" si="227"/>
        <v>0</v>
      </c>
      <c r="UIG19" s="487">
        <f t="shared" si="227"/>
        <v>0</v>
      </c>
      <c r="UIH19" s="487">
        <f t="shared" si="227"/>
        <v>0</v>
      </c>
      <c r="UII19" s="487">
        <f t="shared" si="227"/>
        <v>0</v>
      </c>
      <c r="UIJ19" s="487">
        <f t="shared" si="227"/>
        <v>0</v>
      </c>
      <c r="UIK19" s="487">
        <f t="shared" si="227"/>
        <v>0</v>
      </c>
      <c r="UIL19" s="487">
        <f t="shared" si="227"/>
        <v>0</v>
      </c>
      <c r="UIM19" s="487">
        <f t="shared" si="227"/>
        <v>0</v>
      </c>
      <c r="UIN19" s="487">
        <f t="shared" si="227"/>
        <v>0</v>
      </c>
      <c r="UIO19" s="487">
        <f t="shared" si="227"/>
        <v>0</v>
      </c>
      <c r="UIP19" s="487">
        <f t="shared" si="227"/>
        <v>0</v>
      </c>
      <c r="UIQ19" s="487">
        <f t="shared" si="227"/>
        <v>0</v>
      </c>
      <c r="UIR19" s="487">
        <f t="shared" si="227"/>
        <v>0</v>
      </c>
      <c r="UIS19" s="487">
        <f t="shared" si="227"/>
        <v>0</v>
      </c>
      <c r="UIT19" s="487">
        <f t="shared" si="227"/>
        <v>0</v>
      </c>
      <c r="UIU19" s="487">
        <f t="shared" si="227"/>
        <v>0</v>
      </c>
      <c r="UIV19" s="487">
        <f t="shared" si="227"/>
        <v>0</v>
      </c>
      <c r="UIW19" s="487">
        <f t="shared" si="227"/>
        <v>0</v>
      </c>
      <c r="UIX19" s="487">
        <f t="shared" si="227"/>
        <v>0</v>
      </c>
      <c r="UIY19" s="487">
        <f t="shared" si="227"/>
        <v>0</v>
      </c>
      <c r="UIZ19" s="487">
        <f t="shared" si="227"/>
        <v>0</v>
      </c>
      <c r="UJA19" s="487">
        <f t="shared" si="227"/>
        <v>0</v>
      </c>
      <c r="UJB19" s="487">
        <f t="shared" si="227"/>
        <v>0</v>
      </c>
      <c r="UJC19" s="487">
        <f t="shared" si="227"/>
        <v>0</v>
      </c>
      <c r="UJD19" s="487">
        <f t="shared" si="227"/>
        <v>0</v>
      </c>
      <c r="UJE19" s="487">
        <f t="shared" si="227"/>
        <v>0</v>
      </c>
      <c r="UJF19" s="487">
        <f t="shared" si="227"/>
        <v>0</v>
      </c>
      <c r="UJG19" s="487">
        <f t="shared" si="227"/>
        <v>0</v>
      </c>
      <c r="UJH19" s="487">
        <f t="shared" si="227"/>
        <v>0</v>
      </c>
      <c r="UJI19" s="487">
        <f t="shared" si="227"/>
        <v>0</v>
      </c>
      <c r="UJJ19" s="487">
        <f t="shared" si="227"/>
        <v>0</v>
      </c>
      <c r="UJK19" s="487">
        <f t="shared" si="227"/>
        <v>0</v>
      </c>
      <c r="UJL19" s="487">
        <f t="shared" si="227"/>
        <v>0</v>
      </c>
      <c r="UJM19" s="487">
        <f t="shared" ref="UJM19:ULX19" si="228">UJI8</f>
        <v>0</v>
      </c>
      <c r="UJN19" s="487">
        <f t="shared" si="228"/>
        <v>0</v>
      </c>
      <c r="UJO19" s="487">
        <f t="shared" si="228"/>
        <v>0</v>
      </c>
      <c r="UJP19" s="487">
        <f t="shared" si="228"/>
        <v>0</v>
      </c>
      <c r="UJQ19" s="487">
        <f t="shared" si="228"/>
        <v>0</v>
      </c>
      <c r="UJR19" s="487">
        <f t="shared" si="228"/>
        <v>0</v>
      </c>
      <c r="UJS19" s="487">
        <f t="shared" si="228"/>
        <v>0</v>
      </c>
      <c r="UJT19" s="487">
        <f t="shared" si="228"/>
        <v>0</v>
      </c>
      <c r="UJU19" s="487">
        <f t="shared" si="228"/>
        <v>0</v>
      </c>
      <c r="UJV19" s="487">
        <f t="shared" si="228"/>
        <v>0</v>
      </c>
      <c r="UJW19" s="487">
        <f t="shared" si="228"/>
        <v>0</v>
      </c>
      <c r="UJX19" s="487">
        <f t="shared" si="228"/>
        <v>0</v>
      </c>
      <c r="UJY19" s="487">
        <f t="shared" si="228"/>
        <v>0</v>
      </c>
      <c r="UJZ19" s="487">
        <f t="shared" si="228"/>
        <v>0</v>
      </c>
      <c r="UKA19" s="487">
        <f t="shared" si="228"/>
        <v>0</v>
      </c>
      <c r="UKB19" s="487">
        <f t="shared" si="228"/>
        <v>0</v>
      </c>
      <c r="UKC19" s="487">
        <f t="shared" si="228"/>
        <v>0</v>
      </c>
      <c r="UKD19" s="487">
        <f t="shared" si="228"/>
        <v>0</v>
      </c>
      <c r="UKE19" s="487">
        <f t="shared" si="228"/>
        <v>0</v>
      </c>
      <c r="UKF19" s="487">
        <f t="shared" si="228"/>
        <v>0</v>
      </c>
      <c r="UKG19" s="487">
        <f t="shared" si="228"/>
        <v>0</v>
      </c>
      <c r="UKH19" s="487">
        <f t="shared" si="228"/>
        <v>0</v>
      </c>
      <c r="UKI19" s="487">
        <f t="shared" si="228"/>
        <v>0</v>
      </c>
      <c r="UKJ19" s="487">
        <f t="shared" si="228"/>
        <v>0</v>
      </c>
      <c r="UKK19" s="487">
        <f t="shared" si="228"/>
        <v>0</v>
      </c>
      <c r="UKL19" s="487">
        <f t="shared" si="228"/>
        <v>0</v>
      </c>
      <c r="UKM19" s="487">
        <f t="shared" si="228"/>
        <v>0</v>
      </c>
      <c r="UKN19" s="487">
        <f t="shared" si="228"/>
        <v>0</v>
      </c>
      <c r="UKO19" s="487">
        <f t="shared" si="228"/>
        <v>0</v>
      </c>
      <c r="UKP19" s="487">
        <f t="shared" si="228"/>
        <v>0</v>
      </c>
      <c r="UKQ19" s="487">
        <f t="shared" si="228"/>
        <v>0</v>
      </c>
      <c r="UKR19" s="487">
        <f t="shared" si="228"/>
        <v>0</v>
      </c>
      <c r="UKS19" s="487">
        <f t="shared" si="228"/>
        <v>0</v>
      </c>
      <c r="UKT19" s="487">
        <f t="shared" si="228"/>
        <v>0</v>
      </c>
      <c r="UKU19" s="487">
        <f t="shared" si="228"/>
        <v>0</v>
      </c>
      <c r="UKV19" s="487">
        <f t="shared" si="228"/>
        <v>0</v>
      </c>
      <c r="UKW19" s="487">
        <f t="shared" si="228"/>
        <v>0</v>
      </c>
      <c r="UKX19" s="487">
        <f t="shared" si="228"/>
        <v>0</v>
      </c>
      <c r="UKY19" s="487">
        <f t="shared" si="228"/>
        <v>0</v>
      </c>
      <c r="UKZ19" s="487">
        <f t="shared" si="228"/>
        <v>0</v>
      </c>
      <c r="ULA19" s="487">
        <f t="shared" si="228"/>
        <v>0</v>
      </c>
      <c r="ULB19" s="487">
        <f t="shared" si="228"/>
        <v>0</v>
      </c>
      <c r="ULC19" s="487">
        <f t="shared" si="228"/>
        <v>0</v>
      </c>
      <c r="ULD19" s="487">
        <f t="shared" si="228"/>
        <v>0</v>
      </c>
      <c r="ULE19" s="487">
        <f t="shared" si="228"/>
        <v>0</v>
      </c>
      <c r="ULF19" s="487">
        <f t="shared" si="228"/>
        <v>0</v>
      </c>
      <c r="ULG19" s="487">
        <f t="shared" si="228"/>
        <v>0</v>
      </c>
      <c r="ULH19" s="487">
        <f t="shared" si="228"/>
        <v>0</v>
      </c>
      <c r="ULI19" s="487">
        <f t="shared" si="228"/>
        <v>0</v>
      </c>
      <c r="ULJ19" s="487">
        <f t="shared" si="228"/>
        <v>0</v>
      </c>
      <c r="ULK19" s="487">
        <f t="shared" si="228"/>
        <v>0</v>
      </c>
      <c r="ULL19" s="487">
        <f t="shared" si="228"/>
        <v>0</v>
      </c>
      <c r="ULM19" s="487">
        <f t="shared" si="228"/>
        <v>0</v>
      </c>
      <c r="ULN19" s="487">
        <f t="shared" si="228"/>
        <v>0</v>
      </c>
      <c r="ULO19" s="487">
        <f t="shared" si="228"/>
        <v>0</v>
      </c>
      <c r="ULP19" s="487">
        <f t="shared" si="228"/>
        <v>0</v>
      </c>
      <c r="ULQ19" s="487">
        <f t="shared" si="228"/>
        <v>0</v>
      </c>
      <c r="ULR19" s="487">
        <f t="shared" si="228"/>
        <v>0</v>
      </c>
      <c r="ULS19" s="487">
        <f t="shared" si="228"/>
        <v>0</v>
      </c>
      <c r="ULT19" s="487">
        <f t="shared" si="228"/>
        <v>0</v>
      </c>
      <c r="ULU19" s="487">
        <f t="shared" si="228"/>
        <v>0</v>
      </c>
      <c r="ULV19" s="487">
        <f t="shared" si="228"/>
        <v>0</v>
      </c>
      <c r="ULW19" s="487">
        <f t="shared" si="228"/>
        <v>0</v>
      </c>
      <c r="ULX19" s="487">
        <f t="shared" si="228"/>
        <v>0</v>
      </c>
      <c r="ULY19" s="487">
        <f t="shared" ref="ULY19:UOJ19" si="229">ULU8</f>
        <v>0</v>
      </c>
      <c r="ULZ19" s="487">
        <f t="shared" si="229"/>
        <v>0</v>
      </c>
      <c r="UMA19" s="487">
        <f t="shared" si="229"/>
        <v>0</v>
      </c>
      <c r="UMB19" s="487">
        <f t="shared" si="229"/>
        <v>0</v>
      </c>
      <c r="UMC19" s="487">
        <f t="shared" si="229"/>
        <v>0</v>
      </c>
      <c r="UMD19" s="487">
        <f t="shared" si="229"/>
        <v>0</v>
      </c>
      <c r="UME19" s="487">
        <f t="shared" si="229"/>
        <v>0</v>
      </c>
      <c r="UMF19" s="487">
        <f t="shared" si="229"/>
        <v>0</v>
      </c>
      <c r="UMG19" s="487">
        <f t="shared" si="229"/>
        <v>0</v>
      </c>
      <c r="UMH19" s="487">
        <f t="shared" si="229"/>
        <v>0</v>
      </c>
      <c r="UMI19" s="487">
        <f t="shared" si="229"/>
        <v>0</v>
      </c>
      <c r="UMJ19" s="487">
        <f t="shared" si="229"/>
        <v>0</v>
      </c>
      <c r="UMK19" s="487">
        <f t="shared" si="229"/>
        <v>0</v>
      </c>
      <c r="UML19" s="487">
        <f t="shared" si="229"/>
        <v>0</v>
      </c>
      <c r="UMM19" s="487">
        <f t="shared" si="229"/>
        <v>0</v>
      </c>
      <c r="UMN19" s="487">
        <f t="shared" si="229"/>
        <v>0</v>
      </c>
      <c r="UMO19" s="487">
        <f t="shared" si="229"/>
        <v>0</v>
      </c>
      <c r="UMP19" s="487">
        <f t="shared" si="229"/>
        <v>0</v>
      </c>
      <c r="UMQ19" s="487">
        <f t="shared" si="229"/>
        <v>0</v>
      </c>
      <c r="UMR19" s="487">
        <f t="shared" si="229"/>
        <v>0</v>
      </c>
      <c r="UMS19" s="487">
        <f t="shared" si="229"/>
        <v>0</v>
      </c>
      <c r="UMT19" s="487">
        <f t="shared" si="229"/>
        <v>0</v>
      </c>
      <c r="UMU19" s="487">
        <f t="shared" si="229"/>
        <v>0</v>
      </c>
      <c r="UMV19" s="487">
        <f t="shared" si="229"/>
        <v>0</v>
      </c>
      <c r="UMW19" s="487">
        <f t="shared" si="229"/>
        <v>0</v>
      </c>
      <c r="UMX19" s="487">
        <f t="shared" si="229"/>
        <v>0</v>
      </c>
      <c r="UMY19" s="487">
        <f t="shared" si="229"/>
        <v>0</v>
      </c>
      <c r="UMZ19" s="487">
        <f t="shared" si="229"/>
        <v>0</v>
      </c>
      <c r="UNA19" s="487">
        <f t="shared" si="229"/>
        <v>0</v>
      </c>
      <c r="UNB19" s="487">
        <f t="shared" si="229"/>
        <v>0</v>
      </c>
      <c r="UNC19" s="487">
        <f t="shared" si="229"/>
        <v>0</v>
      </c>
      <c r="UND19" s="487">
        <f t="shared" si="229"/>
        <v>0</v>
      </c>
      <c r="UNE19" s="487">
        <f t="shared" si="229"/>
        <v>0</v>
      </c>
      <c r="UNF19" s="487">
        <f t="shared" si="229"/>
        <v>0</v>
      </c>
      <c r="UNG19" s="487">
        <f t="shared" si="229"/>
        <v>0</v>
      </c>
      <c r="UNH19" s="487">
        <f t="shared" si="229"/>
        <v>0</v>
      </c>
      <c r="UNI19" s="487">
        <f t="shared" si="229"/>
        <v>0</v>
      </c>
      <c r="UNJ19" s="487">
        <f t="shared" si="229"/>
        <v>0</v>
      </c>
      <c r="UNK19" s="487">
        <f t="shared" si="229"/>
        <v>0</v>
      </c>
      <c r="UNL19" s="487">
        <f t="shared" si="229"/>
        <v>0</v>
      </c>
      <c r="UNM19" s="487">
        <f t="shared" si="229"/>
        <v>0</v>
      </c>
      <c r="UNN19" s="487">
        <f t="shared" si="229"/>
        <v>0</v>
      </c>
      <c r="UNO19" s="487">
        <f t="shared" si="229"/>
        <v>0</v>
      </c>
      <c r="UNP19" s="487">
        <f t="shared" si="229"/>
        <v>0</v>
      </c>
      <c r="UNQ19" s="487">
        <f t="shared" si="229"/>
        <v>0</v>
      </c>
      <c r="UNR19" s="487">
        <f t="shared" si="229"/>
        <v>0</v>
      </c>
      <c r="UNS19" s="487">
        <f t="shared" si="229"/>
        <v>0</v>
      </c>
      <c r="UNT19" s="487">
        <f t="shared" si="229"/>
        <v>0</v>
      </c>
      <c r="UNU19" s="487">
        <f t="shared" si="229"/>
        <v>0</v>
      </c>
      <c r="UNV19" s="487">
        <f t="shared" si="229"/>
        <v>0</v>
      </c>
      <c r="UNW19" s="487">
        <f t="shared" si="229"/>
        <v>0</v>
      </c>
      <c r="UNX19" s="487">
        <f t="shared" si="229"/>
        <v>0</v>
      </c>
      <c r="UNY19" s="487">
        <f t="shared" si="229"/>
        <v>0</v>
      </c>
      <c r="UNZ19" s="487">
        <f t="shared" si="229"/>
        <v>0</v>
      </c>
      <c r="UOA19" s="487">
        <f t="shared" si="229"/>
        <v>0</v>
      </c>
      <c r="UOB19" s="487">
        <f t="shared" si="229"/>
        <v>0</v>
      </c>
      <c r="UOC19" s="487">
        <f t="shared" si="229"/>
        <v>0</v>
      </c>
      <c r="UOD19" s="487">
        <f t="shared" si="229"/>
        <v>0</v>
      </c>
      <c r="UOE19" s="487">
        <f t="shared" si="229"/>
        <v>0</v>
      </c>
      <c r="UOF19" s="487">
        <f t="shared" si="229"/>
        <v>0</v>
      </c>
      <c r="UOG19" s="487">
        <f t="shared" si="229"/>
        <v>0</v>
      </c>
      <c r="UOH19" s="487">
        <f t="shared" si="229"/>
        <v>0</v>
      </c>
      <c r="UOI19" s="487">
        <f t="shared" si="229"/>
        <v>0</v>
      </c>
      <c r="UOJ19" s="487">
        <f t="shared" si="229"/>
        <v>0</v>
      </c>
      <c r="UOK19" s="487">
        <f t="shared" ref="UOK19:UQV19" si="230">UOG8</f>
        <v>0</v>
      </c>
      <c r="UOL19" s="487">
        <f t="shared" si="230"/>
        <v>0</v>
      </c>
      <c r="UOM19" s="487">
        <f t="shared" si="230"/>
        <v>0</v>
      </c>
      <c r="UON19" s="487">
        <f t="shared" si="230"/>
        <v>0</v>
      </c>
      <c r="UOO19" s="487">
        <f t="shared" si="230"/>
        <v>0</v>
      </c>
      <c r="UOP19" s="487">
        <f t="shared" si="230"/>
        <v>0</v>
      </c>
      <c r="UOQ19" s="487">
        <f t="shared" si="230"/>
        <v>0</v>
      </c>
      <c r="UOR19" s="487">
        <f t="shared" si="230"/>
        <v>0</v>
      </c>
      <c r="UOS19" s="487">
        <f t="shared" si="230"/>
        <v>0</v>
      </c>
      <c r="UOT19" s="487">
        <f t="shared" si="230"/>
        <v>0</v>
      </c>
      <c r="UOU19" s="487">
        <f t="shared" si="230"/>
        <v>0</v>
      </c>
      <c r="UOV19" s="487">
        <f t="shared" si="230"/>
        <v>0</v>
      </c>
      <c r="UOW19" s="487">
        <f t="shared" si="230"/>
        <v>0</v>
      </c>
      <c r="UOX19" s="487">
        <f t="shared" si="230"/>
        <v>0</v>
      </c>
      <c r="UOY19" s="487">
        <f t="shared" si="230"/>
        <v>0</v>
      </c>
      <c r="UOZ19" s="487">
        <f t="shared" si="230"/>
        <v>0</v>
      </c>
      <c r="UPA19" s="487">
        <f t="shared" si="230"/>
        <v>0</v>
      </c>
      <c r="UPB19" s="487">
        <f t="shared" si="230"/>
        <v>0</v>
      </c>
      <c r="UPC19" s="487">
        <f t="shared" si="230"/>
        <v>0</v>
      </c>
      <c r="UPD19" s="487">
        <f t="shared" si="230"/>
        <v>0</v>
      </c>
      <c r="UPE19" s="487">
        <f t="shared" si="230"/>
        <v>0</v>
      </c>
      <c r="UPF19" s="487">
        <f t="shared" si="230"/>
        <v>0</v>
      </c>
      <c r="UPG19" s="487">
        <f t="shared" si="230"/>
        <v>0</v>
      </c>
      <c r="UPH19" s="487">
        <f t="shared" si="230"/>
        <v>0</v>
      </c>
      <c r="UPI19" s="487">
        <f t="shared" si="230"/>
        <v>0</v>
      </c>
      <c r="UPJ19" s="487">
        <f t="shared" si="230"/>
        <v>0</v>
      </c>
      <c r="UPK19" s="487">
        <f t="shared" si="230"/>
        <v>0</v>
      </c>
      <c r="UPL19" s="487">
        <f t="shared" si="230"/>
        <v>0</v>
      </c>
      <c r="UPM19" s="487">
        <f t="shared" si="230"/>
        <v>0</v>
      </c>
      <c r="UPN19" s="487">
        <f t="shared" si="230"/>
        <v>0</v>
      </c>
      <c r="UPO19" s="487">
        <f t="shared" si="230"/>
        <v>0</v>
      </c>
      <c r="UPP19" s="487">
        <f t="shared" si="230"/>
        <v>0</v>
      </c>
      <c r="UPQ19" s="487">
        <f t="shared" si="230"/>
        <v>0</v>
      </c>
      <c r="UPR19" s="487">
        <f t="shared" si="230"/>
        <v>0</v>
      </c>
      <c r="UPS19" s="487">
        <f t="shared" si="230"/>
        <v>0</v>
      </c>
      <c r="UPT19" s="487">
        <f t="shared" si="230"/>
        <v>0</v>
      </c>
      <c r="UPU19" s="487">
        <f t="shared" si="230"/>
        <v>0</v>
      </c>
      <c r="UPV19" s="487">
        <f t="shared" si="230"/>
        <v>0</v>
      </c>
      <c r="UPW19" s="487">
        <f t="shared" si="230"/>
        <v>0</v>
      </c>
      <c r="UPX19" s="487">
        <f t="shared" si="230"/>
        <v>0</v>
      </c>
      <c r="UPY19" s="487">
        <f t="shared" si="230"/>
        <v>0</v>
      </c>
      <c r="UPZ19" s="487">
        <f t="shared" si="230"/>
        <v>0</v>
      </c>
      <c r="UQA19" s="487">
        <f t="shared" si="230"/>
        <v>0</v>
      </c>
      <c r="UQB19" s="487">
        <f t="shared" si="230"/>
        <v>0</v>
      </c>
      <c r="UQC19" s="487">
        <f t="shared" si="230"/>
        <v>0</v>
      </c>
      <c r="UQD19" s="487">
        <f t="shared" si="230"/>
        <v>0</v>
      </c>
      <c r="UQE19" s="487">
        <f t="shared" si="230"/>
        <v>0</v>
      </c>
      <c r="UQF19" s="487">
        <f t="shared" si="230"/>
        <v>0</v>
      </c>
      <c r="UQG19" s="487">
        <f t="shared" si="230"/>
        <v>0</v>
      </c>
      <c r="UQH19" s="487">
        <f t="shared" si="230"/>
        <v>0</v>
      </c>
      <c r="UQI19" s="487">
        <f t="shared" si="230"/>
        <v>0</v>
      </c>
      <c r="UQJ19" s="487">
        <f t="shared" si="230"/>
        <v>0</v>
      </c>
      <c r="UQK19" s="487">
        <f t="shared" si="230"/>
        <v>0</v>
      </c>
      <c r="UQL19" s="487">
        <f t="shared" si="230"/>
        <v>0</v>
      </c>
      <c r="UQM19" s="487">
        <f t="shared" si="230"/>
        <v>0</v>
      </c>
      <c r="UQN19" s="487">
        <f t="shared" si="230"/>
        <v>0</v>
      </c>
      <c r="UQO19" s="487">
        <f t="shared" si="230"/>
        <v>0</v>
      </c>
      <c r="UQP19" s="487">
        <f t="shared" si="230"/>
        <v>0</v>
      </c>
      <c r="UQQ19" s="487">
        <f t="shared" si="230"/>
        <v>0</v>
      </c>
      <c r="UQR19" s="487">
        <f t="shared" si="230"/>
        <v>0</v>
      </c>
      <c r="UQS19" s="487">
        <f t="shared" si="230"/>
        <v>0</v>
      </c>
      <c r="UQT19" s="487">
        <f t="shared" si="230"/>
        <v>0</v>
      </c>
      <c r="UQU19" s="487">
        <f t="shared" si="230"/>
        <v>0</v>
      </c>
      <c r="UQV19" s="487">
        <f t="shared" si="230"/>
        <v>0</v>
      </c>
      <c r="UQW19" s="487">
        <f t="shared" ref="UQW19:UTH19" si="231">UQS8</f>
        <v>0</v>
      </c>
      <c r="UQX19" s="487">
        <f t="shared" si="231"/>
        <v>0</v>
      </c>
      <c r="UQY19" s="487">
        <f t="shared" si="231"/>
        <v>0</v>
      </c>
      <c r="UQZ19" s="487">
        <f t="shared" si="231"/>
        <v>0</v>
      </c>
      <c r="URA19" s="487">
        <f t="shared" si="231"/>
        <v>0</v>
      </c>
      <c r="URB19" s="487">
        <f t="shared" si="231"/>
        <v>0</v>
      </c>
      <c r="URC19" s="487">
        <f t="shared" si="231"/>
        <v>0</v>
      </c>
      <c r="URD19" s="487">
        <f t="shared" si="231"/>
        <v>0</v>
      </c>
      <c r="URE19" s="487">
        <f t="shared" si="231"/>
        <v>0</v>
      </c>
      <c r="URF19" s="487">
        <f t="shared" si="231"/>
        <v>0</v>
      </c>
      <c r="URG19" s="487">
        <f t="shared" si="231"/>
        <v>0</v>
      </c>
      <c r="URH19" s="487">
        <f t="shared" si="231"/>
        <v>0</v>
      </c>
      <c r="URI19" s="487">
        <f t="shared" si="231"/>
        <v>0</v>
      </c>
      <c r="URJ19" s="487">
        <f t="shared" si="231"/>
        <v>0</v>
      </c>
      <c r="URK19" s="487">
        <f t="shared" si="231"/>
        <v>0</v>
      </c>
      <c r="URL19" s="487">
        <f t="shared" si="231"/>
        <v>0</v>
      </c>
      <c r="URM19" s="487">
        <f t="shared" si="231"/>
        <v>0</v>
      </c>
      <c r="URN19" s="487">
        <f t="shared" si="231"/>
        <v>0</v>
      </c>
      <c r="URO19" s="487">
        <f t="shared" si="231"/>
        <v>0</v>
      </c>
      <c r="URP19" s="487">
        <f t="shared" si="231"/>
        <v>0</v>
      </c>
      <c r="URQ19" s="487">
        <f t="shared" si="231"/>
        <v>0</v>
      </c>
      <c r="URR19" s="487">
        <f t="shared" si="231"/>
        <v>0</v>
      </c>
      <c r="URS19" s="487">
        <f t="shared" si="231"/>
        <v>0</v>
      </c>
      <c r="URT19" s="487">
        <f t="shared" si="231"/>
        <v>0</v>
      </c>
      <c r="URU19" s="487">
        <f t="shared" si="231"/>
        <v>0</v>
      </c>
      <c r="URV19" s="487">
        <f t="shared" si="231"/>
        <v>0</v>
      </c>
      <c r="URW19" s="487">
        <f t="shared" si="231"/>
        <v>0</v>
      </c>
      <c r="URX19" s="487">
        <f t="shared" si="231"/>
        <v>0</v>
      </c>
      <c r="URY19" s="487">
        <f t="shared" si="231"/>
        <v>0</v>
      </c>
      <c r="URZ19" s="487">
        <f t="shared" si="231"/>
        <v>0</v>
      </c>
      <c r="USA19" s="487">
        <f t="shared" si="231"/>
        <v>0</v>
      </c>
      <c r="USB19" s="487">
        <f t="shared" si="231"/>
        <v>0</v>
      </c>
      <c r="USC19" s="487">
        <f t="shared" si="231"/>
        <v>0</v>
      </c>
      <c r="USD19" s="487">
        <f t="shared" si="231"/>
        <v>0</v>
      </c>
      <c r="USE19" s="487">
        <f t="shared" si="231"/>
        <v>0</v>
      </c>
      <c r="USF19" s="487">
        <f t="shared" si="231"/>
        <v>0</v>
      </c>
      <c r="USG19" s="487">
        <f t="shared" si="231"/>
        <v>0</v>
      </c>
      <c r="USH19" s="487">
        <f t="shared" si="231"/>
        <v>0</v>
      </c>
      <c r="USI19" s="487">
        <f t="shared" si="231"/>
        <v>0</v>
      </c>
      <c r="USJ19" s="487">
        <f t="shared" si="231"/>
        <v>0</v>
      </c>
      <c r="USK19" s="487">
        <f t="shared" si="231"/>
        <v>0</v>
      </c>
      <c r="USL19" s="487">
        <f t="shared" si="231"/>
        <v>0</v>
      </c>
      <c r="USM19" s="487">
        <f t="shared" si="231"/>
        <v>0</v>
      </c>
      <c r="USN19" s="487">
        <f t="shared" si="231"/>
        <v>0</v>
      </c>
      <c r="USO19" s="487">
        <f t="shared" si="231"/>
        <v>0</v>
      </c>
      <c r="USP19" s="487">
        <f t="shared" si="231"/>
        <v>0</v>
      </c>
      <c r="USQ19" s="487">
        <f t="shared" si="231"/>
        <v>0</v>
      </c>
      <c r="USR19" s="487">
        <f t="shared" si="231"/>
        <v>0</v>
      </c>
      <c r="USS19" s="487">
        <f t="shared" si="231"/>
        <v>0</v>
      </c>
      <c r="UST19" s="487">
        <f t="shared" si="231"/>
        <v>0</v>
      </c>
      <c r="USU19" s="487">
        <f t="shared" si="231"/>
        <v>0</v>
      </c>
      <c r="USV19" s="487">
        <f t="shared" si="231"/>
        <v>0</v>
      </c>
      <c r="USW19" s="487">
        <f t="shared" si="231"/>
        <v>0</v>
      </c>
      <c r="USX19" s="487">
        <f t="shared" si="231"/>
        <v>0</v>
      </c>
      <c r="USY19" s="487">
        <f t="shared" si="231"/>
        <v>0</v>
      </c>
      <c r="USZ19" s="487">
        <f t="shared" si="231"/>
        <v>0</v>
      </c>
      <c r="UTA19" s="487">
        <f t="shared" si="231"/>
        <v>0</v>
      </c>
      <c r="UTB19" s="487">
        <f t="shared" si="231"/>
        <v>0</v>
      </c>
      <c r="UTC19" s="487">
        <f t="shared" si="231"/>
        <v>0</v>
      </c>
      <c r="UTD19" s="487">
        <f t="shared" si="231"/>
        <v>0</v>
      </c>
      <c r="UTE19" s="487">
        <f t="shared" si="231"/>
        <v>0</v>
      </c>
      <c r="UTF19" s="487">
        <f t="shared" si="231"/>
        <v>0</v>
      </c>
      <c r="UTG19" s="487">
        <f t="shared" si="231"/>
        <v>0</v>
      </c>
      <c r="UTH19" s="487">
        <f t="shared" si="231"/>
        <v>0</v>
      </c>
      <c r="UTI19" s="487">
        <f t="shared" ref="UTI19:UVT19" si="232">UTE8</f>
        <v>0</v>
      </c>
      <c r="UTJ19" s="487">
        <f t="shared" si="232"/>
        <v>0</v>
      </c>
      <c r="UTK19" s="487">
        <f t="shared" si="232"/>
        <v>0</v>
      </c>
      <c r="UTL19" s="487">
        <f t="shared" si="232"/>
        <v>0</v>
      </c>
      <c r="UTM19" s="487">
        <f t="shared" si="232"/>
        <v>0</v>
      </c>
      <c r="UTN19" s="487">
        <f t="shared" si="232"/>
        <v>0</v>
      </c>
      <c r="UTO19" s="487">
        <f t="shared" si="232"/>
        <v>0</v>
      </c>
      <c r="UTP19" s="487">
        <f t="shared" si="232"/>
        <v>0</v>
      </c>
      <c r="UTQ19" s="487">
        <f t="shared" si="232"/>
        <v>0</v>
      </c>
      <c r="UTR19" s="487">
        <f t="shared" si="232"/>
        <v>0</v>
      </c>
      <c r="UTS19" s="487">
        <f t="shared" si="232"/>
        <v>0</v>
      </c>
      <c r="UTT19" s="487">
        <f t="shared" si="232"/>
        <v>0</v>
      </c>
      <c r="UTU19" s="487">
        <f t="shared" si="232"/>
        <v>0</v>
      </c>
      <c r="UTV19" s="487">
        <f t="shared" si="232"/>
        <v>0</v>
      </c>
      <c r="UTW19" s="487">
        <f t="shared" si="232"/>
        <v>0</v>
      </c>
      <c r="UTX19" s="487">
        <f t="shared" si="232"/>
        <v>0</v>
      </c>
      <c r="UTY19" s="487">
        <f t="shared" si="232"/>
        <v>0</v>
      </c>
      <c r="UTZ19" s="487">
        <f t="shared" si="232"/>
        <v>0</v>
      </c>
      <c r="UUA19" s="487">
        <f t="shared" si="232"/>
        <v>0</v>
      </c>
      <c r="UUB19" s="487">
        <f t="shared" si="232"/>
        <v>0</v>
      </c>
      <c r="UUC19" s="487">
        <f t="shared" si="232"/>
        <v>0</v>
      </c>
      <c r="UUD19" s="487">
        <f t="shared" si="232"/>
        <v>0</v>
      </c>
      <c r="UUE19" s="487">
        <f t="shared" si="232"/>
        <v>0</v>
      </c>
      <c r="UUF19" s="487">
        <f t="shared" si="232"/>
        <v>0</v>
      </c>
      <c r="UUG19" s="487">
        <f t="shared" si="232"/>
        <v>0</v>
      </c>
      <c r="UUH19" s="487">
        <f t="shared" si="232"/>
        <v>0</v>
      </c>
      <c r="UUI19" s="487">
        <f t="shared" si="232"/>
        <v>0</v>
      </c>
      <c r="UUJ19" s="487">
        <f t="shared" si="232"/>
        <v>0</v>
      </c>
      <c r="UUK19" s="487">
        <f t="shared" si="232"/>
        <v>0</v>
      </c>
      <c r="UUL19" s="487">
        <f t="shared" si="232"/>
        <v>0</v>
      </c>
      <c r="UUM19" s="487">
        <f t="shared" si="232"/>
        <v>0</v>
      </c>
      <c r="UUN19" s="487">
        <f t="shared" si="232"/>
        <v>0</v>
      </c>
      <c r="UUO19" s="487">
        <f t="shared" si="232"/>
        <v>0</v>
      </c>
      <c r="UUP19" s="487">
        <f t="shared" si="232"/>
        <v>0</v>
      </c>
      <c r="UUQ19" s="487">
        <f t="shared" si="232"/>
        <v>0</v>
      </c>
      <c r="UUR19" s="487">
        <f t="shared" si="232"/>
        <v>0</v>
      </c>
      <c r="UUS19" s="487">
        <f t="shared" si="232"/>
        <v>0</v>
      </c>
      <c r="UUT19" s="487">
        <f t="shared" si="232"/>
        <v>0</v>
      </c>
      <c r="UUU19" s="487">
        <f t="shared" si="232"/>
        <v>0</v>
      </c>
      <c r="UUV19" s="487">
        <f t="shared" si="232"/>
        <v>0</v>
      </c>
      <c r="UUW19" s="487">
        <f t="shared" si="232"/>
        <v>0</v>
      </c>
      <c r="UUX19" s="487">
        <f t="shared" si="232"/>
        <v>0</v>
      </c>
      <c r="UUY19" s="487">
        <f t="shared" si="232"/>
        <v>0</v>
      </c>
      <c r="UUZ19" s="487">
        <f t="shared" si="232"/>
        <v>0</v>
      </c>
      <c r="UVA19" s="487">
        <f t="shared" si="232"/>
        <v>0</v>
      </c>
      <c r="UVB19" s="487">
        <f t="shared" si="232"/>
        <v>0</v>
      </c>
      <c r="UVC19" s="487">
        <f t="shared" si="232"/>
        <v>0</v>
      </c>
      <c r="UVD19" s="487">
        <f t="shared" si="232"/>
        <v>0</v>
      </c>
      <c r="UVE19" s="487">
        <f t="shared" si="232"/>
        <v>0</v>
      </c>
      <c r="UVF19" s="487">
        <f t="shared" si="232"/>
        <v>0</v>
      </c>
      <c r="UVG19" s="487">
        <f t="shared" si="232"/>
        <v>0</v>
      </c>
      <c r="UVH19" s="487">
        <f t="shared" si="232"/>
        <v>0</v>
      </c>
      <c r="UVI19" s="487">
        <f t="shared" si="232"/>
        <v>0</v>
      </c>
      <c r="UVJ19" s="487">
        <f t="shared" si="232"/>
        <v>0</v>
      </c>
      <c r="UVK19" s="487">
        <f t="shared" si="232"/>
        <v>0</v>
      </c>
      <c r="UVL19" s="487">
        <f t="shared" si="232"/>
        <v>0</v>
      </c>
      <c r="UVM19" s="487">
        <f t="shared" si="232"/>
        <v>0</v>
      </c>
      <c r="UVN19" s="487">
        <f t="shared" si="232"/>
        <v>0</v>
      </c>
      <c r="UVO19" s="487">
        <f t="shared" si="232"/>
        <v>0</v>
      </c>
      <c r="UVP19" s="487">
        <f t="shared" si="232"/>
        <v>0</v>
      </c>
      <c r="UVQ19" s="487">
        <f t="shared" si="232"/>
        <v>0</v>
      </c>
      <c r="UVR19" s="487">
        <f t="shared" si="232"/>
        <v>0</v>
      </c>
      <c r="UVS19" s="487">
        <f t="shared" si="232"/>
        <v>0</v>
      </c>
      <c r="UVT19" s="487">
        <f t="shared" si="232"/>
        <v>0</v>
      </c>
      <c r="UVU19" s="487">
        <f t="shared" ref="UVU19:UYF19" si="233">UVQ8</f>
        <v>0</v>
      </c>
      <c r="UVV19" s="487">
        <f t="shared" si="233"/>
        <v>0</v>
      </c>
      <c r="UVW19" s="487">
        <f t="shared" si="233"/>
        <v>0</v>
      </c>
      <c r="UVX19" s="487">
        <f t="shared" si="233"/>
        <v>0</v>
      </c>
      <c r="UVY19" s="487">
        <f t="shared" si="233"/>
        <v>0</v>
      </c>
      <c r="UVZ19" s="487">
        <f t="shared" si="233"/>
        <v>0</v>
      </c>
      <c r="UWA19" s="487">
        <f t="shared" si="233"/>
        <v>0</v>
      </c>
      <c r="UWB19" s="487">
        <f t="shared" si="233"/>
        <v>0</v>
      </c>
      <c r="UWC19" s="487">
        <f t="shared" si="233"/>
        <v>0</v>
      </c>
      <c r="UWD19" s="487">
        <f t="shared" si="233"/>
        <v>0</v>
      </c>
      <c r="UWE19" s="487">
        <f t="shared" si="233"/>
        <v>0</v>
      </c>
      <c r="UWF19" s="487">
        <f t="shared" si="233"/>
        <v>0</v>
      </c>
      <c r="UWG19" s="487">
        <f t="shared" si="233"/>
        <v>0</v>
      </c>
      <c r="UWH19" s="487">
        <f t="shared" si="233"/>
        <v>0</v>
      </c>
      <c r="UWI19" s="487">
        <f t="shared" si="233"/>
        <v>0</v>
      </c>
      <c r="UWJ19" s="487">
        <f t="shared" si="233"/>
        <v>0</v>
      </c>
      <c r="UWK19" s="487">
        <f t="shared" si="233"/>
        <v>0</v>
      </c>
      <c r="UWL19" s="487">
        <f t="shared" si="233"/>
        <v>0</v>
      </c>
      <c r="UWM19" s="487">
        <f t="shared" si="233"/>
        <v>0</v>
      </c>
      <c r="UWN19" s="487">
        <f t="shared" si="233"/>
        <v>0</v>
      </c>
      <c r="UWO19" s="487">
        <f t="shared" si="233"/>
        <v>0</v>
      </c>
      <c r="UWP19" s="487">
        <f t="shared" si="233"/>
        <v>0</v>
      </c>
      <c r="UWQ19" s="487">
        <f t="shared" si="233"/>
        <v>0</v>
      </c>
      <c r="UWR19" s="487">
        <f t="shared" si="233"/>
        <v>0</v>
      </c>
      <c r="UWS19" s="487">
        <f t="shared" si="233"/>
        <v>0</v>
      </c>
      <c r="UWT19" s="487">
        <f t="shared" si="233"/>
        <v>0</v>
      </c>
      <c r="UWU19" s="487">
        <f t="shared" si="233"/>
        <v>0</v>
      </c>
      <c r="UWV19" s="487">
        <f t="shared" si="233"/>
        <v>0</v>
      </c>
      <c r="UWW19" s="487">
        <f t="shared" si="233"/>
        <v>0</v>
      </c>
      <c r="UWX19" s="487">
        <f t="shared" si="233"/>
        <v>0</v>
      </c>
      <c r="UWY19" s="487">
        <f t="shared" si="233"/>
        <v>0</v>
      </c>
      <c r="UWZ19" s="487">
        <f t="shared" si="233"/>
        <v>0</v>
      </c>
      <c r="UXA19" s="487">
        <f t="shared" si="233"/>
        <v>0</v>
      </c>
      <c r="UXB19" s="487">
        <f t="shared" si="233"/>
        <v>0</v>
      </c>
      <c r="UXC19" s="487">
        <f t="shared" si="233"/>
        <v>0</v>
      </c>
      <c r="UXD19" s="487">
        <f t="shared" si="233"/>
        <v>0</v>
      </c>
      <c r="UXE19" s="487">
        <f t="shared" si="233"/>
        <v>0</v>
      </c>
      <c r="UXF19" s="487">
        <f t="shared" si="233"/>
        <v>0</v>
      </c>
      <c r="UXG19" s="487">
        <f t="shared" si="233"/>
        <v>0</v>
      </c>
      <c r="UXH19" s="487">
        <f t="shared" si="233"/>
        <v>0</v>
      </c>
      <c r="UXI19" s="487">
        <f t="shared" si="233"/>
        <v>0</v>
      </c>
      <c r="UXJ19" s="487">
        <f t="shared" si="233"/>
        <v>0</v>
      </c>
      <c r="UXK19" s="487">
        <f t="shared" si="233"/>
        <v>0</v>
      </c>
      <c r="UXL19" s="487">
        <f t="shared" si="233"/>
        <v>0</v>
      </c>
      <c r="UXM19" s="487">
        <f t="shared" si="233"/>
        <v>0</v>
      </c>
      <c r="UXN19" s="487">
        <f t="shared" si="233"/>
        <v>0</v>
      </c>
      <c r="UXO19" s="487">
        <f t="shared" si="233"/>
        <v>0</v>
      </c>
      <c r="UXP19" s="487">
        <f t="shared" si="233"/>
        <v>0</v>
      </c>
      <c r="UXQ19" s="487">
        <f t="shared" si="233"/>
        <v>0</v>
      </c>
      <c r="UXR19" s="487">
        <f t="shared" si="233"/>
        <v>0</v>
      </c>
      <c r="UXS19" s="487">
        <f t="shared" si="233"/>
        <v>0</v>
      </c>
      <c r="UXT19" s="487">
        <f t="shared" si="233"/>
        <v>0</v>
      </c>
      <c r="UXU19" s="487">
        <f t="shared" si="233"/>
        <v>0</v>
      </c>
      <c r="UXV19" s="487">
        <f t="shared" si="233"/>
        <v>0</v>
      </c>
      <c r="UXW19" s="487">
        <f t="shared" si="233"/>
        <v>0</v>
      </c>
      <c r="UXX19" s="487">
        <f t="shared" si="233"/>
        <v>0</v>
      </c>
      <c r="UXY19" s="487">
        <f t="shared" si="233"/>
        <v>0</v>
      </c>
      <c r="UXZ19" s="487">
        <f t="shared" si="233"/>
        <v>0</v>
      </c>
      <c r="UYA19" s="487">
        <f t="shared" si="233"/>
        <v>0</v>
      </c>
      <c r="UYB19" s="487">
        <f t="shared" si="233"/>
        <v>0</v>
      </c>
      <c r="UYC19" s="487">
        <f t="shared" si="233"/>
        <v>0</v>
      </c>
      <c r="UYD19" s="487">
        <f t="shared" si="233"/>
        <v>0</v>
      </c>
      <c r="UYE19" s="487">
        <f t="shared" si="233"/>
        <v>0</v>
      </c>
      <c r="UYF19" s="487">
        <f t="shared" si="233"/>
        <v>0</v>
      </c>
      <c r="UYG19" s="487">
        <f t="shared" ref="UYG19:VAR19" si="234">UYC8</f>
        <v>0</v>
      </c>
      <c r="UYH19" s="487">
        <f t="shared" si="234"/>
        <v>0</v>
      </c>
      <c r="UYI19" s="487">
        <f t="shared" si="234"/>
        <v>0</v>
      </c>
      <c r="UYJ19" s="487">
        <f t="shared" si="234"/>
        <v>0</v>
      </c>
      <c r="UYK19" s="487">
        <f t="shared" si="234"/>
        <v>0</v>
      </c>
      <c r="UYL19" s="487">
        <f t="shared" si="234"/>
        <v>0</v>
      </c>
      <c r="UYM19" s="487">
        <f t="shared" si="234"/>
        <v>0</v>
      </c>
      <c r="UYN19" s="487">
        <f t="shared" si="234"/>
        <v>0</v>
      </c>
      <c r="UYO19" s="487">
        <f t="shared" si="234"/>
        <v>0</v>
      </c>
      <c r="UYP19" s="487">
        <f t="shared" si="234"/>
        <v>0</v>
      </c>
      <c r="UYQ19" s="487">
        <f t="shared" si="234"/>
        <v>0</v>
      </c>
      <c r="UYR19" s="487">
        <f t="shared" si="234"/>
        <v>0</v>
      </c>
      <c r="UYS19" s="487">
        <f t="shared" si="234"/>
        <v>0</v>
      </c>
      <c r="UYT19" s="487">
        <f t="shared" si="234"/>
        <v>0</v>
      </c>
      <c r="UYU19" s="487">
        <f t="shared" si="234"/>
        <v>0</v>
      </c>
      <c r="UYV19" s="487">
        <f t="shared" si="234"/>
        <v>0</v>
      </c>
      <c r="UYW19" s="487">
        <f t="shared" si="234"/>
        <v>0</v>
      </c>
      <c r="UYX19" s="487">
        <f t="shared" si="234"/>
        <v>0</v>
      </c>
      <c r="UYY19" s="487">
        <f t="shared" si="234"/>
        <v>0</v>
      </c>
      <c r="UYZ19" s="487">
        <f t="shared" si="234"/>
        <v>0</v>
      </c>
      <c r="UZA19" s="487">
        <f t="shared" si="234"/>
        <v>0</v>
      </c>
      <c r="UZB19" s="487">
        <f t="shared" si="234"/>
        <v>0</v>
      </c>
      <c r="UZC19" s="487">
        <f t="shared" si="234"/>
        <v>0</v>
      </c>
      <c r="UZD19" s="487">
        <f t="shared" si="234"/>
        <v>0</v>
      </c>
      <c r="UZE19" s="487">
        <f t="shared" si="234"/>
        <v>0</v>
      </c>
      <c r="UZF19" s="487">
        <f t="shared" si="234"/>
        <v>0</v>
      </c>
      <c r="UZG19" s="487">
        <f t="shared" si="234"/>
        <v>0</v>
      </c>
      <c r="UZH19" s="487">
        <f t="shared" si="234"/>
        <v>0</v>
      </c>
      <c r="UZI19" s="487">
        <f t="shared" si="234"/>
        <v>0</v>
      </c>
      <c r="UZJ19" s="487">
        <f t="shared" si="234"/>
        <v>0</v>
      </c>
      <c r="UZK19" s="487">
        <f t="shared" si="234"/>
        <v>0</v>
      </c>
      <c r="UZL19" s="487">
        <f t="shared" si="234"/>
        <v>0</v>
      </c>
      <c r="UZM19" s="487">
        <f t="shared" si="234"/>
        <v>0</v>
      </c>
      <c r="UZN19" s="487">
        <f t="shared" si="234"/>
        <v>0</v>
      </c>
      <c r="UZO19" s="487">
        <f t="shared" si="234"/>
        <v>0</v>
      </c>
      <c r="UZP19" s="487">
        <f t="shared" si="234"/>
        <v>0</v>
      </c>
      <c r="UZQ19" s="487">
        <f t="shared" si="234"/>
        <v>0</v>
      </c>
      <c r="UZR19" s="487">
        <f t="shared" si="234"/>
        <v>0</v>
      </c>
      <c r="UZS19" s="487">
        <f t="shared" si="234"/>
        <v>0</v>
      </c>
      <c r="UZT19" s="487">
        <f t="shared" si="234"/>
        <v>0</v>
      </c>
      <c r="UZU19" s="487">
        <f t="shared" si="234"/>
        <v>0</v>
      </c>
      <c r="UZV19" s="487">
        <f t="shared" si="234"/>
        <v>0</v>
      </c>
      <c r="UZW19" s="487">
        <f t="shared" si="234"/>
        <v>0</v>
      </c>
      <c r="UZX19" s="487">
        <f t="shared" si="234"/>
        <v>0</v>
      </c>
      <c r="UZY19" s="487">
        <f t="shared" si="234"/>
        <v>0</v>
      </c>
      <c r="UZZ19" s="487">
        <f t="shared" si="234"/>
        <v>0</v>
      </c>
      <c r="VAA19" s="487">
        <f t="shared" si="234"/>
        <v>0</v>
      </c>
      <c r="VAB19" s="487">
        <f t="shared" si="234"/>
        <v>0</v>
      </c>
      <c r="VAC19" s="487">
        <f t="shared" si="234"/>
        <v>0</v>
      </c>
      <c r="VAD19" s="487">
        <f t="shared" si="234"/>
        <v>0</v>
      </c>
      <c r="VAE19" s="487">
        <f t="shared" si="234"/>
        <v>0</v>
      </c>
      <c r="VAF19" s="487">
        <f t="shared" si="234"/>
        <v>0</v>
      </c>
      <c r="VAG19" s="487">
        <f t="shared" si="234"/>
        <v>0</v>
      </c>
      <c r="VAH19" s="487">
        <f t="shared" si="234"/>
        <v>0</v>
      </c>
      <c r="VAI19" s="487">
        <f t="shared" si="234"/>
        <v>0</v>
      </c>
      <c r="VAJ19" s="487">
        <f t="shared" si="234"/>
        <v>0</v>
      </c>
      <c r="VAK19" s="487">
        <f t="shared" si="234"/>
        <v>0</v>
      </c>
      <c r="VAL19" s="487">
        <f t="shared" si="234"/>
        <v>0</v>
      </c>
      <c r="VAM19" s="487">
        <f t="shared" si="234"/>
        <v>0</v>
      </c>
      <c r="VAN19" s="487">
        <f t="shared" si="234"/>
        <v>0</v>
      </c>
      <c r="VAO19" s="487">
        <f t="shared" si="234"/>
        <v>0</v>
      </c>
      <c r="VAP19" s="487">
        <f t="shared" si="234"/>
        <v>0</v>
      </c>
      <c r="VAQ19" s="487">
        <f t="shared" si="234"/>
        <v>0</v>
      </c>
      <c r="VAR19" s="487">
        <f t="shared" si="234"/>
        <v>0</v>
      </c>
      <c r="VAS19" s="487">
        <f t="shared" ref="VAS19:VDD19" si="235">VAO8</f>
        <v>0</v>
      </c>
      <c r="VAT19" s="487">
        <f t="shared" si="235"/>
        <v>0</v>
      </c>
      <c r="VAU19" s="487">
        <f t="shared" si="235"/>
        <v>0</v>
      </c>
      <c r="VAV19" s="487">
        <f t="shared" si="235"/>
        <v>0</v>
      </c>
      <c r="VAW19" s="487">
        <f t="shared" si="235"/>
        <v>0</v>
      </c>
      <c r="VAX19" s="487">
        <f t="shared" si="235"/>
        <v>0</v>
      </c>
      <c r="VAY19" s="487">
        <f t="shared" si="235"/>
        <v>0</v>
      </c>
      <c r="VAZ19" s="487">
        <f t="shared" si="235"/>
        <v>0</v>
      </c>
      <c r="VBA19" s="487">
        <f t="shared" si="235"/>
        <v>0</v>
      </c>
      <c r="VBB19" s="487">
        <f t="shared" si="235"/>
        <v>0</v>
      </c>
      <c r="VBC19" s="487">
        <f t="shared" si="235"/>
        <v>0</v>
      </c>
      <c r="VBD19" s="487">
        <f t="shared" si="235"/>
        <v>0</v>
      </c>
      <c r="VBE19" s="487">
        <f t="shared" si="235"/>
        <v>0</v>
      </c>
      <c r="VBF19" s="487">
        <f t="shared" si="235"/>
        <v>0</v>
      </c>
      <c r="VBG19" s="487">
        <f t="shared" si="235"/>
        <v>0</v>
      </c>
      <c r="VBH19" s="487">
        <f t="shared" si="235"/>
        <v>0</v>
      </c>
      <c r="VBI19" s="487">
        <f t="shared" si="235"/>
        <v>0</v>
      </c>
      <c r="VBJ19" s="487">
        <f t="shared" si="235"/>
        <v>0</v>
      </c>
      <c r="VBK19" s="487">
        <f t="shared" si="235"/>
        <v>0</v>
      </c>
      <c r="VBL19" s="487">
        <f t="shared" si="235"/>
        <v>0</v>
      </c>
      <c r="VBM19" s="487">
        <f t="shared" si="235"/>
        <v>0</v>
      </c>
      <c r="VBN19" s="487">
        <f t="shared" si="235"/>
        <v>0</v>
      </c>
      <c r="VBO19" s="487">
        <f t="shared" si="235"/>
        <v>0</v>
      </c>
      <c r="VBP19" s="487">
        <f t="shared" si="235"/>
        <v>0</v>
      </c>
      <c r="VBQ19" s="487">
        <f t="shared" si="235"/>
        <v>0</v>
      </c>
      <c r="VBR19" s="487">
        <f t="shared" si="235"/>
        <v>0</v>
      </c>
      <c r="VBS19" s="487">
        <f t="shared" si="235"/>
        <v>0</v>
      </c>
      <c r="VBT19" s="487">
        <f t="shared" si="235"/>
        <v>0</v>
      </c>
      <c r="VBU19" s="487">
        <f t="shared" si="235"/>
        <v>0</v>
      </c>
      <c r="VBV19" s="487">
        <f t="shared" si="235"/>
        <v>0</v>
      </c>
      <c r="VBW19" s="487">
        <f t="shared" si="235"/>
        <v>0</v>
      </c>
      <c r="VBX19" s="487">
        <f t="shared" si="235"/>
        <v>0</v>
      </c>
      <c r="VBY19" s="487">
        <f t="shared" si="235"/>
        <v>0</v>
      </c>
      <c r="VBZ19" s="487">
        <f t="shared" si="235"/>
        <v>0</v>
      </c>
      <c r="VCA19" s="487">
        <f t="shared" si="235"/>
        <v>0</v>
      </c>
      <c r="VCB19" s="487">
        <f t="shared" si="235"/>
        <v>0</v>
      </c>
      <c r="VCC19" s="487">
        <f t="shared" si="235"/>
        <v>0</v>
      </c>
      <c r="VCD19" s="487">
        <f t="shared" si="235"/>
        <v>0</v>
      </c>
      <c r="VCE19" s="487">
        <f t="shared" si="235"/>
        <v>0</v>
      </c>
      <c r="VCF19" s="487">
        <f t="shared" si="235"/>
        <v>0</v>
      </c>
      <c r="VCG19" s="487">
        <f t="shared" si="235"/>
        <v>0</v>
      </c>
      <c r="VCH19" s="487">
        <f t="shared" si="235"/>
        <v>0</v>
      </c>
      <c r="VCI19" s="487">
        <f t="shared" si="235"/>
        <v>0</v>
      </c>
      <c r="VCJ19" s="487">
        <f t="shared" si="235"/>
        <v>0</v>
      </c>
      <c r="VCK19" s="487">
        <f t="shared" si="235"/>
        <v>0</v>
      </c>
      <c r="VCL19" s="487">
        <f t="shared" si="235"/>
        <v>0</v>
      </c>
      <c r="VCM19" s="487">
        <f t="shared" si="235"/>
        <v>0</v>
      </c>
      <c r="VCN19" s="487">
        <f t="shared" si="235"/>
        <v>0</v>
      </c>
      <c r="VCO19" s="487">
        <f t="shared" si="235"/>
        <v>0</v>
      </c>
      <c r="VCP19" s="487">
        <f t="shared" si="235"/>
        <v>0</v>
      </c>
      <c r="VCQ19" s="487">
        <f t="shared" si="235"/>
        <v>0</v>
      </c>
      <c r="VCR19" s="487">
        <f t="shared" si="235"/>
        <v>0</v>
      </c>
      <c r="VCS19" s="487">
        <f t="shared" si="235"/>
        <v>0</v>
      </c>
      <c r="VCT19" s="487">
        <f t="shared" si="235"/>
        <v>0</v>
      </c>
      <c r="VCU19" s="487">
        <f t="shared" si="235"/>
        <v>0</v>
      </c>
      <c r="VCV19" s="487">
        <f t="shared" si="235"/>
        <v>0</v>
      </c>
      <c r="VCW19" s="487">
        <f t="shared" si="235"/>
        <v>0</v>
      </c>
      <c r="VCX19" s="487">
        <f t="shared" si="235"/>
        <v>0</v>
      </c>
      <c r="VCY19" s="487">
        <f t="shared" si="235"/>
        <v>0</v>
      </c>
      <c r="VCZ19" s="487">
        <f t="shared" si="235"/>
        <v>0</v>
      </c>
      <c r="VDA19" s="487">
        <f t="shared" si="235"/>
        <v>0</v>
      </c>
      <c r="VDB19" s="487">
        <f t="shared" si="235"/>
        <v>0</v>
      </c>
      <c r="VDC19" s="487">
        <f t="shared" si="235"/>
        <v>0</v>
      </c>
      <c r="VDD19" s="487">
        <f t="shared" si="235"/>
        <v>0</v>
      </c>
      <c r="VDE19" s="487">
        <f t="shared" ref="VDE19:VFP19" si="236">VDA8</f>
        <v>0</v>
      </c>
      <c r="VDF19" s="487">
        <f t="shared" si="236"/>
        <v>0</v>
      </c>
      <c r="VDG19" s="487">
        <f t="shared" si="236"/>
        <v>0</v>
      </c>
      <c r="VDH19" s="487">
        <f t="shared" si="236"/>
        <v>0</v>
      </c>
      <c r="VDI19" s="487">
        <f t="shared" si="236"/>
        <v>0</v>
      </c>
      <c r="VDJ19" s="487">
        <f t="shared" si="236"/>
        <v>0</v>
      </c>
      <c r="VDK19" s="487">
        <f t="shared" si="236"/>
        <v>0</v>
      </c>
      <c r="VDL19" s="487">
        <f t="shared" si="236"/>
        <v>0</v>
      </c>
      <c r="VDM19" s="487">
        <f t="shared" si="236"/>
        <v>0</v>
      </c>
      <c r="VDN19" s="487">
        <f t="shared" si="236"/>
        <v>0</v>
      </c>
      <c r="VDO19" s="487">
        <f t="shared" si="236"/>
        <v>0</v>
      </c>
      <c r="VDP19" s="487">
        <f t="shared" si="236"/>
        <v>0</v>
      </c>
      <c r="VDQ19" s="487">
        <f t="shared" si="236"/>
        <v>0</v>
      </c>
      <c r="VDR19" s="487">
        <f t="shared" si="236"/>
        <v>0</v>
      </c>
      <c r="VDS19" s="487">
        <f t="shared" si="236"/>
        <v>0</v>
      </c>
      <c r="VDT19" s="487">
        <f t="shared" si="236"/>
        <v>0</v>
      </c>
      <c r="VDU19" s="487">
        <f t="shared" si="236"/>
        <v>0</v>
      </c>
      <c r="VDV19" s="487">
        <f t="shared" si="236"/>
        <v>0</v>
      </c>
      <c r="VDW19" s="487">
        <f t="shared" si="236"/>
        <v>0</v>
      </c>
      <c r="VDX19" s="487">
        <f t="shared" si="236"/>
        <v>0</v>
      </c>
      <c r="VDY19" s="487">
        <f t="shared" si="236"/>
        <v>0</v>
      </c>
      <c r="VDZ19" s="487">
        <f t="shared" si="236"/>
        <v>0</v>
      </c>
      <c r="VEA19" s="487">
        <f t="shared" si="236"/>
        <v>0</v>
      </c>
      <c r="VEB19" s="487">
        <f t="shared" si="236"/>
        <v>0</v>
      </c>
      <c r="VEC19" s="487">
        <f t="shared" si="236"/>
        <v>0</v>
      </c>
      <c r="VED19" s="487">
        <f t="shared" si="236"/>
        <v>0</v>
      </c>
      <c r="VEE19" s="487">
        <f t="shared" si="236"/>
        <v>0</v>
      </c>
      <c r="VEF19" s="487">
        <f t="shared" si="236"/>
        <v>0</v>
      </c>
      <c r="VEG19" s="487">
        <f t="shared" si="236"/>
        <v>0</v>
      </c>
      <c r="VEH19" s="487">
        <f t="shared" si="236"/>
        <v>0</v>
      </c>
      <c r="VEI19" s="487">
        <f t="shared" si="236"/>
        <v>0</v>
      </c>
      <c r="VEJ19" s="487">
        <f t="shared" si="236"/>
        <v>0</v>
      </c>
      <c r="VEK19" s="487">
        <f t="shared" si="236"/>
        <v>0</v>
      </c>
      <c r="VEL19" s="487">
        <f t="shared" si="236"/>
        <v>0</v>
      </c>
      <c r="VEM19" s="487">
        <f t="shared" si="236"/>
        <v>0</v>
      </c>
      <c r="VEN19" s="487">
        <f t="shared" si="236"/>
        <v>0</v>
      </c>
      <c r="VEO19" s="487">
        <f t="shared" si="236"/>
        <v>0</v>
      </c>
      <c r="VEP19" s="487">
        <f t="shared" si="236"/>
        <v>0</v>
      </c>
      <c r="VEQ19" s="487">
        <f t="shared" si="236"/>
        <v>0</v>
      </c>
      <c r="VER19" s="487">
        <f t="shared" si="236"/>
        <v>0</v>
      </c>
      <c r="VES19" s="487">
        <f t="shared" si="236"/>
        <v>0</v>
      </c>
      <c r="VET19" s="487">
        <f t="shared" si="236"/>
        <v>0</v>
      </c>
      <c r="VEU19" s="487">
        <f t="shared" si="236"/>
        <v>0</v>
      </c>
      <c r="VEV19" s="487">
        <f t="shared" si="236"/>
        <v>0</v>
      </c>
      <c r="VEW19" s="487">
        <f t="shared" si="236"/>
        <v>0</v>
      </c>
      <c r="VEX19" s="487">
        <f t="shared" si="236"/>
        <v>0</v>
      </c>
      <c r="VEY19" s="487">
        <f t="shared" si="236"/>
        <v>0</v>
      </c>
      <c r="VEZ19" s="487">
        <f t="shared" si="236"/>
        <v>0</v>
      </c>
      <c r="VFA19" s="487">
        <f t="shared" si="236"/>
        <v>0</v>
      </c>
      <c r="VFB19" s="487">
        <f t="shared" si="236"/>
        <v>0</v>
      </c>
      <c r="VFC19" s="487">
        <f t="shared" si="236"/>
        <v>0</v>
      </c>
      <c r="VFD19" s="487">
        <f t="shared" si="236"/>
        <v>0</v>
      </c>
      <c r="VFE19" s="487">
        <f t="shared" si="236"/>
        <v>0</v>
      </c>
      <c r="VFF19" s="487">
        <f t="shared" si="236"/>
        <v>0</v>
      </c>
      <c r="VFG19" s="487">
        <f t="shared" si="236"/>
        <v>0</v>
      </c>
      <c r="VFH19" s="487">
        <f t="shared" si="236"/>
        <v>0</v>
      </c>
      <c r="VFI19" s="487">
        <f t="shared" si="236"/>
        <v>0</v>
      </c>
      <c r="VFJ19" s="487">
        <f t="shared" si="236"/>
        <v>0</v>
      </c>
      <c r="VFK19" s="487">
        <f t="shared" si="236"/>
        <v>0</v>
      </c>
      <c r="VFL19" s="487">
        <f t="shared" si="236"/>
        <v>0</v>
      </c>
      <c r="VFM19" s="487">
        <f t="shared" si="236"/>
        <v>0</v>
      </c>
      <c r="VFN19" s="487">
        <f t="shared" si="236"/>
        <v>0</v>
      </c>
      <c r="VFO19" s="487">
        <f t="shared" si="236"/>
        <v>0</v>
      </c>
      <c r="VFP19" s="487">
        <f t="shared" si="236"/>
        <v>0</v>
      </c>
      <c r="VFQ19" s="487">
        <f t="shared" ref="VFQ19:VIB19" si="237">VFM8</f>
        <v>0</v>
      </c>
      <c r="VFR19" s="487">
        <f t="shared" si="237"/>
        <v>0</v>
      </c>
      <c r="VFS19" s="487">
        <f t="shared" si="237"/>
        <v>0</v>
      </c>
      <c r="VFT19" s="487">
        <f t="shared" si="237"/>
        <v>0</v>
      </c>
      <c r="VFU19" s="487">
        <f t="shared" si="237"/>
        <v>0</v>
      </c>
      <c r="VFV19" s="487">
        <f t="shared" si="237"/>
        <v>0</v>
      </c>
      <c r="VFW19" s="487">
        <f t="shared" si="237"/>
        <v>0</v>
      </c>
      <c r="VFX19" s="487">
        <f t="shared" si="237"/>
        <v>0</v>
      </c>
      <c r="VFY19" s="487">
        <f t="shared" si="237"/>
        <v>0</v>
      </c>
      <c r="VFZ19" s="487">
        <f t="shared" si="237"/>
        <v>0</v>
      </c>
      <c r="VGA19" s="487">
        <f t="shared" si="237"/>
        <v>0</v>
      </c>
      <c r="VGB19" s="487">
        <f t="shared" si="237"/>
        <v>0</v>
      </c>
      <c r="VGC19" s="487">
        <f t="shared" si="237"/>
        <v>0</v>
      </c>
      <c r="VGD19" s="487">
        <f t="shared" si="237"/>
        <v>0</v>
      </c>
      <c r="VGE19" s="487">
        <f t="shared" si="237"/>
        <v>0</v>
      </c>
      <c r="VGF19" s="487">
        <f t="shared" si="237"/>
        <v>0</v>
      </c>
      <c r="VGG19" s="487">
        <f t="shared" si="237"/>
        <v>0</v>
      </c>
      <c r="VGH19" s="487">
        <f t="shared" si="237"/>
        <v>0</v>
      </c>
      <c r="VGI19" s="487">
        <f t="shared" si="237"/>
        <v>0</v>
      </c>
      <c r="VGJ19" s="487">
        <f t="shared" si="237"/>
        <v>0</v>
      </c>
      <c r="VGK19" s="487">
        <f t="shared" si="237"/>
        <v>0</v>
      </c>
      <c r="VGL19" s="487">
        <f t="shared" si="237"/>
        <v>0</v>
      </c>
      <c r="VGM19" s="487">
        <f t="shared" si="237"/>
        <v>0</v>
      </c>
      <c r="VGN19" s="487">
        <f t="shared" si="237"/>
        <v>0</v>
      </c>
      <c r="VGO19" s="487">
        <f t="shared" si="237"/>
        <v>0</v>
      </c>
      <c r="VGP19" s="487">
        <f t="shared" si="237"/>
        <v>0</v>
      </c>
      <c r="VGQ19" s="487">
        <f t="shared" si="237"/>
        <v>0</v>
      </c>
      <c r="VGR19" s="487">
        <f t="shared" si="237"/>
        <v>0</v>
      </c>
      <c r="VGS19" s="487">
        <f t="shared" si="237"/>
        <v>0</v>
      </c>
      <c r="VGT19" s="487">
        <f t="shared" si="237"/>
        <v>0</v>
      </c>
      <c r="VGU19" s="487">
        <f t="shared" si="237"/>
        <v>0</v>
      </c>
      <c r="VGV19" s="487">
        <f t="shared" si="237"/>
        <v>0</v>
      </c>
      <c r="VGW19" s="487">
        <f t="shared" si="237"/>
        <v>0</v>
      </c>
      <c r="VGX19" s="487">
        <f t="shared" si="237"/>
        <v>0</v>
      </c>
      <c r="VGY19" s="487">
        <f t="shared" si="237"/>
        <v>0</v>
      </c>
      <c r="VGZ19" s="487">
        <f t="shared" si="237"/>
        <v>0</v>
      </c>
      <c r="VHA19" s="487">
        <f t="shared" si="237"/>
        <v>0</v>
      </c>
      <c r="VHB19" s="487">
        <f t="shared" si="237"/>
        <v>0</v>
      </c>
      <c r="VHC19" s="487">
        <f t="shared" si="237"/>
        <v>0</v>
      </c>
      <c r="VHD19" s="487">
        <f t="shared" si="237"/>
        <v>0</v>
      </c>
      <c r="VHE19" s="487">
        <f t="shared" si="237"/>
        <v>0</v>
      </c>
      <c r="VHF19" s="487">
        <f t="shared" si="237"/>
        <v>0</v>
      </c>
      <c r="VHG19" s="487">
        <f t="shared" si="237"/>
        <v>0</v>
      </c>
      <c r="VHH19" s="487">
        <f t="shared" si="237"/>
        <v>0</v>
      </c>
      <c r="VHI19" s="487">
        <f t="shared" si="237"/>
        <v>0</v>
      </c>
      <c r="VHJ19" s="487">
        <f t="shared" si="237"/>
        <v>0</v>
      </c>
      <c r="VHK19" s="487">
        <f t="shared" si="237"/>
        <v>0</v>
      </c>
      <c r="VHL19" s="487">
        <f t="shared" si="237"/>
        <v>0</v>
      </c>
      <c r="VHM19" s="487">
        <f t="shared" si="237"/>
        <v>0</v>
      </c>
      <c r="VHN19" s="487">
        <f t="shared" si="237"/>
        <v>0</v>
      </c>
      <c r="VHO19" s="487">
        <f t="shared" si="237"/>
        <v>0</v>
      </c>
      <c r="VHP19" s="487">
        <f t="shared" si="237"/>
        <v>0</v>
      </c>
      <c r="VHQ19" s="487">
        <f t="shared" si="237"/>
        <v>0</v>
      </c>
      <c r="VHR19" s="487">
        <f t="shared" si="237"/>
        <v>0</v>
      </c>
      <c r="VHS19" s="487">
        <f t="shared" si="237"/>
        <v>0</v>
      </c>
      <c r="VHT19" s="487">
        <f t="shared" si="237"/>
        <v>0</v>
      </c>
      <c r="VHU19" s="487">
        <f t="shared" si="237"/>
        <v>0</v>
      </c>
      <c r="VHV19" s="487">
        <f t="shared" si="237"/>
        <v>0</v>
      </c>
      <c r="VHW19" s="487">
        <f t="shared" si="237"/>
        <v>0</v>
      </c>
      <c r="VHX19" s="487">
        <f t="shared" si="237"/>
        <v>0</v>
      </c>
      <c r="VHY19" s="487">
        <f t="shared" si="237"/>
        <v>0</v>
      </c>
      <c r="VHZ19" s="487">
        <f t="shared" si="237"/>
        <v>0</v>
      </c>
      <c r="VIA19" s="487">
        <f t="shared" si="237"/>
        <v>0</v>
      </c>
      <c r="VIB19" s="487">
        <f t="shared" si="237"/>
        <v>0</v>
      </c>
      <c r="VIC19" s="487">
        <f t="shared" ref="VIC19:VKN19" si="238">VHY8</f>
        <v>0</v>
      </c>
      <c r="VID19" s="487">
        <f t="shared" si="238"/>
        <v>0</v>
      </c>
      <c r="VIE19" s="487">
        <f t="shared" si="238"/>
        <v>0</v>
      </c>
      <c r="VIF19" s="487">
        <f t="shared" si="238"/>
        <v>0</v>
      </c>
      <c r="VIG19" s="487">
        <f t="shared" si="238"/>
        <v>0</v>
      </c>
      <c r="VIH19" s="487">
        <f t="shared" si="238"/>
        <v>0</v>
      </c>
      <c r="VII19" s="487">
        <f t="shared" si="238"/>
        <v>0</v>
      </c>
      <c r="VIJ19" s="487">
        <f t="shared" si="238"/>
        <v>0</v>
      </c>
      <c r="VIK19" s="487">
        <f t="shared" si="238"/>
        <v>0</v>
      </c>
      <c r="VIL19" s="487">
        <f t="shared" si="238"/>
        <v>0</v>
      </c>
      <c r="VIM19" s="487">
        <f t="shared" si="238"/>
        <v>0</v>
      </c>
      <c r="VIN19" s="487">
        <f t="shared" si="238"/>
        <v>0</v>
      </c>
      <c r="VIO19" s="487">
        <f t="shared" si="238"/>
        <v>0</v>
      </c>
      <c r="VIP19" s="487">
        <f t="shared" si="238"/>
        <v>0</v>
      </c>
      <c r="VIQ19" s="487">
        <f t="shared" si="238"/>
        <v>0</v>
      </c>
      <c r="VIR19" s="487">
        <f t="shared" si="238"/>
        <v>0</v>
      </c>
      <c r="VIS19" s="487">
        <f t="shared" si="238"/>
        <v>0</v>
      </c>
      <c r="VIT19" s="487">
        <f t="shared" si="238"/>
        <v>0</v>
      </c>
      <c r="VIU19" s="487">
        <f t="shared" si="238"/>
        <v>0</v>
      </c>
      <c r="VIV19" s="487">
        <f t="shared" si="238"/>
        <v>0</v>
      </c>
      <c r="VIW19" s="487">
        <f t="shared" si="238"/>
        <v>0</v>
      </c>
      <c r="VIX19" s="487">
        <f t="shared" si="238"/>
        <v>0</v>
      </c>
      <c r="VIY19" s="487">
        <f t="shared" si="238"/>
        <v>0</v>
      </c>
      <c r="VIZ19" s="487">
        <f t="shared" si="238"/>
        <v>0</v>
      </c>
      <c r="VJA19" s="487">
        <f t="shared" si="238"/>
        <v>0</v>
      </c>
      <c r="VJB19" s="487">
        <f t="shared" si="238"/>
        <v>0</v>
      </c>
      <c r="VJC19" s="487">
        <f t="shared" si="238"/>
        <v>0</v>
      </c>
      <c r="VJD19" s="487">
        <f t="shared" si="238"/>
        <v>0</v>
      </c>
      <c r="VJE19" s="487">
        <f t="shared" si="238"/>
        <v>0</v>
      </c>
      <c r="VJF19" s="487">
        <f t="shared" si="238"/>
        <v>0</v>
      </c>
      <c r="VJG19" s="487">
        <f t="shared" si="238"/>
        <v>0</v>
      </c>
      <c r="VJH19" s="487">
        <f t="shared" si="238"/>
        <v>0</v>
      </c>
      <c r="VJI19" s="487">
        <f t="shared" si="238"/>
        <v>0</v>
      </c>
      <c r="VJJ19" s="487">
        <f t="shared" si="238"/>
        <v>0</v>
      </c>
      <c r="VJK19" s="487">
        <f t="shared" si="238"/>
        <v>0</v>
      </c>
      <c r="VJL19" s="487">
        <f t="shared" si="238"/>
        <v>0</v>
      </c>
      <c r="VJM19" s="487">
        <f t="shared" si="238"/>
        <v>0</v>
      </c>
      <c r="VJN19" s="487">
        <f t="shared" si="238"/>
        <v>0</v>
      </c>
      <c r="VJO19" s="487">
        <f t="shared" si="238"/>
        <v>0</v>
      </c>
      <c r="VJP19" s="487">
        <f t="shared" si="238"/>
        <v>0</v>
      </c>
      <c r="VJQ19" s="487">
        <f t="shared" si="238"/>
        <v>0</v>
      </c>
      <c r="VJR19" s="487">
        <f t="shared" si="238"/>
        <v>0</v>
      </c>
      <c r="VJS19" s="487">
        <f t="shared" si="238"/>
        <v>0</v>
      </c>
      <c r="VJT19" s="487">
        <f t="shared" si="238"/>
        <v>0</v>
      </c>
      <c r="VJU19" s="487">
        <f t="shared" si="238"/>
        <v>0</v>
      </c>
      <c r="VJV19" s="487">
        <f t="shared" si="238"/>
        <v>0</v>
      </c>
      <c r="VJW19" s="487">
        <f t="shared" si="238"/>
        <v>0</v>
      </c>
      <c r="VJX19" s="487">
        <f t="shared" si="238"/>
        <v>0</v>
      </c>
      <c r="VJY19" s="487">
        <f t="shared" si="238"/>
        <v>0</v>
      </c>
      <c r="VJZ19" s="487">
        <f t="shared" si="238"/>
        <v>0</v>
      </c>
      <c r="VKA19" s="487">
        <f t="shared" si="238"/>
        <v>0</v>
      </c>
      <c r="VKB19" s="487">
        <f t="shared" si="238"/>
        <v>0</v>
      </c>
      <c r="VKC19" s="487">
        <f t="shared" si="238"/>
        <v>0</v>
      </c>
      <c r="VKD19" s="487">
        <f t="shared" si="238"/>
        <v>0</v>
      </c>
      <c r="VKE19" s="487">
        <f t="shared" si="238"/>
        <v>0</v>
      </c>
      <c r="VKF19" s="487">
        <f t="shared" si="238"/>
        <v>0</v>
      </c>
      <c r="VKG19" s="487">
        <f t="shared" si="238"/>
        <v>0</v>
      </c>
      <c r="VKH19" s="487">
        <f t="shared" si="238"/>
        <v>0</v>
      </c>
      <c r="VKI19" s="487">
        <f t="shared" si="238"/>
        <v>0</v>
      </c>
      <c r="VKJ19" s="487">
        <f t="shared" si="238"/>
        <v>0</v>
      </c>
      <c r="VKK19" s="487">
        <f t="shared" si="238"/>
        <v>0</v>
      </c>
      <c r="VKL19" s="487">
        <f t="shared" si="238"/>
        <v>0</v>
      </c>
      <c r="VKM19" s="487">
        <f t="shared" si="238"/>
        <v>0</v>
      </c>
      <c r="VKN19" s="487">
        <f t="shared" si="238"/>
        <v>0</v>
      </c>
      <c r="VKO19" s="487">
        <f t="shared" ref="VKO19:VMZ19" si="239">VKK8</f>
        <v>0</v>
      </c>
      <c r="VKP19" s="487">
        <f t="shared" si="239"/>
        <v>0</v>
      </c>
      <c r="VKQ19" s="487">
        <f t="shared" si="239"/>
        <v>0</v>
      </c>
      <c r="VKR19" s="487">
        <f t="shared" si="239"/>
        <v>0</v>
      </c>
      <c r="VKS19" s="487">
        <f t="shared" si="239"/>
        <v>0</v>
      </c>
      <c r="VKT19" s="487">
        <f t="shared" si="239"/>
        <v>0</v>
      </c>
      <c r="VKU19" s="487">
        <f t="shared" si="239"/>
        <v>0</v>
      </c>
      <c r="VKV19" s="487">
        <f t="shared" si="239"/>
        <v>0</v>
      </c>
      <c r="VKW19" s="487">
        <f t="shared" si="239"/>
        <v>0</v>
      </c>
      <c r="VKX19" s="487">
        <f t="shared" si="239"/>
        <v>0</v>
      </c>
      <c r="VKY19" s="487">
        <f t="shared" si="239"/>
        <v>0</v>
      </c>
      <c r="VKZ19" s="487">
        <f t="shared" si="239"/>
        <v>0</v>
      </c>
      <c r="VLA19" s="487">
        <f t="shared" si="239"/>
        <v>0</v>
      </c>
      <c r="VLB19" s="487">
        <f t="shared" si="239"/>
        <v>0</v>
      </c>
      <c r="VLC19" s="487">
        <f t="shared" si="239"/>
        <v>0</v>
      </c>
      <c r="VLD19" s="487">
        <f t="shared" si="239"/>
        <v>0</v>
      </c>
      <c r="VLE19" s="487">
        <f t="shared" si="239"/>
        <v>0</v>
      </c>
      <c r="VLF19" s="487">
        <f t="shared" si="239"/>
        <v>0</v>
      </c>
      <c r="VLG19" s="487">
        <f t="shared" si="239"/>
        <v>0</v>
      </c>
      <c r="VLH19" s="487">
        <f t="shared" si="239"/>
        <v>0</v>
      </c>
      <c r="VLI19" s="487">
        <f t="shared" si="239"/>
        <v>0</v>
      </c>
      <c r="VLJ19" s="487">
        <f t="shared" si="239"/>
        <v>0</v>
      </c>
      <c r="VLK19" s="487">
        <f t="shared" si="239"/>
        <v>0</v>
      </c>
      <c r="VLL19" s="487">
        <f t="shared" si="239"/>
        <v>0</v>
      </c>
      <c r="VLM19" s="487">
        <f t="shared" si="239"/>
        <v>0</v>
      </c>
      <c r="VLN19" s="487">
        <f t="shared" si="239"/>
        <v>0</v>
      </c>
      <c r="VLO19" s="487">
        <f t="shared" si="239"/>
        <v>0</v>
      </c>
      <c r="VLP19" s="487">
        <f t="shared" si="239"/>
        <v>0</v>
      </c>
      <c r="VLQ19" s="487">
        <f t="shared" si="239"/>
        <v>0</v>
      </c>
      <c r="VLR19" s="487">
        <f t="shared" si="239"/>
        <v>0</v>
      </c>
      <c r="VLS19" s="487">
        <f t="shared" si="239"/>
        <v>0</v>
      </c>
      <c r="VLT19" s="487">
        <f t="shared" si="239"/>
        <v>0</v>
      </c>
      <c r="VLU19" s="487">
        <f t="shared" si="239"/>
        <v>0</v>
      </c>
      <c r="VLV19" s="487">
        <f t="shared" si="239"/>
        <v>0</v>
      </c>
      <c r="VLW19" s="487">
        <f t="shared" si="239"/>
        <v>0</v>
      </c>
      <c r="VLX19" s="487">
        <f t="shared" si="239"/>
        <v>0</v>
      </c>
      <c r="VLY19" s="487">
        <f t="shared" si="239"/>
        <v>0</v>
      </c>
      <c r="VLZ19" s="487">
        <f t="shared" si="239"/>
        <v>0</v>
      </c>
      <c r="VMA19" s="487">
        <f t="shared" si="239"/>
        <v>0</v>
      </c>
      <c r="VMB19" s="487">
        <f t="shared" si="239"/>
        <v>0</v>
      </c>
      <c r="VMC19" s="487">
        <f t="shared" si="239"/>
        <v>0</v>
      </c>
      <c r="VMD19" s="487">
        <f t="shared" si="239"/>
        <v>0</v>
      </c>
      <c r="VME19" s="487">
        <f t="shared" si="239"/>
        <v>0</v>
      </c>
      <c r="VMF19" s="487">
        <f t="shared" si="239"/>
        <v>0</v>
      </c>
      <c r="VMG19" s="487">
        <f t="shared" si="239"/>
        <v>0</v>
      </c>
      <c r="VMH19" s="487">
        <f t="shared" si="239"/>
        <v>0</v>
      </c>
      <c r="VMI19" s="487">
        <f t="shared" si="239"/>
        <v>0</v>
      </c>
      <c r="VMJ19" s="487">
        <f t="shared" si="239"/>
        <v>0</v>
      </c>
      <c r="VMK19" s="487">
        <f t="shared" si="239"/>
        <v>0</v>
      </c>
      <c r="VML19" s="487">
        <f t="shared" si="239"/>
        <v>0</v>
      </c>
      <c r="VMM19" s="487">
        <f t="shared" si="239"/>
        <v>0</v>
      </c>
      <c r="VMN19" s="487">
        <f t="shared" si="239"/>
        <v>0</v>
      </c>
      <c r="VMO19" s="487">
        <f t="shared" si="239"/>
        <v>0</v>
      </c>
      <c r="VMP19" s="487">
        <f t="shared" si="239"/>
        <v>0</v>
      </c>
      <c r="VMQ19" s="487">
        <f t="shared" si="239"/>
        <v>0</v>
      </c>
      <c r="VMR19" s="487">
        <f t="shared" si="239"/>
        <v>0</v>
      </c>
      <c r="VMS19" s="487">
        <f t="shared" si="239"/>
        <v>0</v>
      </c>
      <c r="VMT19" s="487">
        <f t="shared" si="239"/>
        <v>0</v>
      </c>
      <c r="VMU19" s="487">
        <f t="shared" si="239"/>
        <v>0</v>
      </c>
      <c r="VMV19" s="487">
        <f t="shared" si="239"/>
        <v>0</v>
      </c>
      <c r="VMW19" s="487">
        <f t="shared" si="239"/>
        <v>0</v>
      </c>
      <c r="VMX19" s="487">
        <f t="shared" si="239"/>
        <v>0</v>
      </c>
      <c r="VMY19" s="487">
        <f t="shared" si="239"/>
        <v>0</v>
      </c>
      <c r="VMZ19" s="487">
        <f t="shared" si="239"/>
        <v>0</v>
      </c>
      <c r="VNA19" s="487">
        <f t="shared" ref="VNA19:VPL19" si="240">VMW8</f>
        <v>0</v>
      </c>
      <c r="VNB19" s="487">
        <f t="shared" si="240"/>
        <v>0</v>
      </c>
      <c r="VNC19" s="487">
        <f t="shared" si="240"/>
        <v>0</v>
      </c>
      <c r="VND19" s="487">
        <f t="shared" si="240"/>
        <v>0</v>
      </c>
      <c r="VNE19" s="487">
        <f t="shared" si="240"/>
        <v>0</v>
      </c>
      <c r="VNF19" s="487">
        <f t="shared" si="240"/>
        <v>0</v>
      </c>
      <c r="VNG19" s="487">
        <f t="shared" si="240"/>
        <v>0</v>
      </c>
      <c r="VNH19" s="487">
        <f t="shared" si="240"/>
        <v>0</v>
      </c>
      <c r="VNI19" s="487">
        <f t="shared" si="240"/>
        <v>0</v>
      </c>
      <c r="VNJ19" s="487">
        <f t="shared" si="240"/>
        <v>0</v>
      </c>
      <c r="VNK19" s="487">
        <f t="shared" si="240"/>
        <v>0</v>
      </c>
      <c r="VNL19" s="487">
        <f t="shared" si="240"/>
        <v>0</v>
      </c>
      <c r="VNM19" s="487">
        <f t="shared" si="240"/>
        <v>0</v>
      </c>
      <c r="VNN19" s="487">
        <f t="shared" si="240"/>
        <v>0</v>
      </c>
      <c r="VNO19" s="487">
        <f t="shared" si="240"/>
        <v>0</v>
      </c>
      <c r="VNP19" s="487">
        <f t="shared" si="240"/>
        <v>0</v>
      </c>
      <c r="VNQ19" s="487">
        <f t="shared" si="240"/>
        <v>0</v>
      </c>
      <c r="VNR19" s="487">
        <f t="shared" si="240"/>
        <v>0</v>
      </c>
      <c r="VNS19" s="487">
        <f t="shared" si="240"/>
        <v>0</v>
      </c>
      <c r="VNT19" s="487">
        <f t="shared" si="240"/>
        <v>0</v>
      </c>
      <c r="VNU19" s="487">
        <f t="shared" si="240"/>
        <v>0</v>
      </c>
      <c r="VNV19" s="487">
        <f t="shared" si="240"/>
        <v>0</v>
      </c>
      <c r="VNW19" s="487">
        <f t="shared" si="240"/>
        <v>0</v>
      </c>
      <c r="VNX19" s="487">
        <f t="shared" si="240"/>
        <v>0</v>
      </c>
      <c r="VNY19" s="487">
        <f t="shared" si="240"/>
        <v>0</v>
      </c>
      <c r="VNZ19" s="487">
        <f t="shared" si="240"/>
        <v>0</v>
      </c>
      <c r="VOA19" s="487">
        <f t="shared" si="240"/>
        <v>0</v>
      </c>
      <c r="VOB19" s="487">
        <f t="shared" si="240"/>
        <v>0</v>
      </c>
      <c r="VOC19" s="487">
        <f t="shared" si="240"/>
        <v>0</v>
      </c>
      <c r="VOD19" s="487">
        <f t="shared" si="240"/>
        <v>0</v>
      </c>
      <c r="VOE19" s="487">
        <f t="shared" si="240"/>
        <v>0</v>
      </c>
      <c r="VOF19" s="487">
        <f t="shared" si="240"/>
        <v>0</v>
      </c>
      <c r="VOG19" s="487">
        <f t="shared" si="240"/>
        <v>0</v>
      </c>
      <c r="VOH19" s="487">
        <f t="shared" si="240"/>
        <v>0</v>
      </c>
      <c r="VOI19" s="487">
        <f t="shared" si="240"/>
        <v>0</v>
      </c>
      <c r="VOJ19" s="487">
        <f t="shared" si="240"/>
        <v>0</v>
      </c>
      <c r="VOK19" s="487">
        <f t="shared" si="240"/>
        <v>0</v>
      </c>
      <c r="VOL19" s="487">
        <f t="shared" si="240"/>
        <v>0</v>
      </c>
      <c r="VOM19" s="487">
        <f t="shared" si="240"/>
        <v>0</v>
      </c>
      <c r="VON19" s="487">
        <f t="shared" si="240"/>
        <v>0</v>
      </c>
      <c r="VOO19" s="487">
        <f t="shared" si="240"/>
        <v>0</v>
      </c>
      <c r="VOP19" s="487">
        <f t="shared" si="240"/>
        <v>0</v>
      </c>
      <c r="VOQ19" s="487">
        <f t="shared" si="240"/>
        <v>0</v>
      </c>
      <c r="VOR19" s="487">
        <f t="shared" si="240"/>
        <v>0</v>
      </c>
      <c r="VOS19" s="487">
        <f t="shared" si="240"/>
        <v>0</v>
      </c>
      <c r="VOT19" s="487">
        <f t="shared" si="240"/>
        <v>0</v>
      </c>
      <c r="VOU19" s="487">
        <f t="shared" si="240"/>
        <v>0</v>
      </c>
      <c r="VOV19" s="487">
        <f t="shared" si="240"/>
        <v>0</v>
      </c>
      <c r="VOW19" s="487">
        <f t="shared" si="240"/>
        <v>0</v>
      </c>
      <c r="VOX19" s="487">
        <f t="shared" si="240"/>
        <v>0</v>
      </c>
      <c r="VOY19" s="487">
        <f t="shared" si="240"/>
        <v>0</v>
      </c>
      <c r="VOZ19" s="487">
        <f t="shared" si="240"/>
        <v>0</v>
      </c>
      <c r="VPA19" s="487">
        <f t="shared" si="240"/>
        <v>0</v>
      </c>
      <c r="VPB19" s="487">
        <f t="shared" si="240"/>
        <v>0</v>
      </c>
      <c r="VPC19" s="487">
        <f t="shared" si="240"/>
        <v>0</v>
      </c>
      <c r="VPD19" s="487">
        <f t="shared" si="240"/>
        <v>0</v>
      </c>
      <c r="VPE19" s="487">
        <f t="shared" si="240"/>
        <v>0</v>
      </c>
      <c r="VPF19" s="487">
        <f t="shared" si="240"/>
        <v>0</v>
      </c>
      <c r="VPG19" s="487">
        <f t="shared" si="240"/>
        <v>0</v>
      </c>
      <c r="VPH19" s="487">
        <f t="shared" si="240"/>
        <v>0</v>
      </c>
      <c r="VPI19" s="487">
        <f t="shared" si="240"/>
        <v>0</v>
      </c>
      <c r="VPJ19" s="487">
        <f t="shared" si="240"/>
        <v>0</v>
      </c>
      <c r="VPK19" s="487">
        <f t="shared" si="240"/>
        <v>0</v>
      </c>
      <c r="VPL19" s="487">
        <f t="shared" si="240"/>
        <v>0</v>
      </c>
      <c r="VPM19" s="487">
        <f t="shared" ref="VPM19:VRX19" si="241">VPI8</f>
        <v>0</v>
      </c>
      <c r="VPN19" s="487">
        <f t="shared" si="241"/>
        <v>0</v>
      </c>
      <c r="VPO19" s="487">
        <f t="shared" si="241"/>
        <v>0</v>
      </c>
      <c r="VPP19" s="487">
        <f t="shared" si="241"/>
        <v>0</v>
      </c>
      <c r="VPQ19" s="487">
        <f t="shared" si="241"/>
        <v>0</v>
      </c>
      <c r="VPR19" s="487">
        <f t="shared" si="241"/>
        <v>0</v>
      </c>
      <c r="VPS19" s="487">
        <f t="shared" si="241"/>
        <v>0</v>
      </c>
      <c r="VPT19" s="487">
        <f t="shared" si="241"/>
        <v>0</v>
      </c>
      <c r="VPU19" s="487">
        <f t="shared" si="241"/>
        <v>0</v>
      </c>
      <c r="VPV19" s="487">
        <f t="shared" si="241"/>
        <v>0</v>
      </c>
      <c r="VPW19" s="487">
        <f t="shared" si="241"/>
        <v>0</v>
      </c>
      <c r="VPX19" s="487">
        <f t="shared" si="241"/>
        <v>0</v>
      </c>
      <c r="VPY19" s="487">
        <f t="shared" si="241"/>
        <v>0</v>
      </c>
      <c r="VPZ19" s="487">
        <f t="shared" si="241"/>
        <v>0</v>
      </c>
      <c r="VQA19" s="487">
        <f t="shared" si="241"/>
        <v>0</v>
      </c>
      <c r="VQB19" s="487">
        <f t="shared" si="241"/>
        <v>0</v>
      </c>
      <c r="VQC19" s="487">
        <f t="shared" si="241"/>
        <v>0</v>
      </c>
      <c r="VQD19" s="487">
        <f t="shared" si="241"/>
        <v>0</v>
      </c>
      <c r="VQE19" s="487">
        <f t="shared" si="241"/>
        <v>0</v>
      </c>
      <c r="VQF19" s="487">
        <f t="shared" si="241"/>
        <v>0</v>
      </c>
      <c r="VQG19" s="487">
        <f t="shared" si="241"/>
        <v>0</v>
      </c>
      <c r="VQH19" s="487">
        <f t="shared" si="241"/>
        <v>0</v>
      </c>
      <c r="VQI19" s="487">
        <f t="shared" si="241"/>
        <v>0</v>
      </c>
      <c r="VQJ19" s="487">
        <f t="shared" si="241"/>
        <v>0</v>
      </c>
      <c r="VQK19" s="487">
        <f t="shared" si="241"/>
        <v>0</v>
      </c>
      <c r="VQL19" s="487">
        <f t="shared" si="241"/>
        <v>0</v>
      </c>
      <c r="VQM19" s="487">
        <f t="shared" si="241"/>
        <v>0</v>
      </c>
      <c r="VQN19" s="487">
        <f t="shared" si="241"/>
        <v>0</v>
      </c>
      <c r="VQO19" s="487">
        <f t="shared" si="241"/>
        <v>0</v>
      </c>
      <c r="VQP19" s="487">
        <f t="shared" si="241"/>
        <v>0</v>
      </c>
      <c r="VQQ19" s="487">
        <f t="shared" si="241"/>
        <v>0</v>
      </c>
      <c r="VQR19" s="487">
        <f t="shared" si="241"/>
        <v>0</v>
      </c>
      <c r="VQS19" s="487">
        <f t="shared" si="241"/>
        <v>0</v>
      </c>
      <c r="VQT19" s="487">
        <f t="shared" si="241"/>
        <v>0</v>
      </c>
      <c r="VQU19" s="487">
        <f t="shared" si="241"/>
        <v>0</v>
      </c>
      <c r="VQV19" s="487">
        <f t="shared" si="241"/>
        <v>0</v>
      </c>
      <c r="VQW19" s="487">
        <f t="shared" si="241"/>
        <v>0</v>
      </c>
      <c r="VQX19" s="487">
        <f t="shared" si="241"/>
        <v>0</v>
      </c>
      <c r="VQY19" s="487">
        <f t="shared" si="241"/>
        <v>0</v>
      </c>
      <c r="VQZ19" s="487">
        <f t="shared" si="241"/>
        <v>0</v>
      </c>
      <c r="VRA19" s="487">
        <f t="shared" si="241"/>
        <v>0</v>
      </c>
      <c r="VRB19" s="487">
        <f t="shared" si="241"/>
        <v>0</v>
      </c>
      <c r="VRC19" s="487">
        <f t="shared" si="241"/>
        <v>0</v>
      </c>
      <c r="VRD19" s="487">
        <f t="shared" si="241"/>
        <v>0</v>
      </c>
      <c r="VRE19" s="487">
        <f t="shared" si="241"/>
        <v>0</v>
      </c>
      <c r="VRF19" s="487">
        <f t="shared" si="241"/>
        <v>0</v>
      </c>
      <c r="VRG19" s="487">
        <f t="shared" si="241"/>
        <v>0</v>
      </c>
      <c r="VRH19" s="487">
        <f t="shared" si="241"/>
        <v>0</v>
      </c>
      <c r="VRI19" s="487">
        <f t="shared" si="241"/>
        <v>0</v>
      </c>
      <c r="VRJ19" s="487">
        <f t="shared" si="241"/>
        <v>0</v>
      </c>
      <c r="VRK19" s="487">
        <f t="shared" si="241"/>
        <v>0</v>
      </c>
      <c r="VRL19" s="487">
        <f t="shared" si="241"/>
        <v>0</v>
      </c>
      <c r="VRM19" s="487">
        <f t="shared" si="241"/>
        <v>0</v>
      </c>
      <c r="VRN19" s="487">
        <f t="shared" si="241"/>
        <v>0</v>
      </c>
      <c r="VRO19" s="487">
        <f t="shared" si="241"/>
        <v>0</v>
      </c>
      <c r="VRP19" s="487">
        <f t="shared" si="241"/>
        <v>0</v>
      </c>
      <c r="VRQ19" s="487">
        <f t="shared" si="241"/>
        <v>0</v>
      </c>
      <c r="VRR19" s="487">
        <f t="shared" si="241"/>
        <v>0</v>
      </c>
      <c r="VRS19" s="487">
        <f t="shared" si="241"/>
        <v>0</v>
      </c>
      <c r="VRT19" s="487">
        <f t="shared" si="241"/>
        <v>0</v>
      </c>
      <c r="VRU19" s="487">
        <f t="shared" si="241"/>
        <v>0</v>
      </c>
      <c r="VRV19" s="487">
        <f t="shared" si="241"/>
        <v>0</v>
      </c>
      <c r="VRW19" s="487">
        <f t="shared" si="241"/>
        <v>0</v>
      </c>
      <c r="VRX19" s="487">
        <f t="shared" si="241"/>
        <v>0</v>
      </c>
      <c r="VRY19" s="487">
        <f t="shared" ref="VRY19:VUJ19" si="242">VRU8</f>
        <v>0</v>
      </c>
      <c r="VRZ19" s="487">
        <f t="shared" si="242"/>
        <v>0</v>
      </c>
      <c r="VSA19" s="487">
        <f t="shared" si="242"/>
        <v>0</v>
      </c>
      <c r="VSB19" s="487">
        <f t="shared" si="242"/>
        <v>0</v>
      </c>
      <c r="VSC19" s="487">
        <f t="shared" si="242"/>
        <v>0</v>
      </c>
      <c r="VSD19" s="487">
        <f t="shared" si="242"/>
        <v>0</v>
      </c>
      <c r="VSE19" s="487">
        <f t="shared" si="242"/>
        <v>0</v>
      </c>
      <c r="VSF19" s="487">
        <f t="shared" si="242"/>
        <v>0</v>
      </c>
      <c r="VSG19" s="487">
        <f t="shared" si="242"/>
        <v>0</v>
      </c>
      <c r="VSH19" s="487">
        <f t="shared" si="242"/>
        <v>0</v>
      </c>
      <c r="VSI19" s="487">
        <f t="shared" si="242"/>
        <v>0</v>
      </c>
      <c r="VSJ19" s="487">
        <f t="shared" si="242"/>
        <v>0</v>
      </c>
      <c r="VSK19" s="487">
        <f t="shared" si="242"/>
        <v>0</v>
      </c>
      <c r="VSL19" s="487">
        <f t="shared" si="242"/>
        <v>0</v>
      </c>
      <c r="VSM19" s="487">
        <f t="shared" si="242"/>
        <v>0</v>
      </c>
      <c r="VSN19" s="487">
        <f t="shared" si="242"/>
        <v>0</v>
      </c>
      <c r="VSO19" s="487">
        <f t="shared" si="242"/>
        <v>0</v>
      </c>
      <c r="VSP19" s="487">
        <f t="shared" si="242"/>
        <v>0</v>
      </c>
      <c r="VSQ19" s="487">
        <f t="shared" si="242"/>
        <v>0</v>
      </c>
      <c r="VSR19" s="487">
        <f t="shared" si="242"/>
        <v>0</v>
      </c>
      <c r="VSS19" s="487">
        <f t="shared" si="242"/>
        <v>0</v>
      </c>
      <c r="VST19" s="487">
        <f t="shared" si="242"/>
        <v>0</v>
      </c>
      <c r="VSU19" s="487">
        <f t="shared" si="242"/>
        <v>0</v>
      </c>
      <c r="VSV19" s="487">
        <f t="shared" si="242"/>
        <v>0</v>
      </c>
      <c r="VSW19" s="487">
        <f t="shared" si="242"/>
        <v>0</v>
      </c>
      <c r="VSX19" s="487">
        <f t="shared" si="242"/>
        <v>0</v>
      </c>
      <c r="VSY19" s="487">
        <f t="shared" si="242"/>
        <v>0</v>
      </c>
      <c r="VSZ19" s="487">
        <f t="shared" si="242"/>
        <v>0</v>
      </c>
      <c r="VTA19" s="487">
        <f t="shared" si="242"/>
        <v>0</v>
      </c>
      <c r="VTB19" s="487">
        <f t="shared" si="242"/>
        <v>0</v>
      </c>
      <c r="VTC19" s="487">
        <f t="shared" si="242"/>
        <v>0</v>
      </c>
      <c r="VTD19" s="487">
        <f t="shared" si="242"/>
        <v>0</v>
      </c>
      <c r="VTE19" s="487">
        <f t="shared" si="242"/>
        <v>0</v>
      </c>
      <c r="VTF19" s="487">
        <f t="shared" si="242"/>
        <v>0</v>
      </c>
      <c r="VTG19" s="487">
        <f t="shared" si="242"/>
        <v>0</v>
      </c>
      <c r="VTH19" s="487">
        <f t="shared" si="242"/>
        <v>0</v>
      </c>
      <c r="VTI19" s="487">
        <f t="shared" si="242"/>
        <v>0</v>
      </c>
      <c r="VTJ19" s="487">
        <f t="shared" si="242"/>
        <v>0</v>
      </c>
      <c r="VTK19" s="487">
        <f t="shared" si="242"/>
        <v>0</v>
      </c>
      <c r="VTL19" s="487">
        <f t="shared" si="242"/>
        <v>0</v>
      </c>
      <c r="VTM19" s="487">
        <f t="shared" si="242"/>
        <v>0</v>
      </c>
      <c r="VTN19" s="487">
        <f t="shared" si="242"/>
        <v>0</v>
      </c>
      <c r="VTO19" s="487">
        <f t="shared" si="242"/>
        <v>0</v>
      </c>
      <c r="VTP19" s="487">
        <f t="shared" si="242"/>
        <v>0</v>
      </c>
      <c r="VTQ19" s="487">
        <f t="shared" si="242"/>
        <v>0</v>
      </c>
      <c r="VTR19" s="487">
        <f t="shared" si="242"/>
        <v>0</v>
      </c>
      <c r="VTS19" s="487">
        <f t="shared" si="242"/>
        <v>0</v>
      </c>
      <c r="VTT19" s="487">
        <f t="shared" si="242"/>
        <v>0</v>
      </c>
      <c r="VTU19" s="487">
        <f t="shared" si="242"/>
        <v>0</v>
      </c>
      <c r="VTV19" s="487">
        <f t="shared" si="242"/>
        <v>0</v>
      </c>
      <c r="VTW19" s="487">
        <f t="shared" si="242"/>
        <v>0</v>
      </c>
      <c r="VTX19" s="487">
        <f t="shared" si="242"/>
        <v>0</v>
      </c>
      <c r="VTY19" s="487">
        <f t="shared" si="242"/>
        <v>0</v>
      </c>
      <c r="VTZ19" s="487">
        <f t="shared" si="242"/>
        <v>0</v>
      </c>
      <c r="VUA19" s="487">
        <f t="shared" si="242"/>
        <v>0</v>
      </c>
      <c r="VUB19" s="487">
        <f t="shared" si="242"/>
        <v>0</v>
      </c>
      <c r="VUC19" s="487">
        <f t="shared" si="242"/>
        <v>0</v>
      </c>
      <c r="VUD19" s="487">
        <f t="shared" si="242"/>
        <v>0</v>
      </c>
      <c r="VUE19" s="487">
        <f t="shared" si="242"/>
        <v>0</v>
      </c>
      <c r="VUF19" s="487">
        <f t="shared" si="242"/>
        <v>0</v>
      </c>
      <c r="VUG19" s="487">
        <f t="shared" si="242"/>
        <v>0</v>
      </c>
      <c r="VUH19" s="487">
        <f t="shared" si="242"/>
        <v>0</v>
      </c>
      <c r="VUI19" s="487">
        <f t="shared" si="242"/>
        <v>0</v>
      </c>
      <c r="VUJ19" s="487">
        <f t="shared" si="242"/>
        <v>0</v>
      </c>
      <c r="VUK19" s="487">
        <f t="shared" ref="VUK19:VWV19" si="243">VUG8</f>
        <v>0</v>
      </c>
      <c r="VUL19" s="487">
        <f t="shared" si="243"/>
        <v>0</v>
      </c>
      <c r="VUM19" s="487">
        <f t="shared" si="243"/>
        <v>0</v>
      </c>
      <c r="VUN19" s="487">
        <f t="shared" si="243"/>
        <v>0</v>
      </c>
      <c r="VUO19" s="487">
        <f t="shared" si="243"/>
        <v>0</v>
      </c>
      <c r="VUP19" s="487">
        <f t="shared" si="243"/>
        <v>0</v>
      </c>
      <c r="VUQ19" s="487">
        <f t="shared" si="243"/>
        <v>0</v>
      </c>
      <c r="VUR19" s="487">
        <f t="shared" si="243"/>
        <v>0</v>
      </c>
      <c r="VUS19" s="487">
        <f t="shared" si="243"/>
        <v>0</v>
      </c>
      <c r="VUT19" s="487">
        <f t="shared" si="243"/>
        <v>0</v>
      </c>
      <c r="VUU19" s="487">
        <f t="shared" si="243"/>
        <v>0</v>
      </c>
      <c r="VUV19" s="487">
        <f t="shared" si="243"/>
        <v>0</v>
      </c>
      <c r="VUW19" s="487">
        <f t="shared" si="243"/>
        <v>0</v>
      </c>
      <c r="VUX19" s="487">
        <f t="shared" si="243"/>
        <v>0</v>
      </c>
      <c r="VUY19" s="487">
        <f t="shared" si="243"/>
        <v>0</v>
      </c>
      <c r="VUZ19" s="487">
        <f t="shared" si="243"/>
        <v>0</v>
      </c>
      <c r="VVA19" s="487">
        <f t="shared" si="243"/>
        <v>0</v>
      </c>
      <c r="VVB19" s="487">
        <f t="shared" si="243"/>
        <v>0</v>
      </c>
      <c r="VVC19" s="487">
        <f t="shared" si="243"/>
        <v>0</v>
      </c>
      <c r="VVD19" s="487">
        <f t="shared" si="243"/>
        <v>0</v>
      </c>
      <c r="VVE19" s="487">
        <f t="shared" si="243"/>
        <v>0</v>
      </c>
      <c r="VVF19" s="487">
        <f t="shared" si="243"/>
        <v>0</v>
      </c>
      <c r="VVG19" s="487">
        <f t="shared" si="243"/>
        <v>0</v>
      </c>
      <c r="VVH19" s="487">
        <f t="shared" si="243"/>
        <v>0</v>
      </c>
      <c r="VVI19" s="487">
        <f t="shared" si="243"/>
        <v>0</v>
      </c>
      <c r="VVJ19" s="487">
        <f t="shared" si="243"/>
        <v>0</v>
      </c>
      <c r="VVK19" s="487">
        <f t="shared" si="243"/>
        <v>0</v>
      </c>
      <c r="VVL19" s="487">
        <f t="shared" si="243"/>
        <v>0</v>
      </c>
      <c r="VVM19" s="487">
        <f t="shared" si="243"/>
        <v>0</v>
      </c>
      <c r="VVN19" s="487">
        <f t="shared" si="243"/>
        <v>0</v>
      </c>
      <c r="VVO19" s="487">
        <f t="shared" si="243"/>
        <v>0</v>
      </c>
      <c r="VVP19" s="487">
        <f t="shared" si="243"/>
        <v>0</v>
      </c>
      <c r="VVQ19" s="487">
        <f t="shared" si="243"/>
        <v>0</v>
      </c>
      <c r="VVR19" s="487">
        <f t="shared" si="243"/>
        <v>0</v>
      </c>
      <c r="VVS19" s="487">
        <f t="shared" si="243"/>
        <v>0</v>
      </c>
      <c r="VVT19" s="487">
        <f t="shared" si="243"/>
        <v>0</v>
      </c>
      <c r="VVU19" s="487">
        <f t="shared" si="243"/>
        <v>0</v>
      </c>
      <c r="VVV19" s="487">
        <f t="shared" si="243"/>
        <v>0</v>
      </c>
      <c r="VVW19" s="487">
        <f t="shared" si="243"/>
        <v>0</v>
      </c>
      <c r="VVX19" s="487">
        <f t="shared" si="243"/>
        <v>0</v>
      </c>
      <c r="VVY19" s="487">
        <f t="shared" si="243"/>
        <v>0</v>
      </c>
      <c r="VVZ19" s="487">
        <f t="shared" si="243"/>
        <v>0</v>
      </c>
      <c r="VWA19" s="487">
        <f t="shared" si="243"/>
        <v>0</v>
      </c>
      <c r="VWB19" s="487">
        <f t="shared" si="243"/>
        <v>0</v>
      </c>
      <c r="VWC19" s="487">
        <f t="shared" si="243"/>
        <v>0</v>
      </c>
      <c r="VWD19" s="487">
        <f t="shared" si="243"/>
        <v>0</v>
      </c>
      <c r="VWE19" s="487">
        <f t="shared" si="243"/>
        <v>0</v>
      </c>
      <c r="VWF19" s="487">
        <f t="shared" si="243"/>
        <v>0</v>
      </c>
      <c r="VWG19" s="487">
        <f t="shared" si="243"/>
        <v>0</v>
      </c>
      <c r="VWH19" s="487">
        <f t="shared" si="243"/>
        <v>0</v>
      </c>
      <c r="VWI19" s="487">
        <f t="shared" si="243"/>
        <v>0</v>
      </c>
      <c r="VWJ19" s="487">
        <f t="shared" si="243"/>
        <v>0</v>
      </c>
      <c r="VWK19" s="487">
        <f t="shared" si="243"/>
        <v>0</v>
      </c>
      <c r="VWL19" s="487">
        <f t="shared" si="243"/>
        <v>0</v>
      </c>
      <c r="VWM19" s="487">
        <f t="shared" si="243"/>
        <v>0</v>
      </c>
      <c r="VWN19" s="487">
        <f t="shared" si="243"/>
        <v>0</v>
      </c>
      <c r="VWO19" s="487">
        <f t="shared" si="243"/>
        <v>0</v>
      </c>
      <c r="VWP19" s="487">
        <f t="shared" si="243"/>
        <v>0</v>
      </c>
      <c r="VWQ19" s="487">
        <f t="shared" si="243"/>
        <v>0</v>
      </c>
      <c r="VWR19" s="487">
        <f t="shared" si="243"/>
        <v>0</v>
      </c>
      <c r="VWS19" s="487">
        <f t="shared" si="243"/>
        <v>0</v>
      </c>
      <c r="VWT19" s="487">
        <f t="shared" si="243"/>
        <v>0</v>
      </c>
      <c r="VWU19" s="487">
        <f t="shared" si="243"/>
        <v>0</v>
      </c>
      <c r="VWV19" s="487">
        <f t="shared" si="243"/>
        <v>0</v>
      </c>
      <c r="VWW19" s="487">
        <f t="shared" ref="VWW19:VZH19" si="244">VWS8</f>
        <v>0</v>
      </c>
      <c r="VWX19" s="487">
        <f t="shared" si="244"/>
        <v>0</v>
      </c>
      <c r="VWY19" s="487">
        <f t="shared" si="244"/>
        <v>0</v>
      </c>
      <c r="VWZ19" s="487">
        <f t="shared" si="244"/>
        <v>0</v>
      </c>
      <c r="VXA19" s="487">
        <f t="shared" si="244"/>
        <v>0</v>
      </c>
      <c r="VXB19" s="487">
        <f t="shared" si="244"/>
        <v>0</v>
      </c>
      <c r="VXC19" s="487">
        <f t="shared" si="244"/>
        <v>0</v>
      </c>
      <c r="VXD19" s="487">
        <f t="shared" si="244"/>
        <v>0</v>
      </c>
      <c r="VXE19" s="487">
        <f t="shared" si="244"/>
        <v>0</v>
      </c>
      <c r="VXF19" s="487">
        <f t="shared" si="244"/>
        <v>0</v>
      </c>
      <c r="VXG19" s="487">
        <f t="shared" si="244"/>
        <v>0</v>
      </c>
      <c r="VXH19" s="487">
        <f t="shared" si="244"/>
        <v>0</v>
      </c>
      <c r="VXI19" s="487">
        <f t="shared" si="244"/>
        <v>0</v>
      </c>
      <c r="VXJ19" s="487">
        <f t="shared" si="244"/>
        <v>0</v>
      </c>
      <c r="VXK19" s="487">
        <f t="shared" si="244"/>
        <v>0</v>
      </c>
      <c r="VXL19" s="487">
        <f t="shared" si="244"/>
        <v>0</v>
      </c>
      <c r="VXM19" s="487">
        <f t="shared" si="244"/>
        <v>0</v>
      </c>
      <c r="VXN19" s="487">
        <f t="shared" si="244"/>
        <v>0</v>
      </c>
      <c r="VXO19" s="487">
        <f t="shared" si="244"/>
        <v>0</v>
      </c>
      <c r="VXP19" s="487">
        <f t="shared" si="244"/>
        <v>0</v>
      </c>
      <c r="VXQ19" s="487">
        <f t="shared" si="244"/>
        <v>0</v>
      </c>
      <c r="VXR19" s="487">
        <f t="shared" si="244"/>
        <v>0</v>
      </c>
      <c r="VXS19" s="487">
        <f t="shared" si="244"/>
        <v>0</v>
      </c>
      <c r="VXT19" s="487">
        <f t="shared" si="244"/>
        <v>0</v>
      </c>
      <c r="VXU19" s="487">
        <f t="shared" si="244"/>
        <v>0</v>
      </c>
      <c r="VXV19" s="487">
        <f t="shared" si="244"/>
        <v>0</v>
      </c>
      <c r="VXW19" s="487">
        <f t="shared" si="244"/>
        <v>0</v>
      </c>
      <c r="VXX19" s="487">
        <f t="shared" si="244"/>
        <v>0</v>
      </c>
      <c r="VXY19" s="487">
        <f t="shared" si="244"/>
        <v>0</v>
      </c>
      <c r="VXZ19" s="487">
        <f t="shared" si="244"/>
        <v>0</v>
      </c>
      <c r="VYA19" s="487">
        <f t="shared" si="244"/>
        <v>0</v>
      </c>
      <c r="VYB19" s="487">
        <f t="shared" si="244"/>
        <v>0</v>
      </c>
      <c r="VYC19" s="487">
        <f t="shared" si="244"/>
        <v>0</v>
      </c>
      <c r="VYD19" s="487">
        <f t="shared" si="244"/>
        <v>0</v>
      </c>
      <c r="VYE19" s="487">
        <f t="shared" si="244"/>
        <v>0</v>
      </c>
      <c r="VYF19" s="487">
        <f t="shared" si="244"/>
        <v>0</v>
      </c>
      <c r="VYG19" s="487">
        <f t="shared" si="244"/>
        <v>0</v>
      </c>
      <c r="VYH19" s="487">
        <f t="shared" si="244"/>
        <v>0</v>
      </c>
      <c r="VYI19" s="487">
        <f t="shared" si="244"/>
        <v>0</v>
      </c>
      <c r="VYJ19" s="487">
        <f t="shared" si="244"/>
        <v>0</v>
      </c>
      <c r="VYK19" s="487">
        <f t="shared" si="244"/>
        <v>0</v>
      </c>
      <c r="VYL19" s="487">
        <f t="shared" si="244"/>
        <v>0</v>
      </c>
      <c r="VYM19" s="487">
        <f t="shared" si="244"/>
        <v>0</v>
      </c>
      <c r="VYN19" s="487">
        <f t="shared" si="244"/>
        <v>0</v>
      </c>
      <c r="VYO19" s="487">
        <f t="shared" si="244"/>
        <v>0</v>
      </c>
      <c r="VYP19" s="487">
        <f t="shared" si="244"/>
        <v>0</v>
      </c>
      <c r="VYQ19" s="487">
        <f t="shared" si="244"/>
        <v>0</v>
      </c>
      <c r="VYR19" s="487">
        <f t="shared" si="244"/>
        <v>0</v>
      </c>
      <c r="VYS19" s="487">
        <f t="shared" si="244"/>
        <v>0</v>
      </c>
      <c r="VYT19" s="487">
        <f t="shared" si="244"/>
        <v>0</v>
      </c>
      <c r="VYU19" s="487">
        <f t="shared" si="244"/>
        <v>0</v>
      </c>
      <c r="VYV19" s="487">
        <f t="shared" si="244"/>
        <v>0</v>
      </c>
      <c r="VYW19" s="487">
        <f t="shared" si="244"/>
        <v>0</v>
      </c>
      <c r="VYX19" s="487">
        <f t="shared" si="244"/>
        <v>0</v>
      </c>
      <c r="VYY19" s="487">
        <f t="shared" si="244"/>
        <v>0</v>
      </c>
      <c r="VYZ19" s="487">
        <f t="shared" si="244"/>
        <v>0</v>
      </c>
      <c r="VZA19" s="487">
        <f t="shared" si="244"/>
        <v>0</v>
      </c>
      <c r="VZB19" s="487">
        <f t="shared" si="244"/>
        <v>0</v>
      </c>
      <c r="VZC19" s="487">
        <f t="shared" si="244"/>
        <v>0</v>
      </c>
      <c r="VZD19" s="487">
        <f t="shared" si="244"/>
        <v>0</v>
      </c>
      <c r="VZE19" s="487">
        <f t="shared" si="244"/>
        <v>0</v>
      </c>
      <c r="VZF19" s="487">
        <f t="shared" si="244"/>
        <v>0</v>
      </c>
      <c r="VZG19" s="487">
        <f t="shared" si="244"/>
        <v>0</v>
      </c>
      <c r="VZH19" s="487">
        <f t="shared" si="244"/>
        <v>0</v>
      </c>
      <c r="VZI19" s="487">
        <f t="shared" ref="VZI19:WBT19" si="245">VZE8</f>
        <v>0</v>
      </c>
      <c r="VZJ19" s="487">
        <f t="shared" si="245"/>
        <v>0</v>
      </c>
      <c r="VZK19" s="487">
        <f t="shared" si="245"/>
        <v>0</v>
      </c>
      <c r="VZL19" s="487">
        <f t="shared" si="245"/>
        <v>0</v>
      </c>
      <c r="VZM19" s="487">
        <f t="shared" si="245"/>
        <v>0</v>
      </c>
      <c r="VZN19" s="487">
        <f t="shared" si="245"/>
        <v>0</v>
      </c>
      <c r="VZO19" s="487">
        <f t="shared" si="245"/>
        <v>0</v>
      </c>
      <c r="VZP19" s="487">
        <f t="shared" si="245"/>
        <v>0</v>
      </c>
      <c r="VZQ19" s="487">
        <f t="shared" si="245"/>
        <v>0</v>
      </c>
      <c r="VZR19" s="487">
        <f t="shared" si="245"/>
        <v>0</v>
      </c>
      <c r="VZS19" s="487">
        <f t="shared" si="245"/>
        <v>0</v>
      </c>
      <c r="VZT19" s="487">
        <f t="shared" si="245"/>
        <v>0</v>
      </c>
      <c r="VZU19" s="487">
        <f t="shared" si="245"/>
        <v>0</v>
      </c>
      <c r="VZV19" s="487">
        <f t="shared" si="245"/>
        <v>0</v>
      </c>
      <c r="VZW19" s="487">
        <f t="shared" si="245"/>
        <v>0</v>
      </c>
      <c r="VZX19" s="487">
        <f t="shared" si="245"/>
        <v>0</v>
      </c>
      <c r="VZY19" s="487">
        <f t="shared" si="245"/>
        <v>0</v>
      </c>
      <c r="VZZ19" s="487">
        <f t="shared" si="245"/>
        <v>0</v>
      </c>
      <c r="WAA19" s="487">
        <f t="shared" si="245"/>
        <v>0</v>
      </c>
      <c r="WAB19" s="487">
        <f t="shared" si="245"/>
        <v>0</v>
      </c>
      <c r="WAC19" s="487">
        <f t="shared" si="245"/>
        <v>0</v>
      </c>
      <c r="WAD19" s="487">
        <f t="shared" si="245"/>
        <v>0</v>
      </c>
      <c r="WAE19" s="487">
        <f t="shared" si="245"/>
        <v>0</v>
      </c>
      <c r="WAF19" s="487">
        <f t="shared" si="245"/>
        <v>0</v>
      </c>
      <c r="WAG19" s="487">
        <f t="shared" si="245"/>
        <v>0</v>
      </c>
      <c r="WAH19" s="487">
        <f t="shared" si="245"/>
        <v>0</v>
      </c>
      <c r="WAI19" s="487">
        <f t="shared" si="245"/>
        <v>0</v>
      </c>
      <c r="WAJ19" s="487">
        <f t="shared" si="245"/>
        <v>0</v>
      </c>
      <c r="WAK19" s="487">
        <f t="shared" si="245"/>
        <v>0</v>
      </c>
      <c r="WAL19" s="487">
        <f t="shared" si="245"/>
        <v>0</v>
      </c>
      <c r="WAM19" s="487">
        <f t="shared" si="245"/>
        <v>0</v>
      </c>
      <c r="WAN19" s="487">
        <f t="shared" si="245"/>
        <v>0</v>
      </c>
      <c r="WAO19" s="487">
        <f t="shared" si="245"/>
        <v>0</v>
      </c>
      <c r="WAP19" s="487">
        <f t="shared" si="245"/>
        <v>0</v>
      </c>
      <c r="WAQ19" s="487">
        <f t="shared" si="245"/>
        <v>0</v>
      </c>
      <c r="WAR19" s="487">
        <f t="shared" si="245"/>
        <v>0</v>
      </c>
      <c r="WAS19" s="487">
        <f t="shared" si="245"/>
        <v>0</v>
      </c>
      <c r="WAT19" s="487">
        <f t="shared" si="245"/>
        <v>0</v>
      </c>
      <c r="WAU19" s="487">
        <f t="shared" si="245"/>
        <v>0</v>
      </c>
      <c r="WAV19" s="487">
        <f t="shared" si="245"/>
        <v>0</v>
      </c>
      <c r="WAW19" s="487">
        <f t="shared" si="245"/>
        <v>0</v>
      </c>
      <c r="WAX19" s="487">
        <f t="shared" si="245"/>
        <v>0</v>
      </c>
      <c r="WAY19" s="487">
        <f t="shared" si="245"/>
        <v>0</v>
      </c>
      <c r="WAZ19" s="487">
        <f t="shared" si="245"/>
        <v>0</v>
      </c>
      <c r="WBA19" s="487">
        <f t="shared" si="245"/>
        <v>0</v>
      </c>
      <c r="WBB19" s="487">
        <f t="shared" si="245"/>
        <v>0</v>
      </c>
      <c r="WBC19" s="487">
        <f t="shared" si="245"/>
        <v>0</v>
      </c>
      <c r="WBD19" s="487">
        <f t="shared" si="245"/>
        <v>0</v>
      </c>
      <c r="WBE19" s="487">
        <f t="shared" si="245"/>
        <v>0</v>
      </c>
      <c r="WBF19" s="487">
        <f t="shared" si="245"/>
        <v>0</v>
      </c>
      <c r="WBG19" s="487">
        <f t="shared" si="245"/>
        <v>0</v>
      </c>
      <c r="WBH19" s="487">
        <f t="shared" si="245"/>
        <v>0</v>
      </c>
      <c r="WBI19" s="487">
        <f t="shared" si="245"/>
        <v>0</v>
      </c>
      <c r="WBJ19" s="487">
        <f t="shared" si="245"/>
        <v>0</v>
      </c>
      <c r="WBK19" s="487">
        <f t="shared" si="245"/>
        <v>0</v>
      </c>
      <c r="WBL19" s="487">
        <f t="shared" si="245"/>
        <v>0</v>
      </c>
      <c r="WBM19" s="487">
        <f t="shared" si="245"/>
        <v>0</v>
      </c>
      <c r="WBN19" s="487">
        <f t="shared" si="245"/>
        <v>0</v>
      </c>
      <c r="WBO19" s="487">
        <f t="shared" si="245"/>
        <v>0</v>
      </c>
      <c r="WBP19" s="487">
        <f t="shared" si="245"/>
        <v>0</v>
      </c>
      <c r="WBQ19" s="487">
        <f t="shared" si="245"/>
        <v>0</v>
      </c>
      <c r="WBR19" s="487">
        <f t="shared" si="245"/>
        <v>0</v>
      </c>
      <c r="WBS19" s="487">
        <f t="shared" si="245"/>
        <v>0</v>
      </c>
      <c r="WBT19" s="487">
        <f t="shared" si="245"/>
        <v>0</v>
      </c>
      <c r="WBU19" s="487">
        <f t="shared" ref="WBU19:WEF19" si="246">WBQ8</f>
        <v>0</v>
      </c>
      <c r="WBV19" s="487">
        <f t="shared" si="246"/>
        <v>0</v>
      </c>
      <c r="WBW19" s="487">
        <f t="shared" si="246"/>
        <v>0</v>
      </c>
      <c r="WBX19" s="487">
        <f t="shared" si="246"/>
        <v>0</v>
      </c>
      <c r="WBY19" s="487">
        <f t="shared" si="246"/>
        <v>0</v>
      </c>
      <c r="WBZ19" s="487">
        <f t="shared" si="246"/>
        <v>0</v>
      </c>
      <c r="WCA19" s="487">
        <f t="shared" si="246"/>
        <v>0</v>
      </c>
      <c r="WCB19" s="487">
        <f t="shared" si="246"/>
        <v>0</v>
      </c>
      <c r="WCC19" s="487">
        <f t="shared" si="246"/>
        <v>0</v>
      </c>
      <c r="WCD19" s="487">
        <f t="shared" si="246"/>
        <v>0</v>
      </c>
      <c r="WCE19" s="487">
        <f t="shared" si="246"/>
        <v>0</v>
      </c>
      <c r="WCF19" s="487">
        <f t="shared" si="246"/>
        <v>0</v>
      </c>
      <c r="WCG19" s="487">
        <f t="shared" si="246"/>
        <v>0</v>
      </c>
      <c r="WCH19" s="487">
        <f t="shared" si="246"/>
        <v>0</v>
      </c>
      <c r="WCI19" s="487">
        <f t="shared" si="246"/>
        <v>0</v>
      </c>
      <c r="WCJ19" s="487">
        <f t="shared" si="246"/>
        <v>0</v>
      </c>
      <c r="WCK19" s="487">
        <f t="shared" si="246"/>
        <v>0</v>
      </c>
      <c r="WCL19" s="487">
        <f t="shared" si="246"/>
        <v>0</v>
      </c>
      <c r="WCM19" s="487">
        <f t="shared" si="246"/>
        <v>0</v>
      </c>
      <c r="WCN19" s="487">
        <f t="shared" si="246"/>
        <v>0</v>
      </c>
      <c r="WCO19" s="487">
        <f t="shared" si="246"/>
        <v>0</v>
      </c>
      <c r="WCP19" s="487">
        <f t="shared" si="246"/>
        <v>0</v>
      </c>
      <c r="WCQ19" s="487">
        <f t="shared" si="246"/>
        <v>0</v>
      </c>
      <c r="WCR19" s="487">
        <f t="shared" si="246"/>
        <v>0</v>
      </c>
      <c r="WCS19" s="487">
        <f t="shared" si="246"/>
        <v>0</v>
      </c>
      <c r="WCT19" s="487">
        <f t="shared" si="246"/>
        <v>0</v>
      </c>
      <c r="WCU19" s="487">
        <f t="shared" si="246"/>
        <v>0</v>
      </c>
      <c r="WCV19" s="487">
        <f t="shared" si="246"/>
        <v>0</v>
      </c>
      <c r="WCW19" s="487">
        <f t="shared" si="246"/>
        <v>0</v>
      </c>
      <c r="WCX19" s="487">
        <f t="shared" si="246"/>
        <v>0</v>
      </c>
      <c r="WCY19" s="487">
        <f t="shared" si="246"/>
        <v>0</v>
      </c>
      <c r="WCZ19" s="487">
        <f t="shared" si="246"/>
        <v>0</v>
      </c>
      <c r="WDA19" s="487">
        <f t="shared" si="246"/>
        <v>0</v>
      </c>
      <c r="WDB19" s="487">
        <f t="shared" si="246"/>
        <v>0</v>
      </c>
      <c r="WDC19" s="487">
        <f t="shared" si="246"/>
        <v>0</v>
      </c>
      <c r="WDD19" s="487">
        <f t="shared" si="246"/>
        <v>0</v>
      </c>
      <c r="WDE19" s="487">
        <f t="shared" si="246"/>
        <v>0</v>
      </c>
      <c r="WDF19" s="487">
        <f t="shared" si="246"/>
        <v>0</v>
      </c>
      <c r="WDG19" s="487">
        <f t="shared" si="246"/>
        <v>0</v>
      </c>
      <c r="WDH19" s="487">
        <f t="shared" si="246"/>
        <v>0</v>
      </c>
      <c r="WDI19" s="487">
        <f t="shared" si="246"/>
        <v>0</v>
      </c>
      <c r="WDJ19" s="487">
        <f t="shared" si="246"/>
        <v>0</v>
      </c>
      <c r="WDK19" s="487">
        <f t="shared" si="246"/>
        <v>0</v>
      </c>
      <c r="WDL19" s="487">
        <f t="shared" si="246"/>
        <v>0</v>
      </c>
      <c r="WDM19" s="487">
        <f t="shared" si="246"/>
        <v>0</v>
      </c>
      <c r="WDN19" s="487">
        <f t="shared" si="246"/>
        <v>0</v>
      </c>
      <c r="WDO19" s="487">
        <f t="shared" si="246"/>
        <v>0</v>
      </c>
      <c r="WDP19" s="487">
        <f t="shared" si="246"/>
        <v>0</v>
      </c>
      <c r="WDQ19" s="487">
        <f t="shared" si="246"/>
        <v>0</v>
      </c>
      <c r="WDR19" s="487">
        <f t="shared" si="246"/>
        <v>0</v>
      </c>
      <c r="WDS19" s="487">
        <f t="shared" si="246"/>
        <v>0</v>
      </c>
      <c r="WDT19" s="487">
        <f t="shared" si="246"/>
        <v>0</v>
      </c>
      <c r="WDU19" s="487">
        <f t="shared" si="246"/>
        <v>0</v>
      </c>
      <c r="WDV19" s="487">
        <f t="shared" si="246"/>
        <v>0</v>
      </c>
      <c r="WDW19" s="487">
        <f t="shared" si="246"/>
        <v>0</v>
      </c>
      <c r="WDX19" s="487">
        <f t="shared" si="246"/>
        <v>0</v>
      </c>
      <c r="WDY19" s="487">
        <f t="shared" si="246"/>
        <v>0</v>
      </c>
      <c r="WDZ19" s="487">
        <f t="shared" si="246"/>
        <v>0</v>
      </c>
      <c r="WEA19" s="487">
        <f t="shared" si="246"/>
        <v>0</v>
      </c>
      <c r="WEB19" s="487">
        <f t="shared" si="246"/>
        <v>0</v>
      </c>
      <c r="WEC19" s="487">
        <f t="shared" si="246"/>
        <v>0</v>
      </c>
      <c r="WED19" s="487">
        <f t="shared" si="246"/>
        <v>0</v>
      </c>
      <c r="WEE19" s="487">
        <f t="shared" si="246"/>
        <v>0</v>
      </c>
      <c r="WEF19" s="487">
        <f t="shared" si="246"/>
        <v>0</v>
      </c>
      <c r="WEG19" s="487">
        <f t="shared" ref="WEG19:WGR19" si="247">WEC8</f>
        <v>0</v>
      </c>
      <c r="WEH19" s="487">
        <f t="shared" si="247"/>
        <v>0</v>
      </c>
      <c r="WEI19" s="487">
        <f t="shared" si="247"/>
        <v>0</v>
      </c>
      <c r="WEJ19" s="487">
        <f t="shared" si="247"/>
        <v>0</v>
      </c>
      <c r="WEK19" s="487">
        <f t="shared" si="247"/>
        <v>0</v>
      </c>
      <c r="WEL19" s="487">
        <f t="shared" si="247"/>
        <v>0</v>
      </c>
      <c r="WEM19" s="487">
        <f t="shared" si="247"/>
        <v>0</v>
      </c>
      <c r="WEN19" s="487">
        <f t="shared" si="247"/>
        <v>0</v>
      </c>
      <c r="WEO19" s="487">
        <f t="shared" si="247"/>
        <v>0</v>
      </c>
      <c r="WEP19" s="487">
        <f t="shared" si="247"/>
        <v>0</v>
      </c>
      <c r="WEQ19" s="487">
        <f t="shared" si="247"/>
        <v>0</v>
      </c>
      <c r="WER19" s="487">
        <f t="shared" si="247"/>
        <v>0</v>
      </c>
      <c r="WES19" s="487">
        <f t="shared" si="247"/>
        <v>0</v>
      </c>
      <c r="WET19" s="487">
        <f t="shared" si="247"/>
        <v>0</v>
      </c>
      <c r="WEU19" s="487">
        <f t="shared" si="247"/>
        <v>0</v>
      </c>
      <c r="WEV19" s="487">
        <f t="shared" si="247"/>
        <v>0</v>
      </c>
      <c r="WEW19" s="487">
        <f t="shared" si="247"/>
        <v>0</v>
      </c>
      <c r="WEX19" s="487">
        <f t="shared" si="247"/>
        <v>0</v>
      </c>
      <c r="WEY19" s="487">
        <f t="shared" si="247"/>
        <v>0</v>
      </c>
      <c r="WEZ19" s="487">
        <f t="shared" si="247"/>
        <v>0</v>
      </c>
      <c r="WFA19" s="487">
        <f t="shared" si="247"/>
        <v>0</v>
      </c>
      <c r="WFB19" s="487">
        <f t="shared" si="247"/>
        <v>0</v>
      </c>
      <c r="WFC19" s="487">
        <f t="shared" si="247"/>
        <v>0</v>
      </c>
      <c r="WFD19" s="487">
        <f t="shared" si="247"/>
        <v>0</v>
      </c>
      <c r="WFE19" s="487">
        <f t="shared" si="247"/>
        <v>0</v>
      </c>
      <c r="WFF19" s="487">
        <f t="shared" si="247"/>
        <v>0</v>
      </c>
      <c r="WFG19" s="487">
        <f t="shared" si="247"/>
        <v>0</v>
      </c>
      <c r="WFH19" s="487">
        <f t="shared" si="247"/>
        <v>0</v>
      </c>
      <c r="WFI19" s="487">
        <f t="shared" si="247"/>
        <v>0</v>
      </c>
      <c r="WFJ19" s="487">
        <f t="shared" si="247"/>
        <v>0</v>
      </c>
      <c r="WFK19" s="487">
        <f t="shared" si="247"/>
        <v>0</v>
      </c>
      <c r="WFL19" s="487">
        <f t="shared" si="247"/>
        <v>0</v>
      </c>
      <c r="WFM19" s="487">
        <f t="shared" si="247"/>
        <v>0</v>
      </c>
      <c r="WFN19" s="487">
        <f t="shared" si="247"/>
        <v>0</v>
      </c>
      <c r="WFO19" s="487">
        <f t="shared" si="247"/>
        <v>0</v>
      </c>
      <c r="WFP19" s="487">
        <f t="shared" si="247"/>
        <v>0</v>
      </c>
      <c r="WFQ19" s="487">
        <f t="shared" si="247"/>
        <v>0</v>
      </c>
      <c r="WFR19" s="487">
        <f t="shared" si="247"/>
        <v>0</v>
      </c>
      <c r="WFS19" s="487">
        <f t="shared" si="247"/>
        <v>0</v>
      </c>
      <c r="WFT19" s="487">
        <f t="shared" si="247"/>
        <v>0</v>
      </c>
      <c r="WFU19" s="487">
        <f t="shared" si="247"/>
        <v>0</v>
      </c>
      <c r="WFV19" s="487">
        <f t="shared" si="247"/>
        <v>0</v>
      </c>
      <c r="WFW19" s="487">
        <f t="shared" si="247"/>
        <v>0</v>
      </c>
      <c r="WFX19" s="487">
        <f t="shared" si="247"/>
        <v>0</v>
      </c>
      <c r="WFY19" s="487">
        <f t="shared" si="247"/>
        <v>0</v>
      </c>
      <c r="WFZ19" s="487">
        <f t="shared" si="247"/>
        <v>0</v>
      </c>
      <c r="WGA19" s="487">
        <f t="shared" si="247"/>
        <v>0</v>
      </c>
      <c r="WGB19" s="487">
        <f t="shared" si="247"/>
        <v>0</v>
      </c>
      <c r="WGC19" s="487">
        <f t="shared" si="247"/>
        <v>0</v>
      </c>
      <c r="WGD19" s="487">
        <f t="shared" si="247"/>
        <v>0</v>
      </c>
      <c r="WGE19" s="487">
        <f t="shared" si="247"/>
        <v>0</v>
      </c>
      <c r="WGF19" s="487">
        <f t="shared" si="247"/>
        <v>0</v>
      </c>
      <c r="WGG19" s="487">
        <f t="shared" si="247"/>
        <v>0</v>
      </c>
      <c r="WGH19" s="487">
        <f t="shared" si="247"/>
        <v>0</v>
      </c>
      <c r="WGI19" s="487">
        <f t="shared" si="247"/>
        <v>0</v>
      </c>
      <c r="WGJ19" s="487">
        <f t="shared" si="247"/>
        <v>0</v>
      </c>
      <c r="WGK19" s="487">
        <f t="shared" si="247"/>
        <v>0</v>
      </c>
      <c r="WGL19" s="487">
        <f t="shared" si="247"/>
        <v>0</v>
      </c>
      <c r="WGM19" s="487">
        <f t="shared" si="247"/>
        <v>0</v>
      </c>
      <c r="WGN19" s="487">
        <f t="shared" si="247"/>
        <v>0</v>
      </c>
      <c r="WGO19" s="487">
        <f t="shared" si="247"/>
        <v>0</v>
      </c>
      <c r="WGP19" s="487">
        <f t="shared" si="247"/>
        <v>0</v>
      </c>
      <c r="WGQ19" s="487">
        <f t="shared" si="247"/>
        <v>0</v>
      </c>
      <c r="WGR19" s="487">
        <f t="shared" si="247"/>
        <v>0</v>
      </c>
      <c r="WGS19" s="487">
        <f t="shared" ref="WGS19:WJD19" si="248">WGO8</f>
        <v>0</v>
      </c>
      <c r="WGT19" s="487">
        <f t="shared" si="248"/>
        <v>0</v>
      </c>
      <c r="WGU19" s="487">
        <f t="shared" si="248"/>
        <v>0</v>
      </c>
      <c r="WGV19" s="487">
        <f t="shared" si="248"/>
        <v>0</v>
      </c>
      <c r="WGW19" s="487">
        <f t="shared" si="248"/>
        <v>0</v>
      </c>
      <c r="WGX19" s="487">
        <f t="shared" si="248"/>
        <v>0</v>
      </c>
      <c r="WGY19" s="487">
        <f t="shared" si="248"/>
        <v>0</v>
      </c>
      <c r="WGZ19" s="487">
        <f t="shared" si="248"/>
        <v>0</v>
      </c>
      <c r="WHA19" s="487">
        <f t="shared" si="248"/>
        <v>0</v>
      </c>
      <c r="WHB19" s="487">
        <f t="shared" si="248"/>
        <v>0</v>
      </c>
      <c r="WHC19" s="487">
        <f t="shared" si="248"/>
        <v>0</v>
      </c>
      <c r="WHD19" s="487">
        <f t="shared" si="248"/>
        <v>0</v>
      </c>
      <c r="WHE19" s="487">
        <f t="shared" si="248"/>
        <v>0</v>
      </c>
      <c r="WHF19" s="487">
        <f t="shared" si="248"/>
        <v>0</v>
      </c>
      <c r="WHG19" s="487">
        <f t="shared" si="248"/>
        <v>0</v>
      </c>
      <c r="WHH19" s="487">
        <f t="shared" si="248"/>
        <v>0</v>
      </c>
      <c r="WHI19" s="487">
        <f t="shared" si="248"/>
        <v>0</v>
      </c>
      <c r="WHJ19" s="487">
        <f t="shared" si="248"/>
        <v>0</v>
      </c>
      <c r="WHK19" s="487">
        <f t="shared" si="248"/>
        <v>0</v>
      </c>
      <c r="WHL19" s="487">
        <f t="shared" si="248"/>
        <v>0</v>
      </c>
      <c r="WHM19" s="487">
        <f t="shared" si="248"/>
        <v>0</v>
      </c>
      <c r="WHN19" s="487">
        <f t="shared" si="248"/>
        <v>0</v>
      </c>
      <c r="WHO19" s="487">
        <f t="shared" si="248"/>
        <v>0</v>
      </c>
      <c r="WHP19" s="487">
        <f t="shared" si="248"/>
        <v>0</v>
      </c>
      <c r="WHQ19" s="487">
        <f t="shared" si="248"/>
        <v>0</v>
      </c>
      <c r="WHR19" s="487">
        <f t="shared" si="248"/>
        <v>0</v>
      </c>
      <c r="WHS19" s="487">
        <f t="shared" si="248"/>
        <v>0</v>
      </c>
      <c r="WHT19" s="487">
        <f t="shared" si="248"/>
        <v>0</v>
      </c>
      <c r="WHU19" s="487">
        <f t="shared" si="248"/>
        <v>0</v>
      </c>
      <c r="WHV19" s="487">
        <f t="shared" si="248"/>
        <v>0</v>
      </c>
      <c r="WHW19" s="487">
        <f t="shared" si="248"/>
        <v>0</v>
      </c>
      <c r="WHX19" s="487">
        <f t="shared" si="248"/>
        <v>0</v>
      </c>
      <c r="WHY19" s="487">
        <f t="shared" si="248"/>
        <v>0</v>
      </c>
      <c r="WHZ19" s="487">
        <f t="shared" si="248"/>
        <v>0</v>
      </c>
      <c r="WIA19" s="487">
        <f t="shared" si="248"/>
        <v>0</v>
      </c>
      <c r="WIB19" s="487">
        <f t="shared" si="248"/>
        <v>0</v>
      </c>
      <c r="WIC19" s="487">
        <f t="shared" si="248"/>
        <v>0</v>
      </c>
      <c r="WID19" s="487">
        <f t="shared" si="248"/>
        <v>0</v>
      </c>
      <c r="WIE19" s="487">
        <f t="shared" si="248"/>
        <v>0</v>
      </c>
      <c r="WIF19" s="487">
        <f t="shared" si="248"/>
        <v>0</v>
      </c>
      <c r="WIG19" s="487">
        <f t="shared" si="248"/>
        <v>0</v>
      </c>
      <c r="WIH19" s="487">
        <f t="shared" si="248"/>
        <v>0</v>
      </c>
      <c r="WII19" s="487">
        <f t="shared" si="248"/>
        <v>0</v>
      </c>
      <c r="WIJ19" s="487">
        <f t="shared" si="248"/>
        <v>0</v>
      </c>
      <c r="WIK19" s="487">
        <f t="shared" si="248"/>
        <v>0</v>
      </c>
      <c r="WIL19" s="487">
        <f t="shared" si="248"/>
        <v>0</v>
      </c>
      <c r="WIM19" s="487">
        <f t="shared" si="248"/>
        <v>0</v>
      </c>
      <c r="WIN19" s="487">
        <f t="shared" si="248"/>
        <v>0</v>
      </c>
      <c r="WIO19" s="487">
        <f t="shared" si="248"/>
        <v>0</v>
      </c>
      <c r="WIP19" s="487">
        <f t="shared" si="248"/>
        <v>0</v>
      </c>
      <c r="WIQ19" s="487">
        <f t="shared" si="248"/>
        <v>0</v>
      </c>
      <c r="WIR19" s="487">
        <f t="shared" si="248"/>
        <v>0</v>
      </c>
      <c r="WIS19" s="487">
        <f t="shared" si="248"/>
        <v>0</v>
      </c>
      <c r="WIT19" s="487">
        <f t="shared" si="248"/>
        <v>0</v>
      </c>
      <c r="WIU19" s="487">
        <f t="shared" si="248"/>
        <v>0</v>
      </c>
      <c r="WIV19" s="487">
        <f t="shared" si="248"/>
        <v>0</v>
      </c>
      <c r="WIW19" s="487">
        <f t="shared" si="248"/>
        <v>0</v>
      </c>
      <c r="WIX19" s="487">
        <f t="shared" si="248"/>
        <v>0</v>
      </c>
      <c r="WIY19" s="487">
        <f t="shared" si="248"/>
        <v>0</v>
      </c>
      <c r="WIZ19" s="487">
        <f t="shared" si="248"/>
        <v>0</v>
      </c>
      <c r="WJA19" s="487">
        <f t="shared" si="248"/>
        <v>0</v>
      </c>
      <c r="WJB19" s="487">
        <f t="shared" si="248"/>
        <v>0</v>
      </c>
      <c r="WJC19" s="487">
        <f t="shared" si="248"/>
        <v>0</v>
      </c>
      <c r="WJD19" s="487">
        <f t="shared" si="248"/>
        <v>0</v>
      </c>
      <c r="WJE19" s="487">
        <f t="shared" ref="WJE19:WLP19" si="249">WJA8</f>
        <v>0</v>
      </c>
      <c r="WJF19" s="487">
        <f t="shared" si="249"/>
        <v>0</v>
      </c>
      <c r="WJG19" s="487">
        <f t="shared" si="249"/>
        <v>0</v>
      </c>
      <c r="WJH19" s="487">
        <f t="shared" si="249"/>
        <v>0</v>
      </c>
      <c r="WJI19" s="487">
        <f t="shared" si="249"/>
        <v>0</v>
      </c>
      <c r="WJJ19" s="487">
        <f t="shared" si="249"/>
        <v>0</v>
      </c>
      <c r="WJK19" s="487">
        <f t="shared" si="249"/>
        <v>0</v>
      </c>
      <c r="WJL19" s="487">
        <f t="shared" si="249"/>
        <v>0</v>
      </c>
      <c r="WJM19" s="487">
        <f t="shared" si="249"/>
        <v>0</v>
      </c>
      <c r="WJN19" s="487">
        <f t="shared" si="249"/>
        <v>0</v>
      </c>
      <c r="WJO19" s="487">
        <f t="shared" si="249"/>
        <v>0</v>
      </c>
      <c r="WJP19" s="487">
        <f t="shared" si="249"/>
        <v>0</v>
      </c>
      <c r="WJQ19" s="487">
        <f t="shared" si="249"/>
        <v>0</v>
      </c>
      <c r="WJR19" s="487">
        <f t="shared" si="249"/>
        <v>0</v>
      </c>
      <c r="WJS19" s="487">
        <f t="shared" si="249"/>
        <v>0</v>
      </c>
      <c r="WJT19" s="487">
        <f t="shared" si="249"/>
        <v>0</v>
      </c>
      <c r="WJU19" s="487">
        <f t="shared" si="249"/>
        <v>0</v>
      </c>
      <c r="WJV19" s="487">
        <f t="shared" si="249"/>
        <v>0</v>
      </c>
      <c r="WJW19" s="487">
        <f t="shared" si="249"/>
        <v>0</v>
      </c>
      <c r="WJX19" s="487">
        <f t="shared" si="249"/>
        <v>0</v>
      </c>
      <c r="WJY19" s="487">
        <f t="shared" si="249"/>
        <v>0</v>
      </c>
      <c r="WJZ19" s="487">
        <f t="shared" si="249"/>
        <v>0</v>
      </c>
      <c r="WKA19" s="487">
        <f t="shared" si="249"/>
        <v>0</v>
      </c>
      <c r="WKB19" s="487">
        <f t="shared" si="249"/>
        <v>0</v>
      </c>
      <c r="WKC19" s="487">
        <f t="shared" si="249"/>
        <v>0</v>
      </c>
      <c r="WKD19" s="487">
        <f t="shared" si="249"/>
        <v>0</v>
      </c>
      <c r="WKE19" s="487">
        <f t="shared" si="249"/>
        <v>0</v>
      </c>
      <c r="WKF19" s="487">
        <f t="shared" si="249"/>
        <v>0</v>
      </c>
      <c r="WKG19" s="487">
        <f t="shared" si="249"/>
        <v>0</v>
      </c>
      <c r="WKH19" s="487">
        <f t="shared" si="249"/>
        <v>0</v>
      </c>
      <c r="WKI19" s="487">
        <f t="shared" si="249"/>
        <v>0</v>
      </c>
      <c r="WKJ19" s="487">
        <f t="shared" si="249"/>
        <v>0</v>
      </c>
      <c r="WKK19" s="487">
        <f t="shared" si="249"/>
        <v>0</v>
      </c>
      <c r="WKL19" s="487">
        <f t="shared" si="249"/>
        <v>0</v>
      </c>
      <c r="WKM19" s="487">
        <f t="shared" si="249"/>
        <v>0</v>
      </c>
      <c r="WKN19" s="487">
        <f t="shared" si="249"/>
        <v>0</v>
      </c>
      <c r="WKO19" s="487">
        <f t="shared" si="249"/>
        <v>0</v>
      </c>
      <c r="WKP19" s="487">
        <f t="shared" si="249"/>
        <v>0</v>
      </c>
      <c r="WKQ19" s="487">
        <f t="shared" si="249"/>
        <v>0</v>
      </c>
      <c r="WKR19" s="487">
        <f t="shared" si="249"/>
        <v>0</v>
      </c>
      <c r="WKS19" s="487">
        <f t="shared" si="249"/>
        <v>0</v>
      </c>
      <c r="WKT19" s="487">
        <f t="shared" si="249"/>
        <v>0</v>
      </c>
      <c r="WKU19" s="487">
        <f t="shared" si="249"/>
        <v>0</v>
      </c>
      <c r="WKV19" s="487">
        <f t="shared" si="249"/>
        <v>0</v>
      </c>
      <c r="WKW19" s="487">
        <f t="shared" si="249"/>
        <v>0</v>
      </c>
      <c r="WKX19" s="487">
        <f t="shared" si="249"/>
        <v>0</v>
      </c>
      <c r="WKY19" s="487">
        <f t="shared" si="249"/>
        <v>0</v>
      </c>
      <c r="WKZ19" s="487">
        <f t="shared" si="249"/>
        <v>0</v>
      </c>
      <c r="WLA19" s="487">
        <f t="shared" si="249"/>
        <v>0</v>
      </c>
      <c r="WLB19" s="487">
        <f t="shared" si="249"/>
        <v>0</v>
      </c>
      <c r="WLC19" s="487">
        <f t="shared" si="249"/>
        <v>0</v>
      </c>
      <c r="WLD19" s="487">
        <f t="shared" si="249"/>
        <v>0</v>
      </c>
      <c r="WLE19" s="487">
        <f t="shared" si="249"/>
        <v>0</v>
      </c>
      <c r="WLF19" s="487">
        <f t="shared" si="249"/>
        <v>0</v>
      </c>
      <c r="WLG19" s="487">
        <f t="shared" si="249"/>
        <v>0</v>
      </c>
      <c r="WLH19" s="487">
        <f t="shared" si="249"/>
        <v>0</v>
      </c>
      <c r="WLI19" s="487">
        <f t="shared" si="249"/>
        <v>0</v>
      </c>
      <c r="WLJ19" s="487">
        <f t="shared" si="249"/>
        <v>0</v>
      </c>
      <c r="WLK19" s="487">
        <f t="shared" si="249"/>
        <v>0</v>
      </c>
      <c r="WLL19" s="487">
        <f t="shared" si="249"/>
        <v>0</v>
      </c>
      <c r="WLM19" s="487">
        <f t="shared" si="249"/>
        <v>0</v>
      </c>
      <c r="WLN19" s="487">
        <f t="shared" si="249"/>
        <v>0</v>
      </c>
      <c r="WLO19" s="487">
        <f t="shared" si="249"/>
        <v>0</v>
      </c>
      <c r="WLP19" s="487">
        <f t="shared" si="249"/>
        <v>0</v>
      </c>
      <c r="WLQ19" s="487">
        <f t="shared" ref="WLQ19:WOB19" si="250">WLM8</f>
        <v>0</v>
      </c>
      <c r="WLR19" s="487">
        <f t="shared" si="250"/>
        <v>0</v>
      </c>
      <c r="WLS19" s="487">
        <f t="shared" si="250"/>
        <v>0</v>
      </c>
      <c r="WLT19" s="487">
        <f t="shared" si="250"/>
        <v>0</v>
      </c>
      <c r="WLU19" s="487">
        <f t="shared" si="250"/>
        <v>0</v>
      </c>
      <c r="WLV19" s="487">
        <f t="shared" si="250"/>
        <v>0</v>
      </c>
      <c r="WLW19" s="487">
        <f t="shared" si="250"/>
        <v>0</v>
      </c>
      <c r="WLX19" s="487">
        <f t="shared" si="250"/>
        <v>0</v>
      </c>
      <c r="WLY19" s="487">
        <f t="shared" si="250"/>
        <v>0</v>
      </c>
      <c r="WLZ19" s="487">
        <f t="shared" si="250"/>
        <v>0</v>
      </c>
      <c r="WMA19" s="487">
        <f t="shared" si="250"/>
        <v>0</v>
      </c>
      <c r="WMB19" s="487">
        <f t="shared" si="250"/>
        <v>0</v>
      </c>
      <c r="WMC19" s="487">
        <f t="shared" si="250"/>
        <v>0</v>
      </c>
      <c r="WMD19" s="487">
        <f t="shared" si="250"/>
        <v>0</v>
      </c>
      <c r="WME19" s="487">
        <f t="shared" si="250"/>
        <v>0</v>
      </c>
      <c r="WMF19" s="487">
        <f t="shared" si="250"/>
        <v>0</v>
      </c>
      <c r="WMG19" s="487">
        <f t="shared" si="250"/>
        <v>0</v>
      </c>
      <c r="WMH19" s="487">
        <f t="shared" si="250"/>
        <v>0</v>
      </c>
      <c r="WMI19" s="487">
        <f t="shared" si="250"/>
        <v>0</v>
      </c>
      <c r="WMJ19" s="487">
        <f t="shared" si="250"/>
        <v>0</v>
      </c>
      <c r="WMK19" s="487">
        <f t="shared" si="250"/>
        <v>0</v>
      </c>
      <c r="WML19" s="487">
        <f t="shared" si="250"/>
        <v>0</v>
      </c>
      <c r="WMM19" s="487">
        <f t="shared" si="250"/>
        <v>0</v>
      </c>
      <c r="WMN19" s="487">
        <f t="shared" si="250"/>
        <v>0</v>
      </c>
      <c r="WMO19" s="487">
        <f t="shared" si="250"/>
        <v>0</v>
      </c>
      <c r="WMP19" s="487">
        <f t="shared" si="250"/>
        <v>0</v>
      </c>
      <c r="WMQ19" s="487">
        <f t="shared" si="250"/>
        <v>0</v>
      </c>
      <c r="WMR19" s="487">
        <f t="shared" si="250"/>
        <v>0</v>
      </c>
      <c r="WMS19" s="487">
        <f t="shared" si="250"/>
        <v>0</v>
      </c>
      <c r="WMT19" s="487">
        <f t="shared" si="250"/>
        <v>0</v>
      </c>
      <c r="WMU19" s="487">
        <f t="shared" si="250"/>
        <v>0</v>
      </c>
      <c r="WMV19" s="487">
        <f t="shared" si="250"/>
        <v>0</v>
      </c>
      <c r="WMW19" s="487">
        <f t="shared" si="250"/>
        <v>0</v>
      </c>
      <c r="WMX19" s="487">
        <f t="shared" si="250"/>
        <v>0</v>
      </c>
      <c r="WMY19" s="487">
        <f t="shared" si="250"/>
        <v>0</v>
      </c>
      <c r="WMZ19" s="487">
        <f t="shared" si="250"/>
        <v>0</v>
      </c>
      <c r="WNA19" s="487">
        <f t="shared" si="250"/>
        <v>0</v>
      </c>
      <c r="WNB19" s="487">
        <f t="shared" si="250"/>
        <v>0</v>
      </c>
      <c r="WNC19" s="487">
        <f t="shared" si="250"/>
        <v>0</v>
      </c>
      <c r="WND19" s="487">
        <f t="shared" si="250"/>
        <v>0</v>
      </c>
      <c r="WNE19" s="487">
        <f t="shared" si="250"/>
        <v>0</v>
      </c>
      <c r="WNF19" s="487">
        <f t="shared" si="250"/>
        <v>0</v>
      </c>
      <c r="WNG19" s="487">
        <f t="shared" si="250"/>
        <v>0</v>
      </c>
      <c r="WNH19" s="487">
        <f t="shared" si="250"/>
        <v>0</v>
      </c>
      <c r="WNI19" s="487">
        <f t="shared" si="250"/>
        <v>0</v>
      </c>
      <c r="WNJ19" s="487">
        <f t="shared" si="250"/>
        <v>0</v>
      </c>
      <c r="WNK19" s="487">
        <f t="shared" si="250"/>
        <v>0</v>
      </c>
      <c r="WNL19" s="487">
        <f t="shared" si="250"/>
        <v>0</v>
      </c>
      <c r="WNM19" s="487">
        <f t="shared" si="250"/>
        <v>0</v>
      </c>
      <c r="WNN19" s="487">
        <f t="shared" si="250"/>
        <v>0</v>
      </c>
      <c r="WNO19" s="487">
        <f t="shared" si="250"/>
        <v>0</v>
      </c>
      <c r="WNP19" s="487">
        <f t="shared" si="250"/>
        <v>0</v>
      </c>
      <c r="WNQ19" s="487">
        <f t="shared" si="250"/>
        <v>0</v>
      </c>
      <c r="WNR19" s="487">
        <f t="shared" si="250"/>
        <v>0</v>
      </c>
      <c r="WNS19" s="487">
        <f t="shared" si="250"/>
        <v>0</v>
      </c>
      <c r="WNT19" s="487">
        <f t="shared" si="250"/>
        <v>0</v>
      </c>
      <c r="WNU19" s="487">
        <f t="shared" si="250"/>
        <v>0</v>
      </c>
      <c r="WNV19" s="487">
        <f t="shared" si="250"/>
        <v>0</v>
      </c>
      <c r="WNW19" s="487">
        <f t="shared" si="250"/>
        <v>0</v>
      </c>
      <c r="WNX19" s="487">
        <f t="shared" si="250"/>
        <v>0</v>
      </c>
      <c r="WNY19" s="487">
        <f t="shared" si="250"/>
        <v>0</v>
      </c>
      <c r="WNZ19" s="487">
        <f t="shared" si="250"/>
        <v>0</v>
      </c>
      <c r="WOA19" s="487">
        <f t="shared" si="250"/>
        <v>0</v>
      </c>
      <c r="WOB19" s="487">
        <f t="shared" si="250"/>
        <v>0</v>
      </c>
      <c r="WOC19" s="487">
        <f t="shared" ref="WOC19:WQN19" si="251">WNY8</f>
        <v>0</v>
      </c>
      <c r="WOD19" s="487">
        <f t="shared" si="251"/>
        <v>0</v>
      </c>
      <c r="WOE19" s="487">
        <f t="shared" si="251"/>
        <v>0</v>
      </c>
      <c r="WOF19" s="487">
        <f t="shared" si="251"/>
        <v>0</v>
      </c>
      <c r="WOG19" s="487">
        <f t="shared" si="251"/>
        <v>0</v>
      </c>
      <c r="WOH19" s="487">
        <f t="shared" si="251"/>
        <v>0</v>
      </c>
      <c r="WOI19" s="487">
        <f t="shared" si="251"/>
        <v>0</v>
      </c>
      <c r="WOJ19" s="487">
        <f t="shared" si="251"/>
        <v>0</v>
      </c>
      <c r="WOK19" s="487">
        <f t="shared" si="251"/>
        <v>0</v>
      </c>
      <c r="WOL19" s="487">
        <f t="shared" si="251"/>
        <v>0</v>
      </c>
      <c r="WOM19" s="487">
        <f t="shared" si="251"/>
        <v>0</v>
      </c>
      <c r="WON19" s="487">
        <f t="shared" si="251"/>
        <v>0</v>
      </c>
      <c r="WOO19" s="487">
        <f t="shared" si="251"/>
        <v>0</v>
      </c>
      <c r="WOP19" s="487">
        <f t="shared" si="251"/>
        <v>0</v>
      </c>
      <c r="WOQ19" s="487">
        <f t="shared" si="251"/>
        <v>0</v>
      </c>
      <c r="WOR19" s="487">
        <f t="shared" si="251"/>
        <v>0</v>
      </c>
      <c r="WOS19" s="487">
        <f t="shared" si="251"/>
        <v>0</v>
      </c>
      <c r="WOT19" s="487">
        <f t="shared" si="251"/>
        <v>0</v>
      </c>
      <c r="WOU19" s="487">
        <f t="shared" si="251"/>
        <v>0</v>
      </c>
      <c r="WOV19" s="487">
        <f t="shared" si="251"/>
        <v>0</v>
      </c>
      <c r="WOW19" s="487">
        <f t="shared" si="251"/>
        <v>0</v>
      </c>
      <c r="WOX19" s="487">
        <f t="shared" si="251"/>
        <v>0</v>
      </c>
      <c r="WOY19" s="487">
        <f t="shared" si="251"/>
        <v>0</v>
      </c>
      <c r="WOZ19" s="487">
        <f t="shared" si="251"/>
        <v>0</v>
      </c>
      <c r="WPA19" s="487">
        <f t="shared" si="251"/>
        <v>0</v>
      </c>
      <c r="WPB19" s="487">
        <f t="shared" si="251"/>
        <v>0</v>
      </c>
      <c r="WPC19" s="487">
        <f t="shared" si="251"/>
        <v>0</v>
      </c>
      <c r="WPD19" s="487">
        <f t="shared" si="251"/>
        <v>0</v>
      </c>
      <c r="WPE19" s="487">
        <f t="shared" si="251"/>
        <v>0</v>
      </c>
      <c r="WPF19" s="487">
        <f t="shared" si="251"/>
        <v>0</v>
      </c>
      <c r="WPG19" s="487">
        <f t="shared" si="251"/>
        <v>0</v>
      </c>
      <c r="WPH19" s="487">
        <f t="shared" si="251"/>
        <v>0</v>
      </c>
      <c r="WPI19" s="487">
        <f t="shared" si="251"/>
        <v>0</v>
      </c>
      <c r="WPJ19" s="487">
        <f t="shared" si="251"/>
        <v>0</v>
      </c>
      <c r="WPK19" s="487">
        <f t="shared" si="251"/>
        <v>0</v>
      </c>
      <c r="WPL19" s="487">
        <f t="shared" si="251"/>
        <v>0</v>
      </c>
      <c r="WPM19" s="487">
        <f t="shared" si="251"/>
        <v>0</v>
      </c>
      <c r="WPN19" s="487">
        <f t="shared" si="251"/>
        <v>0</v>
      </c>
      <c r="WPO19" s="487">
        <f t="shared" si="251"/>
        <v>0</v>
      </c>
      <c r="WPP19" s="487">
        <f t="shared" si="251"/>
        <v>0</v>
      </c>
      <c r="WPQ19" s="487">
        <f t="shared" si="251"/>
        <v>0</v>
      </c>
      <c r="WPR19" s="487">
        <f t="shared" si="251"/>
        <v>0</v>
      </c>
      <c r="WPS19" s="487">
        <f t="shared" si="251"/>
        <v>0</v>
      </c>
      <c r="WPT19" s="487">
        <f t="shared" si="251"/>
        <v>0</v>
      </c>
      <c r="WPU19" s="487">
        <f t="shared" si="251"/>
        <v>0</v>
      </c>
      <c r="WPV19" s="487">
        <f t="shared" si="251"/>
        <v>0</v>
      </c>
      <c r="WPW19" s="487">
        <f t="shared" si="251"/>
        <v>0</v>
      </c>
      <c r="WPX19" s="487">
        <f t="shared" si="251"/>
        <v>0</v>
      </c>
      <c r="WPY19" s="487">
        <f t="shared" si="251"/>
        <v>0</v>
      </c>
      <c r="WPZ19" s="487">
        <f t="shared" si="251"/>
        <v>0</v>
      </c>
      <c r="WQA19" s="487">
        <f t="shared" si="251"/>
        <v>0</v>
      </c>
      <c r="WQB19" s="487">
        <f t="shared" si="251"/>
        <v>0</v>
      </c>
      <c r="WQC19" s="487">
        <f t="shared" si="251"/>
        <v>0</v>
      </c>
      <c r="WQD19" s="487">
        <f t="shared" si="251"/>
        <v>0</v>
      </c>
      <c r="WQE19" s="487">
        <f t="shared" si="251"/>
        <v>0</v>
      </c>
      <c r="WQF19" s="487">
        <f t="shared" si="251"/>
        <v>0</v>
      </c>
      <c r="WQG19" s="487">
        <f t="shared" si="251"/>
        <v>0</v>
      </c>
      <c r="WQH19" s="487">
        <f t="shared" si="251"/>
        <v>0</v>
      </c>
      <c r="WQI19" s="487">
        <f t="shared" si="251"/>
        <v>0</v>
      </c>
      <c r="WQJ19" s="487">
        <f t="shared" si="251"/>
        <v>0</v>
      </c>
      <c r="WQK19" s="487">
        <f t="shared" si="251"/>
        <v>0</v>
      </c>
      <c r="WQL19" s="487">
        <f t="shared" si="251"/>
        <v>0</v>
      </c>
      <c r="WQM19" s="487">
        <f t="shared" si="251"/>
        <v>0</v>
      </c>
      <c r="WQN19" s="487">
        <f t="shared" si="251"/>
        <v>0</v>
      </c>
      <c r="WQO19" s="487">
        <f t="shared" ref="WQO19:WSZ19" si="252">WQK8</f>
        <v>0</v>
      </c>
      <c r="WQP19" s="487">
        <f t="shared" si="252"/>
        <v>0</v>
      </c>
      <c r="WQQ19" s="487">
        <f t="shared" si="252"/>
        <v>0</v>
      </c>
      <c r="WQR19" s="487">
        <f t="shared" si="252"/>
        <v>0</v>
      </c>
      <c r="WQS19" s="487">
        <f t="shared" si="252"/>
        <v>0</v>
      </c>
      <c r="WQT19" s="487">
        <f t="shared" si="252"/>
        <v>0</v>
      </c>
      <c r="WQU19" s="487">
        <f t="shared" si="252"/>
        <v>0</v>
      </c>
      <c r="WQV19" s="487">
        <f t="shared" si="252"/>
        <v>0</v>
      </c>
      <c r="WQW19" s="487">
        <f t="shared" si="252"/>
        <v>0</v>
      </c>
      <c r="WQX19" s="487">
        <f t="shared" si="252"/>
        <v>0</v>
      </c>
      <c r="WQY19" s="487">
        <f t="shared" si="252"/>
        <v>0</v>
      </c>
      <c r="WQZ19" s="487">
        <f t="shared" si="252"/>
        <v>0</v>
      </c>
      <c r="WRA19" s="487">
        <f t="shared" si="252"/>
        <v>0</v>
      </c>
      <c r="WRB19" s="487">
        <f t="shared" si="252"/>
        <v>0</v>
      </c>
      <c r="WRC19" s="487">
        <f t="shared" si="252"/>
        <v>0</v>
      </c>
      <c r="WRD19" s="487">
        <f t="shared" si="252"/>
        <v>0</v>
      </c>
      <c r="WRE19" s="487">
        <f t="shared" si="252"/>
        <v>0</v>
      </c>
      <c r="WRF19" s="487">
        <f t="shared" si="252"/>
        <v>0</v>
      </c>
      <c r="WRG19" s="487">
        <f t="shared" si="252"/>
        <v>0</v>
      </c>
      <c r="WRH19" s="487">
        <f t="shared" si="252"/>
        <v>0</v>
      </c>
      <c r="WRI19" s="487">
        <f t="shared" si="252"/>
        <v>0</v>
      </c>
      <c r="WRJ19" s="487">
        <f t="shared" si="252"/>
        <v>0</v>
      </c>
      <c r="WRK19" s="487">
        <f t="shared" si="252"/>
        <v>0</v>
      </c>
      <c r="WRL19" s="487">
        <f t="shared" si="252"/>
        <v>0</v>
      </c>
      <c r="WRM19" s="487">
        <f t="shared" si="252"/>
        <v>0</v>
      </c>
      <c r="WRN19" s="487">
        <f t="shared" si="252"/>
        <v>0</v>
      </c>
      <c r="WRO19" s="487">
        <f t="shared" si="252"/>
        <v>0</v>
      </c>
      <c r="WRP19" s="487">
        <f t="shared" si="252"/>
        <v>0</v>
      </c>
      <c r="WRQ19" s="487">
        <f t="shared" si="252"/>
        <v>0</v>
      </c>
      <c r="WRR19" s="487">
        <f t="shared" si="252"/>
        <v>0</v>
      </c>
      <c r="WRS19" s="487">
        <f t="shared" si="252"/>
        <v>0</v>
      </c>
      <c r="WRT19" s="487">
        <f t="shared" si="252"/>
        <v>0</v>
      </c>
      <c r="WRU19" s="487">
        <f t="shared" si="252"/>
        <v>0</v>
      </c>
      <c r="WRV19" s="487">
        <f t="shared" si="252"/>
        <v>0</v>
      </c>
      <c r="WRW19" s="487">
        <f t="shared" si="252"/>
        <v>0</v>
      </c>
      <c r="WRX19" s="487">
        <f t="shared" si="252"/>
        <v>0</v>
      </c>
      <c r="WRY19" s="487">
        <f t="shared" si="252"/>
        <v>0</v>
      </c>
      <c r="WRZ19" s="487">
        <f t="shared" si="252"/>
        <v>0</v>
      </c>
      <c r="WSA19" s="487">
        <f t="shared" si="252"/>
        <v>0</v>
      </c>
      <c r="WSB19" s="487">
        <f t="shared" si="252"/>
        <v>0</v>
      </c>
      <c r="WSC19" s="487">
        <f t="shared" si="252"/>
        <v>0</v>
      </c>
      <c r="WSD19" s="487">
        <f t="shared" si="252"/>
        <v>0</v>
      </c>
      <c r="WSE19" s="487">
        <f t="shared" si="252"/>
        <v>0</v>
      </c>
      <c r="WSF19" s="487">
        <f t="shared" si="252"/>
        <v>0</v>
      </c>
      <c r="WSG19" s="487">
        <f t="shared" si="252"/>
        <v>0</v>
      </c>
      <c r="WSH19" s="487">
        <f t="shared" si="252"/>
        <v>0</v>
      </c>
      <c r="WSI19" s="487">
        <f t="shared" si="252"/>
        <v>0</v>
      </c>
      <c r="WSJ19" s="487">
        <f t="shared" si="252"/>
        <v>0</v>
      </c>
      <c r="WSK19" s="487">
        <f t="shared" si="252"/>
        <v>0</v>
      </c>
      <c r="WSL19" s="487">
        <f t="shared" si="252"/>
        <v>0</v>
      </c>
      <c r="WSM19" s="487">
        <f t="shared" si="252"/>
        <v>0</v>
      </c>
      <c r="WSN19" s="487">
        <f t="shared" si="252"/>
        <v>0</v>
      </c>
      <c r="WSO19" s="487">
        <f t="shared" si="252"/>
        <v>0</v>
      </c>
      <c r="WSP19" s="487">
        <f t="shared" si="252"/>
        <v>0</v>
      </c>
      <c r="WSQ19" s="487">
        <f t="shared" si="252"/>
        <v>0</v>
      </c>
      <c r="WSR19" s="487">
        <f t="shared" si="252"/>
        <v>0</v>
      </c>
      <c r="WSS19" s="487">
        <f t="shared" si="252"/>
        <v>0</v>
      </c>
      <c r="WST19" s="487">
        <f t="shared" si="252"/>
        <v>0</v>
      </c>
      <c r="WSU19" s="487">
        <f t="shared" si="252"/>
        <v>0</v>
      </c>
      <c r="WSV19" s="487">
        <f t="shared" si="252"/>
        <v>0</v>
      </c>
      <c r="WSW19" s="487">
        <f t="shared" si="252"/>
        <v>0</v>
      </c>
      <c r="WSX19" s="487">
        <f t="shared" si="252"/>
        <v>0</v>
      </c>
      <c r="WSY19" s="487">
        <f t="shared" si="252"/>
        <v>0</v>
      </c>
      <c r="WSZ19" s="487">
        <f t="shared" si="252"/>
        <v>0</v>
      </c>
      <c r="WTA19" s="487">
        <f t="shared" ref="WTA19:WVL19" si="253">WSW8</f>
        <v>0</v>
      </c>
      <c r="WTB19" s="487">
        <f t="shared" si="253"/>
        <v>0</v>
      </c>
      <c r="WTC19" s="487">
        <f t="shared" si="253"/>
        <v>0</v>
      </c>
      <c r="WTD19" s="487">
        <f t="shared" si="253"/>
        <v>0</v>
      </c>
      <c r="WTE19" s="487">
        <f t="shared" si="253"/>
        <v>0</v>
      </c>
      <c r="WTF19" s="487">
        <f t="shared" si="253"/>
        <v>0</v>
      </c>
      <c r="WTG19" s="487">
        <f t="shared" si="253"/>
        <v>0</v>
      </c>
      <c r="WTH19" s="487">
        <f t="shared" si="253"/>
        <v>0</v>
      </c>
      <c r="WTI19" s="487">
        <f t="shared" si="253"/>
        <v>0</v>
      </c>
      <c r="WTJ19" s="487">
        <f t="shared" si="253"/>
        <v>0</v>
      </c>
      <c r="WTK19" s="487">
        <f t="shared" si="253"/>
        <v>0</v>
      </c>
      <c r="WTL19" s="487">
        <f t="shared" si="253"/>
        <v>0</v>
      </c>
      <c r="WTM19" s="487">
        <f t="shared" si="253"/>
        <v>0</v>
      </c>
      <c r="WTN19" s="487">
        <f t="shared" si="253"/>
        <v>0</v>
      </c>
      <c r="WTO19" s="487">
        <f t="shared" si="253"/>
        <v>0</v>
      </c>
      <c r="WTP19" s="487">
        <f t="shared" si="253"/>
        <v>0</v>
      </c>
      <c r="WTQ19" s="487">
        <f t="shared" si="253"/>
        <v>0</v>
      </c>
      <c r="WTR19" s="487">
        <f t="shared" si="253"/>
        <v>0</v>
      </c>
      <c r="WTS19" s="487">
        <f t="shared" si="253"/>
        <v>0</v>
      </c>
      <c r="WTT19" s="487">
        <f t="shared" si="253"/>
        <v>0</v>
      </c>
      <c r="WTU19" s="487">
        <f t="shared" si="253"/>
        <v>0</v>
      </c>
      <c r="WTV19" s="487">
        <f t="shared" si="253"/>
        <v>0</v>
      </c>
      <c r="WTW19" s="487">
        <f t="shared" si="253"/>
        <v>0</v>
      </c>
      <c r="WTX19" s="487">
        <f t="shared" si="253"/>
        <v>0</v>
      </c>
      <c r="WTY19" s="487">
        <f t="shared" si="253"/>
        <v>0</v>
      </c>
      <c r="WTZ19" s="487">
        <f t="shared" si="253"/>
        <v>0</v>
      </c>
      <c r="WUA19" s="487">
        <f t="shared" si="253"/>
        <v>0</v>
      </c>
      <c r="WUB19" s="487">
        <f t="shared" si="253"/>
        <v>0</v>
      </c>
      <c r="WUC19" s="487">
        <f t="shared" si="253"/>
        <v>0</v>
      </c>
      <c r="WUD19" s="487">
        <f t="shared" si="253"/>
        <v>0</v>
      </c>
      <c r="WUE19" s="487">
        <f t="shared" si="253"/>
        <v>0</v>
      </c>
      <c r="WUF19" s="487">
        <f t="shared" si="253"/>
        <v>0</v>
      </c>
      <c r="WUG19" s="487">
        <f t="shared" si="253"/>
        <v>0</v>
      </c>
      <c r="WUH19" s="487">
        <f t="shared" si="253"/>
        <v>0</v>
      </c>
      <c r="WUI19" s="487">
        <f t="shared" si="253"/>
        <v>0</v>
      </c>
      <c r="WUJ19" s="487">
        <f t="shared" si="253"/>
        <v>0</v>
      </c>
      <c r="WUK19" s="487">
        <f t="shared" si="253"/>
        <v>0</v>
      </c>
      <c r="WUL19" s="487">
        <f t="shared" si="253"/>
        <v>0</v>
      </c>
      <c r="WUM19" s="487">
        <f t="shared" si="253"/>
        <v>0</v>
      </c>
      <c r="WUN19" s="487">
        <f t="shared" si="253"/>
        <v>0</v>
      </c>
      <c r="WUO19" s="487">
        <f t="shared" si="253"/>
        <v>0</v>
      </c>
      <c r="WUP19" s="487">
        <f t="shared" si="253"/>
        <v>0</v>
      </c>
      <c r="WUQ19" s="487">
        <f t="shared" si="253"/>
        <v>0</v>
      </c>
      <c r="WUR19" s="487">
        <f t="shared" si="253"/>
        <v>0</v>
      </c>
      <c r="WUS19" s="487">
        <f t="shared" si="253"/>
        <v>0</v>
      </c>
      <c r="WUT19" s="487">
        <f t="shared" si="253"/>
        <v>0</v>
      </c>
      <c r="WUU19" s="487">
        <f t="shared" si="253"/>
        <v>0</v>
      </c>
      <c r="WUV19" s="487">
        <f t="shared" si="253"/>
        <v>0</v>
      </c>
      <c r="WUW19" s="487">
        <f t="shared" si="253"/>
        <v>0</v>
      </c>
      <c r="WUX19" s="487">
        <f t="shared" si="253"/>
        <v>0</v>
      </c>
      <c r="WUY19" s="487">
        <f t="shared" si="253"/>
        <v>0</v>
      </c>
      <c r="WUZ19" s="487">
        <f t="shared" si="253"/>
        <v>0</v>
      </c>
      <c r="WVA19" s="487">
        <f t="shared" si="253"/>
        <v>0</v>
      </c>
      <c r="WVB19" s="487">
        <f t="shared" si="253"/>
        <v>0</v>
      </c>
      <c r="WVC19" s="487">
        <f t="shared" si="253"/>
        <v>0</v>
      </c>
      <c r="WVD19" s="487">
        <f t="shared" si="253"/>
        <v>0</v>
      </c>
      <c r="WVE19" s="487">
        <f t="shared" si="253"/>
        <v>0</v>
      </c>
      <c r="WVF19" s="487">
        <f t="shared" si="253"/>
        <v>0</v>
      </c>
      <c r="WVG19" s="487">
        <f t="shared" si="253"/>
        <v>0</v>
      </c>
      <c r="WVH19" s="487">
        <f t="shared" si="253"/>
        <v>0</v>
      </c>
      <c r="WVI19" s="487">
        <f t="shared" si="253"/>
        <v>0</v>
      </c>
      <c r="WVJ19" s="487">
        <f t="shared" si="253"/>
        <v>0</v>
      </c>
      <c r="WVK19" s="487">
        <f t="shared" si="253"/>
        <v>0</v>
      </c>
      <c r="WVL19" s="487">
        <f t="shared" si="253"/>
        <v>0</v>
      </c>
      <c r="WVM19" s="487">
        <f t="shared" ref="WVM19:WXX19" si="254">WVI8</f>
        <v>0</v>
      </c>
      <c r="WVN19" s="487">
        <f t="shared" si="254"/>
        <v>0</v>
      </c>
      <c r="WVO19" s="487">
        <f t="shared" si="254"/>
        <v>0</v>
      </c>
      <c r="WVP19" s="487">
        <f t="shared" si="254"/>
        <v>0</v>
      </c>
      <c r="WVQ19" s="487">
        <f t="shared" si="254"/>
        <v>0</v>
      </c>
      <c r="WVR19" s="487">
        <f t="shared" si="254"/>
        <v>0</v>
      </c>
      <c r="WVS19" s="487">
        <f t="shared" si="254"/>
        <v>0</v>
      </c>
      <c r="WVT19" s="487">
        <f t="shared" si="254"/>
        <v>0</v>
      </c>
      <c r="WVU19" s="487">
        <f t="shared" si="254"/>
        <v>0</v>
      </c>
      <c r="WVV19" s="487">
        <f t="shared" si="254"/>
        <v>0</v>
      </c>
      <c r="WVW19" s="487">
        <f t="shared" si="254"/>
        <v>0</v>
      </c>
      <c r="WVX19" s="487">
        <f t="shared" si="254"/>
        <v>0</v>
      </c>
      <c r="WVY19" s="487">
        <f t="shared" si="254"/>
        <v>0</v>
      </c>
      <c r="WVZ19" s="487">
        <f t="shared" si="254"/>
        <v>0</v>
      </c>
      <c r="WWA19" s="487">
        <f t="shared" si="254"/>
        <v>0</v>
      </c>
      <c r="WWB19" s="487">
        <f t="shared" si="254"/>
        <v>0</v>
      </c>
      <c r="WWC19" s="487">
        <f t="shared" si="254"/>
        <v>0</v>
      </c>
      <c r="WWD19" s="487">
        <f t="shared" si="254"/>
        <v>0</v>
      </c>
      <c r="WWE19" s="487">
        <f t="shared" si="254"/>
        <v>0</v>
      </c>
      <c r="WWF19" s="487">
        <f t="shared" si="254"/>
        <v>0</v>
      </c>
      <c r="WWG19" s="487">
        <f t="shared" si="254"/>
        <v>0</v>
      </c>
      <c r="WWH19" s="487">
        <f t="shared" si="254"/>
        <v>0</v>
      </c>
      <c r="WWI19" s="487">
        <f t="shared" si="254"/>
        <v>0</v>
      </c>
      <c r="WWJ19" s="487">
        <f t="shared" si="254"/>
        <v>0</v>
      </c>
      <c r="WWK19" s="487">
        <f t="shared" si="254"/>
        <v>0</v>
      </c>
      <c r="WWL19" s="487">
        <f t="shared" si="254"/>
        <v>0</v>
      </c>
      <c r="WWM19" s="487">
        <f t="shared" si="254"/>
        <v>0</v>
      </c>
      <c r="WWN19" s="487">
        <f t="shared" si="254"/>
        <v>0</v>
      </c>
      <c r="WWO19" s="487">
        <f t="shared" si="254"/>
        <v>0</v>
      </c>
      <c r="WWP19" s="487">
        <f t="shared" si="254"/>
        <v>0</v>
      </c>
      <c r="WWQ19" s="487">
        <f t="shared" si="254"/>
        <v>0</v>
      </c>
      <c r="WWR19" s="487">
        <f t="shared" si="254"/>
        <v>0</v>
      </c>
      <c r="WWS19" s="487">
        <f t="shared" si="254"/>
        <v>0</v>
      </c>
      <c r="WWT19" s="487">
        <f t="shared" si="254"/>
        <v>0</v>
      </c>
      <c r="WWU19" s="487">
        <f t="shared" si="254"/>
        <v>0</v>
      </c>
      <c r="WWV19" s="487">
        <f t="shared" si="254"/>
        <v>0</v>
      </c>
      <c r="WWW19" s="487">
        <f t="shared" si="254"/>
        <v>0</v>
      </c>
      <c r="WWX19" s="487">
        <f t="shared" si="254"/>
        <v>0</v>
      </c>
      <c r="WWY19" s="487">
        <f t="shared" si="254"/>
        <v>0</v>
      </c>
      <c r="WWZ19" s="487">
        <f t="shared" si="254"/>
        <v>0</v>
      </c>
      <c r="WXA19" s="487">
        <f t="shared" si="254"/>
        <v>0</v>
      </c>
      <c r="WXB19" s="487">
        <f t="shared" si="254"/>
        <v>0</v>
      </c>
      <c r="WXC19" s="487">
        <f t="shared" si="254"/>
        <v>0</v>
      </c>
      <c r="WXD19" s="487">
        <f t="shared" si="254"/>
        <v>0</v>
      </c>
      <c r="WXE19" s="487">
        <f t="shared" si="254"/>
        <v>0</v>
      </c>
      <c r="WXF19" s="487">
        <f t="shared" si="254"/>
        <v>0</v>
      </c>
      <c r="WXG19" s="487">
        <f t="shared" si="254"/>
        <v>0</v>
      </c>
      <c r="WXH19" s="487">
        <f t="shared" si="254"/>
        <v>0</v>
      </c>
      <c r="WXI19" s="487">
        <f t="shared" si="254"/>
        <v>0</v>
      </c>
      <c r="WXJ19" s="487">
        <f t="shared" si="254"/>
        <v>0</v>
      </c>
      <c r="WXK19" s="487">
        <f t="shared" si="254"/>
        <v>0</v>
      </c>
      <c r="WXL19" s="487">
        <f t="shared" si="254"/>
        <v>0</v>
      </c>
      <c r="WXM19" s="487">
        <f t="shared" si="254"/>
        <v>0</v>
      </c>
      <c r="WXN19" s="487">
        <f t="shared" si="254"/>
        <v>0</v>
      </c>
      <c r="WXO19" s="487">
        <f t="shared" si="254"/>
        <v>0</v>
      </c>
      <c r="WXP19" s="487">
        <f t="shared" si="254"/>
        <v>0</v>
      </c>
      <c r="WXQ19" s="487">
        <f t="shared" si="254"/>
        <v>0</v>
      </c>
      <c r="WXR19" s="487">
        <f t="shared" si="254"/>
        <v>0</v>
      </c>
      <c r="WXS19" s="487">
        <f t="shared" si="254"/>
        <v>0</v>
      </c>
      <c r="WXT19" s="487">
        <f t="shared" si="254"/>
        <v>0</v>
      </c>
      <c r="WXU19" s="487">
        <f t="shared" si="254"/>
        <v>0</v>
      </c>
      <c r="WXV19" s="487">
        <f t="shared" si="254"/>
        <v>0</v>
      </c>
      <c r="WXW19" s="487">
        <f t="shared" si="254"/>
        <v>0</v>
      </c>
      <c r="WXX19" s="487">
        <f t="shared" si="254"/>
        <v>0</v>
      </c>
      <c r="WXY19" s="487">
        <f t="shared" ref="WXY19:XAJ19" si="255">WXU8</f>
        <v>0</v>
      </c>
      <c r="WXZ19" s="487">
        <f t="shared" si="255"/>
        <v>0</v>
      </c>
      <c r="WYA19" s="487">
        <f t="shared" si="255"/>
        <v>0</v>
      </c>
      <c r="WYB19" s="487">
        <f t="shared" si="255"/>
        <v>0</v>
      </c>
      <c r="WYC19" s="487">
        <f t="shared" si="255"/>
        <v>0</v>
      </c>
      <c r="WYD19" s="487">
        <f t="shared" si="255"/>
        <v>0</v>
      </c>
      <c r="WYE19" s="487">
        <f t="shared" si="255"/>
        <v>0</v>
      </c>
      <c r="WYF19" s="487">
        <f t="shared" si="255"/>
        <v>0</v>
      </c>
      <c r="WYG19" s="487">
        <f t="shared" si="255"/>
        <v>0</v>
      </c>
      <c r="WYH19" s="487">
        <f t="shared" si="255"/>
        <v>0</v>
      </c>
      <c r="WYI19" s="487">
        <f t="shared" si="255"/>
        <v>0</v>
      </c>
      <c r="WYJ19" s="487">
        <f t="shared" si="255"/>
        <v>0</v>
      </c>
      <c r="WYK19" s="487">
        <f t="shared" si="255"/>
        <v>0</v>
      </c>
      <c r="WYL19" s="487">
        <f t="shared" si="255"/>
        <v>0</v>
      </c>
      <c r="WYM19" s="487">
        <f t="shared" si="255"/>
        <v>0</v>
      </c>
      <c r="WYN19" s="487">
        <f t="shared" si="255"/>
        <v>0</v>
      </c>
      <c r="WYO19" s="487">
        <f t="shared" si="255"/>
        <v>0</v>
      </c>
      <c r="WYP19" s="487">
        <f t="shared" si="255"/>
        <v>0</v>
      </c>
      <c r="WYQ19" s="487">
        <f t="shared" si="255"/>
        <v>0</v>
      </c>
      <c r="WYR19" s="487">
        <f t="shared" si="255"/>
        <v>0</v>
      </c>
      <c r="WYS19" s="487">
        <f t="shared" si="255"/>
        <v>0</v>
      </c>
      <c r="WYT19" s="487">
        <f t="shared" si="255"/>
        <v>0</v>
      </c>
      <c r="WYU19" s="487">
        <f t="shared" si="255"/>
        <v>0</v>
      </c>
      <c r="WYV19" s="487">
        <f t="shared" si="255"/>
        <v>0</v>
      </c>
      <c r="WYW19" s="487">
        <f t="shared" si="255"/>
        <v>0</v>
      </c>
      <c r="WYX19" s="487">
        <f t="shared" si="255"/>
        <v>0</v>
      </c>
      <c r="WYY19" s="487">
        <f t="shared" si="255"/>
        <v>0</v>
      </c>
      <c r="WYZ19" s="487">
        <f t="shared" si="255"/>
        <v>0</v>
      </c>
      <c r="WZA19" s="487">
        <f t="shared" si="255"/>
        <v>0</v>
      </c>
      <c r="WZB19" s="487">
        <f t="shared" si="255"/>
        <v>0</v>
      </c>
      <c r="WZC19" s="487">
        <f t="shared" si="255"/>
        <v>0</v>
      </c>
      <c r="WZD19" s="487">
        <f t="shared" si="255"/>
        <v>0</v>
      </c>
      <c r="WZE19" s="487">
        <f t="shared" si="255"/>
        <v>0</v>
      </c>
      <c r="WZF19" s="487">
        <f t="shared" si="255"/>
        <v>0</v>
      </c>
      <c r="WZG19" s="487">
        <f t="shared" si="255"/>
        <v>0</v>
      </c>
      <c r="WZH19" s="487">
        <f t="shared" si="255"/>
        <v>0</v>
      </c>
      <c r="WZI19" s="487">
        <f t="shared" si="255"/>
        <v>0</v>
      </c>
      <c r="WZJ19" s="487">
        <f t="shared" si="255"/>
        <v>0</v>
      </c>
      <c r="WZK19" s="487">
        <f t="shared" si="255"/>
        <v>0</v>
      </c>
      <c r="WZL19" s="487">
        <f t="shared" si="255"/>
        <v>0</v>
      </c>
      <c r="WZM19" s="487">
        <f t="shared" si="255"/>
        <v>0</v>
      </c>
      <c r="WZN19" s="487">
        <f t="shared" si="255"/>
        <v>0</v>
      </c>
      <c r="WZO19" s="487">
        <f t="shared" si="255"/>
        <v>0</v>
      </c>
      <c r="WZP19" s="487">
        <f t="shared" si="255"/>
        <v>0</v>
      </c>
      <c r="WZQ19" s="487">
        <f t="shared" si="255"/>
        <v>0</v>
      </c>
      <c r="WZR19" s="487">
        <f t="shared" si="255"/>
        <v>0</v>
      </c>
      <c r="WZS19" s="487">
        <f t="shared" si="255"/>
        <v>0</v>
      </c>
      <c r="WZT19" s="487">
        <f t="shared" si="255"/>
        <v>0</v>
      </c>
      <c r="WZU19" s="487">
        <f t="shared" si="255"/>
        <v>0</v>
      </c>
      <c r="WZV19" s="487">
        <f t="shared" si="255"/>
        <v>0</v>
      </c>
      <c r="WZW19" s="487">
        <f t="shared" si="255"/>
        <v>0</v>
      </c>
      <c r="WZX19" s="487">
        <f t="shared" si="255"/>
        <v>0</v>
      </c>
      <c r="WZY19" s="487">
        <f t="shared" si="255"/>
        <v>0</v>
      </c>
      <c r="WZZ19" s="487">
        <f t="shared" si="255"/>
        <v>0</v>
      </c>
      <c r="XAA19" s="487">
        <f t="shared" si="255"/>
        <v>0</v>
      </c>
      <c r="XAB19" s="487">
        <f t="shared" si="255"/>
        <v>0</v>
      </c>
      <c r="XAC19" s="487">
        <f t="shared" si="255"/>
        <v>0</v>
      </c>
      <c r="XAD19" s="487">
        <f t="shared" si="255"/>
        <v>0</v>
      </c>
      <c r="XAE19" s="487">
        <f t="shared" si="255"/>
        <v>0</v>
      </c>
      <c r="XAF19" s="487">
        <f t="shared" si="255"/>
        <v>0</v>
      </c>
      <c r="XAG19" s="487">
        <f t="shared" si="255"/>
        <v>0</v>
      </c>
      <c r="XAH19" s="487">
        <f t="shared" si="255"/>
        <v>0</v>
      </c>
      <c r="XAI19" s="487">
        <f t="shared" si="255"/>
        <v>0</v>
      </c>
      <c r="XAJ19" s="487">
        <f t="shared" si="255"/>
        <v>0</v>
      </c>
      <c r="XAK19" s="487">
        <f t="shared" ref="XAK19:XCV19" si="256">XAG8</f>
        <v>0</v>
      </c>
      <c r="XAL19" s="487">
        <f t="shared" si="256"/>
        <v>0</v>
      </c>
      <c r="XAM19" s="487">
        <f t="shared" si="256"/>
        <v>0</v>
      </c>
      <c r="XAN19" s="487">
        <f t="shared" si="256"/>
        <v>0</v>
      </c>
      <c r="XAO19" s="487">
        <f t="shared" si="256"/>
        <v>0</v>
      </c>
      <c r="XAP19" s="487">
        <f t="shared" si="256"/>
        <v>0</v>
      </c>
      <c r="XAQ19" s="487">
        <f t="shared" si="256"/>
        <v>0</v>
      </c>
      <c r="XAR19" s="487">
        <f t="shared" si="256"/>
        <v>0</v>
      </c>
      <c r="XAS19" s="487">
        <f t="shared" si="256"/>
        <v>0</v>
      </c>
      <c r="XAT19" s="487">
        <f t="shared" si="256"/>
        <v>0</v>
      </c>
      <c r="XAU19" s="487">
        <f t="shared" si="256"/>
        <v>0</v>
      </c>
      <c r="XAV19" s="487">
        <f t="shared" si="256"/>
        <v>0</v>
      </c>
      <c r="XAW19" s="487">
        <f t="shared" si="256"/>
        <v>0</v>
      </c>
      <c r="XAX19" s="487">
        <f t="shared" si="256"/>
        <v>0</v>
      </c>
      <c r="XAY19" s="487">
        <f t="shared" si="256"/>
        <v>0</v>
      </c>
      <c r="XAZ19" s="487">
        <f t="shared" si="256"/>
        <v>0</v>
      </c>
      <c r="XBA19" s="487">
        <f t="shared" si="256"/>
        <v>0</v>
      </c>
      <c r="XBB19" s="487">
        <f t="shared" si="256"/>
        <v>0</v>
      </c>
      <c r="XBC19" s="487">
        <f t="shared" si="256"/>
        <v>0</v>
      </c>
      <c r="XBD19" s="487">
        <f t="shared" si="256"/>
        <v>0</v>
      </c>
      <c r="XBE19" s="487">
        <f t="shared" si="256"/>
        <v>0</v>
      </c>
      <c r="XBF19" s="487">
        <f t="shared" si="256"/>
        <v>0</v>
      </c>
      <c r="XBG19" s="487">
        <f t="shared" si="256"/>
        <v>0</v>
      </c>
      <c r="XBH19" s="487">
        <f t="shared" si="256"/>
        <v>0</v>
      </c>
      <c r="XBI19" s="487">
        <f t="shared" si="256"/>
        <v>0</v>
      </c>
      <c r="XBJ19" s="487">
        <f t="shared" si="256"/>
        <v>0</v>
      </c>
      <c r="XBK19" s="487">
        <f t="shared" si="256"/>
        <v>0</v>
      </c>
      <c r="XBL19" s="487">
        <f t="shared" si="256"/>
        <v>0</v>
      </c>
      <c r="XBM19" s="487">
        <f t="shared" si="256"/>
        <v>0</v>
      </c>
      <c r="XBN19" s="487">
        <f t="shared" si="256"/>
        <v>0</v>
      </c>
      <c r="XBO19" s="487">
        <f t="shared" si="256"/>
        <v>0</v>
      </c>
      <c r="XBP19" s="487">
        <f t="shared" si="256"/>
        <v>0</v>
      </c>
      <c r="XBQ19" s="487">
        <f t="shared" si="256"/>
        <v>0</v>
      </c>
      <c r="XBR19" s="487">
        <f t="shared" si="256"/>
        <v>0</v>
      </c>
      <c r="XBS19" s="487">
        <f t="shared" si="256"/>
        <v>0</v>
      </c>
      <c r="XBT19" s="487">
        <f t="shared" si="256"/>
        <v>0</v>
      </c>
      <c r="XBU19" s="487">
        <f t="shared" si="256"/>
        <v>0</v>
      </c>
      <c r="XBV19" s="487">
        <f t="shared" si="256"/>
        <v>0</v>
      </c>
      <c r="XBW19" s="487">
        <f t="shared" si="256"/>
        <v>0</v>
      </c>
      <c r="XBX19" s="487">
        <f t="shared" si="256"/>
        <v>0</v>
      </c>
      <c r="XBY19" s="487">
        <f t="shared" si="256"/>
        <v>0</v>
      </c>
      <c r="XBZ19" s="487">
        <f t="shared" si="256"/>
        <v>0</v>
      </c>
      <c r="XCA19" s="487">
        <f t="shared" si="256"/>
        <v>0</v>
      </c>
      <c r="XCB19" s="487">
        <f t="shared" si="256"/>
        <v>0</v>
      </c>
      <c r="XCC19" s="487">
        <f t="shared" si="256"/>
        <v>0</v>
      </c>
      <c r="XCD19" s="487">
        <f t="shared" si="256"/>
        <v>0</v>
      </c>
      <c r="XCE19" s="487">
        <f t="shared" si="256"/>
        <v>0</v>
      </c>
      <c r="XCF19" s="487">
        <f t="shared" si="256"/>
        <v>0</v>
      </c>
      <c r="XCG19" s="487">
        <f t="shared" si="256"/>
        <v>0</v>
      </c>
      <c r="XCH19" s="487">
        <f t="shared" si="256"/>
        <v>0</v>
      </c>
      <c r="XCI19" s="487">
        <f t="shared" si="256"/>
        <v>0</v>
      </c>
      <c r="XCJ19" s="487">
        <f t="shared" si="256"/>
        <v>0</v>
      </c>
      <c r="XCK19" s="487">
        <f t="shared" si="256"/>
        <v>0</v>
      </c>
      <c r="XCL19" s="487">
        <f t="shared" si="256"/>
        <v>0</v>
      </c>
      <c r="XCM19" s="487">
        <f t="shared" si="256"/>
        <v>0</v>
      </c>
      <c r="XCN19" s="487">
        <f t="shared" si="256"/>
        <v>0</v>
      </c>
      <c r="XCO19" s="487">
        <f t="shared" si="256"/>
        <v>0</v>
      </c>
      <c r="XCP19" s="487">
        <f t="shared" si="256"/>
        <v>0</v>
      </c>
      <c r="XCQ19" s="487">
        <f t="shared" si="256"/>
        <v>0</v>
      </c>
      <c r="XCR19" s="487">
        <f t="shared" si="256"/>
        <v>0</v>
      </c>
      <c r="XCS19" s="487">
        <f t="shared" si="256"/>
        <v>0</v>
      </c>
      <c r="XCT19" s="487">
        <f t="shared" si="256"/>
        <v>0</v>
      </c>
      <c r="XCU19" s="487">
        <f t="shared" si="256"/>
        <v>0</v>
      </c>
      <c r="XCV19" s="487">
        <f t="shared" si="256"/>
        <v>0</v>
      </c>
      <c r="XCW19" s="487">
        <f t="shared" ref="XCW19:XFD19" si="257">XCS8</f>
        <v>0</v>
      </c>
      <c r="XCX19" s="487">
        <f t="shared" si="257"/>
        <v>0</v>
      </c>
      <c r="XCY19" s="487">
        <f t="shared" si="257"/>
        <v>0</v>
      </c>
      <c r="XCZ19" s="487">
        <f t="shared" si="257"/>
        <v>0</v>
      </c>
      <c r="XDA19" s="487">
        <f t="shared" si="257"/>
        <v>0</v>
      </c>
      <c r="XDB19" s="487">
        <f t="shared" si="257"/>
        <v>0</v>
      </c>
      <c r="XDC19" s="487">
        <f t="shared" si="257"/>
        <v>0</v>
      </c>
      <c r="XDD19" s="487">
        <f t="shared" si="257"/>
        <v>0</v>
      </c>
      <c r="XDE19" s="487">
        <f t="shared" si="257"/>
        <v>0</v>
      </c>
      <c r="XDF19" s="487">
        <f t="shared" si="257"/>
        <v>0</v>
      </c>
      <c r="XDG19" s="487">
        <f t="shared" si="257"/>
        <v>0</v>
      </c>
      <c r="XDH19" s="487">
        <f t="shared" si="257"/>
        <v>0</v>
      </c>
      <c r="XDI19" s="487">
        <f t="shared" si="257"/>
        <v>0</v>
      </c>
      <c r="XDJ19" s="487">
        <f t="shared" si="257"/>
        <v>0</v>
      </c>
      <c r="XDK19" s="487">
        <f t="shared" si="257"/>
        <v>0</v>
      </c>
      <c r="XDL19" s="487">
        <f t="shared" si="257"/>
        <v>0</v>
      </c>
      <c r="XDM19" s="487">
        <f t="shared" si="257"/>
        <v>0</v>
      </c>
      <c r="XDN19" s="487">
        <f t="shared" si="257"/>
        <v>0</v>
      </c>
      <c r="XDO19" s="487">
        <f t="shared" si="257"/>
        <v>0</v>
      </c>
      <c r="XDP19" s="487">
        <f t="shared" si="257"/>
        <v>0</v>
      </c>
      <c r="XDQ19" s="487">
        <f t="shared" si="257"/>
        <v>0</v>
      </c>
      <c r="XDR19" s="487">
        <f t="shared" si="257"/>
        <v>0</v>
      </c>
      <c r="XDS19" s="487">
        <f t="shared" si="257"/>
        <v>0</v>
      </c>
      <c r="XDT19" s="487">
        <f t="shared" si="257"/>
        <v>0</v>
      </c>
      <c r="XDU19" s="487">
        <f t="shared" si="257"/>
        <v>0</v>
      </c>
      <c r="XDV19" s="487">
        <f t="shared" si="257"/>
        <v>0</v>
      </c>
      <c r="XDW19" s="487">
        <f t="shared" si="257"/>
        <v>0</v>
      </c>
      <c r="XDX19" s="487">
        <f t="shared" si="257"/>
        <v>0</v>
      </c>
      <c r="XDY19" s="487">
        <f t="shared" si="257"/>
        <v>0</v>
      </c>
      <c r="XDZ19" s="487">
        <f t="shared" si="257"/>
        <v>0</v>
      </c>
      <c r="XEA19" s="487">
        <f t="shared" si="257"/>
        <v>0</v>
      </c>
      <c r="XEB19" s="487">
        <f t="shared" si="257"/>
        <v>0</v>
      </c>
      <c r="XEC19" s="487">
        <f t="shared" si="257"/>
        <v>0</v>
      </c>
      <c r="XED19" s="487">
        <f t="shared" si="257"/>
        <v>0</v>
      </c>
      <c r="XEE19" s="487">
        <f t="shared" si="257"/>
        <v>0</v>
      </c>
      <c r="XEF19" s="487">
        <f t="shared" si="257"/>
        <v>0</v>
      </c>
      <c r="XEG19" s="487">
        <f t="shared" si="257"/>
        <v>0</v>
      </c>
      <c r="XEH19" s="487">
        <f t="shared" si="257"/>
        <v>0</v>
      </c>
      <c r="XEI19" s="487">
        <f t="shared" si="257"/>
        <v>0</v>
      </c>
      <c r="XEJ19" s="487">
        <f t="shared" si="257"/>
        <v>0</v>
      </c>
      <c r="XEK19" s="487">
        <f t="shared" si="257"/>
        <v>0</v>
      </c>
      <c r="XEL19" s="487">
        <f t="shared" si="257"/>
        <v>0</v>
      </c>
      <c r="XEM19" s="487">
        <f t="shared" si="257"/>
        <v>0</v>
      </c>
      <c r="XEN19" s="487">
        <f t="shared" si="257"/>
        <v>0</v>
      </c>
      <c r="XEO19" s="487">
        <f t="shared" si="257"/>
        <v>0</v>
      </c>
      <c r="XEP19" s="487">
        <f t="shared" si="257"/>
        <v>0</v>
      </c>
      <c r="XEQ19" s="487">
        <f t="shared" si="257"/>
        <v>0</v>
      </c>
      <c r="XER19" s="487">
        <f t="shared" si="257"/>
        <v>0</v>
      </c>
      <c r="XES19" s="487">
        <f t="shared" si="257"/>
        <v>0</v>
      </c>
      <c r="XET19" s="487">
        <f t="shared" si="257"/>
        <v>0</v>
      </c>
      <c r="XEU19" s="487">
        <f t="shared" si="257"/>
        <v>0</v>
      </c>
      <c r="XEV19" s="487">
        <f t="shared" si="257"/>
        <v>0</v>
      </c>
      <c r="XEW19" s="487">
        <f t="shared" si="257"/>
        <v>0</v>
      </c>
      <c r="XEX19" s="487">
        <f t="shared" si="257"/>
        <v>0</v>
      </c>
      <c r="XEY19" s="487">
        <f t="shared" si="257"/>
        <v>0</v>
      </c>
      <c r="XEZ19" s="487">
        <f t="shared" si="257"/>
        <v>0</v>
      </c>
      <c r="XFA19" s="487">
        <f t="shared" si="257"/>
        <v>0</v>
      </c>
      <c r="XFB19" s="487">
        <f t="shared" si="257"/>
        <v>0</v>
      </c>
      <c r="XFC19" s="487">
        <f t="shared" si="257"/>
        <v>0</v>
      </c>
      <c r="XFD19" s="487">
        <f t="shared" si="257"/>
        <v>0</v>
      </c>
    </row>
    <row r="20" spans="1:16384" s="487" customFormat="1" ht="12.9" customHeight="1" x14ac:dyDescent="0.3">
      <c r="A20" s="632"/>
      <c r="B20" s="478"/>
      <c r="C20" s="479"/>
      <c r="D20" s="681"/>
      <c r="E20" s="653" t="str">
        <f xml:space="preserve"> E$16</f>
        <v>Total Gas Production in boe</v>
      </c>
      <c r="F20" s="653">
        <f t="shared" ref="F20:BH20" si="258" xml:space="preserve"> F$16</f>
        <v>534.32330771428633</v>
      </c>
      <c r="G20" s="653" t="str">
        <f t="shared" si="258"/>
        <v>MM boe</v>
      </c>
      <c r="H20" s="653">
        <f t="shared" si="258"/>
        <v>0</v>
      </c>
      <c r="I20" s="653">
        <f t="shared" si="258"/>
        <v>0</v>
      </c>
      <c r="J20" s="653">
        <f t="shared" si="258"/>
        <v>0</v>
      </c>
      <c r="K20" s="653">
        <f t="shared" si="258"/>
        <v>0</v>
      </c>
      <c r="L20" s="653">
        <f t="shared" si="258"/>
        <v>0</v>
      </c>
      <c r="M20" s="653">
        <f t="shared" si="258"/>
        <v>0</v>
      </c>
      <c r="N20" s="653">
        <f t="shared" si="258"/>
        <v>0</v>
      </c>
      <c r="O20" s="653">
        <f t="shared" si="258"/>
        <v>0</v>
      </c>
      <c r="P20" s="653">
        <f t="shared" si="258"/>
        <v>0</v>
      </c>
      <c r="Q20" s="653">
        <f t="shared" si="258"/>
        <v>0</v>
      </c>
      <c r="R20" s="653">
        <f t="shared" si="258"/>
        <v>0</v>
      </c>
      <c r="S20" s="653">
        <f t="shared" si="258"/>
        <v>0</v>
      </c>
      <c r="T20" s="653">
        <f t="shared" si="258"/>
        <v>0</v>
      </c>
      <c r="U20" s="653">
        <f t="shared" si="258"/>
        <v>0</v>
      </c>
      <c r="V20" s="653">
        <f t="shared" si="258"/>
        <v>0</v>
      </c>
      <c r="W20" s="653">
        <f t="shared" si="258"/>
        <v>0</v>
      </c>
      <c r="X20" s="653">
        <f t="shared" si="258"/>
        <v>0</v>
      </c>
      <c r="Y20" s="653">
        <f t="shared" si="258"/>
        <v>0</v>
      </c>
      <c r="Z20" s="653">
        <f t="shared" si="258"/>
        <v>0</v>
      </c>
      <c r="AA20" s="653">
        <f t="shared" si="258"/>
        <v>0</v>
      </c>
      <c r="AB20" s="653">
        <f t="shared" si="258"/>
        <v>0</v>
      </c>
      <c r="AC20" s="653">
        <f t="shared" si="258"/>
        <v>0</v>
      </c>
      <c r="AD20" s="653">
        <f t="shared" si="258"/>
        <v>0</v>
      </c>
      <c r="AE20" s="653">
        <f t="shared" si="258"/>
        <v>0</v>
      </c>
      <c r="AF20" s="653">
        <f t="shared" si="258"/>
        <v>0</v>
      </c>
      <c r="AG20" s="653">
        <f t="shared" si="258"/>
        <v>0</v>
      </c>
      <c r="AH20" s="653">
        <f t="shared" si="258"/>
        <v>0</v>
      </c>
      <c r="AI20" s="653">
        <f t="shared" si="258"/>
        <v>0</v>
      </c>
      <c r="AJ20" s="653">
        <f t="shared" si="258"/>
        <v>0</v>
      </c>
      <c r="AK20" s="653">
        <f t="shared" si="258"/>
        <v>0</v>
      </c>
      <c r="AL20" s="653">
        <f t="shared" si="258"/>
        <v>0</v>
      </c>
      <c r="AM20" s="653">
        <f t="shared" si="258"/>
        <v>0</v>
      </c>
      <c r="AN20" s="653">
        <f t="shared" si="258"/>
        <v>0</v>
      </c>
      <c r="AO20" s="653">
        <f t="shared" si="258"/>
        <v>0</v>
      </c>
      <c r="AP20" s="653">
        <f t="shared" si="258"/>
        <v>0</v>
      </c>
      <c r="AQ20" s="653">
        <f t="shared" si="258"/>
        <v>0</v>
      </c>
      <c r="AR20" s="653">
        <f t="shared" si="258"/>
        <v>0</v>
      </c>
      <c r="AS20" s="653">
        <f t="shared" si="258"/>
        <v>0</v>
      </c>
      <c r="AT20" s="653">
        <f t="shared" si="258"/>
        <v>0</v>
      </c>
      <c r="AU20" s="653">
        <f t="shared" si="258"/>
        <v>0</v>
      </c>
      <c r="AV20" s="653">
        <f t="shared" si="258"/>
        <v>0</v>
      </c>
      <c r="AW20" s="653">
        <f t="shared" si="258"/>
        <v>0</v>
      </c>
      <c r="AX20" s="653">
        <f t="shared" si="258"/>
        <v>0</v>
      </c>
      <c r="AY20" s="653">
        <f t="shared" si="258"/>
        <v>0</v>
      </c>
      <c r="AZ20" s="653">
        <f t="shared" si="258"/>
        <v>0</v>
      </c>
      <c r="BA20" s="653">
        <f t="shared" si="258"/>
        <v>0</v>
      </c>
      <c r="BB20" s="653">
        <f t="shared" si="258"/>
        <v>0</v>
      </c>
      <c r="BC20" s="653">
        <f t="shared" si="258"/>
        <v>0</v>
      </c>
      <c r="BD20" s="653">
        <f t="shared" si="258"/>
        <v>0</v>
      </c>
      <c r="BE20" s="653">
        <f t="shared" si="258"/>
        <v>0</v>
      </c>
      <c r="BF20" s="653">
        <f t="shared" si="258"/>
        <v>0</v>
      </c>
      <c r="BG20" s="653">
        <f t="shared" si="258"/>
        <v>0</v>
      </c>
      <c r="BH20" s="653">
        <f t="shared" si="258"/>
        <v>0</v>
      </c>
    </row>
    <row r="21" spans="1:16384" s="487" customFormat="1" ht="12.9" customHeight="1" x14ac:dyDescent="0.3">
      <c r="A21" s="632"/>
      <c r="B21" s="478"/>
      <c r="C21" s="479"/>
      <c r="D21" s="681"/>
      <c r="E21" s="653" t="str">
        <f xml:space="preserve"> C18</f>
        <v>Total Production boe (oil and gas)</v>
      </c>
      <c r="F21" s="653">
        <f>F19 + F20</f>
        <v>555.32330771428633</v>
      </c>
      <c r="G21" s="653" t="s">
        <v>677</v>
      </c>
      <c r="H21" s="653"/>
      <c r="I21" s="653"/>
      <c r="J21" s="653"/>
      <c r="K21" s="653"/>
      <c r="L21" s="653"/>
      <c r="M21" s="653"/>
      <c r="N21" s="653"/>
      <c r="O21" s="653"/>
      <c r="P21" s="653"/>
      <c r="Q21" s="653"/>
      <c r="R21" s="653"/>
      <c r="S21" s="653"/>
      <c r="T21" s="653"/>
      <c r="U21" s="653"/>
      <c r="V21" s="653"/>
      <c r="W21" s="653"/>
      <c r="X21" s="653"/>
      <c r="Y21" s="653"/>
      <c r="Z21" s="653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</row>
    <row r="22" spans="1:16384" s="492" customFormat="1" ht="12.9" customHeight="1" x14ac:dyDescent="0.3">
      <c r="A22" s="516"/>
      <c r="B22" s="679"/>
      <c r="C22" s="620"/>
      <c r="D22" s="476"/>
      <c r="E22" s="289"/>
      <c r="F22" s="289"/>
      <c r="G22" s="289"/>
      <c r="H22" s="289"/>
      <c r="I22" s="289"/>
      <c r="J22" s="289"/>
      <c r="K22" s="289"/>
      <c r="L22" s="289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  <c r="AQ22" s="289"/>
      <c r="AR22" s="289"/>
      <c r="AS22" s="289"/>
      <c r="AT22" s="289"/>
      <c r="AU22" s="289"/>
      <c r="AV22" s="289"/>
      <c r="AW22" s="289"/>
      <c r="AX22" s="289"/>
      <c r="AY22" s="289"/>
      <c r="AZ22" s="289"/>
      <c r="BA22" s="289"/>
      <c r="BB22" s="289"/>
      <c r="BC22" s="289"/>
      <c r="BD22" s="289"/>
      <c r="BE22" s="289"/>
      <c r="BF22" s="289"/>
      <c r="BG22" s="289"/>
      <c r="BH22" s="289"/>
    </row>
    <row r="23" spans="1:16384" s="492" customFormat="1" ht="12.9" customHeight="1" x14ac:dyDescent="0.3">
      <c r="A23" s="516"/>
      <c r="B23" s="679"/>
      <c r="C23" s="620" t="s">
        <v>679</v>
      </c>
      <c r="D23" s="476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89"/>
      <c r="X23" s="289"/>
      <c r="Y23" s="289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  <c r="AR23" s="289"/>
      <c r="AS23" s="289"/>
      <c r="AT23" s="289"/>
      <c r="AU23" s="289"/>
      <c r="AV23" s="289"/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89"/>
    </row>
    <row r="24" spans="1:16384" s="492" customFormat="1" ht="12.9" customHeight="1" x14ac:dyDescent="0.3">
      <c r="A24" s="516"/>
      <c r="B24" s="472"/>
      <c r="C24" s="473"/>
      <c r="D24" s="476"/>
      <c r="E24" s="543" t="str">
        <f xml:space="preserve"> Stage1!E$26</f>
        <v>Condensates Production pre-sensitivity</v>
      </c>
      <c r="F24" s="543">
        <f xml:space="preserve"> Stage1!F$26</f>
        <v>0</v>
      </c>
      <c r="G24" s="543" t="str">
        <f xml:space="preserve"> Stage1!G$26</f>
        <v>MM bbl</v>
      </c>
      <c r="H24" s="543">
        <f xml:space="preserve"> Stage1!H$26</f>
        <v>0</v>
      </c>
      <c r="I24" s="543">
        <f xml:space="preserve"> Stage1!I$26</f>
        <v>20.999999999999996</v>
      </c>
      <c r="J24" s="543">
        <f xml:space="preserve"> Stage1!J$26</f>
        <v>0</v>
      </c>
      <c r="K24" s="543">
        <f xml:space="preserve"> Stage1!K$26</f>
        <v>0</v>
      </c>
      <c r="L24" s="543">
        <f xml:space="preserve"> Stage1!L$26</f>
        <v>0</v>
      </c>
      <c r="M24" s="543">
        <f xml:space="preserve"> Stage1!M$26</f>
        <v>0</v>
      </c>
      <c r="N24" s="543">
        <f xml:space="preserve"> Stage1!N$26</f>
        <v>0</v>
      </c>
      <c r="O24" s="543">
        <f xml:space="preserve"> Stage1!O$26</f>
        <v>0</v>
      </c>
      <c r="P24" s="543">
        <f xml:space="preserve"> Stage1!P$26</f>
        <v>0</v>
      </c>
      <c r="Q24" s="543">
        <f xml:space="preserve"> Stage1!Q$26</f>
        <v>0</v>
      </c>
      <c r="R24" s="543">
        <f xml:space="preserve"> Stage1!R$26</f>
        <v>0</v>
      </c>
      <c r="S24" s="543">
        <f xml:space="preserve"> Stage1!S$26</f>
        <v>0</v>
      </c>
      <c r="T24" s="543">
        <f xml:space="preserve"> Stage1!T$26</f>
        <v>0.29399999999999998</v>
      </c>
      <c r="U24" s="543">
        <f xml:space="preserve"> Stage1!U$26</f>
        <v>0.71400000000000008</v>
      </c>
      <c r="V24" s="543">
        <f xml:space="preserve"> Stage1!V$26</f>
        <v>0.71400000000000008</v>
      </c>
      <c r="W24" s="543">
        <f xml:space="preserve"> Stage1!W$26</f>
        <v>0.71400000000000008</v>
      </c>
      <c r="X24" s="543">
        <f xml:space="preserve"> Stage1!X$26</f>
        <v>0.71400000000000008</v>
      </c>
      <c r="Y24" s="543">
        <f xml:space="preserve"> Stage1!Y$26</f>
        <v>0.71400000000000008</v>
      </c>
      <c r="Z24" s="543">
        <f xml:space="preserve"> Stage1!Z$26</f>
        <v>0.71400000000000008</v>
      </c>
      <c r="AA24" s="543">
        <f xml:space="preserve"> Stage1!AA$26</f>
        <v>0.71400000000000008</v>
      </c>
      <c r="AB24" s="543">
        <f xml:space="preserve"> Stage1!AB$26</f>
        <v>0.71400000000000008</v>
      </c>
      <c r="AC24" s="543">
        <f xml:space="preserve"> Stage1!AC$26</f>
        <v>0.71400000000000008</v>
      </c>
      <c r="AD24" s="543">
        <f xml:space="preserve"> Stage1!AD$26</f>
        <v>0.71400000000000008</v>
      </c>
      <c r="AE24" s="543">
        <f xml:space="preserve"> Stage1!AE$26</f>
        <v>0.71400000000000008</v>
      </c>
      <c r="AF24" s="543">
        <f xml:space="preserve"> Stage1!AF$26</f>
        <v>0.71400000000000008</v>
      </c>
      <c r="AG24" s="543">
        <f xml:space="preserve"> Stage1!AG$26</f>
        <v>0.71400000000000008</v>
      </c>
      <c r="AH24" s="543">
        <f xml:space="preserve"> Stage1!AH$26</f>
        <v>0.71400000000000008</v>
      </c>
      <c r="AI24" s="543">
        <f xml:space="preserve"> Stage1!AI$26</f>
        <v>0.71400000000000008</v>
      </c>
      <c r="AJ24" s="543">
        <f xml:space="preserve"> Stage1!AJ$26</f>
        <v>0.71400000000000008</v>
      </c>
      <c r="AK24" s="543">
        <f xml:space="preserve"> Stage1!AK$26</f>
        <v>0.71400000000000008</v>
      </c>
      <c r="AL24" s="543">
        <f xml:space="preserve"> Stage1!AL$26</f>
        <v>0.71400000000000008</v>
      </c>
      <c r="AM24" s="543">
        <f xml:space="preserve"> Stage1!AM$26</f>
        <v>0.71400000000000008</v>
      </c>
      <c r="AN24" s="543">
        <f xml:space="preserve"> Stage1!AN$26</f>
        <v>0.71400000000000008</v>
      </c>
      <c r="AO24" s="543">
        <f xml:space="preserve"> Stage1!AO$26</f>
        <v>0.71400000000000008</v>
      </c>
      <c r="AP24" s="543">
        <f xml:space="preserve"> Stage1!AP$26</f>
        <v>0.71400000000000008</v>
      </c>
      <c r="AQ24" s="543">
        <f xml:space="preserve"> Stage1!AQ$26</f>
        <v>0.71400000000000008</v>
      </c>
      <c r="AR24" s="543">
        <f xml:space="preserve"> Stage1!AR$26</f>
        <v>0.71400000000000008</v>
      </c>
      <c r="AS24" s="543">
        <f xml:space="preserve"> Stage1!AS$26</f>
        <v>0.71400000000000008</v>
      </c>
      <c r="AT24" s="543">
        <f xml:space="preserve"> Stage1!AT$26</f>
        <v>0.71400000000000008</v>
      </c>
      <c r="AU24" s="543">
        <f xml:space="preserve"> Stage1!AU$26</f>
        <v>0.71400000000000008</v>
      </c>
      <c r="AV24" s="543">
        <f xml:space="preserve"> Stage1!AV$26</f>
        <v>0.71400000000000008</v>
      </c>
      <c r="AW24" s="543">
        <f xml:space="preserve"> Stage1!AW$26</f>
        <v>0.71400000000000008</v>
      </c>
      <c r="AX24" s="543">
        <f xml:space="preserve"> Stage1!AX$26</f>
        <v>0</v>
      </c>
      <c r="AY24" s="543">
        <f xml:space="preserve"> Stage1!AY$26</f>
        <v>0</v>
      </c>
      <c r="AZ24" s="543">
        <f xml:space="preserve"> Stage1!AZ$26</f>
        <v>0</v>
      </c>
      <c r="BA24" s="543">
        <f xml:space="preserve"> Stage1!BA$26</f>
        <v>0</v>
      </c>
      <c r="BB24" s="543">
        <f xml:space="preserve"> Stage1!BB$26</f>
        <v>0</v>
      </c>
      <c r="BC24" s="543">
        <f xml:space="preserve"> Stage1!BC$26</f>
        <v>0</v>
      </c>
      <c r="BD24" s="543">
        <f xml:space="preserve"> Stage1!BD$26</f>
        <v>0</v>
      </c>
      <c r="BE24" s="543">
        <f xml:space="preserve"> Stage1!BE$26</f>
        <v>0</v>
      </c>
      <c r="BF24" s="543">
        <f xml:space="preserve"> Stage1!BF$26</f>
        <v>0</v>
      </c>
      <c r="BG24" s="543">
        <f xml:space="preserve"> Stage1!BG$26</f>
        <v>0</v>
      </c>
      <c r="BH24" s="543">
        <f xml:space="preserve"> Stage1!BH$26</f>
        <v>0</v>
      </c>
    </row>
    <row r="25" spans="1:16384" s="492" customFormat="1" ht="12.9" customHeight="1" x14ac:dyDescent="0.3">
      <c r="A25" s="516"/>
      <c r="B25" s="679"/>
      <c r="C25" s="620"/>
      <c r="D25" s="476"/>
      <c r="E25" s="516" t="str">
        <f xml:space="preserve"> E$15</f>
        <v>Gas Production in boe</v>
      </c>
      <c r="F25" s="516">
        <f t="shared" ref="F25:BH25" si="259" xml:space="preserve"> F$15</f>
        <v>0</v>
      </c>
      <c r="G25" s="516" t="str">
        <f t="shared" si="259"/>
        <v>MM boe</v>
      </c>
      <c r="H25" s="516">
        <f t="shared" si="259"/>
        <v>0</v>
      </c>
      <c r="I25" s="516">
        <f t="shared" si="259"/>
        <v>534.32330771428633</v>
      </c>
      <c r="J25" s="516">
        <f t="shared" si="259"/>
        <v>0</v>
      </c>
      <c r="K25" s="516">
        <f t="shared" si="259"/>
        <v>0</v>
      </c>
      <c r="L25" s="516">
        <f t="shared" si="259"/>
        <v>0</v>
      </c>
      <c r="M25" s="516">
        <f t="shared" si="259"/>
        <v>0</v>
      </c>
      <c r="N25" s="516">
        <f t="shared" si="259"/>
        <v>0</v>
      </c>
      <c r="O25" s="516">
        <f t="shared" si="259"/>
        <v>0</v>
      </c>
      <c r="P25" s="516">
        <f t="shared" si="259"/>
        <v>0</v>
      </c>
      <c r="Q25" s="516">
        <f t="shared" si="259"/>
        <v>0</v>
      </c>
      <c r="R25" s="516">
        <f t="shared" si="259"/>
        <v>0</v>
      </c>
      <c r="S25" s="516">
        <f t="shared" si="259"/>
        <v>0</v>
      </c>
      <c r="T25" s="516">
        <f t="shared" si="259"/>
        <v>7.4805263080000053</v>
      </c>
      <c r="U25" s="516">
        <f t="shared" si="259"/>
        <v>18.166992462285727</v>
      </c>
      <c r="V25" s="516">
        <f t="shared" si="259"/>
        <v>18.166992462285727</v>
      </c>
      <c r="W25" s="516">
        <f t="shared" si="259"/>
        <v>18.166992462285727</v>
      </c>
      <c r="X25" s="516">
        <f t="shared" si="259"/>
        <v>18.166992462285727</v>
      </c>
      <c r="Y25" s="516">
        <f t="shared" si="259"/>
        <v>18.166992462285727</v>
      </c>
      <c r="Z25" s="516">
        <f t="shared" si="259"/>
        <v>18.166992462285727</v>
      </c>
      <c r="AA25" s="516">
        <f t="shared" si="259"/>
        <v>18.166992462285727</v>
      </c>
      <c r="AB25" s="516">
        <f t="shared" si="259"/>
        <v>18.166992462285727</v>
      </c>
      <c r="AC25" s="516">
        <f t="shared" si="259"/>
        <v>18.166992462285727</v>
      </c>
      <c r="AD25" s="516">
        <f t="shared" si="259"/>
        <v>18.166992462285727</v>
      </c>
      <c r="AE25" s="516">
        <f t="shared" si="259"/>
        <v>18.166992462285727</v>
      </c>
      <c r="AF25" s="516">
        <f t="shared" si="259"/>
        <v>18.166992462285727</v>
      </c>
      <c r="AG25" s="516">
        <f t="shared" si="259"/>
        <v>18.166992462285727</v>
      </c>
      <c r="AH25" s="516">
        <f t="shared" si="259"/>
        <v>18.166992462285727</v>
      </c>
      <c r="AI25" s="516">
        <f t="shared" si="259"/>
        <v>18.166992462285727</v>
      </c>
      <c r="AJ25" s="516">
        <f t="shared" si="259"/>
        <v>18.166992462285727</v>
      </c>
      <c r="AK25" s="516">
        <f t="shared" si="259"/>
        <v>18.166992462285727</v>
      </c>
      <c r="AL25" s="516">
        <f t="shared" si="259"/>
        <v>18.166992462285727</v>
      </c>
      <c r="AM25" s="516">
        <f t="shared" si="259"/>
        <v>18.166992462285727</v>
      </c>
      <c r="AN25" s="516">
        <f t="shared" si="259"/>
        <v>18.166992462285727</v>
      </c>
      <c r="AO25" s="516">
        <f t="shared" si="259"/>
        <v>18.166992462285727</v>
      </c>
      <c r="AP25" s="516">
        <f t="shared" si="259"/>
        <v>18.166992462285727</v>
      </c>
      <c r="AQ25" s="516">
        <f t="shared" si="259"/>
        <v>18.166992462285727</v>
      </c>
      <c r="AR25" s="516">
        <f t="shared" si="259"/>
        <v>18.166992462285727</v>
      </c>
      <c r="AS25" s="516">
        <f t="shared" si="259"/>
        <v>18.166992462285727</v>
      </c>
      <c r="AT25" s="516">
        <f t="shared" si="259"/>
        <v>18.166992462285727</v>
      </c>
      <c r="AU25" s="516">
        <f t="shared" si="259"/>
        <v>18.166992462285727</v>
      </c>
      <c r="AV25" s="516">
        <f t="shared" si="259"/>
        <v>18.166992462285727</v>
      </c>
      <c r="AW25" s="516">
        <f t="shared" si="259"/>
        <v>18.166992462285727</v>
      </c>
      <c r="AX25" s="516">
        <f t="shared" si="259"/>
        <v>0</v>
      </c>
      <c r="AY25" s="516">
        <f t="shared" si="259"/>
        <v>0</v>
      </c>
      <c r="AZ25" s="516">
        <f t="shared" si="259"/>
        <v>0</v>
      </c>
      <c r="BA25" s="516">
        <f t="shared" si="259"/>
        <v>0</v>
      </c>
      <c r="BB25" s="516">
        <f t="shared" si="259"/>
        <v>0</v>
      </c>
      <c r="BC25" s="516">
        <f t="shared" si="259"/>
        <v>0</v>
      </c>
      <c r="BD25" s="516">
        <f t="shared" si="259"/>
        <v>0</v>
      </c>
      <c r="BE25" s="516">
        <f t="shared" si="259"/>
        <v>0</v>
      </c>
      <c r="BF25" s="516">
        <f t="shared" si="259"/>
        <v>0</v>
      </c>
      <c r="BG25" s="516">
        <f t="shared" si="259"/>
        <v>0</v>
      </c>
      <c r="BH25" s="516">
        <f t="shared" si="259"/>
        <v>0</v>
      </c>
    </row>
    <row r="26" spans="1:16384" s="492" customFormat="1" ht="12.9" customHeight="1" x14ac:dyDescent="0.3">
      <c r="A26" s="516"/>
      <c r="B26" s="679"/>
      <c r="C26" s="620"/>
      <c r="D26" s="476"/>
      <c r="E26" s="516" t="s">
        <v>680</v>
      </c>
      <c r="F26" s="516"/>
      <c r="G26" s="516" t="s">
        <v>677</v>
      </c>
      <c r="H26" s="516"/>
      <c r="I26" s="516">
        <f xml:space="preserve"> SUM(K26:BH26)</f>
        <v>555.3233077142861</v>
      </c>
      <c r="J26" s="516"/>
      <c r="K26" s="516">
        <f xml:space="preserve"> SUM(K24:K25)</f>
        <v>0</v>
      </c>
      <c r="L26" s="516">
        <f t="shared" ref="L26:BH26" si="260" xml:space="preserve"> SUM(L24:L25)</f>
        <v>0</v>
      </c>
      <c r="M26" s="516">
        <f t="shared" si="260"/>
        <v>0</v>
      </c>
      <c r="N26" s="516">
        <f t="shared" si="260"/>
        <v>0</v>
      </c>
      <c r="O26" s="516">
        <f t="shared" si="260"/>
        <v>0</v>
      </c>
      <c r="P26" s="516">
        <f t="shared" si="260"/>
        <v>0</v>
      </c>
      <c r="Q26" s="516">
        <f t="shared" si="260"/>
        <v>0</v>
      </c>
      <c r="R26" s="516">
        <f t="shared" si="260"/>
        <v>0</v>
      </c>
      <c r="S26" s="516">
        <f t="shared" si="260"/>
        <v>0</v>
      </c>
      <c r="T26" s="516">
        <f t="shared" si="260"/>
        <v>7.7745263080000049</v>
      </c>
      <c r="U26" s="516">
        <f t="shared" si="260"/>
        <v>18.880992462285725</v>
      </c>
      <c r="V26" s="516">
        <f t="shared" si="260"/>
        <v>18.880992462285725</v>
      </c>
      <c r="W26" s="516">
        <f t="shared" si="260"/>
        <v>18.880992462285725</v>
      </c>
      <c r="X26" s="516">
        <f t="shared" si="260"/>
        <v>18.880992462285725</v>
      </c>
      <c r="Y26" s="516">
        <f t="shared" si="260"/>
        <v>18.880992462285725</v>
      </c>
      <c r="Z26" s="516">
        <f t="shared" si="260"/>
        <v>18.880992462285725</v>
      </c>
      <c r="AA26" s="516">
        <f t="shared" si="260"/>
        <v>18.880992462285725</v>
      </c>
      <c r="AB26" s="516">
        <f t="shared" si="260"/>
        <v>18.880992462285725</v>
      </c>
      <c r="AC26" s="516">
        <f t="shared" si="260"/>
        <v>18.880992462285725</v>
      </c>
      <c r="AD26" s="516">
        <f t="shared" si="260"/>
        <v>18.880992462285725</v>
      </c>
      <c r="AE26" s="516">
        <f t="shared" si="260"/>
        <v>18.880992462285725</v>
      </c>
      <c r="AF26" s="516">
        <f t="shared" si="260"/>
        <v>18.880992462285725</v>
      </c>
      <c r="AG26" s="516">
        <f t="shared" si="260"/>
        <v>18.880992462285725</v>
      </c>
      <c r="AH26" s="516">
        <f t="shared" si="260"/>
        <v>18.880992462285725</v>
      </c>
      <c r="AI26" s="516">
        <f t="shared" si="260"/>
        <v>18.880992462285725</v>
      </c>
      <c r="AJ26" s="516">
        <f t="shared" si="260"/>
        <v>18.880992462285725</v>
      </c>
      <c r="AK26" s="516">
        <f t="shared" si="260"/>
        <v>18.880992462285725</v>
      </c>
      <c r="AL26" s="516">
        <f t="shared" si="260"/>
        <v>18.880992462285725</v>
      </c>
      <c r="AM26" s="516">
        <f t="shared" si="260"/>
        <v>18.880992462285725</v>
      </c>
      <c r="AN26" s="516">
        <f t="shared" si="260"/>
        <v>18.880992462285725</v>
      </c>
      <c r="AO26" s="516">
        <f t="shared" si="260"/>
        <v>18.880992462285725</v>
      </c>
      <c r="AP26" s="516">
        <f t="shared" si="260"/>
        <v>18.880992462285725</v>
      </c>
      <c r="AQ26" s="516">
        <f t="shared" si="260"/>
        <v>18.880992462285725</v>
      </c>
      <c r="AR26" s="516">
        <f t="shared" si="260"/>
        <v>18.880992462285725</v>
      </c>
      <c r="AS26" s="516">
        <f t="shared" si="260"/>
        <v>18.880992462285725</v>
      </c>
      <c r="AT26" s="516">
        <f t="shared" si="260"/>
        <v>18.880992462285725</v>
      </c>
      <c r="AU26" s="516">
        <f t="shared" si="260"/>
        <v>18.880992462285725</v>
      </c>
      <c r="AV26" s="516">
        <f t="shared" si="260"/>
        <v>18.880992462285725</v>
      </c>
      <c r="AW26" s="516">
        <f t="shared" si="260"/>
        <v>18.880992462285725</v>
      </c>
      <c r="AX26" s="516">
        <f t="shared" si="260"/>
        <v>0</v>
      </c>
      <c r="AY26" s="516">
        <f t="shared" si="260"/>
        <v>0</v>
      </c>
      <c r="AZ26" s="516">
        <f t="shared" si="260"/>
        <v>0</v>
      </c>
      <c r="BA26" s="516">
        <f t="shared" si="260"/>
        <v>0</v>
      </c>
      <c r="BB26" s="516">
        <f t="shared" si="260"/>
        <v>0</v>
      </c>
      <c r="BC26" s="516">
        <f t="shared" si="260"/>
        <v>0</v>
      </c>
      <c r="BD26" s="516">
        <f t="shared" si="260"/>
        <v>0</v>
      </c>
      <c r="BE26" s="516">
        <f t="shared" si="260"/>
        <v>0</v>
      </c>
      <c r="BF26" s="516">
        <f t="shared" si="260"/>
        <v>0</v>
      </c>
      <c r="BG26" s="516">
        <f t="shared" si="260"/>
        <v>0</v>
      </c>
      <c r="BH26" s="516">
        <f t="shared" si="260"/>
        <v>0</v>
      </c>
    </row>
    <row r="27" spans="1:16384" s="492" customFormat="1" ht="12.9" customHeight="1" x14ac:dyDescent="0.3">
      <c r="A27" s="516"/>
      <c r="B27" s="679"/>
      <c r="C27" s="620"/>
      <c r="D27" s="47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516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  <c r="BE27" s="516"/>
      <c r="BF27" s="516"/>
      <c r="BG27" s="516"/>
      <c r="BH27" s="516"/>
    </row>
    <row r="28" spans="1:16384" s="492" customFormat="1" ht="12.9" customHeight="1" x14ac:dyDescent="0.3">
      <c r="A28" s="516"/>
      <c r="B28" s="679"/>
      <c r="C28" s="620"/>
      <c r="D28" s="476"/>
      <c r="E28" s="516" t="str">
        <f xml:space="preserve"> E$26</f>
        <v>Total Production (oil and gas)</v>
      </c>
      <c r="F28" s="516">
        <f t="shared" ref="F28:BH28" si="261" xml:space="preserve"> F$26</f>
        <v>0</v>
      </c>
      <c r="G28" s="516" t="str">
        <f t="shared" si="261"/>
        <v>MM boe</v>
      </c>
      <c r="H28" s="516">
        <f t="shared" si="261"/>
        <v>0</v>
      </c>
      <c r="I28" s="516">
        <f t="shared" si="261"/>
        <v>555.3233077142861</v>
      </c>
      <c r="J28" s="516">
        <f t="shared" si="261"/>
        <v>0</v>
      </c>
      <c r="K28" s="516">
        <f t="shared" si="261"/>
        <v>0</v>
      </c>
      <c r="L28" s="516">
        <f t="shared" si="261"/>
        <v>0</v>
      </c>
      <c r="M28" s="516">
        <f t="shared" si="261"/>
        <v>0</v>
      </c>
      <c r="N28" s="516">
        <f t="shared" si="261"/>
        <v>0</v>
      </c>
      <c r="O28" s="516">
        <f t="shared" si="261"/>
        <v>0</v>
      </c>
      <c r="P28" s="516">
        <f t="shared" si="261"/>
        <v>0</v>
      </c>
      <c r="Q28" s="516">
        <f t="shared" si="261"/>
        <v>0</v>
      </c>
      <c r="R28" s="516">
        <f t="shared" si="261"/>
        <v>0</v>
      </c>
      <c r="S28" s="516">
        <f t="shared" si="261"/>
        <v>0</v>
      </c>
      <c r="T28" s="516">
        <f t="shared" si="261"/>
        <v>7.7745263080000049</v>
      </c>
      <c r="U28" s="516">
        <f t="shared" si="261"/>
        <v>18.880992462285725</v>
      </c>
      <c r="V28" s="516">
        <f t="shared" si="261"/>
        <v>18.880992462285725</v>
      </c>
      <c r="W28" s="516">
        <f t="shared" si="261"/>
        <v>18.880992462285725</v>
      </c>
      <c r="X28" s="516">
        <f t="shared" si="261"/>
        <v>18.880992462285725</v>
      </c>
      <c r="Y28" s="516">
        <f t="shared" si="261"/>
        <v>18.880992462285725</v>
      </c>
      <c r="Z28" s="516">
        <f t="shared" si="261"/>
        <v>18.880992462285725</v>
      </c>
      <c r="AA28" s="516">
        <f t="shared" si="261"/>
        <v>18.880992462285725</v>
      </c>
      <c r="AB28" s="516">
        <f t="shared" si="261"/>
        <v>18.880992462285725</v>
      </c>
      <c r="AC28" s="516">
        <f t="shared" si="261"/>
        <v>18.880992462285725</v>
      </c>
      <c r="AD28" s="516">
        <f t="shared" si="261"/>
        <v>18.880992462285725</v>
      </c>
      <c r="AE28" s="516">
        <f t="shared" si="261"/>
        <v>18.880992462285725</v>
      </c>
      <c r="AF28" s="516">
        <f t="shared" si="261"/>
        <v>18.880992462285725</v>
      </c>
      <c r="AG28" s="516">
        <f t="shared" si="261"/>
        <v>18.880992462285725</v>
      </c>
      <c r="AH28" s="516">
        <f t="shared" si="261"/>
        <v>18.880992462285725</v>
      </c>
      <c r="AI28" s="516">
        <f t="shared" si="261"/>
        <v>18.880992462285725</v>
      </c>
      <c r="AJ28" s="516">
        <f t="shared" si="261"/>
        <v>18.880992462285725</v>
      </c>
      <c r="AK28" s="516">
        <f t="shared" si="261"/>
        <v>18.880992462285725</v>
      </c>
      <c r="AL28" s="516">
        <f t="shared" si="261"/>
        <v>18.880992462285725</v>
      </c>
      <c r="AM28" s="516">
        <f t="shared" si="261"/>
        <v>18.880992462285725</v>
      </c>
      <c r="AN28" s="516">
        <f t="shared" si="261"/>
        <v>18.880992462285725</v>
      </c>
      <c r="AO28" s="516">
        <f t="shared" si="261"/>
        <v>18.880992462285725</v>
      </c>
      <c r="AP28" s="516">
        <f t="shared" si="261"/>
        <v>18.880992462285725</v>
      </c>
      <c r="AQ28" s="516">
        <f t="shared" si="261"/>
        <v>18.880992462285725</v>
      </c>
      <c r="AR28" s="516">
        <f t="shared" si="261"/>
        <v>18.880992462285725</v>
      </c>
      <c r="AS28" s="516">
        <f t="shared" si="261"/>
        <v>18.880992462285725</v>
      </c>
      <c r="AT28" s="516">
        <f t="shared" si="261"/>
        <v>18.880992462285725</v>
      </c>
      <c r="AU28" s="516">
        <f t="shared" si="261"/>
        <v>18.880992462285725</v>
      </c>
      <c r="AV28" s="516">
        <f t="shared" si="261"/>
        <v>18.880992462285725</v>
      </c>
      <c r="AW28" s="516">
        <f t="shared" si="261"/>
        <v>18.880992462285725</v>
      </c>
      <c r="AX28" s="516">
        <f t="shared" si="261"/>
        <v>0</v>
      </c>
      <c r="AY28" s="516">
        <f t="shared" si="261"/>
        <v>0</v>
      </c>
      <c r="AZ28" s="516">
        <f t="shared" si="261"/>
        <v>0</v>
      </c>
      <c r="BA28" s="516">
        <f t="shared" si="261"/>
        <v>0</v>
      </c>
      <c r="BB28" s="516">
        <f t="shared" si="261"/>
        <v>0</v>
      </c>
      <c r="BC28" s="516">
        <f t="shared" si="261"/>
        <v>0</v>
      </c>
      <c r="BD28" s="516">
        <f t="shared" si="261"/>
        <v>0</v>
      </c>
      <c r="BE28" s="516">
        <f t="shared" si="261"/>
        <v>0</v>
      </c>
      <c r="BF28" s="516">
        <f t="shared" si="261"/>
        <v>0</v>
      </c>
      <c r="BG28" s="516">
        <f t="shared" si="261"/>
        <v>0</v>
      </c>
      <c r="BH28" s="516">
        <f t="shared" si="261"/>
        <v>0</v>
      </c>
    </row>
    <row r="29" spans="1:16384" s="492" customFormat="1" ht="12.9" customHeight="1" x14ac:dyDescent="0.3">
      <c r="A29" s="516"/>
      <c r="B29" s="679"/>
      <c r="C29" s="620"/>
      <c r="D29" s="476"/>
      <c r="E29" s="516" t="str">
        <f xml:space="preserve"> C23</f>
        <v>Cumulative Production (oil and gas)</v>
      </c>
      <c r="F29" s="516"/>
      <c r="G29" s="516" t="s">
        <v>677</v>
      </c>
      <c r="H29" s="516"/>
      <c r="I29" s="516"/>
      <c r="J29" s="566"/>
      <c r="K29" s="516">
        <f>J29 + K28</f>
        <v>0</v>
      </c>
      <c r="L29" s="516">
        <f t="shared" ref="L29:BH29" si="262">K29 + L28</f>
        <v>0</v>
      </c>
      <c r="M29" s="516">
        <f t="shared" si="262"/>
        <v>0</v>
      </c>
      <c r="N29" s="516">
        <f t="shared" si="262"/>
        <v>0</v>
      </c>
      <c r="O29" s="516">
        <f t="shared" si="262"/>
        <v>0</v>
      </c>
      <c r="P29" s="516">
        <f t="shared" si="262"/>
        <v>0</v>
      </c>
      <c r="Q29" s="516">
        <f t="shared" si="262"/>
        <v>0</v>
      </c>
      <c r="R29" s="516">
        <f t="shared" si="262"/>
        <v>0</v>
      </c>
      <c r="S29" s="516">
        <f t="shared" si="262"/>
        <v>0</v>
      </c>
      <c r="T29" s="516">
        <f t="shared" si="262"/>
        <v>7.7745263080000049</v>
      </c>
      <c r="U29" s="516">
        <f t="shared" si="262"/>
        <v>26.655518770285731</v>
      </c>
      <c r="V29" s="516">
        <f t="shared" si="262"/>
        <v>45.536511232571456</v>
      </c>
      <c r="W29" s="516">
        <f t="shared" si="262"/>
        <v>64.417503694857174</v>
      </c>
      <c r="X29" s="516">
        <f t="shared" si="262"/>
        <v>83.298496157142893</v>
      </c>
      <c r="Y29" s="516">
        <f t="shared" si="262"/>
        <v>102.17948861942861</v>
      </c>
      <c r="Z29" s="516">
        <f t="shared" si="262"/>
        <v>121.06048108171433</v>
      </c>
      <c r="AA29" s="516">
        <f t="shared" si="262"/>
        <v>139.94147354400005</v>
      </c>
      <c r="AB29" s="516">
        <f t="shared" si="262"/>
        <v>158.82246600628577</v>
      </c>
      <c r="AC29" s="516">
        <f t="shared" si="262"/>
        <v>177.70345846857148</v>
      </c>
      <c r="AD29" s="516">
        <f t="shared" si="262"/>
        <v>196.5844509308572</v>
      </c>
      <c r="AE29" s="516">
        <f t="shared" si="262"/>
        <v>215.46544339314292</v>
      </c>
      <c r="AF29" s="516">
        <f t="shared" si="262"/>
        <v>234.34643585542864</v>
      </c>
      <c r="AG29" s="516">
        <f t="shared" si="262"/>
        <v>253.22742831771436</v>
      </c>
      <c r="AH29" s="516">
        <f t="shared" si="262"/>
        <v>272.10842078000007</v>
      </c>
      <c r="AI29" s="516">
        <f t="shared" si="262"/>
        <v>290.98941324228582</v>
      </c>
      <c r="AJ29" s="516">
        <f t="shared" si="262"/>
        <v>309.87040570457157</v>
      </c>
      <c r="AK29" s="516">
        <f t="shared" si="262"/>
        <v>328.75139816685731</v>
      </c>
      <c r="AL29" s="516">
        <f t="shared" si="262"/>
        <v>347.63239062914306</v>
      </c>
      <c r="AM29" s="516">
        <f t="shared" si="262"/>
        <v>366.51338309142881</v>
      </c>
      <c r="AN29" s="516">
        <f t="shared" si="262"/>
        <v>385.39437555371455</v>
      </c>
      <c r="AO29" s="516">
        <f t="shared" si="262"/>
        <v>404.2753680160003</v>
      </c>
      <c r="AP29" s="516">
        <f t="shared" si="262"/>
        <v>423.15636047828605</v>
      </c>
      <c r="AQ29" s="516">
        <f t="shared" si="262"/>
        <v>442.03735294057179</v>
      </c>
      <c r="AR29" s="516">
        <f t="shared" si="262"/>
        <v>460.91834540285754</v>
      </c>
      <c r="AS29" s="516">
        <f t="shared" si="262"/>
        <v>479.79933786514329</v>
      </c>
      <c r="AT29" s="516">
        <f t="shared" si="262"/>
        <v>498.68033032742903</v>
      </c>
      <c r="AU29" s="516">
        <f t="shared" si="262"/>
        <v>517.56132278971472</v>
      </c>
      <c r="AV29" s="516">
        <f t="shared" si="262"/>
        <v>536.44231525200041</v>
      </c>
      <c r="AW29" s="516">
        <f t="shared" si="262"/>
        <v>555.3233077142861</v>
      </c>
      <c r="AX29" s="516">
        <f t="shared" si="262"/>
        <v>555.3233077142861</v>
      </c>
      <c r="AY29" s="516">
        <f t="shared" si="262"/>
        <v>555.3233077142861</v>
      </c>
      <c r="AZ29" s="516">
        <f t="shared" si="262"/>
        <v>555.3233077142861</v>
      </c>
      <c r="BA29" s="516">
        <f t="shared" si="262"/>
        <v>555.3233077142861</v>
      </c>
      <c r="BB29" s="516">
        <f t="shared" si="262"/>
        <v>555.3233077142861</v>
      </c>
      <c r="BC29" s="516">
        <f t="shared" si="262"/>
        <v>555.3233077142861</v>
      </c>
      <c r="BD29" s="516">
        <f t="shared" si="262"/>
        <v>555.3233077142861</v>
      </c>
      <c r="BE29" s="516">
        <f t="shared" si="262"/>
        <v>555.3233077142861</v>
      </c>
      <c r="BF29" s="516">
        <f t="shared" si="262"/>
        <v>555.3233077142861</v>
      </c>
      <c r="BG29" s="516">
        <f t="shared" si="262"/>
        <v>555.3233077142861</v>
      </c>
      <c r="BH29" s="516">
        <f t="shared" si="262"/>
        <v>555.3233077142861</v>
      </c>
    </row>
    <row r="30" spans="1:16384" s="492" customFormat="1" ht="12.9" customHeight="1" x14ac:dyDescent="0.3">
      <c r="A30" s="516"/>
      <c r="B30" s="679"/>
      <c r="C30" s="620"/>
      <c r="D30" s="476"/>
      <c r="E30" s="516"/>
      <c r="F30" s="516"/>
      <c r="G30" s="516"/>
      <c r="H30" s="516"/>
      <c r="I30" s="516"/>
      <c r="J30" s="516"/>
      <c r="K30" s="516"/>
      <c r="L30" s="516"/>
      <c r="M30" s="516"/>
      <c r="N30" s="516"/>
      <c r="O30" s="516"/>
      <c r="P30" s="516"/>
      <c r="Q30" s="516"/>
      <c r="R30" s="516"/>
      <c r="S30" s="516"/>
      <c r="T30" s="516"/>
      <c r="U30" s="516"/>
      <c r="V30" s="516"/>
      <c r="W30" s="516"/>
      <c r="X30" s="516"/>
      <c r="Y30" s="516"/>
      <c r="Z30" s="516"/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/>
      <c r="BA30" s="516"/>
      <c r="BB30" s="516"/>
      <c r="BC30" s="516"/>
      <c r="BD30" s="516"/>
      <c r="BE30" s="516"/>
      <c r="BF30" s="516"/>
      <c r="BG30" s="516"/>
      <c r="BH30" s="516"/>
    </row>
    <row r="31" spans="1:16384" s="492" customFormat="1" ht="12.9" customHeight="1" x14ac:dyDescent="0.3">
      <c r="A31" s="516"/>
      <c r="B31" s="679"/>
      <c r="C31" s="620"/>
      <c r="D31" s="476"/>
      <c r="E31" s="516" t="str">
        <f xml:space="preserve"> E$21</f>
        <v>Total Production boe (oil and gas)</v>
      </c>
      <c r="F31" s="516">
        <f t="shared" ref="F31:BH31" si="263" xml:space="preserve"> F$21</f>
        <v>555.32330771428633</v>
      </c>
      <c r="G31" s="516" t="str">
        <f t="shared" si="263"/>
        <v>MM boe</v>
      </c>
      <c r="H31" s="516">
        <f t="shared" si="263"/>
        <v>0</v>
      </c>
      <c r="I31" s="516">
        <f t="shared" si="263"/>
        <v>0</v>
      </c>
      <c r="J31" s="516">
        <f t="shared" si="263"/>
        <v>0</v>
      </c>
      <c r="K31" s="516">
        <f t="shared" si="263"/>
        <v>0</v>
      </c>
      <c r="L31" s="516">
        <f t="shared" si="263"/>
        <v>0</v>
      </c>
      <c r="M31" s="516">
        <f t="shared" si="263"/>
        <v>0</v>
      </c>
      <c r="N31" s="516">
        <f t="shared" si="263"/>
        <v>0</v>
      </c>
      <c r="O31" s="516">
        <f t="shared" si="263"/>
        <v>0</v>
      </c>
      <c r="P31" s="516">
        <f t="shared" si="263"/>
        <v>0</v>
      </c>
      <c r="Q31" s="516">
        <f t="shared" si="263"/>
        <v>0</v>
      </c>
      <c r="R31" s="516">
        <f t="shared" si="263"/>
        <v>0</v>
      </c>
      <c r="S31" s="516">
        <f t="shared" si="263"/>
        <v>0</v>
      </c>
      <c r="T31" s="516">
        <f t="shared" si="263"/>
        <v>0</v>
      </c>
      <c r="U31" s="516">
        <f t="shared" si="263"/>
        <v>0</v>
      </c>
      <c r="V31" s="516">
        <f t="shared" si="263"/>
        <v>0</v>
      </c>
      <c r="W31" s="516">
        <f t="shared" si="263"/>
        <v>0</v>
      </c>
      <c r="X31" s="516">
        <f t="shared" si="263"/>
        <v>0</v>
      </c>
      <c r="Y31" s="516">
        <f t="shared" si="263"/>
        <v>0</v>
      </c>
      <c r="Z31" s="516">
        <f t="shared" si="263"/>
        <v>0</v>
      </c>
      <c r="AA31" s="516">
        <f t="shared" si="263"/>
        <v>0</v>
      </c>
      <c r="AB31" s="516">
        <f t="shared" si="263"/>
        <v>0</v>
      </c>
      <c r="AC31" s="516">
        <f t="shared" si="263"/>
        <v>0</v>
      </c>
      <c r="AD31" s="516">
        <f t="shared" si="263"/>
        <v>0</v>
      </c>
      <c r="AE31" s="516">
        <f t="shared" si="263"/>
        <v>0</v>
      </c>
      <c r="AF31" s="516">
        <f t="shared" si="263"/>
        <v>0</v>
      </c>
      <c r="AG31" s="516">
        <f t="shared" si="263"/>
        <v>0</v>
      </c>
      <c r="AH31" s="516">
        <f t="shared" si="263"/>
        <v>0</v>
      </c>
      <c r="AI31" s="516">
        <f t="shared" si="263"/>
        <v>0</v>
      </c>
      <c r="AJ31" s="516">
        <f t="shared" si="263"/>
        <v>0</v>
      </c>
      <c r="AK31" s="516">
        <f t="shared" si="263"/>
        <v>0</v>
      </c>
      <c r="AL31" s="516">
        <f t="shared" si="263"/>
        <v>0</v>
      </c>
      <c r="AM31" s="516">
        <f t="shared" si="263"/>
        <v>0</v>
      </c>
      <c r="AN31" s="516">
        <f t="shared" si="263"/>
        <v>0</v>
      </c>
      <c r="AO31" s="516">
        <f t="shared" si="263"/>
        <v>0</v>
      </c>
      <c r="AP31" s="516">
        <f t="shared" si="263"/>
        <v>0</v>
      </c>
      <c r="AQ31" s="516">
        <f t="shared" si="263"/>
        <v>0</v>
      </c>
      <c r="AR31" s="516">
        <f t="shared" si="263"/>
        <v>0</v>
      </c>
      <c r="AS31" s="516">
        <f t="shared" si="263"/>
        <v>0</v>
      </c>
      <c r="AT31" s="516">
        <f t="shared" si="263"/>
        <v>0</v>
      </c>
      <c r="AU31" s="516">
        <f t="shared" si="263"/>
        <v>0</v>
      </c>
      <c r="AV31" s="516">
        <f t="shared" si="263"/>
        <v>0</v>
      </c>
      <c r="AW31" s="516">
        <f t="shared" si="263"/>
        <v>0</v>
      </c>
      <c r="AX31" s="516">
        <f t="shared" si="263"/>
        <v>0</v>
      </c>
      <c r="AY31" s="516">
        <f t="shared" si="263"/>
        <v>0</v>
      </c>
      <c r="AZ31" s="516">
        <f t="shared" si="263"/>
        <v>0</v>
      </c>
      <c r="BA31" s="516">
        <f t="shared" si="263"/>
        <v>0</v>
      </c>
      <c r="BB31" s="516">
        <f t="shared" si="263"/>
        <v>0</v>
      </c>
      <c r="BC31" s="516">
        <f t="shared" si="263"/>
        <v>0</v>
      </c>
      <c r="BD31" s="516">
        <f t="shared" si="263"/>
        <v>0</v>
      </c>
      <c r="BE31" s="516">
        <f t="shared" si="263"/>
        <v>0</v>
      </c>
      <c r="BF31" s="516">
        <f t="shared" si="263"/>
        <v>0</v>
      </c>
      <c r="BG31" s="516">
        <f t="shared" si="263"/>
        <v>0</v>
      </c>
      <c r="BH31" s="516">
        <f t="shared" si="263"/>
        <v>0</v>
      </c>
    </row>
    <row r="32" spans="1:16384" s="492" customFormat="1" ht="12.9" customHeight="1" x14ac:dyDescent="0.3">
      <c r="A32" s="516"/>
      <c r="B32" s="679"/>
      <c r="C32" s="620"/>
      <c r="D32" s="476"/>
      <c r="E32" s="516" t="str">
        <f xml:space="preserve"> C23</f>
        <v>Cumulative Production (oil and gas)</v>
      </c>
      <c r="F32" s="516"/>
      <c r="G32" s="516" t="s">
        <v>82</v>
      </c>
      <c r="H32" s="516"/>
      <c r="I32" s="516"/>
      <c r="J32" s="516"/>
      <c r="K32" s="521">
        <f xml:space="preserve"> K29 / $F$31</f>
        <v>0</v>
      </c>
      <c r="L32" s="521">
        <f t="shared" ref="L32:BH32" si="264" xml:space="preserve"> L29 / $F$31</f>
        <v>0</v>
      </c>
      <c r="M32" s="521">
        <f t="shared" si="264"/>
        <v>0</v>
      </c>
      <c r="N32" s="521">
        <f t="shared" si="264"/>
        <v>0</v>
      </c>
      <c r="O32" s="521">
        <f t="shared" si="264"/>
        <v>0</v>
      </c>
      <c r="P32" s="521">
        <f t="shared" si="264"/>
        <v>0</v>
      </c>
      <c r="Q32" s="521">
        <f t="shared" si="264"/>
        <v>0</v>
      </c>
      <c r="R32" s="521">
        <f t="shared" si="264"/>
        <v>0</v>
      </c>
      <c r="S32" s="521">
        <f t="shared" si="264"/>
        <v>0</v>
      </c>
      <c r="T32" s="521">
        <f t="shared" si="264"/>
        <v>1.3999999999999993E-2</v>
      </c>
      <c r="U32" s="521">
        <f t="shared" si="264"/>
        <v>4.799999999999998E-2</v>
      </c>
      <c r="V32" s="521">
        <f t="shared" si="264"/>
        <v>8.1999999999999962E-2</v>
      </c>
      <c r="W32" s="521">
        <f t="shared" si="264"/>
        <v>0.11599999999999992</v>
      </c>
      <c r="X32" s="521">
        <f t="shared" si="264"/>
        <v>0.14999999999999991</v>
      </c>
      <c r="Y32" s="521">
        <f t="shared" si="264"/>
        <v>0.18399999999999986</v>
      </c>
      <c r="Z32" s="521">
        <f t="shared" si="264"/>
        <v>0.21799999999999983</v>
      </c>
      <c r="AA32" s="521">
        <f t="shared" si="264"/>
        <v>0.25199999999999978</v>
      </c>
      <c r="AB32" s="521">
        <f t="shared" si="264"/>
        <v>0.28599999999999975</v>
      </c>
      <c r="AC32" s="521">
        <f t="shared" si="264"/>
        <v>0.31999999999999973</v>
      </c>
      <c r="AD32" s="521">
        <f t="shared" si="264"/>
        <v>0.3539999999999997</v>
      </c>
      <c r="AE32" s="521">
        <f t="shared" si="264"/>
        <v>0.38799999999999968</v>
      </c>
      <c r="AF32" s="521">
        <f t="shared" si="264"/>
        <v>0.42199999999999965</v>
      </c>
      <c r="AG32" s="521">
        <f t="shared" si="264"/>
        <v>0.45599999999999963</v>
      </c>
      <c r="AH32" s="521">
        <f t="shared" si="264"/>
        <v>0.4899999999999996</v>
      </c>
      <c r="AI32" s="521">
        <f t="shared" si="264"/>
        <v>0.52399999999999958</v>
      </c>
      <c r="AJ32" s="521">
        <f t="shared" si="264"/>
        <v>0.55799999999999961</v>
      </c>
      <c r="AK32" s="521">
        <f t="shared" si="264"/>
        <v>0.59199999999999964</v>
      </c>
      <c r="AL32" s="521">
        <f t="shared" si="264"/>
        <v>0.62599999999999967</v>
      </c>
      <c r="AM32" s="521">
        <f t="shared" si="264"/>
        <v>0.6599999999999997</v>
      </c>
      <c r="AN32" s="521">
        <f t="shared" si="264"/>
        <v>0.69399999999999973</v>
      </c>
      <c r="AO32" s="521">
        <f t="shared" si="264"/>
        <v>0.72799999999999976</v>
      </c>
      <c r="AP32" s="521">
        <f t="shared" si="264"/>
        <v>0.76199999999999979</v>
      </c>
      <c r="AQ32" s="521">
        <f t="shared" si="264"/>
        <v>0.79599999999999982</v>
      </c>
      <c r="AR32" s="521">
        <f t="shared" si="264"/>
        <v>0.82999999999999985</v>
      </c>
      <c r="AS32" s="521">
        <f t="shared" si="264"/>
        <v>0.86399999999999977</v>
      </c>
      <c r="AT32" s="521">
        <f t="shared" si="264"/>
        <v>0.8979999999999998</v>
      </c>
      <c r="AU32" s="521">
        <f t="shared" si="264"/>
        <v>0.93199999999999972</v>
      </c>
      <c r="AV32" s="521">
        <f t="shared" si="264"/>
        <v>0.96599999999999964</v>
      </c>
      <c r="AW32" s="521">
        <f t="shared" si="264"/>
        <v>0.99999999999999956</v>
      </c>
      <c r="AX32" s="521">
        <f t="shared" si="264"/>
        <v>0.99999999999999956</v>
      </c>
      <c r="AY32" s="521">
        <f t="shared" si="264"/>
        <v>0.99999999999999956</v>
      </c>
      <c r="AZ32" s="521">
        <f t="shared" si="264"/>
        <v>0.99999999999999956</v>
      </c>
      <c r="BA32" s="521">
        <f t="shared" si="264"/>
        <v>0.99999999999999956</v>
      </c>
      <c r="BB32" s="521">
        <f t="shared" si="264"/>
        <v>0.99999999999999956</v>
      </c>
      <c r="BC32" s="521">
        <f t="shared" si="264"/>
        <v>0.99999999999999956</v>
      </c>
      <c r="BD32" s="521">
        <f t="shared" si="264"/>
        <v>0.99999999999999956</v>
      </c>
      <c r="BE32" s="521">
        <f t="shared" si="264"/>
        <v>0.99999999999999956</v>
      </c>
      <c r="BF32" s="521">
        <f t="shared" si="264"/>
        <v>0.99999999999999956</v>
      </c>
      <c r="BG32" s="521">
        <f t="shared" si="264"/>
        <v>0.99999999999999956</v>
      </c>
      <c r="BH32" s="521">
        <f t="shared" si="264"/>
        <v>0.99999999999999956</v>
      </c>
    </row>
    <row r="33" spans="1:60" s="492" customFormat="1" ht="12.9" customHeight="1" x14ac:dyDescent="0.3">
      <c r="A33" s="516"/>
      <c r="B33" s="679"/>
      <c r="C33" s="620"/>
      <c r="D33" s="47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/>
      <c r="BA33" s="516"/>
      <c r="BB33" s="516"/>
      <c r="BC33" s="516"/>
      <c r="BD33" s="516"/>
      <c r="BE33" s="516"/>
      <c r="BF33" s="516"/>
      <c r="BG33" s="516"/>
      <c r="BH33" s="516"/>
    </row>
    <row r="34" spans="1:60" s="498" customFormat="1" ht="12.9" customHeight="1" x14ac:dyDescent="0.3">
      <c r="A34" s="521"/>
      <c r="B34" s="509"/>
      <c r="C34" s="510"/>
      <c r="D34" s="684"/>
      <c r="E34" s="621" t="str">
        <f xml:space="preserve"> InpC!E$74</f>
        <v>Start of Decommissioning Fund - option 1</v>
      </c>
      <c r="F34" s="621">
        <f xml:space="preserve"> InpC!F$74</f>
        <v>0.5</v>
      </c>
      <c r="G34" s="621" t="str">
        <f xml:space="preserve"> InpC!G$74</f>
        <v>% of reserves produced</v>
      </c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11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11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11"/>
      <c r="BD34" s="511"/>
      <c r="BE34" s="511"/>
      <c r="BF34" s="511"/>
      <c r="BG34" s="511"/>
      <c r="BH34" s="511"/>
    </row>
    <row r="35" spans="1:60" s="498" customFormat="1" ht="12.9" customHeight="1" x14ac:dyDescent="0.3">
      <c r="A35" s="521"/>
      <c r="B35" s="509"/>
      <c r="C35" s="510"/>
      <c r="D35" s="684"/>
      <c r="E35" s="521" t="str">
        <f xml:space="preserve"> E$32</f>
        <v>Cumulative Production (oil and gas)</v>
      </c>
      <c r="F35" s="521">
        <f t="shared" ref="F35:BH35" si="265" xml:space="preserve"> F$32</f>
        <v>0</v>
      </c>
      <c r="G35" s="521" t="str">
        <f t="shared" si="265"/>
        <v>%</v>
      </c>
      <c r="H35" s="521">
        <f t="shared" si="265"/>
        <v>0</v>
      </c>
      <c r="I35" s="521">
        <f t="shared" si="265"/>
        <v>0</v>
      </c>
      <c r="J35" s="521">
        <f t="shared" si="265"/>
        <v>0</v>
      </c>
      <c r="K35" s="521">
        <f t="shared" si="265"/>
        <v>0</v>
      </c>
      <c r="L35" s="521">
        <f t="shared" si="265"/>
        <v>0</v>
      </c>
      <c r="M35" s="521">
        <f t="shared" si="265"/>
        <v>0</v>
      </c>
      <c r="N35" s="521">
        <f t="shared" si="265"/>
        <v>0</v>
      </c>
      <c r="O35" s="521">
        <f t="shared" si="265"/>
        <v>0</v>
      </c>
      <c r="P35" s="521">
        <f t="shared" si="265"/>
        <v>0</v>
      </c>
      <c r="Q35" s="521">
        <f t="shared" si="265"/>
        <v>0</v>
      </c>
      <c r="R35" s="521">
        <f t="shared" si="265"/>
        <v>0</v>
      </c>
      <c r="S35" s="521">
        <f t="shared" si="265"/>
        <v>0</v>
      </c>
      <c r="T35" s="521">
        <f t="shared" si="265"/>
        <v>1.3999999999999993E-2</v>
      </c>
      <c r="U35" s="521">
        <f t="shared" si="265"/>
        <v>4.799999999999998E-2</v>
      </c>
      <c r="V35" s="521">
        <f t="shared" si="265"/>
        <v>8.1999999999999962E-2</v>
      </c>
      <c r="W35" s="521">
        <f t="shared" si="265"/>
        <v>0.11599999999999992</v>
      </c>
      <c r="X35" s="521">
        <f t="shared" si="265"/>
        <v>0.14999999999999991</v>
      </c>
      <c r="Y35" s="521">
        <f t="shared" si="265"/>
        <v>0.18399999999999986</v>
      </c>
      <c r="Z35" s="521">
        <f t="shared" si="265"/>
        <v>0.21799999999999983</v>
      </c>
      <c r="AA35" s="521">
        <f t="shared" si="265"/>
        <v>0.25199999999999978</v>
      </c>
      <c r="AB35" s="521">
        <f t="shared" si="265"/>
        <v>0.28599999999999975</v>
      </c>
      <c r="AC35" s="521">
        <f t="shared" si="265"/>
        <v>0.31999999999999973</v>
      </c>
      <c r="AD35" s="521">
        <f t="shared" si="265"/>
        <v>0.3539999999999997</v>
      </c>
      <c r="AE35" s="521">
        <f t="shared" si="265"/>
        <v>0.38799999999999968</v>
      </c>
      <c r="AF35" s="521">
        <f t="shared" si="265"/>
        <v>0.42199999999999965</v>
      </c>
      <c r="AG35" s="521">
        <f t="shared" si="265"/>
        <v>0.45599999999999963</v>
      </c>
      <c r="AH35" s="521">
        <f t="shared" si="265"/>
        <v>0.4899999999999996</v>
      </c>
      <c r="AI35" s="521">
        <f t="shared" si="265"/>
        <v>0.52399999999999958</v>
      </c>
      <c r="AJ35" s="521">
        <f t="shared" si="265"/>
        <v>0.55799999999999961</v>
      </c>
      <c r="AK35" s="521">
        <f t="shared" si="265"/>
        <v>0.59199999999999964</v>
      </c>
      <c r="AL35" s="521">
        <f t="shared" si="265"/>
        <v>0.62599999999999967</v>
      </c>
      <c r="AM35" s="521">
        <f t="shared" si="265"/>
        <v>0.6599999999999997</v>
      </c>
      <c r="AN35" s="521">
        <f t="shared" si="265"/>
        <v>0.69399999999999973</v>
      </c>
      <c r="AO35" s="521">
        <f t="shared" si="265"/>
        <v>0.72799999999999976</v>
      </c>
      <c r="AP35" s="521">
        <f t="shared" si="265"/>
        <v>0.76199999999999979</v>
      </c>
      <c r="AQ35" s="521">
        <f t="shared" si="265"/>
        <v>0.79599999999999982</v>
      </c>
      <c r="AR35" s="521">
        <f t="shared" si="265"/>
        <v>0.82999999999999985</v>
      </c>
      <c r="AS35" s="521">
        <f t="shared" si="265"/>
        <v>0.86399999999999977</v>
      </c>
      <c r="AT35" s="521">
        <f t="shared" si="265"/>
        <v>0.8979999999999998</v>
      </c>
      <c r="AU35" s="521">
        <f t="shared" si="265"/>
        <v>0.93199999999999972</v>
      </c>
      <c r="AV35" s="521">
        <f t="shared" si="265"/>
        <v>0.96599999999999964</v>
      </c>
      <c r="AW35" s="521">
        <f t="shared" si="265"/>
        <v>0.99999999999999956</v>
      </c>
      <c r="AX35" s="521">
        <f t="shared" si="265"/>
        <v>0.99999999999999956</v>
      </c>
      <c r="AY35" s="521">
        <f t="shared" si="265"/>
        <v>0.99999999999999956</v>
      </c>
      <c r="AZ35" s="521">
        <f t="shared" si="265"/>
        <v>0.99999999999999956</v>
      </c>
      <c r="BA35" s="521">
        <f t="shared" si="265"/>
        <v>0.99999999999999956</v>
      </c>
      <c r="BB35" s="521">
        <f t="shared" si="265"/>
        <v>0.99999999999999956</v>
      </c>
      <c r="BC35" s="521">
        <f t="shared" si="265"/>
        <v>0.99999999999999956</v>
      </c>
      <c r="BD35" s="521">
        <f t="shared" si="265"/>
        <v>0.99999999999999956</v>
      </c>
      <c r="BE35" s="521">
        <f t="shared" si="265"/>
        <v>0.99999999999999956</v>
      </c>
      <c r="BF35" s="521">
        <f t="shared" si="265"/>
        <v>0.99999999999999956</v>
      </c>
      <c r="BG35" s="521">
        <f t="shared" si="265"/>
        <v>0.99999999999999956</v>
      </c>
      <c r="BH35" s="521">
        <f t="shared" si="265"/>
        <v>0.99999999999999956</v>
      </c>
    </row>
    <row r="36" spans="1:60" s="492" customFormat="1" ht="12.9" customHeight="1" x14ac:dyDescent="0.3">
      <c r="A36" s="516"/>
      <c r="B36" s="679"/>
      <c r="C36" s="685"/>
      <c r="D36" s="610"/>
      <c r="E36" s="543" t="str">
        <f xml:space="preserve"> 'Time&amp;Esc'!E$57</f>
        <v>Production period</v>
      </c>
      <c r="F36" s="543">
        <f xml:space="preserve"> 'Time&amp;Esc'!F$57</f>
        <v>0</v>
      </c>
      <c r="G36" s="543" t="str">
        <f xml:space="preserve"> 'Time&amp;Esc'!G$57</f>
        <v>flag</v>
      </c>
      <c r="H36" s="543">
        <f xml:space="preserve"> 'Time&amp;Esc'!H$57</f>
        <v>0</v>
      </c>
      <c r="I36" s="543">
        <f xml:space="preserve"> 'Time&amp;Esc'!I$57</f>
        <v>30</v>
      </c>
      <c r="J36" s="543">
        <f xml:space="preserve"> 'Time&amp;Esc'!J$57</f>
        <v>0</v>
      </c>
      <c r="K36" s="543">
        <f xml:space="preserve"> 'Time&amp;Esc'!K$57</f>
        <v>0</v>
      </c>
      <c r="L36" s="543">
        <f xml:space="preserve"> 'Time&amp;Esc'!L$57</f>
        <v>0</v>
      </c>
      <c r="M36" s="543">
        <f xml:space="preserve"> 'Time&amp;Esc'!M$57</f>
        <v>0</v>
      </c>
      <c r="N36" s="543">
        <f xml:space="preserve"> 'Time&amp;Esc'!N$57</f>
        <v>0</v>
      </c>
      <c r="O36" s="543">
        <f xml:space="preserve"> 'Time&amp;Esc'!O$57</f>
        <v>0</v>
      </c>
      <c r="P36" s="543">
        <f xml:space="preserve"> 'Time&amp;Esc'!P$57</f>
        <v>0</v>
      </c>
      <c r="Q36" s="543">
        <f xml:space="preserve"> 'Time&amp;Esc'!Q$57</f>
        <v>0</v>
      </c>
      <c r="R36" s="543">
        <f xml:space="preserve"> 'Time&amp;Esc'!R$57</f>
        <v>0</v>
      </c>
      <c r="S36" s="543">
        <f xml:space="preserve"> 'Time&amp;Esc'!S$57</f>
        <v>0</v>
      </c>
      <c r="T36" s="543">
        <f xml:space="preserve"> 'Time&amp;Esc'!T$57</f>
        <v>1</v>
      </c>
      <c r="U36" s="543">
        <f xml:space="preserve"> 'Time&amp;Esc'!U$57</f>
        <v>1</v>
      </c>
      <c r="V36" s="543">
        <f xml:space="preserve"> 'Time&amp;Esc'!V$57</f>
        <v>1</v>
      </c>
      <c r="W36" s="543">
        <f xml:space="preserve"> 'Time&amp;Esc'!W$57</f>
        <v>1</v>
      </c>
      <c r="X36" s="543">
        <f xml:space="preserve"> 'Time&amp;Esc'!X$57</f>
        <v>1</v>
      </c>
      <c r="Y36" s="543">
        <f xml:space="preserve"> 'Time&amp;Esc'!Y$57</f>
        <v>1</v>
      </c>
      <c r="Z36" s="543">
        <f xml:space="preserve"> 'Time&amp;Esc'!Z$57</f>
        <v>1</v>
      </c>
      <c r="AA36" s="543">
        <f xml:space="preserve"> 'Time&amp;Esc'!AA$57</f>
        <v>1</v>
      </c>
      <c r="AB36" s="543">
        <f xml:space="preserve"> 'Time&amp;Esc'!AB$57</f>
        <v>1</v>
      </c>
      <c r="AC36" s="543">
        <f xml:space="preserve"> 'Time&amp;Esc'!AC$57</f>
        <v>1</v>
      </c>
      <c r="AD36" s="543">
        <f xml:space="preserve"> 'Time&amp;Esc'!AD$57</f>
        <v>1</v>
      </c>
      <c r="AE36" s="543">
        <f xml:space="preserve"> 'Time&amp;Esc'!AE$57</f>
        <v>1</v>
      </c>
      <c r="AF36" s="543">
        <f xml:space="preserve"> 'Time&amp;Esc'!AF$57</f>
        <v>1</v>
      </c>
      <c r="AG36" s="543">
        <f xml:space="preserve"> 'Time&amp;Esc'!AG$57</f>
        <v>1</v>
      </c>
      <c r="AH36" s="543">
        <f xml:space="preserve"> 'Time&amp;Esc'!AH$57</f>
        <v>1</v>
      </c>
      <c r="AI36" s="543">
        <f xml:space="preserve"> 'Time&amp;Esc'!AI$57</f>
        <v>1</v>
      </c>
      <c r="AJ36" s="543">
        <f xml:space="preserve"> 'Time&amp;Esc'!AJ$57</f>
        <v>1</v>
      </c>
      <c r="AK36" s="543">
        <f xml:space="preserve"> 'Time&amp;Esc'!AK$57</f>
        <v>1</v>
      </c>
      <c r="AL36" s="543">
        <f xml:space="preserve"> 'Time&amp;Esc'!AL$57</f>
        <v>1</v>
      </c>
      <c r="AM36" s="543">
        <f xml:space="preserve"> 'Time&amp;Esc'!AM$57</f>
        <v>1</v>
      </c>
      <c r="AN36" s="543">
        <f xml:space="preserve"> 'Time&amp;Esc'!AN$57</f>
        <v>1</v>
      </c>
      <c r="AO36" s="543">
        <f xml:space="preserve"> 'Time&amp;Esc'!AO$57</f>
        <v>1</v>
      </c>
      <c r="AP36" s="543">
        <f xml:space="preserve"> 'Time&amp;Esc'!AP$57</f>
        <v>1</v>
      </c>
      <c r="AQ36" s="543">
        <f xml:space="preserve"> 'Time&amp;Esc'!AQ$57</f>
        <v>1</v>
      </c>
      <c r="AR36" s="543">
        <f xml:space="preserve"> 'Time&amp;Esc'!AR$57</f>
        <v>1</v>
      </c>
      <c r="AS36" s="543">
        <f xml:space="preserve"> 'Time&amp;Esc'!AS$57</f>
        <v>1</v>
      </c>
      <c r="AT36" s="543">
        <f xml:space="preserve"> 'Time&amp;Esc'!AT$57</f>
        <v>1</v>
      </c>
      <c r="AU36" s="543">
        <f xml:space="preserve"> 'Time&amp;Esc'!AU$57</f>
        <v>1</v>
      </c>
      <c r="AV36" s="543">
        <f xml:space="preserve"> 'Time&amp;Esc'!AV$57</f>
        <v>1</v>
      </c>
      <c r="AW36" s="543">
        <f xml:space="preserve"> 'Time&amp;Esc'!AW$57</f>
        <v>1</v>
      </c>
      <c r="AX36" s="543">
        <f xml:space="preserve"> 'Time&amp;Esc'!AX$57</f>
        <v>0</v>
      </c>
      <c r="AY36" s="543">
        <f xml:space="preserve"> 'Time&amp;Esc'!AY$57</f>
        <v>0</v>
      </c>
      <c r="AZ36" s="543">
        <f xml:space="preserve"> 'Time&amp;Esc'!AZ$57</f>
        <v>0</v>
      </c>
      <c r="BA36" s="543">
        <f xml:space="preserve"> 'Time&amp;Esc'!BA$57</f>
        <v>0</v>
      </c>
      <c r="BB36" s="543">
        <f xml:space="preserve"> 'Time&amp;Esc'!BB$57</f>
        <v>0</v>
      </c>
      <c r="BC36" s="543">
        <f xml:space="preserve"> 'Time&amp;Esc'!BC$57</f>
        <v>0</v>
      </c>
      <c r="BD36" s="543">
        <f xml:space="preserve"> 'Time&amp;Esc'!BD$57</f>
        <v>0</v>
      </c>
      <c r="BE36" s="543">
        <f xml:space="preserve"> 'Time&amp;Esc'!BE$57</f>
        <v>0</v>
      </c>
      <c r="BF36" s="543">
        <f xml:space="preserve"> 'Time&amp;Esc'!BF$57</f>
        <v>0</v>
      </c>
      <c r="BG36" s="543">
        <f xml:space="preserve"> 'Time&amp;Esc'!BG$57</f>
        <v>0</v>
      </c>
      <c r="BH36" s="543">
        <f xml:space="preserve"> 'Time&amp;Esc'!BH$57</f>
        <v>0</v>
      </c>
    </row>
    <row r="37" spans="1:60" s="492" customFormat="1" ht="12.9" customHeight="1" thickBot="1" x14ac:dyDescent="0.35">
      <c r="A37" s="516"/>
      <c r="B37" s="472"/>
      <c r="C37" s="473"/>
      <c r="D37" s="680"/>
      <c r="E37" s="650" t="s">
        <v>681</v>
      </c>
      <c r="F37" s="650"/>
      <c r="G37" s="650" t="s">
        <v>593</v>
      </c>
      <c r="H37" s="650"/>
      <c r="I37" s="650">
        <f xml:space="preserve"> SUM(K37:BH37)</f>
        <v>15</v>
      </c>
      <c r="J37" s="650"/>
      <c r="K37" s="650">
        <f t="shared" ref="K37:AP37" si="266" xml:space="preserve"> (K35 &gt;= $F34) * K36</f>
        <v>0</v>
      </c>
      <c r="L37" s="650">
        <f t="shared" si="266"/>
        <v>0</v>
      </c>
      <c r="M37" s="650">
        <f t="shared" si="266"/>
        <v>0</v>
      </c>
      <c r="N37" s="650">
        <f t="shared" si="266"/>
        <v>0</v>
      </c>
      <c r="O37" s="650">
        <f t="shared" si="266"/>
        <v>0</v>
      </c>
      <c r="P37" s="650">
        <f t="shared" si="266"/>
        <v>0</v>
      </c>
      <c r="Q37" s="650">
        <f t="shared" si="266"/>
        <v>0</v>
      </c>
      <c r="R37" s="650">
        <f t="shared" si="266"/>
        <v>0</v>
      </c>
      <c r="S37" s="650">
        <f t="shared" si="266"/>
        <v>0</v>
      </c>
      <c r="T37" s="650">
        <f t="shared" si="266"/>
        <v>0</v>
      </c>
      <c r="U37" s="650">
        <f t="shared" si="266"/>
        <v>0</v>
      </c>
      <c r="V37" s="650">
        <f t="shared" si="266"/>
        <v>0</v>
      </c>
      <c r="W37" s="650">
        <f t="shared" si="266"/>
        <v>0</v>
      </c>
      <c r="X37" s="650">
        <f t="shared" si="266"/>
        <v>0</v>
      </c>
      <c r="Y37" s="650">
        <f t="shared" si="266"/>
        <v>0</v>
      </c>
      <c r="Z37" s="650">
        <f t="shared" si="266"/>
        <v>0</v>
      </c>
      <c r="AA37" s="650">
        <f t="shared" si="266"/>
        <v>0</v>
      </c>
      <c r="AB37" s="650">
        <f t="shared" si="266"/>
        <v>0</v>
      </c>
      <c r="AC37" s="650">
        <f t="shared" si="266"/>
        <v>0</v>
      </c>
      <c r="AD37" s="650">
        <f t="shared" si="266"/>
        <v>0</v>
      </c>
      <c r="AE37" s="650">
        <f t="shared" si="266"/>
        <v>0</v>
      </c>
      <c r="AF37" s="650">
        <f t="shared" si="266"/>
        <v>0</v>
      </c>
      <c r="AG37" s="650">
        <f t="shared" si="266"/>
        <v>0</v>
      </c>
      <c r="AH37" s="650">
        <f t="shared" si="266"/>
        <v>0</v>
      </c>
      <c r="AI37" s="650">
        <f t="shared" si="266"/>
        <v>1</v>
      </c>
      <c r="AJ37" s="650">
        <f t="shared" si="266"/>
        <v>1</v>
      </c>
      <c r="AK37" s="650">
        <f t="shared" si="266"/>
        <v>1</v>
      </c>
      <c r="AL37" s="650">
        <f t="shared" si="266"/>
        <v>1</v>
      </c>
      <c r="AM37" s="650">
        <f t="shared" si="266"/>
        <v>1</v>
      </c>
      <c r="AN37" s="650">
        <f t="shared" si="266"/>
        <v>1</v>
      </c>
      <c r="AO37" s="650">
        <f t="shared" si="266"/>
        <v>1</v>
      </c>
      <c r="AP37" s="650">
        <f t="shared" si="266"/>
        <v>1</v>
      </c>
      <c r="AQ37" s="650">
        <f t="shared" ref="AQ37:BH37" si="267" xml:space="preserve"> (AQ35 &gt;= $F34) * AQ36</f>
        <v>1</v>
      </c>
      <c r="AR37" s="650">
        <f t="shared" si="267"/>
        <v>1</v>
      </c>
      <c r="AS37" s="650">
        <f t="shared" si="267"/>
        <v>1</v>
      </c>
      <c r="AT37" s="650">
        <f t="shared" si="267"/>
        <v>1</v>
      </c>
      <c r="AU37" s="650">
        <f t="shared" si="267"/>
        <v>1</v>
      </c>
      <c r="AV37" s="650">
        <f t="shared" si="267"/>
        <v>1</v>
      </c>
      <c r="AW37" s="650">
        <f t="shared" si="267"/>
        <v>1</v>
      </c>
      <c r="AX37" s="650">
        <f t="shared" si="267"/>
        <v>0</v>
      </c>
      <c r="AY37" s="650">
        <f t="shared" si="267"/>
        <v>0</v>
      </c>
      <c r="AZ37" s="650">
        <f t="shared" si="267"/>
        <v>0</v>
      </c>
      <c r="BA37" s="650">
        <f t="shared" si="267"/>
        <v>0</v>
      </c>
      <c r="BB37" s="650">
        <f t="shared" si="267"/>
        <v>0</v>
      </c>
      <c r="BC37" s="650">
        <f t="shared" si="267"/>
        <v>0</v>
      </c>
      <c r="BD37" s="650">
        <f t="shared" si="267"/>
        <v>0</v>
      </c>
      <c r="BE37" s="650">
        <f t="shared" si="267"/>
        <v>0</v>
      </c>
      <c r="BF37" s="650">
        <f t="shared" si="267"/>
        <v>0</v>
      </c>
      <c r="BG37" s="650">
        <f t="shared" si="267"/>
        <v>0</v>
      </c>
      <c r="BH37" s="650">
        <f t="shared" si="267"/>
        <v>0</v>
      </c>
    </row>
    <row r="38" spans="1:60" s="492" customFormat="1" ht="12.9" customHeight="1" x14ac:dyDescent="0.3">
      <c r="A38" s="516"/>
      <c r="B38" s="679"/>
      <c r="C38" s="685"/>
      <c r="D38" s="610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</row>
    <row r="39" spans="1:60" s="492" customFormat="1" ht="12.9" customHeight="1" x14ac:dyDescent="0.3">
      <c r="A39" s="516"/>
      <c r="B39" s="614" t="s">
        <v>97</v>
      </c>
      <c r="C39" s="685"/>
      <c r="D39" s="476"/>
      <c r="E39" s="289"/>
      <c r="F39" s="289"/>
      <c r="G39" s="289"/>
      <c r="H39" s="543" t="e">
        <f>Sources!#REF!</f>
        <v>#REF!</v>
      </c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</row>
    <row r="40" spans="1:60" s="492" customFormat="1" ht="12.9" customHeight="1" x14ac:dyDescent="0.3">
      <c r="A40" s="516"/>
      <c r="B40" s="679"/>
      <c r="C40" s="685"/>
      <c r="D40" s="610"/>
      <c r="E40" s="543" t="str">
        <f xml:space="preserve"> Stage1!E$282</f>
        <v>Decommissioning costs</v>
      </c>
      <c r="F40" s="543">
        <f xml:space="preserve"> Stage1!F$282</f>
        <v>0</v>
      </c>
      <c r="G40" s="543" t="str">
        <f xml:space="preserve"> Stage1!G$282</f>
        <v>$ mn</v>
      </c>
      <c r="H40" s="543">
        <f xml:space="preserve"> Stage1!H$282</f>
        <v>0</v>
      </c>
      <c r="I40" s="543">
        <f xml:space="preserve"> Stage1!I$282</f>
        <v>981.92822687813498</v>
      </c>
      <c r="J40" s="543">
        <f xml:space="preserve"> Stage1!J$282</f>
        <v>0</v>
      </c>
      <c r="K40" s="543">
        <f xml:space="preserve"> Stage1!K$282</f>
        <v>0</v>
      </c>
      <c r="L40" s="543">
        <f xml:space="preserve"> Stage1!L$282</f>
        <v>0</v>
      </c>
      <c r="M40" s="543">
        <f xml:space="preserve"> Stage1!M$282</f>
        <v>0</v>
      </c>
      <c r="N40" s="543">
        <f xml:space="preserve"> Stage1!N$282</f>
        <v>0</v>
      </c>
      <c r="O40" s="543">
        <f xml:space="preserve"> Stage1!O$282</f>
        <v>0</v>
      </c>
      <c r="P40" s="543">
        <f xml:space="preserve"> Stage1!P$282</f>
        <v>0</v>
      </c>
      <c r="Q40" s="543">
        <f xml:space="preserve"> Stage1!Q$282</f>
        <v>0</v>
      </c>
      <c r="R40" s="543">
        <f xml:space="preserve"> Stage1!R$282</f>
        <v>0</v>
      </c>
      <c r="S40" s="543">
        <f xml:space="preserve"> Stage1!S$282</f>
        <v>0</v>
      </c>
      <c r="T40" s="543">
        <f xml:space="preserve"> Stage1!T$282</f>
        <v>0</v>
      </c>
      <c r="U40" s="543">
        <f xml:space="preserve"> Stage1!U$282</f>
        <v>0</v>
      </c>
      <c r="V40" s="543">
        <f xml:space="preserve"> Stage1!V$282</f>
        <v>0</v>
      </c>
      <c r="W40" s="543">
        <f xml:space="preserve"> Stage1!W$282</f>
        <v>0</v>
      </c>
      <c r="X40" s="543">
        <f xml:space="preserve"> Stage1!X$282</f>
        <v>0</v>
      </c>
      <c r="Y40" s="543">
        <f xml:space="preserve"> Stage1!Y$282</f>
        <v>0</v>
      </c>
      <c r="Z40" s="543">
        <f xml:space="preserve"> Stage1!Z$282</f>
        <v>0</v>
      </c>
      <c r="AA40" s="543">
        <f xml:space="preserve"> Stage1!AA$282</f>
        <v>0</v>
      </c>
      <c r="AB40" s="543">
        <f xml:space="preserve"> Stage1!AB$282</f>
        <v>0</v>
      </c>
      <c r="AC40" s="543">
        <f xml:space="preserve"> Stage1!AC$282</f>
        <v>0</v>
      </c>
      <c r="AD40" s="543">
        <f xml:space="preserve"> Stage1!AD$282</f>
        <v>0</v>
      </c>
      <c r="AE40" s="543">
        <f xml:space="preserve"> Stage1!AE$282</f>
        <v>0</v>
      </c>
      <c r="AF40" s="543">
        <f xml:space="preserve"> Stage1!AF$282</f>
        <v>0</v>
      </c>
      <c r="AG40" s="543">
        <f xml:space="preserve"> Stage1!AG$282</f>
        <v>0</v>
      </c>
      <c r="AH40" s="543">
        <f xml:space="preserve"> Stage1!AH$282</f>
        <v>0</v>
      </c>
      <c r="AI40" s="543">
        <f xml:space="preserve"> Stage1!AI$282</f>
        <v>0</v>
      </c>
      <c r="AJ40" s="543">
        <f xml:space="preserve"> Stage1!AJ$282</f>
        <v>0</v>
      </c>
      <c r="AK40" s="543">
        <f xml:space="preserve"> Stage1!AK$282</f>
        <v>0</v>
      </c>
      <c r="AL40" s="543">
        <f xml:space="preserve"> Stage1!AL$282</f>
        <v>0</v>
      </c>
      <c r="AM40" s="543">
        <f xml:space="preserve"> Stage1!AM$282</f>
        <v>0</v>
      </c>
      <c r="AN40" s="543">
        <f xml:space="preserve"> Stage1!AN$282</f>
        <v>0</v>
      </c>
      <c r="AO40" s="543">
        <f xml:space="preserve"> Stage1!AO$282</f>
        <v>0</v>
      </c>
      <c r="AP40" s="543">
        <f xml:space="preserve"> Stage1!AP$282</f>
        <v>0</v>
      </c>
      <c r="AQ40" s="543">
        <f xml:space="preserve"> Stage1!AQ$282</f>
        <v>0</v>
      </c>
      <c r="AR40" s="543">
        <f xml:space="preserve"> Stage1!AR$282</f>
        <v>0</v>
      </c>
      <c r="AS40" s="543">
        <f xml:space="preserve"> Stage1!AS$282</f>
        <v>0</v>
      </c>
      <c r="AT40" s="543">
        <f xml:space="preserve"> Stage1!AT$282</f>
        <v>0</v>
      </c>
      <c r="AU40" s="543">
        <f xml:space="preserve"> Stage1!AU$282</f>
        <v>0</v>
      </c>
      <c r="AV40" s="543">
        <f xml:space="preserve"> Stage1!AV$282</f>
        <v>0</v>
      </c>
      <c r="AW40" s="543">
        <f xml:space="preserve"> Stage1!AW$282</f>
        <v>0</v>
      </c>
      <c r="AX40" s="543">
        <f xml:space="preserve"> Stage1!AX$282</f>
        <v>981.92822687813498</v>
      </c>
      <c r="AY40" s="543">
        <f xml:space="preserve"> Stage1!AY$282</f>
        <v>0</v>
      </c>
      <c r="AZ40" s="543">
        <f xml:space="preserve"> Stage1!AZ$282</f>
        <v>0</v>
      </c>
      <c r="BA40" s="543">
        <f xml:space="preserve"> Stage1!BA$282</f>
        <v>0</v>
      </c>
      <c r="BB40" s="543">
        <f xml:space="preserve"> Stage1!BB$282</f>
        <v>0</v>
      </c>
      <c r="BC40" s="543">
        <f xml:space="preserve"> Stage1!BC$282</f>
        <v>0</v>
      </c>
      <c r="BD40" s="543">
        <f xml:space="preserve"> Stage1!BD$282</f>
        <v>0</v>
      </c>
      <c r="BE40" s="543">
        <f xml:space="preserve"> Stage1!BE$282</f>
        <v>0</v>
      </c>
      <c r="BF40" s="543">
        <f xml:space="preserve"> Stage1!BF$282</f>
        <v>0</v>
      </c>
      <c r="BG40" s="543">
        <f xml:space="preserve"> Stage1!BG$282</f>
        <v>0</v>
      </c>
      <c r="BH40" s="543">
        <f xml:space="preserve"> Stage1!BH$282</f>
        <v>0</v>
      </c>
    </row>
    <row r="41" spans="1:60" s="492" customFormat="1" ht="12.9" customHeight="1" x14ac:dyDescent="0.3">
      <c r="A41" s="516"/>
      <c r="B41" s="679"/>
      <c r="C41" s="685"/>
      <c r="D41" s="610"/>
      <c r="E41" s="289" t="str">
        <f xml:space="preserve"> "Total " &amp; E40</f>
        <v>Total Decommissioning costs</v>
      </c>
      <c r="F41" s="289">
        <f xml:space="preserve"> SUM(K40:BH40)</f>
        <v>981.92822687813498</v>
      </c>
      <c r="G41" s="289" t="str">
        <f>G40</f>
        <v>$ mn</v>
      </c>
      <c r="H41" s="289" t="s">
        <v>682</v>
      </c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  <c r="AL41" s="289"/>
      <c r="AM41" s="289"/>
      <c r="AN41" s="289"/>
      <c r="AO41" s="289"/>
      <c r="AP41" s="289"/>
      <c r="AQ41" s="289"/>
      <c r="AR41" s="289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</row>
    <row r="42" spans="1:60" s="492" customFormat="1" ht="12.9" customHeight="1" x14ac:dyDescent="0.3">
      <c r="A42" s="516"/>
      <c r="B42" s="679"/>
      <c r="C42" s="685"/>
      <c r="D42" s="610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B42" s="289"/>
      <c r="AC42" s="289"/>
      <c r="AD42" s="289"/>
      <c r="AE42" s="289"/>
      <c r="AF42" s="289"/>
      <c r="AG42" s="289"/>
      <c r="AH42" s="289"/>
      <c r="AI42" s="289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</row>
    <row r="43" spans="1:60" s="520" customFormat="1" ht="12.9" customHeight="1" x14ac:dyDescent="0.3">
      <c r="A43" s="543"/>
      <c r="B43" s="686"/>
      <c r="C43" s="687"/>
      <c r="D43" s="688"/>
      <c r="E43" s="516" t="str">
        <f xml:space="preserve"> E$21</f>
        <v>Total Production boe (oil and gas)</v>
      </c>
      <c r="F43" s="516">
        <f t="shared" ref="F43:G43" si="268" xml:space="preserve"> F$21</f>
        <v>555.32330771428633</v>
      </c>
      <c r="G43" s="516" t="str">
        <f t="shared" si="268"/>
        <v>MM boe</v>
      </c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  <c r="X43" s="543"/>
      <c r="Y43" s="543"/>
      <c r="Z43" s="543"/>
      <c r="AA43" s="543"/>
      <c r="AB43" s="543"/>
      <c r="AC43" s="543"/>
      <c r="AD43" s="543"/>
      <c r="AE43" s="543"/>
      <c r="AF43" s="543"/>
      <c r="AG43" s="543"/>
      <c r="AH43" s="543"/>
      <c r="AI43" s="543"/>
      <c r="AJ43" s="543"/>
      <c r="AK43" s="543"/>
      <c r="AL43" s="543"/>
      <c r="AM43" s="543"/>
      <c r="AN43" s="543"/>
      <c r="AO43" s="543"/>
      <c r="AP43" s="543"/>
      <c r="AQ43" s="543"/>
      <c r="AR43" s="543"/>
      <c r="AS43" s="543"/>
      <c r="AT43" s="543"/>
      <c r="AU43" s="543"/>
      <c r="AV43" s="543"/>
      <c r="AW43" s="543"/>
      <c r="AX43" s="543"/>
      <c r="AY43" s="543"/>
      <c r="AZ43" s="543"/>
      <c r="BA43" s="543"/>
      <c r="BB43" s="543"/>
      <c r="BC43" s="543"/>
      <c r="BD43" s="543"/>
      <c r="BE43" s="543"/>
      <c r="BF43" s="543"/>
      <c r="BG43" s="543"/>
      <c r="BH43" s="543"/>
    </row>
    <row r="44" spans="1:60" s="492" customFormat="1" ht="12.9" customHeight="1" x14ac:dyDescent="0.3">
      <c r="A44" s="516"/>
      <c r="B44" s="679"/>
      <c r="C44" s="685"/>
      <c r="D44" s="610"/>
      <c r="E44" s="516" t="str">
        <f xml:space="preserve"> E$29</f>
        <v>Cumulative Production (oil and gas)</v>
      </c>
      <c r="F44" s="516">
        <f t="shared" ref="F44:BH44" si="269" xml:space="preserve"> F$29</f>
        <v>0</v>
      </c>
      <c r="G44" s="516" t="str">
        <f t="shared" si="269"/>
        <v>MM boe</v>
      </c>
      <c r="H44" s="516">
        <f t="shared" si="269"/>
        <v>0</v>
      </c>
      <c r="I44" s="516">
        <f t="shared" si="269"/>
        <v>0</v>
      </c>
      <c r="J44" s="516">
        <f t="shared" si="269"/>
        <v>0</v>
      </c>
      <c r="K44" s="516">
        <f t="shared" si="269"/>
        <v>0</v>
      </c>
      <c r="L44" s="516">
        <f t="shared" si="269"/>
        <v>0</v>
      </c>
      <c r="M44" s="516">
        <f t="shared" si="269"/>
        <v>0</v>
      </c>
      <c r="N44" s="516">
        <f t="shared" si="269"/>
        <v>0</v>
      </c>
      <c r="O44" s="516">
        <f t="shared" si="269"/>
        <v>0</v>
      </c>
      <c r="P44" s="516">
        <f t="shared" si="269"/>
        <v>0</v>
      </c>
      <c r="Q44" s="516">
        <f t="shared" si="269"/>
        <v>0</v>
      </c>
      <c r="R44" s="516">
        <f t="shared" si="269"/>
        <v>0</v>
      </c>
      <c r="S44" s="516">
        <f t="shared" si="269"/>
        <v>0</v>
      </c>
      <c r="T44" s="516">
        <f t="shared" si="269"/>
        <v>7.7745263080000049</v>
      </c>
      <c r="U44" s="516">
        <f t="shared" si="269"/>
        <v>26.655518770285731</v>
      </c>
      <c r="V44" s="516">
        <f t="shared" si="269"/>
        <v>45.536511232571456</v>
      </c>
      <c r="W44" s="516">
        <f t="shared" si="269"/>
        <v>64.417503694857174</v>
      </c>
      <c r="X44" s="516">
        <f t="shared" si="269"/>
        <v>83.298496157142893</v>
      </c>
      <c r="Y44" s="516">
        <f t="shared" si="269"/>
        <v>102.17948861942861</v>
      </c>
      <c r="Z44" s="516">
        <f t="shared" si="269"/>
        <v>121.06048108171433</v>
      </c>
      <c r="AA44" s="516">
        <f t="shared" si="269"/>
        <v>139.94147354400005</v>
      </c>
      <c r="AB44" s="516">
        <f t="shared" si="269"/>
        <v>158.82246600628577</v>
      </c>
      <c r="AC44" s="516">
        <f t="shared" si="269"/>
        <v>177.70345846857148</v>
      </c>
      <c r="AD44" s="516">
        <f t="shared" si="269"/>
        <v>196.5844509308572</v>
      </c>
      <c r="AE44" s="516">
        <f t="shared" si="269"/>
        <v>215.46544339314292</v>
      </c>
      <c r="AF44" s="516">
        <f t="shared" si="269"/>
        <v>234.34643585542864</v>
      </c>
      <c r="AG44" s="516">
        <f t="shared" si="269"/>
        <v>253.22742831771436</v>
      </c>
      <c r="AH44" s="516">
        <f t="shared" si="269"/>
        <v>272.10842078000007</v>
      </c>
      <c r="AI44" s="516">
        <f t="shared" si="269"/>
        <v>290.98941324228582</v>
      </c>
      <c r="AJ44" s="516">
        <f t="shared" si="269"/>
        <v>309.87040570457157</v>
      </c>
      <c r="AK44" s="516">
        <f t="shared" si="269"/>
        <v>328.75139816685731</v>
      </c>
      <c r="AL44" s="516">
        <f t="shared" si="269"/>
        <v>347.63239062914306</v>
      </c>
      <c r="AM44" s="516">
        <f t="shared" si="269"/>
        <v>366.51338309142881</v>
      </c>
      <c r="AN44" s="516">
        <f t="shared" si="269"/>
        <v>385.39437555371455</v>
      </c>
      <c r="AO44" s="516">
        <f t="shared" si="269"/>
        <v>404.2753680160003</v>
      </c>
      <c r="AP44" s="516">
        <f t="shared" si="269"/>
        <v>423.15636047828605</v>
      </c>
      <c r="AQ44" s="516">
        <f t="shared" si="269"/>
        <v>442.03735294057179</v>
      </c>
      <c r="AR44" s="516">
        <f t="shared" si="269"/>
        <v>460.91834540285754</v>
      </c>
      <c r="AS44" s="516">
        <f t="shared" si="269"/>
        <v>479.79933786514329</v>
      </c>
      <c r="AT44" s="516">
        <f t="shared" si="269"/>
        <v>498.68033032742903</v>
      </c>
      <c r="AU44" s="516">
        <f t="shared" si="269"/>
        <v>517.56132278971472</v>
      </c>
      <c r="AV44" s="516">
        <f t="shared" si="269"/>
        <v>536.44231525200041</v>
      </c>
      <c r="AW44" s="516">
        <f t="shared" si="269"/>
        <v>555.3233077142861</v>
      </c>
      <c r="AX44" s="516">
        <f t="shared" si="269"/>
        <v>555.3233077142861</v>
      </c>
      <c r="AY44" s="516">
        <f t="shared" si="269"/>
        <v>555.3233077142861</v>
      </c>
      <c r="AZ44" s="516">
        <f t="shared" si="269"/>
        <v>555.3233077142861</v>
      </c>
      <c r="BA44" s="516">
        <f t="shared" si="269"/>
        <v>555.3233077142861</v>
      </c>
      <c r="BB44" s="516">
        <f t="shared" si="269"/>
        <v>555.3233077142861</v>
      </c>
      <c r="BC44" s="516">
        <f t="shared" si="269"/>
        <v>555.3233077142861</v>
      </c>
      <c r="BD44" s="516">
        <f t="shared" si="269"/>
        <v>555.3233077142861</v>
      </c>
      <c r="BE44" s="516">
        <f t="shared" si="269"/>
        <v>555.3233077142861</v>
      </c>
      <c r="BF44" s="516">
        <f t="shared" si="269"/>
        <v>555.3233077142861</v>
      </c>
      <c r="BG44" s="516">
        <f t="shared" si="269"/>
        <v>555.3233077142861</v>
      </c>
      <c r="BH44" s="516">
        <f t="shared" si="269"/>
        <v>555.3233077142861</v>
      </c>
    </row>
    <row r="45" spans="1:60" s="492" customFormat="1" ht="12.9" customHeight="1" x14ac:dyDescent="0.3">
      <c r="A45" s="516"/>
      <c r="B45" s="679"/>
      <c r="C45" s="685"/>
      <c r="D45" s="610"/>
      <c r="E45" s="289" t="s">
        <v>683</v>
      </c>
      <c r="F45" s="289"/>
      <c r="G45" s="289" t="str">
        <f>G43</f>
        <v>MM boe</v>
      </c>
      <c r="H45" s="289" t="s">
        <v>684</v>
      </c>
      <c r="I45" s="289"/>
      <c r="J45" s="289"/>
      <c r="K45" s="289">
        <f t="shared" ref="K45:AP45" si="270" xml:space="preserve"> $F43 - K44</f>
        <v>555.32330771428633</v>
      </c>
      <c r="L45" s="289">
        <f t="shared" si="270"/>
        <v>555.32330771428633</v>
      </c>
      <c r="M45" s="289">
        <f t="shared" si="270"/>
        <v>555.32330771428633</v>
      </c>
      <c r="N45" s="289">
        <f t="shared" si="270"/>
        <v>555.32330771428633</v>
      </c>
      <c r="O45" s="289">
        <f t="shared" si="270"/>
        <v>555.32330771428633</v>
      </c>
      <c r="P45" s="289">
        <f t="shared" si="270"/>
        <v>555.32330771428633</v>
      </c>
      <c r="Q45" s="289">
        <f t="shared" si="270"/>
        <v>555.32330771428633</v>
      </c>
      <c r="R45" s="289">
        <f t="shared" si="270"/>
        <v>555.32330771428633</v>
      </c>
      <c r="S45" s="289">
        <f t="shared" si="270"/>
        <v>555.32330771428633</v>
      </c>
      <c r="T45" s="289">
        <f t="shared" si="270"/>
        <v>547.54878140628637</v>
      </c>
      <c r="U45" s="289">
        <f t="shared" si="270"/>
        <v>528.66778894400056</v>
      </c>
      <c r="V45" s="289">
        <f t="shared" si="270"/>
        <v>509.78679648171487</v>
      </c>
      <c r="W45" s="289">
        <f t="shared" si="270"/>
        <v>490.90580401942918</v>
      </c>
      <c r="X45" s="289">
        <f t="shared" si="270"/>
        <v>472.02481155714344</v>
      </c>
      <c r="Y45" s="289">
        <f t="shared" si="270"/>
        <v>453.14381909485769</v>
      </c>
      <c r="Z45" s="289">
        <f t="shared" si="270"/>
        <v>434.262826632572</v>
      </c>
      <c r="AA45" s="289">
        <f t="shared" si="270"/>
        <v>415.38183417028631</v>
      </c>
      <c r="AB45" s="289">
        <f t="shared" si="270"/>
        <v>396.50084170800056</v>
      </c>
      <c r="AC45" s="289">
        <f t="shared" si="270"/>
        <v>377.61984924571482</v>
      </c>
      <c r="AD45" s="289">
        <f t="shared" si="270"/>
        <v>358.73885678342913</v>
      </c>
      <c r="AE45" s="289">
        <f t="shared" si="270"/>
        <v>339.85786432114344</v>
      </c>
      <c r="AF45" s="289">
        <f t="shared" si="270"/>
        <v>320.97687185885769</v>
      </c>
      <c r="AG45" s="289">
        <f t="shared" si="270"/>
        <v>302.09587939657195</v>
      </c>
      <c r="AH45" s="289">
        <f t="shared" si="270"/>
        <v>283.21488693428626</v>
      </c>
      <c r="AI45" s="289">
        <f t="shared" si="270"/>
        <v>264.33389447200051</v>
      </c>
      <c r="AJ45" s="289">
        <f t="shared" si="270"/>
        <v>245.45290200971476</v>
      </c>
      <c r="AK45" s="289">
        <f t="shared" si="270"/>
        <v>226.57190954742902</v>
      </c>
      <c r="AL45" s="289">
        <f t="shared" si="270"/>
        <v>207.69091708514327</v>
      </c>
      <c r="AM45" s="289">
        <f t="shared" si="270"/>
        <v>188.80992462285752</v>
      </c>
      <c r="AN45" s="289">
        <f t="shared" si="270"/>
        <v>169.92893216057178</v>
      </c>
      <c r="AO45" s="289">
        <f t="shared" si="270"/>
        <v>151.04793969828603</v>
      </c>
      <c r="AP45" s="289">
        <f t="shared" si="270"/>
        <v>132.16694723600028</v>
      </c>
      <c r="AQ45" s="289">
        <f t="shared" ref="AQ45:BH45" si="271" xml:space="preserve"> $F43 - AQ44</f>
        <v>113.28595477371454</v>
      </c>
      <c r="AR45" s="289">
        <f t="shared" si="271"/>
        <v>94.40496231142879</v>
      </c>
      <c r="AS45" s="289">
        <f t="shared" si="271"/>
        <v>75.523969849143043</v>
      </c>
      <c r="AT45" s="289">
        <f t="shared" si="271"/>
        <v>56.642977386857297</v>
      </c>
      <c r="AU45" s="289">
        <f t="shared" si="271"/>
        <v>37.761984924571607</v>
      </c>
      <c r="AV45" s="289">
        <f t="shared" si="271"/>
        <v>18.880992462285917</v>
      </c>
      <c r="AW45" s="289">
        <f t="shared" si="271"/>
        <v>0</v>
      </c>
      <c r="AX45" s="289">
        <f t="shared" si="271"/>
        <v>0</v>
      </c>
      <c r="AY45" s="289">
        <f t="shared" si="271"/>
        <v>0</v>
      </c>
      <c r="AZ45" s="289">
        <f t="shared" si="271"/>
        <v>0</v>
      </c>
      <c r="BA45" s="289">
        <f t="shared" si="271"/>
        <v>0</v>
      </c>
      <c r="BB45" s="289">
        <f t="shared" si="271"/>
        <v>0</v>
      </c>
      <c r="BC45" s="289">
        <f t="shared" si="271"/>
        <v>0</v>
      </c>
      <c r="BD45" s="289">
        <f t="shared" si="271"/>
        <v>0</v>
      </c>
      <c r="BE45" s="289">
        <f t="shared" si="271"/>
        <v>0</v>
      </c>
      <c r="BF45" s="289">
        <f t="shared" si="271"/>
        <v>0</v>
      </c>
      <c r="BG45" s="289">
        <f t="shared" si="271"/>
        <v>0</v>
      </c>
      <c r="BH45" s="289">
        <f t="shared" si="271"/>
        <v>0</v>
      </c>
    </row>
    <row r="46" spans="1:60" s="492" customFormat="1" ht="12.9" customHeight="1" x14ac:dyDescent="0.3">
      <c r="A46" s="516"/>
      <c r="B46" s="679"/>
      <c r="C46" s="685"/>
      <c r="D46" s="610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</row>
    <row r="47" spans="1:60" s="492" customFormat="1" ht="12.9" customHeight="1" x14ac:dyDescent="0.3">
      <c r="A47" s="516"/>
      <c r="B47" s="679"/>
      <c r="C47" s="685"/>
      <c r="D47" s="610"/>
      <c r="E47" s="543" t="str">
        <f xml:space="preserve"> InpC!E$76</f>
        <v>Decommissioning Fund earns interest</v>
      </c>
      <c r="F47" s="689" t="str">
        <f xml:space="preserve"> InpC!F$76</f>
        <v>yes</v>
      </c>
      <c r="G47" s="543" t="str">
        <f xml:space="preserve"> InpC!G$76</f>
        <v>option</v>
      </c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289"/>
      <c r="AI47" s="289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</row>
    <row r="48" spans="1:60" s="492" customFormat="1" ht="12.9" customHeight="1" x14ac:dyDescent="0.3">
      <c r="A48" s="516"/>
      <c r="B48" s="679"/>
      <c r="C48" s="685"/>
      <c r="D48" s="610"/>
      <c r="E48" s="621" t="str">
        <f>InpC!E$122</f>
        <v>One year LIBOR rate</v>
      </c>
      <c r="F48" s="621">
        <f>InpC!F$122</f>
        <v>7.3000000000000001E-3</v>
      </c>
      <c r="G48" s="621" t="str">
        <f>InpC!G$122</f>
        <v>% p.a.</v>
      </c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</row>
    <row r="49" spans="1:60" s="493" customFormat="1" ht="12.9" customHeight="1" x14ac:dyDescent="0.3">
      <c r="A49" s="516"/>
      <c r="B49" s="679"/>
      <c r="C49" s="685"/>
      <c r="D49" s="610"/>
      <c r="E49" s="521" t="s">
        <v>685</v>
      </c>
      <c r="F49" s="521">
        <f xml:space="preserve"> (F47 = "yes") * F48</f>
        <v>7.3000000000000001E-3</v>
      </c>
      <c r="G49" s="521" t="s">
        <v>82</v>
      </c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  <c r="BE49" s="516"/>
      <c r="BF49" s="516"/>
      <c r="BG49" s="516"/>
      <c r="BH49" s="516"/>
    </row>
    <row r="50" spans="1:60" s="492" customFormat="1" ht="12.9" customHeight="1" x14ac:dyDescent="0.3">
      <c r="A50" s="516"/>
      <c r="B50" s="679"/>
      <c r="C50" s="685"/>
      <c r="D50" s="610"/>
      <c r="E50" s="289"/>
      <c r="F50" s="289"/>
      <c r="G50" s="289"/>
      <c r="H50" s="289"/>
      <c r="I50" s="289"/>
      <c r="J50" s="289"/>
      <c r="K50" s="289"/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89"/>
      <c r="Z50" s="289"/>
      <c r="AA50" s="289"/>
      <c r="AB50" s="289"/>
      <c r="AC50" s="289"/>
      <c r="AD50" s="289"/>
      <c r="AE50" s="289"/>
      <c r="AF50" s="289"/>
      <c r="AG50" s="289"/>
      <c r="AH50" s="289"/>
      <c r="AI50" s="289"/>
      <c r="AJ50" s="289"/>
      <c r="AK50" s="289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89"/>
    </row>
    <row r="51" spans="1:60" s="492" customFormat="1" ht="12.9" customHeight="1" x14ac:dyDescent="0.3">
      <c r="A51" s="516"/>
      <c r="B51" s="679"/>
      <c r="C51" s="685"/>
      <c r="D51" s="610"/>
      <c r="E51" s="289" t="str">
        <f>E41</f>
        <v>Total Decommissioning costs</v>
      </c>
      <c r="F51" s="289">
        <f t="shared" ref="F51:H51" si="272">F41</f>
        <v>981.92822687813498</v>
      </c>
      <c r="G51" s="289" t="str">
        <f t="shared" si="272"/>
        <v>$ mn</v>
      </c>
      <c r="H51" s="289" t="str">
        <f t="shared" si="272"/>
        <v>ECA</v>
      </c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289"/>
      <c r="AI51" s="289"/>
      <c r="AJ51" s="289"/>
      <c r="AK51" s="289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89"/>
      <c r="AW51" s="289"/>
      <c r="AX51" s="289"/>
      <c r="AY51" s="289"/>
      <c r="AZ51" s="289"/>
      <c r="BA51" s="289"/>
      <c r="BB51" s="289"/>
      <c r="BC51" s="289"/>
      <c r="BD51" s="289"/>
      <c r="BE51" s="289"/>
      <c r="BF51" s="289"/>
      <c r="BG51" s="289"/>
      <c r="BH51" s="289"/>
    </row>
    <row r="52" spans="1:60" s="520" customFormat="1" ht="12.9" customHeight="1" x14ac:dyDescent="0.3">
      <c r="A52" s="543"/>
      <c r="B52" s="686"/>
      <c r="C52" s="687"/>
      <c r="D52" s="688"/>
      <c r="E52" s="516" t="str">
        <f xml:space="preserve"> E$26</f>
        <v>Total Production (oil and gas)</v>
      </c>
      <c r="F52" s="516">
        <f t="shared" ref="F52:BH52" si="273" xml:space="preserve"> F$26</f>
        <v>0</v>
      </c>
      <c r="G52" s="516" t="str">
        <f t="shared" si="273"/>
        <v>MM boe</v>
      </c>
      <c r="H52" s="516">
        <f t="shared" si="273"/>
        <v>0</v>
      </c>
      <c r="I52" s="516">
        <f t="shared" si="273"/>
        <v>555.3233077142861</v>
      </c>
      <c r="J52" s="516">
        <f t="shared" si="273"/>
        <v>0</v>
      </c>
      <c r="K52" s="516">
        <f t="shared" si="273"/>
        <v>0</v>
      </c>
      <c r="L52" s="516">
        <f t="shared" si="273"/>
        <v>0</v>
      </c>
      <c r="M52" s="516">
        <f t="shared" si="273"/>
        <v>0</v>
      </c>
      <c r="N52" s="516">
        <f t="shared" si="273"/>
        <v>0</v>
      </c>
      <c r="O52" s="516">
        <f t="shared" si="273"/>
        <v>0</v>
      </c>
      <c r="P52" s="516">
        <f t="shared" si="273"/>
        <v>0</v>
      </c>
      <c r="Q52" s="516">
        <f t="shared" si="273"/>
        <v>0</v>
      </c>
      <c r="R52" s="516">
        <f t="shared" si="273"/>
        <v>0</v>
      </c>
      <c r="S52" s="516">
        <f t="shared" si="273"/>
        <v>0</v>
      </c>
      <c r="T52" s="516">
        <f t="shared" si="273"/>
        <v>7.7745263080000049</v>
      </c>
      <c r="U52" s="516">
        <f t="shared" si="273"/>
        <v>18.880992462285725</v>
      </c>
      <c r="V52" s="516">
        <f t="shared" si="273"/>
        <v>18.880992462285725</v>
      </c>
      <c r="W52" s="516">
        <f t="shared" si="273"/>
        <v>18.880992462285725</v>
      </c>
      <c r="X52" s="516">
        <f t="shared" si="273"/>
        <v>18.880992462285725</v>
      </c>
      <c r="Y52" s="516">
        <f t="shared" si="273"/>
        <v>18.880992462285725</v>
      </c>
      <c r="Z52" s="516">
        <f t="shared" si="273"/>
        <v>18.880992462285725</v>
      </c>
      <c r="AA52" s="516">
        <f t="shared" si="273"/>
        <v>18.880992462285725</v>
      </c>
      <c r="AB52" s="516">
        <f t="shared" si="273"/>
        <v>18.880992462285725</v>
      </c>
      <c r="AC52" s="516">
        <f t="shared" si="273"/>
        <v>18.880992462285725</v>
      </c>
      <c r="AD52" s="516">
        <f t="shared" si="273"/>
        <v>18.880992462285725</v>
      </c>
      <c r="AE52" s="516">
        <f t="shared" si="273"/>
        <v>18.880992462285725</v>
      </c>
      <c r="AF52" s="516">
        <f t="shared" si="273"/>
        <v>18.880992462285725</v>
      </c>
      <c r="AG52" s="516">
        <f t="shared" si="273"/>
        <v>18.880992462285725</v>
      </c>
      <c r="AH52" s="516">
        <f t="shared" si="273"/>
        <v>18.880992462285725</v>
      </c>
      <c r="AI52" s="516">
        <f t="shared" si="273"/>
        <v>18.880992462285725</v>
      </c>
      <c r="AJ52" s="516">
        <f t="shared" si="273"/>
        <v>18.880992462285725</v>
      </c>
      <c r="AK52" s="516">
        <f t="shared" si="273"/>
        <v>18.880992462285725</v>
      </c>
      <c r="AL52" s="516">
        <f t="shared" si="273"/>
        <v>18.880992462285725</v>
      </c>
      <c r="AM52" s="516">
        <f t="shared" si="273"/>
        <v>18.880992462285725</v>
      </c>
      <c r="AN52" s="516">
        <f t="shared" si="273"/>
        <v>18.880992462285725</v>
      </c>
      <c r="AO52" s="516">
        <f t="shared" si="273"/>
        <v>18.880992462285725</v>
      </c>
      <c r="AP52" s="516">
        <f t="shared" si="273"/>
        <v>18.880992462285725</v>
      </c>
      <c r="AQ52" s="516">
        <f t="shared" si="273"/>
        <v>18.880992462285725</v>
      </c>
      <c r="AR52" s="516">
        <f t="shared" si="273"/>
        <v>18.880992462285725</v>
      </c>
      <c r="AS52" s="516">
        <f t="shared" si="273"/>
        <v>18.880992462285725</v>
      </c>
      <c r="AT52" s="516">
        <f t="shared" si="273"/>
        <v>18.880992462285725</v>
      </c>
      <c r="AU52" s="516">
        <f t="shared" si="273"/>
        <v>18.880992462285725</v>
      </c>
      <c r="AV52" s="516">
        <f t="shared" si="273"/>
        <v>18.880992462285725</v>
      </c>
      <c r="AW52" s="516">
        <f t="shared" si="273"/>
        <v>18.880992462285725</v>
      </c>
      <c r="AX52" s="516">
        <f t="shared" si="273"/>
        <v>0</v>
      </c>
      <c r="AY52" s="516">
        <f t="shared" si="273"/>
        <v>0</v>
      </c>
      <c r="AZ52" s="516">
        <f t="shared" si="273"/>
        <v>0</v>
      </c>
      <c r="BA52" s="516">
        <f t="shared" si="273"/>
        <v>0</v>
      </c>
      <c r="BB52" s="516">
        <f t="shared" si="273"/>
        <v>0</v>
      </c>
      <c r="BC52" s="516">
        <f t="shared" si="273"/>
        <v>0</v>
      </c>
      <c r="BD52" s="516">
        <f t="shared" si="273"/>
        <v>0</v>
      </c>
      <c r="BE52" s="516">
        <f t="shared" si="273"/>
        <v>0</v>
      </c>
      <c r="BF52" s="516">
        <f t="shared" si="273"/>
        <v>0</v>
      </c>
      <c r="BG52" s="516">
        <f t="shared" si="273"/>
        <v>0</v>
      </c>
      <c r="BH52" s="516">
        <f t="shared" si="273"/>
        <v>0</v>
      </c>
    </row>
    <row r="53" spans="1:60" s="492" customFormat="1" ht="12.9" customHeight="1" x14ac:dyDescent="0.3">
      <c r="A53" s="516"/>
      <c r="B53" s="679"/>
      <c r="C53" s="685"/>
      <c r="D53" s="610"/>
      <c r="E53" s="289" t="str">
        <f t="shared" ref="E53:AJ53" si="274">E45</f>
        <v>Estimated remaining recoverable reserves - end of period</v>
      </c>
      <c r="F53" s="289">
        <f t="shared" si="274"/>
        <v>0</v>
      </c>
      <c r="G53" s="289" t="str">
        <f t="shared" si="274"/>
        <v>MM boe</v>
      </c>
      <c r="H53" s="289" t="str">
        <f t="shared" si="274"/>
        <v>PRR</v>
      </c>
      <c r="I53" s="289">
        <f t="shared" si="274"/>
        <v>0</v>
      </c>
      <c r="J53" s="289">
        <f t="shared" si="274"/>
        <v>0</v>
      </c>
      <c r="K53" s="289">
        <f t="shared" si="274"/>
        <v>555.32330771428633</v>
      </c>
      <c r="L53" s="289">
        <f t="shared" si="274"/>
        <v>555.32330771428633</v>
      </c>
      <c r="M53" s="289">
        <f t="shared" si="274"/>
        <v>555.32330771428633</v>
      </c>
      <c r="N53" s="289">
        <f t="shared" si="274"/>
        <v>555.32330771428633</v>
      </c>
      <c r="O53" s="289">
        <f t="shared" si="274"/>
        <v>555.32330771428633</v>
      </c>
      <c r="P53" s="289">
        <f t="shared" si="274"/>
        <v>555.32330771428633</v>
      </c>
      <c r="Q53" s="289">
        <f t="shared" si="274"/>
        <v>555.32330771428633</v>
      </c>
      <c r="R53" s="289">
        <f t="shared" si="274"/>
        <v>555.32330771428633</v>
      </c>
      <c r="S53" s="289">
        <f t="shared" si="274"/>
        <v>555.32330771428633</v>
      </c>
      <c r="T53" s="289">
        <f t="shared" si="274"/>
        <v>547.54878140628637</v>
      </c>
      <c r="U53" s="289">
        <f t="shared" si="274"/>
        <v>528.66778894400056</v>
      </c>
      <c r="V53" s="289">
        <f t="shared" si="274"/>
        <v>509.78679648171487</v>
      </c>
      <c r="W53" s="289">
        <f t="shared" si="274"/>
        <v>490.90580401942918</v>
      </c>
      <c r="X53" s="289">
        <f t="shared" si="274"/>
        <v>472.02481155714344</v>
      </c>
      <c r="Y53" s="289">
        <f t="shared" si="274"/>
        <v>453.14381909485769</v>
      </c>
      <c r="Z53" s="289">
        <f t="shared" si="274"/>
        <v>434.262826632572</v>
      </c>
      <c r="AA53" s="289">
        <f t="shared" si="274"/>
        <v>415.38183417028631</v>
      </c>
      <c r="AB53" s="289">
        <f t="shared" si="274"/>
        <v>396.50084170800056</v>
      </c>
      <c r="AC53" s="289">
        <f t="shared" si="274"/>
        <v>377.61984924571482</v>
      </c>
      <c r="AD53" s="289">
        <f t="shared" si="274"/>
        <v>358.73885678342913</v>
      </c>
      <c r="AE53" s="289">
        <f t="shared" si="274"/>
        <v>339.85786432114344</v>
      </c>
      <c r="AF53" s="289">
        <f t="shared" si="274"/>
        <v>320.97687185885769</v>
      </c>
      <c r="AG53" s="289">
        <f t="shared" si="274"/>
        <v>302.09587939657195</v>
      </c>
      <c r="AH53" s="289">
        <f t="shared" si="274"/>
        <v>283.21488693428626</v>
      </c>
      <c r="AI53" s="289">
        <f t="shared" si="274"/>
        <v>264.33389447200051</v>
      </c>
      <c r="AJ53" s="289">
        <f t="shared" si="274"/>
        <v>245.45290200971476</v>
      </c>
      <c r="AK53" s="289">
        <f t="shared" ref="AK53:BH53" si="275">AK45</f>
        <v>226.57190954742902</v>
      </c>
      <c r="AL53" s="289">
        <f t="shared" si="275"/>
        <v>207.69091708514327</v>
      </c>
      <c r="AM53" s="289">
        <f t="shared" si="275"/>
        <v>188.80992462285752</v>
      </c>
      <c r="AN53" s="289">
        <f t="shared" si="275"/>
        <v>169.92893216057178</v>
      </c>
      <c r="AO53" s="289">
        <f t="shared" si="275"/>
        <v>151.04793969828603</v>
      </c>
      <c r="AP53" s="289">
        <f t="shared" si="275"/>
        <v>132.16694723600028</v>
      </c>
      <c r="AQ53" s="289">
        <f t="shared" si="275"/>
        <v>113.28595477371454</v>
      </c>
      <c r="AR53" s="289">
        <f t="shared" si="275"/>
        <v>94.40496231142879</v>
      </c>
      <c r="AS53" s="289">
        <f t="shared" si="275"/>
        <v>75.523969849143043</v>
      </c>
      <c r="AT53" s="289">
        <f t="shared" si="275"/>
        <v>56.642977386857297</v>
      </c>
      <c r="AU53" s="289">
        <f t="shared" si="275"/>
        <v>37.761984924571607</v>
      </c>
      <c r="AV53" s="289">
        <f t="shared" si="275"/>
        <v>18.880992462285917</v>
      </c>
      <c r="AW53" s="289">
        <f t="shared" si="275"/>
        <v>0</v>
      </c>
      <c r="AX53" s="289">
        <f t="shared" si="275"/>
        <v>0</v>
      </c>
      <c r="AY53" s="289">
        <f t="shared" si="275"/>
        <v>0</v>
      </c>
      <c r="AZ53" s="289">
        <f t="shared" si="275"/>
        <v>0</v>
      </c>
      <c r="BA53" s="289">
        <f t="shared" si="275"/>
        <v>0</v>
      </c>
      <c r="BB53" s="289">
        <f t="shared" si="275"/>
        <v>0</v>
      </c>
      <c r="BC53" s="289">
        <f t="shared" si="275"/>
        <v>0</v>
      </c>
      <c r="BD53" s="289">
        <f t="shared" si="275"/>
        <v>0</v>
      </c>
      <c r="BE53" s="289">
        <f t="shared" si="275"/>
        <v>0</v>
      </c>
      <c r="BF53" s="289">
        <f t="shared" si="275"/>
        <v>0</v>
      </c>
      <c r="BG53" s="289">
        <f t="shared" si="275"/>
        <v>0</v>
      </c>
      <c r="BH53" s="289">
        <f t="shared" si="275"/>
        <v>0</v>
      </c>
    </row>
    <row r="54" spans="1:60" s="492" customFormat="1" ht="12.9" customHeight="1" x14ac:dyDescent="0.3">
      <c r="A54" s="516"/>
      <c r="B54" s="679"/>
      <c r="C54" s="685"/>
      <c r="D54" s="610"/>
      <c r="E54" s="289" t="str">
        <f xml:space="preserve"> E$37</f>
        <v>Decommissioning Fund flag - reserves produced</v>
      </c>
      <c r="F54" s="289">
        <f t="shared" ref="F54:BH54" si="276" xml:space="preserve"> F$37</f>
        <v>0</v>
      </c>
      <c r="G54" s="289" t="str">
        <f t="shared" si="276"/>
        <v>flag</v>
      </c>
      <c r="H54" s="289">
        <f t="shared" si="276"/>
        <v>0</v>
      </c>
      <c r="I54" s="289">
        <f t="shared" si="276"/>
        <v>15</v>
      </c>
      <c r="J54" s="289">
        <f t="shared" si="276"/>
        <v>0</v>
      </c>
      <c r="K54" s="289">
        <f t="shared" si="276"/>
        <v>0</v>
      </c>
      <c r="L54" s="289">
        <f t="shared" si="276"/>
        <v>0</v>
      </c>
      <c r="M54" s="289">
        <f t="shared" si="276"/>
        <v>0</v>
      </c>
      <c r="N54" s="289">
        <f t="shared" si="276"/>
        <v>0</v>
      </c>
      <c r="O54" s="289">
        <f t="shared" si="276"/>
        <v>0</v>
      </c>
      <c r="P54" s="289">
        <f t="shared" si="276"/>
        <v>0</v>
      </c>
      <c r="Q54" s="289">
        <f t="shared" si="276"/>
        <v>0</v>
      </c>
      <c r="R54" s="289">
        <f t="shared" si="276"/>
        <v>0</v>
      </c>
      <c r="S54" s="289">
        <f t="shared" si="276"/>
        <v>0</v>
      </c>
      <c r="T54" s="289">
        <f t="shared" si="276"/>
        <v>0</v>
      </c>
      <c r="U54" s="289">
        <f t="shared" si="276"/>
        <v>0</v>
      </c>
      <c r="V54" s="289">
        <f t="shared" si="276"/>
        <v>0</v>
      </c>
      <c r="W54" s="289">
        <f t="shared" si="276"/>
        <v>0</v>
      </c>
      <c r="X54" s="289">
        <f t="shared" si="276"/>
        <v>0</v>
      </c>
      <c r="Y54" s="289">
        <f t="shared" si="276"/>
        <v>0</v>
      </c>
      <c r="Z54" s="289">
        <f t="shared" si="276"/>
        <v>0</v>
      </c>
      <c r="AA54" s="289">
        <f t="shared" si="276"/>
        <v>0</v>
      </c>
      <c r="AB54" s="289">
        <f t="shared" si="276"/>
        <v>0</v>
      </c>
      <c r="AC54" s="289">
        <f t="shared" si="276"/>
        <v>0</v>
      </c>
      <c r="AD54" s="289">
        <f t="shared" si="276"/>
        <v>0</v>
      </c>
      <c r="AE54" s="289">
        <f t="shared" si="276"/>
        <v>0</v>
      </c>
      <c r="AF54" s="289">
        <f t="shared" si="276"/>
        <v>0</v>
      </c>
      <c r="AG54" s="289">
        <f t="shared" si="276"/>
        <v>0</v>
      </c>
      <c r="AH54" s="289">
        <f t="shared" si="276"/>
        <v>0</v>
      </c>
      <c r="AI54" s="289">
        <f t="shared" si="276"/>
        <v>1</v>
      </c>
      <c r="AJ54" s="289">
        <f t="shared" si="276"/>
        <v>1</v>
      </c>
      <c r="AK54" s="289">
        <f t="shared" si="276"/>
        <v>1</v>
      </c>
      <c r="AL54" s="289">
        <f t="shared" si="276"/>
        <v>1</v>
      </c>
      <c r="AM54" s="289">
        <f t="shared" si="276"/>
        <v>1</v>
      </c>
      <c r="AN54" s="289">
        <f t="shared" si="276"/>
        <v>1</v>
      </c>
      <c r="AO54" s="289">
        <f t="shared" si="276"/>
        <v>1</v>
      </c>
      <c r="AP54" s="289">
        <f t="shared" si="276"/>
        <v>1</v>
      </c>
      <c r="AQ54" s="289">
        <f t="shared" si="276"/>
        <v>1</v>
      </c>
      <c r="AR54" s="289">
        <f t="shared" si="276"/>
        <v>1</v>
      </c>
      <c r="AS54" s="289">
        <f t="shared" si="276"/>
        <v>1</v>
      </c>
      <c r="AT54" s="289">
        <f t="shared" si="276"/>
        <v>1</v>
      </c>
      <c r="AU54" s="289">
        <f t="shared" si="276"/>
        <v>1</v>
      </c>
      <c r="AV54" s="289">
        <f t="shared" si="276"/>
        <v>1</v>
      </c>
      <c r="AW54" s="289">
        <f t="shared" si="276"/>
        <v>1</v>
      </c>
      <c r="AX54" s="289">
        <f t="shared" si="276"/>
        <v>0</v>
      </c>
      <c r="AY54" s="289">
        <f t="shared" si="276"/>
        <v>0</v>
      </c>
      <c r="AZ54" s="289">
        <f t="shared" si="276"/>
        <v>0</v>
      </c>
      <c r="BA54" s="289">
        <f t="shared" si="276"/>
        <v>0</v>
      </c>
      <c r="BB54" s="289">
        <f t="shared" si="276"/>
        <v>0</v>
      </c>
      <c r="BC54" s="289">
        <f t="shared" si="276"/>
        <v>0</v>
      </c>
      <c r="BD54" s="289">
        <f t="shared" si="276"/>
        <v>0</v>
      </c>
      <c r="BE54" s="289">
        <f t="shared" si="276"/>
        <v>0</v>
      </c>
      <c r="BF54" s="289">
        <f t="shared" si="276"/>
        <v>0</v>
      </c>
      <c r="BG54" s="289">
        <f t="shared" si="276"/>
        <v>0</v>
      </c>
      <c r="BH54" s="289">
        <f t="shared" si="276"/>
        <v>0</v>
      </c>
    </row>
    <row r="55" spans="1:60" s="492" customFormat="1" ht="12.9" customHeight="1" x14ac:dyDescent="0.3">
      <c r="A55" s="516"/>
      <c r="B55" s="679"/>
      <c r="C55" s="685"/>
      <c r="D55" s="610"/>
      <c r="E55" s="543" t="str">
        <f>'Time&amp;Esc'!E$67</f>
        <v>Decommissioning period flag</v>
      </c>
      <c r="F55" s="543">
        <f>'Time&amp;Esc'!F$67</f>
        <v>0</v>
      </c>
      <c r="G55" s="543" t="str">
        <f>'Time&amp;Esc'!G$67</f>
        <v>flag</v>
      </c>
      <c r="H55" s="543">
        <f>'Time&amp;Esc'!H$67</f>
        <v>0</v>
      </c>
      <c r="I55" s="543">
        <f>'Time&amp;Esc'!I$67</f>
        <v>1</v>
      </c>
      <c r="J55" s="543">
        <f>'Time&amp;Esc'!J$67</f>
        <v>0</v>
      </c>
      <c r="K55" s="543">
        <f>'Time&amp;Esc'!K$67</f>
        <v>0</v>
      </c>
      <c r="L55" s="543">
        <f>'Time&amp;Esc'!L$67</f>
        <v>0</v>
      </c>
      <c r="M55" s="543">
        <f>'Time&amp;Esc'!M$67</f>
        <v>0</v>
      </c>
      <c r="N55" s="543">
        <f>'Time&amp;Esc'!N$67</f>
        <v>0</v>
      </c>
      <c r="O55" s="543">
        <f>'Time&amp;Esc'!O$67</f>
        <v>0</v>
      </c>
      <c r="P55" s="543">
        <f>'Time&amp;Esc'!P$67</f>
        <v>0</v>
      </c>
      <c r="Q55" s="543">
        <f>'Time&amp;Esc'!Q$67</f>
        <v>0</v>
      </c>
      <c r="R55" s="543">
        <f>'Time&amp;Esc'!R$67</f>
        <v>0</v>
      </c>
      <c r="S55" s="543">
        <f>'Time&amp;Esc'!S$67</f>
        <v>0</v>
      </c>
      <c r="T55" s="543">
        <f>'Time&amp;Esc'!T$67</f>
        <v>0</v>
      </c>
      <c r="U55" s="543">
        <f>'Time&amp;Esc'!U$67</f>
        <v>0</v>
      </c>
      <c r="V55" s="543">
        <f>'Time&amp;Esc'!V$67</f>
        <v>0</v>
      </c>
      <c r="W55" s="543">
        <f>'Time&amp;Esc'!W$67</f>
        <v>0</v>
      </c>
      <c r="X55" s="543">
        <f>'Time&amp;Esc'!X$67</f>
        <v>0</v>
      </c>
      <c r="Y55" s="543">
        <f>'Time&amp;Esc'!Y$67</f>
        <v>0</v>
      </c>
      <c r="Z55" s="543">
        <f>'Time&amp;Esc'!Z$67</f>
        <v>0</v>
      </c>
      <c r="AA55" s="543">
        <f>'Time&amp;Esc'!AA$67</f>
        <v>0</v>
      </c>
      <c r="AB55" s="543">
        <f>'Time&amp;Esc'!AB$67</f>
        <v>0</v>
      </c>
      <c r="AC55" s="543">
        <f>'Time&amp;Esc'!AC$67</f>
        <v>0</v>
      </c>
      <c r="AD55" s="543">
        <f>'Time&amp;Esc'!AD$67</f>
        <v>0</v>
      </c>
      <c r="AE55" s="543">
        <f>'Time&amp;Esc'!AE$67</f>
        <v>0</v>
      </c>
      <c r="AF55" s="543">
        <f>'Time&amp;Esc'!AF$67</f>
        <v>0</v>
      </c>
      <c r="AG55" s="543">
        <f>'Time&amp;Esc'!AG$67</f>
        <v>0</v>
      </c>
      <c r="AH55" s="543">
        <f>'Time&amp;Esc'!AH$67</f>
        <v>0</v>
      </c>
      <c r="AI55" s="543">
        <f>'Time&amp;Esc'!AI$67</f>
        <v>0</v>
      </c>
      <c r="AJ55" s="543">
        <f>'Time&amp;Esc'!AJ$67</f>
        <v>0</v>
      </c>
      <c r="AK55" s="543">
        <f>'Time&amp;Esc'!AK$67</f>
        <v>0</v>
      </c>
      <c r="AL55" s="543">
        <f>'Time&amp;Esc'!AL$67</f>
        <v>0</v>
      </c>
      <c r="AM55" s="543">
        <f>'Time&amp;Esc'!AM$67</f>
        <v>0</v>
      </c>
      <c r="AN55" s="543">
        <f>'Time&amp;Esc'!AN$67</f>
        <v>0</v>
      </c>
      <c r="AO55" s="543">
        <f>'Time&amp;Esc'!AO$67</f>
        <v>0</v>
      </c>
      <c r="AP55" s="543">
        <f>'Time&amp;Esc'!AP$67</f>
        <v>0</v>
      </c>
      <c r="AQ55" s="543">
        <f>'Time&amp;Esc'!AQ$67</f>
        <v>0</v>
      </c>
      <c r="AR55" s="543">
        <f>'Time&amp;Esc'!AR$67</f>
        <v>0</v>
      </c>
      <c r="AS55" s="543">
        <f>'Time&amp;Esc'!AS$67</f>
        <v>0</v>
      </c>
      <c r="AT55" s="543">
        <f>'Time&amp;Esc'!AT$67</f>
        <v>0</v>
      </c>
      <c r="AU55" s="543">
        <f>'Time&amp;Esc'!AU$67</f>
        <v>0</v>
      </c>
      <c r="AV55" s="543">
        <f>'Time&amp;Esc'!AV$67</f>
        <v>0</v>
      </c>
      <c r="AW55" s="543">
        <f>'Time&amp;Esc'!AW$67</f>
        <v>0</v>
      </c>
      <c r="AX55" s="543">
        <f>'Time&amp;Esc'!AX$67</f>
        <v>1</v>
      </c>
      <c r="AY55" s="543">
        <f>'Time&amp;Esc'!AY$67</f>
        <v>0</v>
      </c>
      <c r="AZ55" s="543">
        <f>'Time&amp;Esc'!AZ$67</f>
        <v>0</v>
      </c>
      <c r="BA55" s="543">
        <f>'Time&amp;Esc'!BA$67</f>
        <v>0</v>
      </c>
      <c r="BB55" s="543">
        <f>'Time&amp;Esc'!BB$67</f>
        <v>0</v>
      </c>
      <c r="BC55" s="543">
        <f>'Time&amp;Esc'!BC$67</f>
        <v>0</v>
      </c>
      <c r="BD55" s="543">
        <f>'Time&amp;Esc'!BD$67</f>
        <v>0</v>
      </c>
      <c r="BE55" s="543">
        <f>'Time&amp;Esc'!BE$67</f>
        <v>0</v>
      </c>
      <c r="BF55" s="543">
        <f>'Time&amp;Esc'!BF$67</f>
        <v>0</v>
      </c>
      <c r="BG55" s="543">
        <f>'Time&amp;Esc'!BG$67</f>
        <v>0</v>
      </c>
      <c r="BH55" s="543">
        <f>'Time&amp;Esc'!BH$67</f>
        <v>0</v>
      </c>
    </row>
    <row r="56" spans="1:60" s="492" customFormat="1" ht="12.9" customHeight="1" x14ac:dyDescent="0.3">
      <c r="A56" s="516"/>
      <c r="B56" s="679"/>
      <c r="C56" s="685"/>
      <c r="D56" s="610"/>
      <c r="E56" s="543" t="str">
        <f xml:space="preserve"> Stage1!E$282</f>
        <v>Decommissioning costs</v>
      </c>
      <c r="F56" s="543">
        <f xml:space="preserve"> Stage1!F$282</f>
        <v>0</v>
      </c>
      <c r="G56" s="543" t="str">
        <f xml:space="preserve"> Stage1!G$282</f>
        <v>$ mn</v>
      </c>
      <c r="H56" s="543">
        <f xml:space="preserve"> Stage1!H$282</f>
        <v>0</v>
      </c>
      <c r="I56" s="543">
        <f xml:space="preserve"> Stage1!I$282</f>
        <v>981.92822687813498</v>
      </c>
      <c r="J56" s="543">
        <f xml:space="preserve"> Stage1!J$282</f>
        <v>0</v>
      </c>
      <c r="K56" s="543">
        <f xml:space="preserve"> Stage1!K$282</f>
        <v>0</v>
      </c>
      <c r="L56" s="543">
        <f xml:space="preserve"> Stage1!L$282</f>
        <v>0</v>
      </c>
      <c r="M56" s="543">
        <f xml:space="preserve"> Stage1!M$282</f>
        <v>0</v>
      </c>
      <c r="N56" s="543">
        <f xml:space="preserve"> Stage1!N$282</f>
        <v>0</v>
      </c>
      <c r="O56" s="543">
        <f xml:space="preserve"> Stage1!O$282</f>
        <v>0</v>
      </c>
      <c r="P56" s="543">
        <f xml:space="preserve"> Stage1!P$282</f>
        <v>0</v>
      </c>
      <c r="Q56" s="543">
        <f xml:space="preserve"> Stage1!Q$282</f>
        <v>0</v>
      </c>
      <c r="R56" s="543">
        <f xml:space="preserve"> Stage1!R$282</f>
        <v>0</v>
      </c>
      <c r="S56" s="543">
        <f xml:space="preserve"> Stage1!S$282</f>
        <v>0</v>
      </c>
      <c r="T56" s="543">
        <f xml:space="preserve"> Stage1!T$282</f>
        <v>0</v>
      </c>
      <c r="U56" s="543">
        <f xml:space="preserve"> Stage1!U$282</f>
        <v>0</v>
      </c>
      <c r="V56" s="543">
        <f xml:space="preserve"> Stage1!V$282</f>
        <v>0</v>
      </c>
      <c r="W56" s="543">
        <f xml:space="preserve"> Stage1!W$282</f>
        <v>0</v>
      </c>
      <c r="X56" s="543">
        <f xml:space="preserve"> Stage1!X$282</f>
        <v>0</v>
      </c>
      <c r="Y56" s="543">
        <f xml:space="preserve"> Stage1!Y$282</f>
        <v>0</v>
      </c>
      <c r="Z56" s="543">
        <f xml:space="preserve"> Stage1!Z$282</f>
        <v>0</v>
      </c>
      <c r="AA56" s="543">
        <f xml:space="preserve"> Stage1!AA$282</f>
        <v>0</v>
      </c>
      <c r="AB56" s="543">
        <f xml:space="preserve"> Stage1!AB$282</f>
        <v>0</v>
      </c>
      <c r="AC56" s="543">
        <f xml:space="preserve"> Stage1!AC$282</f>
        <v>0</v>
      </c>
      <c r="AD56" s="543">
        <f xml:space="preserve"> Stage1!AD$282</f>
        <v>0</v>
      </c>
      <c r="AE56" s="543">
        <f xml:space="preserve"> Stage1!AE$282</f>
        <v>0</v>
      </c>
      <c r="AF56" s="543">
        <f xml:space="preserve"> Stage1!AF$282</f>
        <v>0</v>
      </c>
      <c r="AG56" s="543">
        <f xml:space="preserve"> Stage1!AG$282</f>
        <v>0</v>
      </c>
      <c r="AH56" s="543">
        <f xml:space="preserve"> Stage1!AH$282</f>
        <v>0</v>
      </c>
      <c r="AI56" s="543">
        <f xml:space="preserve"> Stage1!AI$282</f>
        <v>0</v>
      </c>
      <c r="AJ56" s="543">
        <f xml:space="preserve"> Stage1!AJ$282</f>
        <v>0</v>
      </c>
      <c r="AK56" s="543">
        <f xml:space="preserve"> Stage1!AK$282</f>
        <v>0</v>
      </c>
      <c r="AL56" s="543">
        <f xml:space="preserve"> Stage1!AL$282</f>
        <v>0</v>
      </c>
      <c r="AM56" s="543">
        <f xml:space="preserve"> Stage1!AM$282</f>
        <v>0</v>
      </c>
      <c r="AN56" s="543">
        <f xml:space="preserve"> Stage1!AN$282</f>
        <v>0</v>
      </c>
      <c r="AO56" s="543">
        <f xml:space="preserve"> Stage1!AO$282</f>
        <v>0</v>
      </c>
      <c r="AP56" s="543">
        <f xml:space="preserve"> Stage1!AP$282</f>
        <v>0</v>
      </c>
      <c r="AQ56" s="543">
        <f xml:space="preserve"> Stage1!AQ$282</f>
        <v>0</v>
      </c>
      <c r="AR56" s="543">
        <f xml:space="preserve"> Stage1!AR$282</f>
        <v>0</v>
      </c>
      <c r="AS56" s="543">
        <f xml:space="preserve"> Stage1!AS$282</f>
        <v>0</v>
      </c>
      <c r="AT56" s="543">
        <f xml:space="preserve"> Stage1!AT$282</f>
        <v>0</v>
      </c>
      <c r="AU56" s="543">
        <f xml:space="preserve"> Stage1!AU$282</f>
        <v>0</v>
      </c>
      <c r="AV56" s="543">
        <f xml:space="preserve"> Stage1!AV$282</f>
        <v>0</v>
      </c>
      <c r="AW56" s="543">
        <f xml:space="preserve"> Stage1!AW$282</f>
        <v>0</v>
      </c>
      <c r="AX56" s="543">
        <f xml:space="preserve"> Stage1!AX$282</f>
        <v>981.92822687813498</v>
      </c>
      <c r="AY56" s="543">
        <f xml:space="preserve"> Stage1!AY$282</f>
        <v>0</v>
      </c>
      <c r="AZ56" s="543">
        <f xml:space="preserve"> Stage1!AZ$282</f>
        <v>0</v>
      </c>
      <c r="BA56" s="543">
        <f xml:space="preserve"> Stage1!BA$282</f>
        <v>0</v>
      </c>
      <c r="BB56" s="543">
        <f xml:space="preserve"> Stage1!BB$282</f>
        <v>0</v>
      </c>
      <c r="BC56" s="543">
        <f xml:space="preserve"> Stage1!BC$282</f>
        <v>0</v>
      </c>
      <c r="BD56" s="543">
        <f xml:space="preserve"> Stage1!BD$282</f>
        <v>0</v>
      </c>
      <c r="BE56" s="543">
        <f xml:space="preserve"> Stage1!BE$282</f>
        <v>0</v>
      </c>
      <c r="BF56" s="543">
        <f xml:space="preserve"> Stage1!BF$282</f>
        <v>0</v>
      </c>
      <c r="BG56" s="543">
        <f xml:space="preserve"> Stage1!BG$282</f>
        <v>0</v>
      </c>
      <c r="BH56" s="543">
        <f xml:space="preserve"> Stage1!BH$282</f>
        <v>0</v>
      </c>
    </row>
    <row r="57" spans="1:60" s="492" customFormat="1" ht="12.9" customHeight="1" x14ac:dyDescent="0.3">
      <c r="A57" s="516"/>
      <c r="B57" s="679"/>
      <c r="C57" s="685"/>
      <c r="D57" s="610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89"/>
      <c r="AQ57" s="289"/>
      <c r="AR57" s="289"/>
      <c r="AS57" s="289"/>
      <c r="AT57" s="289"/>
      <c r="AU57" s="289"/>
      <c r="AV57" s="289"/>
      <c r="AW57" s="289"/>
      <c r="AX57" s="289"/>
      <c r="AY57" s="289"/>
      <c r="AZ57" s="289"/>
      <c r="BA57" s="289"/>
      <c r="BB57" s="289"/>
      <c r="BC57" s="289"/>
      <c r="BD57" s="289"/>
      <c r="BE57" s="289"/>
      <c r="BF57" s="289"/>
      <c r="BG57" s="289"/>
      <c r="BH57" s="289"/>
    </row>
    <row r="58" spans="1:60" s="492" customFormat="1" ht="12.9" customHeight="1" x14ac:dyDescent="0.3">
      <c r="A58" s="516"/>
      <c r="B58" s="679"/>
      <c r="C58" s="685" t="s">
        <v>686</v>
      </c>
      <c r="D58" s="61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  <c r="AA58" s="690"/>
      <c r="AB58" s="690"/>
      <c r="AC58" s="690"/>
      <c r="AD58" s="690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</row>
    <row r="59" spans="1:60" s="492" customFormat="1" ht="12.9" customHeight="1" x14ac:dyDescent="0.3">
      <c r="A59" s="516" t="s">
        <v>666</v>
      </c>
      <c r="B59" s="679"/>
      <c r="C59" s="685"/>
      <c r="D59" s="610"/>
      <c r="E59" s="691" t="s">
        <v>687</v>
      </c>
      <c r="F59" s="691"/>
      <c r="G59" s="691" t="s">
        <v>74</v>
      </c>
      <c r="H59" s="691" t="s">
        <v>688</v>
      </c>
      <c r="I59" s="691"/>
      <c r="J59" s="691"/>
      <c r="K59" s="691">
        <f t="shared" ref="K59:AP59" si="277">J64</f>
        <v>0</v>
      </c>
      <c r="L59" s="691">
        <f t="shared" si="277"/>
        <v>0</v>
      </c>
      <c r="M59" s="691">
        <f t="shared" si="277"/>
        <v>0</v>
      </c>
      <c r="N59" s="691">
        <f t="shared" si="277"/>
        <v>0</v>
      </c>
      <c r="O59" s="691">
        <f t="shared" si="277"/>
        <v>0</v>
      </c>
      <c r="P59" s="691">
        <f t="shared" si="277"/>
        <v>0</v>
      </c>
      <c r="Q59" s="691">
        <f t="shared" si="277"/>
        <v>0</v>
      </c>
      <c r="R59" s="691">
        <f t="shared" si="277"/>
        <v>0</v>
      </c>
      <c r="S59" s="691">
        <f t="shared" si="277"/>
        <v>0</v>
      </c>
      <c r="T59" s="691">
        <f t="shared" si="277"/>
        <v>0</v>
      </c>
      <c r="U59" s="691">
        <f t="shared" si="277"/>
        <v>0</v>
      </c>
      <c r="V59" s="691">
        <f t="shared" si="277"/>
        <v>0</v>
      </c>
      <c r="W59" s="691">
        <f t="shared" si="277"/>
        <v>0</v>
      </c>
      <c r="X59" s="691">
        <f t="shared" si="277"/>
        <v>0</v>
      </c>
      <c r="Y59" s="691">
        <f t="shared" si="277"/>
        <v>0</v>
      </c>
      <c r="Z59" s="691">
        <f t="shared" si="277"/>
        <v>0</v>
      </c>
      <c r="AA59" s="691">
        <f t="shared" si="277"/>
        <v>0</v>
      </c>
      <c r="AB59" s="691">
        <f t="shared" si="277"/>
        <v>0</v>
      </c>
      <c r="AC59" s="691">
        <f t="shared" si="277"/>
        <v>0</v>
      </c>
      <c r="AD59" s="691">
        <f t="shared" si="277"/>
        <v>0</v>
      </c>
      <c r="AE59" s="691">
        <f t="shared" si="277"/>
        <v>0</v>
      </c>
      <c r="AF59" s="691">
        <f t="shared" si="277"/>
        <v>0</v>
      </c>
      <c r="AG59" s="691">
        <f t="shared" si="277"/>
        <v>0</v>
      </c>
      <c r="AH59" s="691">
        <f t="shared" si="277"/>
        <v>0</v>
      </c>
      <c r="AI59" s="691">
        <f t="shared" si="277"/>
        <v>0</v>
      </c>
      <c r="AJ59" s="691">
        <f t="shared" si="277"/>
        <v>70.393733207588483</v>
      </c>
      <c r="AK59" s="691">
        <f t="shared" si="277"/>
        <v>141.28157627326871</v>
      </c>
      <c r="AL59" s="691">
        <f t="shared" si="277"/>
        <v>212.62251602002797</v>
      </c>
      <c r="AM59" s="691">
        <f t="shared" si="277"/>
        <v>284.3668128144958</v>
      </c>
      <c r="AN59" s="691">
        <f t="shared" si="277"/>
        <v>356.45344187053871</v>
      </c>
      <c r="AO59" s="691">
        <f t="shared" si="277"/>
        <v>428.80641510429064</v>
      </c>
      <c r="AP59" s="691">
        <f t="shared" si="277"/>
        <v>501.32929023290421</v>
      </c>
      <c r="AQ59" s="691">
        <f t="shared" ref="AQ59:BH59" si="278">AP64</f>
        <v>573.89658301788802</v>
      </c>
      <c r="AR59" s="691">
        <f t="shared" si="278"/>
        <v>646.33952130064131</v>
      </c>
      <c r="AS59" s="691">
        <f t="shared" si="278"/>
        <v>718.42052067670613</v>
      </c>
      <c r="AT59" s="691">
        <f t="shared" si="278"/>
        <v>789.78236780991199</v>
      </c>
      <c r="AU59" s="691">
        <f t="shared" si="278"/>
        <v>859.83017624619811</v>
      </c>
      <c r="AV59" s="691">
        <f t="shared" si="278"/>
        <v>927.37879079116681</v>
      </c>
      <c r="AW59" s="691">
        <f t="shared" si="278"/>
        <v>988.89719749262736</v>
      </c>
      <c r="AX59" s="691">
        <f t="shared" si="278"/>
        <v>996.11614703432349</v>
      </c>
      <c r="AY59" s="691">
        <f t="shared" si="278"/>
        <v>0</v>
      </c>
      <c r="AZ59" s="691">
        <f t="shared" si="278"/>
        <v>0</v>
      </c>
      <c r="BA59" s="691">
        <f t="shared" si="278"/>
        <v>0</v>
      </c>
      <c r="BB59" s="691">
        <f t="shared" si="278"/>
        <v>0</v>
      </c>
      <c r="BC59" s="691">
        <f t="shared" si="278"/>
        <v>0</v>
      </c>
      <c r="BD59" s="691">
        <f t="shared" si="278"/>
        <v>0</v>
      </c>
      <c r="BE59" s="691">
        <f t="shared" si="278"/>
        <v>0</v>
      </c>
      <c r="BF59" s="691">
        <f t="shared" si="278"/>
        <v>0</v>
      </c>
      <c r="BG59" s="691">
        <f t="shared" si="278"/>
        <v>0</v>
      </c>
      <c r="BH59" s="691">
        <f t="shared" si="278"/>
        <v>0</v>
      </c>
    </row>
    <row r="60" spans="1:60" s="492" customFormat="1" ht="12.9" customHeight="1" x14ac:dyDescent="0.3">
      <c r="A60" s="516" t="s">
        <v>666</v>
      </c>
      <c r="B60" s="679"/>
      <c r="C60" s="685"/>
      <c r="D60" s="610"/>
      <c r="E60" s="289" t="s">
        <v>689</v>
      </c>
      <c r="F60" s="289"/>
      <c r="G60" s="289" t="s">
        <v>74</v>
      </c>
      <c r="H60" s="289" t="s">
        <v>690</v>
      </c>
      <c r="I60" s="289">
        <f xml:space="preserve"> SUM(K60:BH60)</f>
        <v>937.94411871813713</v>
      </c>
      <c r="J60" s="289"/>
      <c r="K60" s="289">
        <f xml:space="preserve"> MAX( 0, IF(K53 &gt; 0, ($F51 - K59) * K52 / K53 * K54, 0))</f>
        <v>0</v>
      </c>
      <c r="L60" s="289">
        <f t="shared" ref="L60:BH60" si="279" xml:space="preserve"> MAX( 0, IF(L53 &gt; 0, ($F51 - L59) * L52 / L53 * L54, 0))</f>
        <v>0</v>
      </c>
      <c r="M60" s="289">
        <f t="shared" si="279"/>
        <v>0</v>
      </c>
      <c r="N60" s="289">
        <f t="shared" si="279"/>
        <v>0</v>
      </c>
      <c r="O60" s="289">
        <f t="shared" si="279"/>
        <v>0</v>
      </c>
      <c r="P60" s="289">
        <f t="shared" si="279"/>
        <v>0</v>
      </c>
      <c r="Q60" s="289">
        <f t="shared" si="279"/>
        <v>0</v>
      </c>
      <c r="R60" s="289">
        <f t="shared" si="279"/>
        <v>0</v>
      </c>
      <c r="S60" s="289">
        <f t="shared" si="279"/>
        <v>0</v>
      </c>
      <c r="T60" s="289">
        <f t="shared" si="279"/>
        <v>0</v>
      </c>
      <c r="U60" s="289">
        <f t="shared" si="279"/>
        <v>0</v>
      </c>
      <c r="V60" s="289">
        <f t="shared" si="279"/>
        <v>0</v>
      </c>
      <c r="W60" s="289">
        <f t="shared" si="279"/>
        <v>0</v>
      </c>
      <c r="X60" s="289">
        <f xml:space="preserve"> MAX( 0, IF(X53 &gt; 0, ($F51 - X59) * X52 / X53 * X54, 0))</f>
        <v>0</v>
      </c>
      <c r="Y60" s="289">
        <f t="shared" si="279"/>
        <v>0</v>
      </c>
      <c r="Z60" s="289">
        <f t="shared" si="279"/>
        <v>0</v>
      </c>
      <c r="AA60" s="289">
        <f t="shared" si="279"/>
        <v>0</v>
      </c>
      <c r="AB60" s="289">
        <f t="shared" si="279"/>
        <v>0</v>
      </c>
      <c r="AC60" s="289">
        <f t="shared" si="279"/>
        <v>0</v>
      </c>
      <c r="AD60" s="289">
        <f t="shared" si="279"/>
        <v>0</v>
      </c>
      <c r="AE60" s="289">
        <f t="shared" si="279"/>
        <v>0</v>
      </c>
      <c r="AF60" s="289">
        <f t="shared" si="279"/>
        <v>0</v>
      </c>
      <c r="AG60" s="289">
        <f t="shared" si="279"/>
        <v>0</v>
      </c>
      <c r="AH60" s="289">
        <f t="shared" si="279"/>
        <v>0</v>
      </c>
      <c r="AI60" s="289">
        <f t="shared" si="279"/>
        <v>70.137730491295258</v>
      </c>
      <c r="AJ60" s="289">
        <f t="shared" si="279"/>
        <v>70.118037974657327</v>
      </c>
      <c r="AK60" s="289">
        <f t="shared" si="279"/>
        <v>70.05388755040542</v>
      </c>
      <c r="AL60" s="289">
        <f t="shared" si="279"/>
        <v>69.936882805282352</v>
      </c>
      <c r="AM60" s="289">
        <f t="shared" si="279"/>
        <v>69.756141406363824</v>
      </c>
      <c r="AN60" s="289">
        <f t="shared" si="279"/>
        <v>69.497198334177256</v>
      </c>
      <c r="AO60" s="289">
        <f t="shared" si="279"/>
        <v>69.140226471730429</v>
      </c>
      <c r="AP60" s="289">
        <f t="shared" si="279"/>
        <v>68.656990949318569</v>
      </c>
      <c r="AQ60" s="289">
        <f t="shared" si="279"/>
        <v>68.005273976707713</v>
      </c>
      <c r="AR60" s="289">
        <f t="shared" si="279"/>
        <v>67.117741115498617</v>
      </c>
      <c r="AS60" s="289">
        <f t="shared" si="279"/>
        <v>65.876926550357098</v>
      </c>
      <c r="AT60" s="289">
        <f t="shared" si="279"/>
        <v>64.048619689407531</v>
      </c>
      <c r="AU60" s="289">
        <f t="shared" si="279"/>
        <v>61.04902531596818</v>
      </c>
      <c r="AV60" s="289">
        <f t="shared" si="279"/>
        <v>54.549436086967624</v>
      </c>
      <c r="AW60" s="289">
        <f t="shared" si="279"/>
        <v>0</v>
      </c>
      <c r="AX60" s="289">
        <f t="shared" si="279"/>
        <v>0</v>
      </c>
      <c r="AY60" s="289">
        <f t="shared" si="279"/>
        <v>0</v>
      </c>
      <c r="AZ60" s="289">
        <f t="shared" si="279"/>
        <v>0</v>
      </c>
      <c r="BA60" s="289">
        <f t="shared" si="279"/>
        <v>0</v>
      </c>
      <c r="BB60" s="289">
        <f t="shared" si="279"/>
        <v>0</v>
      </c>
      <c r="BC60" s="289">
        <f t="shared" si="279"/>
        <v>0</v>
      </c>
      <c r="BD60" s="289">
        <f t="shared" si="279"/>
        <v>0</v>
      </c>
      <c r="BE60" s="289">
        <f t="shared" si="279"/>
        <v>0</v>
      </c>
      <c r="BF60" s="289">
        <f t="shared" si="279"/>
        <v>0</v>
      </c>
      <c r="BG60" s="289">
        <f t="shared" si="279"/>
        <v>0</v>
      </c>
      <c r="BH60" s="289">
        <f t="shared" si="279"/>
        <v>0</v>
      </c>
    </row>
    <row r="61" spans="1:60" s="492" customFormat="1" ht="12.9" customHeight="1" x14ac:dyDescent="0.3">
      <c r="A61" s="516" t="s">
        <v>666</v>
      </c>
      <c r="B61" s="679"/>
      <c r="C61" s="685"/>
      <c r="D61" s="610"/>
      <c r="E61" s="289" t="s">
        <v>691</v>
      </c>
      <c r="F61" s="289"/>
      <c r="G61" s="289" t="s">
        <v>74</v>
      </c>
      <c r="H61" s="289"/>
      <c r="I61" s="289">
        <f xml:space="preserve"> SUM(K61:BH61)</f>
        <v>58.172028316186456</v>
      </c>
      <c r="J61" s="289"/>
      <c r="K61" s="289">
        <f t="shared" ref="K61:AP61" si="280" xml:space="preserve"> (K59 + K60 / 2) * $F49 * K54</f>
        <v>0</v>
      </c>
      <c r="L61" s="289">
        <f t="shared" si="280"/>
        <v>0</v>
      </c>
      <c r="M61" s="289">
        <f t="shared" si="280"/>
        <v>0</v>
      </c>
      <c r="N61" s="289">
        <f t="shared" si="280"/>
        <v>0</v>
      </c>
      <c r="O61" s="289">
        <f t="shared" si="280"/>
        <v>0</v>
      </c>
      <c r="P61" s="289">
        <f t="shared" si="280"/>
        <v>0</v>
      </c>
      <c r="Q61" s="289">
        <f t="shared" si="280"/>
        <v>0</v>
      </c>
      <c r="R61" s="289">
        <f t="shared" si="280"/>
        <v>0</v>
      </c>
      <c r="S61" s="289">
        <f t="shared" si="280"/>
        <v>0</v>
      </c>
      <c r="T61" s="289">
        <f t="shared" si="280"/>
        <v>0</v>
      </c>
      <c r="U61" s="289">
        <f t="shared" si="280"/>
        <v>0</v>
      </c>
      <c r="V61" s="289">
        <f t="shared" si="280"/>
        <v>0</v>
      </c>
      <c r="W61" s="289">
        <f t="shared" si="280"/>
        <v>0</v>
      </c>
      <c r="X61" s="289">
        <f t="shared" si="280"/>
        <v>0</v>
      </c>
      <c r="Y61" s="289">
        <f t="shared" si="280"/>
        <v>0</v>
      </c>
      <c r="Z61" s="289">
        <f t="shared" si="280"/>
        <v>0</v>
      </c>
      <c r="AA61" s="289">
        <f t="shared" si="280"/>
        <v>0</v>
      </c>
      <c r="AB61" s="289">
        <f t="shared" si="280"/>
        <v>0</v>
      </c>
      <c r="AC61" s="289">
        <f t="shared" si="280"/>
        <v>0</v>
      </c>
      <c r="AD61" s="289">
        <f t="shared" si="280"/>
        <v>0</v>
      </c>
      <c r="AE61" s="289">
        <f t="shared" si="280"/>
        <v>0</v>
      </c>
      <c r="AF61" s="289">
        <f t="shared" si="280"/>
        <v>0</v>
      </c>
      <c r="AG61" s="289">
        <f t="shared" si="280"/>
        <v>0</v>
      </c>
      <c r="AH61" s="289">
        <f t="shared" si="280"/>
        <v>0</v>
      </c>
      <c r="AI61" s="289">
        <f t="shared" si="280"/>
        <v>0.25600271629322768</v>
      </c>
      <c r="AJ61" s="289">
        <f t="shared" si="280"/>
        <v>0.76980509102289507</v>
      </c>
      <c r="AK61" s="289">
        <f t="shared" si="280"/>
        <v>1.2870521963538415</v>
      </c>
      <c r="AL61" s="289">
        <f t="shared" si="280"/>
        <v>1.8074139891854848</v>
      </c>
      <c r="AM61" s="289">
        <f t="shared" si="280"/>
        <v>2.3304876496790472</v>
      </c>
      <c r="AN61" s="289">
        <f t="shared" si="280"/>
        <v>2.8557748995746794</v>
      </c>
      <c r="AO61" s="289">
        <f t="shared" si="280"/>
        <v>3.3826486568831378</v>
      </c>
      <c r="AP61" s="289">
        <f t="shared" si="280"/>
        <v>3.9103018356652131</v>
      </c>
      <c r="AQ61" s="289">
        <f t="shared" ref="AQ61:BH61" si="281" xml:space="preserve"> (AQ59 + AQ60 / 2) * $F49 * AQ54</f>
        <v>4.4376643060455656</v>
      </c>
      <c r="AR61" s="289">
        <f t="shared" si="281"/>
        <v>4.963258260566251</v>
      </c>
      <c r="AS61" s="289">
        <f t="shared" si="281"/>
        <v>5.4849205828487584</v>
      </c>
      <c r="AT61" s="289">
        <f t="shared" si="281"/>
        <v>5.9991887468786951</v>
      </c>
      <c r="AU61" s="289">
        <f t="shared" si="281"/>
        <v>6.4995892290005308</v>
      </c>
      <c r="AV61" s="289">
        <f t="shared" si="281"/>
        <v>6.9689706144929495</v>
      </c>
      <c r="AW61" s="289">
        <f t="shared" si="281"/>
        <v>7.2189495416961798</v>
      </c>
      <c r="AX61" s="289">
        <f t="shared" si="281"/>
        <v>0</v>
      </c>
      <c r="AY61" s="289">
        <f t="shared" si="281"/>
        <v>0</v>
      </c>
      <c r="AZ61" s="289">
        <f t="shared" si="281"/>
        <v>0</v>
      </c>
      <c r="BA61" s="289">
        <f t="shared" si="281"/>
        <v>0</v>
      </c>
      <c r="BB61" s="289">
        <f t="shared" si="281"/>
        <v>0</v>
      </c>
      <c r="BC61" s="289">
        <f t="shared" si="281"/>
        <v>0</v>
      </c>
      <c r="BD61" s="289">
        <f t="shared" si="281"/>
        <v>0</v>
      </c>
      <c r="BE61" s="289">
        <f t="shared" si="281"/>
        <v>0</v>
      </c>
      <c r="BF61" s="289">
        <f t="shared" si="281"/>
        <v>0</v>
      </c>
      <c r="BG61" s="289">
        <f t="shared" si="281"/>
        <v>0</v>
      </c>
      <c r="BH61" s="289">
        <f t="shared" si="281"/>
        <v>0</v>
      </c>
    </row>
    <row r="62" spans="1:60" s="492" customFormat="1" ht="12.9" customHeight="1" x14ac:dyDescent="0.3">
      <c r="A62" s="516" t="s">
        <v>671</v>
      </c>
      <c r="B62" s="679"/>
      <c r="C62" s="685"/>
      <c r="D62" s="610"/>
      <c r="E62" s="289" t="s">
        <v>692</v>
      </c>
      <c r="F62" s="289"/>
      <c r="G62" s="289" t="s">
        <v>74</v>
      </c>
      <c r="H62" s="289" t="s">
        <v>693</v>
      </c>
      <c r="I62" s="289">
        <f xml:space="preserve"> SUM(K62:BH62)</f>
        <v>981.92822687813498</v>
      </c>
      <c r="J62" s="289"/>
      <c r="K62" s="289">
        <f t="shared" ref="K62:AP62" si="282" xml:space="preserve"> MIN(K56, K59 + K60 + K61) * K55</f>
        <v>0</v>
      </c>
      <c r="L62" s="289">
        <f t="shared" si="282"/>
        <v>0</v>
      </c>
      <c r="M62" s="289">
        <f t="shared" si="282"/>
        <v>0</v>
      </c>
      <c r="N62" s="289">
        <f t="shared" si="282"/>
        <v>0</v>
      </c>
      <c r="O62" s="289">
        <f t="shared" si="282"/>
        <v>0</v>
      </c>
      <c r="P62" s="289">
        <f t="shared" si="282"/>
        <v>0</v>
      </c>
      <c r="Q62" s="289">
        <f t="shared" si="282"/>
        <v>0</v>
      </c>
      <c r="R62" s="289">
        <f t="shared" si="282"/>
        <v>0</v>
      </c>
      <c r="S62" s="289">
        <f t="shared" si="282"/>
        <v>0</v>
      </c>
      <c r="T62" s="289">
        <f t="shared" si="282"/>
        <v>0</v>
      </c>
      <c r="U62" s="289">
        <f t="shared" si="282"/>
        <v>0</v>
      </c>
      <c r="V62" s="289">
        <f t="shared" si="282"/>
        <v>0</v>
      </c>
      <c r="W62" s="289">
        <f t="shared" si="282"/>
        <v>0</v>
      </c>
      <c r="X62" s="289">
        <f t="shared" si="282"/>
        <v>0</v>
      </c>
      <c r="Y62" s="289">
        <f t="shared" si="282"/>
        <v>0</v>
      </c>
      <c r="Z62" s="289">
        <f t="shared" si="282"/>
        <v>0</v>
      </c>
      <c r="AA62" s="289">
        <f t="shared" si="282"/>
        <v>0</v>
      </c>
      <c r="AB62" s="289">
        <f t="shared" si="282"/>
        <v>0</v>
      </c>
      <c r="AC62" s="289">
        <f t="shared" si="282"/>
        <v>0</v>
      </c>
      <c r="AD62" s="289">
        <f t="shared" si="282"/>
        <v>0</v>
      </c>
      <c r="AE62" s="289">
        <f t="shared" si="282"/>
        <v>0</v>
      </c>
      <c r="AF62" s="289">
        <f t="shared" si="282"/>
        <v>0</v>
      </c>
      <c r="AG62" s="289">
        <f t="shared" si="282"/>
        <v>0</v>
      </c>
      <c r="AH62" s="289">
        <f t="shared" si="282"/>
        <v>0</v>
      </c>
      <c r="AI62" s="289">
        <f t="shared" si="282"/>
        <v>0</v>
      </c>
      <c r="AJ62" s="289">
        <f t="shared" si="282"/>
        <v>0</v>
      </c>
      <c r="AK62" s="289">
        <f t="shared" si="282"/>
        <v>0</v>
      </c>
      <c r="AL62" s="289">
        <f t="shared" si="282"/>
        <v>0</v>
      </c>
      <c r="AM62" s="289">
        <f t="shared" si="282"/>
        <v>0</v>
      </c>
      <c r="AN62" s="289">
        <f t="shared" si="282"/>
        <v>0</v>
      </c>
      <c r="AO62" s="289">
        <f t="shared" si="282"/>
        <v>0</v>
      </c>
      <c r="AP62" s="289">
        <f t="shared" si="282"/>
        <v>0</v>
      </c>
      <c r="AQ62" s="289">
        <f t="shared" ref="AQ62:BH62" si="283" xml:space="preserve"> MIN(AQ56, AQ59 + AQ60 + AQ61) * AQ55</f>
        <v>0</v>
      </c>
      <c r="AR62" s="289">
        <f t="shared" si="283"/>
        <v>0</v>
      </c>
      <c r="AS62" s="289">
        <f t="shared" si="283"/>
        <v>0</v>
      </c>
      <c r="AT62" s="289">
        <f t="shared" si="283"/>
        <v>0</v>
      </c>
      <c r="AU62" s="289">
        <f t="shared" si="283"/>
        <v>0</v>
      </c>
      <c r="AV62" s="289">
        <f t="shared" si="283"/>
        <v>0</v>
      </c>
      <c r="AW62" s="289">
        <f t="shared" si="283"/>
        <v>0</v>
      </c>
      <c r="AX62" s="289">
        <f t="shared" si="283"/>
        <v>981.92822687813498</v>
      </c>
      <c r="AY62" s="289">
        <f t="shared" si="283"/>
        <v>0</v>
      </c>
      <c r="AZ62" s="289">
        <f t="shared" si="283"/>
        <v>0</v>
      </c>
      <c r="BA62" s="289">
        <f t="shared" si="283"/>
        <v>0</v>
      </c>
      <c r="BB62" s="289">
        <f t="shared" si="283"/>
        <v>0</v>
      </c>
      <c r="BC62" s="289">
        <f t="shared" si="283"/>
        <v>0</v>
      </c>
      <c r="BD62" s="289">
        <f t="shared" si="283"/>
        <v>0</v>
      </c>
      <c r="BE62" s="289">
        <f t="shared" si="283"/>
        <v>0</v>
      </c>
      <c r="BF62" s="289">
        <f t="shared" si="283"/>
        <v>0</v>
      </c>
      <c r="BG62" s="289">
        <f t="shared" si="283"/>
        <v>0</v>
      </c>
      <c r="BH62" s="289">
        <f t="shared" si="283"/>
        <v>0</v>
      </c>
    </row>
    <row r="63" spans="1:60" s="492" customFormat="1" ht="12.9" customHeight="1" x14ac:dyDescent="0.3">
      <c r="A63" s="516" t="s">
        <v>671</v>
      </c>
      <c r="B63" s="679"/>
      <c r="C63" s="685"/>
      <c r="D63" s="610"/>
      <c r="E63" s="289" t="s">
        <v>694</v>
      </c>
      <c r="F63" s="289"/>
      <c r="G63" s="289" t="s">
        <v>74</v>
      </c>
      <c r="H63" s="289" t="s">
        <v>693</v>
      </c>
      <c r="I63" s="289">
        <f xml:space="preserve"> SUM(K63:BH63)</f>
        <v>14.187920156188511</v>
      </c>
      <c r="J63" s="289"/>
      <c r="K63" s="289">
        <f t="shared" ref="K63:AP63" si="284" xml:space="preserve"> K55 * MAX( 0, K59 + K60 + K61 - K62)</f>
        <v>0</v>
      </c>
      <c r="L63" s="289">
        <f t="shared" si="284"/>
        <v>0</v>
      </c>
      <c r="M63" s="289">
        <f t="shared" si="284"/>
        <v>0</v>
      </c>
      <c r="N63" s="289">
        <f t="shared" si="284"/>
        <v>0</v>
      </c>
      <c r="O63" s="289">
        <f t="shared" si="284"/>
        <v>0</v>
      </c>
      <c r="P63" s="289">
        <f t="shared" si="284"/>
        <v>0</v>
      </c>
      <c r="Q63" s="289">
        <f t="shared" si="284"/>
        <v>0</v>
      </c>
      <c r="R63" s="289">
        <f t="shared" si="284"/>
        <v>0</v>
      </c>
      <c r="S63" s="289">
        <f t="shared" si="284"/>
        <v>0</v>
      </c>
      <c r="T63" s="289">
        <f t="shared" si="284"/>
        <v>0</v>
      </c>
      <c r="U63" s="289">
        <f t="shared" si="284"/>
        <v>0</v>
      </c>
      <c r="V63" s="289">
        <f t="shared" si="284"/>
        <v>0</v>
      </c>
      <c r="W63" s="289">
        <f t="shared" si="284"/>
        <v>0</v>
      </c>
      <c r="X63" s="289">
        <f t="shared" si="284"/>
        <v>0</v>
      </c>
      <c r="Y63" s="289">
        <f t="shared" si="284"/>
        <v>0</v>
      </c>
      <c r="Z63" s="289">
        <f t="shared" si="284"/>
        <v>0</v>
      </c>
      <c r="AA63" s="289">
        <f t="shared" si="284"/>
        <v>0</v>
      </c>
      <c r="AB63" s="289">
        <f t="shared" si="284"/>
        <v>0</v>
      </c>
      <c r="AC63" s="289">
        <f t="shared" si="284"/>
        <v>0</v>
      </c>
      <c r="AD63" s="289">
        <f t="shared" si="284"/>
        <v>0</v>
      </c>
      <c r="AE63" s="289">
        <f t="shared" si="284"/>
        <v>0</v>
      </c>
      <c r="AF63" s="289">
        <f t="shared" si="284"/>
        <v>0</v>
      </c>
      <c r="AG63" s="289">
        <f t="shared" si="284"/>
        <v>0</v>
      </c>
      <c r="AH63" s="289">
        <f t="shared" si="284"/>
        <v>0</v>
      </c>
      <c r="AI63" s="289">
        <f t="shared" si="284"/>
        <v>0</v>
      </c>
      <c r="AJ63" s="289">
        <f t="shared" si="284"/>
        <v>0</v>
      </c>
      <c r="AK63" s="289">
        <f t="shared" si="284"/>
        <v>0</v>
      </c>
      <c r="AL63" s="289">
        <f t="shared" si="284"/>
        <v>0</v>
      </c>
      <c r="AM63" s="289">
        <f t="shared" si="284"/>
        <v>0</v>
      </c>
      <c r="AN63" s="289">
        <f t="shared" si="284"/>
        <v>0</v>
      </c>
      <c r="AO63" s="289">
        <f t="shared" si="284"/>
        <v>0</v>
      </c>
      <c r="AP63" s="289">
        <f t="shared" si="284"/>
        <v>0</v>
      </c>
      <c r="AQ63" s="289">
        <f t="shared" ref="AQ63:BH63" si="285" xml:space="preserve"> AQ55 * MAX( 0, AQ59 + AQ60 + AQ61 - AQ62)</f>
        <v>0</v>
      </c>
      <c r="AR63" s="289">
        <f t="shared" si="285"/>
        <v>0</v>
      </c>
      <c r="AS63" s="289">
        <f t="shared" si="285"/>
        <v>0</v>
      </c>
      <c r="AT63" s="289">
        <f t="shared" si="285"/>
        <v>0</v>
      </c>
      <c r="AU63" s="289">
        <f t="shared" si="285"/>
        <v>0</v>
      </c>
      <c r="AV63" s="289">
        <f t="shared" si="285"/>
        <v>0</v>
      </c>
      <c r="AW63" s="289">
        <f t="shared" si="285"/>
        <v>0</v>
      </c>
      <c r="AX63" s="289">
        <f t="shared" si="285"/>
        <v>14.187920156188511</v>
      </c>
      <c r="AY63" s="289">
        <f t="shared" si="285"/>
        <v>0</v>
      </c>
      <c r="AZ63" s="289">
        <f t="shared" si="285"/>
        <v>0</v>
      </c>
      <c r="BA63" s="289">
        <f t="shared" si="285"/>
        <v>0</v>
      </c>
      <c r="BB63" s="289">
        <f t="shared" si="285"/>
        <v>0</v>
      </c>
      <c r="BC63" s="289">
        <f t="shared" si="285"/>
        <v>0</v>
      </c>
      <c r="BD63" s="289">
        <f t="shared" si="285"/>
        <v>0</v>
      </c>
      <c r="BE63" s="289">
        <f t="shared" si="285"/>
        <v>0</v>
      </c>
      <c r="BF63" s="289">
        <f t="shared" si="285"/>
        <v>0</v>
      </c>
      <c r="BG63" s="289">
        <f t="shared" si="285"/>
        <v>0</v>
      </c>
      <c r="BH63" s="289">
        <f t="shared" si="285"/>
        <v>0</v>
      </c>
    </row>
    <row r="64" spans="1:60" s="492" customFormat="1" ht="12.9" customHeight="1" thickBot="1" x14ac:dyDescent="0.35">
      <c r="A64" s="516"/>
      <c r="B64" s="679"/>
      <c r="C64" s="685"/>
      <c r="D64" s="610"/>
      <c r="E64" s="692" t="s">
        <v>695</v>
      </c>
      <c r="F64" s="692"/>
      <c r="G64" s="692" t="s">
        <v>74</v>
      </c>
      <c r="H64" s="692"/>
      <c r="I64" s="692"/>
      <c r="J64" s="693"/>
      <c r="K64" s="692">
        <f t="shared" ref="K64:AP64" si="286" xml:space="preserve"> K59 + K60 + K61 - K62 - K63</f>
        <v>0</v>
      </c>
      <c r="L64" s="692">
        <f t="shared" si="286"/>
        <v>0</v>
      </c>
      <c r="M64" s="692">
        <f t="shared" si="286"/>
        <v>0</v>
      </c>
      <c r="N64" s="692">
        <f t="shared" si="286"/>
        <v>0</v>
      </c>
      <c r="O64" s="692">
        <f t="shared" si="286"/>
        <v>0</v>
      </c>
      <c r="P64" s="692">
        <f t="shared" si="286"/>
        <v>0</v>
      </c>
      <c r="Q64" s="692">
        <f t="shared" si="286"/>
        <v>0</v>
      </c>
      <c r="R64" s="692">
        <f t="shared" si="286"/>
        <v>0</v>
      </c>
      <c r="S64" s="692">
        <f t="shared" si="286"/>
        <v>0</v>
      </c>
      <c r="T64" s="692">
        <f t="shared" si="286"/>
        <v>0</v>
      </c>
      <c r="U64" s="692">
        <f t="shared" si="286"/>
        <v>0</v>
      </c>
      <c r="V64" s="692">
        <f t="shared" si="286"/>
        <v>0</v>
      </c>
      <c r="W64" s="692">
        <f t="shared" si="286"/>
        <v>0</v>
      </c>
      <c r="X64" s="692">
        <f t="shared" si="286"/>
        <v>0</v>
      </c>
      <c r="Y64" s="692">
        <f t="shared" si="286"/>
        <v>0</v>
      </c>
      <c r="Z64" s="692">
        <f t="shared" si="286"/>
        <v>0</v>
      </c>
      <c r="AA64" s="692">
        <f t="shared" si="286"/>
        <v>0</v>
      </c>
      <c r="AB64" s="692">
        <f t="shared" si="286"/>
        <v>0</v>
      </c>
      <c r="AC64" s="692">
        <f t="shared" si="286"/>
        <v>0</v>
      </c>
      <c r="AD64" s="692">
        <f t="shared" si="286"/>
        <v>0</v>
      </c>
      <c r="AE64" s="692">
        <f t="shared" si="286"/>
        <v>0</v>
      </c>
      <c r="AF64" s="692">
        <f t="shared" si="286"/>
        <v>0</v>
      </c>
      <c r="AG64" s="692">
        <f t="shared" si="286"/>
        <v>0</v>
      </c>
      <c r="AH64" s="692">
        <f t="shared" si="286"/>
        <v>0</v>
      </c>
      <c r="AI64" s="692">
        <f t="shared" si="286"/>
        <v>70.393733207588483</v>
      </c>
      <c r="AJ64" s="692">
        <f t="shared" si="286"/>
        <v>141.28157627326871</v>
      </c>
      <c r="AK64" s="692">
        <f t="shared" si="286"/>
        <v>212.62251602002797</v>
      </c>
      <c r="AL64" s="692">
        <f t="shared" si="286"/>
        <v>284.3668128144958</v>
      </c>
      <c r="AM64" s="692">
        <f t="shared" si="286"/>
        <v>356.45344187053871</v>
      </c>
      <c r="AN64" s="692">
        <f t="shared" si="286"/>
        <v>428.80641510429064</v>
      </c>
      <c r="AO64" s="692">
        <f t="shared" si="286"/>
        <v>501.32929023290421</v>
      </c>
      <c r="AP64" s="692">
        <f t="shared" si="286"/>
        <v>573.89658301788802</v>
      </c>
      <c r="AQ64" s="692">
        <f t="shared" ref="AQ64:BH64" si="287" xml:space="preserve"> AQ59 + AQ60 + AQ61 - AQ62 - AQ63</f>
        <v>646.33952130064131</v>
      </c>
      <c r="AR64" s="692">
        <f t="shared" si="287"/>
        <v>718.42052067670613</v>
      </c>
      <c r="AS64" s="692">
        <f t="shared" si="287"/>
        <v>789.78236780991199</v>
      </c>
      <c r="AT64" s="692">
        <f t="shared" si="287"/>
        <v>859.83017624619811</v>
      </c>
      <c r="AU64" s="692">
        <f t="shared" si="287"/>
        <v>927.37879079116681</v>
      </c>
      <c r="AV64" s="692">
        <f t="shared" si="287"/>
        <v>988.89719749262736</v>
      </c>
      <c r="AW64" s="692">
        <f t="shared" si="287"/>
        <v>996.11614703432349</v>
      </c>
      <c r="AX64" s="692">
        <f t="shared" si="287"/>
        <v>0</v>
      </c>
      <c r="AY64" s="692">
        <f t="shared" si="287"/>
        <v>0</v>
      </c>
      <c r="AZ64" s="692">
        <f t="shared" si="287"/>
        <v>0</v>
      </c>
      <c r="BA64" s="692">
        <f t="shared" si="287"/>
        <v>0</v>
      </c>
      <c r="BB64" s="692">
        <f t="shared" si="287"/>
        <v>0</v>
      </c>
      <c r="BC64" s="692">
        <f t="shared" si="287"/>
        <v>0</v>
      </c>
      <c r="BD64" s="692">
        <f t="shared" si="287"/>
        <v>0</v>
      </c>
      <c r="BE64" s="692">
        <f t="shared" si="287"/>
        <v>0</v>
      </c>
      <c r="BF64" s="692">
        <f t="shared" si="287"/>
        <v>0</v>
      </c>
      <c r="BG64" s="692">
        <f t="shared" si="287"/>
        <v>0</v>
      </c>
      <c r="BH64" s="692">
        <f t="shared" si="287"/>
        <v>0</v>
      </c>
    </row>
    <row r="65" spans="1:60" s="492" customFormat="1" ht="12.9" customHeight="1" x14ac:dyDescent="0.3">
      <c r="A65" s="516"/>
      <c r="B65" s="679"/>
      <c r="C65" s="685"/>
      <c r="D65" s="610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/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89"/>
      <c r="AQ65" s="289"/>
      <c r="AR65" s="289"/>
      <c r="AS65" s="289"/>
      <c r="AT65" s="289"/>
      <c r="AU65" s="289"/>
      <c r="AV65" s="289"/>
      <c r="AW65" s="289"/>
      <c r="AX65" s="289"/>
      <c r="AY65" s="289"/>
      <c r="AZ65" s="289"/>
      <c r="BA65" s="289"/>
      <c r="BB65" s="289"/>
      <c r="BC65" s="289"/>
      <c r="BD65" s="289"/>
      <c r="BE65" s="289"/>
      <c r="BF65" s="289"/>
      <c r="BG65" s="289"/>
      <c r="BH65" s="289"/>
    </row>
    <row r="66" spans="1:60" s="492" customFormat="1" ht="12.9" customHeight="1" x14ac:dyDescent="0.3">
      <c r="A66" s="516"/>
      <c r="B66" s="679"/>
      <c r="C66" s="685"/>
      <c r="D66" s="610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/>
      <c r="AC66" s="289"/>
      <c r="AD66" s="289"/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89"/>
      <c r="AW66" s="289"/>
      <c r="AX66" s="289"/>
      <c r="AY66" s="289"/>
      <c r="AZ66" s="289"/>
      <c r="BA66" s="289"/>
      <c r="BB66" s="289"/>
      <c r="BC66" s="289"/>
      <c r="BD66" s="289"/>
      <c r="BE66" s="289"/>
      <c r="BF66" s="289"/>
      <c r="BG66" s="289"/>
      <c r="BH66" s="289"/>
    </row>
    <row r="67" spans="1:60" s="492" customFormat="1" ht="12.9" customHeight="1" x14ac:dyDescent="0.3">
      <c r="A67" s="516" t="s">
        <v>671</v>
      </c>
      <c r="B67" s="679"/>
      <c r="C67" s="685"/>
      <c r="D67" s="610"/>
      <c r="E67" s="289" t="str">
        <f t="shared" ref="E67:AJ67" si="288">E60</f>
        <v>Decommissioning Fund contribution</v>
      </c>
      <c r="F67" s="289">
        <f t="shared" si="288"/>
        <v>0</v>
      </c>
      <c r="G67" s="289" t="str">
        <f t="shared" si="288"/>
        <v>$ mn</v>
      </c>
      <c r="H67" s="289" t="str">
        <f t="shared" si="288"/>
        <v>assumed mid-period since quarterly payment - set at max of 0 because the decom formula results in neg payments</v>
      </c>
      <c r="I67" s="289">
        <f t="shared" si="288"/>
        <v>937.94411871813713</v>
      </c>
      <c r="J67" s="289">
        <f t="shared" si="288"/>
        <v>0</v>
      </c>
      <c r="K67" s="289">
        <f t="shared" si="288"/>
        <v>0</v>
      </c>
      <c r="L67" s="289">
        <f t="shared" si="288"/>
        <v>0</v>
      </c>
      <c r="M67" s="289">
        <f t="shared" si="288"/>
        <v>0</v>
      </c>
      <c r="N67" s="289">
        <f t="shared" si="288"/>
        <v>0</v>
      </c>
      <c r="O67" s="289">
        <f t="shared" si="288"/>
        <v>0</v>
      </c>
      <c r="P67" s="289">
        <f t="shared" si="288"/>
        <v>0</v>
      </c>
      <c r="Q67" s="289">
        <f t="shared" si="288"/>
        <v>0</v>
      </c>
      <c r="R67" s="289">
        <f t="shared" si="288"/>
        <v>0</v>
      </c>
      <c r="S67" s="289">
        <f t="shared" si="288"/>
        <v>0</v>
      </c>
      <c r="T67" s="289">
        <f t="shared" si="288"/>
        <v>0</v>
      </c>
      <c r="U67" s="289">
        <f t="shared" si="288"/>
        <v>0</v>
      </c>
      <c r="V67" s="289">
        <f t="shared" si="288"/>
        <v>0</v>
      </c>
      <c r="W67" s="289">
        <f t="shared" si="288"/>
        <v>0</v>
      </c>
      <c r="X67" s="289">
        <f t="shared" si="288"/>
        <v>0</v>
      </c>
      <c r="Y67" s="289">
        <f t="shared" si="288"/>
        <v>0</v>
      </c>
      <c r="Z67" s="289">
        <f t="shared" si="288"/>
        <v>0</v>
      </c>
      <c r="AA67" s="289">
        <f t="shared" si="288"/>
        <v>0</v>
      </c>
      <c r="AB67" s="289">
        <f t="shared" si="288"/>
        <v>0</v>
      </c>
      <c r="AC67" s="289">
        <f t="shared" si="288"/>
        <v>0</v>
      </c>
      <c r="AD67" s="289">
        <f t="shared" si="288"/>
        <v>0</v>
      </c>
      <c r="AE67" s="289">
        <f t="shared" si="288"/>
        <v>0</v>
      </c>
      <c r="AF67" s="289">
        <f t="shared" si="288"/>
        <v>0</v>
      </c>
      <c r="AG67" s="289">
        <f t="shared" si="288"/>
        <v>0</v>
      </c>
      <c r="AH67" s="289">
        <f t="shared" si="288"/>
        <v>0</v>
      </c>
      <c r="AI67" s="289">
        <f t="shared" si="288"/>
        <v>70.137730491295258</v>
      </c>
      <c r="AJ67" s="289">
        <f t="shared" si="288"/>
        <v>70.118037974657327</v>
      </c>
      <c r="AK67" s="289">
        <f t="shared" ref="AK67:BH67" si="289">AK60</f>
        <v>70.05388755040542</v>
      </c>
      <c r="AL67" s="289">
        <f t="shared" si="289"/>
        <v>69.936882805282352</v>
      </c>
      <c r="AM67" s="289">
        <f t="shared" si="289"/>
        <v>69.756141406363824</v>
      </c>
      <c r="AN67" s="289">
        <f t="shared" si="289"/>
        <v>69.497198334177256</v>
      </c>
      <c r="AO67" s="289">
        <f t="shared" si="289"/>
        <v>69.140226471730429</v>
      </c>
      <c r="AP67" s="289">
        <f t="shared" si="289"/>
        <v>68.656990949318569</v>
      </c>
      <c r="AQ67" s="289">
        <f t="shared" si="289"/>
        <v>68.005273976707713</v>
      </c>
      <c r="AR67" s="289">
        <f t="shared" si="289"/>
        <v>67.117741115498617</v>
      </c>
      <c r="AS67" s="289">
        <f t="shared" si="289"/>
        <v>65.876926550357098</v>
      </c>
      <c r="AT67" s="289">
        <f t="shared" si="289"/>
        <v>64.048619689407531</v>
      </c>
      <c r="AU67" s="289">
        <f t="shared" si="289"/>
        <v>61.04902531596818</v>
      </c>
      <c r="AV67" s="289">
        <f t="shared" si="289"/>
        <v>54.549436086967624</v>
      </c>
      <c r="AW67" s="289">
        <f t="shared" si="289"/>
        <v>0</v>
      </c>
      <c r="AX67" s="289">
        <f t="shared" si="289"/>
        <v>0</v>
      </c>
      <c r="AY67" s="289">
        <f t="shared" si="289"/>
        <v>0</v>
      </c>
      <c r="AZ67" s="289">
        <f t="shared" si="289"/>
        <v>0</v>
      </c>
      <c r="BA67" s="289">
        <f t="shared" si="289"/>
        <v>0</v>
      </c>
      <c r="BB67" s="289">
        <f t="shared" si="289"/>
        <v>0</v>
      </c>
      <c r="BC67" s="289">
        <f t="shared" si="289"/>
        <v>0</v>
      </c>
      <c r="BD67" s="289">
        <f t="shared" si="289"/>
        <v>0</v>
      </c>
      <c r="BE67" s="289">
        <f t="shared" si="289"/>
        <v>0</v>
      </c>
      <c r="BF67" s="289">
        <f t="shared" si="289"/>
        <v>0</v>
      </c>
      <c r="BG67" s="289">
        <f t="shared" si="289"/>
        <v>0</v>
      </c>
      <c r="BH67" s="289">
        <f t="shared" si="289"/>
        <v>0</v>
      </c>
    </row>
    <row r="68" spans="1:60" s="492" customFormat="1" ht="12.9" customHeight="1" x14ac:dyDescent="0.3">
      <c r="A68" s="516" t="s">
        <v>666</v>
      </c>
      <c r="B68" s="679"/>
      <c r="C68" s="685"/>
      <c r="D68" s="610"/>
      <c r="E68" s="289" t="str">
        <f t="shared" ref="E68:AJ68" si="290">E62</f>
        <v>Withdrawal from Decommissiong Fund to pay for decommissioning</v>
      </c>
      <c r="F68" s="289">
        <f t="shared" si="290"/>
        <v>0</v>
      </c>
      <c r="G68" s="289" t="str">
        <f t="shared" si="290"/>
        <v>$ mn</v>
      </c>
      <c r="H68" s="289" t="str">
        <f t="shared" si="290"/>
        <v>assumed beginning of period</v>
      </c>
      <c r="I68" s="289">
        <f t="shared" si="290"/>
        <v>981.92822687813498</v>
      </c>
      <c r="J68" s="289">
        <f t="shared" si="290"/>
        <v>0</v>
      </c>
      <c r="K68" s="289">
        <f t="shared" si="290"/>
        <v>0</v>
      </c>
      <c r="L68" s="289">
        <f t="shared" si="290"/>
        <v>0</v>
      </c>
      <c r="M68" s="289">
        <f t="shared" si="290"/>
        <v>0</v>
      </c>
      <c r="N68" s="289">
        <f t="shared" si="290"/>
        <v>0</v>
      </c>
      <c r="O68" s="289">
        <f t="shared" si="290"/>
        <v>0</v>
      </c>
      <c r="P68" s="289">
        <f t="shared" si="290"/>
        <v>0</v>
      </c>
      <c r="Q68" s="289">
        <f t="shared" si="290"/>
        <v>0</v>
      </c>
      <c r="R68" s="289">
        <f t="shared" si="290"/>
        <v>0</v>
      </c>
      <c r="S68" s="289">
        <f t="shared" si="290"/>
        <v>0</v>
      </c>
      <c r="T68" s="289">
        <f t="shared" si="290"/>
        <v>0</v>
      </c>
      <c r="U68" s="289">
        <f t="shared" si="290"/>
        <v>0</v>
      </c>
      <c r="V68" s="289">
        <f t="shared" si="290"/>
        <v>0</v>
      </c>
      <c r="W68" s="289">
        <f t="shared" si="290"/>
        <v>0</v>
      </c>
      <c r="X68" s="289">
        <f t="shared" si="290"/>
        <v>0</v>
      </c>
      <c r="Y68" s="289">
        <f t="shared" si="290"/>
        <v>0</v>
      </c>
      <c r="Z68" s="289">
        <f t="shared" si="290"/>
        <v>0</v>
      </c>
      <c r="AA68" s="289">
        <f t="shared" si="290"/>
        <v>0</v>
      </c>
      <c r="AB68" s="289">
        <f t="shared" si="290"/>
        <v>0</v>
      </c>
      <c r="AC68" s="289">
        <f t="shared" si="290"/>
        <v>0</v>
      </c>
      <c r="AD68" s="289">
        <f t="shared" si="290"/>
        <v>0</v>
      </c>
      <c r="AE68" s="289">
        <f t="shared" si="290"/>
        <v>0</v>
      </c>
      <c r="AF68" s="289">
        <f t="shared" si="290"/>
        <v>0</v>
      </c>
      <c r="AG68" s="289">
        <f t="shared" si="290"/>
        <v>0</v>
      </c>
      <c r="AH68" s="289">
        <f t="shared" si="290"/>
        <v>0</v>
      </c>
      <c r="AI68" s="289">
        <f t="shared" si="290"/>
        <v>0</v>
      </c>
      <c r="AJ68" s="289">
        <f t="shared" si="290"/>
        <v>0</v>
      </c>
      <c r="AK68" s="289">
        <f t="shared" ref="AK68:BH68" si="291">AK62</f>
        <v>0</v>
      </c>
      <c r="AL68" s="289">
        <f t="shared" si="291"/>
        <v>0</v>
      </c>
      <c r="AM68" s="289">
        <f t="shared" si="291"/>
        <v>0</v>
      </c>
      <c r="AN68" s="289">
        <f t="shared" si="291"/>
        <v>0</v>
      </c>
      <c r="AO68" s="289">
        <f t="shared" si="291"/>
        <v>0</v>
      </c>
      <c r="AP68" s="289">
        <f t="shared" si="291"/>
        <v>0</v>
      </c>
      <c r="AQ68" s="289">
        <f t="shared" si="291"/>
        <v>0</v>
      </c>
      <c r="AR68" s="289">
        <f t="shared" si="291"/>
        <v>0</v>
      </c>
      <c r="AS68" s="289">
        <f t="shared" si="291"/>
        <v>0</v>
      </c>
      <c r="AT68" s="289">
        <f t="shared" si="291"/>
        <v>0</v>
      </c>
      <c r="AU68" s="289">
        <f t="shared" si="291"/>
        <v>0</v>
      </c>
      <c r="AV68" s="289">
        <f t="shared" si="291"/>
        <v>0</v>
      </c>
      <c r="AW68" s="289">
        <f t="shared" si="291"/>
        <v>0</v>
      </c>
      <c r="AX68" s="289">
        <f t="shared" si="291"/>
        <v>981.92822687813498</v>
      </c>
      <c r="AY68" s="289">
        <f t="shared" si="291"/>
        <v>0</v>
      </c>
      <c r="AZ68" s="289">
        <f t="shared" si="291"/>
        <v>0</v>
      </c>
      <c r="BA68" s="289">
        <f t="shared" si="291"/>
        <v>0</v>
      </c>
      <c r="BB68" s="289">
        <f t="shared" si="291"/>
        <v>0</v>
      </c>
      <c r="BC68" s="289">
        <f t="shared" si="291"/>
        <v>0</v>
      </c>
      <c r="BD68" s="289">
        <f t="shared" si="291"/>
        <v>0</v>
      </c>
      <c r="BE68" s="289">
        <f t="shared" si="291"/>
        <v>0</v>
      </c>
      <c r="BF68" s="289">
        <f t="shared" si="291"/>
        <v>0</v>
      </c>
      <c r="BG68" s="289">
        <f t="shared" si="291"/>
        <v>0</v>
      </c>
      <c r="BH68" s="289">
        <f t="shared" si="291"/>
        <v>0</v>
      </c>
    </row>
    <row r="69" spans="1:60" s="492" customFormat="1" ht="12.9" customHeight="1" x14ac:dyDescent="0.3">
      <c r="A69" s="516" t="s">
        <v>666</v>
      </c>
      <c r="B69" s="679"/>
      <c r="C69" s="685"/>
      <c r="D69" s="610"/>
      <c r="E69" s="289" t="str">
        <f t="shared" ref="E69:AJ69" si="292">E63</f>
        <v>Withdrawal of surplus Decommissiong Fund to profit petroleum</v>
      </c>
      <c r="F69" s="289">
        <f t="shared" si="292"/>
        <v>0</v>
      </c>
      <c r="G69" s="289" t="str">
        <f t="shared" si="292"/>
        <v>$ mn</v>
      </c>
      <c r="H69" s="289" t="str">
        <f t="shared" si="292"/>
        <v>assumed beginning of period</v>
      </c>
      <c r="I69" s="289">
        <f t="shared" si="292"/>
        <v>14.187920156188511</v>
      </c>
      <c r="J69" s="289">
        <f t="shared" si="292"/>
        <v>0</v>
      </c>
      <c r="K69" s="289">
        <f t="shared" si="292"/>
        <v>0</v>
      </c>
      <c r="L69" s="289">
        <f t="shared" si="292"/>
        <v>0</v>
      </c>
      <c r="M69" s="289">
        <f t="shared" si="292"/>
        <v>0</v>
      </c>
      <c r="N69" s="289">
        <f t="shared" si="292"/>
        <v>0</v>
      </c>
      <c r="O69" s="289">
        <f t="shared" si="292"/>
        <v>0</v>
      </c>
      <c r="P69" s="289">
        <f t="shared" si="292"/>
        <v>0</v>
      </c>
      <c r="Q69" s="289">
        <f t="shared" si="292"/>
        <v>0</v>
      </c>
      <c r="R69" s="289">
        <f t="shared" si="292"/>
        <v>0</v>
      </c>
      <c r="S69" s="289">
        <f t="shared" si="292"/>
        <v>0</v>
      </c>
      <c r="T69" s="289">
        <f t="shared" si="292"/>
        <v>0</v>
      </c>
      <c r="U69" s="289">
        <f t="shared" si="292"/>
        <v>0</v>
      </c>
      <c r="V69" s="289">
        <f t="shared" si="292"/>
        <v>0</v>
      </c>
      <c r="W69" s="289">
        <f t="shared" si="292"/>
        <v>0</v>
      </c>
      <c r="X69" s="289">
        <f t="shared" si="292"/>
        <v>0</v>
      </c>
      <c r="Y69" s="289">
        <f t="shared" si="292"/>
        <v>0</v>
      </c>
      <c r="Z69" s="289">
        <f t="shared" si="292"/>
        <v>0</v>
      </c>
      <c r="AA69" s="289">
        <f t="shared" si="292"/>
        <v>0</v>
      </c>
      <c r="AB69" s="289">
        <f t="shared" si="292"/>
        <v>0</v>
      </c>
      <c r="AC69" s="289">
        <f t="shared" si="292"/>
        <v>0</v>
      </c>
      <c r="AD69" s="289">
        <f t="shared" si="292"/>
        <v>0</v>
      </c>
      <c r="AE69" s="289">
        <f t="shared" si="292"/>
        <v>0</v>
      </c>
      <c r="AF69" s="289">
        <f t="shared" si="292"/>
        <v>0</v>
      </c>
      <c r="AG69" s="289">
        <f t="shared" si="292"/>
        <v>0</v>
      </c>
      <c r="AH69" s="289">
        <f t="shared" si="292"/>
        <v>0</v>
      </c>
      <c r="AI69" s="289">
        <f t="shared" si="292"/>
        <v>0</v>
      </c>
      <c r="AJ69" s="289">
        <f t="shared" si="292"/>
        <v>0</v>
      </c>
      <c r="AK69" s="289">
        <f t="shared" ref="AK69:BH69" si="293">AK63</f>
        <v>0</v>
      </c>
      <c r="AL69" s="289">
        <f t="shared" si="293"/>
        <v>0</v>
      </c>
      <c r="AM69" s="289">
        <f t="shared" si="293"/>
        <v>0</v>
      </c>
      <c r="AN69" s="289">
        <f t="shared" si="293"/>
        <v>0</v>
      </c>
      <c r="AO69" s="289">
        <f t="shared" si="293"/>
        <v>0</v>
      </c>
      <c r="AP69" s="289">
        <f t="shared" si="293"/>
        <v>0</v>
      </c>
      <c r="AQ69" s="289">
        <f t="shared" si="293"/>
        <v>0</v>
      </c>
      <c r="AR69" s="289">
        <f t="shared" si="293"/>
        <v>0</v>
      </c>
      <c r="AS69" s="289">
        <f t="shared" si="293"/>
        <v>0</v>
      </c>
      <c r="AT69" s="289">
        <f t="shared" si="293"/>
        <v>0</v>
      </c>
      <c r="AU69" s="289">
        <f t="shared" si="293"/>
        <v>0</v>
      </c>
      <c r="AV69" s="289">
        <f t="shared" si="293"/>
        <v>0</v>
      </c>
      <c r="AW69" s="289">
        <f t="shared" si="293"/>
        <v>0</v>
      </c>
      <c r="AX69" s="289">
        <f t="shared" si="293"/>
        <v>14.187920156188511</v>
      </c>
      <c r="AY69" s="289">
        <f t="shared" si="293"/>
        <v>0</v>
      </c>
      <c r="AZ69" s="289">
        <f t="shared" si="293"/>
        <v>0</v>
      </c>
      <c r="BA69" s="289">
        <f t="shared" si="293"/>
        <v>0</v>
      </c>
      <c r="BB69" s="289">
        <f t="shared" si="293"/>
        <v>0</v>
      </c>
      <c r="BC69" s="289">
        <f t="shared" si="293"/>
        <v>0</v>
      </c>
      <c r="BD69" s="289">
        <f t="shared" si="293"/>
        <v>0</v>
      </c>
      <c r="BE69" s="289">
        <f t="shared" si="293"/>
        <v>0</v>
      </c>
      <c r="BF69" s="289">
        <f t="shared" si="293"/>
        <v>0</v>
      </c>
      <c r="BG69" s="289">
        <f t="shared" si="293"/>
        <v>0</v>
      </c>
      <c r="BH69" s="289">
        <f t="shared" si="293"/>
        <v>0</v>
      </c>
    </row>
    <row r="70" spans="1:60" s="492" customFormat="1" ht="12.9" customHeight="1" thickBot="1" x14ac:dyDescent="0.35">
      <c r="A70" s="516"/>
      <c r="B70" s="679"/>
      <c r="C70" s="685"/>
      <c r="D70" s="610"/>
      <c r="E70" s="650" t="s">
        <v>696</v>
      </c>
      <c r="F70" s="650"/>
      <c r="G70" s="650" t="s">
        <v>74</v>
      </c>
      <c r="H70" s="650"/>
      <c r="I70" s="650">
        <f xml:space="preserve"> SUM(K70:BH70)</f>
        <v>58.172028316186356</v>
      </c>
      <c r="J70" s="650"/>
      <c r="K70" s="650">
        <f t="shared" ref="K70:AP70" si="294" xml:space="preserve"> K67 * -1 + K68 + K69</f>
        <v>0</v>
      </c>
      <c r="L70" s="650">
        <f t="shared" si="294"/>
        <v>0</v>
      </c>
      <c r="M70" s="650">
        <f t="shared" si="294"/>
        <v>0</v>
      </c>
      <c r="N70" s="650">
        <f t="shared" si="294"/>
        <v>0</v>
      </c>
      <c r="O70" s="650">
        <f t="shared" si="294"/>
        <v>0</v>
      </c>
      <c r="P70" s="650">
        <f t="shared" si="294"/>
        <v>0</v>
      </c>
      <c r="Q70" s="650">
        <f t="shared" si="294"/>
        <v>0</v>
      </c>
      <c r="R70" s="650">
        <f t="shared" si="294"/>
        <v>0</v>
      </c>
      <c r="S70" s="650">
        <f t="shared" si="294"/>
        <v>0</v>
      </c>
      <c r="T70" s="650">
        <f t="shared" si="294"/>
        <v>0</v>
      </c>
      <c r="U70" s="650">
        <f t="shared" si="294"/>
        <v>0</v>
      </c>
      <c r="V70" s="650">
        <f t="shared" si="294"/>
        <v>0</v>
      </c>
      <c r="W70" s="650">
        <f t="shared" si="294"/>
        <v>0</v>
      </c>
      <c r="X70" s="650">
        <f t="shared" si="294"/>
        <v>0</v>
      </c>
      <c r="Y70" s="650">
        <f t="shared" si="294"/>
        <v>0</v>
      </c>
      <c r="Z70" s="650">
        <f t="shared" si="294"/>
        <v>0</v>
      </c>
      <c r="AA70" s="650">
        <f t="shared" si="294"/>
        <v>0</v>
      </c>
      <c r="AB70" s="650">
        <f t="shared" si="294"/>
        <v>0</v>
      </c>
      <c r="AC70" s="650">
        <f t="shared" si="294"/>
        <v>0</v>
      </c>
      <c r="AD70" s="650">
        <f t="shared" si="294"/>
        <v>0</v>
      </c>
      <c r="AE70" s="650">
        <f t="shared" si="294"/>
        <v>0</v>
      </c>
      <c r="AF70" s="650">
        <f t="shared" si="294"/>
        <v>0</v>
      </c>
      <c r="AG70" s="650">
        <f t="shared" si="294"/>
        <v>0</v>
      </c>
      <c r="AH70" s="650">
        <f t="shared" si="294"/>
        <v>0</v>
      </c>
      <c r="AI70" s="650">
        <f t="shared" si="294"/>
        <v>-70.137730491295258</v>
      </c>
      <c r="AJ70" s="650">
        <f t="shared" si="294"/>
        <v>-70.118037974657327</v>
      </c>
      <c r="AK70" s="650">
        <f t="shared" si="294"/>
        <v>-70.05388755040542</v>
      </c>
      <c r="AL70" s="650">
        <f t="shared" si="294"/>
        <v>-69.936882805282352</v>
      </c>
      <c r="AM70" s="650">
        <f t="shared" si="294"/>
        <v>-69.756141406363824</v>
      </c>
      <c r="AN70" s="650">
        <f t="shared" si="294"/>
        <v>-69.497198334177256</v>
      </c>
      <c r="AO70" s="650">
        <f t="shared" si="294"/>
        <v>-69.140226471730429</v>
      </c>
      <c r="AP70" s="650">
        <f t="shared" si="294"/>
        <v>-68.656990949318569</v>
      </c>
      <c r="AQ70" s="650">
        <f t="shared" ref="AQ70:BH70" si="295" xml:space="preserve"> AQ67 * -1 + AQ68 + AQ69</f>
        <v>-68.005273976707713</v>
      </c>
      <c r="AR70" s="650">
        <f t="shared" si="295"/>
        <v>-67.117741115498617</v>
      </c>
      <c r="AS70" s="650">
        <f t="shared" si="295"/>
        <v>-65.876926550357098</v>
      </c>
      <c r="AT70" s="650">
        <f t="shared" si="295"/>
        <v>-64.048619689407531</v>
      </c>
      <c r="AU70" s="650">
        <f t="shared" si="295"/>
        <v>-61.04902531596818</v>
      </c>
      <c r="AV70" s="650">
        <f t="shared" si="295"/>
        <v>-54.549436086967624</v>
      </c>
      <c r="AW70" s="650">
        <f t="shared" si="295"/>
        <v>0</v>
      </c>
      <c r="AX70" s="650">
        <f t="shared" si="295"/>
        <v>996.11614703432349</v>
      </c>
      <c r="AY70" s="650">
        <f t="shared" si="295"/>
        <v>0</v>
      </c>
      <c r="AZ70" s="650">
        <f t="shared" si="295"/>
        <v>0</v>
      </c>
      <c r="BA70" s="650">
        <f t="shared" si="295"/>
        <v>0</v>
      </c>
      <c r="BB70" s="650">
        <f t="shared" si="295"/>
        <v>0</v>
      </c>
      <c r="BC70" s="650">
        <f t="shared" si="295"/>
        <v>0</v>
      </c>
      <c r="BD70" s="650">
        <f t="shared" si="295"/>
        <v>0</v>
      </c>
      <c r="BE70" s="650">
        <f t="shared" si="295"/>
        <v>0</v>
      </c>
      <c r="BF70" s="650">
        <f t="shared" si="295"/>
        <v>0</v>
      </c>
      <c r="BG70" s="650">
        <f t="shared" si="295"/>
        <v>0</v>
      </c>
      <c r="BH70" s="650">
        <f t="shared" si="295"/>
        <v>0</v>
      </c>
    </row>
    <row r="71" spans="1:60" s="508" customFormat="1" ht="12.9" customHeight="1" x14ac:dyDescent="0.3">
      <c r="A71" s="474"/>
      <c r="B71" s="694"/>
      <c r="C71" s="695"/>
      <c r="D71" s="696"/>
      <c r="E71" s="674" t="str">
        <f xml:space="preserve"> E70 &amp; " - NEG"</f>
        <v>Net Decommissioning Fund payments - NEG</v>
      </c>
      <c r="F71" s="674"/>
      <c r="G71" s="674" t="s">
        <v>74</v>
      </c>
      <c r="H71" s="674"/>
      <c r="I71" s="674">
        <f xml:space="preserve"> SUM(K71:BH71)</f>
        <v>-58.172028316186356</v>
      </c>
      <c r="J71" s="674"/>
      <c r="K71" s="674">
        <f t="shared" ref="K71:AP71" si="296" xml:space="preserve"> K70 * -1</f>
        <v>0</v>
      </c>
      <c r="L71" s="674">
        <f t="shared" si="296"/>
        <v>0</v>
      </c>
      <c r="M71" s="674">
        <f t="shared" si="296"/>
        <v>0</v>
      </c>
      <c r="N71" s="674">
        <f t="shared" si="296"/>
        <v>0</v>
      </c>
      <c r="O71" s="674">
        <f t="shared" si="296"/>
        <v>0</v>
      </c>
      <c r="P71" s="674">
        <f t="shared" si="296"/>
        <v>0</v>
      </c>
      <c r="Q71" s="674">
        <f t="shared" si="296"/>
        <v>0</v>
      </c>
      <c r="R71" s="674">
        <f t="shared" si="296"/>
        <v>0</v>
      </c>
      <c r="S71" s="674">
        <f t="shared" si="296"/>
        <v>0</v>
      </c>
      <c r="T71" s="674">
        <f t="shared" si="296"/>
        <v>0</v>
      </c>
      <c r="U71" s="674">
        <f t="shared" si="296"/>
        <v>0</v>
      </c>
      <c r="V71" s="674">
        <f t="shared" si="296"/>
        <v>0</v>
      </c>
      <c r="W71" s="674">
        <f t="shared" si="296"/>
        <v>0</v>
      </c>
      <c r="X71" s="674">
        <f t="shared" si="296"/>
        <v>0</v>
      </c>
      <c r="Y71" s="674">
        <f t="shared" si="296"/>
        <v>0</v>
      </c>
      <c r="Z71" s="674">
        <f t="shared" si="296"/>
        <v>0</v>
      </c>
      <c r="AA71" s="674">
        <f t="shared" si="296"/>
        <v>0</v>
      </c>
      <c r="AB71" s="674">
        <f t="shared" si="296"/>
        <v>0</v>
      </c>
      <c r="AC71" s="674">
        <f t="shared" si="296"/>
        <v>0</v>
      </c>
      <c r="AD71" s="674">
        <f t="shared" si="296"/>
        <v>0</v>
      </c>
      <c r="AE71" s="674">
        <f t="shared" si="296"/>
        <v>0</v>
      </c>
      <c r="AF71" s="674">
        <f t="shared" si="296"/>
        <v>0</v>
      </c>
      <c r="AG71" s="674">
        <f t="shared" si="296"/>
        <v>0</v>
      </c>
      <c r="AH71" s="674">
        <f t="shared" si="296"/>
        <v>0</v>
      </c>
      <c r="AI71" s="674">
        <f t="shared" si="296"/>
        <v>70.137730491295258</v>
      </c>
      <c r="AJ71" s="674">
        <f t="shared" si="296"/>
        <v>70.118037974657327</v>
      </c>
      <c r="AK71" s="674">
        <f t="shared" si="296"/>
        <v>70.05388755040542</v>
      </c>
      <c r="AL71" s="674">
        <f t="shared" si="296"/>
        <v>69.936882805282352</v>
      </c>
      <c r="AM71" s="674">
        <f t="shared" si="296"/>
        <v>69.756141406363824</v>
      </c>
      <c r="AN71" s="674">
        <f t="shared" si="296"/>
        <v>69.497198334177256</v>
      </c>
      <c r="AO71" s="674">
        <f t="shared" si="296"/>
        <v>69.140226471730429</v>
      </c>
      <c r="AP71" s="674">
        <f t="shared" si="296"/>
        <v>68.656990949318569</v>
      </c>
      <c r="AQ71" s="674">
        <f t="shared" ref="AQ71:BH71" si="297" xml:space="preserve"> AQ70 * -1</f>
        <v>68.005273976707713</v>
      </c>
      <c r="AR71" s="674">
        <f t="shared" si="297"/>
        <v>67.117741115498617</v>
      </c>
      <c r="AS71" s="674">
        <f t="shared" si="297"/>
        <v>65.876926550357098</v>
      </c>
      <c r="AT71" s="674">
        <f t="shared" si="297"/>
        <v>64.048619689407531</v>
      </c>
      <c r="AU71" s="674">
        <f t="shared" si="297"/>
        <v>61.04902531596818</v>
      </c>
      <c r="AV71" s="674">
        <f t="shared" si="297"/>
        <v>54.549436086967624</v>
      </c>
      <c r="AW71" s="674">
        <f t="shared" si="297"/>
        <v>0</v>
      </c>
      <c r="AX71" s="674">
        <f t="shared" si="297"/>
        <v>-996.11614703432349</v>
      </c>
      <c r="AY71" s="674">
        <f t="shared" si="297"/>
        <v>0</v>
      </c>
      <c r="AZ71" s="674">
        <f t="shared" si="297"/>
        <v>0</v>
      </c>
      <c r="BA71" s="674">
        <f t="shared" si="297"/>
        <v>0</v>
      </c>
      <c r="BB71" s="674">
        <f t="shared" si="297"/>
        <v>0</v>
      </c>
      <c r="BC71" s="674">
        <f t="shared" si="297"/>
        <v>0</v>
      </c>
      <c r="BD71" s="674">
        <f t="shared" si="297"/>
        <v>0</v>
      </c>
      <c r="BE71" s="674">
        <f t="shared" si="297"/>
        <v>0</v>
      </c>
      <c r="BF71" s="674">
        <f t="shared" si="297"/>
        <v>0</v>
      </c>
      <c r="BG71" s="674">
        <f t="shared" si="297"/>
        <v>0</v>
      </c>
      <c r="BH71" s="674">
        <f t="shared" si="297"/>
        <v>0</v>
      </c>
    </row>
    <row r="72" spans="1:60" s="492" customFormat="1" ht="12.9" customHeight="1" x14ac:dyDescent="0.3">
      <c r="A72" s="516"/>
      <c r="B72" s="679"/>
      <c r="C72" s="685"/>
      <c r="D72" s="610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  <c r="AA72" s="289"/>
      <c r="AB72" s="289"/>
      <c r="AC72" s="289"/>
      <c r="AD72" s="289"/>
      <c r="AE72" s="289"/>
      <c r="AF72" s="289"/>
      <c r="AG72" s="289"/>
      <c r="AH72" s="289"/>
      <c r="AI72" s="289"/>
      <c r="AJ72" s="289"/>
      <c r="AK72" s="289"/>
      <c r="AL72" s="289"/>
      <c r="AM72" s="289"/>
      <c r="AN72" s="289"/>
      <c r="AO72" s="289"/>
      <c r="AP72" s="289"/>
      <c r="AQ72" s="289"/>
      <c r="AR72" s="289"/>
      <c r="AS72" s="289"/>
      <c r="AT72" s="289"/>
      <c r="AU72" s="289"/>
      <c r="AV72" s="289"/>
      <c r="AW72" s="289"/>
      <c r="AX72" s="289"/>
      <c r="AY72" s="289"/>
      <c r="AZ72" s="289"/>
      <c r="BA72" s="289"/>
      <c r="BB72" s="289"/>
      <c r="BC72" s="289"/>
      <c r="BD72" s="289"/>
      <c r="BE72" s="289"/>
      <c r="BF72" s="289"/>
      <c r="BG72" s="289"/>
      <c r="BH72" s="289"/>
    </row>
    <row r="73" spans="1:60" s="492" customFormat="1" ht="12.9" customHeight="1" x14ac:dyDescent="0.3">
      <c r="A73" s="516"/>
      <c r="B73" s="679" t="s">
        <v>697</v>
      </c>
      <c r="C73" s="685"/>
      <c r="D73" s="610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  <c r="AA73" s="289"/>
      <c r="AB73" s="289"/>
      <c r="AC73" s="289"/>
      <c r="AD73" s="289"/>
      <c r="AE73" s="289"/>
      <c r="AF73" s="289"/>
      <c r="AG73" s="289"/>
      <c r="AH73" s="289"/>
      <c r="AI73" s="289"/>
      <c r="AJ73" s="289"/>
      <c r="AK73" s="289"/>
      <c r="AL73" s="289"/>
      <c r="AM73" s="289"/>
      <c r="AN73" s="289"/>
      <c r="AO73" s="289"/>
      <c r="AP73" s="289"/>
      <c r="AQ73" s="289"/>
      <c r="AR73" s="289"/>
      <c r="AS73" s="289"/>
      <c r="AT73" s="289"/>
      <c r="AU73" s="289"/>
      <c r="AV73" s="289"/>
      <c r="AW73" s="289"/>
      <c r="AX73" s="289"/>
      <c r="AY73" s="289"/>
      <c r="AZ73" s="289"/>
      <c r="BA73" s="289"/>
      <c r="BB73" s="289"/>
      <c r="BC73" s="289"/>
      <c r="BD73" s="289"/>
      <c r="BE73" s="289"/>
      <c r="BF73" s="289"/>
      <c r="BG73" s="289"/>
      <c r="BH73" s="289"/>
    </row>
    <row r="74" spans="1:60" s="492" customFormat="1" ht="12.9" customHeight="1" x14ac:dyDescent="0.3">
      <c r="A74" s="516"/>
      <c r="B74" s="679"/>
      <c r="C74" s="685"/>
      <c r="D74" s="610"/>
      <c r="E74" s="289" t="str">
        <f>E41</f>
        <v>Total Decommissioning costs</v>
      </c>
      <c r="F74" s="289">
        <f>F41</f>
        <v>981.92822687813498</v>
      </c>
      <c r="G74" s="289" t="str">
        <f>G41</f>
        <v>$ mn</v>
      </c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  <c r="AA74" s="289"/>
      <c r="AB74" s="289"/>
      <c r="AC74" s="289"/>
      <c r="AD74" s="289"/>
      <c r="AE74" s="289"/>
      <c r="AF74" s="289"/>
      <c r="AG74" s="289"/>
      <c r="AH74" s="289"/>
      <c r="AI74" s="289"/>
      <c r="AJ74" s="289"/>
      <c r="AK74" s="289"/>
      <c r="AL74" s="289"/>
      <c r="AM74" s="289"/>
      <c r="AN74" s="289"/>
      <c r="AO74" s="289"/>
      <c r="AP74" s="289"/>
      <c r="AQ74" s="289"/>
      <c r="AR74" s="289"/>
      <c r="AS74" s="289"/>
      <c r="AT74" s="289"/>
      <c r="AU74" s="289"/>
      <c r="AV74" s="289"/>
      <c r="AW74" s="289"/>
      <c r="AX74" s="289"/>
      <c r="AY74" s="289"/>
      <c r="AZ74" s="289"/>
      <c r="BA74" s="289"/>
      <c r="BB74" s="289"/>
      <c r="BC74" s="289"/>
      <c r="BD74" s="289"/>
      <c r="BE74" s="289"/>
      <c r="BF74" s="289"/>
      <c r="BG74" s="289"/>
      <c r="BH74" s="289"/>
    </row>
    <row r="75" spans="1:60" s="492" customFormat="1" ht="12.9" customHeight="1" x14ac:dyDescent="0.3">
      <c r="A75" s="516"/>
      <c r="B75" s="679"/>
      <c r="C75" s="685"/>
      <c r="D75" s="610"/>
      <c r="E75" s="289" t="str">
        <f xml:space="preserve"> "Total " &amp; E61</f>
        <v>Total Interest earned on Decommissioning Fund</v>
      </c>
      <c r="F75" s="289">
        <f xml:space="preserve"> SUM(K61:BH61)</f>
        <v>58.172028316186456</v>
      </c>
      <c r="G75" s="289" t="str">
        <f xml:space="preserve"> G70</f>
        <v>$ mn</v>
      </c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  <c r="AA75" s="289"/>
      <c r="AB75" s="289"/>
      <c r="AC75" s="289"/>
      <c r="AD75" s="289"/>
      <c r="AE75" s="289"/>
      <c r="AF75" s="289"/>
      <c r="AG75" s="289"/>
      <c r="AH75" s="289"/>
      <c r="AI75" s="289"/>
      <c r="AJ75" s="289"/>
      <c r="AK75" s="289"/>
      <c r="AL75" s="289"/>
      <c r="AM75" s="289"/>
      <c r="AN75" s="289"/>
      <c r="AO75" s="289"/>
      <c r="AP75" s="289"/>
      <c r="AQ75" s="289"/>
      <c r="AR75" s="289"/>
      <c r="AS75" s="289"/>
      <c r="AT75" s="289"/>
      <c r="AU75" s="289"/>
      <c r="AV75" s="289"/>
      <c r="AW75" s="289"/>
      <c r="AX75" s="289"/>
      <c r="AY75" s="289"/>
      <c r="AZ75" s="289"/>
      <c r="BA75" s="289"/>
      <c r="BB75" s="289"/>
      <c r="BC75" s="289"/>
      <c r="BD75" s="289"/>
      <c r="BE75" s="289"/>
      <c r="BF75" s="289"/>
      <c r="BG75" s="289"/>
      <c r="BH75" s="289"/>
    </row>
    <row r="76" spans="1:60" s="492" customFormat="1" ht="12.9" customHeight="1" x14ac:dyDescent="0.3">
      <c r="A76" s="516"/>
      <c r="B76" s="679"/>
      <c r="C76" s="685"/>
      <c r="D76" s="610"/>
      <c r="E76" s="289" t="str">
        <f xml:space="preserve"> "Total " &amp; E67</f>
        <v>Total Decommissioning Fund contribution</v>
      </c>
      <c r="F76" s="289">
        <f xml:space="preserve"> SUM(K67:BH67)</f>
        <v>937.94411871813713</v>
      </c>
      <c r="G76" s="289" t="str">
        <f xml:space="preserve"> G67</f>
        <v>$ mn</v>
      </c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</row>
    <row r="77" spans="1:60" s="492" customFormat="1" ht="12.9" customHeight="1" x14ac:dyDescent="0.3">
      <c r="A77" s="516"/>
      <c r="B77" s="679"/>
      <c r="C77" s="685"/>
      <c r="D77" s="610"/>
      <c r="E77" s="289" t="str">
        <f xml:space="preserve"> "Total " &amp; E69</f>
        <v>Total Withdrawal of surplus Decommissiong Fund to profit petroleum</v>
      </c>
      <c r="F77" s="289">
        <f xml:space="preserve"> SUM(K69:BH69)</f>
        <v>14.187920156188511</v>
      </c>
      <c r="G77" s="289" t="str">
        <f xml:space="preserve"> G69</f>
        <v>$ mn</v>
      </c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</row>
    <row r="78" spans="1:60" s="492" customFormat="1" ht="12.9" customHeight="1" x14ac:dyDescent="0.3">
      <c r="A78" s="516"/>
      <c r="B78" s="679"/>
      <c r="C78" s="685"/>
      <c r="D78" s="610"/>
      <c r="E78" s="697" t="s">
        <v>698</v>
      </c>
      <c r="F78" s="698">
        <f xml:space="preserve"> IF( ABS( F74 - F75 - F76 + F77) &gt; CHK_TOL, 1, 0)</f>
        <v>0</v>
      </c>
      <c r="G78" s="697" t="s">
        <v>148</v>
      </c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289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289"/>
      <c r="BD78" s="289"/>
      <c r="BE78" s="289"/>
      <c r="BF78" s="289"/>
      <c r="BG78" s="289"/>
      <c r="BH78" s="289"/>
    </row>
    <row r="79" spans="1:60" s="492" customFormat="1" ht="12.9" customHeight="1" x14ac:dyDescent="0.3">
      <c r="A79" s="516"/>
      <c r="B79" s="679"/>
      <c r="C79" s="685"/>
      <c r="D79" s="610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</row>
    <row r="80" spans="1:60" s="492" customFormat="1" ht="12.9" customHeight="1" x14ac:dyDescent="0.3">
      <c r="A80" s="516"/>
      <c r="B80" s="679" t="s">
        <v>699</v>
      </c>
      <c r="C80" s="685"/>
      <c r="D80" s="610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</row>
    <row r="81" spans="1:60" s="492" customFormat="1" ht="12.9" customHeight="1" x14ac:dyDescent="0.3">
      <c r="A81" s="516"/>
      <c r="B81" s="679"/>
      <c r="C81" s="685"/>
      <c r="D81" s="610"/>
      <c r="E81" s="543" t="str">
        <f xml:space="preserve"> Stage1!E$329</f>
        <v>Project cash flow</v>
      </c>
      <c r="F81" s="543">
        <f xml:space="preserve"> Stage1!F$329</f>
        <v>0</v>
      </c>
      <c r="G81" s="543" t="str">
        <f xml:space="preserve"> Stage1!G$329</f>
        <v>$ mn</v>
      </c>
      <c r="H81" s="543">
        <f xml:space="preserve"> Stage1!H$329</f>
        <v>0</v>
      </c>
      <c r="I81" s="543">
        <f xml:space="preserve"> Stage1!I$329</f>
        <v>22385.415778992017</v>
      </c>
      <c r="J81" s="543">
        <f xml:space="preserve"> Stage1!J$329</f>
        <v>0</v>
      </c>
      <c r="K81" s="543">
        <f xml:space="preserve"> Stage1!K$329</f>
        <v>0</v>
      </c>
      <c r="L81" s="543">
        <f xml:space="preserve"> Stage1!L$329</f>
        <v>0</v>
      </c>
      <c r="M81" s="543">
        <f xml:space="preserve"> Stage1!M$329</f>
        <v>0</v>
      </c>
      <c r="N81" s="543">
        <f xml:space="preserve"> Stage1!N$329</f>
        <v>-42.448319999999995</v>
      </c>
      <c r="O81" s="543">
        <f xml:space="preserve"> Stage1!O$329</f>
        <v>-86.594572799999995</v>
      </c>
      <c r="P81" s="543">
        <f xml:space="preserve"> Stage1!P$329</f>
        <v>-88.326464256000008</v>
      </c>
      <c r="Q81" s="543">
        <f xml:space="preserve"> Stage1!Q$329</f>
        <v>-681.10303117086733</v>
      </c>
      <c r="R81" s="543">
        <f xml:space="preserve"> Stage1!R$329</f>
        <v>-1042.0876376914268</v>
      </c>
      <c r="S81" s="543">
        <f xml:space="preserve"> Stage1!S$329</f>
        <v>-1062.9293904452554</v>
      </c>
      <c r="T81" s="543">
        <f xml:space="preserve"> Stage1!T$329</f>
        <v>-502.18984826078156</v>
      </c>
      <c r="U81" s="543">
        <f xml:space="preserve"> Stage1!U$329</f>
        <v>692.74233893882081</v>
      </c>
      <c r="V81" s="543">
        <f xml:space="preserve"> Stage1!V$329</f>
        <v>706.5971857175972</v>
      </c>
      <c r="W81" s="543">
        <f xml:space="preserve"> Stage1!W$329</f>
        <v>720.7291294319491</v>
      </c>
      <c r="X81" s="543">
        <f xml:space="preserve"> Stage1!X$329</f>
        <v>735.14371202058794</v>
      </c>
      <c r="Y81" s="543">
        <f xml:space="preserve"> Stage1!Y$329</f>
        <v>749.84658626099986</v>
      </c>
      <c r="Z81" s="543">
        <f xml:space="preserve"> Stage1!Z$329</f>
        <v>764.84351798621992</v>
      </c>
      <c r="AA81" s="543">
        <f xml:space="preserve"> Stage1!AA$329</f>
        <v>780.1403883459443</v>
      </c>
      <c r="AB81" s="543">
        <f xml:space="preserve"> Stage1!AB$329</f>
        <v>795.7431961128633</v>
      </c>
      <c r="AC81" s="543">
        <f xml:space="preserve"> Stage1!AC$329</f>
        <v>811.65806003512046</v>
      </c>
      <c r="AD81" s="543">
        <f xml:space="preserve"> Stage1!AD$329</f>
        <v>827.89122123582285</v>
      </c>
      <c r="AE81" s="543">
        <f xml:space="preserve"> Stage1!AE$329</f>
        <v>844.44904566053947</v>
      </c>
      <c r="AF81" s="543">
        <f xml:space="preserve"> Stage1!AF$329</f>
        <v>861.3380265737502</v>
      </c>
      <c r="AG81" s="543">
        <f xml:space="preserve"> Stage1!AG$329</f>
        <v>878.56478710522538</v>
      </c>
      <c r="AH81" s="543">
        <f xml:space="preserve"> Stage1!AH$329</f>
        <v>896.13608284732982</v>
      </c>
      <c r="AI81" s="543">
        <f xml:space="preserve"> Stage1!AI$329</f>
        <v>914.0588045042764</v>
      </c>
      <c r="AJ81" s="543">
        <f xml:space="preserve"> Stage1!AJ$329</f>
        <v>932.3399805943618</v>
      </c>
      <c r="AK81" s="543">
        <f xml:space="preserve"> Stage1!AK$329</f>
        <v>950.98678020624914</v>
      </c>
      <c r="AL81" s="543">
        <f xml:space="preserve"> Stage1!AL$329</f>
        <v>970.00651581037414</v>
      </c>
      <c r="AM81" s="543">
        <f xml:space="preserve"> Stage1!AM$329</f>
        <v>989.40664612658179</v>
      </c>
      <c r="AN81" s="543">
        <f xml:space="preserve"> Stage1!AN$329</f>
        <v>1009.1947790491132</v>
      </c>
      <c r="AO81" s="543">
        <f xml:space="preserve"> Stage1!AO$329</f>
        <v>1029.3786746300957</v>
      </c>
      <c r="AP81" s="543">
        <f xml:space="preserve"> Stage1!AP$329</f>
        <v>1049.9662481226974</v>
      </c>
      <c r="AQ81" s="543">
        <f xml:space="preserve"> Stage1!AQ$329</f>
        <v>1070.9655730851516</v>
      </c>
      <c r="AR81" s="543">
        <f xml:space="preserve"> Stage1!AR$329</f>
        <v>1092.3848845468544</v>
      </c>
      <c r="AS81" s="543">
        <f xml:space="preserve"> Stage1!AS$329</f>
        <v>1114.2325822377916</v>
      </c>
      <c r="AT81" s="543">
        <f xml:space="preserve"> Stage1!AT$329</f>
        <v>1136.5172338825475</v>
      </c>
      <c r="AU81" s="543">
        <f xml:space="preserve"> Stage1!AU$329</f>
        <v>1159.2475785601982</v>
      </c>
      <c r="AV81" s="543">
        <f xml:space="preserve"> Stage1!AV$329</f>
        <v>1182.4325301314025</v>
      </c>
      <c r="AW81" s="543">
        <f xml:space="preserve"> Stage1!AW$329</f>
        <v>1206.0811807340306</v>
      </c>
      <c r="AX81" s="543">
        <f xml:space="preserve"> Stage1!AX$329</f>
        <v>-981.92822687813498</v>
      </c>
      <c r="AY81" s="543">
        <f xml:space="preserve"> Stage1!AY$329</f>
        <v>0</v>
      </c>
      <c r="AZ81" s="543">
        <f xml:space="preserve"> Stage1!AZ$329</f>
        <v>0</v>
      </c>
      <c r="BA81" s="543">
        <f xml:space="preserve"> Stage1!BA$329</f>
        <v>0</v>
      </c>
      <c r="BB81" s="543">
        <f xml:space="preserve"> Stage1!BB$329</f>
        <v>0</v>
      </c>
      <c r="BC81" s="543">
        <f xml:space="preserve"> Stage1!BC$329</f>
        <v>0</v>
      </c>
      <c r="BD81" s="543">
        <f xml:space="preserve"> Stage1!BD$329</f>
        <v>0</v>
      </c>
      <c r="BE81" s="543">
        <f xml:space="preserve"> Stage1!BE$329</f>
        <v>0</v>
      </c>
      <c r="BF81" s="543">
        <f xml:space="preserve"> Stage1!BF$329</f>
        <v>0</v>
      </c>
      <c r="BG81" s="543">
        <f xml:space="preserve"> Stage1!BG$329</f>
        <v>0</v>
      </c>
      <c r="BH81" s="543">
        <f xml:space="preserve"> Stage1!BH$329</f>
        <v>0</v>
      </c>
    </row>
    <row r="82" spans="1:60" s="492" customFormat="1" ht="12.9" customHeight="1" x14ac:dyDescent="0.3">
      <c r="A82" s="516"/>
      <c r="B82" s="679"/>
      <c r="C82" s="685"/>
      <c r="D82" s="610"/>
      <c r="E82" s="289" t="str">
        <f t="shared" ref="E82:AJ82" si="298">E71</f>
        <v>Net Decommissioning Fund payments - NEG</v>
      </c>
      <c r="F82" s="289">
        <f t="shared" si="298"/>
        <v>0</v>
      </c>
      <c r="G82" s="289" t="str">
        <f t="shared" si="298"/>
        <v>$ mn</v>
      </c>
      <c r="H82" s="289">
        <f t="shared" si="298"/>
        <v>0</v>
      </c>
      <c r="I82" s="289">
        <f t="shared" si="298"/>
        <v>-58.172028316186356</v>
      </c>
      <c r="J82" s="289">
        <f t="shared" si="298"/>
        <v>0</v>
      </c>
      <c r="K82" s="289">
        <f t="shared" si="298"/>
        <v>0</v>
      </c>
      <c r="L82" s="289">
        <f t="shared" si="298"/>
        <v>0</v>
      </c>
      <c r="M82" s="289">
        <f t="shared" si="298"/>
        <v>0</v>
      </c>
      <c r="N82" s="289">
        <f t="shared" si="298"/>
        <v>0</v>
      </c>
      <c r="O82" s="289">
        <f t="shared" si="298"/>
        <v>0</v>
      </c>
      <c r="P82" s="289">
        <f t="shared" si="298"/>
        <v>0</v>
      </c>
      <c r="Q82" s="289">
        <f t="shared" si="298"/>
        <v>0</v>
      </c>
      <c r="R82" s="289">
        <f t="shared" si="298"/>
        <v>0</v>
      </c>
      <c r="S82" s="289">
        <f t="shared" si="298"/>
        <v>0</v>
      </c>
      <c r="T82" s="289">
        <f t="shared" si="298"/>
        <v>0</v>
      </c>
      <c r="U82" s="289">
        <f t="shared" si="298"/>
        <v>0</v>
      </c>
      <c r="V82" s="289">
        <f t="shared" si="298"/>
        <v>0</v>
      </c>
      <c r="W82" s="289">
        <f t="shared" si="298"/>
        <v>0</v>
      </c>
      <c r="X82" s="289">
        <f t="shared" si="298"/>
        <v>0</v>
      </c>
      <c r="Y82" s="289">
        <f t="shared" si="298"/>
        <v>0</v>
      </c>
      <c r="Z82" s="289">
        <f t="shared" si="298"/>
        <v>0</v>
      </c>
      <c r="AA82" s="289">
        <f t="shared" si="298"/>
        <v>0</v>
      </c>
      <c r="AB82" s="289">
        <f t="shared" si="298"/>
        <v>0</v>
      </c>
      <c r="AC82" s="289">
        <f t="shared" si="298"/>
        <v>0</v>
      </c>
      <c r="AD82" s="289">
        <f t="shared" si="298"/>
        <v>0</v>
      </c>
      <c r="AE82" s="289">
        <f t="shared" si="298"/>
        <v>0</v>
      </c>
      <c r="AF82" s="289">
        <f t="shared" si="298"/>
        <v>0</v>
      </c>
      <c r="AG82" s="289">
        <f t="shared" si="298"/>
        <v>0</v>
      </c>
      <c r="AH82" s="289">
        <f t="shared" si="298"/>
        <v>0</v>
      </c>
      <c r="AI82" s="289">
        <f t="shared" si="298"/>
        <v>70.137730491295258</v>
      </c>
      <c r="AJ82" s="289">
        <f t="shared" si="298"/>
        <v>70.118037974657327</v>
      </c>
      <c r="AK82" s="289">
        <f t="shared" ref="AK82:BH82" si="299">AK71</f>
        <v>70.05388755040542</v>
      </c>
      <c r="AL82" s="289">
        <f t="shared" si="299"/>
        <v>69.936882805282352</v>
      </c>
      <c r="AM82" s="289">
        <f t="shared" si="299"/>
        <v>69.756141406363824</v>
      </c>
      <c r="AN82" s="289">
        <f t="shared" si="299"/>
        <v>69.497198334177256</v>
      </c>
      <c r="AO82" s="289">
        <f t="shared" si="299"/>
        <v>69.140226471730429</v>
      </c>
      <c r="AP82" s="289">
        <f t="shared" si="299"/>
        <v>68.656990949318569</v>
      </c>
      <c r="AQ82" s="289">
        <f t="shared" si="299"/>
        <v>68.005273976707713</v>
      </c>
      <c r="AR82" s="289">
        <f t="shared" si="299"/>
        <v>67.117741115498617</v>
      </c>
      <c r="AS82" s="289">
        <f t="shared" si="299"/>
        <v>65.876926550357098</v>
      </c>
      <c r="AT82" s="289">
        <f t="shared" si="299"/>
        <v>64.048619689407531</v>
      </c>
      <c r="AU82" s="289">
        <f t="shared" si="299"/>
        <v>61.04902531596818</v>
      </c>
      <c r="AV82" s="289">
        <f t="shared" si="299"/>
        <v>54.549436086967624</v>
      </c>
      <c r="AW82" s="289">
        <f t="shared" si="299"/>
        <v>0</v>
      </c>
      <c r="AX82" s="289">
        <f t="shared" si="299"/>
        <v>-996.11614703432349</v>
      </c>
      <c r="AY82" s="289">
        <f t="shared" si="299"/>
        <v>0</v>
      </c>
      <c r="AZ82" s="289">
        <f t="shared" si="299"/>
        <v>0</v>
      </c>
      <c r="BA82" s="289">
        <f t="shared" si="299"/>
        <v>0</v>
      </c>
      <c r="BB82" s="289">
        <f t="shared" si="299"/>
        <v>0</v>
      </c>
      <c r="BC82" s="289">
        <f t="shared" si="299"/>
        <v>0</v>
      </c>
      <c r="BD82" s="289">
        <f t="shared" si="299"/>
        <v>0</v>
      </c>
      <c r="BE82" s="289">
        <f t="shared" si="299"/>
        <v>0</v>
      </c>
      <c r="BF82" s="289">
        <f t="shared" si="299"/>
        <v>0</v>
      </c>
      <c r="BG82" s="289">
        <f t="shared" si="299"/>
        <v>0</v>
      </c>
      <c r="BH82" s="289">
        <f t="shared" si="299"/>
        <v>0</v>
      </c>
    </row>
    <row r="83" spans="1:60" s="508" customFormat="1" ht="12.9" customHeight="1" thickBot="1" x14ac:dyDescent="0.35">
      <c r="A83" s="474"/>
      <c r="B83" s="694"/>
      <c r="C83" s="695"/>
      <c r="D83" s="696"/>
      <c r="E83" s="638" t="str">
        <f>B80</f>
        <v>Project cash flows inc. DF</v>
      </c>
      <c r="F83" s="638"/>
      <c r="G83" s="638" t="s">
        <v>74</v>
      </c>
      <c r="H83" s="638"/>
      <c r="I83" s="638">
        <f xml:space="preserve"> SUM(K83:BH83)</f>
        <v>22443.58780730822</v>
      </c>
      <c r="J83" s="638"/>
      <c r="K83" s="638">
        <f t="shared" ref="K83:AP83" si="300" xml:space="preserve"> K81 - K82</f>
        <v>0</v>
      </c>
      <c r="L83" s="638">
        <f t="shared" si="300"/>
        <v>0</v>
      </c>
      <c r="M83" s="638">
        <f t="shared" si="300"/>
        <v>0</v>
      </c>
      <c r="N83" s="638">
        <f t="shared" si="300"/>
        <v>-42.448319999999995</v>
      </c>
      <c r="O83" s="638">
        <f t="shared" si="300"/>
        <v>-86.594572799999995</v>
      </c>
      <c r="P83" s="638">
        <f t="shared" si="300"/>
        <v>-88.326464256000008</v>
      </c>
      <c r="Q83" s="638">
        <f t="shared" si="300"/>
        <v>-681.10303117086733</v>
      </c>
      <c r="R83" s="638">
        <f t="shared" si="300"/>
        <v>-1042.0876376914268</v>
      </c>
      <c r="S83" s="638">
        <f t="shared" si="300"/>
        <v>-1062.9293904452554</v>
      </c>
      <c r="T83" s="638">
        <f t="shared" si="300"/>
        <v>-502.18984826078156</v>
      </c>
      <c r="U83" s="638">
        <f t="shared" si="300"/>
        <v>692.74233893882081</v>
      </c>
      <c r="V83" s="638">
        <f t="shared" si="300"/>
        <v>706.5971857175972</v>
      </c>
      <c r="W83" s="638">
        <f t="shared" si="300"/>
        <v>720.7291294319491</v>
      </c>
      <c r="X83" s="638">
        <f t="shared" si="300"/>
        <v>735.14371202058794</v>
      </c>
      <c r="Y83" s="638">
        <f t="shared" si="300"/>
        <v>749.84658626099986</v>
      </c>
      <c r="Z83" s="638">
        <f t="shared" si="300"/>
        <v>764.84351798621992</v>
      </c>
      <c r="AA83" s="638">
        <f t="shared" si="300"/>
        <v>780.1403883459443</v>
      </c>
      <c r="AB83" s="638">
        <f t="shared" si="300"/>
        <v>795.7431961128633</v>
      </c>
      <c r="AC83" s="638">
        <f t="shared" si="300"/>
        <v>811.65806003512046</v>
      </c>
      <c r="AD83" s="638">
        <f t="shared" si="300"/>
        <v>827.89122123582285</v>
      </c>
      <c r="AE83" s="638">
        <f t="shared" si="300"/>
        <v>844.44904566053947</v>
      </c>
      <c r="AF83" s="638">
        <f t="shared" si="300"/>
        <v>861.3380265737502</v>
      </c>
      <c r="AG83" s="638">
        <f t="shared" si="300"/>
        <v>878.56478710522538</v>
      </c>
      <c r="AH83" s="638">
        <f t="shared" si="300"/>
        <v>896.13608284732982</v>
      </c>
      <c r="AI83" s="638">
        <f t="shared" si="300"/>
        <v>843.92107401298108</v>
      </c>
      <c r="AJ83" s="638">
        <f t="shared" si="300"/>
        <v>862.22194261970446</v>
      </c>
      <c r="AK83" s="638">
        <f t="shared" si="300"/>
        <v>880.93289265584372</v>
      </c>
      <c r="AL83" s="638">
        <f t="shared" si="300"/>
        <v>900.06963300509176</v>
      </c>
      <c r="AM83" s="638">
        <f t="shared" si="300"/>
        <v>919.65050472021801</v>
      </c>
      <c r="AN83" s="638">
        <f t="shared" si="300"/>
        <v>939.69758071493595</v>
      </c>
      <c r="AO83" s="638">
        <f t="shared" si="300"/>
        <v>960.23844815836526</v>
      </c>
      <c r="AP83" s="638">
        <f t="shared" si="300"/>
        <v>981.3092571733788</v>
      </c>
      <c r="AQ83" s="638">
        <f t="shared" ref="AQ83:BH83" si="301" xml:space="preserve"> AQ81 - AQ82</f>
        <v>1002.9602991084439</v>
      </c>
      <c r="AR83" s="638">
        <f t="shared" si="301"/>
        <v>1025.2671434313559</v>
      </c>
      <c r="AS83" s="638">
        <f t="shared" si="301"/>
        <v>1048.3556556874346</v>
      </c>
      <c r="AT83" s="638">
        <f t="shared" si="301"/>
        <v>1072.46861419314</v>
      </c>
      <c r="AU83" s="638">
        <f t="shared" si="301"/>
        <v>1098.19855324423</v>
      </c>
      <c r="AV83" s="638">
        <f t="shared" si="301"/>
        <v>1127.8830940444348</v>
      </c>
      <c r="AW83" s="638">
        <f t="shared" si="301"/>
        <v>1206.0811807340306</v>
      </c>
      <c r="AX83" s="638">
        <f t="shared" si="301"/>
        <v>14.187920156188511</v>
      </c>
      <c r="AY83" s="638">
        <f t="shared" si="301"/>
        <v>0</v>
      </c>
      <c r="AZ83" s="638">
        <f t="shared" si="301"/>
        <v>0</v>
      </c>
      <c r="BA83" s="638">
        <f t="shared" si="301"/>
        <v>0</v>
      </c>
      <c r="BB83" s="638">
        <f t="shared" si="301"/>
        <v>0</v>
      </c>
      <c r="BC83" s="638">
        <f t="shared" si="301"/>
        <v>0</v>
      </c>
      <c r="BD83" s="638">
        <f t="shared" si="301"/>
        <v>0</v>
      </c>
      <c r="BE83" s="638">
        <f t="shared" si="301"/>
        <v>0</v>
      </c>
      <c r="BF83" s="638">
        <f t="shared" si="301"/>
        <v>0</v>
      </c>
      <c r="BG83" s="638">
        <f t="shared" si="301"/>
        <v>0</v>
      </c>
      <c r="BH83" s="638">
        <f t="shared" si="301"/>
        <v>0</v>
      </c>
    </row>
    <row r="84" spans="1:60" s="492" customFormat="1" ht="12.9" customHeight="1" x14ac:dyDescent="0.3">
      <c r="A84" s="516"/>
      <c r="B84" s="679"/>
      <c r="C84" s="685"/>
      <c r="D84" s="610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</row>
    <row r="85" spans="1:60" s="492" customFormat="1" ht="12.9" customHeight="1" x14ac:dyDescent="0.3">
      <c r="A85" s="516"/>
      <c r="B85" s="679" t="s">
        <v>700</v>
      </c>
      <c r="C85" s="685"/>
      <c r="D85" s="610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</row>
    <row r="86" spans="1:60" s="492" customFormat="1" ht="12.9" customHeight="1" x14ac:dyDescent="0.3">
      <c r="A86" s="516"/>
      <c r="B86" s="679"/>
      <c r="C86" s="685"/>
      <c r="D86" s="610"/>
      <c r="E86" s="543" t="str">
        <f>Stage1!E$324</f>
        <v>Total costs</v>
      </c>
      <c r="F86" s="543">
        <f>Stage1!F$324</f>
        <v>0</v>
      </c>
      <c r="G86" s="543" t="str">
        <f>Stage1!G$324</f>
        <v>$ mn</v>
      </c>
      <c r="H86" s="543">
        <f>Stage1!H$324</f>
        <v>0</v>
      </c>
      <c r="I86" s="543">
        <f>Stage1!I$324</f>
        <v>9292.4685368983774</v>
      </c>
      <c r="J86" s="543">
        <f>Stage1!J$324</f>
        <v>0</v>
      </c>
      <c r="K86" s="543">
        <f>Stage1!K$324</f>
        <v>0</v>
      </c>
      <c r="L86" s="543">
        <f>Stage1!L$324</f>
        <v>0</v>
      </c>
      <c r="M86" s="543">
        <f>Stage1!M$324</f>
        <v>0</v>
      </c>
      <c r="N86" s="543">
        <f>Stage1!N$324</f>
        <v>42.448319999999995</v>
      </c>
      <c r="O86" s="543">
        <f>Stage1!O$324</f>
        <v>86.594572799999995</v>
      </c>
      <c r="P86" s="543">
        <f>Stage1!P$324</f>
        <v>88.326464256000008</v>
      </c>
      <c r="Q86" s="543">
        <f>Stage1!Q$324</f>
        <v>681.10303117086733</v>
      </c>
      <c r="R86" s="543">
        <f>Stage1!R$324</f>
        <v>1042.0876376914268</v>
      </c>
      <c r="S86" s="543">
        <f>Stage1!S$324</f>
        <v>1062.9293904452554</v>
      </c>
      <c r="T86" s="543">
        <f>Stage1!T$324</f>
        <v>828.45011949467244</v>
      </c>
      <c r="U86" s="543">
        <f>Stage1!U$324</f>
        <v>115.45096151770348</v>
      </c>
      <c r="V86" s="543">
        <f>Stage1!V$324</f>
        <v>117.75998074805754</v>
      </c>
      <c r="W86" s="543">
        <f>Stage1!W$324</f>
        <v>120.11518036301869</v>
      </c>
      <c r="X86" s="543">
        <f>Stage1!X$324</f>
        <v>122.51748397027906</v>
      </c>
      <c r="Y86" s="543">
        <f>Stage1!Y$324</f>
        <v>124.96783364968465</v>
      </c>
      <c r="Z86" s="543">
        <f>Stage1!Z$324</f>
        <v>127.46719032267835</v>
      </c>
      <c r="AA86" s="543">
        <f>Stage1!AA$324</f>
        <v>130.01653412913191</v>
      </c>
      <c r="AB86" s="543">
        <f>Stage1!AB$324</f>
        <v>132.61686481171458</v>
      </c>
      <c r="AC86" s="543">
        <f>Stage1!AC$324</f>
        <v>135.26920210794887</v>
      </c>
      <c r="AD86" s="543">
        <f>Stage1!AD$324</f>
        <v>137.97458615010783</v>
      </c>
      <c r="AE86" s="543">
        <f>Stage1!AE$324</f>
        <v>140.73407787311001</v>
      </c>
      <c r="AF86" s="543">
        <f>Stage1!AF$324</f>
        <v>143.5487594305722</v>
      </c>
      <c r="AG86" s="543">
        <f>Stage1!AG$324</f>
        <v>146.41973461918366</v>
      </c>
      <c r="AH86" s="543">
        <f>Stage1!AH$324</f>
        <v>149.34812931156733</v>
      </c>
      <c r="AI86" s="543">
        <f>Stage1!AI$324</f>
        <v>152.33509189779869</v>
      </c>
      <c r="AJ86" s="543">
        <f>Stage1!AJ$324</f>
        <v>155.38179373575466</v>
      </c>
      <c r="AK86" s="543">
        <f>Stage1!AK$324</f>
        <v>158.48942961046973</v>
      </c>
      <c r="AL86" s="543">
        <f>Stage1!AL$324</f>
        <v>161.65921820267914</v>
      </c>
      <c r="AM86" s="543">
        <f>Stage1!AM$324</f>
        <v>164.89240256673273</v>
      </c>
      <c r="AN86" s="543">
        <f>Stage1!AN$324</f>
        <v>168.19025061806738</v>
      </c>
      <c r="AO86" s="543">
        <f>Stage1!AO$324</f>
        <v>171.55405563042873</v>
      </c>
      <c r="AP86" s="543">
        <f>Stage1!AP$324</f>
        <v>174.98513674303732</v>
      </c>
      <c r="AQ86" s="543">
        <f>Stage1!AQ$324</f>
        <v>178.48483947789808</v>
      </c>
      <c r="AR86" s="543">
        <f>Stage1!AR$324</f>
        <v>182.05453626745606</v>
      </c>
      <c r="AS86" s="543">
        <f>Stage1!AS$324</f>
        <v>185.69562699280516</v>
      </c>
      <c r="AT86" s="543">
        <f>Stage1!AT$324</f>
        <v>189.40953953266128</v>
      </c>
      <c r="AU86" s="543">
        <f>Stage1!AU$324</f>
        <v>193.19773032331449</v>
      </c>
      <c r="AV86" s="543">
        <f>Stage1!AV$324</f>
        <v>197.0616849297808</v>
      </c>
      <c r="AW86" s="543">
        <f>Stage1!AW$324</f>
        <v>201.00291862837642</v>
      </c>
      <c r="AX86" s="543">
        <f>Stage1!AX$324</f>
        <v>981.92822687813498</v>
      </c>
      <c r="AY86" s="543">
        <f>Stage1!AY$324</f>
        <v>0</v>
      </c>
      <c r="AZ86" s="543">
        <f>Stage1!AZ$324</f>
        <v>0</v>
      </c>
      <c r="BA86" s="543">
        <f>Stage1!BA$324</f>
        <v>0</v>
      </c>
      <c r="BB86" s="543">
        <f>Stage1!BB$324</f>
        <v>0</v>
      </c>
      <c r="BC86" s="543">
        <f>Stage1!BC$324</f>
        <v>0</v>
      </c>
      <c r="BD86" s="543">
        <f>Stage1!BD$324</f>
        <v>0</v>
      </c>
      <c r="BE86" s="543">
        <f>Stage1!BE$324</f>
        <v>0</v>
      </c>
      <c r="BF86" s="543">
        <f>Stage1!BF$324</f>
        <v>0</v>
      </c>
      <c r="BG86" s="543">
        <f>Stage1!BG$324</f>
        <v>0</v>
      </c>
      <c r="BH86" s="543">
        <f>Stage1!BH$324</f>
        <v>0</v>
      </c>
    </row>
    <row r="87" spans="1:60" s="493" customFormat="1" ht="12.9" customHeight="1" x14ac:dyDescent="0.3">
      <c r="A87" s="516"/>
      <c r="B87" s="679"/>
      <c r="C87" s="685"/>
      <c r="D87" s="610"/>
      <c r="E87" s="516" t="str">
        <f>E71</f>
        <v>Net Decommissioning Fund payments - NEG</v>
      </c>
      <c r="F87" s="516">
        <f t="shared" ref="F87:BH87" si="302">F71</f>
        <v>0</v>
      </c>
      <c r="G87" s="516" t="str">
        <f t="shared" si="302"/>
        <v>$ mn</v>
      </c>
      <c r="H87" s="516">
        <f t="shared" si="302"/>
        <v>0</v>
      </c>
      <c r="I87" s="516">
        <f t="shared" si="302"/>
        <v>-58.172028316186356</v>
      </c>
      <c r="J87" s="516">
        <f t="shared" si="302"/>
        <v>0</v>
      </c>
      <c r="K87" s="516">
        <f t="shared" si="302"/>
        <v>0</v>
      </c>
      <c r="L87" s="516">
        <f t="shared" si="302"/>
        <v>0</v>
      </c>
      <c r="M87" s="516">
        <f t="shared" si="302"/>
        <v>0</v>
      </c>
      <c r="N87" s="516">
        <f t="shared" si="302"/>
        <v>0</v>
      </c>
      <c r="O87" s="516">
        <f t="shared" si="302"/>
        <v>0</v>
      </c>
      <c r="P87" s="516">
        <f t="shared" si="302"/>
        <v>0</v>
      </c>
      <c r="Q87" s="516">
        <f t="shared" si="302"/>
        <v>0</v>
      </c>
      <c r="R87" s="516">
        <f t="shared" si="302"/>
        <v>0</v>
      </c>
      <c r="S87" s="516">
        <f t="shared" si="302"/>
        <v>0</v>
      </c>
      <c r="T87" s="516">
        <f t="shared" si="302"/>
        <v>0</v>
      </c>
      <c r="U87" s="516">
        <f t="shared" si="302"/>
        <v>0</v>
      </c>
      <c r="V87" s="516">
        <f t="shared" si="302"/>
        <v>0</v>
      </c>
      <c r="W87" s="516">
        <f t="shared" si="302"/>
        <v>0</v>
      </c>
      <c r="X87" s="516">
        <f t="shared" si="302"/>
        <v>0</v>
      </c>
      <c r="Y87" s="516">
        <f t="shared" si="302"/>
        <v>0</v>
      </c>
      <c r="Z87" s="516">
        <f t="shared" si="302"/>
        <v>0</v>
      </c>
      <c r="AA87" s="516">
        <f t="shared" si="302"/>
        <v>0</v>
      </c>
      <c r="AB87" s="516">
        <f t="shared" si="302"/>
        <v>0</v>
      </c>
      <c r="AC87" s="516">
        <f t="shared" si="302"/>
        <v>0</v>
      </c>
      <c r="AD87" s="516">
        <f t="shared" si="302"/>
        <v>0</v>
      </c>
      <c r="AE87" s="516">
        <f t="shared" si="302"/>
        <v>0</v>
      </c>
      <c r="AF87" s="516">
        <f t="shared" si="302"/>
        <v>0</v>
      </c>
      <c r="AG87" s="516">
        <f t="shared" si="302"/>
        <v>0</v>
      </c>
      <c r="AH87" s="516">
        <f t="shared" si="302"/>
        <v>0</v>
      </c>
      <c r="AI87" s="516">
        <f t="shared" si="302"/>
        <v>70.137730491295258</v>
      </c>
      <c r="AJ87" s="516">
        <f t="shared" si="302"/>
        <v>70.118037974657327</v>
      </c>
      <c r="AK87" s="516">
        <f t="shared" si="302"/>
        <v>70.05388755040542</v>
      </c>
      <c r="AL87" s="516">
        <f t="shared" si="302"/>
        <v>69.936882805282352</v>
      </c>
      <c r="AM87" s="516">
        <f t="shared" si="302"/>
        <v>69.756141406363824</v>
      </c>
      <c r="AN87" s="516">
        <f t="shared" si="302"/>
        <v>69.497198334177256</v>
      </c>
      <c r="AO87" s="516">
        <f t="shared" si="302"/>
        <v>69.140226471730429</v>
      </c>
      <c r="AP87" s="516">
        <f t="shared" si="302"/>
        <v>68.656990949318569</v>
      </c>
      <c r="AQ87" s="516">
        <f t="shared" si="302"/>
        <v>68.005273976707713</v>
      </c>
      <c r="AR87" s="516">
        <f t="shared" si="302"/>
        <v>67.117741115498617</v>
      </c>
      <c r="AS87" s="516">
        <f t="shared" si="302"/>
        <v>65.876926550357098</v>
      </c>
      <c r="AT87" s="516">
        <f t="shared" si="302"/>
        <v>64.048619689407531</v>
      </c>
      <c r="AU87" s="516">
        <f t="shared" si="302"/>
        <v>61.04902531596818</v>
      </c>
      <c r="AV87" s="516">
        <f t="shared" si="302"/>
        <v>54.549436086967624</v>
      </c>
      <c r="AW87" s="516">
        <f t="shared" si="302"/>
        <v>0</v>
      </c>
      <c r="AX87" s="516">
        <f t="shared" si="302"/>
        <v>-996.11614703432349</v>
      </c>
      <c r="AY87" s="516">
        <f t="shared" si="302"/>
        <v>0</v>
      </c>
      <c r="AZ87" s="516">
        <f t="shared" si="302"/>
        <v>0</v>
      </c>
      <c r="BA87" s="516">
        <f t="shared" si="302"/>
        <v>0</v>
      </c>
      <c r="BB87" s="516">
        <f t="shared" si="302"/>
        <v>0</v>
      </c>
      <c r="BC87" s="516">
        <f t="shared" si="302"/>
        <v>0</v>
      </c>
      <c r="BD87" s="516">
        <f t="shared" si="302"/>
        <v>0</v>
      </c>
      <c r="BE87" s="516">
        <f t="shared" si="302"/>
        <v>0</v>
      </c>
      <c r="BF87" s="516">
        <f t="shared" si="302"/>
        <v>0</v>
      </c>
      <c r="BG87" s="516">
        <f t="shared" si="302"/>
        <v>0</v>
      </c>
      <c r="BH87" s="516">
        <f t="shared" si="302"/>
        <v>0</v>
      </c>
    </row>
    <row r="88" spans="1:60" s="508" customFormat="1" ht="12.9" customHeight="1" thickBot="1" x14ac:dyDescent="0.35">
      <c r="A88" s="474"/>
      <c r="B88" s="694"/>
      <c r="C88" s="695"/>
      <c r="D88" s="696"/>
      <c r="E88" s="638" t="s">
        <v>700</v>
      </c>
      <c r="F88" s="638"/>
      <c r="G88" s="638" t="s">
        <v>74</v>
      </c>
      <c r="H88" s="638"/>
      <c r="I88" s="638">
        <f xml:space="preserve"> SUM(K88:BH88)</f>
        <v>9234.2965085821943</v>
      </c>
      <c r="J88" s="638"/>
      <c r="K88" s="638">
        <f xml:space="preserve"> K86 + K87</f>
        <v>0</v>
      </c>
      <c r="L88" s="638">
        <f t="shared" ref="L88:BH88" si="303" xml:space="preserve"> L86 + L87</f>
        <v>0</v>
      </c>
      <c r="M88" s="638">
        <f t="shared" si="303"/>
        <v>0</v>
      </c>
      <c r="N88" s="638">
        <f t="shared" si="303"/>
        <v>42.448319999999995</v>
      </c>
      <c r="O88" s="638">
        <f t="shared" si="303"/>
        <v>86.594572799999995</v>
      </c>
      <c r="P88" s="638">
        <f t="shared" si="303"/>
        <v>88.326464256000008</v>
      </c>
      <c r="Q88" s="638">
        <f t="shared" si="303"/>
        <v>681.10303117086733</v>
      </c>
      <c r="R88" s="638">
        <f t="shared" si="303"/>
        <v>1042.0876376914268</v>
      </c>
      <c r="S88" s="638">
        <f t="shared" si="303"/>
        <v>1062.9293904452554</v>
      </c>
      <c r="T88" s="638">
        <f t="shared" si="303"/>
        <v>828.45011949467244</v>
      </c>
      <c r="U88" s="638">
        <f t="shared" si="303"/>
        <v>115.45096151770348</v>
      </c>
      <c r="V88" s="638">
        <f t="shared" si="303"/>
        <v>117.75998074805754</v>
      </c>
      <c r="W88" s="638">
        <f t="shared" si="303"/>
        <v>120.11518036301869</v>
      </c>
      <c r="X88" s="638">
        <f t="shared" si="303"/>
        <v>122.51748397027906</v>
      </c>
      <c r="Y88" s="638">
        <f t="shared" si="303"/>
        <v>124.96783364968465</v>
      </c>
      <c r="Z88" s="638">
        <f t="shared" si="303"/>
        <v>127.46719032267835</v>
      </c>
      <c r="AA88" s="638">
        <f t="shared" si="303"/>
        <v>130.01653412913191</v>
      </c>
      <c r="AB88" s="638">
        <f t="shared" si="303"/>
        <v>132.61686481171458</v>
      </c>
      <c r="AC88" s="638">
        <f t="shared" si="303"/>
        <v>135.26920210794887</v>
      </c>
      <c r="AD88" s="638">
        <f t="shared" si="303"/>
        <v>137.97458615010783</v>
      </c>
      <c r="AE88" s="638">
        <f t="shared" si="303"/>
        <v>140.73407787311001</v>
      </c>
      <c r="AF88" s="638">
        <f t="shared" si="303"/>
        <v>143.5487594305722</v>
      </c>
      <c r="AG88" s="638">
        <f t="shared" si="303"/>
        <v>146.41973461918366</v>
      </c>
      <c r="AH88" s="638">
        <f t="shared" si="303"/>
        <v>149.34812931156733</v>
      </c>
      <c r="AI88" s="638">
        <f t="shared" si="303"/>
        <v>222.47282238909395</v>
      </c>
      <c r="AJ88" s="638">
        <f t="shared" si="303"/>
        <v>225.49983171041197</v>
      </c>
      <c r="AK88" s="638">
        <f t="shared" si="303"/>
        <v>228.54331716087515</v>
      </c>
      <c r="AL88" s="638">
        <f t="shared" si="303"/>
        <v>231.59610100796149</v>
      </c>
      <c r="AM88" s="638">
        <f t="shared" si="303"/>
        <v>234.64854397309654</v>
      </c>
      <c r="AN88" s="638">
        <f t="shared" si="303"/>
        <v>237.68744895224464</v>
      </c>
      <c r="AO88" s="638">
        <f t="shared" si="303"/>
        <v>240.69428210215915</v>
      </c>
      <c r="AP88" s="638">
        <f t="shared" si="303"/>
        <v>243.64212769235587</v>
      </c>
      <c r="AQ88" s="638">
        <f t="shared" si="303"/>
        <v>246.49011345460579</v>
      </c>
      <c r="AR88" s="638">
        <f t="shared" si="303"/>
        <v>249.17227738295469</v>
      </c>
      <c r="AS88" s="638">
        <f t="shared" si="303"/>
        <v>251.57255354316226</v>
      </c>
      <c r="AT88" s="638">
        <f t="shared" si="303"/>
        <v>253.45815922206882</v>
      </c>
      <c r="AU88" s="638">
        <f t="shared" si="303"/>
        <v>254.24675563928267</v>
      </c>
      <c r="AV88" s="638">
        <f t="shared" si="303"/>
        <v>251.61112101674843</v>
      </c>
      <c r="AW88" s="638">
        <f t="shared" si="303"/>
        <v>201.00291862837642</v>
      </c>
      <c r="AX88" s="638">
        <f t="shared" si="303"/>
        <v>-14.187920156188511</v>
      </c>
      <c r="AY88" s="638">
        <f t="shared" si="303"/>
        <v>0</v>
      </c>
      <c r="AZ88" s="638">
        <f t="shared" si="303"/>
        <v>0</v>
      </c>
      <c r="BA88" s="638">
        <f t="shared" si="303"/>
        <v>0</v>
      </c>
      <c r="BB88" s="638">
        <f t="shared" si="303"/>
        <v>0</v>
      </c>
      <c r="BC88" s="638">
        <f t="shared" si="303"/>
        <v>0</v>
      </c>
      <c r="BD88" s="638">
        <f t="shared" si="303"/>
        <v>0</v>
      </c>
      <c r="BE88" s="638">
        <f t="shared" si="303"/>
        <v>0</v>
      </c>
      <c r="BF88" s="638">
        <f t="shared" si="303"/>
        <v>0</v>
      </c>
      <c r="BG88" s="638">
        <f t="shared" si="303"/>
        <v>0</v>
      </c>
      <c r="BH88" s="638">
        <f t="shared" si="303"/>
        <v>0</v>
      </c>
    </row>
    <row r="89" spans="1:60" s="493" customFormat="1" ht="12.9" customHeight="1" x14ac:dyDescent="0.3">
      <c r="A89" s="516"/>
      <c r="B89" s="679"/>
      <c r="C89" s="685"/>
      <c r="D89" s="610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  <c r="BF89" s="516"/>
      <c r="BG89" s="516"/>
      <c r="BH89" s="516"/>
    </row>
    <row r="90" spans="1:60" s="699" customFormat="1" ht="12.9" customHeight="1" x14ac:dyDescent="0.3">
      <c r="A90" s="470" t="s">
        <v>701</v>
      </c>
      <c r="B90" s="677"/>
      <c r="C90" s="678"/>
      <c r="D90" s="524"/>
      <c r="E90" s="470"/>
      <c r="F90" s="470"/>
      <c r="G90" s="470"/>
      <c r="H90" s="470" t="s">
        <v>702</v>
      </c>
      <c r="I90" s="470"/>
      <c r="J90" s="470"/>
      <c r="K90" s="470"/>
      <c r="L90" s="470"/>
      <c r="M90" s="470"/>
      <c r="N90" s="470"/>
      <c r="O90" s="470"/>
      <c r="P90" s="470"/>
      <c r="Q90" s="470"/>
      <c r="R90" s="470"/>
      <c r="S90" s="470"/>
      <c r="T90" s="470"/>
      <c r="U90" s="470"/>
      <c r="V90" s="470"/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70"/>
      <c r="AJ90" s="470"/>
      <c r="AK90" s="470"/>
      <c r="AL90" s="470"/>
      <c r="AM90" s="470"/>
      <c r="AN90" s="470"/>
      <c r="AO90" s="470"/>
      <c r="AP90" s="470"/>
      <c r="AQ90" s="470"/>
      <c r="AR90" s="470"/>
      <c r="AS90" s="470"/>
      <c r="AT90" s="470"/>
      <c r="AU90" s="470"/>
      <c r="AV90" s="470"/>
      <c r="AW90" s="470"/>
      <c r="AX90" s="470"/>
      <c r="AY90" s="470"/>
      <c r="AZ90" s="470"/>
      <c r="BA90" s="470"/>
      <c r="BB90" s="470"/>
      <c r="BC90" s="470"/>
      <c r="BD90" s="470"/>
      <c r="BE90" s="470"/>
      <c r="BF90" s="470"/>
      <c r="BG90" s="470"/>
      <c r="BH90" s="470"/>
    </row>
    <row r="91" spans="1:60" s="492" customFormat="1" ht="12.9" customHeight="1" x14ac:dyDescent="0.3">
      <c r="A91" s="516"/>
      <c r="B91" s="679" t="s">
        <v>470</v>
      </c>
      <c r="C91" s="685"/>
      <c r="D91" s="610"/>
      <c r="E91" s="700"/>
      <c r="F91" s="700"/>
      <c r="G91" s="700"/>
      <c r="H91" s="700"/>
      <c r="I91" s="691"/>
      <c r="J91" s="691"/>
      <c r="K91" s="691"/>
      <c r="L91" s="691"/>
      <c r="M91" s="691"/>
      <c r="N91" s="691"/>
      <c r="O91" s="691"/>
      <c r="P91" s="691"/>
      <c r="Q91" s="691"/>
      <c r="R91" s="691"/>
      <c r="S91" s="691"/>
      <c r="T91" s="691"/>
      <c r="U91" s="691"/>
      <c r="V91" s="691"/>
      <c r="W91" s="691"/>
      <c r="X91" s="691"/>
      <c r="Y91" s="691"/>
      <c r="Z91" s="691"/>
      <c r="AA91" s="691"/>
      <c r="AB91" s="691"/>
      <c r="AC91" s="691"/>
      <c r="AD91" s="691"/>
      <c r="AE91" s="691"/>
      <c r="AF91" s="691"/>
      <c r="AG91" s="691"/>
      <c r="AH91" s="691"/>
      <c r="AI91" s="691"/>
      <c r="AJ91" s="691"/>
      <c r="AK91" s="691"/>
      <c r="AL91" s="691"/>
      <c r="AM91" s="691"/>
      <c r="AN91" s="691"/>
      <c r="AO91" s="691"/>
      <c r="AP91" s="691"/>
      <c r="AQ91" s="691"/>
      <c r="AR91" s="691"/>
      <c r="AS91" s="691"/>
      <c r="AT91" s="691"/>
      <c r="AU91" s="691"/>
      <c r="AV91" s="691"/>
      <c r="AW91" s="691"/>
      <c r="AX91" s="691"/>
      <c r="AY91" s="691"/>
      <c r="AZ91" s="691"/>
      <c r="BA91" s="691"/>
      <c r="BB91" s="691"/>
      <c r="BC91" s="691"/>
      <c r="BD91" s="691"/>
      <c r="BE91" s="691"/>
      <c r="BF91" s="691"/>
      <c r="BG91" s="691"/>
      <c r="BH91" s="691"/>
    </row>
    <row r="92" spans="1:60" s="492" customFormat="1" ht="12.9" customHeight="1" x14ac:dyDescent="0.3">
      <c r="A92" s="516"/>
      <c r="B92" s="679"/>
      <c r="C92" s="685"/>
      <c r="D92" s="610"/>
      <c r="E92" s="543" t="str">
        <f xml:space="preserve"> 'Time&amp;Esc'!E$25</f>
        <v>Exploration Period Flag</v>
      </c>
      <c r="F92" s="543">
        <f xml:space="preserve"> 'Time&amp;Esc'!F$25</f>
        <v>0</v>
      </c>
      <c r="G92" s="543" t="str">
        <f xml:space="preserve"> 'Time&amp;Esc'!G$25</f>
        <v>flag</v>
      </c>
      <c r="H92" s="543">
        <f xml:space="preserve"> 'Time&amp;Esc'!H$25</f>
        <v>0</v>
      </c>
      <c r="I92" s="543">
        <f xml:space="preserve"> 'Time&amp;Esc'!I$25</f>
        <v>3</v>
      </c>
      <c r="J92" s="543">
        <f xml:space="preserve"> 'Time&amp;Esc'!J$25</f>
        <v>0</v>
      </c>
      <c r="K92" s="543">
        <f xml:space="preserve"> 'Time&amp;Esc'!K$25</f>
        <v>0</v>
      </c>
      <c r="L92" s="543">
        <f xml:space="preserve"> 'Time&amp;Esc'!L$25</f>
        <v>0</v>
      </c>
      <c r="M92" s="543">
        <f xml:space="preserve"> 'Time&amp;Esc'!M$25</f>
        <v>0</v>
      </c>
      <c r="N92" s="543">
        <f xml:space="preserve"> 'Time&amp;Esc'!N$25</f>
        <v>1</v>
      </c>
      <c r="O92" s="543">
        <f xml:space="preserve"> 'Time&amp;Esc'!O$25</f>
        <v>1</v>
      </c>
      <c r="P92" s="543">
        <f xml:space="preserve"> 'Time&amp;Esc'!P$25</f>
        <v>1</v>
      </c>
      <c r="Q92" s="543">
        <f xml:space="preserve"> 'Time&amp;Esc'!Q$25</f>
        <v>0</v>
      </c>
      <c r="R92" s="543">
        <f xml:space="preserve"> 'Time&amp;Esc'!R$25</f>
        <v>0</v>
      </c>
      <c r="S92" s="543">
        <f xml:space="preserve"> 'Time&amp;Esc'!S$25</f>
        <v>0</v>
      </c>
      <c r="T92" s="543">
        <f xml:space="preserve"> 'Time&amp;Esc'!T$25</f>
        <v>0</v>
      </c>
      <c r="U92" s="543">
        <f xml:space="preserve"> 'Time&amp;Esc'!U$25</f>
        <v>0</v>
      </c>
      <c r="V92" s="543">
        <f xml:space="preserve"> 'Time&amp;Esc'!V$25</f>
        <v>0</v>
      </c>
      <c r="W92" s="543">
        <f xml:space="preserve"> 'Time&amp;Esc'!W$25</f>
        <v>0</v>
      </c>
      <c r="X92" s="543">
        <f xml:space="preserve"> 'Time&amp;Esc'!X$25</f>
        <v>0</v>
      </c>
      <c r="Y92" s="543">
        <f xml:space="preserve"> 'Time&amp;Esc'!Y$25</f>
        <v>0</v>
      </c>
      <c r="Z92" s="543">
        <f xml:space="preserve"> 'Time&amp;Esc'!Z$25</f>
        <v>0</v>
      </c>
      <c r="AA92" s="543">
        <f xml:space="preserve"> 'Time&amp;Esc'!AA$25</f>
        <v>0</v>
      </c>
      <c r="AB92" s="543">
        <f xml:space="preserve"> 'Time&amp;Esc'!AB$25</f>
        <v>0</v>
      </c>
      <c r="AC92" s="543">
        <f xml:space="preserve"> 'Time&amp;Esc'!AC$25</f>
        <v>0</v>
      </c>
      <c r="AD92" s="543">
        <f xml:space="preserve"> 'Time&amp;Esc'!AD$25</f>
        <v>0</v>
      </c>
      <c r="AE92" s="543">
        <f xml:space="preserve"> 'Time&amp;Esc'!AE$25</f>
        <v>0</v>
      </c>
      <c r="AF92" s="543">
        <f xml:space="preserve"> 'Time&amp;Esc'!AF$25</f>
        <v>0</v>
      </c>
      <c r="AG92" s="543">
        <f xml:space="preserve"> 'Time&amp;Esc'!AG$25</f>
        <v>0</v>
      </c>
      <c r="AH92" s="543">
        <f xml:space="preserve"> 'Time&amp;Esc'!AH$25</f>
        <v>0</v>
      </c>
      <c r="AI92" s="543">
        <f xml:space="preserve"> 'Time&amp;Esc'!AI$25</f>
        <v>0</v>
      </c>
      <c r="AJ92" s="543">
        <f xml:space="preserve"> 'Time&amp;Esc'!AJ$25</f>
        <v>0</v>
      </c>
      <c r="AK92" s="543">
        <f xml:space="preserve"> 'Time&amp;Esc'!AK$25</f>
        <v>0</v>
      </c>
      <c r="AL92" s="543">
        <f xml:space="preserve"> 'Time&amp;Esc'!AL$25</f>
        <v>0</v>
      </c>
      <c r="AM92" s="543">
        <f xml:space="preserve"> 'Time&amp;Esc'!AM$25</f>
        <v>0</v>
      </c>
      <c r="AN92" s="543">
        <f xml:space="preserve"> 'Time&amp;Esc'!AN$25</f>
        <v>0</v>
      </c>
      <c r="AO92" s="543">
        <f xml:space="preserve"> 'Time&amp;Esc'!AO$25</f>
        <v>0</v>
      </c>
      <c r="AP92" s="543">
        <f xml:space="preserve"> 'Time&amp;Esc'!AP$25</f>
        <v>0</v>
      </c>
      <c r="AQ92" s="543">
        <f xml:space="preserve"> 'Time&amp;Esc'!AQ$25</f>
        <v>0</v>
      </c>
      <c r="AR92" s="543">
        <f xml:space="preserve"> 'Time&amp;Esc'!AR$25</f>
        <v>0</v>
      </c>
      <c r="AS92" s="543">
        <f xml:space="preserve"> 'Time&amp;Esc'!AS$25</f>
        <v>0</v>
      </c>
      <c r="AT92" s="543">
        <f xml:space="preserve"> 'Time&amp;Esc'!AT$25</f>
        <v>0</v>
      </c>
      <c r="AU92" s="543">
        <f xml:space="preserve"> 'Time&amp;Esc'!AU$25</f>
        <v>0</v>
      </c>
      <c r="AV92" s="543">
        <f xml:space="preserve"> 'Time&amp;Esc'!AV$25</f>
        <v>0</v>
      </c>
      <c r="AW92" s="543">
        <f xml:space="preserve"> 'Time&amp;Esc'!AW$25</f>
        <v>0</v>
      </c>
      <c r="AX92" s="543">
        <f xml:space="preserve"> 'Time&amp;Esc'!AX$25</f>
        <v>0</v>
      </c>
      <c r="AY92" s="543">
        <f xml:space="preserve"> 'Time&amp;Esc'!AY$25</f>
        <v>0</v>
      </c>
      <c r="AZ92" s="543">
        <f xml:space="preserve"> 'Time&amp;Esc'!AZ$25</f>
        <v>0</v>
      </c>
      <c r="BA92" s="543">
        <f xml:space="preserve"> 'Time&amp;Esc'!BA$25</f>
        <v>0</v>
      </c>
      <c r="BB92" s="543">
        <f xml:space="preserve"> 'Time&amp;Esc'!BB$25</f>
        <v>0</v>
      </c>
      <c r="BC92" s="543">
        <f xml:space="preserve"> 'Time&amp;Esc'!BC$25</f>
        <v>0</v>
      </c>
      <c r="BD92" s="543">
        <f xml:space="preserve"> 'Time&amp;Esc'!BD$25</f>
        <v>0</v>
      </c>
      <c r="BE92" s="543">
        <f xml:space="preserve"> 'Time&amp;Esc'!BE$25</f>
        <v>0</v>
      </c>
      <c r="BF92" s="543">
        <f xml:space="preserve"> 'Time&amp;Esc'!BF$25</f>
        <v>0</v>
      </c>
      <c r="BG92" s="543">
        <f xml:space="preserve"> 'Time&amp;Esc'!BG$25</f>
        <v>0</v>
      </c>
      <c r="BH92" s="543">
        <f xml:space="preserve"> 'Time&amp;Esc'!BH$25</f>
        <v>0</v>
      </c>
    </row>
    <row r="93" spans="1:60" s="492" customFormat="1" ht="12.9" customHeight="1" x14ac:dyDescent="0.3">
      <c r="A93" s="516"/>
      <c r="B93" s="679"/>
      <c r="C93" s="685"/>
      <c r="D93" s="610"/>
      <c r="E93" s="543" t="str">
        <f>'Time&amp;Esc'!E$63</f>
        <v>Development and Production period</v>
      </c>
      <c r="F93" s="543">
        <f>'Time&amp;Esc'!F$63</f>
        <v>0</v>
      </c>
      <c r="G93" s="543" t="str">
        <f>'Time&amp;Esc'!G$63</f>
        <v>flag</v>
      </c>
      <c r="H93" s="543">
        <f>'Time&amp;Esc'!H$63</f>
        <v>0</v>
      </c>
      <c r="I93" s="543">
        <f>'Time&amp;Esc'!I$63</f>
        <v>33</v>
      </c>
      <c r="J93" s="543">
        <f>'Time&amp;Esc'!J$63</f>
        <v>0</v>
      </c>
      <c r="K93" s="543">
        <f>'Time&amp;Esc'!K$63</f>
        <v>0</v>
      </c>
      <c r="L93" s="543">
        <f>'Time&amp;Esc'!L$63</f>
        <v>0</v>
      </c>
      <c r="M93" s="543">
        <f>'Time&amp;Esc'!M$63</f>
        <v>0</v>
      </c>
      <c r="N93" s="543">
        <f>'Time&amp;Esc'!N$63</f>
        <v>0</v>
      </c>
      <c r="O93" s="543">
        <f>'Time&amp;Esc'!O$63</f>
        <v>0</v>
      </c>
      <c r="P93" s="543">
        <f>'Time&amp;Esc'!P$63</f>
        <v>0</v>
      </c>
      <c r="Q93" s="543">
        <f>'Time&amp;Esc'!Q$63</f>
        <v>1</v>
      </c>
      <c r="R93" s="543">
        <f>'Time&amp;Esc'!R$63</f>
        <v>1</v>
      </c>
      <c r="S93" s="543">
        <f>'Time&amp;Esc'!S$63</f>
        <v>1</v>
      </c>
      <c r="T93" s="543">
        <f>'Time&amp;Esc'!T$63</f>
        <v>1</v>
      </c>
      <c r="U93" s="543">
        <f>'Time&amp;Esc'!U$63</f>
        <v>1</v>
      </c>
      <c r="V93" s="543">
        <f>'Time&amp;Esc'!V$63</f>
        <v>1</v>
      </c>
      <c r="W93" s="543">
        <f>'Time&amp;Esc'!W$63</f>
        <v>1</v>
      </c>
      <c r="X93" s="543">
        <f>'Time&amp;Esc'!X$63</f>
        <v>1</v>
      </c>
      <c r="Y93" s="543">
        <f>'Time&amp;Esc'!Y$63</f>
        <v>1</v>
      </c>
      <c r="Z93" s="543">
        <f>'Time&amp;Esc'!Z$63</f>
        <v>1</v>
      </c>
      <c r="AA93" s="543">
        <f>'Time&amp;Esc'!AA$63</f>
        <v>1</v>
      </c>
      <c r="AB93" s="543">
        <f>'Time&amp;Esc'!AB$63</f>
        <v>1</v>
      </c>
      <c r="AC93" s="543">
        <f>'Time&amp;Esc'!AC$63</f>
        <v>1</v>
      </c>
      <c r="AD93" s="543">
        <f>'Time&amp;Esc'!AD$63</f>
        <v>1</v>
      </c>
      <c r="AE93" s="543">
        <f>'Time&amp;Esc'!AE$63</f>
        <v>1</v>
      </c>
      <c r="AF93" s="543">
        <f>'Time&amp;Esc'!AF$63</f>
        <v>1</v>
      </c>
      <c r="AG93" s="543">
        <f>'Time&amp;Esc'!AG$63</f>
        <v>1</v>
      </c>
      <c r="AH93" s="543">
        <f>'Time&amp;Esc'!AH$63</f>
        <v>1</v>
      </c>
      <c r="AI93" s="543">
        <f>'Time&amp;Esc'!AI$63</f>
        <v>1</v>
      </c>
      <c r="AJ93" s="543">
        <f>'Time&amp;Esc'!AJ$63</f>
        <v>1</v>
      </c>
      <c r="AK93" s="543">
        <f>'Time&amp;Esc'!AK$63</f>
        <v>1</v>
      </c>
      <c r="AL93" s="543">
        <f>'Time&amp;Esc'!AL$63</f>
        <v>1</v>
      </c>
      <c r="AM93" s="543">
        <f>'Time&amp;Esc'!AM$63</f>
        <v>1</v>
      </c>
      <c r="AN93" s="543">
        <f>'Time&amp;Esc'!AN$63</f>
        <v>1</v>
      </c>
      <c r="AO93" s="543">
        <f>'Time&amp;Esc'!AO$63</f>
        <v>1</v>
      </c>
      <c r="AP93" s="543">
        <f>'Time&amp;Esc'!AP$63</f>
        <v>1</v>
      </c>
      <c r="AQ93" s="543">
        <f>'Time&amp;Esc'!AQ$63</f>
        <v>1</v>
      </c>
      <c r="AR93" s="543">
        <f>'Time&amp;Esc'!AR$63</f>
        <v>1</v>
      </c>
      <c r="AS93" s="543">
        <f>'Time&amp;Esc'!AS$63</f>
        <v>1</v>
      </c>
      <c r="AT93" s="543">
        <f>'Time&amp;Esc'!AT$63</f>
        <v>1</v>
      </c>
      <c r="AU93" s="543">
        <f>'Time&amp;Esc'!AU$63</f>
        <v>1</v>
      </c>
      <c r="AV93" s="543">
        <f>'Time&amp;Esc'!AV$63</f>
        <v>1</v>
      </c>
      <c r="AW93" s="543">
        <f>'Time&amp;Esc'!AW$63</f>
        <v>1</v>
      </c>
      <c r="AX93" s="543">
        <f>'Time&amp;Esc'!AX$63</f>
        <v>0</v>
      </c>
      <c r="AY93" s="543">
        <f>'Time&amp;Esc'!AY$63</f>
        <v>0</v>
      </c>
      <c r="AZ93" s="543">
        <f>'Time&amp;Esc'!AZ$63</f>
        <v>0</v>
      </c>
      <c r="BA93" s="543">
        <f>'Time&amp;Esc'!BA$63</f>
        <v>0</v>
      </c>
      <c r="BB93" s="543">
        <f>'Time&amp;Esc'!BB$63</f>
        <v>0</v>
      </c>
      <c r="BC93" s="543">
        <f>'Time&amp;Esc'!BC$63</f>
        <v>0</v>
      </c>
      <c r="BD93" s="543">
        <f>'Time&amp;Esc'!BD$63</f>
        <v>0</v>
      </c>
      <c r="BE93" s="543">
        <f>'Time&amp;Esc'!BE$63</f>
        <v>0</v>
      </c>
      <c r="BF93" s="543">
        <f>'Time&amp;Esc'!BF$63</f>
        <v>0</v>
      </c>
      <c r="BG93" s="543">
        <f>'Time&amp;Esc'!BG$63</f>
        <v>0</v>
      </c>
      <c r="BH93" s="543">
        <f>'Time&amp;Esc'!BH$63</f>
        <v>0</v>
      </c>
    </row>
    <row r="94" spans="1:60" s="508" customFormat="1" ht="12.9" customHeight="1" thickBot="1" x14ac:dyDescent="0.35">
      <c r="A94" s="474"/>
      <c r="B94" s="694"/>
      <c r="C94" s="695"/>
      <c r="D94" s="696"/>
      <c r="E94" s="638" t="s">
        <v>703</v>
      </c>
      <c r="F94" s="638"/>
      <c r="G94" s="638" t="s">
        <v>593</v>
      </c>
      <c r="H94" s="638" t="s">
        <v>704</v>
      </c>
      <c r="I94" s="638"/>
      <c r="J94" s="638"/>
      <c r="K94" s="638">
        <f t="shared" ref="K94:AP94" si="304" xml:space="preserve">  (K93 = 1) * 2 + (K92 = 1) * 1</f>
        <v>0</v>
      </c>
      <c r="L94" s="638">
        <f t="shared" si="304"/>
        <v>0</v>
      </c>
      <c r="M94" s="638">
        <f t="shared" si="304"/>
        <v>0</v>
      </c>
      <c r="N94" s="638">
        <f t="shared" si="304"/>
        <v>1</v>
      </c>
      <c r="O94" s="638">
        <f t="shared" si="304"/>
        <v>1</v>
      </c>
      <c r="P94" s="638">
        <f t="shared" si="304"/>
        <v>1</v>
      </c>
      <c r="Q94" s="638">
        <f t="shared" si="304"/>
        <v>2</v>
      </c>
      <c r="R94" s="638">
        <f t="shared" si="304"/>
        <v>2</v>
      </c>
      <c r="S94" s="638">
        <f t="shared" si="304"/>
        <v>2</v>
      </c>
      <c r="T94" s="638">
        <f t="shared" si="304"/>
        <v>2</v>
      </c>
      <c r="U94" s="638">
        <f t="shared" si="304"/>
        <v>2</v>
      </c>
      <c r="V94" s="638">
        <f t="shared" si="304"/>
        <v>2</v>
      </c>
      <c r="W94" s="638">
        <f t="shared" si="304"/>
        <v>2</v>
      </c>
      <c r="X94" s="638">
        <f t="shared" si="304"/>
        <v>2</v>
      </c>
      <c r="Y94" s="638">
        <f t="shared" si="304"/>
        <v>2</v>
      </c>
      <c r="Z94" s="638">
        <f t="shared" si="304"/>
        <v>2</v>
      </c>
      <c r="AA94" s="638">
        <f t="shared" si="304"/>
        <v>2</v>
      </c>
      <c r="AB94" s="638">
        <f t="shared" si="304"/>
        <v>2</v>
      </c>
      <c r="AC94" s="638">
        <f t="shared" si="304"/>
        <v>2</v>
      </c>
      <c r="AD94" s="638">
        <f t="shared" si="304"/>
        <v>2</v>
      </c>
      <c r="AE94" s="638">
        <f t="shared" si="304"/>
        <v>2</v>
      </c>
      <c r="AF94" s="638">
        <f t="shared" si="304"/>
        <v>2</v>
      </c>
      <c r="AG94" s="638">
        <f t="shared" si="304"/>
        <v>2</v>
      </c>
      <c r="AH94" s="638">
        <f t="shared" si="304"/>
        <v>2</v>
      </c>
      <c r="AI94" s="638">
        <f t="shared" si="304"/>
        <v>2</v>
      </c>
      <c r="AJ94" s="638">
        <f t="shared" si="304"/>
        <v>2</v>
      </c>
      <c r="AK94" s="638">
        <f t="shared" si="304"/>
        <v>2</v>
      </c>
      <c r="AL94" s="638">
        <f t="shared" si="304"/>
        <v>2</v>
      </c>
      <c r="AM94" s="638">
        <f t="shared" si="304"/>
        <v>2</v>
      </c>
      <c r="AN94" s="638">
        <f t="shared" si="304"/>
        <v>2</v>
      </c>
      <c r="AO94" s="638">
        <f t="shared" si="304"/>
        <v>2</v>
      </c>
      <c r="AP94" s="638">
        <f t="shared" si="304"/>
        <v>2</v>
      </c>
      <c r="AQ94" s="638">
        <f t="shared" ref="AQ94:BH94" si="305" xml:space="preserve">  (AQ93 = 1) * 2 + (AQ92 = 1) * 1</f>
        <v>2</v>
      </c>
      <c r="AR94" s="638">
        <f t="shared" si="305"/>
        <v>2</v>
      </c>
      <c r="AS94" s="638">
        <f t="shared" si="305"/>
        <v>2</v>
      </c>
      <c r="AT94" s="638">
        <f t="shared" si="305"/>
        <v>2</v>
      </c>
      <c r="AU94" s="638">
        <f t="shared" si="305"/>
        <v>2</v>
      </c>
      <c r="AV94" s="638">
        <f t="shared" si="305"/>
        <v>2</v>
      </c>
      <c r="AW94" s="638">
        <f t="shared" si="305"/>
        <v>2</v>
      </c>
      <c r="AX94" s="638">
        <f t="shared" si="305"/>
        <v>0</v>
      </c>
      <c r="AY94" s="638">
        <f t="shared" si="305"/>
        <v>0</v>
      </c>
      <c r="AZ94" s="638">
        <f t="shared" si="305"/>
        <v>0</v>
      </c>
      <c r="BA94" s="638">
        <f t="shared" si="305"/>
        <v>0</v>
      </c>
      <c r="BB94" s="638">
        <f t="shared" si="305"/>
        <v>0</v>
      </c>
      <c r="BC94" s="638">
        <f t="shared" si="305"/>
        <v>0</v>
      </c>
      <c r="BD94" s="638">
        <f t="shared" si="305"/>
        <v>0</v>
      </c>
      <c r="BE94" s="638">
        <f t="shared" si="305"/>
        <v>0</v>
      </c>
      <c r="BF94" s="638">
        <f t="shared" si="305"/>
        <v>0</v>
      </c>
      <c r="BG94" s="638">
        <f t="shared" si="305"/>
        <v>0</v>
      </c>
      <c r="BH94" s="638">
        <f t="shared" si="305"/>
        <v>0</v>
      </c>
    </row>
    <row r="95" spans="1:60" s="487" customFormat="1" ht="12.9" customHeight="1" x14ac:dyDescent="0.3">
      <c r="A95" s="632"/>
      <c r="B95" s="478"/>
      <c r="C95" s="479"/>
      <c r="D95" s="701"/>
      <c r="E95" s="702"/>
      <c r="F95" s="702"/>
      <c r="G95" s="702"/>
      <c r="H95" s="703"/>
      <c r="I95" s="703"/>
      <c r="J95" s="703"/>
      <c r="K95" s="703"/>
      <c r="L95" s="703"/>
      <c r="M95" s="703"/>
      <c r="N95" s="703"/>
      <c r="O95" s="703"/>
      <c r="P95" s="703"/>
      <c r="Q95" s="703"/>
      <c r="R95" s="703"/>
      <c r="S95" s="703"/>
      <c r="T95" s="703"/>
      <c r="U95" s="703"/>
      <c r="V95" s="703"/>
      <c r="W95" s="703"/>
      <c r="X95" s="703"/>
      <c r="Y95" s="703"/>
      <c r="Z95" s="703"/>
      <c r="AA95" s="703"/>
      <c r="AB95" s="703"/>
      <c r="AC95" s="703"/>
      <c r="AD95" s="703"/>
      <c r="AE95" s="703"/>
      <c r="AF95" s="703"/>
      <c r="AG95" s="703"/>
      <c r="AH95" s="703"/>
      <c r="AI95" s="703"/>
      <c r="AJ95" s="703"/>
      <c r="AK95" s="703"/>
      <c r="AL95" s="703"/>
      <c r="AM95" s="703"/>
      <c r="AN95" s="703"/>
      <c r="AO95" s="703"/>
      <c r="AP95" s="703"/>
      <c r="AQ95" s="703"/>
      <c r="AR95" s="703"/>
      <c r="AS95" s="703"/>
      <c r="AT95" s="703"/>
      <c r="AU95" s="703"/>
      <c r="AV95" s="703"/>
      <c r="AW95" s="703"/>
      <c r="AX95" s="703"/>
      <c r="AY95" s="703"/>
      <c r="AZ95" s="703"/>
      <c r="BA95" s="703"/>
      <c r="BB95" s="703"/>
      <c r="BC95" s="703"/>
      <c r="BD95" s="703"/>
      <c r="BE95" s="703"/>
      <c r="BF95" s="703"/>
      <c r="BG95" s="703"/>
      <c r="BH95" s="703"/>
    </row>
    <row r="96" spans="1:60" s="487" customFormat="1" ht="12.9" customHeight="1" x14ac:dyDescent="0.3">
      <c r="A96" s="632"/>
      <c r="B96" s="478"/>
      <c r="C96" s="479"/>
      <c r="D96" s="701"/>
      <c r="E96" s="702" t="str">
        <f xml:space="preserve"> InpC!E$43</f>
        <v>Training Fund - Exploration</v>
      </c>
      <c r="F96" s="702">
        <f xml:space="preserve"> InpC!F$43</f>
        <v>0.3</v>
      </c>
      <c r="G96" s="702" t="str">
        <f xml:space="preserve"> InpC!G$43</f>
        <v>$ mn / year</v>
      </c>
      <c r="H96" s="703"/>
      <c r="I96" s="703"/>
      <c r="J96" s="703"/>
      <c r="K96" s="703"/>
      <c r="L96" s="703"/>
      <c r="M96" s="703"/>
      <c r="N96" s="703"/>
      <c r="O96" s="703"/>
      <c r="P96" s="703"/>
      <c r="Q96" s="703"/>
      <c r="R96" s="703"/>
      <c r="S96" s="703"/>
      <c r="T96" s="703"/>
      <c r="U96" s="703"/>
      <c r="V96" s="703"/>
      <c r="W96" s="703"/>
      <c r="X96" s="703"/>
      <c r="Y96" s="703"/>
      <c r="Z96" s="703"/>
      <c r="AA96" s="703"/>
      <c r="AB96" s="703"/>
      <c r="AC96" s="703"/>
      <c r="AD96" s="703"/>
      <c r="AE96" s="703"/>
      <c r="AF96" s="703"/>
      <c r="AG96" s="703"/>
      <c r="AH96" s="703"/>
      <c r="AI96" s="703"/>
      <c r="AJ96" s="703"/>
      <c r="AK96" s="703"/>
      <c r="AL96" s="703"/>
      <c r="AM96" s="703"/>
      <c r="AN96" s="703"/>
      <c r="AO96" s="703"/>
      <c r="AP96" s="703"/>
      <c r="AQ96" s="703"/>
      <c r="AR96" s="703"/>
      <c r="AS96" s="703"/>
      <c r="AT96" s="703"/>
      <c r="AU96" s="703"/>
      <c r="AV96" s="703"/>
      <c r="AW96" s="703"/>
      <c r="AX96" s="703"/>
      <c r="AY96" s="703"/>
      <c r="AZ96" s="703"/>
      <c r="BA96" s="703"/>
      <c r="BB96" s="703"/>
      <c r="BC96" s="703"/>
      <c r="BD96" s="703"/>
      <c r="BE96" s="703"/>
      <c r="BF96" s="703"/>
      <c r="BG96" s="703"/>
      <c r="BH96" s="703"/>
    </row>
    <row r="97" spans="1:60" s="487" customFormat="1" ht="12.9" customHeight="1" x14ac:dyDescent="0.3">
      <c r="A97" s="632"/>
      <c r="B97" s="478"/>
      <c r="C97" s="479"/>
      <c r="D97" s="701"/>
      <c r="E97" s="702" t="str">
        <f xml:space="preserve"> InpC!E$44</f>
        <v>Training Fund - Development and Production</v>
      </c>
      <c r="F97" s="702">
        <f xml:space="preserve"> InpC!F$44</f>
        <v>0.5</v>
      </c>
      <c r="G97" s="702" t="str">
        <f xml:space="preserve"> InpC!G$44</f>
        <v>$ mn / year</v>
      </c>
      <c r="H97" s="703"/>
      <c r="I97" s="703"/>
      <c r="J97" s="703"/>
      <c r="K97" s="703"/>
      <c r="L97" s="703"/>
      <c r="M97" s="703"/>
      <c r="N97" s="703"/>
      <c r="O97" s="703"/>
      <c r="P97" s="703"/>
      <c r="Q97" s="703"/>
      <c r="R97" s="703"/>
      <c r="S97" s="703"/>
      <c r="T97" s="703"/>
      <c r="U97" s="703"/>
      <c r="V97" s="703"/>
      <c r="W97" s="703"/>
      <c r="X97" s="703"/>
      <c r="Y97" s="703"/>
      <c r="Z97" s="703"/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</row>
    <row r="98" spans="1:60" s="492" customFormat="1" ht="12.9" customHeight="1" x14ac:dyDescent="0.3">
      <c r="A98" s="516"/>
      <c r="B98" s="472"/>
      <c r="C98" s="473"/>
      <c r="D98" s="680"/>
      <c r="E98" s="700" t="str">
        <f t="shared" ref="E98:AJ98" si="306">E94</f>
        <v>Exploration or Development/Production Period</v>
      </c>
      <c r="F98" s="700">
        <f t="shared" si="306"/>
        <v>0</v>
      </c>
      <c r="G98" s="700" t="str">
        <f t="shared" si="306"/>
        <v>flag</v>
      </c>
      <c r="H98" s="700" t="str">
        <f t="shared" si="306"/>
        <v>1 for exploration, 2 for dev/prod, 0 for neither</v>
      </c>
      <c r="I98" s="700">
        <f t="shared" si="306"/>
        <v>0</v>
      </c>
      <c r="J98" s="700">
        <f t="shared" si="306"/>
        <v>0</v>
      </c>
      <c r="K98" s="700">
        <f t="shared" si="306"/>
        <v>0</v>
      </c>
      <c r="L98" s="700">
        <f t="shared" si="306"/>
        <v>0</v>
      </c>
      <c r="M98" s="700">
        <f t="shared" si="306"/>
        <v>0</v>
      </c>
      <c r="N98" s="700">
        <f t="shared" si="306"/>
        <v>1</v>
      </c>
      <c r="O98" s="700">
        <f t="shared" si="306"/>
        <v>1</v>
      </c>
      <c r="P98" s="700">
        <f t="shared" si="306"/>
        <v>1</v>
      </c>
      <c r="Q98" s="700">
        <f t="shared" si="306"/>
        <v>2</v>
      </c>
      <c r="R98" s="700">
        <f t="shared" si="306"/>
        <v>2</v>
      </c>
      <c r="S98" s="700">
        <f t="shared" si="306"/>
        <v>2</v>
      </c>
      <c r="T98" s="700">
        <f t="shared" si="306"/>
        <v>2</v>
      </c>
      <c r="U98" s="700">
        <f t="shared" si="306"/>
        <v>2</v>
      </c>
      <c r="V98" s="700">
        <f t="shared" si="306"/>
        <v>2</v>
      </c>
      <c r="W98" s="700">
        <f t="shared" si="306"/>
        <v>2</v>
      </c>
      <c r="X98" s="700">
        <f t="shared" si="306"/>
        <v>2</v>
      </c>
      <c r="Y98" s="700">
        <f t="shared" si="306"/>
        <v>2</v>
      </c>
      <c r="Z98" s="700">
        <f t="shared" si="306"/>
        <v>2</v>
      </c>
      <c r="AA98" s="700">
        <f t="shared" si="306"/>
        <v>2</v>
      </c>
      <c r="AB98" s="700">
        <f t="shared" si="306"/>
        <v>2</v>
      </c>
      <c r="AC98" s="700">
        <f t="shared" si="306"/>
        <v>2</v>
      </c>
      <c r="AD98" s="700">
        <f t="shared" si="306"/>
        <v>2</v>
      </c>
      <c r="AE98" s="700">
        <f t="shared" si="306"/>
        <v>2</v>
      </c>
      <c r="AF98" s="700">
        <f t="shared" si="306"/>
        <v>2</v>
      </c>
      <c r="AG98" s="700">
        <f t="shared" si="306"/>
        <v>2</v>
      </c>
      <c r="AH98" s="700">
        <f t="shared" si="306"/>
        <v>2</v>
      </c>
      <c r="AI98" s="700">
        <f t="shared" si="306"/>
        <v>2</v>
      </c>
      <c r="AJ98" s="700">
        <f t="shared" si="306"/>
        <v>2</v>
      </c>
      <c r="AK98" s="700">
        <f t="shared" ref="AK98:BH98" si="307">AK94</f>
        <v>2</v>
      </c>
      <c r="AL98" s="700">
        <f t="shared" si="307"/>
        <v>2</v>
      </c>
      <c r="AM98" s="700">
        <f t="shared" si="307"/>
        <v>2</v>
      </c>
      <c r="AN98" s="700">
        <f t="shared" si="307"/>
        <v>2</v>
      </c>
      <c r="AO98" s="700">
        <f t="shared" si="307"/>
        <v>2</v>
      </c>
      <c r="AP98" s="700">
        <f t="shared" si="307"/>
        <v>2</v>
      </c>
      <c r="AQ98" s="700">
        <f t="shared" si="307"/>
        <v>2</v>
      </c>
      <c r="AR98" s="700">
        <f t="shared" si="307"/>
        <v>2</v>
      </c>
      <c r="AS98" s="700">
        <f t="shared" si="307"/>
        <v>2</v>
      </c>
      <c r="AT98" s="700">
        <f t="shared" si="307"/>
        <v>2</v>
      </c>
      <c r="AU98" s="700">
        <f t="shared" si="307"/>
        <v>2</v>
      </c>
      <c r="AV98" s="700">
        <f t="shared" si="307"/>
        <v>2</v>
      </c>
      <c r="AW98" s="700">
        <f t="shared" si="307"/>
        <v>2</v>
      </c>
      <c r="AX98" s="700">
        <f t="shared" si="307"/>
        <v>0</v>
      </c>
      <c r="AY98" s="700">
        <f t="shared" si="307"/>
        <v>0</v>
      </c>
      <c r="AZ98" s="700">
        <f t="shared" si="307"/>
        <v>0</v>
      </c>
      <c r="BA98" s="700">
        <f t="shared" si="307"/>
        <v>0</v>
      </c>
      <c r="BB98" s="700">
        <f t="shared" si="307"/>
        <v>0</v>
      </c>
      <c r="BC98" s="700">
        <f t="shared" si="307"/>
        <v>0</v>
      </c>
      <c r="BD98" s="700">
        <f t="shared" si="307"/>
        <v>0</v>
      </c>
      <c r="BE98" s="700">
        <f t="shared" si="307"/>
        <v>0</v>
      </c>
      <c r="BF98" s="700">
        <f t="shared" si="307"/>
        <v>0</v>
      </c>
      <c r="BG98" s="700">
        <f t="shared" si="307"/>
        <v>0</v>
      </c>
      <c r="BH98" s="700">
        <f t="shared" si="307"/>
        <v>0</v>
      </c>
    </row>
    <row r="99" spans="1:60" s="492" customFormat="1" ht="12.9" customHeight="1" x14ac:dyDescent="0.3">
      <c r="A99" s="516"/>
      <c r="B99" s="472"/>
      <c r="C99" s="473"/>
      <c r="D99" s="680"/>
      <c r="E99" s="700" t="str">
        <f xml:space="preserve"> 'Time&amp;Esc'!E$104</f>
        <v>Training Fund Inflation index - full cycle</v>
      </c>
      <c r="F99" s="700">
        <f xml:space="preserve"> 'Time&amp;Esc'!F$104</f>
        <v>0</v>
      </c>
      <c r="G99" s="700" t="str">
        <f xml:space="preserve"> 'Time&amp;Esc'!G$104</f>
        <v>index</v>
      </c>
      <c r="H99" s="700">
        <f xml:space="preserve"> 'Time&amp;Esc'!H$104</f>
        <v>0</v>
      </c>
      <c r="I99" s="700">
        <f xml:space="preserve"> 'Time&amp;Esc'!I$104</f>
        <v>0</v>
      </c>
      <c r="J99" s="700">
        <f xml:space="preserve"> 'Time&amp;Esc'!J$104</f>
        <v>0</v>
      </c>
      <c r="K99" s="702">
        <f xml:space="preserve"> 'Time&amp;Esc'!K$104</f>
        <v>1</v>
      </c>
      <c r="L99" s="702">
        <f xml:space="preserve"> 'Time&amp;Esc'!L$104</f>
        <v>1.05</v>
      </c>
      <c r="M99" s="702">
        <f xml:space="preserve"> 'Time&amp;Esc'!M$104</f>
        <v>1.1025</v>
      </c>
      <c r="N99" s="702">
        <f xml:space="preserve"> 'Time&amp;Esc'!N$104</f>
        <v>1.1576250000000001</v>
      </c>
      <c r="O99" s="702">
        <f xml:space="preserve"> 'Time&amp;Esc'!O$104</f>
        <v>1.2155062500000002</v>
      </c>
      <c r="P99" s="702">
        <f xml:space="preserve"> 'Time&amp;Esc'!P$104</f>
        <v>1.2762815625000004</v>
      </c>
      <c r="Q99" s="702">
        <f xml:space="preserve"> 'Time&amp;Esc'!Q$104</f>
        <v>1.3400956406250004</v>
      </c>
      <c r="R99" s="702">
        <f xml:space="preserve"> 'Time&amp;Esc'!R$104</f>
        <v>1.4071004226562505</v>
      </c>
      <c r="S99" s="702">
        <f xml:space="preserve"> 'Time&amp;Esc'!S$104</f>
        <v>1.477455443789063</v>
      </c>
      <c r="T99" s="702">
        <f xml:space="preserve"> 'Time&amp;Esc'!T$104</f>
        <v>1.5513282159785162</v>
      </c>
      <c r="U99" s="702">
        <f xml:space="preserve"> 'Time&amp;Esc'!U$104</f>
        <v>1.628894626777442</v>
      </c>
      <c r="V99" s="702">
        <f xml:space="preserve"> 'Time&amp;Esc'!V$104</f>
        <v>1.7103393581163142</v>
      </c>
      <c r="W99" s="702">
        <f xml:space="preserve"> 'Time&amp;Esc'!W$104</f>
        <v>1.7958563260221301</v>
      </c>
      <c r="X99" s="702">
        <f xml:space="preserve"> 'Time&amp;Esc'!X$104</f>
        <v>1.8856491423232367</v>
      </c>
      <c r="Y99" s="702">
        <f xml:space="preserve"> 'Time&amp;Esc'!Y$104</f>
        <v>1.9799315994393987</v>
      </c>
      <c r="Z99" s="702">
        <f xml:space="preserve"> 'Time&amp;Esc'!Z$104</f>
        <v>2.0789281794113688</v>
      </c>
      <c r="AA99" s="702">
        <f xml:space="preserve"> 'Time&amp;Esc'!AA$104</f>
        <v>2.1828745883819374</v>
      </c>
      <c r="AB99" s="702">
        <f xml:space="preserve"> 'Time&amp;Esc'!AB$104</f>
        <v>2.2920183178010345</v>
      </c>
      <c r="AC99" s="702">
        <f xml:space="preserve"> 'Time&amp;Esc'!AC$104</f>
        <v>2.4066192336910861</v>
      </c>
      <c r="AD99" s="702">
        <f xml:space="preserve"> 'Time&amp;Esc'!AD$104</f>
        <v>2.5269501953756404</v>
      </c>
      <c r="AE99" s="702">
        <f xml:space="preserve"> 'Time&amp;Esc'!AE$104</f>
        <v>2.6532977051444226</v>
      </c>
      <c r="AF99" s="702">
        <f xml:space="preserve"> 'Time&amp;Esc'!AF$104</f>
        <v>2.7859625904016441</v>
      </c>
      <c r="AG99" s="702">
        <f xml:space="preserve"> 'Time&amp;Esc'!AG$104</f>
        <v>2.9252607199217264</v>
      </c>
      <c r="AH99" s="702">
        <f xml:space="preserve"> 'Time&amp;Esc'!AH$104</f>
        <v>3.0715237559178128</v>
      </c>
      <c r="AI99" s="702">
        <f xml:space="preserve"> 'Time&amp;Esc'!AI$104</f>
        <v>3.2250999437137038</v>
      </c>
      <c r="AJ99" s="702">
        <f xml:space="preserve"> 'Time&amp;Esc'!AJ$104</f>
        <v>3.3863549408993889</v>
      </c>
      <c r="AK99" s="702">
        <f xml:space="preserve"> 'Time&amp;Esc'!AK$104</f>
        <v>3.5556726879443583</v>
      </c>
      <c r="AL99" s="702">
        <f xml:space="preserve"> 'Time&amp;Esc'!AL$104</f>
        <v>3.7334563223415764</v>
      </c>
      <c r="AM99" s="702">
        <f xml:space="preserve"> 'Time&amp;Esc'!AM$104</f>
        <v>3.9201291384586554</v>
      </c>
      <c r="AN99" s="702">
        <f xml:space="preserve"> 'Time&amp;Esc'!AN$104</f>
        <v>4.1161355953815884</v>
      </c>
      <c r="AO99" s="702">
        <f xml:space="preserve"> 'Time&amp;Esc'!AO$104</f>
        <v>4.3219423751506678</v>
      </c>
      <c r="AP99" s="702">
        <f xml:space="preserve"> 'Time&amp;Esc'!AP$104</f>
        <v>4.5380394939082018</v>
      </c>
      <c r="AQ99" s="702">
        <f xml:space="preserve"> 'Time&amp;Esc'!AQ$104</f>
        <v>4.7649414686036122</v>
      </c>
      <c r="AR99" s="702">
        <f xml:space="preserve"> 'Time&amp;Esc'!AR$104</f>
        <v>5.0031885420337927</v>
      </c>
      <c r="AS99" s="702">
        <f xml:space="preserve"> 'Time&amp;Esc'!AS$104</f>
        <v>5.2533479691354827</v>
      </c>
      <c r="AT99" s="702">
        <f xml:space="preserve"> 'Time&amp;Esc'!AT$104</f>
        <v>5.5160153675922574</v>
      </c>
      <c r="AU99" s="702">
        <f xml:space="preserve"> 'Time&amp;Esc'!AU$104</f>
        <v>5.7918161359718709</v>
      </c>
      <c r="AV99" s="702">
        <f xml:space="preserve"> 'Time&amp;Esc'!AV$104</f>
        <v>6.0814069427704647</v>
      </c>
      <c r="AW99" s="702">
        <f xml:space="preserve"> 'Time&amp;Esc'!AW$104</f>
        <v>6.3854772899089882</v>
      </c>
      <c r="AX99" s="702">
        <f xml:space="preserve"> 'Time&amp;Esc'!AX$104</f>
        <v>6.7047511544044376</v>
      </c>
      <c r="AY99" s="702">
        <f xml:space="preserve"> 'Time&amp;Esc'!AY$104</f>
        <v>7.0399887121246598</v>
      </c>
      <c r="AZ99" s="702">
        <f xml:space="preserve"> 'Time&amp;Esc'!AZ$104</f>
        <v>7.3919881477308929</v>
      </c>
      <c r="BA99" s="702">
        <f xml:space="preserve"> 'Time&amp;Esc'!BA$104</f>
        <v>7.7615875551174378</v>
      </c>
      <c r="BB99" s="702">
        <f xml:space="preserve"> 'Time&amp;Esc'!BB$104</f>
        <v>8.1496669328733109</v>
      </c>
      <c r="BC99" s="702">
        <f xml:space="preserve"> 'Time&amp;Esc'!BC$104</f>
        <v>8.5571502795169767</v>
      </c>
      <c r="BD99" s="702">
        <f xml:space="preserve"> 'Time&amp;Esc'!BD$104</f>
        <v>8.9850077934928265</v>
      </c>
      <c r="BE99" s="702">
        <f xml:space="preserve"> 'Time&amp;Esc'!BE$104</f>
        <v>9.4342581831674686</v>
      </c>
      <c r="BF99" s="702">
        <f xml:space="preserve"> 'Time&amp;Esc'!BF$104</f>
        <v>9.9059710923258422</v>
      </c>
      <c r="BG99" s="702">
        <f xml:space="preserve"> 'Time&amp;Esc'!BG$104</f>
        <v>10.401269646942135</v>
      </c>
      <c r="BH99" s="702">
        <f xml:space="preserve"> 'Time&amp;Esc'!BH$104</f>
        <v>10.921333129289241</v>
      </c>
    </row>
    <row r="100" spans="1:60" s="508" customFormat="1" ht="12.9" customHeight="1" thickBot="1" x14ac:dyDescent="0.35">
      <c r="A100" s="474"/>
      <c r="B100" s="528"/>
      <c r="C100" s="529"/>
      <c r="D100" s="704"/>
      <c r="E100" s="705" t="s">
        <v>470</v>
      </c>
      <c r="F100" s="638"/>
      <c r="G100" s="638" t="s">
        <v>74</v>
      </c>
      <c r="H100" s="638" t="s">
        <v>705</v>
      </c>
      <c r="I100" s="638">
        <f xml:space="preserve"> SUM(K100:BH100)</f>
        <v>54.741378981544315</v>
      </c>
      <c r="J100" s="638"/>
      <c r="K100" s="638">
        <f xml:space="preserve"> IF( K98 = 0, 0, INDEX( $F96:$F97, K98) * K99)</f>
        <v>0</v>
      </c>
      <c r="L100" s="638">
        <f t="shared" ref="L100:BH100" si="308" xml:space="preserve"> IF( L98 = 0, 0, INDEX( $F96:$F97, L98) * L99)</f>
        <v>0</v>
      </c>
      <c r="M100" s="638">
        <f t="shared" si="308"/>
        <v>0</v>
      </c>
      <c r="N100" s="638">
        <f t="shared" si="308"/>
        <v>0.34728750000000003</v>
      </c>
      <c r="O100" s="638">
        <f t="shared" si="308"/>
        <v>0.36465187500000007</v>
      </c>
      <c r="P100" s="638">
        <f t="shared" si="308"/>
        <v>0.3828844687500001</v>
      </c>
      <c r="Q100" s="638">
        <f t="shared" si="308"/>
        <v>0.67004782031250021</v>
      </c>
      <c r="R100" s="638">
        <f t="shared" si="308"/>
        <v>0.70355021132812523</v>
      </c>
      <c r="S100" s="638">
        <f t="shared" si="308"/>
        <v>0.73872772189453151</v>
      </c>
      <c r="T100" s="638">
        <f t="shared" si="308"/>
        <v>0.77566410798925811</v>
      </c>
      <c r="U100" s="638">
        <f t="shared" si="308"/>
        <v>0.81444731338872101</v>
      </c>
      <c r="V100" s="638">
        <f t="shared" si="308"/>
        <v>0.85516967905815711</v>
      </c>
      <c r="W100" s="638">
        <f t="shared" si="308"/>
        <v>0.89792816301106504</v>
      </c>
      <c r="X100" s="638">
        <f t="shared" si="308"/>
        <v>0.94282457116161833</v>
      </c>
      <c r="Y100" s="638">
        <f t="shared" si="308"/>
        <v>0.98996579971969934</v>
      </c>
      <c r="Z100" s="638">
        <f t="shared" si="308"/>
        <v>1.0394640897056844</v>
      </c>
      <c r="AA100" s="638">
        <f t="shared" si="308"/>
        <v>1.0914372941909687</v>
      </c>
      <c r="AB100" s="638">
        <f t="shared" si="308"/>
        <v>1.1460091589005172</v>
      </c>
      <c r="AC100" s="638">
        <f t="shared" si="308"/>
        <v>1.2033096168455431</v>
      </c>
      <c r="AD100" s="638">
        <f t="shared" si="308"/>
        <v>1.2634750976878202</v>
      </c>
      <c r="AE100" s="638">
        <f t="shared" si="308"/>
        <v>1.3266488525722113</v>
      </c>
      <c r="AF100" s="638">
        <f t="shared" si="308"/>
        <v>1.392981295200822</v>
      </c>
      <c r="AG100" s="638">
        <f t="shared" si="308"/>
        <v>1.4626303599608632</v>
      </c>
      <c r="AH100" s="638">
        <f t="shared" si="308"/>
        <v>1.5357618779589064</v>
      </c>
      <c r="AI100" s="638">
        <f t="shared" si="308"/>
        <v>1.6125499718568519</v>
      </c>
      <c r="AJ100" s="638">
        <f t="shared" si="308"/>
        <v>1.6931774704496945</v>
      </c>
      <c r="AK100" s="638">
        <f t="shared" si="308"/>
        <v>1.7778363439721792</v>
      </c>
      <c r="AL100" s="638">
        <f t="shared" si="308"/>
        <v>1.8667281611707882</v>
      </c>
      <c r="AM100" s="638">
        <f t="shared" si="308"/>
        <v>1.9600645692293277</v>
      </c>
      <c r="AN100" s="638">
        <f t="shared" si="308"/>
        <v>2.0580677976907942</v>
      </c>
      <c r="AO100" s="638">
        <f t="shared" si="308"/>
        <v>2.1609711875753339</v>
      </c>
      <c r="AP100" s="638">
        <f t="shared" si="308"/>
        <v>2.2690197469541009</v>
      </c>
      <c r="AQ100" s="638">
        <f t="shared" si="308"/>
        <v>2.3824707343018061</v>
      </c>
      <c r="AR100" s="638">
        <f t="shared" si="308"/>
        <v>2.5015942710168964</v>
      </c>
      <c r="AS100" s="638">
        <f t="shared" si="308"/>
        <v>2.6266739845677414</v>
      </c>
      <c r="AT100" s="638">
        <f t="shared" si="308"/>
        <v>2.7580076837961287</v>
      </c>
      <c r="AU100" s="638">
        <f t="shared" si="308"/>
        <v>2.8959080679859355</v>
      </c>
      <c r="AV100" s="638">
        <f t="shared" si="308"/>
        <v>3.0407034713852323</v>
      </c>
      <c r="AW100" s="638">
        <f t="shared" si="308"/>
        <v>3.1927386449544941</v>
      </c>
      <c r="AX100" s="638">
        <f t="shared" si="308"/>
        <v>0</v>
      </c>
      <c r="AY100" s="638">
        <f t="shared" si="308"/>
        <v>0</v>
      </c>
      <c r="AZ100" s="638">
        <f t="shared" si="308"/>
        <v>0</v>
      </c>
      <c r="BA100" s="638">
        <f t="shared" si="308"/>
        <v>0</v>
      </c>
      <c r="BB100" s="638">
        <f t="shared" si="308"/>
        <v>0</v>
      </c>
      <c r="BC100" s="638">
        <f t="shared" si="308"/>
        <v>0</v>
      </c>
      <c r="BD100" s="638">
        <f t="shared" si="308"/>
        <v>0</v>
      </c>
      <c r="BE100" s="638">
        <f t="shared" si="308"/>
        <v>0</v>
      </c>
      <c r="BF100" s="638">
        <f t="shared" si="308"/>
        <v>0</v>
      </c>
      <c r="BG100" s="638">
        <f t="shared" si="308"/>
        <v>0</v>
      </c>
      <c r="BH100" s="638">
        <f t="shared" si="308"/>
        <v>0</v>
      </c>
    </row>
    <row r="101" spans="1:60" s="487" customFormat="1" ht="12.9" customHeight="1" x14ac:dyDescent="0.3">
      <c r="A101" s="632"/>
      <c r="B101" s="478"/>
      <c r="C101" s="479"/>
      <c r="D101" s="701"/>
      <c r="E101" s="702"/>
      <c r="F101" s="702"/>
      <c r="G101" s="702"/>
      <c r="H101" s="703"/>
      <c r="I101" s="703"/>
      <c r="J101" s="703"/>
      <c r="K101" s="703"/>
      <c r="L101" s="703"/>
      <c r="M101" s="703"/>
      <c r="N101" s="703"/>
      <c r="O101" s="703"/>
      <c r="P101" s="703"/>
      <c r="Q101" s="703"/>
      <c r="R101" s="703"/>
      <c r="S101" s="703"/>
      <c r="T101" s="703"/>
      <c r="U101" s="703"/>
      <c r="V101" s="703"/>
      <c r="W101" s="703"/>
      <c r="X101" s="703"/>
      <c r="Y101" s="703"/>
      <c r="Z101" s="703"/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</row>
    <row r="102" spans="1:60" s="487" customFormat="1" ht="12.9" customHeight="1" x14ac:dyDescent="0.3">
      <c r="A102" s="632"/>
      <c r="B102" s="478" t="s">
        <v>706</v>
      </c>
      <c r="C102" s="479"/>
      <c r="D102" s="701"/>
      <c r="E102" s="616"/>
      <c r="F102" s="616"/>
      <c r="G102" s="616"/>
      <c r="H102" s="480" t="s">
        <v>707</v>
      </c>
      <c r="I102" s="480"/>
      <c r="J102" s="480"/>
      <c r="K102" s="480"/>
      <c r="L102" s="480"/>
      <c r="M102" s="480"/>
      <c r="N102" s="480"/>
      <c r="O102" s="480"/>
      <c r="P102" s="480"/>
      <c r="Q102" s="480"/>
      <c r="R102" s="480"/>
      <c r="S102" s="480"/>
      <c r="T102" s="480"/>
      <c r="U102" s="480"/>
      <c r="V102" s="480"/>
      <c r="W102" s="480"/>
      <c r="X102" s="480"/>
      <c r="Y102" s="480"/>
      <c r="Z102" s="480"/>
      <c r="AA102" s="480"/>
      <c r="AB102" s="480"/>
      <c r="AC102" s="480"/>
      <c r="AD102" s="480"/>
      <c r="AE102" s="480"/>
      <c r="AF102" s="480"/>
      <c r="AG102" s="480"/>
      <c r="AH102" s="480"/>
      <c r="AI102" s="480"/>
      <c r="AJ102" s="480"/>
      <c r="AK102" s="480"/>
      <c r="AL102" s="480"/>
      <c r="AM102" s="480"/>
      <c r="AN102" s="480"/>
      <c r="AO102" s="480"/>
      <c r="AP102" s="480"/>
      <c r="AQ102" s="480"/>
      <c r="AR102" s="480"/>
      <c r="AS102" s="480"/>
      <c r="AT102" s="480"/>
      <c r="AU102" s="480"/>
      <c r="AV102" s="480"/>
      <c r="AW102" s="480"/>
      <c r="AX102" s="480"/>
      <c r="AY102" s="480"/>
      <c r="AZ102" s="480"/>
      <c r="BA102" s="480"/>
      <c r="BB102" s="480"/>
      <c r="BC102" s="480"/>
      <c r="BD102" s="480"/>
      <c r="BE102" s="480"/>
      <c r="BF102" s="480"/>
      <c r="BG102" s="480"/>
      <c r="BH102" s="480"/>
    </row>
    <row r="103" spans="1:60" s="487" customFormat="1" ht="12.9" customHeight="1" x14ac:dyDescent="0.3">
      <c r="A103" s="632"/>
      <c r="B103" s="478"/>
      <c r="C103" s="479"/>
      <c r="D103" s="701"/>
      <c r="E103" s="516" t="str">
        <f>E$100</f>
        <v>Training Fund</v>
      </c>
      <c r="F103" s="516">
        <f t="shared" ref="F103:BH103" si="309">F$100</f>
        <v>0</v>
      </c>
      <c r="G103" s="516" t="str">
        <f t="shared" si="309"/>
        <v>$ mn</v>
      </c>
      <c r="H103" s="516" t="str">
        <f t="shared" si="309"/>
        <v>govt rev, cost recoverable</v>
      </c>
      <c r="I103" s="516">
        <f t="shared" si="309"/>
        <v>54.741378981544315</v>
      </c>
      <c r="J103" s="516">
        <f t="shared" si="309"/>
        <v>0</v>
      </c>
      <c r="K103" s="516">
        <f t="shared" si="309"/>
        <v>0</v>
      </c>
      <c r="L103" s="516">
        <f t="shared" si="309"/>
        <v>0</v>
      </c>
      <c r="M103" s="516">
        <f t="shared" si="309"/>
        <v>0</v>
      </c>
      <c r="N103" s="516">
        <f t="shared" si="309"/>
        <v>0.34728750000000003</v>
      </c>
      <c r="O103" s="516">
        <f t="shared" si="309"/>
        <v>0.36465187500000007</v>
      </c>
      <c r="P103" s="516">
        <f t="shared" si="309"/>
        <v>0.3828844687500001</v>
      </c>
      <c r="Q103" s="516">
        <f t="shared" si="309"/>
        <v>0.67004782031250021</v>
      </c>
      <c r="R103" s="516">
        <f t="shared" si="309"/>
        <v>0.70355021132812523</v>
      </c>
      <c r="S103" s="516">
        <f t="shared" si="309"/>
        <v>0.73872772189453151</v>
      </c>
      <c r="T103" s="516">
        <f t="shared" si="309"/>
        <v>0.77566410798925811</v>
      </c>
      <c r="U103" s="516">
        <f t="shared" si="309"/>
        <v>0.81444731338872101</v>
      </c>
      <c r="V103" s="516">
        <f t="shared" si="309"/>
        <v>0.85516967905815711</v>
      </c>
      <c r="W103" s="516">
        <f t="shared" si="309"/>
        <v>0.89792816301106504</v>
      </c>
      <c r="X103" s="516">
        <f t="shared" si="309"/>
        <v>0.94282457116161833</v>
      </c>
      <c r="Y103" s="516">
        <f t="shared" si="309"/>
        <v>0.98996579971969934</v>
      </c>
      <c r="Z103" s="516">
        <f t="shared" si="309"/>
        <v>1.0394640897056844</v>
      </c>
      <c r="AA103" s="516">
        <f t="shared" si="309"/>
        <v>1.0914372941909687</v>
      </c>
      <c r="AB103" s="516">
        <f t="shared" si="309"/>
        <v>1.1460091589005172</v>
      </c>
      <c r="AC103" s="516">
        <f t="shared" si="309"/>
        <v>1.2033096168455431</v>
      </c>
      <c r="AD103" s="516">
        <f t="shared" si="309"/>
        <v>1.2634750976878202</v>
      </c>
      <c r="AE103" s="516">
        <f t="shared" si="309"/>
        <v>1.3266488525722113</v>
      </c>
      <c r="AF103" s="516">
        <f t="shared" si="309"/>
        <v>1.392981295200822</v>
      </c>
      <c r="AG103" s="516">
        <f t="shared" si="309"/>
        <v>1.4626303599608632</v>
      </c>
      <c r="AH103" s="516">
        <f t="shared" si="309"/>
        <v>1.5357618779589064</v>
      </c>
      <c r="AI103" s="516">
        <f t="shared" si="309"/>
        <v>1.6125499718568519</v>
      </c>
      <c r="AJ103" s="516">
        <f t="shared" si="309"/>
        <v>1.6931774704496945</v>
      </c>
      <c r="AK103" s="516">
        <f t="shared" si="309"/>
        <v>1.7778363439721792</v>
      </c>
      <c r="AL103" s="516">
        <f t="shared" si="309"/>
        <v>1.8667281611707882</v>
      </c>
      <c r="AM103" s="516">
        <f t="shared" si="309"/>
        <v>1.9600645692293277</v>
      </c>
      <c r="AN103" s="516">
        <f t="shared" si="309"/>
        <v>2.0580677976907942</v>
      </c>
      <c r="AO103" s="516">
        <f t="shared" si="309"/>
        <v>2.1609711875753339</v>
      </c>
      <c r="AP103" s="516">
        <f t="shared" si="309"/>
        <v>2.2690197469541009</v>
      </c>
      <c r="AQ103" s="516">
        <f t="shared" si="309"/>
        <v>2.3824707343018061</v>
      </c>
      <c r="AR103" s="516">
        <f t="shared" si="309"/>
        <v>2.5015942710168964</v>
      </c>
      <c r="AS103" s="516">
        <f t="shared" si="309"/>
        <v>2.6266739845677414</v>
      </c>
      <c r="AT103" s="516">
        <f t="shared" si="309"/>
        <v>2.7580076837961287</v>
      </c>
      <c r="AU103" s="516">
        <f t="shared" si="309"/>
        <v>2.8959080679859355</v>
      </c>
      <c r="AV103" s="516">
        <f t="shared" si="309"/>
        <v>3.0407034713852323</v>
      </c>
      <c r="AW103" s="516">
        <f t="shared" si="309"/>
        <v>3.1927386449544941</v>
      </c>
      <c r="AX103" s="516">
        <f t="shared" si="309"/>
        <v>0</v>
      </c>
      <c r="AY103" s="516">
        <f t="shared" si="309"/>
        <v>0</v>
      </c>
      <c r="AZ103" s="516">
        <f t="shared" si="309"/>
        <v>0</v>
      </c>
      <c r="BA103" s="516">
        <f t="shared" si="309"/>
        <v>0</v>
      </c>
      <c r="BB103" s="516">
        <f t="shared" si="309"/>
        <v>0</v>
      </c>
      <c r="BC103" s="516">
        <f t="shared" si="309"/>
        <v>0</v>
      </c>
      <c r="BD103" s="516">
        <f t="shared" si="309"/>
        <v>0</v>
      </c>
      <c r="BE103" s="516">
        <f t="shared" si="309"/>
        <v>0</v>
      </c>
      <c r="BF103" s="516">
        <f t="shared" si="309"/>
        <v>0</v>
      </c>
      <c r="BG103" s="516">
        <f t="shared" si="309"/>
        <v>0</v>
      </c>
      <c r="BH103" s="516">
        <f t="shared" si="309"/>
        <v>0</v>
      </c>
    </row>
    <row r="104" spans="1:60" s="492" customFormat="1" ht="12.9" customHeight="1" x14ac:dyDescent="0.3">
      <c r="A104" s="516"/>
      <c r="B104" s="679"/>
      <c r="C104" s="685"/>
      <c r="D104" s="610"/>
      <c r="E104" s="543" t="str">
        <f xml:space="preserve"> 'Time&amp;Esc'!E$25</f>
        <v>Exploration Period Flag</v>
      </c>
      <c r="F104" s="543">
        <f xml:space="preserve"> 'Time&amp;Esc'!F$25</f>
        <v>0</v>
      </c>
      <c r="G104" s="543" t="str">
        <f xml:space="preserve"> 'Time&amp;Esc'!G$25</f>
        <v>flag</v>
      </c>
      <c r="H104" s="520"/>
      <c r="I104" s="543">
        <f xml:space="preserve"> 'Time&amp;Esc'!I$25</f>
        <v>3</v>
      </c>
      <c r="J104" s="543">
        <f xml:space="preserve"> 'Time&amp;Esc'!J$25</f>
        <v>0</v>
      </c>
      <c r="K104" s="543">
        <f xml:space="preserve"> 'Time&amp;Esc'!K$25</f>
        <v>0</v>
      </c>
      <c r="L104" s="543">
        <f xml:space="preserve"> 'Time&amp;Esc'!L$25</f>
        <v>0</v>
      </c>
      <c r="M104" s="543">
        <f xml:space="preserve"> 'Time&amp;Esc'!M$25</f>
        <v>0</v>
      </c>
      <c r="N104" s="543">
        <f xml:space="preserve"> 'Time&amp;Esc'!N$25</f>
        <v>1</v>
      </c>
      <c r="O104" s="543">
        <f xml:space="preserve"> 'Time&amp;Esc'!O$25</f>
        <v>1</v>
      </c>
      <c r="P104" s="543">
        <f xml:space="preserve"> 'Time&amp;Esc'!P$25</f>
        <v>1</v>
      </c>
      <c r="Q104" s="543">
        <f xml:space="preserve"> 'Time&amp;Esc'!Q$25</f>
        <v>0</v>
      </c>
      <c r="R104" s="543">
        <f xml:space="preserve"> 'Time&amp;Esc'!R$25</f>
        <v>0</v>
      </c>
      <c r="S104" s="543">
        <f xml:space="preserve"> 'Time&amp;Esc'!S$25</f>
        <v>0</v>
      </c>
      <c r="T104" s="543">
        <f xml:space="preserve"> 'Time&amp;Esc'!T$25</f>
        <v>0</v>
      </c>
      <c r="U104" s="543">
        <f xml:space="preserve"> 'Time&amp;Esc'!U$25</f>
        <v>0</v>
      </c>
      <c r="V104" s="543">
        <f xml:space="preserve"> 'Time&amp;Esc'!V$25</f>
        <v>0</v>
      </c>
      <c r="W104" s="543">
        <f xml:space="preserve"> 'Time&amp;Esc'!W$25</f>
        <v>0</v>
      </c>
      <c r="X104" s="543">
        <f xml:space="preserve"> 'Time&amp;Esc'!X$25</f>
        <v>0</v>
      </c>
      <c r="Y104" s="543">
        <f xml:space="preserve"> 'Time&amp;Esc'!Y$25</f>
        <v>0</v>
      </c>
      <c r="Z104" s="543">
        <f xml:space="preserve"> 'Time&amp;Esc'!Z$25</f>
        <v>0</v>
      </c>
      <c r="AA104" s="543">
        <f xml:space="preserve"> 'Time&amp;Esc'!AA$25</f>
        <v>0</v>
      </c>
      <c r="AB104" s="543">
        <f xml:space="preserve"> 'Time&amp;Esc'!AB$25</f>
        <v>0</v>
      </c>
      <c r="AC104" s="543">
        <f xml:space="preserve"> 'Time&amp;Esc'!AC$25</f>
        <v>0</v>
      </c>
      <c r="AD104" s="543">
        <f xml:space="preserve"> 'Time&amp;Esc'!AD$25</f>
        <v>0</v>
      </c>
      <c r="AE104" s="543">
        <f xml:space="preserve"> 'Time&amp;Esc'!AE$25</f>
        <v>0</v>
      </c>
      <c r="AF104" s="543">
        <f xml:space="preserve"> 'Time&amp;Esc'!AF$25</f>
        <v>0</v>
      </c>
      <c r="AG104" s="543">
        <f xml:space="preserve"> 'Time&amp;Esc'!AG$25</f>
        <v>0</v>
      </c>
      <c r="AH104" s="543">
        <f xml:space="preserve"> 'Time&amp;Esc'!AH$25</f>
        <v>0</v>
      </c>
      <c r="AI104" s="543">
        <f xml:space="preserve"> 'Time&amp;Esc'!AI$25</f>
        <v>0</v>
      </c>
      <c r="AJ104" s="543">
        <f xml:space="preserve"> 'Time&amp;Esc'!AJ$25</f>
        <v>0</v>
      </c>
      <c r="AK104" s="543">
        <f xml:space="preserve"> 'Time&amp;Esc'!AK$25</f>
        <v>0</v>
      </c>
      <c r="AL104" s="543">
        <f xml:space="preserve"> 'Time&amp;Esc'!AL$25</f>
        <v>0</v>
      </c>
      <c r="AM104" s="543">
        <f xml:space="preserve"> 'Time&amp;Esc'!AM$25</f>
        <v>0</v>
      </c>
      <c r="AN104" s="543">
        <f xml:space="preserve"> 'Time&amp;Esc'!AN$25</f>
        <v>0</v>
      </c>
      <c r="AO104" s="543">
        <f xml:space="preserve"> 'Time&amp;Esc'!AO$25</f>
        <v>0</v>
      </c>
      <c r="AP104" s="543">
        <f xml:space="preserve"> 'Time&amp;Esc'!AP$25</f>
        <v>0</v>
      </c>
      <c r="AQ104" s="543">
        <f xml:space="preserve"> 'Time&amp;Esc'!AQ$25</f>
        <v>0</v>
      </c>
      <c r="AR104" s="543">
        <f xml:space="preserve"> 'Time&amp;Esc'!AR$25</f>
        <v>0</v>
      </c>
      <c r="AS104" s="543">
        <f xml:space="preserve"> 'Time&amp;Esc'!AS$25</f>
        <v>0</v>
      </c>
      <c r="AT104" s="543">
        <f xml:space="preserve"> 'Time&amp;Esc'!AT$25</f>
        <v>0</v>
      </c>
      <c r="AU104" s="543">
        <f xml:space="preserve"> 'Time&amp;Esc'!AU$25</f>
        <v>0</v>
      </c>
      <c r="AV104" s="543">
        <f xml:space="preserve"> 'Time&amp;Esc'!AV$25</f>
        <v>0</v>
      </c>
      <c r="AW104" s="543">
        <f xml:space="preserve"> 'Time&amp;Esc'!AW$25</f>
        <v>0</v>
      </c>
      <c r="AX104" s="543">
        <f xml:space="preserve"> 'Time&amp;Esc'!AX$25</f>
        <v>0</v>
      </c>
      <c r="AY104" s="543">
        <f xml:space="preserve"> 'Time&amp;Esc'!AY$25</f>
        <v>0</v>
      </c>
      <c r="AZ104" s="543">
        <f xml:space="preserve"> 'Time&amp;Esc'!AZ$25</f>
        <v>0</v>
      </c>
      <c r="BA104" s="543">
        <f xml:space="preserve"> 'Time&amp;Esc'!BA$25</f>
        <v>0</v>
      </c>
      <c r="BB104" s="543">
        <f xml:space="preserve"> 'Time&amp;Esc'!BB$25</f>
        <v>0</v>
      </c>
      <c r="BC104" s="543">
        <f xml:space="preserve"> 'Time&amp;Esc'!BC$25</f>
        <v>0</v>
      </c>
      <c r="BD104" s="543">
        <f xml:space="preserve"> 'Time&amp;Esc'!BD$25</f>
        <v>0</v>
      </c>
      <c r="BE104" s="543">
        <f xml:space="preserve"> 'Time&amp;Esc'!BE$25</f>
        <v>0</v>
      </c>
      <c r="BF104" s="543">
        <f xml:space="preserve"> 'Time&amp;Esc'!BF$25</f>
        <v>0</v>
      </c>
      <c r="BG104" s="543">
        <f xml:space="preserve"> 'Time&amp;Esc'!BG$25</f>
        <v>0</v>
      </c>
      <c r="BH104" s="543">
        <f xml:space="preserve"> 'Time&amp;Esc'!BH$25</f>
        <v>0</v>
      </c>
    </row>
    <row r="105" spans="1:60" s="492" customFormat="1" ht="12.9" customHeight="1" x14ac:dyDescent="0.3">
      <c r="A105" s="516"/>
      <c r="B105" s="679"/>
      <c r="C105" s="685"/>
      <c r="D105" s="610"/>
      <c r="E105" s="543" t="str">
        <f xml:space="preserve"> 'Time&amp;Esc'!E$43</f>
        <v>Development Period Flag</v>
      </c>
      <c r="F105" s="543">
        <f xml:space="preserve"> 'Time&amp;Esc'!F$43</f>
        <v>0</v>
      </c>
      <c r="G105" s="543" t="str">
        <f xml:space="preserve"> 'Time&amp;Esc'!G$43</f>
        <v>flag</v>
      </c>
      <c r="H105" s="543">
        <f xml:space="preserve"> 'Time&amp;Esc'!H$43</f>
        <v>0</v>
      </c>
      <c r="I105" s="543">
        <f xml:space="preserve"> 'Time&amp;Esc'!I$43</f>
        <v>4</v>
      </c>
      <c r="J105" s="543">
        <f xml:space="preserve"> 'Time&amp;Esc'!J$43</f>
        <v>0</v>
      </c>
      <c r="K105" s="543">
        <f xml:space="preserve"> 'Time&amp;Esc'!K$43</f>
        <v>0</v>
      </c>
      <c r="L105" s="543">
        <f xml:space="preserve"> 'Time&amp;Esc'!L$43</f>
        <v>0</v>
      </c>
      <c r="M105" s="543">
        <f xml:space="preserve"> 'Time&amp;Esc'!M$43</f>
        <v>0</v>
      </c>
      <c r="N105" s="543">
        <f xml:space="preserve"> 'Time&amp;Esc'!N$43</f>
        <v>0</v>
      </c>
      <c r="O105" s="543">
        <f xml:space="preserve"> 'Time&amp;Esc'!O$43</f>
        <v>0</v>
      </c>
      <c r="P105" s="543">
        <f xml:space="preserve"> 'Time&amp;Esc'!P$43</f>
        <v>0</v>
      </c>
      <c r="Q105" s="543">
        <f xml:space="preserve"> 'Time&amp;Esc'!Q$43</f>
        <v>1</v>
      </c>
      <c r="R105" s="543">
        <f xml:space="preserve"> 'Time&amp;Esc'!R$43</f>
        <v>1</v>
      </c>
      <c r="S105" s="543">
        <f xml:space="preserve"> 'Time&amp;Esc'!S$43</f>
        <v>1</v>
      </c>
      <c r="T105" s="543">
        <f xml:space="preserve"> 'Time&amp;Esc'!T$43</f>
        <v>1</v>
      </c>
      <c r="U105" s="543">
        <f xml:space="preserve"> 'Time&amp;Esc'!U$43</f>
        <v>0</v>
      </c>
      <c r="V105" s="543">
        <f xml:space="preserve"> 'Time&amp;Esc'!V$43</f>
        <v>0</v>
      </c>
      <c r="W105" s="543">
        <f xml:space="preserve"> 'Time&amp;Esc'!W$43</f>
        <v>0</v>
      </c>
      <c r="X105" s="543">
        <f xml:space="preserve"> 'Time&amp;Esc'!X$43</f>
        <v>0</v>
      </c>
      <c r="Y105" s="543">
        <f xml:space="preserve"> 'Time&amp;Esc'!Y$43</f>
        <v>0</v>
      </c>
      <c r="Z105" s="543">
        <f xml:space="preserve"> 'Time&amp;Esc'!Z$43</f>
        <v>0</v>
      </c>
      <c r="AA105" s="543">
        <f xml:space="preserve"> 'Time&amp;Esc'!AA$43</f>
        <v>0</v>
      </c>
      <c r="AB105" s="543">
        <f xml:space="preserve"> 'Time&amp;Esc'!AB$43</f>
        <v>0</v>
      </c>
      <c r="AC105" s="543">
        <f xml:space="preserve"> 'Time&amp;Esc'!AC$43</f>
        <v>0</v>
      </c>
      <c r="AD105" s="543">
        <f xml:space="preserve"> 'Time&amp;Esc'!AD$43</f>
        <v>0</v>
      </c>
      <c r="AE105" s="543">
        <f xml:space="preserve"> 'Time&amp;Esc'!AE$43</f>
        <v>0</v>
      </c>
      <c r="AF105" s="543">
        <f xml:space="preserve"> 'Time&amp;Esc'!AF$43</f>
        <v>0</v>
      </c>
      <c r="AG105" s="543">
        <f xml:space="preserve"> 'Time&amp;Esc'!AG$43</f>
        <v>0</v>
      </c>
      <c r="AH105" s="543">
        <f xml:space="preserve"> 'Time&amp;Esc'!AH$43</f>
        <v>0</v>
      </c>
      <c r="AI105" s="543">
        <f xml:space="preserve"> 'Time&amp;Esc'!AI$43</f>
        <v>0</v>
      </c>
      <c r="AJ105" s="543">
        <f xml:space="preserve"> 'Time&amp;Esc'!AJ$43</f>
        <v>0</v>
      </c>
      <c r="AK105" s="543">
        <f xml:space="preserve"> 'Time&amp;Esc'!AK$43</f>
        <v>0</v>
      </c>
      <c r="AL105" s="543">
        <f xml:space="preserve"> 'Time&amp;Esc'!AL$43</f>
        <v>0</v>
      </c>
      <c r="AM105" s="543">
        <f xml:space="preserve"> 'Time&amp;Esc'!AM$43</f>
        <v>0</v>
      </c>
      <c r="AN105" s="543">
        <f xml:space="preserve"> 'Time&amp;Esc'!AN$43</f>
        <v>0</v>
      </c>
      <c r="AO105" s="543">
        <f xml:space="preserve"> 'Time&amp;Esc'!AO$43</f>
        <v>0</v>
      </c>
      <c r="AP105" s="543">
        <f xml:space="preserve"> 'Time&amp;Esc'!AP$43</f>
        <v>0</v>
      </c>
      <c r="AQ105" s="543">
        <f xml:space="preserve"> 'Time&amp;Esc'!AQ$43</f>
        <v>0</v>
      </c>
      <c r="AR105" s="543">
        <f xml:space="preserve"> 'Time&amp;Esc'!AR$43</f>
        <v>0</v>
      </c>
      <c r="AS105" s="543">
        <f xml:space="preserve"> 'Time&amp;Esc'!AS$43</f>
        <v>0</v>
      </c>
      <c r="AT105" s="543">
        <f xml:space="preserve"> 'Time&amp;Esc'!AT$43</f>
        <v>0</v>
      </c>
      <c r="AU105" s="543">
        <f xml:space="preserve"> 'Time&amp;Esc'!AU$43</f>
        <v>0</v>
      </c>
      <c r="AV105" s="543">
        <f xml:space="preserve"> 'Time&amp;Esc'!AV$43</f>
        <v>0</v>
      </c>
      <c r="AW105" s="543">
        <f xml:space="preserve"> 'Time&amp;Esc'!AW$43</f>
        <v>0</v>
      </c>
      <c r="AX105" s="543">
        <f xml:space="preserve"> 'Time&amp;Esc'!AX$43</f>
        <v>0</v>
      </c>
      <c r="AY105" s="543">
        <f xml:space="preserve"> 'Time&amp;Esc'!AY$43</f>
        <v>0</v>
      </c>
      <c r="AZ105" s="543">
        <f xml:space="preserve"> 'Time&amp;Esc'!AZ$43</f>
        <v>0</v>
      </c>
      <c r="BA105" s="543">
        <f xml:space="preserve"> 'Time&amp;Esc'!BA$43</f>
        <v>0</v>
      </c>
      <c r="BB105" s="543">
        <f xml:space="preserve"> 'Time&amp;Esc'!BB$43</f>
        <v>0</v>
      </c>
      <c r="BC105" s="543">
        <f xml:space="preserve"> 'Time&amp;Esc'!BC$43</f>
        <v>0</v>
      </c>
      <c r="BD105" s="543">
        <f xml:space="preserve"> 'Time&amp;Esc'!BD$43</f>
        <v>0</v>
      </c>
      <c r="BE105" s="543">
        <f xml:space="preserve"> 'Time&amp;Esc'!BE$43</f>
        <v>0</v>
      </c>
      <c r="BF105" s="543">
        <f xml:space="preserve"> 'Time&amp;Esc'!BF$43</f>
        <v>0</v>
      </c>
      <c r="BG105" s="543">
        <f xml:space="preserve"> 'Time&amp;Esc'!BG$43</f>
        <v>0</v>
      </c>
      <c r="BH105" s="543">
        <f xml:space="preserve"> 'Time&amp;Esc'!BH$43</f>
        <v>0</v>
      </c>
    </row>
    <row r="106" spans="1:60" s="493" customFormat="1" ht="12.9" customHeight="1" x14ac:dyDescent="0.3">
      <c r="A106" s="516"/>
      <c r="B106" s="472"/>
      <c r="C106" s="473"/>
      <c r="D106" s="680"/>
      <c r="E106" s="516" t="str">
        <f xml:space="preserve"> E103 &amp; ", exploration"</f>
        <v>Training Fund, exploration</v>
      </c>
      <c r="F106" s="516"/>
      <c r="G106" s="516" t="s">
        <v>74</v>
      </c>
      <c r="H106" s="516" t="s">
        <v>708</v>
      </c>
      <c r="I106" s="516">
        <f xml:space="preserve"> SUM(K106:BH106)</f>
        <v>1.0948238437500002</v>
      </c>
      <c r="J106" s="516"/>
      <c r="K106" s="516">
        <f t="shared" ref="K106:AP106" si="310" xml:space="preserve"> K103 * K104</f>
        <v>0</v>
      </c>
      <c r="L106" s="516">
        <f t="shared" si="310"/>
        <v>0</v>
      </c>
      <c r="M106" s="516">
        <f t="shared" si="310"/>
        <v>0</v>
      </c>
      <c r="N106" s="516">
        <f t="shared" si="310"/>
        <v>0.34728750000000003</v>
      </c>
      <c r="O106" s="516">
        <f t="shared" si="310"/>
        <v>0.36465187500000007</v>
      </c>
      <c r="P106" s="516">
        <f t="shared" si="310"/>
        <v>0.3828844687500001</v>
      </c>
      <c r="Q106" s="516">
        <f t="shared" si="310"/>
        <v>0</v>
      </c>
      <c r="R106" s="516">
        <f t="shared" si="310"/>
        <v>0</v>
      </c>
      <c r="S106" s="516">
        <f t="shared" si="310"/>
        <v>0</v>
      </c>
      <c r="T106" s="516">
        <f t="shared" si="310"/>
        <v>0</v>
      </c>
      <c r="U106" s="516">
        <f t="shared" si="310"/>
        <v>0</v>
      </c>
      <c r="V106" s="516">
        <f t="shared" si="310"/>
        <v>0</v>
      </c>
      <c r="W106" s="516">
        <f t="shared" si="310"/>
        <v>0</v>
      </c>
      <c r="X106" s="516">
        <f t="shared" si="310"/>
        <v>0</v>
      </c>
      <c r="Y106" s="516">
        <f t="shared" si="310"/>
        <v>0</v>
      </c>
      <c r="Z106" s="516">
        <f t="shared" si="310"/>
        <v>0</v>
      </c>
      <c r="AA106" s="516">
        <f t="shared" si="310"/>
        <v>0</v>
      </c>
      <c r="AB106" s="516">
        <f t="shared" si="310"/>
        <v>0</v>
      </c>
      <c r="AC106" s="516">
        <f t="shared" si="310"/>
        <v>0</v>
      </c>
      <c r="AD106" s="516">
        <f t="shared" si="310"/>
        <v>0</v>
      </c>
      <c r="AE106" s="516">
        <f t="shared" si="310"/>
        <v>0</v>
      </c>
      <c r="AF106" s="516">
        <f t="shared" si="310"/>
        <v>0</v>
      </c>
      <c r="AG106" s="516">
        <f t="shared" si="310"/>
        <v>0</v>
      </c>
      <c r="AH106" s="516">
        <f t="shared" si="310"/>
        <v>0</v>
      </c>
      <c r="AI106" s="516">
        <f t="shared" si="310"/>
        <v>0</v>
      </c>
      <c r="AJ106" s="516">
        <f t="shared" si="310"/>
        <v>0</v>
      </c>
      <c r="AK106" s="516">
        <f t="shared" si="310"/>
        <v>0</v>
      </c>
      <c r="AL106" s="516">
        <f t="shared" si="310"/>
        <v>0</v>
      </c>
      <c r="AM106" s="516">
        <f t="shared" si="310"/>
        <v>0</v>
      </c>
      <c r="AN106" s="516">
        <f t="shared" si="310"/>
        <v>0</v>
      </c>
      <c r="AO106" s="516">
        <f t="shared" si="310"/>
        <v>0</v>
      </c>
      <c r="AP106" s="516">
        <f t="shared" si="310"/>
        <v>0</v>
      </c>
      <c r="AQ106" s="516">
        <f t="shared" ref="AQ106:BH106" si="311" xml:space="preserve"> AQ103 * AQ104</f>
        <v>0</v>
      </c>
      <c r="AR106" s="516">
        <f t="shared" si="311"/>
        <v>0</v>
      </c>
      <c r="AS106" s="516">
        <f t="shared" si="311"/>
        <v>0</v>
      </c>
      <c r="AT106" s="516">
        <f t="shared" si="311"/>
        <v>0</v>
      </c>
      <c r="AU106" s="516">
        <f t="shared" si="311"/>
        <v>0</v>
      </c>
      <c r="AV106" s="516">
        <f t="shared" si="311"/>
        <v>0</v>
      </c>
      <c r="AW106" s="516">
        <f t="shared" si="311"/>
        <v>0</v>
      </c>
      <c r="AX106" s="516">
        <f t="shared" si="311"/>
        <v>0</v>
      </c>
      <c r="AY106" s="516">
        <f t="shared" si="311"/>
        <v>0</v>
      </c>
      <c r="AZ106" s="516">
        <f t="shared" si="311"/>
        <v>0</v>
      </c>
      <c r="BA106" s="516">
        <f t="shared" si="311"/>
        <v>0</v>
      </c>
      <c r="BB106" s="516">
        <f t="shared" si="311"/>
        <v>0</v>
      </c>
      <c r="BC106" s="516">
        <f t="shared" si="311"/>
        <v>0</v>
      </c>
      <c r="BD106" s="516">
        <f t="shared" si="311"/>
        <v>0</v>
      </c>
      <c r="BE106" s="516">
        <f t="shared" si="311"/>
        <v>0</v>
      </c>
      <c r="BF106" s="516">
        <f t="shared" si="311"/>
        <v>0</v>
      </c>
      <c r="BG106" s="516">
        <f t="shared" si="311"/>
        <v>0</v>
      </c>
      <c r="BH106" s="516">
        <f t="shared" si="311"/>
        <v>0</v>
      </c>
    </row>
    <row r="107" spans="1:60" s="493" customFormat="1" ht="12.9" customHeight="1" x14ac:dyDescent="0.3">
      <c r="A107" s="516"/>
      <c r="B107" s="472"/>
      <c r="C107" s="473"/>
      <c r="D107" s="680"/>
      <c r="E107" s="516" t="str">
        <f xml:space="preserve"> E103 &amp; ", development"</f>
        <v>Training Fund, development</v>
      </c>
      <c r="F107" s="516"/>
      <c r="G107" s="516" t="s">
        <v>74</v>
      </c>
      <c r="H107" s="516"/>
      <c r="I107" s="516">
        <f xml:space="preserve"> SUM(K107:BH107)</f>
        <v>2.8879898615244155</v>
      </c>
      <c r="J107" s="516"/>
      <c r="K107" s="516">
        <f t="shared" ref="K107:AP107" si="312" xml:space="preserve"> K103 * K105</f>
        <v>0</v>
      </c>
      <c r="L107" s="516">
        <f t="shared" si="312"/>
        <v>0</v>
      </c>
      <c r="M107" s="516">
        <f t="shared" si="312"/>
        <v>0</v>
      </c>
      <c r="N107" s="516">
        <f t="shared" si="312"/>
        <v>0</v>
      </c>
      <c r="O107" s="516">
        <f t="shared" si="312"/>
        <v>0</v>
      </c>
      <c r="P107" s="516">
        <f t="shared" si="312"/>
        <v>0</v>
      </c>
      <c r="Q107" s="516">
        <f t="shared" si="312"/>
        <v>0.67004782031250021</v>
      </c>
      <c r="R107" s="516">
        <f t="shared" si="312"/>
        <v>0.70355021132812523</v>
      </c>
      <c r="S107" s="516">
        <f t="shared" si="312"/>
        <v>0.73872772189453151</v>
      </c>
      <c r="T107" s="516">
        <f t="shared" si="312"/>
        <v>0.77566410798925811</v>
      </c>
      <c r="U107" s="516">
        <f t="shared" si="312"/>
        <v>0</v>
      </c>
      <c r="V107" s="516">
        <f t="shared" si="312"/>
        <v>0</v>
      </c>
      <c r="W107" s="516">
        <f t="shared" si="312"/>
        <v>0</v>
      </c>
      <c r="X107" s="516">
        <f t="shared" si="312"/>
        <v>0</v>
      </c>
      <c r="Y107" s="516">
        <f t="shared" si="312"/>
        <v>0</v>
      </c>
      <c r="Z107" s="516">
        <f t="shared" si="312"/>
        <v>0</v>
      </c>
      <c r="AA107" s="516">
        <f t="shared" si="312"/>
        <v>0</v>
      </c>
      <c r="AB107" s="516">
        <f t="shared" si="312"/>
        <v>0</v>
      </c>
      <c r="AC107" s="516">
        <f t="shared" si="312"/>
        <v>0</v>
      </c>
      <c r="AD107" s="516">
        <f t="shared" si="312"/>
        <v>0</v>
      </c>
      <c r="AE107" s="516">
        <f t="shared" si="312"/>
        <v>0</v>
      </c>
      <c r="AF107" s="516">
        <f t="shared" si="312"/>
        <v>0</v>
      </c>
      <c r="AG107" s="516">
        <f t="shared" si="312"/>
        <v>0</v>
      </c>
      <c r="AH107" s="516">
        <f t="shared" si="312"/>
        <v>0</v>
      </c>
      <c r="AI107" s="516">
        <f t="shared" si="312"/>
        <v>0</v>
      </c>
      <c r="AJ107" s="516">
        <f t="shared" si="312"/>
        <v>0</v>
      </c>
      <c r="AK107" s="516">
        <f t="shared" si="312"/>
        <v>0</v>
      </c>
      <c r="AL107" s="516">
        <f t="shared" si="312"/>
        <v>0</v>
      </c>
      <c r="AM107" s="516">
        <f t="shared" si="312"/>
        <v>0</v>
      </c>
      <c r="AN107" s="516">
        <f t="shared" si="312"/>
        <v>0</v>
      </c>
      <c r="AO107" s="516">
        <f t="shared" si="312"/>
        <v>0</v>
      </c>
      <c r="AP107" s="516">
        <f t="shared" si="312"/>
        <v>0</v>
      </c>
      <c r="AQ107" s="516">
        <f t="shared" ref="AQ107:BH107" si="313" xml:space="preserve"> AQ103 * AQ105</f>
        <v>0</v>
      </c>
      <c r="AR107" s="516">
        <f t="shared" si="313"/>
        <v>0</v>
      </c>
      <c r="AS107" s="516">
        <f t="shared" si="313"/>
        <v>0</v>
      </c>
      <c r="AT107" s="516">
        <f t="shared" si="313"/>
        <v>0</v>
      </c>
      <c r="AU107" s="516">
        <f t="shared" si="313"/>
        <v>0</v>
      </c>
      <c r="AV107" s="516">
        <f t="shared" si="313"/>
        <v>0</v>
      </c>
      <c r="AW107" s="516">
        <f t="shared" si="313"/>
        <v>0</v>
      </c>
      <c r="AX107" s="516">
        <f t="shared" si="313"/>
        <v>0</v>
      </c>
      <c r="AY107" s="516">
        <f t="shared" si="313"/>
        <v>0</v>
      </c>
      <c r="AZ107" s="516">
        <f t="shared" si="313"/>
        <v>0</v>
      </c>
      <c r="BA107" s="516">
        <f t="shared" si="313"/>
        <v>0</v>
      </c>
      <c r="BB107" s="516">
        <f t="shared" si="313"/>
        <v>0</v>
      </c>
      <c r="BC107" s="516">
        <f t="shared" si="313"/>
        <v>0</v>
      </c>
      <c r="BD107" s="516">
        <f t="shared" si="313"/>
        <v>0</v>
      </c>
      <c r="BE107" s="516">
        <f t="shared" si="313"/>
        <v>0</v>
      </c>
      <c r="BF107" s="516">
        <f t="shared" si="313"/>
        <v>0</v>
      </c>
      <c r="BG107" s="516">
        <f t="shared" si="313"/>
        <v>0</v>
      </c>
      <c r="BH107" s="516">
        <f t="shared" si="313"/>
        <v>0</v>
      </c>
    </row>
    <row r="108" spans="1:60" s="493" customFormat="1" ht="12.9" customHeight="1" x14ac:dyDescent="0.3">
      <c r="A108" s="516"/>
      <c r="B108" s="472"/>
      <c r="C108" s="473"/>
      <c r="D108" s="680"/>
      <c r="E108" s="516" t="str">
        <f xml:space="preserve"> E103 &amp; ", production"</f>
        <v>Training Fund, production</v>
      </c>
      <c r="F108" s="516"/>
      <c r="G108" s="516" t="s">
        <v>74</v>
      </c>
      <c r="H108" s="516"/>
      <c r="I108" s="516">
        <f xml:space="preserve"> SUM(K108:BH108)</f>
        <v>50.758565276269906</v>
      </c>
      <c r="J108" s="516"/>
      <c r="K108" s="516">
        <f t="shared" ref="K108:AP108" si="314" xml:space="preserve"> K103 - K106 - K107</f>
        <v>0</v>
      </c>
      <c r="L108" s="516">
        <f t="shared" si="314"/>
        <v>0</v>
      </c>
      <c r="M108" s="516">
        <f t="shared" si="314"/>
        <v>0</v>
      </c>
      <c r="N108" s="516">
        <f t="shared" si="314"/>
        <v>0</v>
      </c>
      <c r="O108" s="516">
        <f t="shared" si="314"/>
        <v>0</v>
      </c>
      <c r="P108" s="516">
        <f t="shared" si="314"/>
        <v>0</v>
      </c>
      <c r="Q108" s="516">
        <f t="shared" si="314"/>
        <v>0</v>
      </c>
      <c r="R108" s="516">
        <f t="shared" si="314"/>
        <v>0</v>
      </c>
      <c r="S108" s="516">
        <f t="shared" si="314"/>
        <v>0</v>
      </c>
      <c r="T108" s="516">
        <f t="shared" si="314"/>
        <v>0</v>
      </c>
      <c r="U108" s="516">
        <f t="shared" si="314"/>
        <v>0.81444731338872101</v>
      </c>
      <c r="V108" s="516">
        <f t="shared" si="314"/>
        <v>0.85516967905815711</v>
      </c>
      <c r="W108" s="516">
        <f t="shared" si="314"/>
        <v>0.89792816301106504</v>
      </c>
      <c r="X108" s="516">
        <f t="shared" si="314"/>
        <v>0.94282457116161833</v>
      </c>
      <c r="Y108" s="516">
        <f t="shared" si="314"/>
        <v>0.98996579971969934</v>
      </c>
      <c r="Z108" s="516">
        <f t="shared" si="314"/>
        <v>1.0394640897056844</v>
      </c>
      <c r="AA108" s="516">
        <f t="shared" si="314"/>
        <v>1.0914372941909687</v>
      </c>
      <c r="AB108" s="516">
        <f t="shared" si="314"/>
        <v>1.1460091589005172</v>
      </c>
      <c r="AC108" s="516">
        <f t="shared" si="314"/>
        <v>1.2033096168455431</v>
      </c>
      <c r="AD108" s="516">
        <f t="shared" si="314"/>
        <v>1.2634750976878202</v>
      </c>
      <c r="AE108" s="516">
        <f t="shared" si="314"/>
        <v>1.3266488525722113</v>
      </c>
      <c r="AF108" s="516">
        <f t="shared" si="314"/>
        <v>1.392981295200822</v>
      </c>
      <c r="AG108" s="516">
        <f t="shared" si="314"/>
        <v>1.4626303599608632</v>
      </c>
      <c r="AH108" s="516">
        <f t="shared" si="314"/>
        <v>1.5357618779589064</v>
      </c>
      <c r="AI108" s="516">
        <f t="shared" si="314"/>
        <v>1.6125499718568519</v>
      </c>
      <c r="AJ108" s="516">
        <f t="shared" si="314"/>
        <v>1.6931774704496945</v>
      </c>
      <c r="AK108" s="516">
        <f t="shared" si="314"/>
        <v>1.7778363439721792</v>
      </c>
      <c r="AL108" s="516">
        <f t="shared" si="314"/>
        <v>1.8667281611707882</v>
      </c>
      <c r="AM108" s="516">
        <f t="shared" si="314"/>
        <v>1.9600645692293277</v>
      </c>
      <c r="AN108" s="516">
        <f t="shared" si="314"/>
        <v>2.0580677976907942</v>
      </c>
      <c r="AO108" s="516">
        <f t="shared" si="314"/>
        <v>2.1609711875753339</v>
      </c>
      <c r="AP108" s="516">
        <f t="shared" si="314"/>
        <v>2.2690197469541009</v>
      </c>
      <c r="AQ108" s="516">
        <f t="shared" ref="AQ108:BH108" si="315" xml:space="preserve"> AQ103 - AQ106 - AQ107</f>
        <v>2.3824707343018061</v>
      </c>
      <c r="AR108" s="516">
        <f t="shared" si="315"/>
        <v>2.5015942710168964</v>
      </c>
      <c r="AS108" s="516">
        <f t="shared" si="315"/>
        <v>2.6266739845677414</v>
      </c>
      <c r="AT108" s="516">
        <f t="shared" si="315"/>
        <v>2.7580076837961287</v>
      </c>
      <c r="AU108" s="516">
        <f t="shared" si="315"/>
        <v>2.8959080679859355</v>
      </c>
      <c r="AV108" s="516">
        <f t="shared" si="315"/>
        <v>3.0407034713852323</v>
      </c>
      <c r="AW108" s="516">
        <f t="shared" si="315"/>
        <v>3.1927386449544941</v>
      </c>
      <c r="AX108" s="516">
        <f t="shared" si="315"/>
        <v>0</v>
      </c>
      <c r="AY108" s="516">
        <f t="shared" si="315"/>
        <v>0</v>
      </c>
      <c r="AZ108" s="516">
        <f t="shared" si="315"/>
        <v>0</v>
      </c>
      <c r="BA108" s="516">
        <f t="shared" si="315"/>
        <v>0</v>
      </c>
      <c r="BB108" s="516">
        <f t="shared" si="315"/>
        <v>0</v>
      </c>
      <c r="BC108" s="516">
        <f t="shared" si="315"/>
        <v>0</v>
      </c>
      <c r="BD108" s="516">
        <f t="shared" si="315"/>
        <v>0</v>
      </c>
      <c r="BE108" s="516">
        <f t="shared" si="315"/>
        <v>0</v>
      </c>
      <c r="BF108" s="516">
        <f t="shared" si="315"/>
        <v>0</v>
      </c>
      <c r="BG108" s="516">
        <f t="shared" si="315"/>
        <v>0</v>
      </c>
      <c r="BH108" s="516">
        <f t="shared" si="315"/>
        <v>0</v>
      </c>
    </row>
    <row r="109" spans="1:60" s="493" customFormat="1" ht="12.9" customHeight="1" x14ac:dyDescent="0.3">
      <c r="A109" s="516"/>
      <c r="B109" s="472"/>
      <c r="C109" s="473"/>
      <c r="D109" s="680"/>
      <c r="E109" s="516"/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516"/>
      <c r="BA109" s="516"/>
      <c r="BB109" s="516"/>
      <c r="BC109" s="516"/>
      <c r="BD109" s="516"/>
      <c r="BE109" s="516"/>
      <c r="BF109" s="516"/>
      <c r="BG109" s="516"/>
      <c r="BH109" s="516"/>
    </row>
    <row r="110" spans="1:60" s="699" customFormat="1" ht="12.9" customHeight="1" x14ac:dyDescent="0.3">
      <c r="A110" s="470" t="s">
        <v>709</v>
      </c>
      <c r="B110" s="677"/>
      <c r="C110" s="678"/>
      <c r="D110" s="524"/>
      <c r="E110" s="470"/>
      <c r="F110" s="470"/>
      <c r="G110" s="470"/>
      <c r="H110" s="470"/>
      <c r="I110" s="470"/>
      <c r="J110" s="470"/>
      <c r="K110" s="470"/>
      <c r="L110" s="470"/>
      <c r="M110" s="470"/>
      <c r="N110" s="470"/>
      <c r="O110" s="470"/>
      <c r="P110" s="470"/>
      <c r="Q110" s="470"/>
      <c r="R110" s="470"/>
      <c r="S110" s="470"/>
      <c r="T110" s="470"/>
      <c r="U110" s="470"/>
      <c r="V110" s="470"/>
      <c r="W110" s="470"/>
      <c r="X110" s="470"/>
      <c r="Y110" s="470"/>
      <c r="Z110" s="470"/>
      <c r="AA110" s="470"/>
      <c r="AB110" s="470"/>
      <c r="AC110" s="470"/>
      <c r="AD110" s="470"/>
      <c r="AE110" s="470"/>
      <c r="AF110" s="470"/>
      <c r="AG110" s="470"/>
      <c r="AH110" s="470"/>
      <c r="AI110" s="470"/>
      <c r="AJ110" s="470"/>
      <c r="AK110" s="470"/>
      <c r="AL110" s="470"/>
      <c r="AM110" s="470"/>
      <c r="AN110" s="470"/>
      <c r="AO110" s="470"/>
      <c r="AP110" s="470"/>
      <c r="AQ110" s="470"/>
      <c r="AR110" s="470"/>
      <c r="AS110" s="470"/>
      <c r="AT110" s="470"/>
      <c r="AU110" s="470"/>
      <c r="AV110" s="470"/>
      <c r="AW110" s="470"/>
      <c r="AX110" s="470"/>
      <c r="AY110" s="470"/>
      <c r="AZ110" s="470"/>
      <c r="BA110" s="470"/>
      <c r="BB110" s="470"/>
      <c r="BC110" s="470"/>
      <c r="BD110" s="470"/>
      <c r="BE110" s="470"/>
      <c r="BF110" s="470"/>
      <c r="BG110" s="470"/>
      <c r="BH110" s="470"/>
    </row>
    <row r="111" spans="1:60" s="492" customFormat="1" ht="12.9" customHeight="1" x14ac:dyDescent="0.3">
      <c r="A111" s="516"/>
      <c r="B111" s="614" t="s">
        <v>710</v>
      </c>
      <c r="C111" s="620"/>
      <c r="D111" s="476"/>
      <c r="E111" s="289"/>
      <c r="F111" s="289"/>
      <c r="G111" s="289"/>
      <c r="H111" s="543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  <c r="AA111" s="289"/>
      <c r="AB111" s="289"/>
      <c r="AC111" s="289"/>
      <c r="AD111" s="289"/>
      <c r="AE111" s="289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9"/>
      <c r="AP111" s="289"/>
      <c r="AQ111" s="289"/>
      <c r="AR111" s="289"/>
      <c r="AS111" s="289"/>
      <c r="AT111" s="289"/>
      <c r="AU111" s="289"/>
      <c r="AV111" s="289"/>
      <c r="AW111" s="289"/>
      <c r="AX111" s="289"/>
      <c r="AY111" s="289"/>
      <c r="AZ111" s="289"/>
      <c r="BA111" s="289"/>
      <c r="BB111" s="289"/>
      <c r="BC111" s="289"/>
      <c r="BD111" s="289"/>
      <c r="BE111" s="289"/>
      <c r="BF111" s="289"/>
      <c r="BG111" s="289"/>
      <c r="BH111" s="289"/>
    </row>
    <row r="112" spans="1:60" s="492" customFormat="1" ht="12.9" customHeight="1" x14ac:dyDescent="0.3">
      <c r="A112" s="516"/>
      <c r="B112" s="614"/>
      <c r="C112" s="620"/>
      <c r="D112" s="476"/>
      <c r="E112" s="648" t="str">
        <f xml:space="preserve"> Stage1!E$26</f>
        <v>Condensates Production pre-sensitivity</v>
      </c>
      <c r="F112" s="648">
        <f xml:space="preserve"> Stage1!F$26</f>
        <v>0</v>
      </c>
      <c r="G112" s="648" t="str">
        <f xml:space="preserve"> Stage1!G$26</f>
        <v>MM bbl</v>
      </c>
      <c r="H112" s="648">
        <f xml:space="preserve"> Stage1!H$26</f>
        <v>0</v>
      </c>
      <c r="I112" s="543">
        <f xml:space="preserve"> Stage1!I$26</f>
        <v>20.999999999999996</v>
      </c>
      <c r="J112" s="648">
        <f xml:space="preserve"> Stage1!J$26</f>
        <v>0</v>
      </c>
      <c r="K112" s="648">
        <f xml:space="preserve"> Stage1!K$26</f>
        <v>0</v>
      </c>
      <c r="L112" s="648">
        <f xml:space="preserve"> Stage1!L$26</f>
        <v>0</v>
      </c>
      <c r="M112" s="648">
        <f xml:space="preserve"> Stage1!M$26</f>
        <v>0</v>
      </c>
      <c r="N112" s="648">
        <f xml:space="preserve"> Stage1!N$26</f>
        <v>0</v>
      </c>
      <c r="O112" s="648">
        <f xml:space="preserve"> Stage1!O$26</f>
        <v>0</v>
      </c>
      <c r="P112" s="648">
        <f xml:space="preserve"> Stage1!P$26</f>
        <v>0</v>
      </c>
      <c r="Q112" s="648">
        <f xml:space="preserve"> Stage1!Q$26</f>
        <v>0</v>
      </c>
      <c r="R112" s="648">
        <f xml:space="preserve"> Stage1!R$26</f>
        <v>0</v>
      </c>
      <c r="S112" s="648">
        <f xml:space="preserve"> Stage1!S$26</f>
        <v>0</v>
      </c>
      <c r="T112" s="648">
        <f xml:space="preserve"> Stage1!T$26</f>
        <v>0.29399999999999998</v>
      </c>
      <c r="U112" s="648">
        <f xml:space="preserve"> Stage1!U$26</f>
        <v>0.71400000000000008</v>
      </c>
      <c r="V112" s="648">
        <f xml:space="preserve"> Stage1!V$26</f>
        <v>0.71400000000000008</v>
      </c>
      <c r="W112" s="648">
        <f xml:space="preserve"> Stage1!W$26</f>
        <v>0.71400000000000008</v>
      </c>
      <c r="X112" s="648">
        <f xml:space="preserve"> Stage1!X$26</f>
        <v>0.71400000000000008</v>
      </c>
      <c r="Y112" s="648">
        <f xml:space="preserve"> Stage1!Y$26</f>
        <v>0.71400000000000008</v>
      </c>
      <c r="Z112" s="648">
        <f xml:space="preserve"> Stage1!Z$26</f>
        <v>0.71400000000000008</v>
      </c>
      <c r="AA112" s="648">
        <f xml:space="preserve"> Stage1!AA$26</f>
        <v>0.71400000000000008</v>
      </c>
      <c r="AB112" s="648">
        <f xml:space="preserve"> Stage1!AB$26</f>
        <v>0.71400000000000008</v>
      </c>
      <c r="AC112" s="648">
        <f xml:space="preserve"> Stage1!AC$26</f>
        <v>0.71400000000000008</v>
      </c>
      <c r="AD112" s="648">
        <f xml:space="preserve"> Stage1!AD$26</f>
        <v>0.71400000000000008</v>
      </c>
      <c r="AE112" s="648">
        <f xml:space="preserve"> Stage1!AE$26</f>
        <v>0.71400000000000008</v>
      </c>
      <c r="AF112" s="648">
        <f xml:space="preserve"> Stage1!AF$26</f>
        <v>0.71400000000000008</v>
      </c>
      <c r="AG112" s="648">
        <f xml:space="preserve"> Stage1!AG$26</f>
        <v>0.71400000000000008</v>
      </c>
      <c r="AH112" s="648">
        <f xml:space="preserve"> Stage1!AH$26</f>
        <v>0.71400000000000008</v>
      </c>
      <c r="AI112" s="648">
        <f xml:space="preserve"> Stage1!AI$26</f>
        <v>0.71400000000000008</v>
      </c>
      <c r="AJ112" s="648">
        <f xml:space="preserve"> Stage1!AJ$26</f>
        <v>0.71400000000000008</v>
      </c>
      <c r="AK112" s="648">
        <f xml:space="preserve"> Stage1!AK$26</f>
        <v>0.71400000000000008</v>
      </c>
      <c r="AL112" s="648">
        <f xml:space="preserve"> Stage1!AL$26</f>
        <v>0.71400000000000008</v>
      </c>
      <c r="AM112" s="648">
        <f xml:space="preserve"> Stage1!AM$26</f>
        <v>0.71400000000000008</v>
      </c>
      <c r="AN112" s="648">
        <f xml:space="preserve"> Stage1!AN$26</f>
        <v>0.71400000000000008</v>
      </c>
      <c r="AO112" s="648">
        <f xml:space="preserve"> Stage1!AO$26</f>
        <v>0.71400000000000008</v>
      </c>
      <c r="AP112" s="648">
        <f xml:space="preserve"> Stage1!AP$26</f>
        <v>0.71400000000000008</v>
      </c>
      <c r="AQ112" s="648">
        <f xml:space="preserve"> Stage1!AQ$26</f>
        <v>0.71400000000000008</v>
      </c>
      <c r="AR112" s="648">
        <f xml:space="preserve"> Stage1!AR$26</f>
        <v>0.71400000000000008</v>
      </c>
      <c r="AS112" s="648">
        <f xml:space="preserve"> Stage1!AS$26</f>
        <v>0.71400000000000008</v>
      </c>
      <c r="AT112" s="648">
        <f xml:space="preserve"> Stage1!AT$26</f>
        <v>0.71400000000000008</v>
      </c>
      <c r="AU112" s="648">
        <f xml:space="preserve"> Stage1!AU$26</f>
        <v>0.71400000000000008</v>
      </c>
      <c r="AV112" s="648">
        <f xml:space="preserve"> Stage1!AV$26</f>
        <v>0.71400000000000008</v>
      </c>
      <c r="AW112" s="648">
        <f xml:space="preserve"> Stage1!AW$26</f>
        <v>0.71400000000000008</v>
      </c>
      <c r="AX112" s="648">
        <f xml:space="preserve"> Stage1!AX$26</f>
        <v>0</v>
      </c>
      <c r="AY112" s="648">
        <f xml:space="preserve"> Stage1!AY$26</f>
        <v>0</v>
      </c>
      <c r="AZ112" s="648">
        <f xml:space="preserve"> Stage1!AZ$26</f>
        <v>0</v>
      </c>
      <c r="BA112" s="648">
        <f xml:space="preserve"> Stage1!BA$26</f>
        <v>0</v>
      </c>
      <c r="BB112" s="648">
        <f xml:space="preserve"> Stage1!BB$26</f>
        <v>0</v>
      </c>
      <c r="BC112" s="648">
        <f xml:space="preserve"> Stage1!BC$26</f>
        <v>0</v>
      </c>
      <c r="BD112" s="648">
        <f xml:space="preserve"> Stage1!BD$26</f>
        <v>0</v>
      </c>
      <c r="BE112" s="648">
        <f xml:space="preserve"> Stage1!BE$26</f>
        <v>0</v>
      </c>
      <c r="BF112" s="648">
        <f xml:space="preserve"> Stage1!BF$26</f>
        <v>0</v>
      </c>
      <c r="BG112" s="648">
        <f xml:space="preserve"> Stage1!BG$26</f>
        <v>0</v>
      </c>
      <c r="BH112" s="648">
        <f xml:space="preserve"> Stage1!BH$26</f>
        <v>0</v>
      </c>
    </row>
    <row r="113" spans="1:60" s="508" customFormat="1" ht="12.9" customHeight="1" x14ac:dyDescent="0.3">
      <c r="A113" s="582"/>
      <c r="B113" s="628"/>
      <c r="C113" s="629"/>
      <c r="D113" s="712"/>
      <c r="E113" s="563" t="str">
        <f xml:space="preserve"> InpC!E$160</f>
        <v>Production days per year</v>
      </c>
      <c r="F113" s="563">
        <f xml:space="preserve"> InpC!F$160</f>
        <v>350</v>
      </c>
      <c r="G113" s="563" t="str">
        <f xml:space="preserve"> InpC!G$160</f>
        <v>days</v>
      </c>
      <c r="H113" s="568"/>
    </row>
    <row r="114" spans="1:60" s="493" customFormat="1" ht="12.9" customHeight="1" x14ac:dyDescent="0.3">
      <c r="A114" s="516"/>
      <c r="B114" s="614"/>
      <c r="C114" s="620"/>
      <c r="D114" s="680"/>
      <c r="E114" s="516" t="s">
        <v>711</v>
      </c>
      <c r="F114" s="516"/>
      <c r="G114" s="516" t="s">
        <v>52</v>
      </c>
      <c r="H114" s="516"/>
      <c r="I114" s="516"/>
      <c r="J114" s="516"/>
      <c r="K114" s="516">
        <f t="shared" ref="K114:AP114" si="316" xml:space="preserve"> K112 * ( 1000 / $F$113)</f>
        <v>0</v>
      </c>
      <c r="L114" s="516">
        <f t="shared" si="316"/>
        <v>0</v>
      </c>
      <c r="M114" s="516">
        <f t="shared" si="316"/>
        <v>0</v>
      </c>
      <c r="N114" s="516">
        <f t="shared" si="316"/>
        <v>0</v>
      </c>
      <c r="O114" s="516">
        <f t="shared" si="316"/>
        <v>0</v>
      </c>
      <c r="P114" s="516">
        <f t="shared" si="316"/>
        <v>0</v>
      </c>
      <c r="Q114" s="516">
        <f t="shared" si="316"/>
        <v>0</v>
      </c>
      <c r="R114" s="516">
        <f t="shared" si="316"/>
        <v>0</v>
      </c>
      <c r="S114" s="516">
        <f t="shared" si="316"/>
        <v>0</v>
      </c>
      <c r="T114" s="516">
        <f t="shared" si="316"/>
        <v>0.84</v>
      </c>
      <c r="U114" s="516">
        <f t="shared" si="316"/>
        <v>2.0400000000000005</v>
      </c>
      <c r="V114" s="516">
        <f t="shared" si="316"/>
        <v>2.0400000000000005</v>
      </c>
      <c r="W114" s="516">
        <f t="shared" si="316"/>
        <v>2.0400000000000005</v>
      </c>
      <c r="X114" s="516">
        <f t="shared" si="316"/>
        <v>2.0400000000000005</v>
      </c>
      <c r="Y114" s="516">
        <f t="shared" si="316"/>
        <v>2.0400000000000005</v>
      </c>
      <c r="Z114" s="516">
        <f t="shared" si="316"/>
        <v>2.0400000000000005</v>
      </c>
      <c r="AA114" s="516">
        <f t="shared" si="316"/>
        <v>2.0400000000000005</v>
      </c>
      <c r="AB114" s="516">
        <f t="shared" si="316"/>
        <v>2.0400000000000005</v>
      </c>
      <c r="AC114" s="516">
        <f t="shared" si="316"/>
        <v>2.0400000000000005</v>
      </c>
      <c r="AD114" s="516">
        <f t="shared" si="316"/>
        <v>2.0400000000000005</v>
      </c>
      <c r="AE114" s="516">
        <f t="shared" si="316"/>
        <v>2.0400000000000005</v>
      </c>
      <c r="AF114" s="516">
        <f t="shared" si="316"/>
        <v>2.0400000000000005</v>
      </c>
      <c r="AG114" s="516">
        <f t="shared" si="316"/>
        <v>2.0400000000000005</v>
      </c>
      <c r="AH114" s="516">
        <f t="shared" si="316"/>
        <v>2.0400000000000005</v>
      </c>
      <c r="AI114" s="516">
        <f t="shared" si="316"/>
        <v>2.0400000000000005</v>
      </c>
      <c r="AJ114" s="516">
        <f t="shared" si="316"/>
        <v>2.0400000000000005</v>
      </c>
      <c r="AK114" s="516">
        <f t="shared" si="316"/>
        <v>2.0400000000000005</v>
      </c>
      <c r="AL114" s="516">
        <f t="shared" si="316"/>
        <v>2.0400000000000005</v>
      </c>
      <c r="AM114" s="516">
        <f t="shared" si="316"/>
        <v>2.0400000000000005</v>
      </c>
      <c r="AN114" s="516">
        <f t="shared" si="316"/>
        <v>2.0400000000000005</v>
      </c>
      <c r="AO114" s="516">
        <f t="shared" si="316"/>
        <v>2.0400000000000005</v>
      </c>
      <c r="AP114" s="516">
        <f t="shared" si="316"/>
        <v>2.0400000000000005</v>
      </c>
      <c r="AQ114" s="516">
        <f t="shared" ref="AQ114:BH114" si="317" xml:space="preserve"> AQ112 * ( 1000 / $F$113)</f>
        <v>2.0400000000000005</v>
      </c>
      <c r="AR114" s="516">
        <f t="shared" si="317"/>
        <v>2.0400000000000005</v>
      </c>
      <c r="AS114" s="516">
        <f t="shared" si="317"/>
        <v>2.0400000000000005</v>
      </c>
      <c r="AT114" s="516">
        <f t="shared" si="317"/>
        <v>2.0400000000000005</v>
      </c>
      <c r="AU114" s="516">
        <f t="shared" si="317"/>
        <v>2.0400000000000005</v>
      </c>
      <c r="AV114" s="516">
        <f t="shared" si="317"/>
        <v>2.0400000000000005</v>
      </c>
      <c r="AW114" s="516">
        <f t="shared" si="317"/>
        <v>2.0400000000000005</v>
      </c>
      <c r="AX114" s="516">
        <f t="shared" si="317"/>
        <v>0</v>
      </c>
      <c r="AY114" s="516">
        <f t="shared" si="317"/>
        <v>0</v>
      </c>
      <c r="AZ114" s="516">
        <f t="shared" si="317"/>
        <v>0</v>
      </c>
      <c r="BA114" s="516">
        <f t="shared" si="317"/>
        <v>0</v>
      </c>
      <c r="BB114" s="516">
        <f t="shared" si="317"/>
        <v>0</v>
      </c>
      <c r="BC114" s="516">
        <f t="shared" si="317"/>
        <v>0</v>
      </c>
      <c r="BD114" s="516">
        <f t="shared" si="317"/>
        <v>0</v>
      </c>
      <c r="BE114" s="516">
        <f t="shared" si="317"/>
        <v>0</v>
      </c>
      <c r="BF114" s="516">
        <f t="shared" si="317"/>
        <v>0</v>
      </c>
      <c r="BG114" s="516">
        <f t="shared" si="317"/>
        <v>0</v>
      </c>
      <c r="BH114" s="516">
        <f t="shared" si="317"/>
        <v>0</v>
      </c>
    </row>
    <row r="115" spans="1:60" s="493" customFormat="1" ht="12.9" customHeight="1" x14ac:dyDescent="0.3">
      <c r="A115" s="516"/>
      <c r="B115" s="614"/>
      <c r="C115" s="620"/>
      <c r="D115" s="680"/>
      <c r="E115" s="516"/>
      <c r="F115" s="516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516"/>
      <c r="AM115" s="516"/>
      <c r="AN115" s="516"/>
      <c r="AO115" s="516"/>
      <c r="AP115" s="516"/>
      <c r="AQ115" s="516"/>
      <c r="AR115" s="516"/>
      <c r="AS115" s="516"/>
      <c r="AT115" s="516"/>
      <c r="AU115" s="516"/>
      <c r="AV115" s="516"/>
      <c r="AW115" s="516"/>
      <c r="AX115" s="516"/>
      <c r="AY115" s="516"/>
      <c r="AZ115" s="516"/>
      <c r="BA115" s="516"/>
      <c r="BB115" s="516"/>
      <c r="BC115" s="516"/>
      <c r="BD115" s="516"/>
      <c r="BE115" s="516"/>
      <c r="BF115" s="516"/>
      <c r="BG115" s="516"/>
      <c r="BH115" s="516"/>
    </row>
    <row r="116" spans="1:60" s="492" customFormat="1" ht="12.9" customHeight="1" x14ac:dyDescent="0.3">
      <c r="A116" s="493"/>
      <c r="B116" s="706"/>
      <c r="C116" s="661"/>
      <c r="D116" s="477"/>
      <c r="E116" s="707" t="str">
        <f xml:space="preserve"> InpC!E$48</f>
        <v>Oil Royalty DROP Tier 1</v>
      </c>
      <c r="F116" s="708">
        <f xml:space="preserve"> InpC!F$48</f>
        <v>15</v>
      </c>
      <c r="G116" s="707" t="str">
        <f xml:space="preserve"> InpC!G$48</f>
        <v>Mbbl/day</v>
      </c>
    </row>
    <row r="117" spans="1:60" s="503" customFormat="1" ht="12.9" customHeight="1" x14ac:dyDescent="0.3">
      <c r="B117" s="709"/>
      <c r="C117" s="710"/>
      <c r="D117" s="505"/>
      <c r="E117" s="507" t="str">
        <f xml:space="preserve"> InpC!E$49</f>
        <v>Oil Royalty DROP Tier 2</v>
      </c>
      <c r="F117" s="711">
        <f xml:space="preserve"> InpC!F$49</f>
        <v>25</v>
      </c>
      <c r="G117" s="507" t="str">
        <f xml:space="preserve"> InpC!G$49</f>
        <v>Mbbl/day</v>
      </c>
    </row>
    <row r="118" spans="1:60" s="503" customFormat="1" ht="12.9" customHeight="1" x14ac:dyDescent="0.3">
      <c r="B118" s="709"/>
      <c r="C118" s="710"/>
      <c r="D118" s="505"/>
      <c r="E118" s="507" t="str">
        <f xml:space="preserve"> InpC!E$50</f>
        <v>Oil Royalty DROP Tier 3</v>
      </c>
      <c r="F118" s="711">
        <f xml:space="preserve"> InpC!F$50</f>
        <v>50</v>
      </c>
      <c r="G118" s="507" t="str">
        <f xml:space="preserve"> InpC!G$50</f>
        <v>Mbbl/day</v>
      </c>
    </row>
    <row r="119" spans="1:60" s="503" customFormat="1" ht="12.9" customHeight="1" x14ac:dyDescent="0.3">
      <c r="B119" s="709"/>
      <c r="C119" s="710"/>
      <c r="D119" s="505"/>
      <c r="E119" s="507" t="str">
        <f xml:space="preserve"> InpC!E$51</f>
        <v>Oil Royalty DROP Tier 4</v>
      </c>
      <c r="F119" s="711">
        <f xml:space="preserve"> InpC!F$51</f>
        <v>75</v>
      </c>
      <c r="G119" s="507" t="str">
        <f xml:space="preserve"> InpC!G$51</f>
        <v>Mbbl/day</v>
      </c>
    </row>
    <row r="120" spans="1:60" s="503" customFormat="1" ht="12.9" customHeight="1" x14ac:dyDescent="0.3">
      <c r="B120" s="709"/>
      <c r="C120" s="710"/>
      <c r="D120" s="505"/>
      <c r="E120" s="507" t="str">
        <f xml:space="preserve"> InpC!E$52</f>
        <v>Oil Royalty DROP Tier 5</v>
      </c>
      <c r="F120" s="711">
        <f xml:space="preserve"> InpC!F$52</f>
        <v>100</v>
      </c>
      <c r="G120" s="507" t="str">
        <f xml:space="preserve"> InpC!G$52</f>
        <v>Mbbl/day</v>
      </c>
    </row>
    <row r="121" spans="1:60" s="503" customFormat="1" ht="12.9" customHeight="1" x14ac:dyDescent="0.3">
      <c r="B121" s="709"/>
      <c r="C121" s="710"/>
      <c r="D121" s="505"/>
      <c r="E121" s="507" t="str">
        <f xml:space="preserve"> InpC!E$54</f>
        <v>Oil Royalty Rate 1</v>
      </c>
      <c r="F121" s="507">
        <f xml:space="preserve"> InpC!F$54</f>
        <v>0.05</v>
      </c>
      <c r="G121" s="507" t="str">
        <f xml:space="preserve"> InpC!G$54</f>
        <v>%</v>
      </c>
    </row>
    <row r="122" spans="1:60" s="503" customFormat="1" ht="12.9" customHeight="1" x14ac:dyDescent="0.3">
      <c r="B122" s="709"/>
      <c r="C122" s="710"/>
      <c r="D122" s="505"/>
      <c r="E122" s="507" t="str">
        <f xml:space="preserve"> InpC!E$55</f>
        <v>Oil Royalty Rate 2</v>
      </c>
      <c r="F122" s="507">
        <f xml:space="preserve"> InpC!F$55</f>
        <v>0.06</v>
      </c>
      <c r="G122" s="507" t="str">
        <f xml:space="preserve"> InpC!G$55</f>
        <v>%</v>
      </c>
    </row>
    <row r="123" spans="1:60" s="503" customFormat="1" ht="12.9" customHeight="1" x14ac:dyDescent="0.3">
      <c r="B123" s="709"/>
      <c r="C123" s="710"/>
      <c r="D123" s="505"/>
      <c r="E123" s="507" t="str">
        <f xml:space="preserve"> InpC!E$56</f>
        <v>Oil Royalty Rate 3</v>
      </c>
      <c r="F123" s="507">
        <f xml:space="preserve"> InpC!F$56</f>
        <v>7.0000000000000007E-2</v>
      </c>
      <c r="G123" s="507" t="str">
        <f xml:space="preserve"> InpC!G$56</f>
        <v>%</v>
      </c>
    </row>
    <row r="124" spans="1:60" s="503" customFormat="1" ht="12.9" customHeight="1" x14ac:dyDescent="0.3">
      <c r="B124" s="709"/>
      <c r="C124" s="710"/>
      <c r="D124" s="505"/>
      <c r="E124" s="507" t="str">
        <f xml:space="preserve"> InpC!E$57</f>
        <v>Oil Royalty Rate 4</v>
      </c>
      <c r="F124" s="507">
        <f xml:space="preserve"> InpC!F$57</f>
        <v>0.08</v>
      </c>
      <c r="G124" s="507" t="str">
        <f xml:space="preserve"> InpC!G$57</f>
        <v>%</v>
      </c>
    </row>
    <row r="125" spans="1:60" s="503" customFormat="1" ht="12.9" customHeight="1" x14ac:dyDescent="0.3">
      <c r="B125" s="709"/>
      <c r="C125" s="710"/>
      <c r="D125" s="505"/>
      <c r="E125" s="507" t="str">
        <f xml:space="preserve"> InpC!E$58</f>
        <v>Oil Royalty Rate 5</v>
      </c>
      <c r="F125" s="507">
        <f xml:space="preserve"> InpC!F$58</f>
        <v>0.1</v>
      </c>
      <c r="G125" s="507" t="str">
        <f xml:space="preserve"> InpC!G$58</f>
        <v>%</v>
      </c>
    </row>
    <row r="126" spans="1:60" s="503" customFormat="1" ht="12.9" customHeight="1" x14ac:dyDescent="0.3">
      <c r="B126" s="709"/>
      <c r="C126" s="710"/>
      <c r="D126" s="505"/>
      <c r="E126" s="507" t="str">
        <f xml:space="preserve"> InpC!E$59</f>
        <v>Oil Royalty Rate 6</v>
      </c>
      <c r="F126" s="507">
        <f xml:space="preserve"> InpC!F$59</f>
        <v>0.12</v>
      </c>
      <c r="G126" s="507" t="str">
        <f xml:space="preserve"> InpC!G$59</f>
        <v>%</v>
      </c>
    </row>
    <row r="127" spans="1:60" s="503" customFormat="1" ht="12.9" customHeight="1" x14ac:dyDescent="0.3">
      <c r="B127" s="709"/>
      <c r="C127" s="620" t="s">
        <v>712</v>
      </c>
      <c r="D127" s="505"/>
      <c r="F127" s="515"/>
    </row>
    <row r="128" spans="1:60" s="516" customFormat="1" ht="12.9" customHeight="1" x14ac:dyDescent="0.3">
      <c r="D128" s="680"/>
      <c r="E128" s="516" t="s">
        <v>713</v>
      </c>
      <c r="G128" s="516" t="s">
        <v>205</v>
      </c>
      <c r="K128" s="516">
        <f t="shared" ref="K128:AP128" si="318">IF($F$116&gt;K114,K114,$F$116)</f>
        <v>0</v>
      </c>
      <c r="L128" s="516">
        <f t="shared" si="318"/>
        <v>0</v>
      </c>
      <c r="M128" s="516">
        <f t="shared" si="318"/>
        <v>0</v>
      </c>
      <c r="N128" s="516">
        <f t="shared" si="318"/>
        <v>0</v>
      </c>
      <c r="O128" s="516">
        <f t="shared" si="318"/>
        <v>0</v>
      </c>
      <c r="P128" s="516">
        <f t="shared" si="318"/>
        <v>0</v>
      </c>
      <c r="Q128" s="516">
        <f t="shared" si="318"/>
        <v>0</v>
      </c>
      <c r="R128" s="516">
        <f t="shared" si="318"/>
        <v>0</v>
      </c>
      <c r="S128" s="516">
        <f t="shared" si="318"/>
        <v>0</v>
      </c>
      <c r="T128" s="516">
        <f t="shared" si="318"/>
        <v>0.84</v>
      </c>
      <c r="U128" s="516">
        <f t="shared" si="318"/>
        <v>2.0400000000000005</v>
      </c>
      <c r="V128" s="516">
        <f t="shared" si="318"/>
        <v>2.0400000000000005</v>
      </c>
      <c r="W128" s="516">
        <f t="shared" si="318"/>
        <v>2.0400000000000005</v>
      </c>
      <c r="X128" s="516">
        <f t="shared" si="318"/>
        <v>2.0400000000000005</v>
      </c>
      <c r="Y128" s="516">
        <f t="shared" si="318"/>
        <v>2.0400000000000005</v>
      </c>
      <c r="Z128" s="516">
        <f t="shared" si="318"/>
        <v>2.0400000000000005</v>
      </c>
      <c r="AA128" s="516">
        <f t="shared" si="318"/>
        <v>2.0400000000000005</v>
      </c>
      <c r="AB128" s="516">
        <f t="shared" si="318"/>
        <v>2.0400000000000005</v>
      </c>
      <c r="AC128" s="516">
        <f t="shared" si="318"/>
        <v>2.0400000000000005</v>
      </c>
      <c r="AD128" s="516">
        <f t="shared" si="318"/>
        <v>2.0400000000000005</v>
      </c>
      <c r="AE128" s="516">
        <f t="shared" si="318"/>
        <v>2.0400000000000005</v>
      </c>
      <c r="AF128" s="516">
        <f t="shared" si="318"/>
        <v>2.0400000000000005</v>
      </c>
      <c r="AG128" s="516">
        <f t="shared" si="318"/>
        <v>2.0400000000000005</v>
      </c>
      <c r="AH128" s="516">
        <f t="shared" si="318"/>
        <v>2.0400000000000005</v>
      </c>
      <c r="AI128" s="516">
        <f t="shared" si="318"/>
        <v>2.0400000000000005</v>
      </c>
      <c r="AJ128" s="516">
        <f t="shared" si="318"/>
        <v>2.0400000000000005</v>
      </c>
      <c r="AK128" s="516">
        <f t="shared" si="318"/>
        <v>2.0400000000000005</v>
      </c>
      <c r="AL128" s="516">
        <f t="shared" si="318"/>
        <v>2.0400000000000005</v>
      </c>
      <c r="AM128" s="516">
        <f t="shared" si="318"/>
        <v>2.0400000000000005</v>
      </c>
      <c r="AN128" s="516">
        <f t="shared" si="318"/>
        <v>2.0400000000000005</v>
      </c>
      <c r="AO128" s="516">
        <f t="shared" si="318"/>
        <v>2.0400000000000005</v>
      </c>
      <c r="AP128" s="516">
        <f t="shared" si="318"/>
        <v>2.0400000000000005</v>
      </c>
      <c r="AQ128" s="516">
        <f t="shared" ref="AQ128:BH128" si="319">IF($F$116&gt;AQ114,AQ114,$F$116)</f>
        <v>2.0400000000000005</v>
      </c>
      <c r="AR128" s="516">
        <f t="shared" si="319"/>
        <v>2.0400000000000005</v>
      </c>
      <c r="AS128" s="516">
        <f t="shared" si="319"/>
        <v>2.0400000000000005</v>
      </c>
      <c r="AT128" s="516">
        <f t="shared" si="319"/>
        <v>2.0400000000000005</v>
      </c>
      <c r="AU128" s="516">
        <f t="shared" si="319"/>
        <v>2.0400000000000005</v>
      </c>
      <c r="AV128" s="516">
        <f t="shared" si="319"/>
        <v>2.0400000000000005</v>
      </c>
      <c r="AW128" s="516">
        <f t="shared" si="319"/>
        <v>2.0400000000000005</v>
      </c>
      <c r="AX128" s="516">
        <f t="shared" si="319"/>
        <v>0</v>
      </c>
      <c r="AY128" s="516">
        <f t="shared" si="319"/>
        <v>0</v>
      </c>
      <c r="AZ128" s="516">
        <f t="shared" si="319"/>
        <v>0</v>
      </c>
      <c r="BA128" s="516">
        <f t="shared" si="319"/>
        <v>0</v>
      </c>
      <c r="BB128" s="516">
        <f t="shared" si="319"/>
        <v>0</v>
      </c>
      <c r="BC128" s="516">
        <f t="shared" si="319"/>
        <v>0</v>
      </c>
      <c r="BD128" s="516">
        <f t="shared" si="319"/>
        <v>0</v>
      </c>
      <c r="BE128" s="516">
        <f t="shared" si="319"/>
        <v>0</v>
      </c>
      <c r="BF128" s="516">
        <f t="shared" si="319"/>
        <v>0</v>
      </c>
      <c r="BG128" s="516">
        <f t="shared" si="319"/>
        <v>0</v>
      </c>
      <c r="BH128" s="516">
        <f t="shared" si="319"/>
        <v>0</v>
      </c>
    </row>
    <row r="129" spans="1:60" s="516" customFormat="1" ht="12.9" customHeight="1" x14ac:dyDescent="0.3">
      <c r="D129" s="680"/>
      <c r="E129" s="516" t="s">
        <v>714</v>
      </c>
      <c r="G129" s="516" t="s">
        <v>205</v>
      </c>
      <c r="K129" s="516">
        <f t="shared" ref="K129:AP129" si="320">_xlfn.IFS(K114&lt;$F$116,0,K114&lt;$F$117,K114-$F$116,K114&gt;=$F$117,$F$117-$F$116)</f>
        <v>0</v>
      </c>
      <c r="L129" s="516">
        <f t="shared" si="320"/>
        <v>0</v>
      </c>
      <c r="M129" s="516">
        <f t="shared" si="320"/>
        <v>0</v>
      </c>
      <c r="N129" s="516">
        <f t="shared" si="320"/>
        <v>0</v>
      </c>
      <c r="O129" s="516">
        <f t="shared" si="320"/>
        <v>0</v>
      </c>
      <c r="P129" s="516">
        <f t="shared" si="320"/>
        <v>0</v>
      </c>
      <c r="Q129" s="516">
        <f t="shared" si="320"/>
        <v>0</v>
      </c>
      <c r="R129" s="516">
        <f t="shared" si="320"/>
        <v>0</v>
      </c>
      <c r="S129" s="516">
        <f t="shared" si="320"/>
        <v>0</v>
      </c>
      <c r="T129" s="516">
        <f t="shared" si="320"/>
        <v>0</v>
      </c>
      <c r="U129" s="516">
        <f t="shared" si="320"/>
        <v>0</v>
      </c>
      <c r="V129" s="516">
        <f t="shared" si="320"/>
        <v>0</v>
      </c>
      <c r="W129" s="516">
        <f t="shared" si="320"/>
        <v>0</v>
      </c>
      <c r="X129" s="516">
        <f t="shared" si="320"/>
        <v>0</v>
      </c>
      <c r="Y129" s="516">
        <f t="shared" si="320"/>
        <v>0</v>
      </c>
      <c r="Z129" s="516">
        <f t="shared" si="320"/>
        <v>0</v>
      </c>
      <c r="AA129" s="516">
        <f t="shared" si="320"/>
        <v>0</v>
      </c>
      <c r="AB129" s="516">
        <f t="shared" si="320"/>
        <v>0</v>
      </c>
      <c r="AC129" s="516">
        <f t="shared" si="320"/>
        <v>0</v>
      </c>
      <c r="AD129" s="516">
        <f t="shared" si="320"/>
        <v>0</v>
      </c>
      <c r="AE129" s="516">
        <f t="shared" si="320"/>
        <v>0</v>
      </c>
      <c r="AF129" s="516">
        <f t="shared" si="320"/>
        <v>0</v>
      </c>
      <c r="AG129" s="516">
        <f t="shared" si="320"/>
        <v>0</v>
      </c>
      <c r="AH129" s="516">
        <f t="shared" si="320"/>
        <v>0</v>
      </c>
      <c r="AI129" s="516">
        <f t="shared" si="320"/>
        <v>0</v>
      </c>
      <c r="AJ129" s="516">
        <f t="shared" si="320"/>
        <v>0</v>
      </c>
      <c r="AK129" s="516">
        <f t="shared" si="320"/>
        <v>0</v>
      </c>
      <c r="AL129" s="516">
        <f t="shared" si="320"/>
        <v>0</v>
      </c>
      <c r="AM129" s="516">
        <f t="shared" si="320"/>
        <v>0</v>
      </c>
      <c r="AN129" s="516">
        <f t="shared" si="320"/>
        <v>0</v>
      </c>
      <c r="AO129" s="516">
        <f t="shared" si="320"/>
        <v>0</v>
      </c>
      <c r="AP129" s="516">
        <f t="shared" si="320"/>
        <v>0</v>
      </c>
      <c r="AQ129" s="516">
        <f t="shared" ref="AQ129:BH129" si="321">_xlfn.IFS(AQ114&lt;$F$116,0,AQ114&lt;$F$117,AQ114-$F$116,AQ114&gt;=$F$117,$F$117-$F$116)</f>
        <v>0</v>
      </c>
      <c r="AR129" s="516">
        <f t="shared" si="321"/>
        <v>0</v>
      </c>
      <c r="AS129" s="516">
        <f t="shared" si="321"/>
        <v>0</v>
      </c>
      <c r="AT129" s="516">
        <f t="shared" si="321"/>
        <v>0</v>
      </c>
      <c r="AU129" s="516">
        <f t="shared" si="321"/>
        <v>0</v>
      </c>
      <c r="AV129" s="516">
        <f t="shared" si="321"/>
        <v>0</v>
      </c>
      <c r="AW129" s="516">
        <f t="shared" si="321"/>
        <v>0</v>
      </c>
      <c r="AX129" s="516">
        <f t="shared" si="321"/>
        <v>0</v>
      </c>
      <c r="AY129" s="516">
        <f t="shared" si="321"/>
        <v>0</v>
      </c>
      <c r="AZ129" s="516">
        <f t="shared" si="321"/>
        <v>0</v>
      </c>
      <c r="BA129" s="516">
        <f t="shared" si="321"/>
        <v>0</v>
      </c>
      <c r="BB129" s="516">
        <f t="shared" si="321"/>
        <v>0</v>
      </c>
      <c r="BC129" s="516">
        <f t="shared" si="321"/>
        <v>0</v>
      </c>
      <c r="BD129" s="516">
        <f t="shared" si="321"/>
        <v>0</v>
      </c>
      <c r="BE129" s="516">
        <f t="shared" si="321"/>
        <v>0</v>
      </c>
      <c r="BF129" s="516">
        <f t="shared" si="321"/>
        <v>0</v>
      </c>
      <c r="BG129" s="516">
        <f t="shared" si="321"/>
        <v>0</v>
      </c>
      <c r="BH129" s="516">
        <f t="shared" si="321"/>
        <v>0</v>
      </c>
    </row>
    <row r="130" spans="1:60" s="516" customFormat="1" ht="12.9" customHeight="1" x14ac:dyDescent="0.3">
      <c r="D130" s="680"/>
      <c r="E130" s="516" t="s">
        <v>715</v>
      </c>
      <c r="G130" s="516" t="s">
        <v>205</v>
      </c>
      <c r="K130" s="516">
        <f t="shared" ref="K130:AP130" si="322">_xlfn.IFS(K114&lt;$F$117,0,K114&lt;$F$118,K114-$F$117,K114&gt;=$F$118,$F$118-$F$117)</f>
        <v>0</v>
      </c>
      <c r="L130" s="516">
        <f t="shared" si="322"/>
        <v>0</v>
      </c>
      <c r="M130" s="516">
        <f t="shared" si="322"/>
        <v>0</v>
      </c>
      <c r="N130" s="516">
        <f t="shared" si="322"/>
        <v>0</v>
      </c>
      <c r="O130" s="516">
        <f t="shared" si="322"/>
        <v>0</v>
      </c>
      <c r="P130" s="516">
        <f t="shared" si="322"/>
        <v>0</v>
      </c>
      <c r="Q130" s="516">
        <f t="shared" si="322"/>
        <v>0</v>
      </c>
      <c r="R130" s="516">
        <f t="shared" si="322"/>
        <v>0</v>
      </c>
      <c r="S130" s="516">
        <f t="shared" si="322"/>
        <v>0</v>
      </c>
      <c r="T130" s="516">
        <f t="shared" si="322"/>
        <v>0</v>
      </c>
      <c r="U130" s="516">
        <f t="shared" si="322"/>
        <v>0</v>
      </c>
      <c r="V130" s="516">
        <f t="shared" si="322"/>
        <v>0</v>
      </c>
      <c r="W130" s="516">
        <f t="shared" si="322"/>
        <v>0</v>
      </c>
      <c r="X130" s="516">
        <f t="shared" si="322"/>
        <v>0</v>
      </c>
      <c r="Y130" s="516">
        <f t="shared" si="322"/>
        <v>0</v>
      </c>
      <c r="Z130" s="516">
        <f t="shared" si="322"/>
        <v>0</v>
      </c>
      <c r="AA130" s="516">
        <f t="shared" si="322"/>
        <v>0</v>
      </c>
      <c r="AB130" s="516">
        <f t="shared" si="322"/>
        <v>0</v>
      </c>
      <c r="AC130" s="516">
        <f t="shared" si="322"/>
        <v>0</v>
      </c>
      <c r="AD130" s="516">
        <f t="shared" si="322"/>
        <v>0</v>
      </c>
      <c r="AE130" s="516">
        <f t="shared" si="322"/>
        <v>0</v>
      </c>
      <c r="AF130" s="516">
        <f t="shared" si="322"/>
        <v>0</v>
      </c>
      <c r="AG130" s="516">
        <f t="shared" si="322"/>
        <v>0</v>
      </c>
      <c r="AH130" s="516">
        <f t="shared" si="322"/>
        <v>0</v>
      </c>
      <c r="AI130" s="516">
        <f t="shared" si="322"/>
        <v>0</v>
      </c>
      <c r="AJ130" s="516">
        <f t="shared" si="322"/>
        <v>0</v>
      </c>
      <c r="AK130" s="516">
        <f t="shared" si="322"/>
        <v>0</v>
      </c>
      <c r="AL130" s="516">
        <f t="shared" si="322"/>
        <v>0</v>
      </c>
      <c r="AM130" s="516">
        <f t="shared" si="322"/>
        <v>0</v>
      </c>
      <c r="AN130" s="516">
        <f t="shared" si="322"/>
        <v>0</v>
      </c>
      <c r="AO130" s="516">
        <f t="shared" si="322"/>
        <v>0</v>
      </c>
      <c r="AP130" s="516">
        <f t="shared" si="322"/>
        <v>0</v>
      </c>
      <c r="AQ130" s="516">
        <f t="shared" ref="AQ130:BH130" si="323">_xlfn.IFS(AQ114&lt;$F$117,0,AQ114&lt;$F$118,AQ114-$F$117,AQ114&gt;=$F$118,$F$118-$F$117)</f>
        <v>0</v>
      </c>
      <c r="AR130" s="516">
        <f t="shared" si="323"/>
        <v>0</v>
      </c>
      <c r="AS130" s="516">
        <f t="shared" si="323"/>
        <v>0</v>
      </c>
      <c r="AT130" s="516">
        <f t="shared" si="323"/>
        <v>0</v>
      </c>
      <c r="AU130" s="516">
        <f t="shared" si="323"/>
        <v>0</v>
      </c>
      <c r="AV130" s="516">
        <f t="shared" si="323"/>
        <v>0</v>
      </c>
      <c r="AW130" s="516">
        <f t="shared" si="323"/>
        <v>0</v>
      </c>
      <c r="AX130" s="516">
        <f t="shared" si="323"/>
        <v>0</v>
      </c>
      <c r="AY130" s="516">
        <f t="shared" si="323"/>
        <v>0</v>
      </c>
      <c r="AZ130" s="516">
        <f t="shared" si="323"/>
        <v>0</v>
      </c>
      <c r="BA130" s="516">
        <f t="shared" si="323"/>
        <v>0</v>
      </c>
      <c r="BB130" s="516">
        <f t="shared" si="323"/>
        <v>0</v>
      </c>
      <c r="BC130" s="516">
        <f t="shared" si="323"/>
        <v>0</v>
      </c>
      <c r="BD130" s="516">
        <f t="shared" si="323"/>
        <v>0</v>
      </c>
      <c r="BE130" s="516">
        <f t="shared" si="323"/>
        <v>0</v>
      </c>
      <c r="BF130" s="516">
        <f t="shared" si="323"/>
        <v>0</v>
      </c>
      <c r="BG130" s="516">
        <f t="shared" si="323"/>
        <v>0</v>
      </c>
      <c r="BH130" s="516">
        <f t="shared" si="323"/>
        <v>0</v>
      </c>
    </row>
    <row r="131" spans="1:60" s="516" customFormat="1" ht="12.9" customHeight="1" x14ac:dyDescent="0.3">
      <c r="D131" s="680"/>
      <c r="E131" s="516" t="s">
        <v>716</v>
      </c>
      <c r="G131" s="516" t="s">
        <v>205</v>
      </c>
      <c r="K131" s="516">
        <f t="shared" ref="K131:AP131" si="324">_xlfn.IFS(K114&lt;$F$118,0,K114&lt;$F$119,K114-$F$118,K114&gt;=$F$119,$F$119-$F$118)</f>
        <v>0</v>
      </c>
      <c r="L131" s="516">
        <f t="shared" si="324"/>
        <v>0</v>
      </c>
      <c r="M131" s="516">
        <f t="shared" si="324"/>
        <v>0</v>
      </c>
      <c r="N131" s="516">
        <f t="shared" si="324"/>
        <v>0</v>
      </c>
      <c r="O131" s="516">
        <f t="shared" si="324"/>
        <v>0</v>
      </c>
      <c r="P131" s="516">
        <f t="shared" si="324"/>
        <v>0</v>
      </c>
      <c r="Q131" s="516">
        <f t="shared" si="324"/>
        <v>0</v>
      </c>
      <c r="R131" s="516">
        <f t="shared" si="324"/>
        <v>0</v>
      </c>
      <c r="S131" s="516">
        <f t="shared" si="324"/>
        <v>0</v>
      </c>
      <c r="T131" s="516">
        <f t="shared" si="324"/>
        <v>0</v>
      </c>
      <c r="U131" s="516">
        <f t="shared" si="324"/>
        <v>0</v>
      </c>
      <c r="V131" s="516">
        <f t="shared" si="324"/>
        <v>0</v>
      </c>
      <c r="W131" s="516">
        <f t="shared" si="324"/>
        <v>0</v>
      </c>
      <c r="X131" s="516">
        <f t="shared" si="324"/>
        <v>0</v>
      </c>
      <c r="Y131" s="516">
        <f t="shared" si="324"/>
        <v>0</v>
      </c>
      <c r="Z131" s="516">
        <f t="shared" si="324"/>
        <v>0</v>
      </c>
      <c r="AA131" s="516">
        <f t="shared" si="324"/>
        <v>0</v>
      </c>
      <c r="AB131" s="516">
        <f t="shared" si="324"/>
        <v>0</v>
      </c>
      <c r="AC131" s="516">
        <f t="shared" si="324"/>
        <v>0</v>
      </c>
      <c r="AD131" s="516">
        <f t="shared" si="324"/>
        <v>0</v>
      </c>
      <c r="AE131" s="516">
        <f t="shared" si="324"/>
        <v>0</v>
      </c>
      <c r="AF131" s="516">
        <f t="shared" si="324"/>
        <v>0</v>
      </c>
      <c r="AG131" s="516">
        <f t="shared" si="324"/>
        <v>0</v>
      </c>
      <c r="AH131" s="516">
        <f t="shared" si="324"/>
        <v>0</v>
      </c>
      <c r="AI131" s="516">
        <f t="shared" si="324"/>
        <v>0</v>
      </c>
      <c r="AJ131" s="516">
        <f t="shared" si="324"/>
        <v>0</v>
      </c>
      <c r="AK131" s="516">
        <f t="shared" si="324"/>
        <v>0</v>
      </c>
      <c r="AL131" s="516">
        <f t="shared" si="324"/>
        <v>0</v>
      </c>
      <c r="AM131" s="516">
        <f t="shared" si="324"/>
        <v>0</v>
      </c>
      <c r="AN131" s="516">
        <f t="shared" si="324"/>
        <v>0</v>
      </c>
      <c r="AO131" s="516">
        <f t="shared" si="324"/>
        <v>0</v>
      </c>
      <c r="AP131" s="516">
        <f t="shared" si="324"/>
        <v>0</v>
      </c>
      <c r="AQ131" s="516">
        <f t="shared" ref="AQ131:BH131" si="325">_xlfn.IFS(AQ114&lt;$F$118,0,AQ114&lt;$F$119,AQ114-$F$118,AQ114&gt;=$F$119,$F$119-$F$118)</f>
        <v>0</v>
      </c>
      <c r="AR131" s="516">
        <f t="shared" si="325"/>
        <v>0</v>
      </c>
      <c r="AS131" s="516">
        <f t="shared" si="325"/>
        <v>0</v>
      </c>
      <c r="AT131" s="516">
        <f t="shared" si="325"/>
        <v>0</v>
      </c>
      <c r="AU131" s="516">
        <f t="shared" si="325"/>
        <v>0</v>
      </c>
      <c r="AV131" s="516">
        <f t="shared" si="325"/>
        <v>0</v>
      </c>
      <c r="AW131" s="516">
        <f t="shared" si="325"/>
        <v>0</v>
      </c>
      <c r="AX131" s="516">
        <f t="shared" si="325"/>
        <v>0</v>
      </c>
      <c r="AY131" s="516">
        <f t="shared" si="325"/>
        <v>0</v>
      </c>
      <c r="AZ131" s="516">
        <f t="shared" si="325"/>
        <v>0</v>
      </c>
      <c r="BA131" s="516">
        <f t="shared" si="325"/>
        <v>0</v>
      </c>
      <c r="BB131" s="516">
        <f t="shared" si="325"/>
        <v>0</v>
      </c>
      <c r="BC131" s="516">
        <f t="shared" si="325"/>
        <v>0</v>
      </c>
      <c r="BD131" s="516">
        <f t="shared" si="325"/>
        <v>0</v>
      </c>
      <c r="BE131" s="516">
        <f t="shared" si="325"/>
        <v>0</v>
      </c>
      <c r="BF131" s="516">
        <f t="shared" si="325"/>
        <v>0</v>
      </c>
      <c r="BG131" s="516">
        <f t="shared" si="325"/>
        <v>0</v>
      </c>
      <c r="BH131" s="516">
        <f t="shared" si="325"/>
        <v>0</v>
      </c>
    </row>
    <row r="132" spans="1:60" s="516" customFormat="1" ht="12.9" customHeight="1" x14ac:dyDescent="0.3">
      <c r="D132" s="680"/>
      <c r="E132" s="516" t="s">
        <v>717</v>
      </c>
      <c r="G132" s="516" t="s">
        <v>205</v>
      </c>
      <c r="K132" s="516">
        <f t="shared" ref="K132:AP132" si="326">_xlfn.IFS(K114&lt;$F$119,0,K114&lt;$F$120,K114-$F$119,K114&gt;=$F$120,$F$120-$F$119)</f>
        <v>0</v>
      </c>
      <c r="L132" s="516">
        <f t="shared" si="326"/>
        <v>0</v>
      </c>
      <c r="M132" s="516">
        <f t="shared" si="326"/>
        <v>0</v>
      </c>
      <c r="N132" s="516">
        <f t="shared" si="326"/>
        <v>0</v>
      </c>
      <c r="O132" s="516">
        <f t="shared" si="326"/>
        <v>0</v>
      </c>
      <c r="P132" s="516">
        <f t="shared" si="326"/>
        <v>0</v>
      </c>
      <c r="Q132" s="516">
        <f t="shared" si="326"/>
        <v>0</v>
      </c>
      <c r="R132" s="516">
        <f t="shared" si="326"/>
        <v>0</v>
      </c>
      <c r="S132" s="516">
        <f t="shared" si="326"/>
        <v>0</v>
      </c>
      <c r="T132" s="516">
        <f t="shared" si="326"/>
        <v>0</v>
      </c>
      <c r="U132" s="516">
        <f t="shared" si="326"/>
        <v>0</v>
      </c>
      <c r="V132" s="516">
        <f t="shared" si="326"/>
        <v>0</v>
      </c>
      <c r="W132" s="516">
        <f t="shared" si="326"/>
        <v>0</v>
      </c>
      <c r="X132" s="516">
        <f t="shared" si="326"/>
        <v>0</v>
      </c>
      <c r="Y132" s="516">
        <f t="shared" si="326"/>
        <v>0</v>
      </c>
      <c r="Z132" s="516">
        <f t="shared" si="326"/>
        <v>0</v>
      </c>
      <c r="AA132" s="516">
        <f t="shared" si="326"/>
        <v>0</v>
      </c>
      <c r="AB132" s="516">
        <f t="shared" si="326"/>
        <v>0</v>
      </c>
      <c r="AC132" s="516">
        <f t="shared" si="326"/>
        <v>0</v>
      </c>
      <c r="AD132" s="516">
        <f t="shared" si="326"/>
        <v>0</v>
      </c>
      <c r="AE132" s="516">
        <f t="shared" si="326"/>
        <v>0</v>
      </c>
      <c r="AF132" s="516">
        <f t="shared" si="326"/>
        <v>0</v>
      </c>
      <c r="AG132" s="516">
        <f t="shared" si="326"/>
        <v>0</v>
      </c>
      <c r="AH132" s="516">
        <f t="shared" si="326"/>
        <v>0</v>
      </c>
      <c r="AI132" s="516">
        <f t="shared" si="326"/>
        <v>0</v>
      </c>
      <c r="AJ132" s="516">
        <f t="shared" si="326"/>
        <v>0</v>
      </c>
      <c r="AK132" s="516">
        <f t="shared" si="326"/>
        <v>0</v>
      </c>
      <c r="AL132" s="516">
        <f t="shared" si="326"/>
        <v>0</v>
      </c>
      <c r="AM132" s="516">
        <f t="shared" si="326"/>
        <v>0</v>
      </c>
      <c r="AN132" s="516">
        <f t="shared" si="326"/>
        <v>0</v>
      </c>
      <c r="AO132" s="516">
        <f t="shared" si="326"/>
        <v>0</v>
      </c>
      <c r="AP132" s="516">
        <f t="shared" si="326"/>
        <v>0</v>
      </c>
      <c r="AQ132" s="516">
        <f t="shared" ref="AQ132:BH132" si="327">_xlfn.IFS(AQ114&lt;$F$119,0,AQ114&lt;$F$120,AQ114-$F$119,AQ114&gt;=$F$120,$F$120-$F$119)</f>
        <v>0</v>
      </c>
      <c r="AR132" s="516">
        <f t="shared" si="327"/>
        <v>0</v>
      </c>
      <c r="AS132" s="516">
        <f t="shared" si="327"/>
        <v>0</v>
      </c>
      <c r="AT132" s="516">
        <f t="shared" si="327"/>
        <v>0</v>
      </c>
      <c r="AU132" s="516">
        <f t="shared" si="327"/>
        <v>0</v>
      </c>
      <c r="AV132" s="516">
        <f t="shared" si="327"/>
        <v>0</v>
      </c>
      <c r="AW132" s="516">
        <f t="shared" si="327"/>
        <v>0</v>
      </c>
      <c r="AX132" s="516">
        <f t="shared" si="327"/>
        <v>0</v>
      </c>
      <c r="AY132" s="516">
        <f t="shared" si="327"/>
        <v>0</v>
      </c>
      <c r="AZ132" s="516">
        <f t="shared" si="327"/>
        <v>0</v>
      </c>
      <c r="BA132" s="516">
        <f t="shared" si="327"/>
        <v>0</v>
      </c>
      <c r="BB132" s="516">
        <f t="shared" si="327"/>
        <v>0</v>
      </c>
      <c r="BC132" s="516">
        <f t="shared" si="327"/>
        <v>0</v>
      </c>
      <c r="BD132" s="516">
        <f t="shared" si="327"/>
        <v>0</v>
      </c>
      <c r="BE132" s="516">
        <f t="shared" si="327"/>
        <v>0</v>
      </c>
      <c r="BF132" s="516">
        <f t="shared" si="327"/>
        <v>0</v>
      </c>
      <c r="BG132" s="516">
        <f t="shared" si="327"/>
        <v>0</v>
      </c>
      <c r="BH132" s="516">
        <f t="shared" si="327"/>
        <v>0</v>
      </c>
    </row>
    <row r="133" spans="1:60" s="516" customFormat="1" ht="12.9" customHeight="1" x14ac:dyDescent="0.3">
      <c r="D133" s="680"/>
      <c r="E133" s="516" t="s">
        <v>718</v>
      </c>
      <c r="K133" s="516">
        <f t="shared" ref="K133:AP133" si="328">IF(K114&lt;$F$120,0,K114-$F$120)</f>
        <v>0</v>
      </c>
      <c r="L133" s="516">
        <f t="shared" si="328"/>
        <v>0</v>
      </c>
      <c r="M133" s="516">
        <f t="shared" si="328"/>
        <v>0</v>
      </c>
      <c r="N133" s="516">
        <f t="shared" si="328"/>
        <v>0</v>
      </c>
      <c r="O133" s="516">
        <f t="shared" si="328"/>
        <v>0</v>
      </c>
      <c r="P133" s="516">
        <f t="shared" si="328"/>
        <v>0</v>
      </c>
      <c r="Q133" s="516">
        <f t="shared" si="328"/>
        <v>0</v>
      </c>
      <c r="R133" s="516">
        <f t="shared" si="328"/>
        <v>0</v>
      </c>
      <c r="S133" s="516">
        <f t="shared" si="328"/>
        <v>0</v>
      </c>
      <c r="T133" s="516">
        <f t="shared" si="328"/>
        <v>0</v>
      </c>
      <c r="U133" s="516">
        <f t="shared" si="328"/>
        <v>0</v>
      </c>
      <c r="V133" s="516">
        <f t="shared" si="328"/>
        <v>0</v>
      </c>
      <c r="W133" s="516">
        <f t="shared" si="328"/>
        <v>0</v>
      </c>
      <c r="X133" s="516">
        <f t="shared" si="328"/>
        <v>0</v>
      </c>
      <c r="Y133" s="516">
        <f t="shared" si="328"/>
        <v>0</v>
      </c>
      <c r="Z133" s="516">
        <f t="shared" si="328"/>
        <v>0</v>
      </c>
      <c r="AA133" s="516">
        <f t="shared" si="328"/>
        <v>0</v>
      </c>
      <c r="AB133" s="516">
        <f t="shared" si="328"/>
        <v>0</v>
      </c>
      <c r="AC133" s="516">
        <f t="shared" si="328"/>
        <v>0</v>
      </c>
      <c r="AD133" s="516">
        <f t="shared" si="328"/>
        <v>0</v>
      </c>
      <c r="AE133" s="516">
        <f t="shared" si="328"/>
        <v>0</v>
      </c>
      <c r="AF133" s="516">
        <f t="shared" si="328"/>
        <v>0</v>
      </c>
      <c r="AG133" s="516">
        <f t="shared" si="328"/>
        <v>0</v>
      </c>
      <c r="AH133" s="516">
        <f t="shared" si="328"/>
        <v>0</v>
      </c>
      <c r="AI133" s="516">
        <f t="shared" si="328"/>
        <v>0</v>
      </c>
      <c r="AJ133" s="516">
        <f t="shared" si="328"/>
        <v>0</v>
      </c>
      <c r="AK133" s="516">
        <f t="shared" si="328"/>
        <v>0</v>
      </c>
      <c r="AL133" s="516">
        <f t="shared" si="328"/>
        <v>0</v>
      </c>
      <c r="AM133" s="516">
        <f t="shared" si="328"/>
        <v>0</v>
      </c>
      <c r="AN133" s="516">
        <f t="shared" si="328"/>
        <v>0</v>
      </c>
      <c r="AO133" s="516">
        <f t="shared" si="328"/>
        <v>0</v>
      </c>
      <c r="AP133" s="516">
        <f t="shared" si="328"/>
        <v>0</v>
      </c>
      <c r="AQ133" s="516">
        <f t="shared" ref="AQ133:BH133" si="329">IF(AQ114&lt;$F$120,0,AQ114-$F$120)</f>
        <v>0</v>
      </c>
      <c r="AR133" s="516">
        <f t="shared" si="329"/>
        <v>0</v>
      </c>
      <c r="AS133" s="516">
        <f t="shared" si="329"/>
        <v>0</v>
      </c>
      <c r="AT133" s="516">
        <f t="shared" si="329"/>
        <v>0</v>
      </c>
      <c r="AU133" s="516">
        <f t="shared" si="329"/>
        <v>0</v>
      </c>
      <c r="AV133" s="516">
        <f t="shared" si="329"/>
        <v>0</v>
      </c>
      <c r="AW133" s="516">
        <f t="shared" si="329"/>
        <v>0</v>
      </c>
      <c r="AX133" s="516">
        <f t="shared" si="329"/>
        <v>0</v>
      </c>
      <c r="AY133" s="516">
        <f t="shared" si="329"/>
        <v>0</v>
      </c>
      <c r="AZ133" s="516">
        <f t="shared" si="329"/>
        <v>0</v>
      </c>
      <c r="BA133" s="516">
        <f t="shared" si="329"/>
        <v>0</v>
      </c>
      <c r="BB133" s="516">
        <f t="shared" si="329"/>
        <v>0</v>
      </c>
      <c r="BC133" s="516">
        <f t="shared" si="329"/>
        <v>0</v>
      </c>
      <c r="BD133" s="516">
        <f t="shared" si="329"/>
        <v>0</v>
      </c>
      <c r="BE133" s="516">
        <f t="shared" si="329"/>
        <v>0</v>
      </c>
      <c r="BF133" s="516">
        <f t="shared" si="329"/>
        <v>0</v>
      </c>
      <c r="BG133" s="516">
        <f t="shared" si="329"/>
        <v>0</v>
      </c>
      <c r="BH133" s="516">
        <f t="shared" si="329"/>
        <v>0</v>
      </c>
    </row>
    <row r="134" spans="1:60" s="492" customFormat="1" ht="12.9" customHeight="1" x14ac:dyDescent="0.3">
      <c r="A134" s="516"/>
      <c r="B134" s="679"/>
      <c r="C134" s="685"/>
      <c r="D134" s="610"/>
      <c r="E134" s="289" t="s">
        <v>719</v>
      </c>
      <c r="F134" s="698">
        <f xml:space="preserve"> IF( SUM(K134:BH134) &lt;&gt; 0, 1, 0)</f>
        <v>0</v>
      </c>
      <c r="G134" s="289" t="s">
        <v>148</v>
      </c>
      <c r="H134" s="289"/>
      <c r="I134" s="289"/>
      <c r="J134" s="289"/>
      <c r="K134" s="611">
        <f t="shared" ref="K134:AP134" si="330" xml:space="preserve"> IF( ABS(SUM(K128:K133)-K114) &gt; CHK_TOL, 1, 0)</f>
        <v>0</v>
      </c>
      <c r="L134" s="611">
        <f t="shared" si="330"/>
        <v>0</v>
      </c>
      <c r="M134" s="611">
        <f t="shared" si="330"/>
        <v>0</v>
      </c>
      <c r="N134" s="611">
        <f t="shared" si="330"/>
        <v>0</v>
      </c>
      <c r="O134" s="611">
        <f t="shared" si="330"/>
        <v>0</v>
      </c>
      <c r="P134" s="611">
        <f t="shared" si="330"/>
        <v>0</v>
      </c>
      <c r="Q134" s="611">
        <f t="shared" si="330"/>
        <v>0</v>
      </c>
      <c r="R134" s="611">
        <f t="shared" si="330"/>
        <v>0</v>
      </c>
      <c r="S134" s="611">
        <f t="shared" si="330"/>
        <v>0</v>
      </c>
      <c r="T134" s="611">
        <f t="shared" si="330"/>
        <v>0</v>
      </c>
      <c r="U134" s="611">
        <f t="shared" si="330"/>
        <v>0</v>
      </c>
      <c r="V134" s="611">
        <f t="shared" si="330"/>
        <v>0</v>
      </c>
      <c r="W134" s="611">
        <f t="shared" si="330"/>
        <v>0</v>
      </c>
      <c r="X134" s="611">
        <f t="shared" si="330"/>
        <v>0</v>
      </c>
      <c r="Y134" s="611">
        <f t="shared" si="330"/>
        <v>0</v>
      </c>
      <c r="Z134" s="611">
        <f t="shared" si="330"/>
        <v>0</v>
      </c>
      <c r="AA134" s="611">
        <f t="shared" si="330"/>
        <v>0</v>
      </c>
      <c r="AB134" s="611">
        <f t="shared" si="330"/>
        <v>0</v>
      </c>
      <c r="AC134" s="611">
        <f t="shared" si="330"/>
        <v>0</v>
      </c>
      <c r="AD134" s="611">
        <f t="shared" si="330"/>
        <v>0</v>
      </c>
      <c r="AE134" s="611">
        <f t="shared" si="330"/>
        <v>0</v>
      </c>
      <c r="AF134" s="611">
        <f t="shared" si="330"/>
        <v>0</v>
      </c>
      <c r="AG134" s="611">
        <f t="shared" si="330"/>
        <v>0</v>
      </c>
      <c r="AH134" s="611">
        <f t="shared" si="330"/>
        <v>0</v>
      </c>
      <c r="AI134" s="611">
        <f t="shared" si="330"/>
        <v>0</v>
      </c>
      <c r="AJ134" s="611">
        <f t="shared" si="330"/>
        <v>0</v>
      </c>
      <c r="AK134" s="611">
        <f t="shared" si="330"/>
        <v>0</v>
      </c>
      <c r="AL134" s="611">
        <f t="shared" si="330"/>
        <v>0</v>
      </c>
      <c r="AM134" s="611">
        <f t="shared" si="330"/>
        <v>0</v>
      </c>
      <c r="AN134" s="611">
        <f t="shared" si="330"/>
        <v>0</v>
      </c>
      <c r="AO134" s="611">
        <f t="shared" si="330"/>
        <v>0</v>
      </c>
      <c r="AP134" s="611">
        <f t="shared" si="330"/>
        <v>0</v>
      </c>
      <c r="AQ134" s="611">
        <f t="shared" ref="AQ134:BH134" si="331" xml:space="preserve"> IF( ABS(SUM(AQ128:AQ133)-AQ114) &gt; CHK_TOL, 1, 0)</f>
        <v>0</v>
      </c>
      <c r="AR134" s="611">
        <f t="shared" si="331"/>
        <v>0</v>
      </c>
      <c r="AS134" s="611">
        <f t="shared" si="331"/>
        <v>0</v>
      </c>
      <c r="AT134" s="611">
        <f t="shared" si="331"/>
        <v>0</v>
      </c>
      <c r="AU134" s="611">
        <f t="shared" si="331"/>
        <v>0</v>
      </c>
      <c r="AV134" s="611">
        <f t="shared" si="331"/>
        <v>0</v>
      </c>
      <c r="AW134" s="611">
        <f t="shared" si="331"/>
        <v>0</v>
      </c>
      <c r="AX134" s="611">
        <f t="shared" si="331"/>
        <v>0</v>
      </c>
      <c r="AY134" s="611">
        <f t="shared" si="331"/>
        <v>0</v>
      </c>
      <c r="AZ134" s="611">
        <f t="shared" si="331"/>
        <v>0</v>
      </c>
      <c r="BA134" s="611">
        <f t="shared" si="331"/>
        <v>0</v>
      </c>
      <c r="BB134" s="611">
        <f t="shared" si="331"/>
        <v>0</v>
      </c>
      <c r="BC134" s="611">
        <f t="shared" si="331"/>
        <v>0</v>
      </c>
      <c r="BD134" s="611">
        <f t="shared" si="331"/>
        <v>0</v>
      </c>
      <c r="BE134" s="611">
        <f t="shared" si="331"/>
        <v>0</v>
      </c>
      <c r="BF134" s="611">
        <f t="shared" si="331"/>
        <v>0</v>
      </c>
      <c r="BG134" s="611">
        <f t="shared" si="331"/>
        <v>0</v>
      </c>
      <c r="BH134" s="611">
        <f t="shared" si="331"/>
        <v>0</v>
      </c>
    </row>
    <row r="135" spans="1:60" s="503" customFormat="1" ht="12.9" customHeight="1" x14ac:dyDescent="0.3">
      <c r="B135" s="709"/>
      <c r="C135" s="620" t="s">
        <v>720</v>
      </c>
      <c r="D135" s="505"/>
      <c r="F135" s="515"/>
    </row>
    <row r="136" spans="1:60" s="508" customFormat="1" ht="12.9" customHeight="1" x14ac:dyDescent="0.3">
      <c r="A136" s="582"/>
      <c r="B136" s="628"/>
      <c r="C136" s="629"/>
      <c r="D136" s="712"/>
      <c r="E136" s="493" t="str">
        <f xml:space="preserve"> E$113</f>
        <v>Production days per year</v>
      </c>
      <c r="F136" s="493">
        <f t="shared" ref="F136:BH136" si="332" xml:space="preserve"> F$113</f>
        <v>350</v>
      </c>
      <c r="G136" s="493" t="str">
        <f t="shared" si="332"/>
        <v>days</v>
      </c>
      <c r="H136" s="493">
        <f t="shared" si="332"/>
        <v>0</v>
      </c>
      <c r="I136" s="493">
        <f t="shared" si="332"/>
        <v>0</v>
      </c>
      <c r="J136" s="493">
        <f t="shared" si="332"/>
        <v>0</v>
      </c>
      <c r="K136" s="493">
        <f t="shared" si="332"/>
        <v>0</v>
      </c>
      <c r="L136" s="493">
        <f t="shared" si="332"/>
        <v>0</v>
      </c>
      <c r="M136" s="493">
        <f t="shared" si="332"/>
        <v>0</v>
      </c>
      <c r="N136" s="493">
        <f t="shared" si="332"/>
        <v>0</v>
      </c>
      <c r="O136" s="493">
        <f t="shared" si="332"/>
        <v>0</v>
      </c>
      <c r="P136" s="493">
        <f t="shared" si="332"/>
        <v>0</v>
      </c>
      <c r="Q136" s="493">
        <f t="shared" si="332"/>
        <v>0</v>
      </c>
      <c r="R136" s="493">
        <f t="shared" si="332"/>
        <v>0</v>
      </c>
      <c r="S136" s="493">
        <f t="shared" si="332"/>
        <v>0</v>
      </c>
      <c r="T136" s="493">
        <f t="shared" si="332"/>
        <v>0</v>
      </c>
      <c r="U136" s="493">
        <f t="shared" si="332"/>
        <v>0</v>
      </c>
      <c r="V136" s="493">
        <f t="shared" si="332"/>
        <v>0</v>
      </c>
      <c r="W136" s="493">
        <f t="shared" si="332"/>
        <v>0</v>
      </c>
      <c r="X136" s="493">
        <f t="shared" si="332"/>
        <v>0</v>
      </c>
      <c r="Y136" s="493">
        <f t="shared" si="332"/>
        <v>0</v>
      </c>
      <c r="Z136" s="493">
        <f t="shared" si="332"/>
        <v>0</v>
      </c>
      <c r="AA136" s="493">
        <f t="shared" si="332"/>
        <v>0</v>
      </c>
      <c r="AB136" s="493">
        <f t="shared" si="332"/>
        <v>0</v>
      </c>
      <c r="AC136" s="493">
        <f t="shared" si="332"/>
        <v>0</v>
      </c>
      <c r="AD136" s="493">
        <f t="shared" si="332"/>
        <v>0</v>
      </c>
      <c r="AE136" s="493">
        <f t="shared" si="332"/>
        <v>0</v>
      </c>
      <c r="AF136" s="493">
        <f t="shared" si="332"/>
        <v>0</v>
      </c>
      <c r="AG136" s="493">
        <f t="shared" si="332"/>
        <v>0</v>
      </c>
      <c r="AH136" s="493">
        <f t="shared" si="332"/>
        <v>0</v>
      </c>
      <c r="AI136" s="493">
        <f t="shared" si="332"/>
        <v>0</v>
      </c>
      <c r="AJ136" s="493">
        <f t="shared" si="332"/>
        <v>0</v>
      </c>
      <c r="AK136" s="493">
        <f t="shared" si="332"/>
        <v>0</v>
      </c>
      <c r="AL136" s="493">
        <f t="shared" si="332"/>
        <v>0</v>
      </c>
      <c r="AM136" s="493">
        <f t="shared" si="332"/>
        <v>0</v>
      </c>
      <c r="AN136" s="493">
        <f t="shared" si="332"/>
        <v>0</v>
      </c>
      <c r="AO136" s="493">
        <f t="shared" si="332"/>
        <v>0</v>
      </c>
      <c r="AP136" s="493">
        <f t="shared" si="332"/>
        <v>0</v>
      </c>
      <c r="AQ136" s="493">
        <f t="shared" si="332"/>
        <v>0</v>
      </c>
      <c r="AR136" s="493">
        <f t="shared" si="332"/>
        <v>0</v>
      </c>
      <c r="AS136" s="493">
        <f t="shared" si="332"/>
        <v>0</v>
      </c>
      <c r="AT136" s="493">
        <f t="shared" si="332"/>
        <v>0</v>
      </c>
      <c r="AU136" s="493">
        <f t="shared" si="332"/>
        <v>0</v>
      </c>
      <c r="AV136" s="493">
        <f t="shared" si="332"/>
        <v>0</v>
      </c>
      <c r="AW136" s="493">
        <f t="shared" si="332"/>
        <v>0</v>
      </c>
      <c r="AX136" s="493">
        <f t="shared" si="332"/>
        <v>0</v>
      </c>
      <c r="AY136" s="493">
        <f t="shared" si="332"/>
        <v>0</v>
      </c>
      <c r="AZ136" s="493">
        <f t="shared" si="332"/>
        <v>0</v>
      </c>
      <c r="BA136" s="493">
        <f t="shared" si="332"/>
        <v>0</v>
      </c>
      <c r="BB136" s="493">
        <f t="shared" si="332"/>
        <v>0</v>
      </c>
      <c r="BC136" s="493">
        <f t="shared" si="332"/>
        <v>0</v>
      </c>
      <c r="BD136" s="493">
        <f t="shared" si="332"/>
        <v>0</v>
      </c>
      <c r="BE136" s="493">
        <f t="shared" si="332"/>
        <v>0</v>
      </c>
      <c r="BF136" s="493">
        <f t="shared" si="332"/>
        <v>0</v>
      </c>
      <c r="BG136" s="493">
        <f t="shared" si="332"/>
        <v>0</v>
      </c>
      <c r="BH136" s="493">
        <f t="shared" si="332"/>
        <v>0</v>
      </c>
    </row>
    <row r="137" spans="1:60" s="493" customFormat="1" ht="12.9" customHeight="1" x14ac:dyDescent="0.3">
      <c r="A137" s="472"/>
      <c r="B137" s="472"/>
      <c r="C137" s="620"/>
      <c r="D137" s="680"/>
      <c r="E137" s="516" t="s">
        <v>721</v>
      </c>
      <c r="F137" s="516"/>
      <c r="G137" s="516" t="s">
        <v>722</v>
      </c>
      <c r="H137" s="516"/>
      <c r="I137" s="516">
        <f xml:space="preserve"> SUM(K137:BH137)</f>
        <v>20.999999999999996</v>
      </c>
      <c r="J137" s="516"/>
      <c r="K137" s="516">
        <f xml:space="preserve"> K128 * $F$136 / 10 ^ 3</f>
        <v>0</v>
      </c>
      <c r="L137" s="516">
        <f t="shared" ref="L137:BH137" si="333" xml:space="preserve"> L128 * $F$136 / 10 ^ 3</f>
        <v>0</v>
      </c>
      <c r="M137" s="516">
        <f t="shared" si="333"/>
        <v>0</v>
      </c>
      <c r="N137" s="516">
        <f t="shared" si="333"/>
        <v>0</v>
      </c>
      <c r="O137" s="516">
        <f t="shared" si="333"/>
        <v>0</v>
      </c>
      <c r="P137" s="516">
        <f t="shared" si="333"/>
        <v>0</v>
      </c>
      <c r="Q137" s="516">
        <f t="shared" si="333"/>
        <v>0</v>
      </c>
      <c r="R137" s="516">
        <f t="shared" si="333"/>
        <v>0</v>
      </c>
      <c r="S137" s="516">
        <f t="shared" si="333"/>
        <v>0</v>
      </c>
      <c r="T137" s="516">
        <f t="shared" si="333"/>
        <v>0.29399999999999998</v>
      </c>
      <c r="U137" s="516">
        <f t="shared" si="333"/>
        <v>0.71400000000000008</v>
      </c>
      <c r="V137" s="516">
        <f t="shared" si="333"/>
        <v>0.71400000000000008</v>
      </c>
      <c r="W137" s="516">
        <f t="shared" si="333"/>
        <v>0.71400000000000008</v>
      </c>
      <c r="X137" s="516">
        <f t="shared" si="333"/>
        <v>0.71400000000000008</v>
      </c>
      <c r="Y137" s="516">
        <f t="shared" si="333"/>
        <v>0.71400000000000008</v>
      </c>
      <c r="Z137" s="516">
        <f t="shared" si="333"/>
        <v>0.71400000000000008</v>
      </c>
      <c r="AA137" s="516">
        <f t="shared" si="333"/>
        <v>0.71400000000000008</v>
      </c>
      <c r="AB137" s="516">
        <f t="shared" si="333"/>
        <v>0.71400000000000008</v>
      </c>
      <c r="AC137" s="516">
        <f t="shared" si="333"/>
        <v>0.71400000000000008</v>
      </c>
      <c r="AD137" s="516">
        <f t="shared" si="333"/>
        <v>0.71400000000000008</v>
      </c>
      <c r="AE137" s="516">
        <f t="shared" si="333"/>
        <v>0.71400000000000008</v>
      </c>
      <c r="AF137" s="516">
        <f t="shared" si="333"/>
        <v>0.71400000000000008</v>
      </c>
      <c r="AG137" s="516">
        <f t="shared" si="333"/>
        <v>0.71400000000000008</v>
      </c>
      <c r="AH137" s="516">
        <f t="shared" si="333"/>
        <v>0.71400000000000008</v>
      </c>
      <c r="AI137" s="516">
        <f t="shared" si="333"/>
        <v>0.71400000000000008</v>
      </c>
      <c r="AJ137" s="516">
        <f t="shared" si="333"/>
        <v>0.71400000000000008</v>
      </c>
      <c r="AK137" s="516">
        <f t="shared" si="333"/>
        <v>0.71400000000000008</v>
      </c>
      <c r="AL137" s="516">
        <f t="shared" si="333"/>
        <v>0.71400000000000008</v>
      </c>
      <c r="AM137" s="516">
        <f t="shared" si="333"/>
        <v>0.71400000000000008</v>
      </c>
      <c r="AN137" s="516">
        <f t="shared" si="333"/>
        <v>0.71400000000000008</v>
      </c>
      <c r="AO137" s="516">
        <f t="shared" si="333"/>
        <v>0.71400000000000008</v>
      </c>
      <c r="AP137" s="516">
        <f t="shared" si="333"/>
        <v>0.71400000000000008</v>
      </c>
      <c r="AQ137" s="516">
        <f t="shared" si="333"/>
        <v>0.71400000000000008</v>
      </c>
      <c r="AR137" s="516">
        <f t="shared" si="333"/>
        <v>0.71400000000000008</v>
      </c>
      <c r="AS137" s="516">
        <f t="shared" si="333"/>
        <v>0.71400000000000008</v>
      </c>
      <c r="AT137" s="516">
        <f t="shared" si="333"/>
        <v>0.71400000000000008</v>
      </c>
      <c r="AU137" s="516">
        <f t="shared" si="333"/>
        <v>0.71400000000000008</v>
      </c>
      <c r="AV137" s="516">
        <f t="shared" si="333"/>
        <v>0.71400000000000008</v>
      </c>
      <c r="AW137" s="516">
        <f t="shared" si="333"/>
        <v>0.71400000000000008</v>
      </c>
      <c r="AX137" s="516">
        <f t="shared" si="333"/>
        <v>0</v>
      </c>
      <c r="AY137" s="516">
        <f t="shared" si="333"/>
        <v>0</v>
      </c>
      <c r="AZ137" s="516">
        <f t="shared" si="333"/>
        <v>0</v>
      </c>
      <c r="BA137" s="516">
        <f t="shared" si="333"/>
        <v>0</v>
      </c>
      <c r="BB137" s="516">
        <f t="shared" si="333"/>
        <v>0</v>
      </c>
      <c r="BC137" s="516">
        <f t="shared" si="333"/>
        <v>0</v>
      </c>
      <c r="BD137" s="516">
        <f t="shared" si="333"/>
        <v>0</v>
      </c>
      <c r="BE137" s="516">
        <f t="shared" si="333"/>
        <v>0</v>
      </c>
      <c r="BF137" s="516">
        <f t="shared" si="333"/>
        <v>0</v>
      </c>
      <c r="BG137" s="516">
        <f t="shared" si="333"/>
        <v>0</v>
      </c>
      <c r="BH137" s="516">
        <f t="shared" si="333"/>
        <v>0</v>
      </c>
    </row>
    <row r="138" spans="1:60" s="493" customFormat="1" ht="12.9" customHeight="1" x14ac:dyDescent="0.3">
      <c r="A138" s="472"/>
      <c r="B138" s="472"/>
      <c r="C138" s="620"/>
      <c r="D138" s="680"/>
      <c r="E138" s="516" t="s">
        <v>723</v>
      </c>
      <c r="F138" s="516"/>
      <c r="G138" s="516" t="s">
        <v>722</v>
      </c>
      <c r="H138" s="516"/>
      <c r="I138" s="516">
        <f t="shared" ref="I138:I142" si="334" xml:space="preserve"> SUM(K138:BH138)</f>
        <v>0</v>
      </c>
      <c r="J138" s="516"/>
      <c r="K138" s="516">
        <f t="shared" ref="K138:BH138" si="335" xml:space="preserve"> K129 * $F$136 / 10 ^ 3</f>
        <v>0</v>
      </c>
      <c r="L138" s="516">
        <f t="shared" si="335"/>
        <v>0</v>
      </c>
      <c r="M138" s="516">
        <f t="shared" si="335"/>
        <v>0</v>
      </c>
      <c r="N138" s="516">
        <f t="shared" si="335"/>
        <v>0</v>
      </c>
      <c r="O138" s="516">
        <f t="shared" si="335"/>
        <v>0</v>
      </c>
      <c r="P138" s="516">
        <f t="shared" si="335"/>
        <v>0</v>
      </c>
      <c r="Q138" s="516">
        <f t="shared" si="335"/>
        <v>0</v>
      </c>
      <c r="R138" s="516">
        <f t="shared" si="335"/>
        <v>0</v>
      </c>
      <c r="S138" s="516">
        <f t="shared" si="335"/>
        <v>0</v>
      </c>
      <c r="T138" s="516">
        <f t="shared" si="335"/>
        <v>0</v>
      </c>
      <c r="U138" s="516">
        <f t="shared" si="335"/>
        <v>0</v>
      </c>
      <c r="V138" s="516">
        <f t="shared" si="335"/>
        <v>0</v>
      </c>
      <c r="W138" s="516">
        <f t="shared" si="335"/>
        <v>0</v>
      </c>
      <c r="X138" s="516">
        <f t="shared" si="335"/>
        <v>0</v>
      </c>
      <c r="Y138" s="516">
        <f t="shared" si="335"/>
        <v>0</v>
      </c>
      <c r="Z138" s="516">
        <f t="shared" si="335"/>
        <v>0</v>
      </c>
      <c r="AA138" s="516">
        <f t="shared" si="335"/>
        <v>0</v>
      </c>
      <c r="AB138" s="516">
        <f t="shared" si="335"/>
        <v>0</v>
      </c>
      <c r="AC138" s="516">
        <f t="shared" si="335"/>
        <v>0</v>
      </c>
      <c r="AD138" s="516">
        <f t="shared" si="335"/>
        <v>0</v>
      </c>
      <c r="AE138" s="516">
        <f t="shared" si="335"/>
        <v>0</v>
      </c>
      <c r="AF138" s="516">
        <f t="shared" si="335"/>
        <v>0</v>
      </c>
      <c r="AG138" s="516">
        <f t="shared" si="335"/>
        <v>0</v>
      </c>
      <c r="AH138" s="516">
        <f t="shared" si="335"/>
        <v>0</v>
      </c>
      <c r="AI138" s="516">
        <f t="shared" si="335"/>
        <v>0</v>
      </c>
      <c r="AJ138" s="516">
        <f t="shared" si="335"/>
        <v>0</v>
      </c>
      <c r="AK138" s="516">
        <f t="shared" si="335"/>
        <v>0</v>
      </c>
      <c r="AL138" s="516">
        <f t="shared" si="335"/>
        <v>0</v>
      </c>
      <c r="AM138" s="516">
        <f t="shared" si="335"/>
        <v>0</v>
      </c>
      <c r="AN138" s="516">
        <f t="shared" si="335"/>
        <v>0</v>
      </c>
      <c r="AO138" s="516">
        <f t="shared" si="335"/>
        <v>0</v>
      </c>
      <c r="AP138" s="516">
        <f t="shared" si="335"/>
        <v>0</v>
      </c>
      <c r="AQ138" s="516">
        <f t="shared" si="335"/>
        <v>0</v>
      </c>
      <c r="AR138" s="516">
        <f t="shared" si="335"/>
        <v>0</v>
      </c>
      <c r="AS138" s="516">
        <f t="shared" si="335"/>
        <v>0</v>
      </c>
      <c r="AT138" s="516">
        <f t="shared" si="335"/>
        <v>0</v>
      </c>
      <c r="AU138" s="516">
        <f t="shared" si="335"/>
        <v>0</v>
      </c>
      <c r="AV138" s="516">
        <f t="shared" si="335"/>
        <v>0</v>
      </c>
      <c r="AW138" s="516">
        <f t="shared" si="335"/>
        <v>0</v>
      </c>
      <c r="AX138" s="516">
        <f t="shared" si="335"/>
        <v>0</v>
      </c>
      <c r="AY138" s="516">
        <f t="shared" si="335"/>
        <v>0</v>
      </c>
      <c r="AZ138" s="516">
        <f t="shared" si="335"/>
        <v>0</v>
      </c>
      <c r="BA138" s="516">
        <f t="shared" si="335"/>
        <v>0</v>
      </c>
      <c r="BB138" s="516">
        <f t="shared" si="335"/>
        <v>0</v>
      </c>
      <c r="BC138" s="516">
        <f t="shared" si="335"/>
        <v>0</v>
      </c>
      <c r="BD138" s="516">
        <f t="shared" si="335"/>
        <v>0</v>
      </c>
      <c r="BE138" s="516">
        <f t="shared" si="335"/>
        <v>0</v>
      </c>
      <c r="BF138" s="516">
        <f t="shared" si="335"/>
        <v>0</v>
      </c>
      <c r="BG138" s="516">
        <f t="shared" si="335"/>
        <v>0</v>
      </c>
      <c r="BH138" s="516">
        <f t="shared" si="335"/>
        <v>0</v>
      </c>
    </row>
    <row r="139" spans="1:60" s="493" customFormat="1" ht="12.9" customHeight="1" x14ac:dyDescent="0.3">
      <c r="A139" s="472"/>
      <c r="B139" s="472"/>
      <c r="C139" s="620"/>
      <c r="D139" s="680"/>
      <c r="E139" s="516" t="s">
        <v>724</v>
      </c>
      <c r="F139" s="516"/>
      <c r="G139" s="516" t="s">
        <v>722</v>
      </c>
      <c r="H139" s="516"/>
      <c r="I139" s="516">
        <f t="shared" si="334"/>
        <v>0</v>
      </c>
      <c r="J139" s="516"/>
      <c r="K139" s="516">
        <f t="shared" ref="K139:BH139" si="336" xml:space="preserve"> K130 * $F$136 / 10 ^ 3</f>
        <v>0</v>
      </c>
      <c r="L139" s="516">
        <f t="shared" si="336"/>
        <v>0</v>
      </c>
      <c r="M139" s="516">
        <f t="shared" si="336"/>
        <v>0</v>
      </c>
      <c r="N139" s="516">
        <f t="shared" si="336"/>
        <v>0</v>
      </c>
      <c r="O139" s="516">
        <f t="shared" si="336"/>
        <v>0</v>
      </c>
      <c r="P139" s="516">
        <f t="shared" si="336"/>
        <v>0</v>
      </c>
      <c r="Q139" s="516">
        <f t="shared" si="336"/>
        <v>0</v>
      </c>
      <c r="R139" s="516">
        <f t="shared" si="336"/>
        <v>0</v>
      </c>
      <c r="S139" s="516">
        <f t="shared" si="336"/>
        <v>0</v>
      </c>
      <c r="T139" s="516">
        <f t="shared" si="336"/>
        <v>0</v>
      </c>
      <c r="U139" s="516">
        <f t="shared" si="336"/>
        <v>0</v>
      </c>
      <c r="V139" s="516">
        <f t="shared" si="336"/>
        <v>0</v>
      </c>
      <c r="W139" s="516">
        <f t="shared" si="336"/>
        <v>0</v>
      </c>
      <c r="X139" s="516">
        <f t="shared" si="336"/>
        <v>0</v>
      </c>
      <c r="Y139" s="516">
        <f t="shared" si="336"/>
        <v>0</v>
      </c>
      <c r="Z139" s="516">
        <f t="shared" si="336"/>
        <v>0</v>
      </c>
      <c r="AA139" s="516">
        <f t="shared" si="336"/>
        <v>0</v>
      </c>
      <c r="AB139" s="516">
        <f t="shared" si="336"/>
        <v>0</v>
      </c>
      <c r="AC139" s="516">
        <f t="shared" si="336"/>
        <v>0</v>
      </c>
      <c r="AD139" s="516">
        <f t="shared" si="336"/>
        <v>0</v>
      </c>
      <c r="AE139" s="516">
        <f t="shared" si="336"/>
        <v>0</v>
      </c>
      <c r="AF139" s="516">
        <f t="shared" si="336"/>
        <v>0</v>
      </c>
      <c r="AG139" s="516">
        <f t="shared" si="336"/>
        <v>0</v>
      </c>
      <c r="AH139" s="516">
        <f t="shared" si="336"/>
        <v>0</v>
      </c>
      <c r="AI139" s="516">
        <f t="shared" si="336"/>
        <v>0</v>
      </c>
      <c r="AJ139" s="516">
        <f t="shared" si="336"/>
        <v>0</v>
      </c>
      <c r="AK139" s="516">
        <f t="shared" si="336"/>
        <v>0</v>
      </c>
      <c r="AL139" s="516">
        <f t="shared" si="336"/>
        <v>0</v>
      </c>
      <c r="AM139" s="516">
        <f t="shared" si="336"/>
        <v>0</v>
      </c>
      <c r="AN139" s="516">
        <f t="shared" si="336"/>
        <v>0</v>
      </c>
      <c r="AO139" s="516">
        <f t="shared" si="336"/>
        <v>0</v>
      </c>
      <c r="AP139" s="516">
        <f t="shared" si="336"/>
        <v>0</v>
      </c>
      <c r="AQ139" s="516">
        <f t="shared" si="336"/>
        <v>0</v>
      </c>
      <c r="AR139" s="516">
        <f t="shared" si="336"/>
        <v>0</v>
      </c>
      <c r="AS139" s="516">
        <f t="shared" si="336"/>
        <v>0</v>
      </c>
      <c r="AT139" s="516">
        <f t="shared" si="336"/>
        <v>0</v>
      </c>
      <c r="AU139" s="516">
        <f t="shared" si="336"/>
        <v>0</v>
      </c>
      <c r="AV139" s="516">
        <f t="shared" si="336"/>
        <v>0</v>
      </c>
      <c r="AW139" s="516">
        <f t="shared" si="336"/>
        <v>0</v>
      </c>
      <c r="AX139" s="516">
        <f t="shared" si="336"/>
        <v>0</v>
      </c>
      <c r="AY139" s="516">
        <f t="shared" si="336"/>
        <v>0</v>
      </c>
      <c r="AZ139" s="516">
        <f t="shared" si="336"/>
        <v>0</v>
      </c>
      <c r="BA139" s="516">
        <f t="shared" si="336"/>
        <v>0</v>
      </c>
      <c r="BB139" s="516">
        <f t="shared" si="336"/>
        <v>0</v>
      </c>
      <c r="BC139" s="516">
        <f t="shared" si="336"/>
        <v>0</v>
      </c>
      <c r="BD139" s="516">
        <f t="shared" si="336"/>
        <v>0</v>
      </c>
      <c r="BE139" s="516">
        <f t="shared" si="336"/>
        <v>0</v>
      </c>
      <c r="BF139" s="516">
        <f t="shared" si="336"/>
        <v>0</v>
      </c>
      <c r="BG139" s="516">
        <f t="shared" si="336"/>
        <v>0</v>
      </c>
      <c r="BH139" s="516">
        <f t="shared" si="336"/>
        <v>0</v>
      </c>
    </row>
    <row r="140" spans="1:60" s="493" customFormat="1" ht="12.9" customHeight="1" x14ac:dyDescent="0.3">
      <c r="A140" s="472"/>
      <c r="B140" s="472"/>
      <c r="C140" s="620"/>
      <c r="D140" s="680"/>
      <c r="E140" s="516" t="s">
        <v>725</v>
      </c>
      <c r="F140" s="516"/>
      <c r="G140" s="516" t="s">
        <v>722</v>
      </c>
      <c r="H140" s="516"/>
      <c r="I140" s="516">
        <f t="shared" si="334"/>
        <v>0</v>
      </c>
      <c r="J140" s="516"/>
      <c r="K140" s="516">
        <f t="shared" ref="K140:BH140" si="337" xml:space="preserve"> K131 * $F$136 / 10 ^ 3</f>
        <v>0</v>
      </c>
      <c r="L140" s="516">
        <f t="shared" si="337"/>
        <v>0</v>
      </c>
      <c r="M140" s="516">
        <f t="shared" si="337"/>
        <v>0</v>
      </c>
      <c r="N140" s="516">
        <f t="shared" si="337"/>
        <v>0</v>
      </c>
      <c r="O140" s="516">
        <f t="shared" si="337"/>
        <v>0</v>
      </c>
      <c r="P140" s="516">
        <f t="shared" si="337"/>
        <v>0</v>
      </c>
      <c r="Q140" s="516">
        <f t="shared" si="337"/>
        <v>0</v>
      </c>
      <c r="R140" s="516">
        <f t="shared" si="337"/>
        <v>0</v>
      </c>
      <c r="S140" s="516">
        <f t="shared" si="337"/>
        <v>0</v>
      </c>
      <c r="T140" s="516">
        <f t="shared" si="337"/>
        <v>0</v>
      </c>
      <c r="U140" s="516">
        <f t="shared" si="337"/>
        <v>0</v>
      </c>
      <c r="V140" s="516">
        <f t="shared" si="337"/>
        <v>0</v>
      </c>
      <c r="W140" s="516">
        <f t="shared" si="337"/>
        <v>0</v>
      </c>
      <c r="X140" s="516">
        <f t="shared" si="337"/>
        <v>0</v>
      </c>
      <c r="Y140" s="516">
        <f t="shared" si="337"/>
        <v>0</v>
      </c>
      <c r="Z140" s="516">
        <f t="shared" si="337"/>
        <v>0</v>
      </c>
      <c r="AA140" s="516">
        <f t="shared" si="337"/>
        <v>0</v>
      </c>
      <c r="AB140" s="516">
        <f t="shared" si="337"/>
        <v>0</v>
      </c>
      <c r="AC140" s="516">
        <f t="shared" si="337"/>
        <v>0</v>
      </c>
      <c r="AD140" s="516">
        <f t="shared" si="337"/>
        <v>0</v>
      </c>
      <c r="AE140" s="516">
        <f t="shared" si="337"/>
        <v>0</v>
      </c>
      <c r="AF140" s="516">
        <f t="shared" si="337"/>
        <v>0</v>
      </c>
      <c r="AG140" s="516">
        <f t="shared" si="337"/>
        <v>0</v>
      </c>
      <c r="AH140" s="516">
        <f t="shared" si="337"/>
        <v>0</v>
      </c>
      <c r="AI140" s="516">
        <f t="shared" si="337"/>
        <v>0</v>
      </c>
      <c r="AJ140" s="516">
        <f t="shared" si="337"/>
        <v>0</v>
      </c>
      <c r="AK140" s="516">
        <f t="shared" si="337"/>
        <v>0</v>
      </c>
      <c r="AL140" s="516">
        <f t="shared" si="337"/>
        <v>0</v>
      </c>
      <c r="AM140" s="516">
        <f t="shared" si="337"/>
        <v>0</v>
      </c>
      <c r="AN140" s="516">
        <f t="shared" si="337"/>
        <v>0</v>
      </c>
      <c r="AO140" s="516">
        <f t="shared" si="337"/>
        <v>0</v>
      </c>
      <c r="AP140" s="516">
        <f t="shared" si="337"/>
        <v>0</v>
      </c>
      <c r="AQ140" s="516">
        <f t="shared" si="337"/>
        <v>0</v>
      </c>
      <c r="AR140" s="516">
        <f t="shared" si="337"/>
        <v>0</v>
      </c>
      <c r="AS140" s="516">
        <f t="shared" si="337"/>
        <v>0</v>
      </c>
      <c r="AT140" s="516">
        <f t="shared" si="337"/>
        <v>0</v>
      </c>
      <c r="AU140" s="516">
        <f t="shared" si="337"/>
        <v>0</v>
      </c>
      <c r="AV140" s="516">
        <f t="shared" si="337"/>
        <v>0</v>
      </c>
      <c r="AW140" s="516">
        <f t="shared" si="337"/>
        <v>0</v>
      </c>
      <c r="AX140" s="516">
        <f t="shared" si="337"/>
        <v>0</v>
      </c>
      <c r="AY140" s="516">
        <f t="shared" si="337"/>
        <v>0</v>
      </c>
      <c r="AZ140" s="516">
        <f t="shared" si="337"/>
        <v>0</v>
      </c>
      <c r="BA140" s="516">
        <f t="shared" si="337"/>
        <v>0</v>
      </c>
      <c r="BB140" s="516">
        <f t="shared" si="337"/>
        <v>0</v>
      </c>
      <c r="BC140" s="516">
        <f t="shared" si="337"/>
        <v>0</v>
      </c>
      <c r="BD140" s="516">
        <f t="shared" si="337"/>
        <v>0</v>
      </c>
      <c r="BE140" s="516">
        <f t="shared" si="337"/>
        <v>0</v>
      </c>
      <c r="BF140" s="516">
        <f t="shared" si="337"/>
        <v>0</v>
      </c>
      <c r="BG140" s="516">
        <f t="shared" si="337"/>
        <v>0</v>
      </c>
      <c r="BH140" s="516">
        <f t="shared" si="337"/>
        <v>0</v>
      </c>
    </row>
    <row r="141" spans="1:60" s="493" customFormat="1" ht="12.9" customHeight="1" x14ac:dyDescent="0.3">
      <c r="A141" s="472"/>
      <c r="B141" s="472"/>
      <c r="C141" s="620"/>
      <c r="D141" s="680"/>
      <c r="E141" s="516" t="s">
        <v>726</v>
      </c>
      <c r="F141" s="516"/>
      <c r="G141" s="516" t="s">
        <v>722</v>
      </c>
      <c r="H141" s="516"/>
      <c r="I141" s="516">
        <f t="shared" si="334"/>
        <v>0</v>
      </c>
      <c r="J141" s="516"/>
      <c r="K141" s="516">
        <f t="shared" ref="K141:BH141" si="338" xml:space="preserve"> K132 * $F$136 / 10 ^ 3</f>
        <v>0</v>
      </c>
      <c r="L141" s="516">
        <f t="shared" si="338"/>
        <v>0</v>
      </c>
      <c r="M141" s="516">
        <f t="shared" si="338"/>
        <v>0</v>
      </c>
      <c r="N141" s="516">
        <f t="shared" si="338"/>
        <v>0</v>
      </c>
      <c r="O141" s="516">
        <f t="shared" si="338"/>
        <v>0</v>
      </c>
      <c r="P141" s="516">
        <f t="shared" si="338"/>
        <v>0</v>
      </c>
      <c r="Q141" s="516">
        <f t="shared" si="338"/>
        <v>0</v>
      </c>
      <c r="R141" s="516">
        <f t="shared" si="338"/>
        <v>0</v>
      </c>
      <c r="S141" s="516">
        <f t="shared" si="338"/>
        <v>0</v>
      </c>
      <c r="T141" s="516">
        <f t="shared" si="338"/>
        <v>0</v>
      </c>
      <c r="U141" s="516">
        <f t="shared" si="338"/>
        <v>0</v>
      </c>
      <c r="V141" s="516">
        <f t="shared" si="338"/>
        <v>0</v>
      </c>
      <c r="W141" s="516">
        <f t="shared" si="338"/>
        <v>0</v>
      </c>
      <c r="X141" s="516">
        <f t="shared" si="338"/>
        <v>0</v>
      </c>
      <c r="Y141" s="516">
        <f t="shared" si="338"/>
        <v>0</v>
      </c>
      <c r="Z141" s="516">
        <f t="shared" si="338"/>
        <v>0</v>
      </c>
      <c r="AA141" s="516">
        <f t="shared" si="338"/>
        <v>0</v>
      </c>
      <c r="AB141" s="516">
        <f t="shared" si="338"/>
        <v>0</v>
      </c>
      <c r="AC141" s="516">
        <f t="shared" si="338"/>
        <v>0</v>
      </c>
      <c r="AD141" s="516">
        <f t="shared" si="338"/>
        <v>0</v>
      </c>
      <c r="AE141" s="516">
        <f t="shared" si="338"/>
        <v>0</v>
      </c>
      <c r="AF141" s="516">
        <f t="shared" si="338"/>
        <v>0</v>
      </c>
      <c r="AG141" s="516">
        <f t="shared" si="338"/>
        <v>0</v>
      </c>
      <c r="AH141" s="516">
        <f t="shared" si="338"/>
        <v>0</v>
      </c>
      <c r="AI141" s="516">
        <f t="shared" si="338"/>
        <v>0</v>
      </c>
      <c r="AJ141" s="516">
        <f t="shared" si="338"/>
        <v>0</v>
      </c>
      <c r="AK141" s="516">
        <f t="shared" si="338"/>
        <v>0</v>
      </c>
      <c r="AL141" s="516">
        <f t="shared" si="338"/>
        <v>0</v>
      </c>
      <c r="AM141" s="516">
        <f t="shared" si="338"/>
        <v>0</v>
      </c>
      <c r="AN141" s="516">
        <f t="shared" si="338"/>
        <v>0</v>
      </c>
      <c r="AO141" s="516">
        <f t="shared" si="338"/>
        <v>0</v>
      </c>
      <c r="AP141" s="516">
        <f t="shared" si="338"/>
        <v>0</v>
      </c>
      <c r="AQ141" s="516">
        <f t="shared" si="338"/>
        <v>0</v>
      </c>
      <c r="AR141" s="516">
        <f t="shared" si="338"/>
        <v>0</v>
      </c>
      <c r="AS141" s="516">
        <f t="shared" si="338"/>
        <v>0</v>
      </c>
      <c r="AT141" s="516">
        <f t="shared" si="338"/>
        <v>0</v>
      </c>
      <c r="AU141" s="516">
        <f t="shared" si="338"/>
        <v>0</v>
      </c>
      <c r="AV141" s="516">
        <f t="shared" si="338"/>
        <v>0</v>
      </c>
      <c r="AW141" s="516">
        <f t="shared" si="338"/>
        <v>0</v>
      </c>
      <c r="AX141" s="516">
        <f t="shared" si="338"/>
        <v>0</v>
      </c>
      <c r="AY141" s="516">
        <f t="shared" si="338"/>
        <v>0</v>
      </c>
      <c r="AZ141" s="516">
        <f t="shared" si="338"/>
        <v>0</v>
      </c>
      <c r="BA141" s="516">
        <f t="shared" si="338"/>
        <v>0</v>
      </c>
      <c r="BB141" s="516">
        <f t="shared" si="338"/>
        <v>0</v>
      </c>
      <c r="BC141" s="516">
        <f t="shared" si="338"/>
        <v>0</v>
      </c>
      <c r="BD141" s="516">
        <f t="shared" si="338"/>
        <v>0</v>
      </c>
      <c r="BE141" s="516">
        <f t="shared" si="338"/>
        <v>0</v>
      </c>
      <c r="BF141" s="516">
        <f t="shared" si="338"/>
        <v>0</v>
      </c>
      <c r="BG141" s="516">
        <f t="shared" si="338"/>
        <v>0</v>
      </c>
      <c r="BH141" s="516">
        <f t="shared" si="338"/>
        <v>0</v>
      </c>
    </row>
    <row r="142" spans="1:60" s="493" customFormat="1" ht="12.9" customHeight="1" x14ac:dyDescent="0.3">
      <c r="A142" s="472"/>
      <c r="B142" s="472"/>
      <c r="C142" s="620"/>
      <c r="D142" s="680"/>
      <c r="E142" s="516" t="s">
        <v>727</v>
      </c>
      <c r="F142" s="516"/>
      <c r="G142" s="516" t="s">
        <v>722</v>
      </c>
      <c r="H142" s="516"/>
      <c r="I142" s="516">
        <f t="shared" si="334"/>
        <v>0</v>
      </c>
      <c r="J142" s="516"/>
      <c r="K142" s="516">
        <f t="shared" ref="K142:BH142" si="339" xml:space="preserve"> K133 * $F$136 / 10 ^ 3</f>
        <v>0</v>
      </c>
      <c r="L142" s="516">
        <f t="shared" si="339"/>
        <v>0</v>
      </c>
      <c r="M142" s="516">
        <f t="shared" si="339"/>
        <v>0</v>
      </c>
      <c r="N142" s="516">
        <f t="shared" si="339"/>
        <v>0</v>
      </c>
      <c r="O142" s="516">
        <f t="shared" si="339"/>
        <v>0</v>
      </c>
      <c r="P142" s="516">
        <f t="shared" si="339"/>
        <v>0</v>
      </c>
      <c r="Q142" s="516">
        <f t="shared" si="339"/>
        <v>0</v>
      </c>
      <c r="R142" s="516">
        <f t="shared" si="339"/>
        <v>0</v>
      </c>
      <c r="S142" s="516">
        <f t="shared" si="339"/>
        <v>0</v>
      </c>
      <c r="T142" s="516">
        <f t="shared" si="339"/>
        <v>0</v>
      </c>
      <c r="U142" s="516">
        <f t="shared" si="339"/>
        <v>0</v>
      </c>
      <c r="V142" s="516">
        <f t="shared" si="339"/>
        <v>0</v>
      </c>
      <c r="W142" s="516">
        <f t="shared" si="339"/>
        <v>0</v>
      </c>
      <c r="X142" s="516">
        <f t="shared" si="339"/>
        <v>0</v>
      </c>
      <c r="Y142" s="516">
        <f t="shared" si="339"/>
        <v>0</v>
      </c>
      <c r="Z142" s="516">
        <f t="shared" si="339"/>
        <v>0</v>
      </c>
      <c r="AA142" s="516">
        <f t="shared" si="339"/>
        <v>0</v>
      </c>
      <c r="AB142" s="516">
        <f t="shared" si="339"/>
        <v>0</v>
      </c>
      <c r="AC142" s="516">
        <f t="shared" si="339"/>
        <v>0</v>
      </c>
      <c r="AD142" s="516">
        <f t="shared" si="339"/>
        <v>0</v>
      </c>
      <c r="AE142" s="516">
        <f t="shared" si="339"/>
        <v>0</v>
      </c>
      <c r="AF142" s="516">
        <f t="shared" si="339"/>
        <v>0</v>
      </c>
      <c r="AG142" s="516">
        <f t="shared" si="339"/>
        <v>0</v>
      </c>
      <c r="AH142" s="516">
        <f t="shared" si="339"/>
        <v>0</v>
      </c>
      <c r="AI142" s="516">
        <f t="shared" si="339"/>
        <v>0</v>
      </c>
      <c r="AJ142" s="516">
        <f t="shared" si="339"/>
        <v>0</v>
      </c>
      <c r="AK142" s="516">
        <f t="shared" si="339"/>
        <v>0</v>
      </c>
      <c r="AL142" s="516">
        <f t="shared" si="339"/>
        <v>0</v>
      </c>
      <c r="AM142" s="516">
        <f t="shared" si="339"/>
        <v>0</v>
      </c>
      <c r="AN142" s="516">
        <f t="shared" si="339"/>
        <v>0</v>
      </c>
      <c r="AO142" s="516">
        <f t="shared" si="339"/>
        <v>0</v>
      </c>
      <c r="AP142" s="516">
        <f t="shared" si="339"/>
        <v>0</v>
      </c>
      <c r="AQ142" s="516">
        <f t="shared" si="339"/>
        <v>0</v>
      </c>
      <c r="AR142" s="516">
        <f t="shared" si="339"/>
        <v>0</v>
      </c>
      <c r="AS142" s="516">
        <f t="shared" si="339"/>
        <v>0</v>
      </c>
      <c r="AT142" s="516">
        <f t="shared" si="339"/>
        <v>0</v>
      </c>
      <c r="AU142" s="516">
        <f t="shared" si="339"/>
        <v>0</v>
      </c>
      <c r="AV142" s="516">
        <f t="shared" si="339"/>
        <v>0</v>
      </c>
      <c r="AW142" s="516">
        <f t="shared" si="339"/>
        <v>0</v>
      </c>
      <c r="AX142" s="516">
        <f t="shared" si="339"/>
        <v>0</v>
      </c>
      <c r="AY142" s="516">
        <f t="shared" si="339"/>
        <v>0</v>
      </c>
      <c r="AZ142" s="516">
        <f t="shared" si="339"/>
        <v>0</v>
      </c>
      <c r="BA142" s="516">
        <f t="shared" si="339"/>
        <v>0</v>
      </c>
      <c r="BB142" s="516">
        <f t="shared" si="339"/>
        <v>0</v>
      </c>
      <c r="BC142" s="516">
        <f t="shared" si="339"/>
        <v>0</v>
      </c>
      <c r="BD142" s="516">
        <f t="shared" si="339"/>
        <v>0</v>
      </c>
      <c r="BE142" s="516">
        <f t="shared" si="339"/>
        <v>0</v>
      </c>
      <c r="BF142" s="516">
        <f t="shared" si="339"/>
        <v>0</v>
      </c>
      <c r="BG142" s="516">
        <f t="shared" si="339"/>
        <v>0</v>
      </c>
      <c r="BH142" s="516">
        <f t="shared" si="339"/>
        <v>0</v>
      </c>
    </row>
    <row r="143" spans="1:60" s="503" customFormat="1" ht="12.9" customHeight="1" x14ac:dyDescent="0.3">
      <c r="B143" s="709"/>
      <c r="C143" s="685" t="s">
        <v>728</v>
      </c>
      <c r="D143" s="505"/>
      <c r="F143" s="515"/>
    </row>
    <row r="144" spans="1:60" s="507" customFormat="1" ht="12.9" customHeight="1" x14ac:dyDescent="0.3">
      <c r="B144" s="713"/>
      <c r="C144" s="714"/>
      <c r="D144" s="715"/>
      <c r="E144" s="507" t="str">
        <f>Stage1!E$192</f>
        <v>Oil price - realized FOB project</v>
      </c>
      <c r="F144" s="507">
        <f>Stage1!F$192</f>
        <v>0</v>
      </c>
      <c r="G144" s="507" t="str">
        <f>Stage1!G$192</f>
        <v>$/bbl 2017</v>
      </c>
      <c r="H144" s="507">
        <f>Stage1!H$192</f>
        <v>0</v>
      </c>
      <c r="I144" s="507">
        <f>Stage1!I$192</f>
        <v>0</v>
      </c>
      <c r="J144" s="507">
        <f>Stage1!J$192</f>
        <v>0</v>
      </c>
      <c r="K144" s="716">
        <f>Stage1!K$192</f>
        <v>50</v>
      </c>
      <c r="L144" s="716">
        <f>Stage1!L$192</f>
        <v>50</v>
      </c>
      <c r="M144" s="716">
        <f>Stage1!M$192</f>
        <v>50</v>
      </c>
      <c r="N144" s="716">
        <f>Stage1!N$192</f>
        <v>50</v>
      </c>
      <c r="O144" s="716">
        <f>Stage1!O$192</f>
        <v>50</v>
      </c>
      <c r="P144" s="716">
        <f>Stage1!P$192</f>
        <v>50</v>
      </c>
      <c r="Q144" s="716">
        <f>Stage1!Q$192</f>
        <v>50</v>
      </c>
      <c r="R144" s="716">
        <f>Stage1!R$192</f>
        <v>50</v>
      </c>
      <c r="S144" s="716">
        <f>Stage1!S$192</f>
        <v>50</v>
      </c>
      <c r="T144" s="716">
        <f>Stage1!T$192</f>
        <v>50</v>
      </c>
      <c r="U144" s="716">
        <f>Stage1!U$192</f>
        <v>50</v>
      </c>
      <c r="V144" s="716">
        <f>Stage1!V$192</f>
        <v>50</v>
      </c>
      <c r="W144" s="716">
        <f>Stage1!W$192</f>
        <v>50</v>
      </c>
      <c r="X144" s="716">
        <f>Stage1!X$192</f>
        <v>50</v>
      </c>
      <c r="Y144" s="716">
        <f>Stage1!Y$192</f>
        <v>50</v>
      </c>
      <c r="Z144" s="716">
        <f>Stage1!Z$192</f>
        <v>50</v>
      </c>
      <c r="AA144" s="716">
        <f>Stage1!AA$192</f>
        <v>50</v>
      </c>
      <c r="AB144" s="716">
        <f>Stage1!AB$192</f>
        <v>50</v>
      </c>
      <c r="AC144" s="716">
        <f>Stage1!AC$192</f>
        <v>50</v>
      </c>
      <c r="AD144" s="716">
        <f>Stage1!AD$192</f>
        <v>50</v>
      </c>
      <c r="AE144" s="716">
        <f>Stage1!AE$192</f>
        <v>50</v>
      </c>
      <c r="AF144" s="716">
        <f>Stage1!AF$192</f>
        <v>50</v>
      </c>
      <c r="AG144" s="716">
        <f>Stage1!AG$192</f>
        <v>50</v>
      </c>
      <c r="AH144" s="716">
        <f>Stage1!AH$192</f>
        <v>50</v>
      </c>
      <c r="AI144" s="716">
        <f>Stage1!AI$192</f>
        <v>50</v>
      </c>
      <c r="AJ144" s="716">
        <f>Stage1!AJ$192</f>
        <v>50</v>
      </c>
      <c r="AK144" s="716">
        <f>Stage1!AK$192</f>
        <v>50</v>
      </c>
      <c r="AL144" s="716">
        <f>Stage1!AL$192</f>
        <v>50</v>
      </c>
      <c r="AM144" s="716">
        <f>Stage1!AM$192</f>
        <v>50</v>
      </c>
      <c r="AN144" s="716">
        <f>Stage1!AN$192</f>
        <v>50</v>
      </c>
      <c r="AO144" s="716">
        <f>Stage1!AO$192</f>
        <v>50</v>
      </c>
      <c r="AP144" s="716">
        <f>Stage1!AP$192</f>
        <v>50</v>
      </c>
      <c r="AQ144" s="716">
        <f>Stage1!AQ$192</f>
        <v>50</v>
      </c>
      <c r="AR144" s="716">
        <f>Stage1!AR$192</f>
        <v>50</v>
      </c>
      <c r="AS144" s="716">
        <f>Stage1!AS$192</f>
        <v>50</v>
      </c>
      <c r="AT144" s="716">
        <f>Stage1!AT$192</f>
        <v>50</v>
      </c>
      <c r="AU144" s="716">
        <f>Stage1!AU$192</f>
        <v>50</v>
      </c>
      <c r="AV144" s="716">
        <f>Stage1!AV$192</f>
        <v>50</v>
      </c>
      <c r="AW144" s="716">
        <f>Stage1!AW$192</f>
        <v>50</v>
      </c>
      <c r="AX144" s="716">
        <f>Stage1!AX$192</f>
        <v>50</v>
      </c>
      <c r="AY144" s="716">
        <f>Stage1!AY$192</f>
        <v>50</v>
      </c>
      <c r="AZ144" s="716">
        <f>Stage1!AZ$192</f>
        <v>50</v>
      </c>
      <c r="BA144" s="716">
        <f>Stage1!BA$192</f>
        <v>50</v>
      </c>
      <c r="BB144" s="716">
        <f>Stage1!BB$192</f>
        <v>50</v>
      </c>
      <c r="BC144" s="716">
        <f>Stage1!BC$192</f>
        <v>50</v>
      </c>
      <c r="BD144" s="716">
        <f>Stage1!BD$192</f>
        <v>50</v>
      </c>
      <c r="BE144" s="716">
        <f>Stage1!BE$192</f>
        <v>50</v>
      </c>
      <c r="BF144" s="716">
        <f>Stage1!BF$192</f>
        <v>50</v>
      </c>
      <c r="BG144" s="716">
        <f>Stage1!BG$192</f>
        <v>50</v>
      </c>
      <c r="BH144" s="716">
        <f>Stage1!BH$192</f>
        <v>50</v>
      </c>
    </row>
    <row r="145" spans="1:60" s="487" customFormat="1" ht="12.9" customHeight="1" x14ac:dyDescent="0.3">
      <c r="A145" s="478"/>
      <c r="B145" s="478"/>
      <c r="C145" s="479"/>
      <c r="D145" s="681"/>
      <c r="E145" s="616" t="str">
        <f>'Time&amp;Esc'!E$93</f>
        <v>Inflation index - full cycle</v>
      </c>
      <c r="F145" s="616">
        <f>'Time&amp;Esc'!F$93</f>
        <v>0</v>
      </c>
      <c r="G145" s="616" t="str">
        <f>'Time&amp;Esc'!G$93</f>
        <v>index</v>
      </c>
      <c r="H145" s="616" t="str">
        <f>'Time&amp;Esc'!H$93</f>
        <v>assumes begginning of period cash flows</v>
      </c>
      <c r="I145" s="616">
        <f>'Time&amp;Esc'!I$93</f>
        <v>0</v>
      </c>
      <c r="J145" s="616">
        <f>'Time&amp;Esc'!J$93</f>
        <v>0</v>
      </c>
      <c r="K145" s="616">
        <f>'Time&amp;Esc'!K$93</f>
        <v>1</v>
      </c>
      <c r="L145" s="616">
        <f>'Time&amp;Esc'!L$93</f>
        <v>1.02</v>
      </c>
      <c r="M145" s="616">
        <f>'Time&amp;Esc'!M$93</f>
        <v>1.0404</v>
      </c>
      <c r="N145" s="616">
        <f>'Time&amp;Esc'!N$93</f>
        <v>1.0612079999999999</v>
      </c>
      <c r="O145" s="616">
        <f>'Time&amp;Esc'!O$93</f>
        <v>1.08243216</v>
      </c>
      <c r="P145" s="616">
        <f>'Time&amp;Esc'!P$93</f>
        <v>1.1040808032</v>
      </c>
      <c r="Q145" s="616">
        <f>'Time&amp;Esc'!Q$93</f>
        <v>1.1261624192640001</v>
      </c>
      <c r="R145" s="616">
        <f>'Time&amp;Esc'!R$93</f>
        <v>1.14868566764928</v>
      </c>
      <c r="S145" s="616">
        <f>'Time&amp;Esc'!S$93</f>
        <v>1.1716593810022657</v>
      </c>
      <c r="T145" s="616">
        <f>'Time&amp;Esc'!T$93</f>
        <v>1.1950925686223111</v>
      </c>
      <c r="U145" s="616">
        <f>'Time&amp;Esc'!U$93</f>
        <v>1.2189944199947573</v>
      </c>
      <c r="V145" s="616">
        <f>'Time&amp;Esc'!V$93</f>
        <v>1.2433743083946525</v>
      </c>
      <c r="W145" s="616">
        <f>'Time&amp;Esc'!W$93</f>
        <v>1.2682417945625455</v>
      </c>
      <c r="X145" s="616">
        <f>'Time&amp;Esc'!X$93</f>
        <v>1.2936066304537963</v>
      </c>
      <c r="Y145" s="616">
        <f>'Time&amp;Esc'!Y$93</f>
        <v>1.3194787630628724</v>
      </c>
      <c r="Z145" s="616">
        <f>'Time&amp;Esc'!Z$93</f>
        <v>1.3458683383241299</v>
      </c>
      <c r="AA145" s="616">
        <f>'Time&amp;Esc'!AA$93</f>
        <v>1.3727857050906125</v>
      </c>
      <c r="AB145" s="616">
        <f>'Time&amp;Esc'!AB$93</f>
        <v>1.4002414191924248</v>
      </c>
      <c r="AC145" s="616">
        <f>'Time&amp;Esc'!AC$93</f>
        <v>1.4282462475762734</v>
      </c>
      <c r="AD145" s="616">
        <f>'Time&amp;Esc'!AD$93</f>
        <v>1.4568111725277988</v>
      </c>
      <c r="AE145" s="616">
        <f>'Time&amp;Esc'!AE$93</f>
        <v>1.4859473959783549</v>
      </c>
      <c r="AF145" s="616">
        <f>'Time&amp;Esc'!AF$93</f>
        <v>1.5156663438979221</v>
      </c>
      <c r="AG145" s="616">
        <f>'Time&amp;Esc'!AG$93</f>
        <v>1.5459796707758806</v>
      </c>
      <c r="AH145" s="616">
        <f>'Time&amp;Esc'!AH$93</f>
        <v>1.5768992641913981</v>
      </c>
      <c r="AI145" s="616">
        <f>'Time&amp;Esc'!AI$93</f>
        <v>1.6084372494752261</v>
      </c>
      <c r="AJ145" s="616">
        <f>'Time&amp;Esc'!AJ$93</f>
        <v>1.6406059944647307</v>
      </c>
      <c r="AK145" s="616">
        <f>'Time&amp;Esc'!AK$93</f>
        <v>1.6734181143540252</v>
      </c>
      <c r="AL145" s="616">
        <f>'Time&amp;Esc'!AL$93</f>
        <v>1.7068864766411058</v>
      </c>
      <c r="AM145" s="616">
        <f>'Time&amp;Esc'!AM$93</f>
        <v>1.7410242061739281</v>
      </c>
      <c r="AN145" s="616">
        <f>'Time&amp;Esc'!AN$93</f>
        <v>1.7758446902974065</v>
      </c>
      <c r="AO145" s="616">
        <f>'Time&amp;Esc'!AO$93</f>
        <v>1.8113615841033548</v>
      </c>
      <c r="AP145" s="616">
        <f>'Time&amp;Esc'!AP$93</f>
        <v>1.8475888157854219</v>
      </c>
      <c r="AQ145" s="616">
        <f>'Time&amp;Esc'!AQ$93</f>
        <v>1.8845405921011305</v>
      </c>
      <c r="AR145" s="616">
        <f>'Time&amp;Esc'!AR$93</f>
        <v>1.9222314039431532</v>
      </c>
      <c r="AS145" s="616">
        <f>'Time&amp;Esc'!AS$93</f>
        <v>1.9606760320220162</v>
      </c>
      <c r="AT145" s="616">
        <f>'Time&amp;Esc'!AT$93</f>
        <v>1.9998895526624565</v>
      </c>
      <c r="AU145" s="616">
        <f>'Time&amp;Esc'!AU$93</f>
        <v>2.0398873437157055</v>
      </c>
      <c r="AV145" s="616">
        <f>'Time&amp;Esc'!AV$93</f>
        <v>2.0806850905900198</v>
      </c>
      <c r="AW145" s="616">
        <f>'Time&amp;Esc'!AW$93</f>
        <v>2.1222987924018204</v>
      </c>
      <c r="AX145" s="616">
        <f>'Time&amp;Esc'!AX$93</f>
        <v>2.1647447682498568</v>
      </c>
      <c r="AY145" s="616">
        <f>'Time&amp;Esc'!AY$93</f>
        <v>2.208039663614854</v>
      </c>
      <c r="AZ145" s="616">
        <f>'Time&amp;Esc'!AZ$93</f>
        <v>2.252200456887151</v>
      </c>
      <c r="BA145" s="616">
        <f>'Time&amp;Esc'!BA$93</f>
        <v>2.2972444660248938</v>
      </c>
      <c r="BB145" s="616">
        <f>'Time&amp;Esc'!BB$93</f>
        <v>2.343189355345392</v>
      </c>
      <c r="BC145" s="616">
        <f>'Time&amp;Esc'!BC$93</f>
        <v>2.3900531424522997</v>
      </c>
      <c r="BD145" s="616">
        <f>'Time&amp;Esc'!BD$93</f>
        <v>2.4378542053013459</v>
      </c>
      <c r="BE145" s="616">
        <f>'Time&amp;Esc'!BE$93</f>
        <v>2.4866112894073726</v>
      </c>
      <c r="BF145" s="616">
        <f>'Time&amp;Esc'!BF$93</f>
        <v>2.53634351519552</v>
      </c>
      <c r="BG145" s="616">
        <f>'Time&amp;Esc'!BG$93</f>
        <v>2.5870703854994304</v>
      </c>
      <c r="BH145" s="616">
        <f>'Time&amp;Esc'!BH$93</f>
        <v>2.6388117932094191</v>
      </c>
    </row>
    <row r="146" spans="1:60" s="492" customFormat="1" ht="12.75" customHeight="1" x14ac:dyDescent="0.3">
      <c r="A146" s="516"/>
      <c r="B146" s="679"/>
      <c r="C146" s="685"/>
      <c r="D146" s="610"/>
      <c r="E146" s="289" t="s">
        <v>729</v>
      </c>
      <c r="F146" s="289"/>
      <c r="G146" s="289" t="s">
        <v>271</v>
      </c>
      <c r="H146" s="289"/>
      <c r="I146" s="289"/>
      <c r="J146" s="289"/>
      <c r="K146" s="717">
        <f>K144 * K145</f>
        <v>50</v>
      </c>
      <c r="L146" s="717">
        <f t="shared" ref="L146:BH146" si="340">L144 * L145</f>
        <v>51</v>
      </c>
      <c r="M146" s="717">
        <f t="shared" si="340"/>
        <v>52.019999999999996</v>
      </c>
      <c r="N146" s="717">
        <f t="shared" si="340"/>
        <v>53.060399999999994</v>
      </c>
      <c r="O146" s="717">
        <f t="shared" si="340"/>
        <v>54.121608000000002</v>
      </c>
      <c r="P146" s="717">
        <f t="shared" si="340"/>
        <v>55.204040159999998</v>
      </c>
      <c r="Q146" s="717">
        <f t="shared" si="340"/>
        <v>56.308120963200004</v>
      </c>
      <c r="R146" s="717">
        <f t="shared" si="340"/>
        <v>57.434283382464002</v>
      </c>
      <c r="S146" s="717">
        <f t="shared" si="340"/>
        <v>58.582969050113284</v>
      </c>
      <c r="T146" s="717">
        <f t="shared" si="340"/>
        <v>59.754628431115556</v>
      </c>
      <c r="U146" s="717">
        <f t="shared" si="340"/>
        <v>60.949720999737863</v>
      </c>
      <c r="V146" s="717">
        <f t="shared" si="340"/>
        <v>62.168715419732621</v>
      </c>
      <c r="W146" s="717">
        <f t="shared" si="340"/>
        <v>63.412089728127278</v>
      </c>
      <c r="X146" s="717">
        <f t="shared" si="340"/>
        <v>64.680331522689812</v>
      </c>
      <c r="Y146" s="717">
        <f t="shared" si="340"/>
        <v>65.973938153143621</v>
      </c>
      <c r="Z146" s="717">
        <f t="shared" si="340"/>
        <v>67.293416916206496</v>
      </c>
      <c r="AA146" s="717">
        <f t="shared" si="340"/>
        <v>68.63928525453062</v>
      </c>
      <c r="AB146" s="717">
        <f t="shared" si="340"/>
        <v>70.012070959621241</v>
      </c>
      <c r="AC146" s="717">
        <f t="shared" si="340"/>
        <v>71.412312378813667</v>
      </c>
      <c r="AD146" s="717">
        <f t="shared" si="340"/>
        <v>72.840558626389935</v>
      </c>
      <c r="AE146" s="717">
        <f t="shared" si="340"/>
        <v>74.297369798917742</v>
      </c>
      <c r="AF146" s="717">
        <f t="shared" si="340"/>
        <v>75.7833171948961</v>
      </c>
      <c r="AG146" s="717">
        <f t="shared" si="340"/>
        <v>77.298983538794033</v>
      </c>
      <c r="AH146" s="717">
        <f t="shared" si="340"/>
        <v>78.844963209569912</v>
      </c>
      <c r="AI146" s="717">
        <f t="shared" si="340"/>
        <v>80.421862473761308</v>
      </c>
      <c r="AJ146" s="717">
        <f t="shared" si="340"/>
        <v>82.030299723236539</v>
      </c>
      <c r="AK146" s="717">
        <f t="shared" si="340"/>
        <v>83.67090571770126</v>
      </c>
      <c r="AL146" s="717">
        <f t="shared" si="340"/>
        <v>85.344323832055295</v>
      </c>
      <c r="AM146" s="717">
        <f t="shared" si="340"/>
        <v>87.051210308696398</v>
      </c>
      <c r="AN146" s="717">
        <f t="shared" si="340"/>
        <v>88.79223451487033</v>
      </c>
      <c r="AO146" s="717">
        <f t="shared" si="340"/>
        <v>90.568079205167734</v>
      </c>
      <c r="AP146" s="717">
        <f t="shared" si="340"/>
        <v>92.379440789271101</v>
      </c>
      <c r="AQ146" s="717">
        <f t="shared" si="340"/>
        <v>94.227029605056529</v>
      </c>
      <c r="AR146" s="717">
        <f t="shared" si="340"/>
        <v>96.111570197157661</v>
      </c>
      <c r="AS146" s="717">
        <f t="shared" si="340"/>
        <v>98.033801601100805</v>
      </c>
      <c r="AT146" s="717">
        <f t="shared" si="340"/>
        <v>99.994477633122827</v>
      </c>
      <c r="AU146" s="717">
        <f t="shared" si="340"/>
        <v>101.99436718578528</v>
      </c>
      <c r="AV146" s="717">
        <f t="shared" si="340"/>
        <v>104.034254529501</v>
      </c>
      <c r="AW146" s="717">
        <f t="shared" si="340"/>
        <v>106.11493962009102</v>
      </c>
      <c r="AX146" s="717">
        <f t="shared" si="340"/>
        <v>108.23723841249284</v>
      </c>
      <c r="AY146" s="717">
        <f t="shared" si="340"/>
        <v>110.4019831807427</v>
      </c>
      <c r="AZ146" s="717">
        <f t="shared" si="340"/>
        <v>112.61002284435754</v>
      </c>
      <c r="BA146" s="717">
        <f t="shared" si="340"/>
        <v>114.8622233012447</v>
      </c>
      <c r="BB146" s="717">
        <f t="shared" si="340"/>
        <v>117.1594677672696</v>
      </c>
      <c r="BC146" s="717">
        <f t="shared" si="340"/>
        <v>119.50265712261499</v>
      </c>
      <c r="BD146" s="717">
        <f t="shared" si="340"/>
        <v>121.89271026506729</v>
      </c>
      <c r="BE146" s="717">
        <f t="shared" si="340"/>
        <v>124.33056447036863</v>
      </c>
      <c r="BF146" s="717">
        <f t="shared" si="340"/>
        <v>126.81717575977601</v>
      </c>
      <c r="BG146" s="717">
        <f t="shared" si="340"/>
        <v>129.35351927497152</v>
      </c>
      <c r="BH146" s="717">
        <f t="shared" si="340"/>
        <v>131.94058966047095</v>
      </c>
    </row>
    <row r="147" spans="1:60" s="492" customFormat="1" ht="12.75" customHeight="1" x14ac:dyDescent="0.3">
      <c r="A147" s="516"/>
      <c r="B147" s="679"/>
      <c r="D147" s="610"/>
      <c r="E147" s="289" t="s">
        <v>730</v>
      </c>
      <c r="F147" s="289"/>
      <c r="G147" s="289" t="s">
        <v>74</v>
      </c>
      <c r="H147" s="289"/>
      <c r="I147" s="516">
        <f t="shared" ref="I147:I152" si="341" xml:space="preserve"> SUM(K147:BH147)</f>
        <v>85.286611619704942</v>
      </c>
      <c r="J147" s="289"/>
      <c r="K147" s="289">
        <f xml:space="preserve"> (K137 * K$146) * $F$121</f>
        <v>0</v>
      </c>
      <c r="L147" s="289">
        <f t="shared" ref="L147:BH147" si="342" xml:space="preserve"> (L137 * L$146) * $F$121</f>
        <v>0</v>
      </c>
      <c r="M147" s="289">
        <f t="shared" si="342"/>
        <v>0</v>
      </c>
      <c r="N147" s="289">
        <f t="shared" si="342"/>
        <v>0</v>
      </c>
      <c r="O147" s="289">
        <f t="shared" si="342"/>
        <v>0</v>
      </c>
      <c r="P147" s="289">
        <f t="shared" si="342"/>
        <v>0</v>
      </c>
      <c r="Q147" s="289">
        <f t="shared" si="342"/>
        <v>0</v>
      </c>
      <c r="R147" s="289">
        <f t="shared" si="342"/>
        <v>0</v>
      </c>
      <c r="S147" s="289">
        <f t="shared" si="342"/>
        <v>0</v>
      </c>
      <c r="T147" s="289">
        <f t="shared" si="342"/>
        <v>0.87839303793739865</v>
      </c>
      <c r="U147" s="289">
        <f t="shared" si="342"/>
        <v>2.1759050396906421</v>
      </c>
      <c r="V147" s="289">
        <f t="shared" si="342"/>
        <v>2.2194231404844547</v>
      </c>
      <c r="W147" s="289">
        <f t="shared" si="342"/>
        <v>2.263811603294144</v>
      </c>
      <c r="X147" s="289">
        <f t="shared" si="342"/>
        <v>2.3090878353600264</v>
      </c>
      <c r="Y147" s="289">
        <f t="shared" si="342"/>
        <v>2.3552695920672275</v>
      </c>
      <c r="Z147" s="289">
        <f t="shared" si="342"/>
        <v>2.4023749839085724</v>
      </c>
      <c r="AA147" s="289">
        <f t="shared" si="342"/>
        <v>2.4504224835867436</v>
      </c>
      <c r="AB147" s="289">
        <f t="shared" si="342"/>
        <v>2.4994309332584788</v>
      </c>
      <c r="AC147" s="289">
        <f t="shared" si="342"/>
        <v>2.5494195519236484</v>
      </c>
      <c r="AD147" s="289">
        <f t="shared" si="342"/>
        <v>2.6004079429621214</v>
      </c>
      <c r="AE147" s="289">
        <f t="shared" si="342"/>
        <v>2.6524161018213639</v>
      </c>
      <c r="AF147" s="289">
        <f t="shared" si="342"/>
        <v>2.7054644238577912</v>
      </c>
      <c r="AG147" s="289">
        <f t="shared" si="342"/>
        <v>2.7595737123349475</v>
      </c>
      <c r="AH147" s="289">
        <f t="shared" si="342"/>
        <v>2.8147651865816461</v>
      </c>
      <c r="AI147" s="289">
        <f t="shared" si="342"/>
        <v>2.8710604903132793</v>
      </c>
      <c r="AJ147" s="289">
        <f t="shared" si="342"/>
        <v>2.9284817001195447</v>
      </c>
      <c r="AK147" s="289">
        <f t="shared" si="342"/>
        <v>2.9870513341219356</v>
      </c>
      <c r="AL147" s="289">
        <f t="shared" si="342"/>
        <v>3.0467923608043748</v>
      </c>
      <c r="AM147" s="289">
        <f t="shared" si="342"/>
        <v>3.107728208020462</v>
      </c>
      <c r="AN147" s="289">
        <f t="shared" si="342"/>
        <v>3.1698827721808716</v>
      </c>
      <c r="AO147" s="289">
        <f t="shared" si="342"/>
        <v>3.2332804276244889</v>
      </c>
      <c r="AP147" s="289">
        <f t="shared" si="342"/>
        <v>3.2979460361769792</v>
      </c>
      <c r="AQ147" s="289">
        <f t="shared" si="342"/>
        <v>3.363904956900519</v>
      </c>
      <c r="AR147" s="289">
        <f t="shared" si="342"/>
        <v>3.4311830560385292</v>
      </c>
      <c r="AS147" s="289">
        <f t="shared" si="342"/>
        <v>3.4998067171592995</v>
      </c>
      <c r="AT147" s="289">
        <f t="shared" si="342"/>
        <v>3.5698028515024856</v>
      </c>
      <c r="AU147" s="289">
        <f t="shared" si="342"/>
        <v>3.6411989085325347</v>
      </c>
      <c r="AV147" s="289">
        <f t="shared" si="342"/>
        <v>3.7140228867031859</v>
      </c>
      <c r="AW147" s="289">
        <f t="shared" si="342"/>
        <v>3.7883033444372503</v>
      </c>
      <c r="AX147" s="289">
        <f t="shared" si="342"/>
        <v>0</v>
      </c>
      <c r="AY147" s="289">
        <f t="shared" si="342"/>
        <v>0</v>
      </c>
      <c r="AZ147" s="289">
        <f t="shared" si="342"/>
        <v>0</v>
      </c>
      <c r="BA147" s="289">
        <f t="shared" si="342"/>
        <v>0</v>
      </c>
      <c r="BB147" s="289">
        <f t="shared" si="342"/>
        <v>0</v>
      </c>
      <c r="BC147" s="289">
        <f t="shared" si="342"/>
        <v>0</v>
      </c>
      <c r="BD147" s="289">
        <f t="shared" si="342"/>
        <v>0</v>
      </c>
      <c r="BE147" s="289">
        <f t="shared" si="342"/>
        <v>0</v>
      </c>
      <c r="BF147" s="289">
        <f t="shared" si="342"/>
        <v>0</v>
      </c>
      <c r="BG147" s="289">
        <f t="shared" si="342"/>
        <v>0</v>
      </c>
      <c r="BH147" s="289">
        <f t="shared" si="342"/>
        <v>0</v>
      </c>
    </row>
    <row r="148" spans="1:60" s="492" customFormat="1" ht="12.75" customHeight="1" x14ac:dyDescent="0.3">
      <c r="A148" s="516"/>
      <c r="B148" s="679"/>
      <c r="C148" s="685"/>
      <c r="D148" s="610"/>
      <c r="E148" s="289" t="s">
        <v>731</v>
      </c>
      <c r="F148" s="289"/>
      <c r="G148" s="289" t="s">
        <v>74</v>
      </c>
      <c r="H148" s="289"/>
      <c r="I148" s="516">
        <f t="shared" si="341"/>
        <v>0</v>
      </c>
      <c r="J148" s="289"/>
      <c r="K148" s="289">
        <f xml:space="preserve"> (K138 * K$146) * $F$122</f>
        <v>0</v>
      </c>
      <c r="L148" s="289">
        <f t="shared" ref="L148:BH148" si="343" xml:space="preserve"> (L138 * L$146) * $F$122</f>
        <v>0</v>
      </c>
      <c r="M148" s="289">
        <f t="shared" si="343"/>
        <v>0</v>
      </c>
      <c r="N148" s="289">
        <f t="shared" si="343"/>
        <v>0</v>
      </c>
      <c r="O148" s="289">
        <f t="shared" si="343"/>
        <v>0</v>
      </c>
      <c r="P148" s="289">
        <f t="shared" si="343"/>
        <v>0</v>
      </c>
      <c r="Q148" s="289">
        <f t="shared" si="343"/>
        <v>0</v>
      </c>
      <c r="R148" s="289">
        <f t="shared" si="343"/>
        <v>0</v>
      </c>
      <c r="S148" s="289">
        <f t="shared" si="343"/>
        <v>0</v>
      </c>
      <c r="T148" s="289">
        <f t="shared" si="343"/>
        <v>0</v>
      </c>
      <c r="U148" s="289">
        <f t="shared" si="343"/>
        <v>0</v>
      </c>
      <c r="V148" s="289">
        <f t="shared" si="343"/>
        <v>0</v>
      </c>
      <c r="W148" s="289">
        <f t="shared" si="343"/>
        <v>0</v>
      </c>
      <c r="X148" s="289">
        <f t="shared" si="343"/>
        <v>0</v>
      </c>
      <c r="Y148" s="289">
        <f t="shared" si="343"/>
        <v>0</v>
      </c>
      <c r="Z148" s="289">
        <f t="shared" si="343"/>
        <v>0</v>
      </c>
      <c r="AA148" s="289">
        <f t="shared" si="343"/>
        <v>0</v>
      </c>
      <c r="AB148" s="289">
        <f t="shared" si="343"/>
        <v>0</v>
      </c>
      <c r="AC148" s="289">
        <f t="shared" si="343"/>
        <v>0</v>
      </c>
      <c r="AD148" s="289">
        <f t="shared" si="343"/>
        <v>0</v>
      </c>
      <c r="AE148" s="289">
        <f t="shared" si="343"/>
        <v>0</v>
      </c>
      <c r="AF148" s="289">
        <f t="shared" si="343"/>
        <v>0</v>
      </c>
      <c r="AG148" s="289">
        <f t="shared" si="343"/>
        <v>0</v>
      </c>
      <c r="AH148" s="289">
        <f t="shared" si="343"/>
        <v>0</v>
      </c>
      <c r="AI148" s="289">
        <f t="shared" si="343"/>
        <v>0</v>
      </c>
      <c r="AJ148" s="289">
        <f t="shared" si="343"/>
        <v>0</v>
      </c>
      <c r="AK148" s="289">
        <f t="shared" si="343"/>
        <v>0</v>
      </c>
      <c r="AL148" s="289">
        <f t="shared" si="343"/>
        <v>0</v>
      </c>
      <c r="AM148" s="289">
        <f t="shared" si="343"/>
        <v>0</v>
      </c>
      <c r="AN148" s="289">
        <f t="shared" si="343"/>
        <v>0</v>
      </c>
      <c r="AO148" s="289">
        <f t="shared" si="343"/>
        <v>0</v>
      </c>
      <c r="AP148" s="289">
        <f t="shared" si="343"/>
        <v>0</v>
      </c>
      <c r="AQ148" s="289">
        <f t="shared" si="343"/>
        <v>0</v>
      </c>
      <c r="AR148" s="289">
        <f t="shared" si="343"/>
        <v>0</v>
      </c>
      <c r="AS148" s="289">
        <f t="shared" si="343"/>
        <v>0</v>
      </c>
      <c r="AT148" s="289">
        <f t="shared" si="343"/>
        <v>0</v>
      </c>
      <c r="AU148" s="289">
        <f t="shared" si="343"/>
        <v>0</v>
      </c>
      <c r="AV148" s="289">
        <f t="shared" si="343"/>
        <v>0</v>
      </c>
      <c r="AW148" s="289">
        <f t="shared" si="343"/>
        <v>0</v>
      </c>
      <c r="AX148" s="289">
        <f t="shared" si="343"/>
        <v>0</v>
      </c>
      <c r="AY148" s="289">
        <f t="shared" si="343"/>
        <v>0</v>
      </c>
      <c r="AZ148" s="289">
        <f t="shared" si="343"/>
        <v>0</v>
      </c>
      <c r="BA148" s="289">
        <f t="shared" si="343"/>
        <v>0</v>
      </c>
      <c r="BB148" s="289">
        <f t="shared" si="343"/>
        <v>0</v>
      </c>
      <c r="BC148" s="289">
        <f t="shared" si="343"/>
        <v>0</v>
      </c>
      <c r="BD148" s="289">
        <f t="shared" si="343"/>
        <v>0</v>
      </c>
      <c r="BE148" s="289">
        <f t="shared" si="343"/>
        <v>0</v>
      </c>
      <c r="BF148" s="289">
        <f t="shared" si="343"/>
        <v>0</v>
      </c>
      <c r="BG148" s="289">
        <f t="shared" si="343"/>
        <v>0</v>
      </c>
      <c r="BH148" s="289">
        <f t="shared" si="343"/>
        <v>0</v>
      </c>
    </row>
    <row r="149" spans="1:60" s="492" customFormat="1" ht="12.75" customHeight="1" x14ac:dyDescent="0.3">
      <c r="A149" s="516"/>
      <c r="B149" s="679"/>
      <c r="C149" s="685"/>
      <c r="D149" s="610"/>
      <c r="E149" s="289" t="s">
        <v>732</v>
      </c>
      <c r="F149" s="289"/>
      <c r="G149" s="289" t="s">
        <v>74</v>
      </c>
      <c r="H149" s="289"/>
      <c r="I149" s="516">
        <f t="shared" si="341"/>
        <v>0</v>
      </c>
      <c r="J149" s="289"/>
      <c r="K149" s="289">
        <f xml:space="preserve"> (K139 * K$146) * $F$123</f>
        <v>0</v>
      </c>
      <c r="L149" s="289">
        <f t="shared" ref="L149:BH149" si="344" xml:space="preserve"> (L139 * L$146) * $F$123</f>
        <v>0</v>
      </c>
      <c r="M149" s="289">
        <f t="shared" si="344"/>
        <v>0</v>
      </c>
      <c r="N149" s="289">
        <f t="shared" si="344"/>
        <v>0</v>
      </c>
      <c r="O149" s="289">
        <f t="shared" si="344"/>
        <v>0</v>
      </c>
      <c r="P149" s="289">
        <f t="shared" si="344"/>
        <v>0</v>
      </c>
      <c r="Q149" s="289">
        <f t="shared" si="344"/>
        <v>0</v>
      </c>
      <c r="R149" s="289">
        <f t="shared" si="344"/>
        <v>0</v>
      </c>
      <c r="S149" s="289">
        <f t="shared" si="344"/>
        <v>0</v>
      </c>
      <c r="T149" s="289">
        <f t="shared" si="344"/>
        <v>0</v>
      </c>
      <c r="U149" s="289">
        <f t="shared" si="344"/>
        <v>0</v>
      </c>
      <c r="V149" s="289">
        <f t="shared" si="344"/>
        <v>0</v>
      </c>
      <c r="W149" s="289">
        <f t="shared" si="344"/>
        <v>0</v>
      </c>
      <c r="X149" s="289">
        <f t="shared" si="344"/>
        <v>0</v>
      </c>
      <c r="Y149" s="289">
        <f t="shared" si="344"/>
        <v>0</v>
      </c>
      <c r="Z149" s="289">
        <f t="shared" si="344"/>
        <v>0</v>
      </c>
      <c r="AA149" s="289">
        <f t="shared" si="344"/>
        <v>0</v>
      </c>
      <c r="AB149" s="289">
        <f t="shared" si="344"/>
        <v>0</v>
      </c>
      <c r="AC149" s="289">
        <f t="shared" si="344"/>
        <v>0</v>
      </c>
      <c r="AD149" s="289">
        <f t="shared" si="344"/>
        <v>0</v>
      </c>
      <c r="AE149" s="289">
        <f t="shared" si="344"/>
        <v>0</v>
      </c>
      <c r="AF149" s="289">
        <f t="shared" si="344"/>
        <v>0</v>
      </c>
      <c r="AG149" s="289">
        <f t="shared" si="344"/>
        <v>0</v>
      </c>
      <c r="AH149" s="289">
        <f t="shared" si="344"/>
        <v>0</v>
      </c>
      <c r="AI149" s="289">
        <f t="shared" si="344"/>
        <v>0</v>
      </c>
      <c r="AJ149" s="289">
        <f t="shared" si="344"/>
        <v>0</v>
      </c>
      <c r="AK149" s="289">
        <f t="shared" si="344"/>
        <v>0</v>
      </c>
      <c r="AL149" s="289">
        <f t="shared" si="344"/>
        <v>0</v>
      </c>
      <c r="AM149" s="289">
        <f t="shared" si="344"/>
        <v>0</v>
      </c>
      <c r="AN149" s="289">
        <f t="shared" si="344"/>
        <v>0</v>
      </c>
      <c r="AO149" s="289">
        <f t="shared" si="344"/>
        <v>0</v>
      </c>
      <c r="AP149" s="289">
        <f t="shared" si="344"/>
        <v>0</v>
      </c>
      <c r="AQ149" s="289">
        <f t="shared" si="344"/>
        <v>0</v>
      </c>
      <c r="AR149" s="289">
        <f t="shared" si="344"/>
        <v>0</v>
      </c>
      <c r="AS149" s="289">
        <f t="shared" si="344"/>
        <v>0</v>
      </c>
      <c r="AT149" s="289">
        <f t="shared" si="344"/>
        <v>0</v>
      </c>
      <c r="AU149" s="289">
        <f t="shared" si="344"/>
        <v>0</v>
      </c>
      <c r="AV149" s="289">
        <f t="shared" si="344"/>
        <v>0</v>
      </c>
      <c r="AW149" s="289">
        <f t="shared" si="344"/>
        <v>0</v>
      </c>
      <c r="AX149" s="289">
        <f t="shared" si="344"/>
        <v>0</v>
      </c>
      <c r="AY149" s="289">
        <f t="shared" si="344"/>
        <v>0</v>
      </c>
      <c r="AZ149" s="289">
        <f t="shared" si="344"/>
        <v>0</v>
      </c>
      <c r="BA149" s="289">
        <f t="shared" si="344"/>
        <v>0</v>
      </c>
      <c r="BB149" s="289">
        <f t="shared" si="344"/>
        <v>0</v>
      </c>
      <c r="BC149" s="289">
        <f t="shared" si="344"/>
        <v>0</v>
      </c>
      <c r="BD149" s="289">
        <f t="shared" si="344"/>
        <v>0</v>
      </c>
      <c r="BE149" s="289">
        <f t="shared" si="344"/>
        <v>0</v>
      </c>
      <c r="BF149" s="289">
        <f t="shared" si="344"/>
        <v>0</v>
      </c>
      <c r="BG149" s="289">
        <f t="shared" si="344"/>
        <v>0</v>
      </c>
      <c r="BH149" s="289">
        <f t="shared" si="344"/>
        <v>0</v>
      </c>
    </row>
    <row r="150" spans="1:60" s="492" customFormat="1" ht="12.75" customHeight="1" x14ac:dyDescent="0.3">
      <c r="A150" s="516"/>
      <c r="B150" s="679"/>
      <c r="C150" s="685"/>
      <c r="D150" s="610"/>
      <c r="E150" s="289" t="s">
        <v>733</v>
      </c>
      <c r="F150" s="289"/>
      <c r="G150" s="289" t="s">
        <v>74</v>
      </c>
      <c r="H150" s="289"/>
      <c r="I150" s="516">
        <f t="shared" si="341"/>
        <v>0</v>
      </c>
      <c r="J150" s="289"/>
      <c r="K150" s="289">
        <f xml:space="preserve"> (K140 * K$146) * $F$124</f>
        <v>0</v>
      </c>
      <c r="L150" s="289">
        <f t="shared" ref="L150:BH150" si="345" xml:space="preserve"> (L140 * L$146) * $F$124</f>
        <v>0</v>
      </c>
      <c r="M150" s="289">
        <f t="shared" si="345"/>
        <v>0</v>
      </c>
      <c r="N150" s="289">
        <f t="shared" si="345"/>
        <v>0</v>
      </c>
      <c r="O150" s="289">
        <f t="shared" si="345"/>
        <v>0</v>
      </c>
      <c r="P150" s="289">
        <f t="shared" si="345"/>
        <v>0</v>
      </c>
      <c r="Q150" s="289">
        <f t="shared" si="345"/>
        <v>0</v>
      </c>
      <c r="R150" s="289">
        <f t="shared" si="345"/>
        <v>0</v>
      </c>
      <c r="S150" s="289">
        <f t="shared" si="345"/>
        <v>0</v>
      </c>
      <c r="T150" s="289">
        <f t="shared" si="345"/>
        <v>0</v>
      </c>
      <c r="U150" s="289">
        <f t="shared" si="345"/>
        <v>0</v>
      </c>
      <c r="V150" s="289">
        <f t="shared" si="345"/>
        <v>0</v>
      </c>
      <c r="W150" s="289">
        <f t="shared" si="345"/>
        <v>0</v>
      </c>
      <c r="X150" s="289">
        <f t="shared" si="345"/>
        <v>0</v>
      </c>
      <c r="Y150" s="289">
        <f t="shared" si="345"/>
        <v>0</v>
      </c>
      <c r="Z150" s="289">
        <f t="shared" si="345"/>
        <v>0</v>
      </c>
      <c r="AA150" s="289">
        <f t="shared" si="345"/>
        <v>0</v>
      </c>
      <c r="AB150" s="289">
        <f t="shared" si="345"/>
        <v>0</v>
      </c>
      <c r="AC150" s="289">
        <f t="shared" si="345"/>
        <v>0</v>
      </c>
      <c r="AD150" s="289">
        <f t="shared" si="345"/>
        <v>0</v>
      </c>
      <c r="AE150" s="289">
        <f t="shared" si="345"/>
        <v>0</v>
      </c>
      <c r="AF150" s="289">
        <f t="shared" si="345"/>
        <v>0</v>
      </c>
      <c r="AG150" s="289">
        <f t="shared" si="345"/>
        <v>0</v>
      </c>
      <c r="AH150" s="289">
        <f t="shared" si="345"/>
        <v>0</v>
      </c>
      <c r="AI150" s="289">
        <f t="shared" si="345"/>
        <v>0</v>
      </c>
      <c r="AJ150" s="289">
        <f t="shared" si="345"/>
        <v>0</v>
      </c>
      <c r="AK150" s="289">
        <f t="shared" si="345"/>
        <v>0</v>
      </c>
      <c r="AL150" s="289">
        <f t="shared" si="345"/>
        <v>0</v>
      </c>
      <c r="AM150" s="289">
        <f t="shared" si="345"/>
        <v>0</v>
      </c>
      <c r="AN150" s="289">
        <f t="shared" si="345"/>
        <v>0</v>
      </c>
      <c r="AO150" s="289">
        <f t="shared" si="345"/>
        <v>0</v>
      </c>
      <c r="AP150" s="289">
        <f t="shared" si="345"/>
        <v>0</v>
      </c>
      <c r="AQ150" s="289">
        <f t="shared" si="345"/>
        <v>0</v>
      </c>
      <c r="AR150" s="289">
        <f t="shared" si="345"/>
        <v>0</v>
      </c>
      <c r="AS150" s="289">
        <f t="shared" si="345"/>
        <v>0</v>
      </c>
      <c r="AT150" s="289">
        <f t="shared" si="345"/>
        <v>0</v>
      </c>
      <c r="AU150" s="289">
        <f t="shared" si="345"/>
        <v>0</v>
      </c>
      <c r="AV150" s="289">
        <f t="shared" si="345"/>
        <v>0</v>
      </c>
      <c r="AW150" s="289">
        <f t="shared" si="345"/>
        <v>0</v>
      </c>
      <c r="AX150" s="289">
        <f t="shared" si="345"/>
        <v>0</v>
      </c>
      <c r="AY150" s="289">
        <f t="shared" si="345"/>
        <v>0</v>
      </c>
      <c r="AZ150" s="289">
        <f t="shared" si="345"/>
        <v>0</v>
      </c>
      <c r="BA150" s="289">
        <f t="shared" si="345"/>
        <v>0</v>
      </c>
      <c r="BB150" s="289">
        <f t="shared" si="345"/>
        <v>0</v>
      </c>
      <c r="BC150" s="289">
        <f t="shared" si="345"/>
        <v>0</v>
      </c>
      <c r="BD150" s="289">
        <f t="shared" si="345"/>
        <v>0</v>
      </c>
      <c r="BE150" s="289">
        <f t="shared" si="345"/>
        <v>0</v>
      </c>
      <c r="BF150" s="289">
        <f t="shared" si="345"/>
        <v>0</v>
      </c>
      <c r="BG150" s="289">
        <f t="shared" si="345"/>
        <v>0</v>
      </c>
      <c r="BH150" s="289">
        <f t="shared" si="345"/>
        <v>0</v>
      </c>
    </row>
    <row r="151" spans="1:60" s="492" customFormat="1" ht="12.75" customHeight="1" x14ac:dyDescent="0.3">
      <c r="A151" s="516"/>
      <c r="B151" s="679"/>
      <c r="C151" s="685"/>
      <c r="D151" s="610"/>
      <c r="E151" s="289" t="s">
        <v>734</v>
      </c>
      <c r="F151" s="289"/>
      <c r="G151" s="289" t="s">
        <v>74</v>
      </c>
      <c r="H151" s="289"/>
      <c r="I151" s="516">
        <f t="shared" si="341"/>
        <v>0</v>
      </c>
      <c r="J151" s="289"/>
      <c r="K151" s="289">
        <f xml:space="preserve"> (K141 * K$146) * $F$125</f>
        <v>0</v>
      </c>
      <c r="L151" s="289">
        <f t="shared" ref="L151:BH151" si="346" xml:space="preserve"> (L141 * L$146) * $F$125</f>
        <v>0</v>
      </c>
      <c r="M151" s="289">
        <f t="shared" si="346"/>
        <v>0</v>
      </c>
      <c r="N151" s="289">
        <f t="shared" si="346"/>
        <v>0</v>
      </c>
      <c r="O151" s="289">
        <f t="shared" si="346"/>
        <v>0</v>
      </c>
      <c r="P151" s="289">
        <f t="shared" si="346"/>
        <v>0</v>
      </c>
      <c r="Q151" s="289">
        <f t="shared" si="346"/>
        <v>0</v>
      </c>
      <c r="R151" s="289">
        <f t="shared" si="346"/>
        <v>0</v>
      </c>
      <c r="S151" s="289">
        <f t="shared" si="346"/>
        <v>0</v>
      </c>
      <c r="T151" s="289">
        <f t="shared" si="346"/>
        <v>0</v>
      </c>
      <c r="U151" s="289">
        <f t="shared" si="346"/>
        <v>0</v>
      </c>
      <c r="V151" s="289">
        <f t="shared" si="346"/>
        <v>0</v>
      </c>
      <c r="W151" s="289">
        <f t="shared" si="346"/>
        <v>0</v>
      </c>
      <c r="X151" s="289">
        <f t="shared" si="346"/>
        <v>0</v>
      </c>
      <c r="Y151" s="289">
        <f t="shared" si="346"/>
        <v>0</v>
      </c>
      <c r="Z151" s="289">
        <f t="shared" si="346"/>
        <v>0</v>
      </c>
      <c r="AA151" s="289">
        <f t="shared" si="346"/>
        <v>0</v>
      </c>
      <c r="AB151" s="289">
        <f t="shared" si="346"/>
        <v>0</v>
      </c>
      <c r="AC151" s="289">
        <f t="shared" si="346"/>
        <v>0</v>
      </c>
      <c r="AD151" s="289">
        <f t="shared" si="346"/>
        <v>0</v>
      </c>
      <c r="AE151" s="289">
        <f t="shared" si="346"/>
        <v>0</v>
      </c>
      <c r="AF151" s="289">
        <f t="shared" si="346"/>
        <v>0</v>
      </c>
      <c r="AG151" s="289">
        <f t="shared" si="346"/>
        <v>0</v>
      </c>
      <c r="AH151" s="289">
        <f t="shared" si="346"/>
        <v>0</v>
      </c>
      <c r="AI151" s="289">
        <f t="shared" si="346"/>
        <v>0</v>
      </c>
      <c r="AJ151" s="289">
        <f t="shared" si="346"/>
        <v>0</v>
      </c>
      <c r="AK151" s="289">
        <f t="shared" si="346"/>
        <v>0</v>
      </c>
      <c r="AL151" s="289">
        <f t="shared" si="346"/>
        <v>0</v>
      </c>
      <c r="AM151" s="289">
        <f t="shared" si="346"/>
        <v>0</v>
      </c>
      <c r="AN151" s="289">
        <f t="shared" si="346"/>
        <v>0</v>
      </c>
      <c r="AO151" s="289">
        <f t="shared" si="346"/>
        <v>0</v>
      </c>
      <c r="AP151" s="289">
        <f t="shared" si="346"/>
        <v>0</v>
      </c>
      <c r="AQ151" s="289">
        <f t="shared" si="346"/>
        <v>0</v>
      </c>
      <c r="AR151" s="289">
        <f t="shared" si="346"/>
        <v>0</v>
      </c>
      <c r="AS151" s="289">
        <f t="shared" si="346"/>
        <v>0</v>
      </c>
      <c r="AT151" s="289">
        <f t="shared" si="346"/>
        <v>0</v>
      </c>
      <c r="AU151" s="289">
        <f t="shared" si="346"/>
        <v>0</v>
      </c>
      <c r="AV151" s="289">
        <f t="shared" si="346"/>
        <v>0</v>
      </c>
      <c r="AW151" s="289">
        <f t="shared" si="346"/>
        <v>0</v>
      </c>
      <c r="AX151" s="289">
        <f t="shared" si="346"/>
        <v>0</v>
      </c>
      <c r="AY151" s="289">
        <f t="shared" si="346"/>
        <v>0</v>
      </c>
      <c r="AZ151" s="289">
        <f t="shared" si="346"/>
        <v>0</v>
      </c>
      <c r="BA151" s="289">
        <f t="shared" si="346"/>
        <v>0</v>
      </c>
      <c r="BB151" s="289">
        <f t="shared" si="346"/>
        <v>0</v>
      </c>
      <c r="BC151" s="289">
        <f t="shared" si="346"/>
        <v>0</v>
      </c>
      <c r="BD151" s="289">
        <f t="shared" si="346"/>
        <v>0</v>
      </c>
      <c r="BE151" s="289">
        <f t="shared" si="346"/>
        <v>0</v>
      </c>
      <c r="BF151" s="289">
        <f t="shared" si="346"/>
        <v>0</v>
      </c>
      <c r="BG151" s="289">
        <f t="shared" si="346"/>
        <v>0</v>
      </c>
      <c r="BH151" s="289">
        <f t="shared" si="346"/>
        <v>0</v>
      </c>
    </row>
    <row r="152" spans="1:60" s="492" customFormat="1" ht="12.9" customHeight="1" x14ac:dyDescent="0.3">
      <c r="A152" s="516"/>
      <c r="B152" s="614"/>
      <c r="C152" s="620"/>
      <c r="D152" s="476"/>
      <c r="E152" s="289" t="s">
        <v>735</v>
      </c>
      <c r="F152" s="289"/>
      <c r="G152" s="289" t="s">
        <v>74</v>
      </c>
      <c r="H152" s="543"/>
      <c r="I152" s="516">
        <f t="shared" si="341"/>
        <v>0</v>
      </c>
      <c r="J152" s="289"/>
      <c r="K152" s="289">
        <f xml:space="preserve"> (K142 * K$146) * $F$126</f>
        <v>0</v>
      </c>
      <c r="L152" s="289">
        <f t="shared" ref="L152:BH152" si="347" xml:space="preserve"> (L142 * L$146) * $F$126</f>
        <v>0</v>
      </c>
      <c r="M152" s="289">
        <f t="shared" si="347"/>
        <v>0</v>
      </c>
      <c r="N152" s="289">
        <f t="shared" si="347"/>
        <v>0</v>
      </c>
      <c r="O152" s="289">
        <f t="shared" si="347"/>
        <v>0</v>
      </c>
      <c r="P152" s="289">
        <f t="shared" si="347"/>
        <v>0</v>
      </c>
      <c r="Q152" s="289">
        <f t="shared" si="347"/>
        <v>0</v>
      </c>
      <c r="R152" s="289">
        <f t="shared" si="347"/>
        <v>0</v>
      </c>
      <c r="S152" s="289">
        <f t="shared" si="347"/>
        <v>0</v>
      </c>
      <c r="T152" s="289">
        <f t="shared" si="347"/>
        <v>0</v>
      </c>
      <c r="U152" s="289">
        <f t="shared" si="347"/>
        <v>0</v>
      </c>
      <c r="V152" s="289">
        <f t="shared" si="347"/>
        <v>0</v>
      </c>
      <c r="W152" s="289">
        <f t="shared" si="347"/>
        <v>0</v>
      </c>
      <c r="X152" s="289">
        <f t="shared" si="347"/>
        <v>0</v>
      </c>
      <c r="Y152" s="289">
        <f t="shared" si="347"/>
        <v>0</v>
      </c>
      <c r="Z152" s="289">
        <f t="shared" si="347"/>
        <v>0</v>
      </c>
      <c r="AA152" s="289">
        <f t="shared" si="347"/>
        <v>0</v>
      </c>
      <c r="AB152" s="289">
        <f t="shared" si="347"/>
        <v>0</v>
      </c>
      <c r="AC152" s="289">
        <f t="shared" si="347"/>
        <v>0</v>
      </c>
      <c r="AD152" s="289">
        <f t="shared" si="347"/>
        <v>0</v>
      </c>
      <c r="AE152" s="289">
        <f t="shared" si="347"/>
        <v>0</v>
      </c>
      <c r="AF152" s="289">
        <f t="shared" si="347"/>
        <v>0</v>
      </c>
      <c r="AG152" s="289">
        <f t="shared" si="347"/>
        <v>0</v>
      </c>
      <c r="AH152" s="289">
        <f t="shared" si="347"/>
        <v>0</v>
      </c>
      <c r="AI152" s="289">
        <f t="shared" si="347"/>
        <v>0</v>
      </c>
      <c r="AJ152" s="289">
        <f t="shared" si="347"/>
        <v>0</v>
      </c>
      <c r="AK152" s="289">
        <f t="shared" si="347"/>
        <v>0</v>
      </c>
      <c r="AL152" s="289">
        <f t="shared" si="347"/>
        <v>0</v>
      </c>
      <c r="AM152" s="289">
        <f t="shared" si="347"/>
        <v>0</v>
      </c>
      <c r="AN152" s="289">
        <f t="shared" si="347"/>
        <v>0</v>
      </c>
      <c r="AO152" s="289">
        <f t="shared" si="347"/>
        <v>0</v>
      </c>
      <c r="AP152" s="289">
        <f t="shared" si="347"/>
        <v>0</v>
      </c>
      <c r="AQ152" s="289">
        <f t="shared" si="347"/>
        <v>0</v>
      </c>
      <c r="AR152" s="289">
        <f t="shared" si="347"/>
        <v>0</v>
      </c>
      <c r="AS152" s="289">
        <f t="shared" si="347"/>
        <v>0</v>
      </c>
      <c r="AT152" s="289">
        <f t="shared" si="347"/>
        <v>0</v>
      </c>
      <c r="AU152" s="289">
        <f t="shared" si="347"/>
        <v>0</v>
      </c>
      <c r="AV152" s="289">
        <f t="shared" si="347"/>
        <v>0</v>
      </c>
      <c r="AW152" s="289">
        <f t="shared" si="347"/>
        <v>0</v>
      </c>
      <c r="AX152" s="289">
        <f t="shared" si="347"/>
        <v>0</v>
      </c>
      <c r="AY152" s="289">
        <f t="shared" si="347"/>
        <v>0</v>
      </c>
      <c r="AZ152" s="289">
        <f t="shared" si="347"/>
        <v>0</v>
      </c>
      <c r="BA152" s="289">
        <f t="shared" si="347"/>
        <v>0</v>
      </c>
      <c r="BB152" s="289">
        <f t="shared" si="347"/>
        <v>0</v>
      </c>
      <c r="BC152" s="289">
        <f t="shared" si="347"/>
        <v>0</v>
      </c>
      <c r="BD152" s="289">
        <f t="shared" si="347"/>
        <v>0</v>
      </c>
      <c r="BE152" s="289">
        <f t="shared" si="347"/>
        <v>0</v>
      </c>
      <c r="BF152" s="289">
        <f t="shared" si="347"/>
        <v>0</v>
      </c>
      <c r="BG152" s="289">
        <f t="shared" si="347"/>
        <v>0</v>
      </c>
      <c r="BH152" s="289">
        <f t="shared" si="347"/>
        <v>0</v>
      </c>
    </row>
    <row r="153" spans="1:60" s="508" customFormat="1" ht="12.9" customHeight="1" thickBot="1" x14ac:dyDescent="0.35">
      <c r="A153" s="474"/>
      <c r="B153" s="694"/>
      <c r="C153" s="695"/>
      <c r="D153" s="704"/>
      <c r="E153" s="638" t="s">
        <v>736</v>
      </c>
      <c r="F153" s="638"/>
      <c r="G153" s="638" t="s">
        <v>74</v>
      </c>
      <c r="H153" s="638" t="s">
        <v>737</v>
      </c>
      <c r="I153" s="638">
        <f xml:space="preserve"> SUM(K153:BH153)</f>
        <v>85.286611619704942</v>
      </c>
      <c r="J153" s="638"/>
      <c r="K153" s="638">
        <f>SUM(K147:K152)</f>
        <v>0</v>
      </c>
      <c r="L153" s="638">
        <f t="shared" ref="L153:BH153" si="348">SUM(L147:L152)</f>
        <v>0</v>
      </c>
      <c r="M153" s="638">
        <f t="shared" si="348"/>
        <v>0</v>
      </c>
      <c r="N153" s="638">
        <f t="shared" si="348"/>
        <v>0</v>
      </c>
      <c r="O153" s="638">
        <f t="shared" si="348"/>
        <v>0</v>
      </c>
      <c r="P153" s="638">
        <f t="shared" si="348"/>
        <v>0</v>
      </c>
      <c r="Q153" s="638">
        <f t="shared" si="348"/>
        <v>0</v>
      </c>
      <c r="R153" s="638">
        <f t="shared" si="348"/>
        <v>0</v>
      </c>
      <c r="S153" s="638">
        <f t="shared" si="348"/>
        <v>0</v>
      </c>
      <c r="T153" s="638">
        <f t="shared" si="348"/>
        <v>0.87839303793739865</v>
      </c>
      <c r="U153" s="638">
        <f t="shared" si="348"/>
        <v>2.1759050396906421</v>
      </c>
      <c r="V153" s="638">
        <f t="shared" si="348"/>
        <v>2.2194231404844547</v>
      </c>
      <c r="W153" s="638">
        <f t="shared" si="348"/>
        <v>2.263811603294144</v>
      </c>
      <c r="X153" s="638">
        <f t="shared" si="348"/>
        <v>2.3090878353600264</v>
      </c>
      <c r="Y153" s="638">
        <f t="shared" si="348"/>
        <v>2.3552695920672275</v>
      </c>
      <c r="Z153" s="638">
        <f t="shared" si="348"/>
        <v>2.4023749839085724</v>
      </c>
      <c r="AA153" s="638">
        <f t="shared" si="348"/>
        <v>2.4504224835867436</v>
      </c>
      <c r="AB153" s="638">
        <f t="shared" si="348"/>
        <v>2.4994309332584788</v>
      </c>
      <c r="AC153" s="638">
        <f t="shared" si="348"/>
        <v>2.5494195519236484</v>
      </c>
      <c r="AD153" s="638">
        <f t="shared" si="348"/>
        <v>2.6004079429621214</v>
      </c>
      <c r="AE153" s="638">
        <f t="shared" si="348"/>
        <v>2.6524161018213639</v>
      </c>
      <c r="AF153" s="638">
        <f t="shared" si="348"/>
        <v>2.7054644238577912</v>
      </c>
      <c r="AG153" s="638">
        <f t="shared" si="348"/>
        <v>2.7595737123349475</v>
      </c>
      <c r="AH153" s="638">
        <f t="shared" si="348"/>
        <v>2.8147651865816461</v>
      </c>
      <c r="AI153" s="638">
        <f t="shared" si="348"/>
        <v>2.8710604903132793</v>
      </c>
      <c r="AJ153" s="638">
        <f t="shared" si="348"/>
        <v>2.9284817001195447</v>
      </c>
      <c r="AK153" s="638">
        <f t="shared" si="348"/>
        <v>2.9870513341219356</v>
      </c>
      <c r="AL153" s="638">
        <f t="shared" si="348"/>
        <v>3.0467923608043748</v>
      </c>
      <c r="AM153" s="638">
        <f t="shared" si="348"/>
        <v>3.107728208020462</v>
      </c>
      <c r="AN153" s="638">
        <f t="shared" si="348"/>
        <v>3.1698827721808716</v>
      </c>
      <c r="AO153" s="638">
        <f t="shared" si="348"/>
        <v>3.2332804276244889</v>
      </c>
      <c r="AP153" s="638">
        <f t="shared" si="348"/>
        <v>3.2979460361769792</v>
      </c>
      <c r="AQ153" s="638">
        <f t="shared" si="348"/>
        <v>3.363904956900519</v>
      </c>
      <c r="AR153" s="638">
        <f t="shared" si="348"/>
        <v>3.4311830560385292</v>
      </c>
      <c r="AS153" s="638">
        <f t="shared" si="348"/>
        <v>3.4998067171592995</v>
      </c>
      <c r="AT153" s="638">
        <f t="shared" si="348"/>
        <v>3.5698028515024856</v>
      </c>
      <c r="AU153" s="638">
        <f t="shared" si="348"/>
        <v>3.6411989085325347</v>
      </c>
      <c r="AV153" s="638">
        <f t="shared" si="348"/>
        <v>3.7140228867031859</v>
      </c>
      <c r="AW153" s="638">
        <f t="shared" si="348"/>
        <v>3.7883033444372503</v>
      </c>
      <c r="AX153" s="638">
        <f t="shared" si="348"/>
        <v>0</v>
      </c>
      <c r="AY153" s="638">
        <f t="shared" si="348"/>
        <v>0</v>
      </c>
      <c r="AZ153" s="638">
        <f t="shared" si="348"/>
        <v>0</v>
      </c>
      <c r="BA153" s="638">
        <f t="shared" si="348"/>
        <v>0</v>
      </c>
      <c r="BB153" s="638">
        <f t="shared" si="348"/>
        <v>0</v>
      </c>
      <c r="BC153" s="638">
        <f t="shared" si="348"/>
        <v>0</v>
      </c>
      <c r="BD153" s="638">
        <f t="shared" si="348"/>
        <v>0</v>
      </c>
      <c r="BE153" s="638">
        <f t="shared" si="348"/>
        <v>0</v>
      </c>
      <c r="BF153" s="638">
        <f t="shared" si="348"/>
        <v>0</v>
      </c>
      <c r="BG153" s="638">
        <f t="shared" si="348"/>
        <v>0</v>
      </c>
      <c r="BH153" s="638">
        <f t="shared" si="348"/>
        <v>0</v>
      </c>
    </row>
    <row r="154" spans="1:60" s="492" customFormat="1" ht="12.9" customHeight="1" x14ac:dyDescent="0.3">
      <c r="A154" s="516"/>
      <c r="B154" s="679"/>
      <c r="C154" s="685"/>
      <c r="D154" s="680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  <c r="X154" s="543"/>
      <c r="Y154" s="543"/>
      <c r="Z154" s="543"/>
      <c r="AA154" s="543"/>
      <c r="AB154" s="543"/>
      <c r="AC154" s="543"/>
      <c r="AD154" s="543"/>
      <c r="AE154" s="543"/>
      <c r="AF154" s="543"/>
      <c r="AG154" s="543"/>
      <c r="AH154" s="543"/>
      <c r="AI154" s="543"/>
      <c r="AJ154" s="543"/>
      <c r="AK154" s="543"/>
      <c r="AL154" s="543"/>
      <c r="AM154" s="543"/>
      <c r="AN154" s="543"/>
      <c r="AO154" s="543"/>
      <c r="AP154" s="543"/>
      <c r="AQ154" s="543"/>
      <c r="AR154" s="543"/>
      <c r="AS154" s="543"/>
      <c r="AT154" s="543"/>
      <c r="AU154" s="543"/>
      <c r="AV154" s="543"/>
      <c r="AW154" s="543"/>
      <c r="AX154" s="543"/>
      <c r="AY154" s="543"/>
      <c r="AZ154" s="543"/>
      <c r="BA154" s="543"/>
      <c r="BB154" s="543"/>
      <c r="BC154" s="543"/>
      <c r="BD154" s="543"/>
      <c r="BE154" s="543"/>
      <c r="BF154" s="543"/>
      <c r="BG154" s="543"/>
      <c r="BH154" s="543"/>
    </row>
    <row r="155" spans="1:60" s="492" customFormat="1" ht="12.9" customHeight="1" x14ac:dyDescent="0.3">
      <c r="A155" s="516"/>
      <c r="B155" s="679"/>
      <c r="C155" s="685"/>
      <c r="D155" s="610"/>
      <c r="E155" s="621" t="str">
        <f xml:space="preserve"> InpC!E$62</f>
        <v>Royalty rate - gas</v>
      </c>
      <c r="F155" s="621">
        <f xml:space="preserve"> InpC!F$62</f>
        <v>0.04</v>
      </c>
      <c r="G155" s="621" t="str">
        <f xml:space="preserve"> InpC!G$62</f>
        <v>%</v>
      </c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  <c r="AA155" s="289"/>
      <c r="AB155" s="289"/>
      <c r="AC155" s="289"/>
      <c r="AD155" s="289"/>
      <c r="AE155" s="289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9"/>
      <c r="AP155" s="289"/>
      <c r="AQ155" s="289"/>
      <c r="AR155" s="289"/>
      <c r="AS155" s="289"/>
      <c r="AT155" s="289"/>
      <c r="AU155" s="289"/>
      <c r="AV155" s="289"/>
      <c r="AW155" s="289"/>
      <c r="AX155" s="289"/>
      <c r="AY155" s="289"/>
      <c r="AZ155" s="289"/>
      <c r="BA155" s="289"/>
      <c r="BB155" s="289"/>
      <c r="BC155" s="289"/>
      <c r="BD155" s="289"/>
      <c r="BE155" s="289"/>
      <c r="BF155" s="289"/>
      <c r="BG155" s="289"/>
      <c r="BH155" s="289"/>
    </row>
    <row r="156" spans="1:60" s="492" customFormat="1" ht="12.9" customHeight="1" x14ac:dyDescent="0.3">
      <c r="A156" s="516"/>
      <c r="B156" s="679"/>
      <c r="C156" s="685"/>
      <c r="D156" s="680"/>
      <c r="E156" s="543" t="str">
        <f xml:space="preserve"> Stage1!E$316</f>
        <v>Gas revenue</v>
      </c>
      <c r="F156" s="543">
        <f xml:space="preserve"> Stage1!F$316</f>
        <v>0</v>
      </c>
      <c r="G156" s="543" t="str">
        <f xml:space="preserve"> Stage1!G$316</f>
        <v>$ mn</v>
      </c>
      <c r="H156" s="543">
        <f xml:space="preserve"> Stage1!H$316</f>
        <v>0</v>
      </c>
      <c r="I156" s="543">
        <f xml:space="preserve"> Stage1!I$316</f>
        <v>29972.152083496308</v>
      </c>
      <c r="J156" s="543">
        <f xml:space="preserve"> Stage1!J$316</f>
        <v>0</v>
      </c>
      <c r="K156" s="543">
        <f xml:space="preserve"> Stage1!K$316</f>
        <v>0</v>
      </c>
      <c r="L156" s="543">
        <f xml:space="preserve"> Stage1!L$316</f>
        <v>0</v>
      </c>
      <c r="M156" s="543">
        <f xml:space="preserve"> Stage1!M$316</f>
        <v>0</v>
      </c>
      <c r="N156" s="543">
        <f xml:space="preserve"> Stage1!N$316</f>
        <v>0</v>
      </c>
      <c r="O156" s="543">
        <f xml:space="preserve"> Stage1!O$316</f>
        <v>0</v>
      </c>
      <c r="P156" s="543">
        <f xml:space="preserve"> Stage1!P$316</f>
        <v>0</v>
      </c>
      <c r="Q156" s="543">
        <f xml:space="preserve"> Stage1!Q$316</f>
        <v>0</v>
      </c>
      <c r="R156" s="543">
        <f xml:space="preserve"> Stage1!R$316</f>
        <v>0</v>
      </c>
      <c r="S156" s="543">
        <f xml:space="preserve"> Stage1!S$316</f>
        <v>0</v>
      </c>
      <c r="T156" s="543">
        <f xml:space="preserve"> Stage1!T$316</f>
        <v>308.69241047514288</v>
      </c>
      <c r="U156" s="543">
        <f xml:space="preserve"> Stage1!U$316</f>
        <v>764.67519966271141</v>
      </c>
      <c r="V156" s="543">
        <f xml:space="preserve"> Stage1!V$316</f>
        <v>779.96870365596556</v>
      </c>
      <c r="W156" s="543">
        <f xml:space="preserve"> Stage1!W$316</f>
        <v>795.56807772908485</v>
      </c>
      <c r="X156" s="543">
        <f xml:space="preserve"> Stage1!X$316</f>
        <v>811.47943928366647</v>
      </c>
      <c r="Y156" s="543">
        <f xml:space="preserve"> Stage1!Y$316</f>
        <v>827.70902806933998</v>
      </c>
      <c r="Z156" s="543">
        <f xml:space="preserve"> Stage1!Z$316</f>
        <v>844.26320863072681</v>
      </c>
      <c r="AA156" s="543">
        <f xml:space="preserve"> Stage1!AA$316</f>
        <v>861.14847280334129</v>
      </c>
      <c r="AB156" s="543">
        <f xml:space="preserve"> Stage1!AB$316</f>
        <v>878.37144225940824</v>
      </c>
      <c r="AC156" s="543">
        <f xml:space="preserve"> Stage1!AC$316</f>
        <v>895.93887110459639</v>
      </c>
      <c r="AD156" s="543">
        <f xml:space="preserve"> Stage1!AD$316</f>
        <v>913.85764852668831</v>
      </c>
      <c r="AE156" s="543">
        <f xml:space="preserve"> Stage1!AE$316</f>
        <v>932.13480149722216</v>
      </c>
      <c r="AF156" s="543">
        <f xml:space="preserve"> Stage1!AF$316</f>
        <v>950.77749752716659</v>
      </c>
      <c r="AG156" s="543">
        <f xml:space="preserve"> Stage1!AG$316</f>
        <v>969.79304747771005</v>
      </c>
      <c r="AH156" s="543">
        <f xml:space="preserve"> Stage1!AH$316</f>
        <v>989.18890842726421</v>
      </c>
      <c r="AI156" s="543">
        <f xml:space="preserve"> Stage1!AI$316</f>
        <v>1008.9726865958095</v>
      </c>
      <c r="AJ156" s="543">
        <f xml:space="preserve"> Stage1!AJ$316</f>
        <v>1029.1521403277256</v>
      </c>
      <c r="AK156" s="543">
        <f xml:space="preserve"> Stage1!AK$316</f>
        <v>1049.7351831342801</v>
      </c>
      <c r="AL156" s="543">
        <f xml:space="preserve"> Stage1!AL$316</f>
        <v>1070.7298867969657</v>
      </c>
      <c r="AM156" s="543">
        <f xml:space="preserve"> Stage1!AM$316</f>
        <v>1092.1444845329052</v>
      </c>
      <c r="AN156" s="543">
        <f xml:space="preserve"> Stage1!AN$316</f>
        <v>1113.9873742235632</v>
      </c>
      <c r="AO156" s="543">
        <f xml:space="preserve"> Stage1!AO$316</f>
        <v>1136.2671217080347</v>
      </c>
      <c r="AP156" s="543">
        <f xml:space="preserve"> Stage1!AP$316</f>
        <v>1158.9924641421953</v>
      </c>
      <c r="AQ156" s="543">
        <f xml:space="preserve"> Stage1!AQ$316</f>
        <v>1182.1723134250392</v>
      </c>
      <c r="AR156" s="543">
        <f xml:space="preserve"> Stage1!AR$316</f>
        <v>1205.81575969354</v>
      </c>
      <c r="AS156" s="543">
        <f xml:space="preserve"> Stage1!AS$316</f>
        <v>1229.9320748874109</v>
      </c>
      <c r="AT156" s="543">
        <f xml:space="preserve"> Stage1!AT$316</f>
        <v>1254.5307163851592</v>
      </c>
      <c r="AU156" s="543">
        <f xml:space="preserve"> Stage1!AU$316</f>
        <v>1279.6213307128621</v>
      </c>
      <c r="AV156" s="543">
        <f xml:space="preserve"> Stage1!AV$316</f>
        <v>1305.2137573271195</v>
      </c>
      <c r="AW156" s="543">
        <f xml:space="preserve"> Stage1!AW$316</f>
        <v>1331.318032473662</v>
      </c>
      <c r="AX156" s="543">
        <f xml:space="preserve"> Stage1!AX$316</f>
        <v>0</v>
      </c>
      <c r="AY156" s="543">
        <f xml:space="preserve"> Stage1!AY$316</f>
        <v>0</v>
      </c>
      <c r="AZ156" s="543">
        <f xml:space="preserve"> Stage1!AZ$316</f>
        <v>0</v>
      </c>
      <c r="BA156" s="543">
        <f xml:space="preserve"> Stage1!BA$316</f>
        <v>0</v>
      </c>
      <c r="BB156" s="543">
        <f xml:space="preserve"> Stage1!BB$316</f>
        <v>0</v>
      </c>
      <c r="BC156" s="543">
        <f xml:space="preserve"> Stage1!BC$316</f>
        <v>0</v>
      </c>
      <c r="BD156" s="543">
        <f xml:space="preserve"> Stage1!BD$316</f>
        <v>0</v>
      </c>
      <c r="BE156" s="543">
        <f xml:space="preserve"> Stage1!BE$316</f>
        <v>0</v>
      </c>
      <c r="BF156" s="543">
        <f xml:space="preserve"> Stage1!BF$316</f>
        <v>0</v>
      </c>
      <c r="BG156" s="543">
        <f xml:space="preserve"> Stage1!BG$316</f>
        <v>0</v>
      </c>
      <c r="BH156" s="543">
        <f xml:space="preserve"> Stage1!BH$316</f>
        <v>0</v>
      </c>
    </row>
    <row r="157" spans="1:60" s="508" customFormat="1" ht="12.9" customHeight="1" thickBot="1" x14ac:dyDescent="0.35">
      <c r="A157" s="474"/>
      <c r="B157" s="694"/>
      <c r="C157" s="695"/>
      <c r="D157" s="704"/>
      <c r="E157" s="638" t="s">
        <v>738</v>
      </c>
      <c r="F157" s="638"/>
      <c r="G157" s="638" t="s">
        <v>74</v>
      </c>
      <c r="H157" s="638" t="s">
        <v>737</v>
      </c>
      <c r="I157" s="638">
        <f xml:space="preserve"> SUM(K157:BH157)</f>
        <v>1198.8860833398521</v>
      </c>
      <c r="J157" s="638"/>
      <c r="K157" s="638">
        <f t="shared" ref="K157:AP157" si="349" xml:space="preserve"> K156 * $F155</f>
        <v>0</v>
      </c>
      <c r="L157" s="638">
        <f t="shared" si="349"/>
        <v>0</v>
      </c>
      <c r="M157" s="638">
        <f t="shared" si="349"/>
        <v>0</v>
      </c>
      <c r="N157" s="638">
        <f t="shared" si="349"/>
        <v>0</v>
      </c>
      <c r="O157" s="638">
        <f t="shared" si="349"/>
        <v>0</v>
      </c>
      <c r="P157" s="638">
        <f t="shared" si="349"/>
        <v>0</v>
      </c>
      <c r="Q157" s="638">
        <f t="shared" si="349"/>
        <v>0</v>
      </c>
      <c r="R157" s="638">
        <f t="shared" si="349"/>
        <v>0</v>
      </c>
      <c r="S157" s="638">
        <f t="shared" si="349"/>
        <v>0</v>
      </c>
      <c r="T157" s="638">
        <f t="shared" si="349"/>
        <v>12.347696419005715</v>
      </c>
      <c r="U157" s="638">
        <f t="shared" si="349"/>
        <v>30.587007986508457</v>
      </c>
      <c r="V157" s="638">
        <f t="shared" si="349"/>
        <v>31.198748146238621</v>
      </c>
      <c r="W157" s="638">
        <f t="shared" si="349"/>
        <v>31.822723109163395</v>
      </c>
      <c r="X157" s="638">
        <f t="shared" si="349"/>
        <v>32.459177571346657</v>
      </c>
      <c r="Y157" s="638">
        <f t="shared" si="349"/>
        <v>33.108361122773601</v>
      </c>
      <c r="Z157" s="638">
        <f t="shared" si="349"/>
        <v>33.770528345229074</v>
      </c>
      <c r="AA157" s="638">
        <f t="shared" si="349"/>
        <v>34.445938912133656</v>
      </c>
      <c r="AB157" s="638">
        <f t="shared" si="349"/>
        <v>35.134857690376329</v>
      </c>
      <c r="AC157" s="638">
        <f t="shared" si="349"/>
        <v>35.837554844183856</v>
      </c>
      <c r="AD157" s="638">
        <f t="shared" si="349"/>
        <v>36.554305941067533</v>
      </c>
      <c r="AE157" s="638">
        <f t="shared" si="349"/>
        <v>37.285392059888885</v>
      </c>
      <c r="AF157" s="638">
        <f t="shared" si="349"/>
        <v>38.031099901086662</v>
      </c>
      <c r="AG157" s="638">
        <f t="shared" si="349"/>
        <v>38.791721899108403</v>
      </c>
      <c r="AH157" s="638">
        <f t="shared" si="349"/>
        <v>39.567556337090572</v>
      </c>
      <c r="AI157" s="638">
        <f t="shared" si="349"/>
        <v>40.358907463832381</v>
      </c>
      <c r="AJ157" s="638">
        <f t="shared" si="349"/>
        <v>41.166085613109026</v>
      </c>
      <c r="AK157" s="638">
        <f t="shared" si="349"/>
        <v>41.989407325371204</v>
      </c>
      <c r="AL157" s="638">
        <f t="shared" si="349"/>
        <v>42.829195471878627</v>
      </c>
      <c r="AM157" s="638">
        <f t="shared" si="349"/>
        <v>43.685779381316209</v>
      </c>
      <c r="AN157" s="638">
        <f t="shared" si="349"/>
        <v>44.559494968942531</v>
      </c>
      <c r="AO157" s="638">
        <f t="shared" si="349"/>
        <v>45.450684868321389</v>
      </c>
      <c r="AP157" s="638">
        <f t="shared" si="349"/>
        <v>46.359698565687815</v>
      </c>
      <c r="AQ157" s="638">
        <f t="shared" ref="AQ157:BH157" si="350" xml:space="preserve"> AQ156 * $F155</f>
        <v>47.28689253700157</v>
      </c>
      <c r="AR157" s="638">
        <f t="shared" si="350"/>
        <v>48.232630387741601</v>
      </c>
      <c r="AS157" s="638">
        <f t="shared" si="350"/>
        <v>49.197282995496437</v>
      </c>
      <c r="AT157" s="638">
        <f t="shared" si="350"/>
        <v>50.181228655406365</v>
      </c>
      <c r="AU157" s="638">
        <f t="shared" si="350"/>
        <v>51.184853228514484</v>
      </c>
      <c r="AV157" s="638">
        <f t="shared" si="350"/>
        <v>52.208550293084784</v>
      </c>
      <c r="AW157" s="638">
        <f t="shared" si="350"/>
        <v>53.252721298946483</v>
      </c>
      <c r="AX157" s="638">
        <f t="shared" si="350"/>
        <v>0</v>
      </c>
      <c r="AY157" s="638">
        <f t="shared" si="350"/>
        <v>0</v>
      </c>
      <c r="AZ157" s="638">
        <f t="shared" si="350"/>
        <v>0</v>
      </c>
      <c r="BA157" s="638">
        <f t="shared" si="350"/>
        <v>0</v>
      </c>
      <c r="BB157" s="638">
        <f t="shared" si="350"/>
        <v>0</v>
      </c>
      <c r="BC157" s="638">
        <f t="shared" si="350"/>
        <v>0</v>
      </c>
      <c r="BD157" s="638">
        <f t="shared" si="350"/>
        <v>0</v>
      </c>
      <c r="BE157" s="638">
        <f t="shared" si="350"/>
        <v>0</v>
      </c>
      <c r="BF157" s="638">
        <f t="shared" si="350"/>
        <v>0</v>
      </c>
      <c r="BG157" s="638">
        <f t="shared" si="350"/>
        <v>0</v>
      </c>
      <c r="BH157" s="638">
        <f t="shared" si="350"/>
        <v>0</v>
      </c>
    </row>
    <row r="158" spans="1:60" s="492" customFormat="1" ht="12.9" customHeight="1" x14ac:dyDescent="0.3">
      <c r="A158" s="516"/>
      <c r="B158" s="679"/>
      <c r="C158" s="685"/>
      <c r="D158" s="610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  <c r="AA158" s="289"/>
      <c r="AB158" s="289"/>
      <c r="AC158" s="289"/>
      <c r="AD158" s="289"/>
      <c r="AE158" s="289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9"/>
      <c r="AP158" s="289"/>
      <c r="AQ158" s="289"/>
      <c r="AR158" s="289"/>
      <c r="AS158" s="289"/>
      <c r="AT158" s="289"/>
      <c r="AU158" s="289"/>
      <c r="AV158" s="289"/>
      <c r="AW158" s="289"/>
      <c r="AX158" s="289"/>
      <c r="AY158" s="289"/>
      <c r="AZ158" s="289"/>
      <c r="BA158" s="289"/>
      <c r="BB158" s="289"/>
      <c r="BC158" s="289"/>
      <c r="BD158" s="289"/>
      <c r="BE158" s="289"/>
      <c r="BF158" s="289"/>
      <c r="BG158" s="289"/>
      <c r="BH158" s="289"/>
    </row>
    <row r="159" spans="1:60" s="492" customFormat="1" ht="12.9" customHeight="1" x14ac:dyDescent="0.3">
      <c r="A159" s="516"/>
      <c r="B159" s="679" t="s">
        <v>739</v>
      </c>
      <c r="C159" s="685"/>
      <c r="D159" s="610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  <c r="AA159" s="289"/>
      <c r="AB159" s="289"/>
      <c r="AC159" s="289"/>
      <c r="AD159" s="289"/>
      <c r="AE159" s="289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9"/>
      <c r="AP159" s="289"/>
      <c r="AQ159" s="289"/>
      <c r="AR159" s="289"/>
      <c r="AS159" s="289"/>
      <c r="AT159" s="289"/>
      <c r="AU159" s="289"/>
      <c r="AV159" s="289"/>
      <c r="AW159" s="289"/>
      <c r="AX159" s="289"/>
      <c r="AY159" s="289"/>
      <c r="AZ159" s="289"/>
      <c r="BA159" s="289"/>
      <c r="BB159" s="289"/>
      <c r="BC159" s="289"/>
      <c r="BD159" s="289"/>
      <c r="BE159" s="289"/>
      <c r="BF159" s="289"/>
      <c r="BG159" s="289"/>
      <c r="BH159" s="289"/>
    </row>
    <row r="160" spans="1:60" s="492" customFormat="1" ht="12.9" customHeight="1" x14ac:dyDescent="0.3">
      <c r="A160" s="516"/>
      <c r="B160" s="679"/>
      <c r="C160" s="685"/>
      <c r="D160" s="680"/>
      <c r="E160" s="543" t="str">
        <f xml:space="preserve"> Stage1!E$315</f>
        <v>Oil revenue</v>
      </c>
      <c r="F160" s="543">
        <f xml:space="preserve"> Stage1!F$315</f>
        <v>0</v>
      </c>
      <c r="G160" s="543" t="str">
        <f xml:space="preserve"> Stage1!G$315</f>
        <v>$ mn</v>
      </c>
      <c r="H160" s="543">
        <f xml:space="preserve"> Stage1!H$315</f>
        <v>0</v>
      </c>
      <c r="I160" s="543">
        <f xml:space="preserve"> Stage1!I$315</f>
        <v>1705.7322323940989</v>
      </c>
      <c r="J160" s="543">
        <f xml:space="preserve"> Stage1!J$315</f>
        <v>0</v>
      </c>
      <c r="K160" s="543">
        <f xml:space="preserve"> Stage1!K$315</f>
        <v>0</v>
      </c>
      <c r="L160" s="543">
        <f xml:space="preserve"> Stage1!L$315</f>
        <v>0</v>
      </c>
      <c r="M160" s="543">
        <f xml:space="preserve"> Stage1!M$315</f>
        <v>0</v>
      </c>
      <c r="N160" s="543">
        <f xml:space="preserve"> Stage1!N$315</f>
        <v>0</v>
      </c>
      <c r="O160" s="543">
        <f xml:space="preserve"> Stage1!O$315</f>
        <v>0</v>
      </c>
      <c r="P160" s="543">
        <f xml:space="preserve"> Stage1!P$315</f>
        <v>0</v>
      </c>
      <c r="Q160" s="543">
        <f xml:space="preserve"> Stage1!Q$315</f>
        <v>0</v>
      </c>
      <c r="R160" s="543">
        <f xml:space="preserve"> Stage1!R$315</f>
        <v>0</v>
      </c>
      <c r="S160" s="543">
        <f xml:space="preserve"> Stage1!S$315</f>
        <v>0</v>
      </c>
      <c r="T160" s="543">
        <f xml:space="preserve"> Stage1!T$315</f>
        <v>17.567860758747972</v>
      </c>
      <c r="U160" s="543">
        <f xml:space="preserve"> Stage1!U$315</f>
        <v>43.518100793812842</v>
      </c>
      <c r="V160" s="543">
        <f xml:space="preserve"> Stage1!V$315</f>
        <v>44.388462809689095</v>
      </c>
      <c r="W160" s="543">
        <f xml:space="preserve"> Stage1!W$315</f>
        <v>45.27623206588288</v>
      </c>
      <c r="X160" s="543">
        <f xml:space="preserve"> Stage1!X$315</f>
        <v>46.181756707200535</v>
      </c>
      <c r="Y160" s="543">
        <f xml:space="preserve"> Stage1!Y$315</f>
        <v>47.105391841344549</v>
      </c>
      <c r="Z160" s="543">
        <f xml:space="preserve"> Stage1!Z$315</f>
        <v>48.047499678171441</v>
      </c>
      <c r="AA160" s="543">
        <f xml:space="preserve"> Stage1!AA$315</f>
        <v>49.008449671734873</v>
      </c>
      <c r="AB160" s="543">
        <f xml:space="preserve"> Stage1!AB$315</f>
        <v>49.988618665169568</v>
      </c>
      <c r="AC160" s="543">
        <f xml:space="preserve"> Stage1!AC$315</f>
        <v>50.988391038472962</v>
      </c>
      <c r="AD160" s="543">
        <f xml:space="preserve"> Stage1!AD$315</f>
        <v>52.008158859242421</v>
      </c>
      <c r="AE160" s="543">
        <f xml:space="preserve"> Stage1!AE$315</f>
        <v>53.048322036427273</v>
      </c>
      <c r="AF160" s="543">
        <f xml:space="preserve"> Stage1!AF$315</f>
        <v>54.109288477155822</v>
      </c>
      <c r="AG160" s="543">
        <f xml:space="preserve"> Stage1!AG$315</f>
        <v>55.191474246698945</v>
      </c>
      <c r="AH160" s="543">
        <f xml:space="preserve"> Stage1!AH$315</f>
        <v>56.29530373163292</v>
      </c>
      <c r="AI160" s="543">
        <f xml:space="preserve"> Stage1!AI$315</f>
        <v>57.42120980626558</v>
      </c>
      <c r="AJ160" s="543">
        <f xml:space="preserve"> Stage1!AJ$315</f>
        <v>58.569634002390892</v>
      </c>
      <c r="AK160" s="543">
        <f xml:space="preserve"> Stage1!AK$315</f>
        <v>59.741026682438708</v>
      </c>
      <c r="AL160" s="543">
        <f xml:space="preserve"> Stage1!AL$315</f>
        <v>60.935847216087481</v>
      </c>
      <c r="AM160" s="543">
        <f xml:space="preserve"> Stage1!AM$315</f>
        <v>62.154564160409237</v>
      </c>
      <c r="AN160" s="543">
        <f xml:space="preserve"> Stage1!AN$315</f>
        <v>63.397655443617417</v>
      </c>
      <c r="AO160" s="543">
        <f xml:space="preserve"> Stage1!AO$315</f>
        <v>64.665608552489772</v>
      </c>
      <c r="AP160" s="543">
        <f xml:space="preserve"> Stage1!AP$315</f>
        <v>65.958920723539563</v>
      </c>
      <c r="AQ160" s="543">
        <f xml:space="preserve"> Stage1!AQ$315</f>
        <v>67.278099138010361</v>
      </c>
      <c r="AR160" s="543">
        <f xml:space="preserve"> Stage1!AR$315</f>
        <v>68.623661120770578</v>
      </c>
      <c r="AS160" s="543">
        <f xml:space="preserve"> Stage1!AS$315</f>
        <v>69.996134343185986</v>
      </c>
      <c r="AT160" s="543">
        <f xml:space="preserve"> Stage1!AT$315</f>
        <v>71.396057030049704</v>
      </c>
      <c r="AU160" s="543">
        <f xml:space="preserve"> Stage1!AU$315</f>
        <v>72.82397817065069</v>
      </c>
      <c r="AV160" s="543">
        <f xml:space="preserve"> Stage1!AV$315</f>
        <v>74.280457734063717</v>
      </c>
      <c r="AW160" s="543">
        <f xml:space="preserve"> Stage1!AW$315</f>
        <v>75.766066888744987</v>
      </c>
      <c r="AX160" s="543">
        <f xml:space="preserve"> Stage1!AX$315</f>
        <v>0</v>
      </c>
      <c r="AY160" s="543">
        <f xml:space="preserve"> Stage1!AY$315</f>
        <v>0</v>
      </c>
      <c r="AZ160" s="543">
        <f xml:space="preserve"> Stage1!AZ$315</f>
        <v>0</v>
      </c>
      <c r="BA160" s="543">
        <f xml:space="preserve"> Stage1!BA$315</f>
        <v>0</v>
      </c>
      <c r="BB160" s="543">
        <f xml:space="preserve"> Stage1!BB$315</f>
        <v>0</v>
      </c>
      <c r="BC160" s="543">
        <f xml:space="preserve"> Stage1!BC$315</f>
        <v>0</v>
      </c>
      <c r="BD160" s="543">
        <f xml:space="preserve"> Stage1!BD$315</f>
        <v>0</v>
      </c>
      <c r="BE160" s="543">
        <f xml:space="preserve"> Stage1!BE$315</f>
        <v>0</v>
      </c>
      <c r="BF160" s="543">
        <f xml:space="preserve"> Stage1!BF$315</f>
        <v>0</v>
      </c>
      <c r="BG160" s="543">
        <f xml:space="preserve"> Stage1!BG$315</f>
        <v>0</v>
      </c>
      <c r="BH160" s="543">
        <f xml:space="preserve"> Stage1!BH$315</f>
        <v>0</v>
      </c>
    </row>
    <row r="161" spans="1:60" s="492" customFormat="1" ht="12.9" customHeight="1" x14ac:dyDescent="0.3">
      <c r="A161" s="516"/>
      <c r="B161" s="679"/>
      <c r="C161" s="685"/>
      <c r="D161" s="610"/>
      <c r="E161" s="289" t="str">
        <f t="shared" ref="E161:AJ161" si="351">E153</f>
        <v>Oil royalty</v>
      </c>
      <c r="F161" s="289">
        <f t="shared" si="351"/>
        <v>0</v>
      </c>
      <c r="G161" s="289" t="str">
        <f t="shared" si="351"/>
        <v>$ mn</v>
      </c>
      <c r="H161" s="289" t="str">
        <f t="shared" si="351"/>
        <v>govt rev</v>
      </c>
      <c r="I161" s="289">
        <f t="shared" si="351"/>
        <v>85.286611619704942</v>
      </c>
      <c r="J161" s="289">
        <f t="shared" si="351"/>
        <v>0</v>
      </c>
      <c r="K161" s="289">
        <f t="shared" si="351"/>
        <v>0</v>
      </c>
      <c r="L161" s="289">
        <f t="shared" si="351"/>
        <v>0</v>
      </c>
      <c r="M161" s="289">
        <f t="shared" si="351"/>
        <v>0</v>
      </c>
      <c r="N161" s="289">
        <f t="shared" si="351"/>
        <v>0</v>
      </c>
      <c r="O161" s="289">
        <f t="shared" si="351"/>
        <v>0</v>
      </c>
      <c r="P161" s="289">
        <f t="shared" si="351"/>
        <v>0</v>
      </c>
      <c r="Q161" s="289">
        <f t="shared" si="351"/>
        <v>0</v>
      </c>
      <c r="R161" s="289">
        <f t="shared" si="351"/>
        <v>0</v>
      </c>
      <c r="S161" s="289">
        <f t="shared" si="351"/>
        <v>0</v>
      </c>
      <c r="T161" s="289">
        <f t="shared" si="351"/>
        <v>0.87839303793739865</v>
      </c>
      <c r="U161" s="289">
        <f t="shared" si="351"/>
        <v>2.1759050396906421</v>
      </c>
      <c r="V161" s="289">
        <f t="shared" si="351"/>
        <v>2.2194231404844547</v>
      </c>
      <c r="W161" s="289">
        <f t="shared" si="351"/>
        <v>2.263811603294144</v>
      </c>
      <c r="X161" s="289">
        <f t="shared" si="351"/>
        <v>2.3090878353600264</v>
      </c>
      <c r="Y161" s="289">
        <f t="shared" si="351"/>
        <v>2.3552695920672275</v>
      </c>
      <c r="Z161" s="289">
        <f t="shared" si="351"/>
        <v>2.4023749839085724</v>
      </c>
      <c r="AA161" s="289">
        <f t="shared" si="351"/>
        <v>2.4504224835867436</v>
      </c>
      <c r="AB161" s="289">
        <f t="shared" si="351"/>
        <v>2.4994309332584788</v>
      </c>
      <c r="AC161" s="289">
        <f t="shared" si="351"/>
        <v>2.5494195519236484</v>
      </c>
      <c r="AD161" s="289">
        <f t="shared" si="351"/>
        <v>2.6004079429621214</v>
      </c>
      <c r="AE161" s="289">
        <f t="shared" si="351"/>
        <v>2.6524161018213639</v>
      </c>
      <c r="AF161" s="289">
        <f t="shared" si="351"/>
        <v>2.7054644238577912</v>
      </c>
      <c r="AG161" s="289">
        <f t="shared" si="351"/>
        <v>2.7595737123349475</v>
      </c>
      <c r="AH161" s="289">
        <f t="shared" si="351"/>
        <v>2.8147651865816461</v>
      </c>
      <c r="AI161" s="289">
        <f t="shared" si="351"/>
        <v>2.8710604903132793</v>
      </c>
      <c r="AJ161" s="289">
        <f t="shared" si="351"/>
        <v>2.9284817001195447</v>
      </c>
      <c r="AK161" s="289">
        <f t="shared" ref="AK161:BH161" si="352">AK153</f>
        <v>2.9870513341219356</v>
      </c>
      <c r="AL161" s="289">
        <f t="shared" si="352"/>
        <v>3.0467923608043748</v>
      </c>
      <c r="AM161" s="289">
        <f t="shared" si="352"/>
        <v>3.107728208020462</v>
      </c>
      <c r="AN161" s="289">
        <f t="shared" si="352"/>
        <v>3.1698827721808716</v>
      </c>
      <c r="AO161" s="289">
        <f t="shared" si="352"/>
        <v>3.2332804276244889</v>
      </c>
      <c r="AP161" s="289">
        <f t="shared" si="352"/>
        <v>3.2979460361769792</v>
      </c>
      <c r="AQ161" s="289">
        <f t="shared" si="352"/>
        <v>3.363904956900519</v>
      </c>
      <c r="AR161" s="289">
        <f t="shared" si="352"/>
        <v>3.4311830560385292</v>
      </c>
      <c r="AS161" s="289">
        <f t="shared" si="352"/>
        <v>3.4998067171592995</v>
      </c>
      <c r="AT161" s="289">
        <f t="shared" si="352"/>
        <v>3.5698028515024856</v>
      </c>
      <c r="AU161" s="289">
        <f t="shared" si="352"/>
        <v>3.6411989085325347</v>
      </c>
      <c r="AV161" s="289">
        <f t="shared" si="352"/>
        <v>3.7140228867031859</v>
      </c>
      <c r="AW161" s="289">
        <f t="shared" si="352"/>
        <v>3.7883033444372503</v>
      </c>
      <c r="AX161" s="289">
        <f t="shared" si="352"/>
        <v>0</v>
      </c>
      <c r="AY161" s="289">
        <f t="shared" si="352"/>
        <v>0</v>
      </c>
      <c r="AZ161" s="289">
        <f t="shared" si="352"/>
        <v>0</v>
      </c>
      <c r="BA161" s="289">
        <f t="shared" si="352"/>
        <v>0</v>
      </c>
      <c r="BB161" s="289">
        <f t="shared" si="352"/>
        <v>0</v>
      </c>
      <c r="BC161" s="289">
        <f t="shared" si="352"/>
        <v>0</v>
      </c>
      <c r="BD161" s="289">
        <f t="shared" si="352"/>
        <v>0</v>
      </c>
      <c r="BE161" s="289">
        <f t="shared" si="352"/>
        <v>0</v>
      </c>
      <c r="BF161" s="289">
        <f t="shared" si="352"/>
        <v>0</v>
      </c>
      <c r="BG161" s="289">
        <f t="shared" si="352"/>
        <v>0</v>
      </c>
      <c r="BH161" s="289">
        <f t="shared" si="352"/>
        <v>0</v>
      </c>
    </row>
    <row r="162" spans="1:60" s="492" customFormat="1" ht="12.9" customHeight="1" x14ac:dyDescent="0.3">
      <c r="A162" s="516"/>
      <c r="B162" s="679"/>
      <c r="C162" s="685"/>
      <c r="D162" s="610"/>
      <c r="E162" s="289" t="str">
        <f xml:space="preserve"> E160 &amp; " after royalty"</f>
        <v>Oil revenue after royalty</v>
      </c>
      <c r="F162" s="289"/>
      <c r="G162" s="289" t="str">
        <f>G160</f>
        <v>$ mn</v>
      </c>
      <c r="H162" s="289"/>
      <c r="I162" s="289">
        <f xml:space="preserve"> SUM(K162:BH162)</f>
        <v>1620.445620774394</v>
      </c>
      <c r="J162" s="289"/>
      <c r="K162" s="289">
        <f t="shared" ref="K162:AP162" si="353" xml:space="preserve"> K160 - K161</f>
        <v>0</v>
      </c>
      <c r="L162" s="289">
        <f t="shared" si="353"/>
        <v>0</v>
      </c>
      <c r="M162" s="289">
        <f t="shared" si="353"/>
        <v>0</v>
      </c>
      <c r="N162" s="289">
        <f t="shared" si="353"/>
        <v>0</v>
      </c>
      <c r="O162" s="289">
        <f t="shared" si="353"/>
        <v>0</v>
      </c>
      <c r="P162" s="289">
        <f t="shared" si="353"/>
        <v>0</v>
      </c>
      <c r="Q162" s="289">
        <f t="shared" si="353"/>
        <v>0</v>
      </c>
      <c r="R162" s="289">
        <f t="shared" si="353"/>
        <v>0</v>
      </c>
      <c r="S162" s="289">
        <f t="shared" si="353"/>
        <v>0</v>
      </c>
      <c r="T162" s="289">
        <f t="shared" si="353"/>
        <v>16.689467720810573</v>
      </c>
      <c r="U162" s="289">
        <f t="shared" si="353"/>
        <v>41.342195754122201</v>
      </c>
      <c r="V162" s="289">
        <f t="shared" si="353"/>
        <v>42.169039669204643</v>
      </c>
      <c r="W162" s="289">
        <f t="shared" si="353"/>
        <v>43.012420462588736</v>
      </c>
      <c r="X162" s="289">
        <f t="shared" si="353"/>
        <v>43.87266887184051</v>
      </c>
      <c r="Y162" s="289">
        <f t="shared" si="353"/>
        <v>44.750122249277318</v>
      </c>
      <c r="Z162" s="289">
        <f t="shared" si="353"/>
        <v>45.645124694262869</v>
      </c>
      <c r="AA162" s="289">
        <f t="shared" si="353"/>
        <v>46.558027188148131</v>
      </c>
      <c r="AB162" s="289">
        <f t="shared" si="353"/>
        <v>47.489187731911088</v>
      </c>
      <c r="AC162" s="289">
        <f t="shared" si="353"/>
        <v>48.438971486549313</v>
      </c>
      <c r="AD162" s="289">
        <f t="shared" si="353"/>
        <v>49.4077509162803</v>
      </c>
      <c r="AE162" s="289">
        <f t="shared" si="353"/>
        <v>50.395905934605906</v>
      </c>
      <c r="AF162" s="289">
        <f t="shared" si="353"/>
        <v>51.403824053298031</v>
      </c>
      <c r="AG162" s="289">
        <f t="shared" si="353"/>
        <v>52.431900534363997</v>
      </c>
      <c r="AH162" s="289">
        <f t="shared" si="353"/>
        <v>53.480538545051274</v>
      </c>
      <c r="AI162" s="289">
        <f t="shared" si="353"/>
        <v>54.550149315952304</v>
      </c>
      <c r="AJ162" s="289">
        <f t="shared" si="353"/>
        <v>55.641152302271344</v>
      </c>
      <c r="AK162" s="289">
        <f t="shared" si="353"/>
        <v>56.753975348316771</v>
      </c>
      <c r="AL162" s="289">
        <f t="shared" si="353"/>
        <v>57.889054855283106</v>
      </c>
      <c r="AM162" s="289">
        <f t="shared" si="353"/>
        <v>59.046835952388776</v>
      </c>
      <c r="AN162" s="289">
        <f t="shared" si="353"/>
        <v>60.227772671436547</v>
      </c>
      <c r="AO162" s="289">
        <f t="shared" si="353"/>
        <v>61.432328124865286</v>
      </c>
      <c r="AP162" s="289">
        <f t="shared" si="353"/>
        <v>62.660974687362582</v>
      </c>
      <c r="AQ162" s="289">
        <f t="shared" ref="AQ162:BH162" si="354" xml:space="preserve"> AQ160 - AQ161</f>
        <v>63.914194181109842</v>
      </c>
      <c r="AR162" s="289">
        <f t="shared" si="354"/>
        <v>65.192478064732043</v>
      </c>
      <c r="AS162" s="289">
        <f t="shared" si="354"/>
        <v>66.496327626026684</v>
      </c>
      <c r="AT162" s="289">
        <f t="shared" si="354"/>
        <v>67.826254178547217</v>
      </c>
      <c r="AU162" s="289">
        <f t="shared" si="354"/>
        <v>69.18277926211816</v>
      </c>
      <c r="AV162" s="289">
        <f t="shared" si="354"/>
        <v>70.566434847360526</v>
      </c>
      <c r="AW162" s="289">
        <f t="shared" si="354"/>
        <v>71.977763544307734</v>
      </c>
      <c r="AX162" s="289">
        <f t="shared" si="354"/>
        <v>0</v>
      </c>
      <c r="AY162" s="289">
        <f t="shared" si="354"/>
        <v>0</v>
      </c>
      <c r="AZ162" s="289">
        <f t="shared" si="354"/>
        <v>0</v>
      </c>
      <c r="BA162" s="289">
        <f t="shared" si="354"/>
        <v>0</v>
      </c>
      <c r="BB162" s="289">
        <f t="shared" si="354"/>
        <v>0</v>
      </c>
      <c r="BC162" s="289">
        <f t="shared" si="354"/>
        <v>0</v>
      </c>
      <c r="BD162" s="289">
        <f t="shared" si="354"/>
        <v>0</v>
      </c>
      <c r="BE162" s="289">
        <f t="shared" si="354"/>
        <v>0</v>
      </c>
      <c r="BF162" s="289">
        <f t="shared" si="354"/>
        <v>0</v>
      </c>
      <c r="BG162" s="289">
        <f t="shared" si="354"/>
        <v>0</v>
      </c>
      <c r="BH162" s="289">
        <f t="shared" si="354"/>
        <v>0</v>
      </c>
    </row>
    <row r="163" spans="1:60" s="492" customFormat="1" ht="12.9" customHeight="1" x14ac:dyDescent="0.3">
      <c r="A163" s="516"/>
      <c r="B163" s="679"/>
      <c r="C163" s="685"/>
      <c r="D163" s="610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  <c r="AA163" s="289"/>
      <c r="AB163" s="289"/>
      <c r="AC163" s="289"/>
      <c r="AD163" s="289"/>
      <c r="AE163" s="289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9"/>
      <c r="AP163" s="289"/>
      <c r="AQ163" s="289"/>
      <c r="AR163" s="289"/>
      <c r="AS163" s="289"/>
      <c r="AT163" s="289"/>
      <c r="AU163" s="289"/>
      <c r="AV163" s="289"/>
      <c r="AW163" s="289"/>
      <c r="AX163" s="289"/>
      <c r="AY163" s="289"/>
      <c r="AZ163" s="289"/>
      <c r="BA163" s="289"/>
      <c r="BB163" s="289"/>
      <c r="BC163" s="289"/>
      <c r="BD163" s="289"/>
      <c r="BE163" s="289"/>
      <c r="BF163" s="289"/>
      <c r="BG163" s="289"/>
      <c r="BH163" s="289"/>
    </row>
    <row r="164" spans="1:60" s="492" customFormat="1" ht="12.9" customHeight="1" x14ac:dyDescent="0.3">
      <c r="A164" s="516"/>
      <c r="B164" s="679"/>
      <c r="C164" s="685"/>
      <c r="D164" s="680"/>
      <c r="E164" s="543" t="str">
        <f xml:space="preserve"> Stage1!E$316</f>
        <v>Gas revenue</v>
      </c>
      <c r="F164" s="543">
        <f xml:space="preserve"> Stage1!F$316</f>
        <v>0</v>
      </c>
      <c r="G164" s="543" t="str">
        <f xml:space="preserve"> Stage1!G$316</f>
        <v>$ mn</v>
      </c>
      <c r="H164" s="543">
        <f xml:space="preserve"> Stage1!H$316</f>
        <v>0</v>
      </c>
      <c r="I164" s="543">
        <f xml:space="preserve"> Stage1!I$316</f>
        <v>29972.152083496308</v>
      </c>
      <c r="J164" s="543">
        <f xml:space="preserve"> Stage1!J$316</f>
        <v>0</v>
      </c>
      <c r="K164" s="543">
        <f xml:space="preserve"> Stage1!K$316</f>
        <v>0</v>
      </c>
      <c r="L164" s="543">
        <f xml:space="preserve"> Stage1!L$316</f>
        <v>0</v>
      </c>
      <c r="M164" s="543">
        <f xml:space="preserve"> Stage1!M$316</f>
        <v>0</v>
      </c>
      <c r="N164" s="543">
        <f xml:space="preserve"> Stage1!N$316</f>
        <v>0</v>
      </c>
      <c r="O164" s="543">
        <f xml:space="preserve"> Stage1!O$316</f>
        <v>0</v>
      </c>
      <c r="P164" s="543">
        <f xml:space="preserve"> Stage1!P$316</f>
        <v>0</v>
      </c>
      <c r="Q164" s="543">
        <f xml:space="preserve"> Stage1!Q$316</f>
        <v>0</v>
      </c>
      <c r="R164" s="543">
        <f xml:space="preserve"> Stage1!R$316</f>
        <v>0</v>
      </c>
      <c r="S164" s="543">
        <f xml:space="preserve"> Stage1!S$316</f>
        <v>0</v>
      </c>
      <c r="T164" s="543">
        <f xml:space="preserve"> Stage1!T$316</f>
        <v>308.69241047514288</v>
      </c>
      <c r="U164" s="543">
        <f xml:space="preserve"> Stage1!U$316</f>
        <v>764.67519966271141</v>
      </c>
      <c r="V164" s="543">
        <f xml:space="preserve"> Stage1!V$316</f>
        <v>779.96870365596556</v>
      </c>
      <c r="W164" s="543">
        <f xml:space="preserve"> Stage1!W$316</f>
        <v>795.56807772908485</v>
      </c>
      <c r="X164" s="543">
        <f xml:space="preserve"> Stage1!X$316</f>
        <v>811.47943928366647</v>
      </c>
      <c r="Y164" s="543">
        <f xml:space="preserve"> Stage1!Y$316</f>
        <v>827.70902806933998</v>
      </c>
      <c r="Z164" s="543">
        <f xml:space="preserve"> Stage1!Z$316</f>
        <v>844.26320863072681</v>
      </c>
      <c r="AA164" s="543">
        <f xml:space="preserve"> Stage1!AA$316</f>
        <v>861.14847280334129</v>
      </c>
      <c r="AB164" s="543">
        <f xml:space="preserve"> Stage1!AB$316</f>
        <v>878.37144225940824</v>
      </c>
      <c r="AC164" s="543">
        <f xml:space="preserve"> Stage1!AC$316</f>
        <v>895.93887110459639</v>
      </c>
      <c r="AD164" s="543">
        <f xml:space="preserve"> Stage1!AD$316</f>
        <v>913.85764852668831</v>
      </c>
      <c r="AE164" s="543">
        <f xml:space="preserve"> Stage1!AE$316</f>
        <v>932.13480149722216</v>
      </c>
      <c r="AF164" s="543">
        <f xml:space="preserve"> Stage1!AF$316</f>
        <v>950.77749752716659</v>
      </c>
      <c r="AG164" s="543">
        <f xml:space="preserve"> Stage1!AG$316</f>
        <v>969.79304747771005</v>
      </c>
      <c r="AH164" s="543">
        <f xml:space="preserve"> Stage1!AH$316</f>
        <v>989.18890842726421</v>
      </c>
      <c r="AI164" s="543">
        <f xml:space="preserve"> Stage1!AI$316</f>
        <v>1008.9726865958095</v>
      </c>
      <c r="AJ164" s="543">
        <f xml:space="preserve"> Stage1!AJ$316</f>
        <v>1029.1521403277256</v>
      </c>
      <c r="AK164" s="543">
        <f xml:space="preserve"> Stage1!AK$316</f>
        <v>1049.7351831342801</v>
      </c>
      <c r="AL164" s="543">
        <f xml:space="preserve"> Stage1!AL$316</f>
        <v>1070.7298867969657</v>
      </c>
      <c r="AM164" s="543">
        <f xml:space="preserve"> Stage1!AM$316</f>
        <v>1092.1444845329052</v>
      </c>
      <c r="AN164" s="543">
        <f xml:space="preserve"> Stage1!AN$316</f>
        <v>1113.9873742235632</v>
      </c>
      <c r="AO164" s="543">
        <f xml:space="preserve"> Stage1!AO$316</f>
        <v>1136.2671217080347</v>
      </c>
      <c r="AP164" s="543">
        <f xml:space="preserve"> Stage1!AP$316</f>
        <v>1158.9924641421953</v>
      </c>
      <c r="AQ164" s="543">
        <f xml:space="preserve"> Stage1!AQ$316</f>
        <v>1182.1723134250392</v>
      </c>
      <c r="AR164" s="543">
        <f xml:space="preserve"> Stage1!AR$316</f>
        <v>1205.81575969354</v>
      </c>
      <c r="AS164" s="543">
        <f xml:space="preserve"> Stage1!AS$316</f>
        <v>1229.9320748874109</v>
      </c>
      <c r="AT164" s="543">
        <f xml:space="preserve"> Stage1!AT$316</f>
        <v>1254.5307163851592</v>
      </c>
      <c r="AU164" s="543">
        <f xml:space="preserve"> Stage1!AU$316</f>
        <v>1279.6213307128621</v>
      </c>
      <c r="AV164" s="543">
        <f xml:space="preserve"> Stage1!AV$316</f>
        <v>1305.2137573271195</v>
      </c>
      <c r="AW164" s="543">
        <f xml:space="preserve"> Stage1!AW$316</f>
        <v>1331.318032473662</v>
      </c>
      <c r="AX164" s="543">
        <f xml:space="preserve"> Stage1!AX$316</f>
        <v>0</v>
      </c>
      <c r="AY164" s="543">
        <f xml:space="preserve"> Stage1!AY$316</f>
        <v>0</v>
      </c>
      <c r="AZ164" s="543">
        <f xml:space="preserve"> Stage1!AZ$316</f>
        <v>0</v>
      </c>
      <c r="BA164" s="543">
        <f xml:space="preserve"> Stage1!BA$316</f>
        <v>0</v>
      </c>
      <c r="BB164" s="543">
        <f xml:space="preserve"> Stage1!BB$316</f>
        <v>0</v>
      </c>
      <c r="BC164" s="543">
        <f xml:space="preserve"> Stage1!BC$316</f>
        <v>0</v>
      </c>
      <c r="BD164" s="543">
        <f xml:space="preserve"> Stage1!BD$316</f>
        <v>0</v>
      </c>
      <c r="BE164" s="543">
        <f xml:space="preserve"> Stage1!BE$316</f>
        <v>0</v>
      </c>
      <c r="BF164" s="543">
        <f xml:space="preserve"> Stage1!BF$316</f>
        <v>0</v>
      </c>
      <c r="BG164" s="543">
        <f xml:space="preserve"> Stage1!BG$316</f>
        <v>0</v>
      </c>
      <c r="BH164" s="543">
        <f xml:space="preserve"> Stage1!BH$316</f>
        <v>0</v>
      </c>
    </row>
    <row r="165" spans="1:60" s="492" customFormat="1" ht="12.9" customHeight="1" x14ac:dyDescent="0.3">
      <c r="A165" s="516"/>
      <c r="B165" s="679"/>
      <c r="C165" s="685"/>
      <c r="D165" s="610"/>
      <c r="E165" s="289" t="str">
        <f t="shared" ref="E165:AJ165" si="355">E157</f>
        <v>Gas royalty</v>
      </c>
      <c r="F165" s="289">
        <f t="shared" si="355"/>
        <v>0</v>
      </c>
      <c r="G165" s="289" t="str">
        <f t="shared" si="355"/>
        <v>$ mn</v>
      </c>
      <c r="H165" s="289" t="str">
        <f t="shared" si="355"/>
        <v>govt rev</v>
      </c>
      <c r="I165" s="289">
        <f t="shared" si="355"/>
        <v>1198.8860833398521</v>
      </c>
      <c r="J165" s="289">
        <f t="shared" si="355"/>
        <v>0</v>
      </c>
      <c r="K165" s="289">
        <f t="shared" si="355"/>
        <v>0</v>
      </c>
      <c r="L165" s="289">
        <f t="shared" si="355"/>
        <v>0</v>
      </c>
      <c r="M165" s="289">
        <f t="shared" si="355"/>
        <v>0</v>
      </c>
      <c r="N165" s="289">
        <f t="shared" si="355"/>
        <v>0</v>
      </c>
      <c r="O165" s="289">
        <f t="shared" si="355"/>
        <v>0</v>
      </c>
      <c r="P165" s="289">
        <f t="shared" si="355"/>
        <v>0</v>
      </c>
      <c r="Q165" s="289">
        <f t="shared" si="355"/>
        <v>0</v>
      </c>
      <c r="R165" s="289">
        <f t="shared" si="355"/>
        <v>0</v>
      </c>
      <c r="S165" s="289">
        <f t="shared" si="355"/>
        <v>0</v>
      </c>
      <c r="T165" s="289">
        <f t="shared" si="355"/>
        <v>12.347696419005715</v>
      </c>
      <c r="U165" s="289">
        <f t="shared" si="355"/>
        <v>30.587007986508457</v>
      </c>
      <c r="V165" s="289">
        <f t="shared" si="355"/>
        <v>31.198748146238621</v>
      </c>
      <c r="W165" s="289">
        <f t="shared" si="355"/>
        <v>31.822723109163395</v>
      </c>
      <c r="X165" s="289">
        <f t="shared" si="355"/>
        <v>32.459177571346657</v>
      </c>
      <c r="Y165" s="289">
        <f t="shared" si="355"/>
        <v>33.108361122773601</v>
      </c>
      <c r="Z165" s="289">
        <f t="shared" si="355"/>
        <v>33.770528345229074</v>
      </c>
      <c r="AA165" s="289">
        <f t="shared" si="355"/>
        <v>34.445938912133656</v>
      </c>
      <c r="AB165" s="289">
        <f t="shared" si="355"/>
        <v>35.134857690376329</v>
      </c>
      <c r="AC165" s="289">
        <f t="shared" si="355"/>
        <v>35.837554844183856</v>
      </c>
      <c r="AD165" s="289">
        <f t="shared" si="355"/>
        <v>36.554305941067533</v>
      </c>
      <c r="AE165" s="289">
        <f t="shared" si="355"/>
        <v>37.285392059888885</v>
      </c>
      <c r="AF165" s="289">
        <f t="shared" si="355"/>
        <v>38.031099901086662</v>
      </c>
      <c r="AG165" s="289">
        <f t="shared" si="355"/>
        <v>38.791721899108403</v>
      </c>
      <c r="AH165" s="289">
        <f t="shared" si="355"/>
        <v>39.567556337090572</v>
      </c>
      <c r="AI165" s="289">
        <f t="shared" si="355"/>
        <v>40.358907463832381</v>
      </c>
      <c r="AJ165" s="289">
        <f t="shared" si="355"/>
        <v>41.166085613109026</v>
      </c>
      <c r="AK165" s="289">
        <f t="shared" ref="AK165:BH165" si="356">AK157</f>
        <v>41.989407325371204</v>
      </c>
      <c r="AL165" s="289">
        <f t="shared" si="356"/>
        <v>42.829195471878627</v>
      </c>
      <c r="AM165" s="289">
        <f t="shared" si="356"/>
        <v>43.685779381316209</v>
      </c>
      <c r="AN165" s="289">
        <f t="shared" si="356"/>
        <v>44.559494968942531</v>
      </c>
      <c r="AO165" s="289">
        <f t="shared" si="356"/>
        <v>45.450684868321389</v>
      </c>
      <c r="AP165" s="289">
        <f t="shared" si="356"/>
        <v>46.359698565687815</v>
      </c>
      <c r="AQ165" s="289">
        <f t="shared" si="356"/>
        <v>47.28689253700157</v>
      </c>
      <c r="AR165" s="289">
        <f t="shared" si="356"/>
        <v>48.232630387741601</v>
      </c>
      <c r="AS165" s="289">
        <f t="shared" si="356"/>
        <v>49.197282995496437</v>
      </c>
      <c r="AT165" s="289">
        <f t="shared" si="356"/>
        <v>50.181228655406365</v>
      </c>
      <c r="AU165" s="289">
        <f t="shared" si="356"/>
        <v>51.184853228514484</v>
      </c>
      <c r="AV165" s="289">
        <f t="shared" si="356"/>
        <v>52.208550293084784</v>
      </c>
      <c r="AW165" s="289">
        <f t="shared" si="356"/>
        <v>53.252721298946483</v>
      </c>
      <c r="AX165" s="289">
        <f t="shared" si="356"/>
        <v>0</v>
      </c>
      <c r="AY165" s="289">
        <f t="shared" si="356"/>
        <v>0</v>
      </c>
      <c r="AZ165" s="289">
        <f t="shared" si="356"/>
        <v>0</v>
      </c>
      <c r="BA165" s="289">
        <f t="shared" si="356"/>
        <v>0</v>
      </c>
      <c r="BB165" s="289">
        <f t="shared" si="356"/>
        <v>0</v>
      </c>
      <c r="BC165" s="289">
        <f t="shared" si="356"/>
        <v>0</v>
      </c>
      <c r="BD165" s="289">
        <f t="shared" si="356"/>
        <v>0</v>
      </c>
      <c r="BE165" s="289">
        <f t="shared" si="356"/>
        <v>0</v>
      </c>
      <c r="BF165" s="289">
        <f t="shared" si="356"/>
        <v>0</v>
      </c>
      <c r="BG165" s="289">
        <f t="shared" si="356"/>
        <v>0</v>
      </c>
      <c r="BH165" s="289">
        <f t="shared" si="356"/>
        <v>0</v>
      </c>
    </row>
    <row r="166" spans="1:60" s="492" customFormat="1" ht="12.9" customHeight="1" x14ac:dyDescent="0.3">
      <c r="A166" s="516"/>
      <c r="B166" s="679"/>
      <c r="C166" s="685"/>
      <c r="D166" s="610"/>
      <c r="E166" s="289" t="str">
        <f xml:space="preserve"> E164 &amp; " after royalty"</f>
        <v>Gas revenue after royalty</v>
      </c>
      <c r="F166" s="289"/>
      <c r="G166" s="289" t="str">
        <f>G164</f>
        <v>$ mn</v>
      </c>
      <c r="H166" s="289"/>
      <c r="I166" s="289">
        <f xml:space="preserve"> SUM(K166:BH166)</f>
        <v>28773.266000156458</v>
      </c>
      <c r="J166" s="289"/>
      <c r="K166" s="289">
        <f t="shared" ref="K166:AP166" si="357" xml:space="preserve"> K164 - K165</f>
        <v>0</v>
      </c>
      <c r="L166" s="289">
        <f t="shared" si="357"/>
        <v>0</v>
      </c>
      <c r="M166" s="289">
        <f t="shared" si="357"/>
        <v>0</v>
      </c>
      <c r="N166" s="289">
        <f t="shared" si="357"/>
        <v>0</v>
      </c>
      <c r="O166" s="289">
        <f t="shared" si="357"/>
        <v>0</v>
      </c>
      <c r="P166" s="289">
        <f t="shared" si="357"/>
        <v>0</v>
      </c>
      <c r="Q166" s="289">
        <f t="shared" si="357"/>
        <v>0</v>
      </c>
      <c r="R166" s="289">
        <f t="shared" si="357"/>
        <v>0</v>
      </c>
      <c r="S166" s="289">
        <f t="shared" si="357"/>
        <v>0</v>
      </c>
      <c r="T166" s="289">
        <f t="shared" si="357"/>
        <v>296.34471405613715</v>
      </c>
      <c r="U166" s="289">
        <f t="shared" si="357"/>
        <v>734.088191676203</v>
      </c>
      <c r="V166" s="289">
        <f t="shared" si="357"/>
        <v>748.76995550972697</v>
      </c>
      <c r="W166" s="289">
        <f t="shared" si="357"/>
        <v>763.7453546199215</v>
      </c>
      <c r="X166" s="289">
        <f t="shared" si="357"/>
        <v>779.02026171231978</v>
      </c>
      <c r="Y166" s="289">
        <f t="shared" si="357"/>
        <v>794.60066694656643</v>
      </c>
      <c r="Z166" s="289">
        <f t="shared" si="357"/>
        <v>810.49268028549773</v>
      </c>
      <c r="AA166" s="289">
        <f t="shared" si="357"/>
        <v>826.70253389120762</v>
      </c>
      <c r="AB166" s="289">
        <f t="shared" si="357"/>
        <v>843.23658456903195</v>
      </c>
      <c r="AC166" s="289">
        <f t="shared" si="357"/>
        <v>860.10131626041255</v>
      </c>
      <c r="AD166" s="289">
        <f t="shared" si="357"/>
        <v>877.30334258562073</v>
      </c>
      <c r="AE166" s="289">
        <f t="shared" si="357"/>
        <v>894.84940943733329</v>
      </c>
      <c r="AF166" s="289">
        <f t="shared" si="357"/>
        <v>912.7463976260799</v>
      </c>
      <c r="AG166" s="289">
        <f t="shared" si="357"/>
        <v>931.00132557860161</v>
      </c>
      <c r="AH166" s="289">
        <f t="shared" si="357"/>
        <v>949.62135209017367</v>
      </c>
      <c r="AI166" s="289">
        <f t="shared" si="357"/>
        <v>968.61377913197714</v>
      </c>
      <c r="AJ166" s="289">
        <f t="shared" si="357"/>
        <v>987.98605471461667</v>
      </c>
      <c r="AK166" s="289">
        <f t="shared" si="357"/>
        <v>1007.7457758089089</v>
      </c>
      <c r="AL166" s="289">
        <f t="shared" si="357"/>
        <v>1027.9006913250871</v>
      </c>
      <c r="AM166" s="289">
        <f t="shared" si="357"/>
        <v>1048.4587051515889</v>
      </c>
      <c r="AN166" s="289">
        <f t="shared" si="357"/>
        <v>1069.4278792546206</v>
      </c>
      <c r="AO166" s="289">
        <f t="shared" si="357"/>
        <v>1090.8164368397133</v>
      </c>
      <c r="AP166" s="289">
        <f t="shared" si="357"/>
        <v>1112.6327655765076</v>
      </c>
      <c r="AQ166" s="289">
        <f t="shared" ref="AQ166:BH166" si="358" xml:space="preserve"> AQ164 - AQ165</f>
        <v>1134.8854208880375</v>
      </c>
      <c r="AR166" s="289">
        <f t="shared" si="358"/>
        <v>1157.5831293057984</v>
      </c>
      <c r="AS166" s="289">
        <f t="shared" si="358"/>
        <v>1180.7347918919145</v>
      </c>
      <c r="AT166" s="289">
        <f t="shared" si="358"/>
        <v>1204.3494877297528</v>
      </c>
      <c r="AU166" s="289">
        <f t="shared" si="358"/>
        <v>1228.4364774843477</v>
      </c>
      <c r="AV166" s="289">
        <f t="shared" si="358"/>
        <v>1253.0052070340348</v>
      </c>
      <c r="AW166" s="289">
        <f t="shared" si="358"/>
        <v>1278.0653111747156</v>
      </c>
      <c r="AX166" s="289">
        <f t="shared" si="358"/>
        <v>0</v>
      </c>
      <c r="AY166" s="289">
        <f t="shared" si="358"/>
        <v>0</v>
      </c>
      <c r="AZ166" s="289">
        <f t="shared" si="358"/>
        <v>0</v>
      </c>
      <c r="BA166" s="289">
        <f t="shared" si="358"/>
        <v>0</v>
      </c>
      <c r="BB166" s="289">
        <f t="shared" si="358"/>
        <v>0</v>
      </c>
      <c r="BC166" s="289">
        <f t="shared" si="358"/>
        <v>0</v>
      </c>
      <c r="BD166" s="289">
        <f t="shared" si="358"/>
        <v>0</v>
      </c>
      <c r="BE166" s="289">
        <f t="shared" si="358"/>
        <v>0</v>
      </c>
      <c r="BF166" s="289">
        <f t="shared" si="358"/>
        <v>0</v>
      </c>
      <c r="BG166" s="289">
        <f t="shared" si="358"/>
        <v>0</v>
      </c>
      <c r="BH166" s="289">
        <f t="shared" si="358"/>
        <v>0</v>
      </c>
    </row>
    <row r="167" spans="1:60" s="492" customFormat="1" ht="12.9" customHeight="1" x14ac:dyDescent="0.3">
      <c r="A167" s="516"/>
      <c r="B167" s="679"/>
      <c r="C167" s="685"/>
      <c r="D167" s="610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  <c r="AA167" s="289"/>
      <c r="AB167" s="289"/>
      <c r="AC167" s="289"/>
      <c r="AD167" s="289"/>
      <c r="AE167" s="289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9"/>
      <c r="AP167" s="289"/>
      <c r="AQ167" s="289"/>
      <c r="AR167" s="289"/>
      <c r="AS167" s="289"/>
      <c r="AT167" s="289"/>
      <c r="AU167" s="289"/>
      <c r="AV167" s="289"/>
      <c r="AW167" s="289"/>
      <c r="AX167" s="289"/>
      <c r="AY167" s="289"/>
      <c r="AZ167" s="289"/>
      <c r="BA167" s="289"/>
      <c r="BB167" s="289"/>
      <c r="BC167" s="289"/>
      <c r="BD167" s="289"/>
      <c r="BE167" s="289"/>
      <c r="BF167" s="289"/>
      <c r="BG167" s="289"/>
      <c r="BH167" s="289"/>
    </row>
    <row r="168" spans="1:60" s="492" customFormat="1" ht="12.9" customHeight="1" x14ac:dyDescent="0.3">
      <c r="A168" s="516"/>
      <c r="B168" s="679"/>
      <c r="C168" s="685"/>
      <c r="D168" s="610"/>
      <c r="E168" s="289" t="str">
        <f t="shared" ref="E168:AJ168" si="359">E162</f>
        <v>Oil revenue after royalty</v>
      </c>
      <c r="F168" s="289">
        <f t="shared" si="359"/>
        <v>0</v>
      </c>
      <c r="G168" s="289" t="str">
        <f t="shared" si="359"/>
        <v>$ mn</v>
      </c>
      <c r="H168" s="289">
        <f t="shared" si="359"/>
        <v>0</v>
      </c>
      <c r="I168" s="289">
        <f t="shared" si="359"/>
        <v>1620.445620774394</v>
      </c>
      <c r="J168" s="289">
        <f t="shared" si="359"/>
        <v>0</v>
      </c>
      <c r="K168" s="289">
        <f t="shared" si="359"/>
        <v>0</v>
      </c>
      <c r="L168" s="289">
        <f t="shared" si="359"/>
        <v>0</v>
      </c>
      <c r="M168" s="289">
        <f t="shared" si="359"/>
        <v>0</v>
      </c>
      <c r="N168" s="289">
        <f t="shared" si="359"/>
        <v>0</v>
      </c>
      <c r="O168" s="289">
        <f t="shared" si="359"/>
        <v>0</v>
      </c>
      <c r="P168" s="289">
        <f t="shared" si="359"/>
        <v>0</v>
      </c>
      <c r="Q168" s="289">
        <f t="shared" si="359"/>
        <v>0</v>
      </c>
      <c r="R168" s="289">
        <f t="shared" si="359"/>
        <v>0</v>
      </c>
      <c r="S168" s="289">
        <f t="shared" si="359"/>
        <v>0</v>
      </c>
      <c r="T168" s="289">
        <f t="shared" si="359"/>
        <v>16.689467720810573</v>
      </c>
      <c r="U168" s="289">
        <f t="shared" si="359"/>
        <v>41.342195754122201</v>
      </c>
      <c r="V168" s="289">
        <f t="shared" si="359"/>
        <v>42.169039669204643</v>
      </c>
      <c r="W168" s="289">
        <f t="shared" si="359"/>
        <v>43.012420462588736</v>
      </c>
      <c r="X168" s="289">
        <f t="shared" si="359"/>
        <v>43.87266887184051</v>
      </c>
      <c r="Y168" s="289">
        <f t="shared" si="359"/>
        <v>44.750122249277318</v>
      </c>
      <c r="Z168" s="289">
        <f t="shared" si="359"/>
        <v>45.645124694262869</v>
      </c>
      <c r="AA168" s="289">
        <f t="shared" si="359"/>
        <v>46.558027188148131</v>
      </c>
      <c r="AB168" s="289">
        <f t="shared" si="359"/>
        <v>47.489187731911088</v>
      </c>
      <c r="AC168" s="289">
        <f t="shared" si="359"/>
        <v>48.438971486549313</v>
      </c>
      <c r="AD168" s="289">
        <f t="shared" si="359"/>
        <v>49.4077509162803</v>
      </c>
      <c r="AE168" s="289">
        <f t="shared" si="359"/>
        <v>50.395905934605906</v>
      </c>
      <c r="AF168" s="289">
        <f t="shared" si="359"/>
        <v>51.403824053298031</v>
      </c>
      <c r="AG168" s="289">
        <f t="shared" si="359"/>
        <v>52.431900534363997</v>
      </c>
      <c r="AH168" s="289">
        <f t="shared" si="359"/>
        <v>53.480538545051274</v>
      </c>
      <c r="AI168" s="289">
        <f t="shared" si="359"/>
        <v>54.550149315952304</v>
      </c>
      <c r="AJ168" s="289">
        <f t="shared" si="359"/>
        <v>55.641152302271344</v>
      </c>
      <c r="AK168" s="289">
        <f t="shared" ref="AK168:BH168" si="360">AK162</f>
        <v>56.753975348316771</v>
      </c>
      <c r="AL168" s="289">
        <f t="shared" si="360"/>
        <v>57.889054855283106</v>
      </c>
      <c r="AM168" s="289">
        <f t="shared" si="360"/>
        <v>59.046835952388776</v>
      </c>
      <c r="AN168" s="289">
        <f t="shared" si="360"/>
        <v>60.227772671436547</v>
      </c>
      <c r="AO168" s="289">
        <f t="shared" si="360"/>
        <v>61.432328124865286</v>
      </c>
      <c r="AP168" s="289">
        <f t="shared" si="360"/>
        <v>62.660974687362582</v>
      </c>
      <c r="AQ168" s="289">
        <f t="shared" si="360"/>
        <v>63.914194181109842</v>
      </c>
      <c r="AR168" s="289">
        <f t="shared" si="360"/>
        <v>65.192478064732043</v>
      </c>
      <c r="AS168" s="289">
        <f t="shared" si="360"/>
        <v>66.496327626026684</v>
      </c>
      <c r="AT168" s="289">
        <f t="shared" si="360"/>
        <v>67.826254178547217</v>
      </c>
      <c r="AU168" s="289">
        <f t="shared" si="360"/>
        <v>69.18277926211816</v>
      </c>
      <c r="AV168" s="289">
        <f t="shared" si="360"/>
        <v>70.566434847360526</v>
      </c>
      <c r="AW168" s="289">
        <f t="shared" si="360"/>
        <v>71.977763544307734</v>
      </c>
      <c r="AX168" s="289">
        <f t="shared" si="360"/>
        <v>0</v>
      </c>
      <c r="AY168" s="289">
        <f t="shared" si="360"/>
        <v>0</v>
      </c>
      <c r="AZ168" s="289">
        <f t="shared" si="360"/>
        <v>0</v>
      </c>
      <c r="BA168" s="289">
        <f t="shared" si="360"/>
        <v>0</v>
      </c>
      <c r="BB168" s="289">
        <f t="shared" si="360"/>
        <v>0</v>
      </c>
      <c r="BC168" s="289">
        <f t="shared" si="360"/>
        <v>0</v>
      </c>
      <c r="BD168" s="289">
        <f t="shared" si="360"/>
        <v>0</v>
      </c>
      <c r="BE168" s="289">
        <f t="shared" si="360"/>
        <v>0</v>
      </c>
      <c r="BF168" s="289">
        <f t="shared" si="360"/>
        <v>0</v>
      </c>
      <c r="BG168" s="289">
        <f t="shared" si="360"/>
        <v>0</v>
      </c>
      <c r="BH168" s="289">
        <f t="shared" si="360"/>
        <v>0</v>
      </c>
    </row>
    <row r="169" spans="1:60" s="492" customFormat="1" ht="12.9" customHeight="1" x14ac:dyDescent="0.3">
      <c r="A169" s="516"/>
      <c r="B169" s="679"/>
      <c r="C169" s="685"/>
      <c r="D169" s="610"/>
      <c r="E169" s="289" t="str">
        <f t="shared" ref="E169:AJ169" si="361">E166</f>
        <v>Gas revenue after royalty</v>
      </c>
      <c r="F169" s="289">
        <f t="shared" si="361"/>
        <v>0</v>
      </c>
      <c r="G169" s="289" t="str">
        <f t="shared" si="361"/>
        <v>$ mn</v>
      </c>
      <c r="H169" s="289">
        <f t="shared" si="361"/>
        <v>0</v>
      </c>
      <c r="I169" s="289">
        <f t="shared" si="361"/>
        <v>28773.266000156458</v>
      </c>
      <c r="J169" s="289">
        <f t="shared" si="361"/>
        <v>0</v>
      </c>
      <c r="K169" s="289">
        <f t="shared" si="361"/>
        <v>0</v>
      </c>
      <c r="L169" s="289">
        <f t="shared" si="361"/>
        <v>0</v>
      </c>
      <c r="M169" s="289">
        <f t="shared" si="361"/>
        <v>0</v>
      </c>
      <c r="N169" s="289">
        <f t="shared" si="361"/>
        <v>0</v>
      </c>
      <c r="O169" s="289">
        <f t="shared" si="361"/>
        <v>0</v>
      </c>
      <c r="P169" s="289">
        <f t="shared" si="361"/>
        <v>0</v>
      </c>
      <c r="Q169" s="289">
        <f t="shared" si="361"/>
        <v>0</v>
      </c>
      <c r="R169" s="289">
        <f t="shared" si="361"/>
        <v>0</v>
      </c>
      <c r="S169" s="289">
        <f t="shared" si="361"/>
        <v>0</v>
      </c>
      <c r="T169" s="289">
        <f t="shared" si="361"/>
        <v>296.34471405613715</v>
      </c>
      <c r="U169" s="289">
        <f t="shared" si="361"/>
        <v>734.088191676203</v>
      </c>
      <c r="V169" s="289">
        <f t="shared" si="361"/>
        <v>748.76995550972697</v>
      </c>
      <c r="W169" s="289">
        <f t="shared" si="361"/>
        <v>763.7453546199215</v>
      </c>
      <c r="X169" s="289">
        <f t="shared" si="361"/>
        <v>779.02026171231978</v>
      </c>
      <c r="Y169" s="289">
        <f t="shared" si="361"/>
        <v>794.60066694656643</v>
      </c>
      <c r="Z169" s="289">
        <f t="shared" si="361"/>
        <v>810.49268028549773</v>
      </c>
      <c r="AA169" s="289">
        <f t="shared" si="361"/>
        <v>826.70253389120762</v>
      </c>
      <c r="AB169" s="289">
        <f t="shared" si="361"/>
        <v>843.23658456903195</v>
      </c>
      <c r="AC169" s="289">
        <f t="shared" si="361"/>
        <v>860.10131626041255</v>
      </c>
      <c r="AD169" s="289">
        <f t="shared" si="361"/>
        <v>877.30334258562073</v>
      </c>
      <c r="AE169" s="289">
        <f t="shared" si="361"/>
        <v>894.84940943733329</v>
      </c>
      <c r="AF169" s="289">
        <f t="shared" si="361"/>
        <v>912.7463976260799</v>
      </c>
      <c r="AG169" s="289">
        <f t="shared" si="361"/>
        <v>931.00132557860161</v>
      </c>
      <c r="AH169" s="289">
        <f t="shared" si="361"/>
        <v>949.62135209017367</v>
      </c>
      <c r="AI169" s="289">
        <f t="shared" si="361"/>
        <v>968.61377913197714</v>
      </c>
      <c r="AJ169" s="289">
        <f t="shared" si="361"/>
        <v>987.98605471461667</v>
      </c>
      <c r="AK169" s="289">
        <f t="shared" ref="AK169:BH169" si="362">AK166</f>
        <v>1007.7457758089089</v>
      </c>
      <c r="AL169" s="289">
        <f t="shared" si="362"/>
        <v>1027.9006913250871</v>
      </c>
      <c r="AM169" s="289">
        <f t="shared" si="362"/>
        <v>1048.4587051515889</v>
      </c>
      <c r="AN169" s="289">
        <f t="shared" si="362"/>
        <v>1069.4278792546206</v>
      </c>
      <c r="AO169" s="289">
        <f t="shared" si="362"/>
        <v>1090.8164368397133</v>
      </c>
      <c r="AP169" s="289">
        <f t="shared" si="362"/>
        <v>1112.6327655765076</v>
      </c>
      <c r="AQ169" s="289">
        <f t="shared" si="362"/>
        <v>1134.8854208880375</v>
      </c>
      <c r="AR169" s="289">
        <f t="shared" si="362"/>
        <v>1157.5831293057984</v>
      </c>
      <c r="AS169" s="289">
        <f t="shared" si="362"/>
        <v>1180.7347918919145</v>
      </c>
      <c r="AT169" s="289">
        <f t="shared" si="362"/>
        <v>1204.3494877297528</v>
      </c>
      <c r="AU169" s="289">
        <f t="shared" si="362"/>
        <v>1228.4364774843477</v>
      </c>
      <c r="AV169" s="289">
        <f t="shared" si="362"/>
        <v>1253.0052070340348</v>
      </c>
      <c r="AW169" s="289">
        <f t="shared" si="362"/>
        <v>1278.0653111747156</v>
      </c>
      <c r="AX169" s="289">
        <f t="shared" si="362"/>
        <v>0</v>
      </c>
      <c r="AY169" s="289">
        <f t="shared" si="362"/>
        <v>0</v>
      </c>
      <c r="AZ169" s="289">
        <f t="shared" si="362"/>
        <v>0</v>
      </c>
      <c r="BA169" s="289">
        <f t="shared" si="362"/>
        <v>0</v>
      </c>
      <c r="BB169" s="289">
        <f t="shared" si="362"/>
        <v>0</v>
      </c>
      <c r="BC169" s="289">
        <f t="shared" si="362"/>
        <v>0</v>
      </c>
      <c r="BD169" s="289">
        <f t="shared" si="362"/>
        <v>0</v>
      </c>
      <c r="BE169" s="289">
        <f t="shared" si="362"/>
        <v>0</v>
      </c>
      <c r="BF169" s="289">
        <f t="shared" si="362"/>
        <v>0</v>
      </c>
      <c r="BG169" s="289">
        <f t="shared" si="362"/>
        <v>0</v>
      </c>
      <c r="BH169" s="289">
        <f t="shared" si="362"/>
        <v>0</v>
      </c>
    </row>
    <row r="170" spans="1:60" s="492" customFormat="1" ht="12.9" customHeight="1" thickBot="1" x14ac:dyDescent="0.35">
      <c r="A170" s="516"/>
      <c r="B170" s="679"/>
      <c r="C170" s="685"/>
      <c r="D170" s="610"/>
      <c r="E170" s="650" t="s">
        <v>739</v>
      </c>
      <c r="F170" s="650"/>
      <c r="G170" s="650" t="s">
        <v>74</v>
      </c>
      <c r="H170" s="650"/>
      <c r="I170" s="650">
        <f xml:space="preserve"> SUM(K170:BH170)</f>
        <v>30393.711620930855</v>
      </c>
      <c r="J170" s="650"/>
      <c r="K170" s="650">
        <f t="shared" ref="K170:AP170" si="363" xml:space="preserve"> K168 + K169</f>
        <v>0</v>
      </c>
      <c r="L170" s="650">
        <f t="shared" si="363"/>
        <v>0</v>
      </c>
      <c r="M170" s="650">
        <f t="shared" si="363"/>
        <v>0</v>
      </c>
      <c r="N170" s="650">
        <f t="shared" si="363"/>
        <v>0</v>
      </c>
      <c r="O170" s="650">
        <f t="shared" si="363"/>
        <v>0</v>
      </c>
      <c r="P170" s="650">
        <f t="shared" si="363"/>
        <v>0</v>
      </c>
      <c r="Q170" s="650">
        <f t="shared" si="363"/>
        <v>0</v>
      </c>
      <c r="R170" s="650">
        <f t="shared" si="363"/>
        <v>0</v>
      </c>
      <c r="S170" s="650">
        <f t="shared" si="363"/>
        <v>0</v>
      </c>
      <c r="T170" s="650">
        <f t="shared" si="363"/>
        <v>313.03418177694772</v>
      </c>
      <c r="U170" s="650">
        <f t="shared" si="363"/>
        <v>775.43038743032525</v>
      </c>
      <c r="V170" s="650">
        <f t="shared" si="363"/>
        <v>790.93899517893158</v>
      </c>
      <c r="W170" s="650">
        <f t="shared" si="363"/>
        <v>806.75777508251019</v>
      </c>
      <c r="X170" s="650">
        <f t="shared" si="363"/>
        <v>822.89293058416024</v>
      </c>
      <c r="Y170" s="650">
        <f t="shared" si="363"/>
        <v>839.35078919584373</v>
      </c>
      <c r="Z170" s="650">
        <f t="shared" si="363"/>
        <v>856.13780497976063</v>
      </c>
      <c r="AA170" s="650">
        <f t="shared" si="363"/>
        <v>873.26056107935574</v>
      </c>
      <c r="AB170" s="650">
        <f t="shared" si="363"/>
        <v>890.72577230094305</v>
      </c>
      <c r="AC170" s="650">
        <f t="shared" si="363"/>
        <v>908.54028774696189</v>
      </c>
      <c r="AD170" s="650">
        <f t="shared" si="363"/>
        <v>926.71109350190102</v>
      </c>
      <c r="AE170" s="650">
        <f t="shared" si="363"/>
        <v>945.24531537193923</v>
      </c>
      <c r="AF170" s="650">
        <f t="shared" si="363"/>
        <v>964.15022167937798</v>
      </c>
      <c r="AG170" s="650">
        <f t="shared" si="363"/>
        <v>983.4332261129656</v>
      </c>
      <c r="AH170" s="650">
        <f t="shared" si="363"/>
        <v>1003.1018906352249</v>
      </c>
      <c r="AI170" s="650">
        <f t="shared" si="363"/>
        <v>1023.1639284479295</v>
      </c>
      <c r="AJ170" s="650">
        <f t="shared" si="363"/>
        <v>1043.627207016888</v>
      </c>
      <c r="AK170" s="650">
        <f t="shared" si="363"/>
        <v>1064.4997511572255</v>
      </c>
      <c r="AL170" s="650">
        <f t="shared" si="363"/>
        <v>1085.7897461803702</v>
      </c>
      <c r="AM170" s="650">
        <f t="shared" si="363"/>
        <v>1107.5055411039777</v>
      </c>
      <c r="AN170" s="650">
        <f t="shared" si="363"/>
        <v>1129.6556519260571</v>
      </c>
      <c r="AO170" s="650">
        <f t="shared" si="363"/>
        <v>1152.2487649645786</v>
      </c>
      <c r="AP170" s="650">
        <f t="shared" si="363"/>
        <v>1175.2937402638702</v>
      </c>
      <c r="AQ170" s="650">
        <f t="shared" ref="AQ170:BH170" si="364" xml:space="preserve"> AQ168 + AQ169</f>
        <v>1198.7996150691474</v>
      </c>
      <c r="AR170" s="650">
        <f t="shared" si="364"/>
        <v>1222.7756073705305</v>
      </c>
      <c r="AS170" s="650">
        <f t="shared" si="364"/>
        <v>1247.2311195179411</v>
      </c>
      <c r="AT170" s="650">
        <f t="shared" si="364"/>
        <v>1272.1757419083001</v>
      </c>
      <c r="AU170" s="650">
        <f t="shared" si="364"/>
        <v>1297.6192567464659</v>
      </c>
      <c r="AV170" s="650">
        <f t="shared" si="364"/>
        <v>1323.5716418813954</v>
      </c>
      <c r="AW170" s="650">
        <f t="shared" si="364"/>
        <v>1350.0430747190233</v>
      </c>
      <c r="AX170" s="650">
        <f t="shared" si="364"/>
        <v>0</v>
      </c>
      <c r="AY170" s="650">
        <f t="shared" si="364"/>
        <v>0</v>
      </c>
      <c r="AZ170" s="650">
        <f t="shared" si="364"/>
        <v>0</v>
      </c>
      <c r="BA170" s="650">
        <f t="shared" si="364"/>
        <v>0</v>
      </c>
      <c r="BB170" s="650">
        <f t="shared" si="364"/>
        <v>0</v>
      </c>
      <c r="BC170" s="650">
        <f t="shared" si="364"/>
        <v>0</v>
      </c>
      <c r="BD170" s="650">
        <f t="shared" si="364"/>
        <v>0</v>
      </c>
      <c r="BE170" s="650">
        <f t="shared" si="364"/>
        <v>0</v>
      </c>
      <c r="BF170" s="650">
        <f t="shared" si="364"/>
        <v>0</v>
      </c>
      <c r="BG170" s="650">
        <f t="shared" si="364"/>
        <v>0</v>
      </c>
      <c r="BH170" s="650">
        <f t="shared" si="364"/>
        <v>0</v>
      </c>
    </row>
    <row r="171" spans="1:60" s="492" customFormat="1" ht="12.9" customHeight="1" x14ac:dyDescent="0.3">
      <c r="A171" s="516"/>
      <c r="B171" s="679"/>
      <c r="C171" s="685"/>
      <c r="D171" s="610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  <c r="AA171" s="289"/>
      <c r="AB171" s="289"/>
      <c r="AC171" s="289"/>
      <c r="AD171" s="289"/>
      <c r="AE171" s="289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9"/>
      <c r="AP171" s="289"/>
      <c r="AQ171" s="289"/>
      <c r="AR171" s="289"/>
      <c r="AS171" s="289"/>
      <c r="AT171" s="289"/>
      <c r="AU171" s="289"/>
      <c r="AV171" s="289"/>
      <c r="AW171" s="289"/>
      <c r="AX171" s="289"/>
      <c r="AY171" s="289"/>
      <c r="AZ171" s="289"/>
      <c r="BA171" s="289"/>
      <c r="BB171" s="289"/>
      <c r="BC171" s="289"/>
      <c r="BD171" s="289"/>
      <c r="BE171" s="289"/>
      <c r="BF171" s="289"/>
      <c r="BG171" s="289"/>
      <c r="BH171" s="289"/>
    </row>
    <row r="172" spans="1:60" s="492" customFormat="1" ht="12.9" customHeight="1" x14ac:dyDescent="0.3">
      <c r="A172" s="516"/>
      <c r="B172" s="679" t="s">
        <v>697</v>
      </c>
      <c r="C172" s="685"/>
      <c r="D172" s="610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  <c r="AA172" s="289"/>
      <c r="AB172" s="289"/>
      <c r="AC172" s="289"/>
      <c r="AD172" s="289"/>
      <c r="AE172" s="289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9"/>
      <c r="AP172" s="289"/>
      <c r="AQ172" s="289"/>
      <c r="AR172" s="289"/>
      <c r="AS172" s="289"/>
      <c r="AT172" s="289"/>
      <c r="AU172" s="289"/>
      <c r="AV172" s="289"/>
      <c r="AW172" s="289"/>
      <c r="AX172" s="289"/>
      <c r="AY172" s="289"/>
      <c r="AZ172" s="289"/>
      <c r="BA172" s="289"/>
      <c r="BB172" s="289"/>
      <c r="BC172" s="289"/>
      <c r="BD172" s="289"/>
      <c r="BE172" s="289"/>
      <c r="BF172" s="289"/>
      <c r="BG172" s="289"/>
      <c r="BH172" s="289"/>
    </row>
    <row r="173" spans="1:60" s="492" customFormat="1" ht="12.9" customHeight="1" x14ac:dyDescent="0.3">
      <c r="A173" s="718" t="s">
        <v>666</v>
      </c>
      <c r="B173" s="290"/>
      <c r="C173" s="685"/>
      <c r="D173" s="680"/>
      <c r="E173" s="543" t="str">
        <f xml:space="preserve"> Stage1!E$315</f>
        <v>Oil revenue</v>
      </c>
      <c r="F173" s="543">
        <f xml:space="preserve"> Stage1!F$315</f>
        <v>0</v>
      </c>
      <c r="G173" s="543" t="str">
        <f xml:space="preserve"> Stage1!G$315</f>
        <v>$ mn</v>
      </c>
      <c r="H173" s="543">
        <f xml:space="preserve"> Stage1!H$315</f>
        <v>0</v>
      </c>
      <c r="I173" s="543">
        <f xml:space="preserve"> Stage1!I$315</f>
        <v>1705.7322323940989</v>
      </c>
      <c r="J173" s="543">
        <f xml:space="preserve"> Stage1!J$315</f>
        <v>0</v>
      </c>
      <c r="K173" s="543">
        <f xml:space="preserve"> Stage1!K$315</f>
        <v>0</v>
      </c>
      <c r="L173" s="543">
        <f xml:space="preserve"> Stage1!L$315</f>
        <v>0</v>
      </c>
      <c r="M173" s="543">
        <f xml:space="preserve"> Stage1!M$315</f>
        <v>0</v>
      </c>
      <c r="N173" s="543">
        <f xml:space="preserve"> Stage1!N$315</f>
        <v>0</v>
      </c>
      <c r="O173" s="543">
        <f xml:space="preserve"> Stage1!O$315</f>
        <v>0</v>
      </c>
      <c r="P173" s="543">
        <f xml:space="preserve"> Stage1!P$315</f>
        <v>0</v>
      </c>
      <c r="Q173" s="543">
        <f xml:space="preserve"> Stage1!Q$315</f>
        <v>0</v>
      </c>
      <c r="R173" s="543">
        <f xml:space="preserve"> Stage1!R$315</f>
        <v>0</v>
      </c>
      <c r="S173" s="543">
        <f xml:space="preserve"> Stage1!S$315</f>
        <v>0</v>
      </c>
      <c r="T173" s="543">
        <f xml:space="preserve"> Stage1!T$315</f>
        <v>17.567860758747972</v>
      </c>
      <c r="U173" s="543">
        <f xml:space="preserve"> Stage1!U$315</f>
        <v>43.518100793812842</v>
      </c>
      <c r="V173" s="543">
        <f xml:space="preserve"> Stage1!V$315</f>
        <v>44.388462809689095</v>
      </c>
      <c r="W173" s="543">
        <f xml:space="preserve"> Stage1!W$315</f>
        <v>45.27623206588288</v>
      </c>
      <c r="X173" s="543">
        <f xml:space="preserve"> Stage1!X$315</f>
        <v>46.181756707200535</v>
      </c>
      <c r="Y173" s="543">
        <f xml:space="preserve"> Stage1!Y$315</f>
        <v>47.105391841344549</v>
      </c>
      <c r="Z173" s="543">
        <f xml:space="preserve"> Stage1!Z$315</f>
        <v>48.047499678171441</v>
      </c>
      <c r="AA173" s="543">
        <f xml:space="preserve"> Stage1!AA$315</f>
        <v>49.008449671734873</v>
      </c>
      <c r="AB173" s="543">
        <f xml:space="preserve"> Stage1!AB$315</f>
        <v>49.988618665169568</v>
      </c>
      <c r="AC173" s="543">
        <f xml:space="preserve"> Stage1!AC$315</f>
        <v>50.988391038472962</v>
      </c>
      <c r="AD173" s="543">
        <f xml:space="preserve"> Stage1!AD$315</f>
        <v>52.008158859242421</v>
      </c>
      <c r="AE173" s="543">
        <f xml:space="preserve"> Stage1!AE$315</f>
        <v>53.048322036427273</v>
      </c>
      <c r="AF173" s="543">
        <f xml:space="preserve"> Stage1!AF$315</f>
        <v>54.109288477155822</v>
      </c>
      <c r="AG173" s="543">
        <f xml:space="preserve"> Stage1!AG$315</f>
        <v>55.191474246698945</v>
      </c>
      <c r="AH173" s="543">
        <f xml:space="preserve"> Stage1!AH$315</f>
        <v>56.29530373163292</v>
      </c>
      <c r="AI173" s="543">
        <f xml:space="preserve"> Stage1!AI$315</f>
        <v>57.42120980626558</v>
      </c>
      <c r="AJ173" s="543">
        <f xml:space="preserve"> Stage1!AJ$315</f>
        <v>58.569634002390892</v>
      </c>
      <c r="AK173" s="543">
        <f xml:space="preserve"> Stage1!AK$315</f>
        <v>59.741026682438708</v>
      </c>
      <c r="AL173" s="543">
        <f xml:space="preserve"> Stage1!AL$315</f>
        <v>60.935847216087481</v>
      </c>
      <c r="AM173" s="543">
        <f xml:space="preserve"> Stage1!AM$315</f>
        <v>62.154564160409237</v>
      </c>
      <c r="AN173" s="543">
        <f xml:space="preserve"> Stage1!AN$315</f>
        <v>63.397655443617417</v>
      </c>
      <c r="AO173" s="543">
        <f xml:space="preserve"> Stage1!AO$315</f>
        <v>64.665608552489772</v>
      </c>
      <c r="AP173" s="543">
        <f xml:space="preserve"> Stage1!AP$315</f>
        <v>65.958920723539563</v>
      </c>
      <c r="AQ173" s="543">
        <f xml:space="preserve"> Stage1!AQ$315</f>
        <v>67.278099138010361</v>
      </c>
      <c r="AR173" s="543">
        <f xml:space="preserve"> Stage1!AR$315</f>
        <v>68.623661120770578</v>
      </c>
      <c r="AS173" s="543">
        <f xml:space="preserve"> Stage1!AS$315</f>
        <v>69.996134343185986</v>
      </c>
      <c r="AT173" s="543">
        <f xml:space="preserve"> Stage1!AT$315</f>
        <v>71.396057030049704</v>
      </c>
      <c r="AU173" s="543">
        <f xml:space="preserve"> Stage1!AU$315</f>
        <v>72.82397817065069</v>
      </c>
      <c r="AV173" s="543">
        <f xml:space="preserve"> Stage1!AV$315</f>
        <v>74.280457734063717</v>
      </c>
      <c r="AW173" s="543">
        <f xml:space="preserve"> Stage1!AW$315</f>
        <v>75.766066888744987</v>
      </c>
      <c r="AX173" s="543">
        <f xml:space="preserve"> Stage1!AX$315</f>
        <v>0</v>
      </c>
      <c r="AY173" s="543">
        <f xml:space="preserve"> Stage1!AY$315</f>
        <v>0</v>
      </c>
      <c r="AZ173" s="543">
        <f xml:space="preserve"> Stage1!AZ$315</f>
        <v>0</v>
      </c>
      <c r="BA173" s="543">
        <f xml:space="preserve"> Stage1!BA$315</f>
        <v>0</v>
      </c>
      <c r="BB173" s="543">
        <f xml:space="preserve"> Stage1!BB$315</f>
        <v>0</v>
      </c>
      <c r="BC173" s="543">
        <f xml:space="preserve"> Stage1!BC$315</f>
        <v>0</v>
      </c>
      <c r="BD173" s="543">
        <f xml:space="preserve"> Stage1!BD$315</f>
        <v>0</v>
      </c>
      <c r="BE173" s="543">
        <f xml:space="preserve"> Stage1!BE$315</f>
        <v>0</v>
      </c>
      <c r="BF173" s="543">
        <f xml:space="preserve"> Stage1!BF$315</f>
        <v>0</v>
      </c>
      <c r="BG173" s="543">
        <f xml:space="preserve"> Stage1!BG$315</f>
        <v>0</v>
      </c>
      <c r="BH173" s="543">
        <f xml:space="preserve"> Stage1!BH$315</f>
        <v>0</v>
      </c>
    </row>
    <row r="174" spans="1:60" s="492" customFormat="1" ht="12.9" customHeight="1" x14ac:dyDescent="0.3">
      <c r="A174" s="718" t="s">
        <v>666</v>
      </c>
      <c r="B174" s="290"/>
      <c r="C174" s="685"/>
      <c r="D174" s="680"/>
      <c r="E174" s="543" t="str">
        <f xml:space="preserve"> Stage1!E$316</f>
        <v>Gas revenue</v>
      </c>
      <c r="F174" s="543">
        <f xml:space="preserve"> Stage1!F$316</f>
        <v>0</v>
      </c>
      <c r="G174" s="543" t="str">
        <f xml:space="preserve"> Stage1!G$316</f>
        <v>$ mn</v>
      </c>
      <c r="H174" s="543">
        <f xml:space="preserve"> Stage1!H$316</f>
        <v>0</v>
      </c>
      <c r="I174" s="543">
        <f xml:space="preserve"> Stage1!I$316</f>
        <v>29972.152083496308</v>
      </c>
      <c r="J174" s="543">
        <f xml:space="preserve"> Stage1!J$316</f>
        <v>0</v>
      </c>
      <c r="K174" s="543">
        <f xml:space="preserve"> Stage1!K$316</f>
        <v>0</v>
      </c>
      <c r="L174" s="543">
        <f xml:space="preserve"> Stage1!L$316</f>
        <v>0</v>
      </c>
      <c r="M174" s="543">
        <f xml:space="preserve"> Stage1!M$316</f>
        <v>0</v>
      </c>
      <c r="N174" s="543">
        <f xml:space="preserve"> Stage1!N$316</f>
        <v>0</v>
      </c>
      <c r="O174" s="543">
        <f xml:space="preserve"> Stage1!O$316</f>
        <v>0</v>
      </c>
      <c r="P174" s="543">
        <f xml:space="preserve"> Stage1!P$316</f>
        <v>0</v>
      </c>
      <c r="Q174" s="543">
        <f xml:space="preserve"> Stage1!Q$316</f>
        <v>0</v>
      </c>
      <c r="R174" s="543">
        <f xml:space="preserve"> Stage1!R$316</f>
        <v>0</v>
      </c>
      <c r="S174" s="543">
        <f xml:space="preserve"> Stage1!S$316</f>
        <v>0</v>
      </c>
      <c r="T174" s="543">
        <f xml:space="preserve"> Stage1!T$316</f>
        <v>308.69241047514288</v>
      </c>
      <c r="U174" s="543">
        <f xml:space="preserve"> Stage1!U$316</f>
        <v>764.67519966271141</v>
      </c>
      <c r="V174" s="543">
        <f xml:space="preserve"> Stage1!V$316</f>
        <v>779.96870365596556</v>
      </c>
      <c r="W174" s="543">
        <f xml:space="preserve"> Stage1!W$316</f>
        <v>795.56807772908485</v>
      </c>
      <c r="X174" s="543">
        <f xml:space="preserve"> Stage1!X$316</f>
        <v>811.47943928366647</v>
      </c>
      <c r="Y174" s="543">
        <f xml:space="preserve"> Stage1!Y$316</f>
        <v>827.70902806933998</v>
      </c>
      <c r="Z174" s="543">
        <f xml:space="preserve"> Stage1!Z$316</f>
        <v>844.26320863072681</v>
      </c>
      <c r="AA174" s="543">
        <f xml:space="preserve"> Stage1!AA$316</f>
        <v>861.14847280334129</v>
      </c>
      <c r="AB174" s="543">
        <f xml:space="preserve"> Stage1!AB$316</f>
        <v>878.37144225940824</v>
      </c>
      <c r="AC174" s="543">
        <f xml:space="preserve"> Stage1!AC$316</f>
        <v>895.93887110459639</v>
      </c>
      <c r="AD174" s="543">
        <f xml:space="preserve"> Stage1!AD$316</f>
        <v>913.85764852668831</v>
      </c>
      <c r="AE174" s="543">
        <f xml:space="preserve"> Stage1!AE$316</f>
        <v>932.13480149722216</v>
      </c>
      <c r="AF174" s="543">
        <f xml:space="preserve"> Stage1!AF$316</f>
        <v>950.77749752716659</v>
      </c>
      <c r="AG174" s="543">
        <f xml:space="preserve"> Stage1!AG$316</f>
        <v>969.79304747771005</v>
      </c>
      <c r="AH174" s="543">
        <f xml:space="preserve"> Stage1!AH$316</f>
        <v>989.18890842726421</v>
      </c>
      <c r="AI174" s="543">
        <f xml:space="preserve"> Stage1!AI$316</f>
        <v>1008.9726865958095</v>
      </c>
      <c r="AJ174" s="543">
        <f xml:space="preserve"> Stage1!AJ$316</f>
        <v>1029.1521403277256</v>
      </c>
      <c r="AK174" s="543">
        <f xml:space="preserve"> Stage1!AK$316</f>
        <v>1049.7351831342801</v>
      </c>
      <c r="AL174" s="543">
        <f xml:space="preserve"> Stage1!AL$316</f>
        <v>1070.7298867969657</v>
      </c>
      <c r="AM174" s="543">
        <f xml:space="preserve"> Stage1!AM$316</f>
        <v>1092.1444845329052</v>
      </c>
      <c r="AN174" s="543">
        <f xml:space="preserve"> Stage1!AN$316</f>
        <v>1113.9873742235632</v>
      </c>
      <c r="AO174" s="543">
        <f xml:space="preserve"> Stage1!AO$316</f>
        <v>1136.2671217080347</v>
      </c>
      <c r="AP174" s="543">
        <f xml:space="preserve"> Stage1!AP$316</f>
        <v>1158.9924641421953</v>
      </c>
      <c r="AQ174" s="543">
        <f xml:space="preserve"> Stage1!AQ$316</f>
        <v>1182.1723134250392</v>
      </c>
      <c r="AR174" s="543">
        <f xml:space="preserve"> Stage1!AR$316</f>
        <v>1205.81575969354</v>
      </c>
      <c r="AS174" s="543">
        <f xml:space="preserve"> Stage1!AS$316</f>
        <v>1229.9320748874109</v>
      </c>
      <c r="AT174" s="543">
        <f xml:space="preserve"> Stage1!AT$316</f>
        <v>1254.5307163851592</v>
      </c>
      <c r="AU174" s="543">
        <f xml:space="preserve"> Stage1!AU$316</f>
        <v>1279.6213307128621</v>
      </c>
      <c r="AV174" s="543">
        <f xml:space="preserve"> Stage1!AV$316</f>
        <v>1305.2137573271195</v>
      </c>
      <c r="AW174" s="543">
        <f xml:space="preserve"> Stage1!AW$316</f>
        <v>1331.318032473662</v>
      </c>
      <c r="AX174" s="543">
        <f xml:space="preserve"> Stage1!AX$316</f>
        <v>0</v>
      </c>
      <c r="AY174" s="543">
        <f xml:space="preserve"> Stage1!AY$316</f>
        <v>0</v>
      </c>
      <c r="AZ174" s="543">
        <f xml:space="preserve"> Stage1!AZ$316</f>
        <v>0</v>
      </c>
      <c r="BA174" s="543">
        <f xml:space="preserve"> Stage1!BA$316</f>
        <v>0</v>
      </c>
      <c r="BB174" s="543">
        <f xml:space="preserve"> Stage1!BB$316</f>
        <v>0</v>
      </c>
      <c r="BC174" s="543">
        <f xml:space="preserve"> Stage1!BC$316</f>
        <v>0</v>
      </c>
      <c r="BD174" s="543">
        <f xml:space="preserve"> Stage1!BD$316</f>
        <v>0</v>
      </c>
      <c r="BE174" s="543">
        <f xml:space="preserve"> Stage1!BE$316</f>
        <v>0</v>
      </c>
      <c r="BF174" s="543">
        <f xml:space="preserve"> Stage1!BF$316</f>
        <v>0</v>
      </c>
      <c r="BG174" s="543">
        <f xml:space="preserve"> Stage1!BG$316</f>
        <v>0</v>
      </c>
      <c r="BH174" s="543">
        <f xml:space="preserve"> Stage1!BH$316</f>
        <v>0</v>
      </c>
    </row>
    <row r="175" spans="1:60" s="492" customFormat="1" ht="12.9" customHeight="1" x14ac:dyDescent="0.3">
      <c r="A175" s="718" t="s">
        <v>671</v>
      </c>
      <c r="B175" s="290"/>
      <c r="C175" s="685"/>
      <c r="D175" s="610"/>
      <c r="E175" s="289" t="str">
        <f t="shared" ref="E175:AJ175" si="365">E153</f>
        <v>Oil royalty</v>
      </c>
      <c r="F175" s="289">
        <f t="shared" si="365"/>
        <v>0</v>
      </c>
      <c r="G175" s="289" t="str">
        <f t="shared" si="365"/>
        <v>$ mn</v>
      </c>
      <c r="H175" s="289" t="str">
        <f t="shared" si="365"/>
        <v>govt rev</v>
      </c>
      <c r="I175" s="289">
        <f t="shared" si="365"/>
        <v>85.286611619704942</v>
      </c>
      <c r="J175" s="289">
        <f t="shared" si="365"/>
        <v>0</v>
      </c>
      <c r="K175" s="289">
        <f t="shared" si="365"/>
        <v>0</v>
      </c>
      <c r="L175" s="289">
        <f t="shared" si="365"/>
        <v>0</v>
      </c>
      <c r="M175" s="289">
        <f t="shared" si="365"/>
        <v>0</v>
      </c>
      <c r="N175" s="289">
        <f t="shared" si="365"/>
        <v>0</v>
      </c>
      <c r="O175" s="289">
        <f t="shared" si="365"/>
        <v>0</v>
      </c>
      <c r="P175" s="289">
        <f t="shared" si="365"/>
        <v>0</v>
      </c>
      <c r="Q175" s="289">
        <f t="shared" si="365"/>
        <v>0</v>
      </c>
      <c r="R175" s="289">
        <f t="shared" si="365"/>
        <v>0</v>
      </c>
      <c r="S175" s="289">
        <f t="shared" si="365"/>
        <v>0</v>
      </c>
      <c r="T175" s="289">
        <f t="shared" si="365"/>
        <v>0.87839303793739865</v>
      </c>
      <c r="U175" s="289">
        <f t="shared" si="365"/>
        <v>2.1759050396906421</v>
      </c>
      <c r="V175" s="289">
        <f t="shared" si="365"/>
        <v>2.2194231404844547</v>
      </c>
      <c r="W175" s="289">
        <f t="shared" si="365"/>
        <v>2.263811603294144</v>
      </c>
      <c r="X175" s="289">
        <f t="shared" si="365"/>
        <v>2.3090878353600264</v>
      </c>
      <c r="Y175" s="289">
        <f t="shared" si="365"/>
        <v>2.3552695920672275</v>
      </c>
      <c r="Z175" s="289">
        <f t="shared" si="365"/>
        <v>2.4023749839085724</v>
      </c>
      <c r="AA175" s="289">
        <f t="shared" si="365"/>
        <v>2.4504224835867436</v>
      </c>
      <c r="AB175" s="289">
        <f t="shared" si="365"/>
        <v>2.4994309332584788</v>
      </c>
      <c r="AC175" s="289">
        <f t="shared" si="365"/>
        <v>2.5494195519236484</v>
      </c>
      <c r="AD175" s="289">
        <f t="shared" si="365"/>
        <v>2.6004079429621214</v>
      </c>
      <c r="AE175" s="289">
        <f t="shared" si="365"/>
        <v>2.6524161018213639</v>
      </c>
      <c r="AF175" s="289">
        <f t="shared" si="365"/>
        <v>2.7054644238577912</v>
      </c>
      <c r="AG175" s="289">
        <f t="shared" si="365"/>
        <v>2.7595737123349475</v>
      </c>
      <c r="AH175" s="289">
        <f t="shared" si="365"/>
        <v>2.8147651865816461</v>
      </c>
      <c r="AI175" s="289">
        <f t="shared" si="365"/>
        <v>2.8710604903132793</v>
      </c>
      <c r="AJ175" s="289">
        <f t="shared" si="365"/>
        <v>2.9284817001195447</v>
      </c>
      <c r="AK175" s="289">
        <f t="shared" ref="AK175:BH175" si="366">AK153</f>
        <v>2.9870513341219356</v>
      </c>
      <c r="AL175" s="289">
        <f t="shared" si="366"/>
        <v>3.0467923608043748</v>
      </c>
      <c r="AM175" s="289">
        <f t="shared" si="366"/>
        <v>3.107728208020462</v>
      </c>
      <c r="AN175" s="289">
        <f t="shared" si="366"/>
        <v>3.1698827721808716</v>
      </c>
      <c r="AO175" s="289">
        <f t="shared" si="366"/>
        <v>3.2332804276244889</v>
      </c>
      <c r="AP175" s="289">
        <f t="shared" si="366"/>
        <v>3.2979460361769792</v>
      </c>
      <c r="AQ175" s="289">
        <f t="shared" si="366"/>
        <v>3.363904956900519</v>
      </c>
      <c r="AR175" s="289">
        <f t="shared" si="366"/>
        <v>3.4311830560385292</v>
      </c>
      <c r="AS175" s="289">
        <f t="shared" si="366"/>
        <v>3.4998067171592995</v>
      </c>
      <c r="AT175" s="289">
        <f t="shared" si="366"/>
        <v>3.5698028515024856</v>
      </c>
      <c r="AU175" s="289">
        <f t="shared" si="366"/>
        <v>3.6411989085325347</v>
      </c>
      <c r="AV175" s="289">
        <f t="shared" si="366"/>
        <v>3.7140228867031859</v>
      </c>
      <c r="AW175" s="289">
        <f t="shared" si="366"/>
        <v>3.7883033444372503</v>
      </c>
      <c r="AX175" s="289">
        <f t="shared" si="366"/>
        <v>0</v>
      </c>
      <c r="AY175" s="289">
        <f t="shared" si="366"/>
        <v>0</v>
      </c>
      <c r="AZ175" s="289">
        <f t="shared" si="366"/>
        <v>0</v>
      </c>
      <c r="BA175" s="289">
        <f t="shared" si="366"/>
        <v>0</v>
      </c>
      <c r="BB175" s="289">
        <f t="shared" si="366"/>
        <v>0</v>
      </c>
      <c r="BC175" s="289">
        <f t="shared" si="366"/>
        <v>0</v>
      </c>
      <c r="BD175" s="289">
        <f t="shared" si="366"/>
        <v>0</v>
      </c>
      <c r="BE175" s="289">
        <f t="shared" si="366"/>
        <v>0</v>
      </c>
      <c r="BF175" s="289">
        <f t="shared" si="366"/>
        <v>0</v>
      </c>
      <c r="BG175" s="289">
        <f t="shared" si="366"/>
        <v>0</v>
      </c>
      <c r="BH175" s="289">
        <f t="shared" si="366"/>
        <v>0</v>
      </c>
    </row>
    <row r="176" spans="1:60" s="492" customFormat="1" ht="12.9" customHeight="1" x14ac:dyDescent="0.3">
      <c r="A176" s="718" t="s">
        <v>671</v>
      </c>
      <c r="B176" s="290"/>
      <c r="C176" s="685"/>
      <c r="D176" s="610"/>
      <c r="E176" s="289" t="str">
        <f t="shared" ref="E176:AJ176" si="367">E157</f>
        <v>Gas royalty</v>
      </c>
      <c r="F176" s="289">
        <f t="shared" si="367"/>
        <v>0</v>
      </c>
      <c r="G176" s="289" t="str">
        <f t="shared" si="367"/>
        <v>$ mn</v>
      </c>
      <c r="H176" s="289" t="str">
        <f t="shared" si="367"/>
        <v>govt rev</v>
      </c>
      <c r="I176" s="289">
        <f t="shared" si="367"/>
        <v>1198.8860833398521</v>
      </c>
      <c r="J176" s="289">
        <f t="shared" si="367"/>
        <v>0</v>
      </c>
      <c r="K176" s="289">
        <f t="shared" si="367"/>
        <v>0</v>
      </c>
      <c r="L176" s="289">
        <f t="shared" si="367"/>
        <v>0</v>
      </c>
      <c r="M176" s="289">
        <f t="shared" si="367"/>
        <v>0</v>
      </c>
      <c r="N176" s="289">
        <f t="shared" si="367"/>
        <v>0</v>
      </c>
      <c r="O176" s="289">
        <f t="shared" si="367"/>
        <v>0</v>
      </c>
      <c r="P176" s="289">
        <f t="shared" si="367"/>
        <v>0</v>
      </c>
      <c r="Q176" s="289">
        <f t="shared" si="367"/>
        <v>0</v>
      </c>
      <c r="R176" s="289">
        <f t="shared" si="367"/>
        <v>0</v>
      </c>
      <c r="S176" s="289">
        <f t="shared" si="367"/>
        <v>0</v>
      </c>
      <c r="T176" s="289">
        <f t="shared" si="367"/>
        <v>12.347696419005715</v>
      </c>
      <c r="U176" s="289">
        <f t="shared" si="367"/>
        <v>30.587007986508457</v>
      </c>
      <c r="V176" s="289">
        <f t="shared" si="367"/>
        <v>31.198748146238621</v>
      </c>
      <c r="W176" s="289">
        <f t="shared" si="367"/>
        <v>31.822723109163395</v>
      </c>
      <c r="X176" s="289">
        <f t="shared" si="367"/>
        <v>32.459177571346657</v>
      </c>
      <c r="Y176" s="289">
        <f t="shared" si="367"/>
        <v>33.108361122773601</v>
      </c>
      <c r="Z176" s="289">
        <f t="shared" si="367"/>
        <v>33.770528345229074</v>
      </c>
      <c r="AA176" s="289">
        <f t="shared" si="367"/>
        <v>34.445938912133656</v>
      </c>
      <c r="AB176" s="289">
        <f t="shared" si="367"/>
        <v>35.134857690376329</v>
      </c>
      <c r="AC176" s="289">
        <f t="shared" si="367"/>
        <v>35.837554844183856</v>
      </c>
      <c r="AD176" s="289">
        <f t="shared" si="367"/>
        <v>36.554305941067533</v>
      </c>
      <c r="AE176" s="289">
        <f t="shared" si="367"/>
        <v>37.285392059888885</v>
      </c>
      <c r="AF176" s="289">
        <f t="shared" si="367"/>
        <v>38.031099901086662</v>
      </c>
      <c r="AG176" s="289">
        <f t="shared" si="367"/>
        <v>38.791721899108403</v>
      </c>
      <c r="AH176" s="289">
        <f t="shared" si="367"/>
        <v>39.567556337090572</v>
      </c>
      <c r="AI176" s="289">
        <f t="shared" si="367"/>
        <v>40.358907463832381</v>
      </c>
      <c r="AJ176" s="289">
        <f t="shared" si="367"/>
        <v>41.166085613109026</v>
      </c>
      <c r="AK176" s="289">
        <f t="shared" ref="AK176:BH176" si="368">AK157</f>
        <v>41.989407325371204</v>
      </c>
      <c r="AL176" s="289">
        <f t="shared" si="368"/>
        <v>42.829195471878627</v>
      </c>
      <c r="AM176" s="289">
        <f t="shared" si="368"/>
        <v>43.685779381316209</v>
      </c>
      <c r="AN176" s="289">
        <f t="shared" si="368"/>
        <v>44.559494968942531</v>
      </c>
      <c r="AO176" s="289">
        <f t="shared" si="368"/>
        <v>45.450684868321389</v>
      </c>
      <c r="AP176" s="289">
        <f t="shared" si="368"/>
        <v>46.359698565687815</v>
      </c>
      <c r="AQ176" s="289">
        <f t="shared" si="368"/>
        <v>47.28689253700157</v>
      </c>
      <c r="AR176" s="289">
        <f t="shared" si="368"/>
        <v>48.232630387741601</v>
      </c>
      <c r="AS176" s="289">
        <f t="shared" si="368"/>
        <v>49.197282995496437</v>
      </c>
      <c r="AT176" s="289">
        <f t="shared" si="368"/>
        <v>50.181228655406365</v>
      </c>
      <c r="AU176" s="289">
        <f t="shared" si="368"/>
        <v>51.184853228514484</v>
      </c>
      <c r="AV176" s="289">
        <f t="shared" si="368"/>
        <v>52.208550293084784</v>
      </c>
      <c r="AW176" s="289">
        <f t="shared" si="368"/>
        <v>53.252721298946483</v>
      </c>
      <c r="AX176" s="289">
        <f t="shared" si="368"/>
        <v>0</v>
      </c>
      <c r="AY176" s="289">
        <f t="shared" si="368"/>
        <v>0</v>
      </c>
      <c r="AZ176" s="289">
        <f t="shared" si="368"/>
        <v>0</v>
      </c>
      <c r="BA176" s="289">
        <f t="shared" si="368"/>
        <v>0</v>
      </c>
      <c r="BB176" s="289">
        <f t="shared" si="368"/>
        <v>0</v>
      </c>
      <c r="BC176" s="289">
        <f t="shared" si="368"/>
        <v>0</v>
      </c>
      <c r="BD176" s="289">
        <f t="shared" si="368"/>
        <v>0</v>
      </c>
      <c r="BE176" s="289">
        <f t="shared" si="368"/>
        <v>0</v>
      </c>
      <c r="BF176" s="289">
        <f t="shared" si="368"/>
        <v>0</v>
      </c>
      <c r="BG176" s="289">
        <f t="shared" si="368"/>
        <v>0</v>
      </c>
      <c r="BH176" s="289">
        <f t="shared" si="368"/>
        <v>0</v>
      </c>
    </row>
    <row r="177" spans="1:60" s="492" customFormat="1" ht="12.9" customHeight="1" x14ac:dyDescent="0.3">
      <c r="A177" s="718" t="s">
        <v>671</v>
      </c>
      <c r="B177" s="290"/>
      <c r="C177" s="685"/>
      <c r="D177" s="610"/>
      <c r="E177" s="289" t="str">
        <f t="shared" ref="E177:AJ177" si="369">E170</f>
        <v>Revenue after royalty</v>
      </c>
      <c r="F177" s="289">
        <f t="shared" si="369"/>
        <v>0</v>
      </c>
      <c r="G177" s="289" t="str">
        <f t="shared" si="369"/>
        <v>$ mn</v>
      </c>
      <c r="H177" s="289">
        <f t="shared" si="369"/>
        <v>0</v>
      </c>
      <c r="I177" s="289">
        <f t="shared" si="369"/>
        <v>30393.711620930855</v>
      </c>
      <c r="J177" s="289">
        <f t="shared" si="369"/>
        <v>0</v>
      </c>
      <c r="K177" s="289">
        <f t="shared" si="369"/>
        <v>0</v>
      </c>
      <c r="L177" s="289">
        <f t="shared" si="369"/>
        <v>0</v>
      </c>
      <c r="M177" s="289">
        <f t="shared" si="369"/>
        <v>0</v>
      </c>
      <c r="N177" s="289">
        <f t="shared" si="369"/>
        <v>0</v>
      </c>
      <c r="O177" s="289">
        <f t="shared" si="369"/>
        <v>0</v>
      </c>
      <c r="P177" s="289">
        <f t="shared" si="369"/>
        <v>0</v>
      </c>
      <c r="Q177" s="289">
        <f t="shared" si="369"/>
        <v>0</v>
      </c>
      <c r="R177" s="289">
        <f t="shared" si="369"/>
        <v>0</v>
      </c>
      <c r="S177" s="289">
        <f t="shared" si="369"/>
        <v>0</v>
      </c>
      <c r="T177" s="289">
        <f t="shared" si="369"/>
        <v>313.03418177694772</v>
      </c>
      <c r="U177" s="289">
        <f t="shared" si="369"/>
        <v>775.43038743032525</v>
      </c>
      <c r="V177" s="289">
        <f t="shared" si="369"/>
        <v>790.93899517893158</v>
      </c>
      <c r="W177" s="289">
        <f t="shared" si="369"/>
        <v>806.75777508251019</v>
      </c>
      <c r="X177" s="289">
        <f t="shared" si="369"/>
        <v>822.89293058416024</v>
      </c>
      <c r="Y177" s="289">
        <f t="shared" si="369"/>
        <v>839.35078919584373</v>
      </c>
      <c r="Z177" s="289">
        <f t="shared" si="369"/>
        <v>856.13780497976063</v>
      </c>
      <c r="AA177" s="289">
        <f t="shared" si="369"/>
        <v>873.26056107935574</v>
      </c>
      <c r="AB177" s="289">
        <f t="shared" si="369"/>
        <v>890.72577230094305</v>
      </c>
      <c r="AC177" s="289">
        <f t="shared" si="369"/>
        <v>908.54028774696189</v>
      </c>
      <c r="AD177" s="289">
        <f t="shared" si="369"/>
        <v>926.71109350190102</v>
      </c>
      <c r="AE177" s="289">
        <f t="shared" si="369"/>
        <v>945.24531537193923</v>
      </c>
      <c r="AF177" s="289">
        <f t="shared" si="369"/>
        <v>964.15022167937798</v>
      </c>
      <c r="AG177" s="289">
        <f t="shared" si="369"/>
        <v>983.4332261129656</v>
      </c>
      <c r="AH177" s="289">
        <f t="shared" si="369"/>
        <v>1003.1018906352249</v>
      </c>
      <c r="AI177" s="289">
        <f t="shared" si="369"/>
        <v>1023.1639284479295</v>
      </c>
      <c r="AJ177" s="289">
        <f t="shared" si="369"/>
        <v>1043.627207016888</v>
      </c>
      <c r="AK177" s="289">
        <f t="shared" ref="AK177:BH177" si="370">AK170</f>
        <v>1064.4997511572255</v>
      </c>
      <c r="AL177" s="289">
        <f t="shared" si="370"/>
        <v>1085.7897461803702</v>
      </c>
      <c r="AM177" s="289">
        <f t="shared" si="370"/>
        <v>1107.5055411039777</v>
      </c>
      <c r="AN177" s="289">
        <f t="shared" si="370"/>
        <v>1129.6556519260571</v>
      </c>
      <c r="AO177" s="289">
        <f t="shared" si="370"/>
        <v>1152.2487649645786</v>
      </c>
      <c r="AP177" s="289">
        <f t="shared" si="370"/>
        <v>1175.2937402638702</v>
      </c>
      <c r="AQ177" s="289">
        <f t="shared" si="370"/>
        <v>1198.7996150691474</v>
      </c>
      <c r="AR177" s="289">
        <f t="shared" si="370"/>
        <v>1222.7756073705305</v>
      </c>
      <c r="AS177" s="289">
        <f t="shared" si="370"/>
        <v>1247.2311195179411</v>
      </c>
      <c r="AT177" s="289">
        <f t="shared" si="370"/>
        <v>1272.1757419083001</v>
      </c>
      <c r="AU177" s="289">
        <f t="shared" si="370"/>
        <v>1297.6192567464659</v>
      </c>
      <c r="AV177" s="289">
        <f t="shared" si="370"/>
        <v>1323.5716418813954</v>
      </c>
      <c r="AW177" s="289">
        <f t="shared" si="370"/>
        <v>1350.0430747190233</v>
      </c>
      <c r="AX177" s="289">
        <f t="shared" si="370"/>
        <v>0</v>
      </c>
      <c r="AY177" s="289">
        <f t="shared" si="370"/>
        <v>0</v>
      </c>
      <c r="AZ177" s="289">
        <f t="shared" si="370"/>
        <v>0</v>
      </c>
      <c r="BA177" s="289">
        <f t="shared" si="370"/>
        <v>0</v>
      </c>
      <c r="BB177" s="289">
        <f t="shared" si="370"/>
        <v>0</v>
      </c>
      <c r="BC177" s="289">
        <f t="shared" si="370"/>
        <v>0</v>
      </c>
      <c r="BD177" s="289">
        <f t="shared" si="370"/>
        <v>0</v>
      </c>
      <c r="BE177" s="289">
        <f t="shared" si="370"/>
        <v>0</v>
      </c>
      <c r="BF177" s="289">
        <f t="shared" si="370"/>
        <v>0</v>
      </c>
      <c r="BG177" s="289">
        <f t="shared" si="370"/>
        <v>0</v>
      </c>
      <c r="BH177" s="289">
        <f t="shared" si="370"/>
        <v>0</v>
      </c>
    </row>
    <row r="178" spans="1:60" s="492" customFormat="1" ht="12.9" customHeight="1" x14ac:dyDescent="0.3">
      <c r="A178" s="718"/>
      <c r="B178" s="290"/>
      <c r="C178" s="685"/>
      <c r="D178" s="610"/>
      <c r="E178" s="289" t="s">
        <v>740</v>
      </c>
      <c r="F178" s="289"/>
      <c r="G178" s="289" t="s">
        <v>74</v>
      </c>
      <c r="H178" s="289"/>
      <c r="I178" s="289">
        <f xml:space="preserve"> SUM(K178:BH178)</f>
        <v>0</v>
      </c>
      <c r="J178" s="289"/>
      <c r="K178" s="289">
        <f t="shared" ref="K178:AP178" si="371" xml:space="preserve"> K173 + K174 - K175 - K176 - K177</f>
        <v>0</v>
      </c>
      <c r="L178" s="289">
        <f t="shared" si="371"/>
        <v>0</v>
      </c>
      <c r="M178" s="289">
        <f t="shared" si="371"/>
        <v>0</v>
      </c>
      <c r="N178" s="289">
        <f t="shared" si="371"/>
        <v>0</v>
      </c>
      <c r="O178" s="289">
        <f t="shared" si="371"/>
        <v>0</v>
      </c>
      <c r="P178" s="289">
        <f t="shared" si="371"/>
        <v>0</v>
      </c>
      <c r="Q178" s="289">
        <f t="shared" si="371"/>
        <v>0</v>
      </c>
      <c r="R178" s="289">
        <f t="shared" si="371"/>
        <v>0</v>
      </c>
      <c r="S178" s="289">
        <f t="shared" si="371"/>
        <v>0</v>
      </c>
      <c r="T178" s="289">
        <f t="shared" si="371"/>
        <v>0</v>
      </c>
      <c r="U178" s="289">
        <f t="shared" si="371"/>
        <v>0</v>
      </c>
      <c r="V178" s="289">
        <f t="shared" si="371"/>
        <v>0</v>
      </c>
      <c r="W178" s="289">
        <f t="shared" si="371"/>
        <v>0</v>
      </c>
      <c r="X178" s="289">
        <f t="shared" si="371"/>
        <v>0</v>
      </c>
      <c r="Y178" s="289">
        <f t="shared" si="371"/>
        <v>0</v>
      </c>
      <c r="Z178" s="289">
        <f t="shared" si="371"/>
        <v>0</v>
      </c>
      <c r="AA178" s="289">
        <f t="shared" si="371"/>
        <v>0</v>
      </c>
      <c r="AB178" s="289">
        <f t="shared" si="371"/>
        <v>0</v>
      </c>
      <c r="AC178" s="289">
        <f t="shared" si="371"/>
        <v>0</v>
      </c>
      <c r="AD178" s="289">
        <f t="shared" si="371"/>
        <v>0</v>
      </c>
      <c r="AE178" s="289">
        <f t="shared" si="371"/>
        <v>0</v>
      </c>
      <c r="AF178" s="289">
        <f t="shared" si="371"/>
        <v>0</v>
      </c>
      <c r="AG178" s="289">
        <f t="shared" si="371"/>
        <v>0</v>
      </c>
      <c r="AH178" s="289">
        <f t="shared" si="371"/>
        <v>0</v>
      </c>
      <c r="AI178" s="289">
        <f t="shared" si="371"/>
        <v>0</v>
      </c>
      <c r="AJ178" s="289">
        <f t="shared" si="371"/>
        <v>0</v>
      </c>
      <c r="AK178" s="289">
        <f t="shared" si="371"/>
        <v>0</v>
      </c>
      <c r="AL178" s="289">
        <f t="shared" si="371"/>
        <v>0</v>
      </c>
      <c r="AM178" s="289">
        <f t="shared" si="371"/>
        <v>0</v>
      </c>
      <c r="AN178" s="289">
        <f t="shared" si="371"/>
        <v>0</v>
      </c>
      <c r="AO178" s="289">
        <f t="shared" si="371"/>
        <v>0</v>
      </c>
      <c r="AP178" s="289">
        <f t="shared" si="371"/>
        <v>0</v>
      </c>
      <c r="AQ178" s="289">
        <f t="shared" ref="AQ178:BH178" si="372" xml:space="preserve"> AQ173 + AQ174 - AQ175 - AQ176 - AQ177</f>
        <v>0</v>
      </c>
      <c r="AR178" s="289">
        <f t="shared" si="372"/>
        <v>0</v>
      </c>
      <c r="AS178" s="289">
        <f t="shared" si="372"/>
        <v>0</v>
      </c>
      <c r="AT178" s="289">
        <f t="shared" si="372"/>
        <v>0</v>
      </c>
      <c r="AU178" s="289">
        <f t="shared" si="372"/>
        <v>0</v>
      </c>
      <c r="AV178" s="289">
        <f t="shared" si="372"/>
        <v>0</v>
      </c>
      <c r="AW178" s="289">
        <f t="shared" si="372"/>
        <v>0</v>
      </c>
      <c r="AX178" s="289">
        <f t="shared" si="372"/>
        <v>0</v>
      </c>
      <c r="AY178" s="289">
        <f t="shared" si="372"/>
        <v>0</v>
      </c>
      <c r="AZ178" s="289">
        <f t="shared" si="372"/>
        <v>0</v>
      </c>
      <c r="BA178" s="289">
        <f t="shared" si="372"/>
        <v>0</v>
      </c>
      <c r="BB178" s="289">
        <f t="shared" si="372"/>
        <v>0</v>
      </c>
      <c r="BC178" s="289">
        <f t="shared" si="372"/>
        <v>0</v>
      </c>
      <c r="BD178" s="289">
        <f t="shared" si="372"/>
        <v>0</v>
      </c>
      <c r="BE178" s="289">
        <f t="shared" si="372"/>
        <v>0</v>
      </c>
      <c r="BF178" s="289">
        <f t="shared" si="372"/>
        <v>0</v>
      </c>
      <c r="BG178" s="289">
        <f t="shared" si="372"/>
        <v>0</v>
      </c>
      <c r="BH178" s="289">
        <f t="shared" si="372"/>
        <v>0</v>
      </c>
    </row>
    <row r="179" spans="1:60" s="492" customFormat="1" ht="12.9" customHeight="1" x14ac:dyDescent="0.3">
      <c r="A179" s="516"/>
      <c r="B179" s="679"/>
      <c r="C179" s="685"/>
      <c r="D179" s="610"/>
      <c r="E179" s="289" t="s">
        <v>741</v>
      </c>
      <c r="F179" s="289"/>
      <c r="G179" s="289" t="s">
        <v>74</v>
      </c>
      <c r="H179" s="289"/>
      <c r="I179" s="611">
        <f xml:space="preserve"> SUM(K179:BH179)</f>
        <v>0</v>
      </c>
      <c r="J179" s="289"/>
      <c r="K179" s="611">
        <f t="shared" ref="K179:AP179" si="373" xml:space="preserve"> IF( ABS(K178) &gt; CHK_TOL, 1, 0)</f>
        <v>0</v>
      </c>
      <c r="L179" s="611">
        <f t="shared" si="373"/>
        <v>0</v>
      </c>
      <c r="M179" s="611">
        <f t="shared" si="373"/>
        <v>0</v>
      </c>
      <c r="N179" s="611">
        <f t="shared" si="373"/>
        <v>0</v>
      </c>
      <c r="O179" s="611">
        <f t="shared" si="373"/>
        <v>0</v>
      </c>
      <c r="P179" s="611">
        <f t="shared" si="373"/>
        <v>0</v>
      </c>
      <c r="Q179" s="611">
        <f t="shared" si="373"/>
        <v>0</v>
      </c>
      <c r="R179" s="611">
        <f t="shared" si="373"/>
        <v>0</v>
      </c>
      <c r="S179" s="611">
        <f t="shared" si="373"/>
        <v>0</v>
      </c>
      <c r="T179" s="611">
        <f t="shared" si="373"/>
        <v>0</v>
      </c>
      <c r="U179" s="611">
        <f t="shared" si="373"/>
        <v>0</v>
      </c>
      <c r="V179" s="611">
        <f t="shared" si="373"/>
        <v>0</v>
      </c>
      <c r="W179" s="611">
        <f t="shared" si="373"/>
        <v>0</v>
      </c>
      <c r="X179" s="611">
        <f t="shared" si="373"/>
        <v>0</v>
      </c>
      <c r="Y179" s="611">
        <f t="shared" si="373"/>
        <v>0</v>
      </c>
      <c r="Z179" s="611">
        <f t="shared" si="373"/>
        <v>0</v>
      </c>
      <c r="AA179" s="611">
        <f t="shared" si="373"/>
        <v>0</v>
      </c>
      <c r="AB179" s="611">
        <f t="shared" si="373"/>
        <v>0</v>
      </c>
      <c r="AC179" s="611">
        <f t="shared" si="373"/>
        <v>0</v>
      </c>
      <c r="AD179" s="611">
        <f t="shared" si="373"/>
        <v>0</v>
      </c>
      <c r="AE179" s="611">
        <f t="shared" si="373"/>
        <v>0</v>
      </c>
      <c r="AF179" s="611">
        <f t="shared" si="373"/>
        <v>0</v>
      </c>
      <c r="AG179" s="611">
        <f t="shared" si="373"/>
        <v>0</v>
      </c>
      <c r="AH179" s="611">
        <f t="shared" si="373"/>
        <v>0</v>
      </c>
      <c r="AI179" s="611">
        <f t="shared" si="373"/>
        <v>0</v>
      </c>
      <c r="AJ179" s="611">
        <f t="shared" si="373"/>
        <v>0</v>
      </c>
      <c r="AK179" s="611">
        <f t="shared" si="373"/>
        <v>0</v>
      </c>
      <c r="AL179" s="611">
        <f t="shared" si="373"/>
        <v>0</v>
      </c>
      <c r="AM179" s="611">
        <f t="shared" si="373"/>
        <v>0</v>
      </c>
      <c r="AN179" s="611">
        <f t="shared" si="373"/>
        <v>0</v>
      </c>
      <c r="AO179" s="611">
        <f t="shared" si="373"/>
        <v>0</v>
      </c>
      <c r="AP179" s="611">
        <f t="shared" si="373"/>
        <v>0</v>
      </c>
      <c r="AQ179" s="611">
        <f t="shared" ref="AQ179:BH179" si="374" xml:space="preserve"> IF( ABS(AQ178) &gt; CHK_TOL, 1, 0)</f>
        <v>0</v>
      </c>
      <c r="AR179" s="611">
        <f t="shared" si="374"/>
        <v>0</v>
      </c>
      <c r="AS179" s="611">
        <f t="shared" si="374"/>
        <v>0</v>
      </c>
      <c r="AT179" s="611">
        <f t="shared" si="374"/>
        <v>0</v>
      </c>
      <c r="AU179" s="611">
        <f t="shared" si="374"/>
        <v>0</v>
      </c>
      <c r="AV179" s="611">
        <f t="shared" si="374"/>
        <v>0</v>
      </c>
      <c r="AW179" s="611">
        <f t="shared" si="374"/>
        <v>0</v>
      </c>
      <c r="AX179" s="611">
        <f t="shared" si="374"/>
        <v>0</v>
      </c>
      <c r="AY179" s="611">
        <f t="shared" si="374"/>
        <v>0</v>
      </c>
      <c r="AZ179" s="611">
        <f t="shared" si="374"/>
        <v>0</v>
      </c>
      <c r="BA179" s="611">
        <f t="shared" si="374"/>
        <v>0</v>
      </c>
      <c r="BB179" s="611">
        <f t="shared" si="374"/>
        <v>0</v>
      </c>
      <c r="BC179" s="611">
        <f t="shared" si="374"/>
        <v>0</v>
      </c>
      <c r="BD179" s="611">
        <f t="shared" si="374"/>
        <v>0</v>
      </c>
      <c r="BE179" s="611">
        <f t="shared" si="374"/>
        <v>0</v>
      </c>
      <c r="BF179" s="611">
        <f t="shared" si="374"/>
        <v>0</v>
      </c>
      <c r="BG179" s="611">
        <f t="shared" si="374"/>
        <v>0</v>
      </c>
      <c r="BH179" s="611">
        <f t="shared" si="374"/>
        <v>0</v>
      </c>
    </row>
    <row r="180" spans="1:60" s="492" customFormat="1" ht="12.9" customHeight="1" x14ac:dyDescent="0.3">
      <c r="A180" s="516"/>
      <c r="B180" s="679"/>
      <c r="C180" s="685"/>
      <c r="D180" s="610"/>
      <c r="E180" s="697" t="str">
        <f xml:space="preserve"> "Check - " &amp; E179</f>
        <v>Check - Revenue after royalty reconciliation</v>
      </c>
      <c r="F180" s="698">
        <f xml:space="preserve"> IF( SUM(K179:BH179) &lt;&gt; 0, 1, 0)</f>
        <v>0</v>
      </c>
      <c r="G180" s="697" t="s">
        <v>148</v>
      </c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  <c r="AA180" s="289"/>
      <c r="AB180" s="289"/>
      <c r="AC180" s="289"/>
      <c r="AD180" s="289"/>
      <c r="AE180" s="289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9"/>
      <c r="AP180" s="289"/>
      <c r="AQ180" s="289"/>
      <c r="AR180" s="289"/>
      <c r="AS180" s="289"/>
      <c r="AT180" s="289"/>
      <c r="AU180" s="289"/>
      <c r="AV180" s="289"/>
      <c r="AW180" s="289"/>
      <c r="AX180" s="289"/>
      <c r="AY180" s="289"/>
      <c r="AZ180" s="289"/>
      <c r="BA180" s="289"/>
      <c r="BB180" s="289"/>
      <c r="BC180" s="289"/>
      <c r="BD180" s="289"/>
      <c r="BE180" s="289"/>
      <c r="BF180" s="289"/>
      <c r="BG180" s="289"/>
      <c r="BH180" s="289"/>
    </row>
    <row r="181" spans="1:60" s="492" customFormat="1" ht="12.9" customHeight="1" x14ac:dyDescent="0.3">
      <c r="A181" s="516"/>
      <c r="B181" s="679"/>
      <c r="C181" s="685"/>
      <c r="D181" s="610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  <c r="AA181" s="289"/>
      <c r="AB181" s="289"/>
      <c r="AC181" s="289"/>
      <c r="AD181" s="289"/>
      <c r="AE181" s="289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9"/>
      <c r="AP181" s="289"/>
      <c r="AQ181" s="289"/>
      <c r="AR181" s="289"/>
      <c r="AS181" s="289"/>
      <c r="AT181" s="289"/>
      <c r="AU181" s="289"/>
      <c r="AV181" s="289"/>
      <c r="AW181" s="289"/>
      <c r="AX181" s="289"/>
      <c r="AY181" s="289"/>
      <c r="AZ181" s="289"/>
      <c r="BA181" s="289"/>
      <c r="BB181" s="289"/>
      <c r="BC181" s="289"/>
      <c r="BD181" s="289"/>
      <c r="BE181" s="289"/>
      <c r="BF181" s="289"/>
      <c r="BG181" s="289"/>
      <c r="BH181" s="289"/>
    </row>
    <row r="182" spans="1:60" s="492" customFormat="1" ht="12.9" customHeight="1" x14ac:dyDescent="0.3">
      <c r="A182" s="470" t="s">
        <v>742</v>
      </c>
      <c r="B182" s="677"/>
      <c r="C182" s="678"/>
      <c r="D182" s="524"/>
      <c r="E182" s="470"/>
      <c r="F182" s="470"/>
      <c r="G182" s="470"/>
      <c r="H182" s="470" t="s">
        <v>743</v>
      </c>
      <c r="I182" s="470"/>
      <c r="J182" s="470"/>
      <c r="K182" s="470"/>
      <c r="L182" s="470"/>
      <c r="M182" s="470"/>
      <c r="N182" s="470"/>
      <c r="O182" s="470"/>
      <c r="P182" s="470"/>
      <c r="Q182" s="470"/>
      <c r="R182" s="470"/>
      <c r="S182" s="470"/>
      <c r="T182" s="470"/>
      <c r="U182" s="470"/>
      <c r="V182" s="470"/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70"/>
      <c r="AL182" s="470"/>
      <c r="AM182" s="470"/>
      <c r="AN182" s="470"/>
      <c r="AO182" s="470"/>
      <c r="AP182" s="470"/>
      <c r="AQ182" s="470"/>
      <c r="AR182" s="470"/>
      <c r="AS182" s="470"/>
      <c r="AT182" s="470"/>
      <c r="AU182" s="470"/>
      <c r="AV182" s="470"/>
      <c r="AW182" s="470"/>
      <c r="AX182" s="470"/>
      <c r="AY182" s="470"/>
      <c r="AZ182" s="470"/>
      <c r="BA182" s="470"/>
      <c r="BB182" s="470"/>
      <c r="BC182" s="470"/>
      <c r="BD182" s="470"/>
      <c r="BE182" s="470"/>
      <c r="BF182" s="470"/>
      <c r="BG182" s="470"/>
      <c r="BH182" s="470"/>
    </row>
    <row r="183" spans="1:60" s="492" customFormat="1" ht="12.9" customHeight="1" x14ac:dyDescent="0.3">
      <c r="A183" s="516"/>
      <c r="B183" s="679" t="s">
        <v>744</v>
      </c>
      <c r="C183" s="620"/>
      <c r="D183" s="610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  <c r="X183" s="543"/>
      <c r="Y183" s="543"/>
      <c r="Z183" s="543"/>
      <c r="AA183" s="543"/>
      <c r="AB183" s="543"/>
      <c r="AC183" s="543"/>
      <c r="AD183" s="543"/>
      <c r="AE183" s="543"/>
      <c r="AF183" s="543"/>
      <c r="AG183" s="543"/>
      <c r="AH183" s="543"/>
      <c r="AI183" s="543"/>
      <c r="AJ183" s="543"/>
      <c r="AK183" s="543"/>
      <c r="AL183" s="543"/>
      <c r="AM183" s="543"/>
      <c r="AN183" s="543"/>
      <c r="AO183" s="543"/>
      <c r="AP183" s="543"/>
      <c r="AQ183" s="543"/>
      <c r="AR183" s="543"/>
      <c r="AS183" s="543"/>
      <c r="AT183" s="543"/>
      <c r="AU183" s="543"/>
      <c r="AV183" s="543"/>
      <c r="AW183" s="543"/>
      <c r="AX183" s="543"/>
      <c r="AY183" s="543"/>
      <c r="AZ183" s="543"/>
      <c r="BA183" s="543"/>
      <c r="BB183" s="543"/>
      <c r="BC183" s="543"/>
      <c r="BD183" s="543"/>
      <c r="BE183" s="543"/>
      <c r="BF183" s="543"/>
      <c r="BG183" s="543"/>
      <c r="BH183" s="543"/>
    </row>
    <row r="184" spans="1:60" s="492" customFormat="1" ht="12.9" customHeight="1" x14ac:dyDescent="0.3">
      <c r="A184" s="516"/>
      <c r="B184" s="679"/>
      <c r="C184" s="685"/>
      <c r="D184" s="610"/>
      <c r="E184" s="543" t="str">
        <f t="shared" ref="E184:AJ184" si="375" xml:space="preserve"> E$170</f>
        <v>Revenue after royalty</v>
      </c>
      <c r="F184" s="543">
        <f t="shared" si="375"/>
        <v>0</v>
      </c>
      <c r="G184" s="543" t="str">
        <f t="shared" si="375"/>
        <v>$ mn</v>
      </c>
      <c r="H184" s="543">
        <f t="shared" si="375"/>
        <v>0</v>
      </c>
      <c r="I184" s="543">
        <f t="shared" si="375"/>
        <v>30393.711620930855</v>
      </c>
      <c r="J184" s="543">
        <f t="shared" si="375"/>
        <v>0</v>
      </c>
      <c r="K184" s="543">
        <f t="shared" si="375"/>
        <v>0</v>
      </c>
      <c r="L184" s="543">
        <f t="shared" si="375"/>
        <v>0</v>
      </c>
      <c r="M184" s="543">
        <f t="shared" si="375"/>
        <v>0</v>
      </c>
      <c r="N184" s="543">
        <f t="shared" si="375"/>
        <v>0</v>
      </c>
      <c r="O184" s="543">
        <f t="shared" si="375"/>
        <v>0</v>
      </c>
      <c r="P184" s="543">
        <f t="shared" si="375"/>
        <v>0</v>
      </c>
      <c r="Q184" s="543">
        <f t="shared" si="375"/>
        <v>0</v>
      </c>
      <c r="R184" s="543">
        <f t="shared" si="375"/>
        <v>0</v>
      </c>
      <c r="S184" s="543">
        <f t="shared" si="375"/>
        <v>0</v>
      </c>
      <c r="T184" s="543">
        <f t="shared" si="375"/>
        <v>313.03418177694772</v>
      </c>
      <c r="U184" s="543">
        <f t="shared" si="375"/>
        <v>775.43038743032525</v>
      </c>
      <c r="V184" s="543">
        <f t="shared" si="375"/>
        <v>790.93899517893158</v>
      </c>
      <c r="W184" s="543">
        <f t="shared" si="375"/>
        <v>806.75777508251019</v>
      </c>
      <c r="X184" s="543">
        <f t="shared" si="375"/>
        <v>822.89293058416024</v>
      </c>
      <c r="Y184" s="543">
        <f t="shared" si="375"/>
        <v>839.35078919584373</v>
      </c>
      <c r="Z184" s="543">
        <f t="shared" si="375"/>
        <v>856.13780497976063</v>
      </c>
      <c r="AA184" s="543">
        <f t="shared" si="375"/>
        <v>873.26056107935574</v>
      </c>
      <c r="AB184" s="543">
        <f t="shared" si="375"/>
        <v>890.72577230094305</v>
      </c>
      <c r="AC184" s="543">
        <f t="shared" si="375"/>
        <v>908.54028774696189</v>
      </c>
      <c r="AD184" s="543">
        <f t="shared" si="375"/>
        <v>926.71109350190102</v>
      </c>
      <c r="AE184" s="543">
        <f t="shared" si="375"/>
        <v>945.24531537193923</v>
      </c>
      <c r="AF184" s="543">
        <f t="shared" si="375"/>
        <v>964.15022167937798</v>
      </c>
      <c r="AG184" s="543">
        <f t="shared" si="375"/>
        <v>983.4332261129656</v>
      </c>
      <c r="AH184" s="543">
        <f t="shared" si="375"/>
        <v>1003.1018906352249</v>
      </c>
      <c r="AI184" s="543">
        <f t="shared" si="375"/>
        <v>1023.1639284479295</v>
      </c>
      <c r="AJ184" s="543">
        <f t="shared" si="375"/>
        <v>1043.627207016888</v>
      </c>
      <c r="AK184" s="543">
        <f t="shared" ref="AK184:BH184" si="376" xml:space="preserve"> AK$170</f>
        <v>1064.4997511572255</v>
      </c>
      <c r="AL184" s="543">
        <f t="shared" si="376"/>
        <v>1085.7897461803702</v>
      </c>
      <c r="AM184" s="543">
        <f t="shared" si="376"/>
        <v>1107.5055411039777</v>
      </c>
      <c r="AN184" s="543">
        <f t="shared" si="376"/>
        <v>1129.6556519260571</v>
      </c>
      <c r="AO184" s="543">
        <f t="shared" si="376"/>
        <v>1152.2487649645786</v>
      </c>
      <c r="AP184" s="543">
        <f t="shared" si="376"/>
        <v>1175.2937402638702</v>
      </c>
      <c r="AQ184" s="543">
        <f t="shared" si="376"/>
        <v>1198.7996150691474</v>
      </c>
      <c r="AR184" s="543">
        <f t="shared" si="376"/>
        <v>1222.7756073705305</v>
      </c>
      <c r="AS184" s="543">
        <f t="shared" si="376"/>
        <v>1247.2311195179411</v>
      </c>
      <c r="AT184" s="543">
        <f t="shared" si="376"/>
        <v>1272.1757419083001</v>
      </c>
      <c r="AU184" s="543">
        <f t="shared" si="376"/>
        <v>1297.6192567464659</v>
      </c>
      <c r="AV184" s="543">
        <f t="shared" si="376"/>
        <v>1323.5716418813954</v>
      </c>
      <c r="AW184" s="543">
        <f t="shared" si="376"/>
        <v>1350.0430747190233</v>
      </c>
      <c r="AX184" s="543">
        <f t="shared" si="376"/>
        <v>0</v>
      </c>
      <c r="AY184" s="543">
        <f t="shared" si="376"/>
        <v>0</v>
      </c>
      <c r="AZ184" s="543">
        <f t="shared" si="376"/>
        <v>0</v>
      </c>
      <c r="BA184" s="543">
        <f t="shared" si="376"/>
        <v>0</v>
      </c>
      <c r="BB184" s="543">
        <f t="shared" si="376"/>
        <v>0</v>
      </c>
      <c r="BC184" s="543">
        <f t="shared" si="376"/>
        <v>0</v>
      </c>
      <c r="BD184" s="543">
        <f t="shared" si="376"/>
        <v>0</v>
      </c>
      <c r="BE184" s="543">
        <f t="shared" si="376"/>
        <v>0</v>
      </c>
      <c r="BF184" s="543">
        <f t="shared" si="376"/>
        <v>0</v>
      </c>
      <c r="BG184" s="543">
        <f t="shared" si="376"/>
        <v>0</v>
      </c>
      <c r="BH184" s="543">
        <f t="shared" si="376"/>
        <v>0</v>
      </c>
    </row>
    <row r="185" spans="1:60" s="493" customFormat="1" ht="12.9" customHeight="1" x14ac:dyDescent="0.3">
      <c r="A185" s="516"/>
      <c r="B185" s="679"/>
      <c r="C185" s="685"/>
      <c r="D185" s="610"/>
      <c r="E185" s="543" t="str">
        <f xml:space="preserve"> Stage1!E$319</f>
        <v>Exploration costs</v>
      </c>
      <c r="F185" s="543">
        <f xml:space="preserve"> Stage1!F$319</f>
        <v>0</v>
      </c>
      <c r="G185" s="543" t="str">
        <f xml:space="preserve"> Stage1!G$319</f>
        <v>$ mn</v>
      </c>
      <c r="H185" s="543">
        <f xml:space="preserve"> Stage1!H$319</f>
        <v>0</v>
      </c>
      <c r="I185" s="543">
        <f xml:space="preserve"> Stage1!I$319</f>
        <v>217.36935705600001</v>
      </c>
      <c r="J185" s="543">
        <f xml:space="preserve"> Stage1!J$319</f>
        <v>0</v>
      </c>
      <c r="K185" s="543">
        <f xml:space="preserve"> Stage1!K$319</f>
        <v>0</v>
      </c>
      <c r="L185" s="543">
        <f xml:space="preserve"> Stage1!L$319</f>
        <v>0</v>
      </c>
      <c r="M185" s="543">
        <f xml:space="preserve"> Stage1!M$319</f>
        <v>0</v>
      </c>
      <c r="N185" s="543">
        <f xml:space="preserve"> Stage1!N$319</f>
        <v>42.448319999999995</v>
      </c>
      <c r="O185" s="543">
        <f xml:space="preserve"> Stage1!O$319</f>
        <v>86.594572799999995</v>
      </c>
      <c r="P185" s="543">
        <f xml:space="preserve"> Stage1!P$319</f>
        <v>88.326464256000008</v>
      </c>
      <c r="Q185" s="543">
        <f xml:space="preserve"> Stage1!Q$319</f>
        <v>0</v>
      </c>
      <c r="R185" s="543">
        <f xml:space="preserve"> Stage1!R$319</f>
        <v>0</v>
      </c>
      <c r="S185" s="543">
        <f xml:space="preserve"> Stage1!S$319</f>
        <v>0</v>
      </c>
      <c r="T185" s="543">
        <f xml:space="preserve"> Stage1!T$319</f>
        <v>0</v>
      </c>
      <c r="U185" s="543">
        <f xml:space="preserve"> Stage1!U$319</f>
        <v>0</v>
      </c>
      <c r="V185" s="543">
        <f xml:space="preserve"> Stage1!V$319</f>
        <v>0</v>
      </c>
      <c r="W185" s="543">
        <f xml:space="preserve"> Stage1!W$319</f>
        <v>0</v>
      </c>
      <c r="X185" s="543">
        <f xml:space="preserve"> Stage1!X$319</f>
        <v>0</v>
      </c>
      <c r="Y185" s="543">
        <f xml:space="preserve"> Stage1!Y$319</f>
        <v>0</v>
      </c>
      <c r="Z185" s="543">
        <f xml:space="preserve"> Stage1!Z$319</f>
        <v>0</v>
      </c>
      <c r="AA185" s="543">
        <f xml:space="preserve"> Stage1!AA$319</f>
        <v>0</v>
      </c>
      <c r="AB185" s="543">
        <f xml:space="preserve"> Stage1!AB$319</f>
        <v>0</v>
      </c>
      <c r="AC185" s="543">
        <f xml:space="preserve"> Stage1!AC$319</f>
        <v>0</v>
      </c>
      <c r="AD185" s="543">
        <f xml:space="preserve"> Stage1!AD$319</f>
        <v>0</v>
      </c>
      <c r="AE185" s="543">
        <f xml:space="preserve"> Stage1!AE$319</f>
        <v>0</v>
      </c>
      <c r="AF185" s="543">
        <f xml:space="preserve"> Stage1!AF$319</f>
        <v>0</v>
      </c>
      <c r="AG185" s="543">
        <f xml:space="preserve"> Stage1!AG$319</f>
        <v>0</v>
      </c>
      <c r="AH185" s="543">
        <f xml:space="preserve"> Stage1!AH$319</f>
        <v>0</v>
      </c>
      <c r="AI185" s="543">
        <f xml:space="preserve"> Stage1!AI$319</f>
        <v>0</v>
      </c>
      <c r="AJ185" s="543">
        <f xml:space="preserve"> Stage1!AJ$319</f>
        <v>0</v>
      </c>
      <c r="AK185" s="543">
        <f xml:space="preserve"> Stage1!AK$319</f>
        <v>0</v>
      </c>
      <c r="AL185" s="543">
        <f xml:space="preserve"> Stage1!AL$319</f>
        <v>0</v>
      </c>
      <c r="AM185" s="543">
        <f xml:space="preserve"> Stage1!AM$319</f>
        <v>0</v>
      </c>
      <c r="AN185" s="543">
        <f xml:space="preserve"> Stage1!AN$319</f>
        <v>0</v>
      </c>
      <c r="AO185" s="543">
        <f xml:space="preserve"> Stage1!AO$319</f>
        <v>0</v>
      </c>
      <c r="AP185" s="543">
        <f xml:space="preserve"> Stage1!AP$319</f>
        <v>0</v>
      </c>
      <c r="AQ185" s="543">
        <f xml:space="preserve"> Stage1!AQ$319</f>
        <v>0</v>
      </c>
      <c r="AR185" s="543">
        <f xml:space="preserve"> Stage1!AR$319</f>
        <v>0</v>
      </c>
      <c r="AS185" s="543">
        <f xml:space="preserve"> Stage1!AS$319</f>
        <v>0</v>
      </c>
      <c r="AT185" s="543">
        <f xml:space="preserve"> Stage1!AT$319</f>
        <v>0</v>
      </c>
      <c r="AU185" s="543">
        <f xml:space="preserve"> Stage1!AU$319</f>
        <v>0</v>
      </c>
      <c r="AV185" s="543">
        <f xml:space="preserve"> Stage1!AV$319</f>
        <v>0</v>
      </c>
      <c r="AW185" s="543">
        <f xml:space="preserve"> Stage1!AW$319</f>
        <v>0</v>
      </c>
      <c r="AX185" s="543">
        <f xml:space="preserve"> Stage1!AX$319</f>
        <v>0</v>
      </c>
      <c r="AY185" s="543">
        <f xml:space="preserve"> Stage1!AY$319</f>
        <v>0</v>
      </c>
      <c r="AZ185" s="543">
        <f xml:space="preserve"> Stage1!AZ$319</f>
        <v>0</v>
      </c>
      <c r="BA185" s="543">
        <f xml:space="preserve"> Stage1!BA$319</f>
        <v>0</v>
      </c>
      <c r="BB185" s="543">
        <f xml:space="preserve"> Stage1!BB$319</f>
        <v>0</v>
      </c>
      <c r="BC185" s="543">
        <f xml:space="preserve"> Stage1!BC$319</f>
        <v>0</v>
      </c>
      <c r="BD185" s="543">
        <f xml:space="preserve"> Stage1!BD$319</f>
        <v>0</v>
      </c>
      <c r="BE185" s="543">
        <f xml:space="preserve"> Stage1!BE$319</f>
        <v>0</v>
      </c>
      <c r="BF185" s="543">
        <f xml:space="preserve"> Stage1!BF$319</f>
        <v>0</v>
      </c>
      <c r="BG185" s="543">
        <f xml:space="preserve"> Stage1!BG$319</f>
        <v>0</v>
      </c>
      <c r="BH185" s="543">
        <f xml:space="preserve"> Stage1!BH$319</f>
        <v>0</v>
      </c>
    </row>
    <row r="186" spans="1:60" s="493" customFormat="1" ht="12.9" customHeight="1" x14ac:dyDescent="0.3">
      <c r="A186" s="516"/>
      <c r="B186" s="679"/>
      <c r="C186" s="685"/>
      <c r="D186" s="610"/>
      <c r="E186" s="543" t="str">
        <f xml:space="preserve"> Stage1!E$320</f>
        <v>Development costs</v>
      </c>
      <c r="F186" s="543">
        <f xml:space="preserve"> Stage1!F$320</f>
        <v>0</v>
      </c>
      <c r="G186" s="543" t="str">
        <f xml:space="preserve"> Stage1!G$320</f>
        <v>$ mn</v>
      </c>
      <c r="H186" s="543">
        <f xml:space="preserve"> Stage1!H$320</f>
        <v>0</v>
      </c>
      <c r="I186" s="543">
        <f xml:space="preserve"> Stage1!I$320</f>
        <v>3508.9120448103236</v>
      </c>
      <c r="J186" s="543">
        <f xml:space="preserve"> Stage1!J$320</f>
        <v>0</v>
      </c>
      <c r="K186" s="543">
        <f xml:space="preserve"> Stage1!K$320</f>
        <v>0</v>
      </c>
      <c r="L186" s="543">
        <f xml:space="preserve"> Stage1!L$320</f>
        <v>0</v>
      </c>
      <c r="M186" s="543">
        <f xml:space="preserve"> Stage1!M$320</f>
        <v>0</v>
      </c>
      <c r="N186" s="543">
        <f xml:space="preserve"> Stage1!N$320</f>
        <v>0</v>
      </c>
      <c r="O186" s="543">
        <f xml:space="preserve"> Stage1!O$320</f>
        <v>0</v>
      </c>
      <c r="P186" s="543">
        <f xml:space="preserve"> Stage1!P$320</f>
        <v>0</v>
      </c>
      <c r="Q186" s="543">
        <f xml:space="preserve"> Stage1!Q$320</f>
        <v>681.10303117086733</v>
      </c>
      <c r="R186" s="543">
        <f xml:space="preserve"> Stage1!R$320</f>
        <v>1042.0876376914268</v>
      </c>
      <c r="S186" s="543">
        <f xml:space="preserve"> Stage1!S$320</f>
        <v>1062.9293904452554</v>
      </c>
      <c r="T186" s="543">
        <f xml:space="preserve"> Stage1!T$320</f>
        <v>722.79198550277385</v>
      </c>
      <c r="U186" s="543">
        <f xml:space="preserve"> Stage1!U$320</f>
        <v>0</v>
      </c>
      <c r="V186" s="543">
        <f xml:space="preserve"> Stage1!V$320</f>
        <v>0</v>
      </c>
      <c r="W186" s="543">
        <f xml:space="preserve"> Stage1!W$320</f>
        <v>0</v>
      </c>
      <c r="X186" s="543">
        <f xml:space="preserve"> Stage1!X$320</f>
        <v>0</v>
      </c>
      <c r="Y186" s="543">
        <f xml:space="preserve"> Stage1!Y$320</f>
        <v>0</v>
      </c>
      <c r="Z186" s="543">
        <f xml:space="preserve"> Stage1!Z$320</f>
        <v>0</v>
      </c>
      <c r="AA186" s="543">
        <f xml:space="preserve"> Stage1!AA$320</f>
        <v>0</v>
      </c>
      <c r="AB186" s="543">
        <f xml:space="preserve"> Stage1!AB$320</f>
        <v>0</v>
      </c>
      <c r="AC186" s="543">
        <f xml:space="preserve"> Stage1!AC$320</f>
        <v>0</v>
      </c>
      <c r="AD186" s="543">
        <f xml:space="preserve"> Stage1!AD$320</f>
        <v>0</v>
      </c>
      <c r="AE186" s="543">
        <f xml:space="preserve"> Stage1!AE$320</f>
        <v>0</v>
      </c>
      <c r="AF186" s="543">
        <f xml:space="preserve"> Stage1!AF$320</f>
        <v>0</v>
      </c>
      <c r="AG186" s="543">
        <f xml:space="preserve"> Stage1!AG$320</f>
        <v>0</v>
      </c>
      <c r="AH186" s="543">
        <f xml:space="preserve"> Stage1!AH$320</f>
        <v>0</v>
      </c>
      <c r="AI186" s="543">
        <f xml:space="preserve"> Stage1!AI$320</f>
        <v>0</v>
      </c>
      <c r="AJ186" s="543">
        <f xml:space="preserve"> Stage1!AJ$320</f>
        <v>0</v>
      </c>
      <c r="AK186" s="543">
        <f xml:space="preserve"> Stage1!AK$320</f>
        <v>0</v>
      </c>
      <c r="AL186" s="543">
        <f xml:space="preserve"> Stage1!AL$320</f>
        <v>0</v>
      </c>
      <c r="AM186" s="543">
        <f xml:space="preserve"> Stage1!AM$320</f>
        <v>0</v>
      </c>
      <c r="AN186" s="543">
        <f xml:space="preserve"> Stage1!AN$320</f>
        <v>0</v>
      </c>
      <c r="AO186" s="543">
        <f xml:space="preserve"> Stage1!AO$320</f>
        <v>0</v>
      </c>
      <c r="AP186" s="543">
        <f xml:space="preserve"> Stage1!AP$320</f>
        <v>0</v>
      </c>
      <c r="AQ186" s="543">
        <f xml:space="preserve"> Stage1!AQ$320</f>
        <v>0</v>
      </c>
      <c r="AR186" s="543">
        <f xml:space="preserve"> Stage1!AR$320</f>
        <v>0</v>
      </c>
      <c r="AS186" s="543">
        <f xml:space="preserve"> Stage1!AS$320</f>
        <v>0</v>
      </c>
      <c r="AT186" s="543">
        <f xml:space="preserve"> Stage1!AT$320</f>
        <v>0</v>
      </c>
      <c r="AU186" s="543">
        <f xml:space="preserve"> Stage1!AU$320</f>
        <v>0</v>
      </c>
      <c r="AV186" s="543">
        <f xml:space="preserve"> Stage1!AV$320</f>
        <v>0</v>
      </c>
      <c r="AW186" s="543">
        <f xml:space="preserve"> Stage1!AW$320</f>
        <v>0</v>
      </c>
      <c r="AX186" s="543">
        <f xml:space="preserve"> Stage1!AX$320</f>
        <v>0</v>
      </c>
      <c r="AY186" s="543">
        <f xml:space="preserve"> Stage1!AY$320</f>
        <v>0</v>
      </c>
      <c r="AZ186" s="543">
        <f xml:space="preserve"> Stage1!AZ$320</f>
        <v>0</v>
      </c>
      <c r="BA186" s="543">
        <f xml:space="preserve"> Stage1!BA$320</f>
        <v>0</v>
      </c>
      <c r="BB186" s="543">
        <f xml:space="preserve"> Stage1!BB$320</f>
        <v>0</v>
      </c>
      <c r="BC186" s="543">
        <f xml:space="preserve"> Stage1!BC$320</f>
        <v>0</v>
      </c>
      <c r="BD186" s="543">
        <f xml:space="preserve"> Stage1!BD$320</f>
        <v>0</v>
      </c>
      <c r="BE186" s="543">
        <f xml:space="preserve"> Stage1!BE$320</f>
        <v>0</v>
      </c>
      <c r="BF186" s="543">
        <f xml:space="preserve"> Stage1!BF$320</f>
        <v>0</v>
      </c>
      <c r="BG186" s="543">
        <f xml:space="preserve"> Stage1!BG$320</f>
        <v>0</v>
      </c>
      <c r="BH186" s="543">
        <f xml:space="preserve"> Stage1!BH$320</f>
        <v>0</v>
      </c>
    </row>
    <row r="187" spans="1:60" s="492" customFormat="1" ht="12.9" customHeight="1" x14ac:dyDescent="0.3">
      <c r="A187" s="516"/>
      <c r="B187" s="679"/>
      <c r="C187" s="685"/>
      <c r="D187" s="610"/>
      <c r="E187" s="543" t="str">
        <f xml:space="preserve"> Stage1!E$321</f>
        <v>Sustaining capital costs</v>
      </c>
      <c r="F187" s="543">
        <f xml:space="preserve"> Stage1!F$321</f>
        <v>0</v>
      </c>
      <c r="G187" s="543" t="str">
        <f xml:space="preserve"> Stage1!G$321</f>
        <v>$ mn</v>
      </c>
      <c r="H187" s="543">
        <f xml:space="preserve"> Stage1!H$321</f>
        <v>0</v>
      </c>
      <c r="I187" s="543">
        <f xml:space="preserve"> Stage1!I$321</f>
        <v>0</v>
      </c>
      <c r="J187" s="543">
        <f xml:space="preserve"> Stage1!J$321</f>
        <v>0</v>
      </c>
      <c r="K187" s="543">
        <f xml:space="preserve"> Stage1!K$321</f>
        <v>0</v>
      </c>
      <c r="L187" s="543">
        <f xml:space="preserve"> Stage1!L$321</f>
        <v>0</v>
      </c>
      <c r="M187" s="543">
        <f xml:space="preserve"> Stage1!M$321</f>
        <v>0</v>
      </c>
      <c r="N187" s="543">
        <f xml:space="preserve"> Stage1!N$321</f>
        <v>0</v>
      </c>
      <c r="O187" s="543">
        <f xml:space="preserve"> Stage1!O$321</f>
        <v>0</v>
      </c>
      <c r="P187" s="543">
        <f xml:space="preserve"> Stage1!P$321</f>
        <v>0</v>
      </c>
      <c r="Q187" s="543">
        <f xml:space="preserve"> Stage1!Q$321</f>
        <v>0</v>
      </c>
      <c r="R187" s="543">
        <f xml:space="preserve"> Stage1!R$321</f>
        <v>0</v>
      </c>
      <c r="S187" s="543">
        <f xml:space="preserve"> Stage1!S$321</f>
        <v>0</v>
      </c>
      <c r="T187" s="543">
        <f xml:space="preserve"> Stage1!T$321</f>
        <v>0</v>
      </c>
      <c r="U187" s="543">
        <f xml:space="preserve"> Stage1!U$321</f>
        <v>0</v>
      </c>
      <c r="V187" s="543">
        <f xml:space="preserve"> Stage1!V$321</f>
        <v>0</v>
      </c>
      <c r="W187" s="543">
        <f xml:space="preserve"> Stage1!W$321</f>
        <v>0</v>
      </c>
      <c r="X187" s="543">
        <f xml:space="preserve"> Stage1!X$321</f>
        <v>0</v>
      </c>
      <c r="Y187" s="543">
        <f xml:space="preserve"> Stage1!Y$321</f>
        <v>0</v>
      </c>
      <c r="Z187" s="543">
        <f xml:space="preserve"> Stage1!Z$321</f>
        <v>0</v>
      </c>
      <c r="AA187" s="543">
        <f xml:space="preserve"> Stage1!AA$321</f>
        <v>0</v>
      </c>
      <c r="AB187" s="543">
        <f xml:space="preserve"> Stage1!AB$321</f>
        <v>0</v>
      </c>
      <c r="AC187" s="543">
        <f xml:space="preserve"> Stage1!AC$321</f>
        <v>0</v>
      </c>
      <c r="AD187" s="543">
        <f xml:space="preserve"> Stage1!AD$321</f>
        <v>0</v>
      </c>
      <c r="AE187" s="543">
        <f xml:space="preserve"> Stage1!AE$321</f>
        <v>0</v>
      </c>
      <c r="AF187" s="543">
        <f xml:space="preserve"> Stage1!AF$321</f>
        <v>0</v>
      </c>
      <c r="AG187" s="543">
        <f xml:space="preserve"> Stage1!AG$321</f>
        <v>0</v>
      </c>
      <c r="AH187" s="543">
        <f xml:space="preserve"> Stage1!AH$321</f>
        <v>0</v>
      </c>
      <c r="AI187" s="543">
        <f xml:space="preserve"> Stage1!AI$321</f>
        <v>0</v>
      </c>
      <c r="AJ187" s="543">
        <f xml:space="preserve"> Stage1!AJ$321</f>
        <v>0</v>
      </c>
      <c r="AK187" s="543">
        <f xml:space="preserve"> Stage1!AK$321</f>
        <v>0</v>
      </c>
      <c r="AL187" s="543">
        <f xml:space="preserve"> Stage1!AL$321</f>
        <v>0</v>
      </c>
      <c r="AM187" s="543">
        <f xml:space="preserve"> Stage1!AM$321</f>
        <v>0</v>
      </c>
      <c r="AN187" s="543">
        <f xml:space="preserve"> Stage1!AN$321</f>
        <v>0</v>
      </c>
      <c r="AO187" s="543">
        <f xml:space="preserve"> Stage1!AO$321</f>
        <v>0</v>
      </c>
      <c r="AP187" s="543">
        <f xml:space="preserve"> Stage1!AP$321</f>
        <v>0</v>
      </c>
      <c r="AQ187" s="543">
        <f xml:space="preserve"> Stage1!AQ$321</f>
        <v>0</v>
      </c>
      <c r="AR187" s="543">
        <f xml:space="preserve"> Stage1!AR$321</f>
        <v>0</v>
      </c>
      <c r="AS187" s="543">
        <f xml:space="preserve"> Stage1!AS$321</f>
        <v>0</v>
      </c>
      <c r="AT187" s="543">
        <f xml:space="preserve"> Stage1!AT$321</f>
        <v>0</v>
      </c>
      <c r="AU187" s="543">
        <f xml:space="preserve"> Stage1!AU$321</f>
        <v>0</v>
      </c>
      <c r="AV187" s="543">
        <f xml:space="preserve"> Stage1!AV$321</f>
        <v>0</v>
      </c>
      <c r="AW187" s="543">
        <f xml:space="preserve"> Stage1!AW$321</f>
        <v>0</v>
      </c>
      <c r="AX187" s="543">
        <f xml:space="preserve"> Stage1!AX$321</f>
        <v>0</v>
      </c>
      <c r="AY187" s="543">
        <f xml:space="preserve"> Stage1!AY$321</f>
        <v>0</v>
      </c>
      <c r="AZ187" s="543">
        <f xml:space="preserve"> Stage1!AZ$321</f>
        <v>0</v>
      </c>
      <c r="BA187" s="543">
        <f xml:space="preserve"> Stage1!BA$321</f>
        <v>0</v>
      </c>
      <c r="BB187" s="543">
        <f xml:space="preserve"> Stage1!BB$321</f>
        <v>0</v>
      </c>
      <c r="BC187" s="543">
        <f xml:space="preserve"> Stage1!BC$321</f>
        <v>0</v>
      </c>
      <c r="BD187" s="543">
        <f xml:space="preserve"> Stage1!BD$321</f>
        <v>0</v>
      </c>
      <c r="BE187" s="543">
        <f xml:space="preserve"> Stage1!BE$321</f>
        <v>0</v>
      </c>
      <c r="BF187" s="543">
        <f xml:space="preserve"> Stage1!BF$321</f>
        <v>0</v>
      </c>
      <c r="BG187" s="543">
        <f xml:space="preserve"> Stage1!BG$321</f>
        <v>0</v>
      </c>
      <c r="BH187" s="543">
        <f xml:space="preserve"> Stage1!BH$321</f>
        <v>0</v>
      </c>
    </row>
    <row r="188" spans="1:60" s="493" customFormat="1" ht="12.9" customHeight="1" x14ac:dyDescent="0.3">
      <c r="A188" s="516"/>
      <c r="B188" s="679"/>
      <c r="C188" s="685"/>
      <c r="D188" s="610"/>
      <c r="E188" s="543" t="str">
        <f xml:space="preserve"> Stage1!E$322</f>
        <v>Operating costs</v>
      </c>
      <c r="F188" s="543">
        <f xml:space="preserve"> Stage1!F$322</f>
        <v>0</v>
      </c>
      <c r="G188" s="543" t="str">
        <f xml:space="preserve"> Stage1!G$322</f>
        <v>$ mn</v>
      </c>
      <c r="H188" s="543">
        <f xml:space="preserve"> Stage1!H$322</f>
        <v>0</v>
      </c>
      <c r="I188" s="543">
        <f xml:space="preserve"> Stage1!I$322</f>
        <v>4584.2589081539181</v>
      </c>
      <c r="J188" s="543">
        <f xml:space="preserve"> Stage1!J$322</f>
        <v>0</v>
      </c>
      <c r="K188" s="543">
        <f xml:space="preserve"> Stage1!K$322</f>
        <v>0</v>
      </c>
      <c r="L188" s="543">
        <f xml:space="preserve"> Stage1!L$322</f>
        <v>0</v>
      </c>
      <c r="M188" s="543">
        <f xml:space="preserve"> Stage1!M$322</f>
        <v>0</v>
      </c>
      <c r="N188" s="543">
        <f xml:space="preserve"> Stage1!N$322</f>
        <v>0</v>
      </c>
      <c r="O188" s="543">
        <f xml:space="preserve"> Stage1!O$322</f>
        <v>0</v>
      </c>
      <c r="P188" s="543">
        <f xml:space="preserve"> Stage1!P$322</f>
        <v>0</v>
      </c>
      <c r="Q188" s="543">
        <f xml:space="preserve"> Stage1!Q$322</f>
        <v>0</v>
      </c>
      <c r="R188" s="543">
        <f xml:space="preserve"> Stage1!R$322</f>
        <v>0</v>
      </c>
      <c r="S188" s="543">
        <f xml:space="preserve"> Stage1!S$322</f>
        <v>0</v>
      </c>
      <c r="T188" s="543">
        <f xml:space="preserve"> Stage1!T$322</f>
        <v>105.65813399189854</v>
      </c>
      <c r="U188" s="543">
        <f xml:space="preserve"> Stage1!U$322</f>
        <v>115.45096151770348</v>
      </c>
      <c r="V188" s="543">
        <f xml:space="preserve"> Stage1!V$322</f>
        <v>117.75998074805754</v>
      </c>
      <c r="W188" s="543">
        <f xml:space="preserve"> Stage1!W$322</f>
        <v>120.11518036301869</v>
      </c>
      <c r="X188" s="543">
        <f xml:space="preserve"> Stage1!X$322</f>
        <v>122.51748397027906</v>
      </c>
      <c r="Y188" s="543">
        <f xml:space="preserve"> Stage1!Y$322</f>
        <v>124.96783364968465</v>
      </c>
      <c r="Z188" s="543">
        <f xml:space="preserve"> Stage1!Z$322</f>
        <v>127.46719032267835</v>
      </c>
      <c r="AA188" s="543">
        <f xml:space="preserve"> Stage1!AA$322</f>
        <v>130.01653412913191</v>
      </c>
      <c r="AB188" s="543">
        <f xml:space="preserve"> Stage1!AB$322</f>
        <v>132.61686481171458</v>
      </c>
      <c r="AC188" s="543">
        <f xml:space="preserve"> Stage1!AC$322</f>
        <v>135.26920210794887</v>
      </c>
      <c r="AD188" s="543">
        <f xml:space="preserve"> Stage1!AD$322</f>
        <v>137.97458615010783</v>
      </c>
      <c r="AE188" s="543">
        <f xml:space="preserve"> Stage1!AE$322</f>
        <v>140.73407787311001</v>
      </c>
      <c r="AF188" s="543">
        <f xml:space="preserve"> Stage1!AF$322</f>
        <v>143.5487594305722</v>
      </c>
      <c r="AG188" s="543">
        <f xml:space="preserve"> Stage1!AG$322</f>
        <v>146.41973461918366</v>
      </c>
      <c r="AH188" s="543">
        <f xml:space="preserve"> Stage1!AH$322</f>
        <v>149.34812931156733</v>
      </c>
      <c r="AI188" s="543">
        <f xml:space="preserve"> Stage1!AI$322</f>
        <v>152.33509189779869</v>
      </c>
      <c r="AJ188" s="543">
        <f xml:space="preserve"> Stage1!AJ$322</f>
        <v>155.38179373575466</v>
      </c>
      <c r="AK188" s="543">
        <f xml:space="preserve"> Stage1!AK$322</f>
        <v>158.48942961046973</v>
      </c>
      <c r="AL188" s="543">
        <f xml:space="preserve"> Stage1!AL$322</f>
        <v>161.65921820267914</v>
      </c>
      <c r="AM188" s="543">
        <f xml:space="preserve"> Stage1!AM$322</f>
        <v>164.89240256673273</v>
      </c>
      <c r="AN188" s="543">
        <f xml:space="preserve"> Stage1!AN$322</f>
        <v>168.19025061806738</v>
      </c>
      <c r="AO188" s="543">
        <f xml:space="preserve"> Stage1!AO$322</f>
        <v>171.55405563042873</v>
      </c>
      <c r="AP188" s="543">
        <f xml:space="preserve"> Stage1!AP$322</f>
        <v>174.98513674303732</v>
      </c>
      <c r="AQ188" s="543">
        <f xml:space="preserve"> Stage1!AQ$322</f>
        <v>178.48483947789808</v>
      </c>
      <c r="AR188" s="543">
        <f xml:space="preserve"> Stage1!AR$322</f>
        <v>182.05453626745606</v>
      </c>
      <c r="AS188" s="543">
        <f xml:space="preserve"> Stage1!AS$322</f>
        <v>185.69562699280516</v>
      </c>
      <c r="AT188" s="543">
        <f xml:space="preserve"> Stage1!AT$322</f>
        <v>189.40953953266128</v>
      </c>
      <c r="AU188" s="543">
        <f xml:space="preserve"> Stage1!AU$322</f>
        <v>193.19773032331449</v>
      </c>
      <c r="AV188" s="543">
        <f xml:space="preserve"> Stage1!AV$322</f>
        <v>197.0616849297808</v>
      </c>
      <c r="AW188" s="543">
        <f xml:space="preserve"> Stage1!AW$322</f>
        <v>201.00291862837642</v>
      </c>
      <c r="AX188" s="543">
        <f xml:space="preserve"> Stage1!AX$322</f>
        <v>0</v>
      </c>
      <c r="AY188" s="543">
        <f xml:space="preserve"> Stage1!AY$322</f>
        <v>0</v>
      </c>
      <c r="AZ188" s="543">
        <f xml:space="preserve"> Stage1!AZ$322</f>
        <v>0</v>
      </c>
      <c r="BA188" s="543">
        <f xml:space="preserve"> Stage1!BA$322</f>
        <v>0</v>
      </c>
      <c r="BB188" s="543">
        <f xml:space="preserve"> Stage1!BB$322</f>
        <v>0</v>
      </c>
      <c r="BC188" s="543">
        <f xml:space="preserve"> Stage1!BC$322</f>
        <v>0</v>
      </c>
      <c r="BD188" s="543">
        <f xml:space="preserve"> Stage1!BD$322</f>
        <v>0</v>
      </c>
      <c r="BE188" s="543">
        <f xml:space="preserve"> Stage1!BE$322</f>
        <v>0</v>
      </c>
      <c r="BF188" s="543">
        <f xml:space="preserve"> Stage1!BF$322</f>
        <v>0</v>
      </c>
      <c r="BG188" s="543">
        <f xml:space="preserve"> Stage1!BG$322</f>
        <v>0</v>
      </c>
      <c r="BH188" s="543">
        <f xml:space="preserve"> Stage1!BH$322</f>
        <v>0</v>
      </c>
    </row>
    <row r="189" spans="1:60" s="493" customFormat="1" ht="12.9" customHeight="1" x14ac:dyDescent="0.3">
      <c r="A189" s="516"/>
      <c r="B189" s="679"/>
      <c r="C189" s="685"/>
      <c r="D189" s="610"/>
      <c r="E189" s="543" t="str">
        <f xml:space="preserve"> Stage1!E$282</f>
        <v>Decommissioning costs</v>
      </c>
      <c r="F189" s="543">
        <f xml:space="preserve"> Stage1!F$282</f>
        <v>0</v>
      </c>
      <c r="G189" s="543" t="str">
        <f xml:space="preserve"> Stage1!G$282</f>
        <v>$ mn</v>
      </c>
      <c r="H189" s="543">
        <f xml:space="preserve"> Stage1!H$282</f>
        <v>0</v>
      </c>
      <c r="I189" s="543">
        <f xml:space="preserve"> Stage1!I$282</f>
        <v>981.92822687813498</v>
      </c>
      <c r="J189" s="543">
        <f xml:space="preserve"> Stage1!J$282</f>
        <v>0</v>
      </c>
      <c r="K189" s="543">
        <f xml:space="preserve"> Stage1!K$282</f>
        <v>0</v>
      </c>
      <c r="L189" s="543">
        <f xml:space="preserve"> Stage1!L$282</f>
        <v>0</v>
      </c>
      <c r="M189" s="543">
        <f xml:space="preserve"> Stage1!M$282</f>
        <v>0</v>
      </c>
      <c r="N189" s="543">
        <f xml:space="preserve"> Stage1!N$282</f>
        <v>0</v>
      </c>
      <c r="O189" s="543">
        <f xml:space="preserve"> Stage1!O$282</f>
        <v>0</v>
      </c>
      <c r="P189" s="543">
        <f xml:space="preserve"> Stage1!P$282</f>
        <v>0</v>
      </c>
      <c r="Q189" s="543">
        <f xml:space="preserve"> Stage1!Q$282</f>
        <v>0</v>
      </c>
      <c r="R189" s="543">
        <f xml:space="preserve"> Stage1!R$282</f>
        <v>0</v>
      </c>
      <c r="S189" s="543">
        <f xml:space="preserve"> Stage1!S$282</f>
        <v>0</v>
      </c>
      <c r="T189" s="543">
        <f xml:space="preserve"> Stage1!T$282</f>
        <v>0</v>
      </c>
      <c r="U189" s="543">
        <f xml:space="preserve"> Stage1!U$282</f>
        <v>0</v>
      </c>
      <c r="V189" s="543">
        <f xml:space="preserve"> Stage1!V$282</f>
        <v>0</v>
      </c>
      <c r="W189" s="543">
        <f xml:space="preserve"> Stage1!W$282</f>
        <v>0</v>
      </c>
      <c r="X189" s="543">
        <f xml:space="preserve"> Stage1!X$282</f>
        <v>0</v>
      </c>
      <c r="Y189" s="543">
        <f xml:space="preserve"> Stage1!Y$282</f>
        <v>0</v>
      </c>
      <c r="Z189" s="543">
        <f xml:space="preserve"> Stage1!Z$282</f>
        <v>0</v>
      </c>
      <c r="AA189" s="543">
        <f xml:space="preserve"> Stage1!AA$282</f>
        <v>0</v>
      </c>
      <c r="AB189" s="543">
        <f xml:space="preserve"> Stage1!AB$282</f>
        <v>0</v>
      </c>
      <c r="AC189" s="543">
        <f xml:space="preserve"> Stage1!AC$282</f>
        <v>0</v>
      </c>
      <c r="AD189" s="543">
        <f xml:space="preserve"> Stage1!AD$282</f>
        <v>0</v>
      </c>
      <c r="AE189" s="543">
        <f xml:space="preserve"> Stage1!AE$282</f>
        <v>0</v>
      </c>
      <c r="AF189" s="543">
        <f xml:space="preserve"> Stage1!AF$282</f>
        <v>0</v>
      </c>
      <c r="AG189" s="543">
        <f xml:space="preserve"> Stage1!AG$282</f>
        <v>0</v>
      </c>
      <c r="AH189" s="543">
        <f xml:space="preserve"> Stage1!AH$282</f>
        <v>0</v>
      </c>
      <c r="AI189" s="543">
        <f xml:space="preserve"> Stage1!AI$282</f>
        <v>0</v>
      </c>
      <c r="AJ189" s="543">
        <f xml:space="preserve"> Stage1!AJ$282</f>
        <v>0</v>
      </c>
      <c r="AK189" s="543">
        <f xml:space="preserve"> Stage1!AK$282</f>
        <v>0</v>
      </c>
      <c r="AL189" s="543">
        <f xml:space="preserve"> Stage1!AL$282</f>
        <v>0</v>
      </c>
      <c r="AM189" s="543">
        <f xml:space="preserve"> Stage1!AM$282</f>
        <v>0</v>
      </c>
      <c r="AN189" s="543">
        <f xml:space="preserve"> Stage1!AN$282</f>
        <v>0</v>
      </c>
      <c r="AO189" s="543">
        <f xml:space="preserve"> Stage1!AO$282</f>
        <v>0</v>
      </c>
      <c r="AP189" s="543">
        <f xml:space="preserve"> Stage1!AP$282</f>
        <v>0</v>
      </c>
      <c r="AQ189" s="543">
        <f xml:space="preserve"> Stage1!AQ$282</f>
        <v>0</v>
      </c>
      <c r="AR189" s="543">
        <f xml:space="preserve"> Stage1!AR$282</f>
        <v>0</v>
      </c>
      <c r="AS189" s="543">
        <f xml:space="preserve"> Stage1!AS$282</f>
        <v>0</v>
      </c>
      <c r="AT189" s="543">
        <f xml:space="preserve"> Stage1!AT$282</f>
        <v>0</v>
      </c>
      <c r="AU189" s="543">
        <f xml:space="preserve"> Stage1!AU$282</f>
        <v>0</v>
      </c>
      <c r="AV189" s="543">
        <f xml:space="preserve"> Stage1!AV$282</f>
        <v>0</v>
      </c>
      <c r="AW189" s="543">
        <f xml:space="preserve"> Stage1!AW$282</f>
        <v>0</v>
      </c>
      <c r="AX189" s="543">
        <f xml:space="preserve"> Stage1!AX$282</f>
        <v>981.92822687813498</v>
      </c>
      <c r="AY189" s="543">
        <f xml:space="preserve"> Stage1!AY$282</f>
        <v>0</v>
      </c>
      <c r="AZ189" s="543">
        <f xml:space="preserve"> Stage1!AZ$282</f>
        <v>0</v>
      </c>
      <c r="BA189" s="543">
        <f xml:space="preserve"> Stage1!BA$282</f>
        <v>0</v>
      </c>
      <c r="BB189" s="543">
        <f xml:space="preserve"> Stage1!BB$282</f>
        <v>0</v>
      </c>
      <c r="BC189" s="543">
        <f xml:space="preserve"> Stage1!BC$282</f>
        <v>0</v>
      </c>
      <c r="BD189" s="543">
        <f xml:space="preserve"> Stage1!BD$282</f>
        <v>0</v>
      </c>
      <c r="BE189" s="543">
        <f xml:space="preserve"> Stage1!BE$282</f>
        <v>0</v>
      </c>
      <c r="BF189" s="543">
        <f xml:space="preserve"> Stage1!BF$282</f>
        <v>0</v>
      </c>
      <c r="BG189" s="543">
        <f xml:space="preserve"> Stage1!BG$282</f>
        <v>0</v>
      </c>
      <c r="BH189" s="543">
        <f xml:space="preserve"> Stage1!BH$282</f>
        <v>0</v>
      </c>
    </row>
    <row r="190" spans="1:60" s="493" customFormat="1" ht="12.9" customHeight="1" x14ac:dyDescent="0.3">
      <c r="A190" s="516"/>
      <c r="B190" s="679"/>
      <c r="C190" s="685"/>
      <c r="D190" s="610"/>
      <c r="E190" s="516" t="str">
        <f t="shared" ref="E190:AJ190" si="377">E$71</f>
        <v>Net Decommissioning Fund payments - NEG</v>
      </c>
      <c r="F190" s="516">
        <f t="shared" si="377"/>
        <v>0</v>
      </c>
      <c r="G190" s="516" t="str">
        <f t="shared" si="377"/>
        <v>$ mn</v>
      </c>
      <c r="H190" s="516">
        <f t="shared" si="377"/>
        <v>0</v>
      </c>
      <c r="I190" s="516">
        <f t="shared" si="377"/>
        <v>-58.172028316186356</v>
      </c>
      <c r="J190" s="516">
        <f t="shared" si="377"/>
        <v>0</v>
      </c>
      <c r="K190" s="516">
        <f t="shared" si="377"/>
        <v>0</v>
      </c>
      <c r="L190" s="516">
        <f t="shared" si="377"/>
        <v>0</v>
      </c>
      <c r="M190" s="516">
        <f t="shared" si="377"/>
        <v>0</v>
      </c>
      <c r="N190" s="516">
        <f t="shared" si="377"/>
        <v>0</v>
      </c>
      <c r="O190" s="516">
        <f t="shared" si="377"/>
        <v>0</v>
      </c>
      <c r="P190" s="516">
        <f t="shared" si="377"/>
        <v>0</v>
      </c>
      <c r="Q190" s="516">
        <f t="shared" si="377"/>
        <v>0</v>
      </c>
      <c r="R190" s="516">
        <f t="shared" si="377"/>
        <v>0</v>
      </c>
      <c r="S190" s="516">
        <f t="shared" si="377"/>
        <v>0</v>
      </c>
      <c r="T190" s="516">
        <f t="shared" si="377"/>
        <v>0</v>
      </c>
      <c r="U190" s="516">
        <f t="shared" si="377"/>
        <v>0</v>
      </c>
      <c r="V190" s="516">
        <f t="shared" si="377"/>
        <v>0</v>
      </c>
      <c r="W190" s="516">
        <f t="shared" si="377"/>
        <v>0</v>
      </c>
      <c r="X190" s="516">
        <f t="shared" si="377"/>
        <v>0</v>
      </c>
      <c r="Y190" s="516">
        <f t="shared" si="377"/>
        <v>0</v>
      </c>
      <c r="Z190" s="516">
        <f t="shared" si="377"/>
        <v>0</v>
      </c>
      <c r="AA190" s="516">
        <f t="shared" si="377"/>
        <v>0</v>
      </c>
      <c r="AB190" s="516">
        <f t="shared" si="377"/>
        <v>0</v>
      </c>
      <c r="AC190" s="516">
        <f t="shared" si="377"/>
        <v>0</v>
      </c>
      <c r="AD190" s="516">
        <f t="shared" si="377"/>
        <v>0</v>
      </c>
      <c r="AE190" s="516">
        <f t="shared" si="377"/>
        <v>0</v>
      </c>
      <c r="AF190" s="516">
        <f t="shared" si="377"/>
        <v>0</v>
      </c>
      <c r="AG190" s="516">
        <f t="shared" si="377"/>
        <v>0</v>
      </c>
      <c r="AH190" s="516">
        <f t="shared" si="377"/>
        <v>0</v>
      </c>
      <c r="AI190" s="516">
        <f t="shared" si="377"/>
        <v>70.137730491295258</v>
      </c>
      <c r="AJ190" s="516">
        <f t="shared" si="377"/>
        <v>70.118037974657327</v>
      </c>
      <c r="AK190" s="516">
        <f t="shared" ref="AK190:BH190" si="378">AK$71</f>
        <v>70.05388755040542</v>
      </c>
      <c r="AL190" s="516">
        <f t="shared" si="378"/>
        <v>69.936882805282352</v>
      </c>
      <c r="AM190" s="516">
        <f t="shared" si="378"/>
        <v>69.756141406363824</v>
      </c>
      <c r="AN190" s="516">
        <f t="shared" si="378"/>
        <v>69.497198334177256</v>
      </c>
      <c r="AO190" s="516">
        <f t="shared" si="378"/>
        <v>69.140226471730429</v>
      </c>
      <c r="AP190" s="516">
        <f t="shared" si="378"/>
        <v>68.656990949318569</v>
      </c>
      <c r="AQ190" s="516">
        <f t="shared" si="378"/>
        <v>68.005273976707713</v>
      </c>
      <c r="AR190" s="516">
        <f t="shared" si="378"/>
        <v>67.117741115498617</v>
      </c>
      <c r="AS190" s="516">
        <f t="shared" si="378"/>
        <v>65.876926550357098</v>
      </c>
      <c r="AT190" s="516">
        <f t="shared" si="378"/>
        <v>64.048619689407531</v>
      </c>
      <c r="AU190" s="516">
        <f t="shared" si="378"/>
        <v>61.04902531596818</v>
      </c>
      <c r="AV190" s="516">
        <f t="shared" si="378"/>
        <v>54.549436086967624</v>
      </c>
      <c r="AW190" s="516">
        <f t="shared" si="378"/>
        <v>0</v>
      </c>
      <c r="AX190" s="516">
        <f t="shared" si="378"/>
        <v>-996.11614703432349</v>
      </c>
      <c r="AY190" s="516">
        <f t="shared" si="378"/>
        <v>0</v>
      </c>
      <c r="AZ190" s="516">
        <f t="shared" si="378"/>
        <v>0</v>
      </c>
      <c r="BA190" s="516">
        <f t="shared" si="378"/>
        <v>0</v>
      </c>
      <c r="BB190" s="516">
        <f t="shared" si="378"/>
        <v>0</v>
      </c>
      <c r="BC190" s="516">
        <f t="shared" si="378"/>
        <v>0</v>
      </c>
      <c r="BD190" s="516">
        <f t="shared" si="378"/>
        <v>0</v>
      </c>
      <c r="BE190" s="516">
        <f t="shared" si="378"/>
        <v>0</v>
      </c>
      <c r="BF190" s="516">
        <f t="shared" si="378"/>
        <v>0</v>
      </c>
      <c r="BG190" s="516">
        <f t="shared" si="378"/>
        <v>0</v>
      </c>
      <c r="BH190" s="516">
        <f t="shared" si="378"/>
        <v>0</v>
      </c>
    </row>
    <row r="191" spans="1:60" s="493" customFormat="1" ht="12.9" customHeight="1" x14ac:dyDescent="0.3">
      <c r="A191" s="516"/>
      <c r="B191" s="679"/>
      <c r="C191" s="685"/>
      <c r="D191" s="610"/>
      <c r="E191" s="516"/>
      <c r="F191" s="516"/>
      <c r="G191" s="516"/>
      <c r="H191" s="516"/>
      <c r="I191" s="516"/>
      <c r="J191" s="516"/>
      <c r="K191" s="516"/>
      <c r="L191" s="516"/>
      <c r="M191" s="516"/>
      <c r="N191" s="516"/>
      <c r="O191" s="516"/>
      <c r="P191" s="516"/>
      <c r="Q191" s="516"/>
      <c r="R191" s="516"/>
      <c r="S191" s="516"/>
      <c r="T191" s="516"/>
      <c r="U191" s="516"/>
      <c r="V191" s="516"/>
      <c r="W191" s="516"/>
      <c r="X191" s="516"/>
      <c r="Y191" s="516"/>
      <c r="Z191" s="516"/>
      <c r="AA191" s="516"/>
      <c r="AB191" s="516"/>
      <c r="AC191" s="516"/>
      <c r="AD191" s="516"/>
      <c r="AE191" s="516"/>
      <c r="AF191" s="516"/>
      <c r="AG191" s="516"/>
      <c r="AH191" s="516"/>
      <c r="AI191" s="516"/>
      <c r="AJ191" s="516"/>
      <c r="AK191" s="516"/>
      <c r="AL191" s="516"/>
      <c r="AM191" s="516"/>
      <c r="AN191" s="516"/>
      <c r="AO191" s="516"/>
      <c r="AP191" s="516"/>
      <c r="AQ191" s="516"/>
      <c r="AR191" s="516"/>
      <c r="AS191" s="516"/>
      <c r="AT191" s="516"/>
      <c r="AU191" s="516"/>
      <c r="AV191" s="516"/>
      <c r="AW191" s="516"/>
      <c r="AX191" s="516"/>
      <c r="AY191" s="516"/>
      <c r="AZ191" s="516"/>
      <c r="BA191" s="516"/>
      <c r="BB191" s="516"/>
      <c r="BC191" s="516"/>
      <c r="BD191" s="516"/>
      <c r="BE191" s="516"/>
      <c r="BF191" s="516"/>
      <c r="BG191" s="516"/>
      <c r="BH191" s="516"/>
    </row>
    <row r="192" spans="1:60" s="492" customFormat="1" ht="12.9" customHeight="1" x14ac:dyDescent="0.3">
      <c r="A192" s="516"/>
      <c r="B192" s="679"/>
      <c r="C192" s="685"/>
      <c r="D192" s="610"/>
      <c r="E192" s="516" t="str">
        <f t="shared" ref="E192:AJ192" si="379" xml:space="preserve"> E$106</f>
        <v>Training Fund, exploration</v>
      </c>
      <c r="F192" s="516">
        <f t="shared" si="379"/>
        <v>0</v>
      </c>
      <c r="G192" s="516" t="str">
        <f t="shared" si="379"/>
        <v>$ mn</v>
      </c>
      <c r="H192" s="516" t="str">
        <f t="shared" si="379"/>
        <v>fully paid by Contractor</v>
      </c>
      <c r="I192" s="516">
        <f t="shared" si="379"/>
        <v>1.0948238437500002</v>
      </c>
      <c r="J192" s="516">
        <f t="shared" si="379"/>
        <v>0</v>
      </c>
      <c r="K192" s="516">
        <f t="shared" si="379"/>
        <v>0</v>
      </c>
      <c r="L192" s="516">
        <f t="shared" si="379"/>
        <v>0</v>
      </c>
      <c r="M192" s="516">
        <f t="shared" si="379"/>
        <v>0</v>
      </c>
      <c r="N192" s="516">
        <f t="shared" si="379"/>
        <v>0.34728750000000003</v>
      </c>
      <c r="O192" s="516">
        <f t="shared" si="379"/>
        <v>0.36465187500000007</v>
      </c>
      <c r="P192" s="516">
        <f t="shared" si="379"/>
        <v>0.3828844687500001</v>
      </c>
      <c r="Q192" s="516">
        <f t="shared" si="379"/>
        <v>0</v>
      </c>
      <c r="R192" s="516">
        <f t="shared" si="379"/>
        <v>0</v>
      </c>
      <c r="S192" s="516">
        <f t="shared" si="379"/>
        <v>0</v>
      </c>
      <c r="T192" s="516">
        <f t="shared" si="379"/>
        <v>0</v>
      </c>
      <c r="U192" s="516">
        <f t="shared" si="379"/>
        <v>0</v>
      </c>
      <c r="V192" s="516">
        <f t="shared" si="379"/>
        <v>0</v>
      </c>
      <c r="W192" s="516">
        <f t="shared" si="379"/>
        <v>0</v>
      </c>
      <c r="X192" s="516">
        <f t="shared" si="379"/>
        <v>0</v>
      </c>
      <c r="Y192" s="516">
        <f t="shared" si="379"/>
        <v>0</v>
      </c>
      <c r="Z192" s="516">
        <f t="shared" si="379"/>
        <v>0</v>
      </c>
      <c r="AA192" s="516">
        <f t="shared" si="379"/>
        <v>0</v>
      </c>
      <c r="AB192" s="516">
        <f t="shared" si="379"/>
        <v>0</v>
      </c>
      <c r="AC192" s="516">
        <f t="shared" si="379"/>
        <v>0</v>
      </c>
      <c r="AD192" s="516">
        <f t="shared" si="379"/>
        <v>0</v>
      </c>
      <c r="AE192" s="516">
        <f t="shared" si="379"/>
        <v>0</v>
      </c>
      <c r="AF192" s="516">
        <f t="shared" si="379"/>
        <v>0</v>
      </c>
      <c r="AG192" s="516">
        <f t="shared" si="379"/>
        <v>0</v>
      </c>
      <c r="AH192" s="516">
        <f t="shared" si="379"/>
        <v>0</v>
      </c>
      <c r="AI192" s="516">
        <f t="shared" si="379"/>
        <v>0</v>
      </c>
      <c r="AJ192" s="516">
        <f t="shared" si="379"/>
        <v>0</v>
      </c>
      <c r="AK192" s="516">
        <f t="shared" ref="AK192:BH192" si="380" xml:space="preserve"> AK$106</f>
        <v>0</v>
      </c>
      <c r="AL192" s="516">
        <f t="shared" si="380"/>
        <v>0</v>
      </c>
      <c r="AM192" s="516">
        <f t="shared" si="380"/>
        <v>0</v>
      </c>
      <c r="AN192" s="516">
        <f t="shared" si="380"/>
        <v>0</v>
      </c>
      <c r="AO192" s="516">
        <f t="shared" si="380"/>
        <v>0</v>
      </c>
      <c r="AP192" s="516">
        <f t="shared" si="380"/>
        <v>0</v>
      </c>
      <c r="AQ192" s="516">
        <f t="shared" si="380"/>
        <v>0</v>
      </c>
      <c r="AR192" s="516">
        <f t="shared" si="380"/>
        <v>0</v>
      </c>
      <c r="AS192" s="516">
        <f t="shared" si="380"/>
        <v>0</v>
      </c>
      <c r="AT192" s="516">
        <f t="shared" si="380"/>
        <v>0</v>
      </c>
      <c r="AU192" s="516">
        <f t="shared" si="380"/>
        <v>0</v>
      </c>
      <c r="AV192" s="516">
        <f t="shared" si="380"/>
        <v>0</v>
      </c>
      <c r="AW192" s="516">
        <f t="shared" si="380"/>
        <v>0</v>
      </c>
      <c r="AX192" s="516">
        <f t="shared" si="380"/>
        <v>0</v>
      </c>
      <c r="AY192" s="516">
        <f t="shared" si="380"/>
        <v>0</v>
      </c>
      <c r="AZ192" s="516">
        <f t="shared" si="380"/>
        <v>0</v>
      </c>
      <c r="BA192" s="516">
        <f t="shared" si="380"/>
        <v>0</v>
      </c>
      <c r="BB192" s="516">
        <f t="shared" si="380"/>
        <v>0</v>
      </c>
      <c r="BC192" s="516">
        <f t="shared" si="380"/>
        <v>0</v>
      </c>
      <c r="BD192" s="516">
        <f t="shared" si="380"/>
        <v>0</v>
      </c>
      <c r="BE192" s="516">
        <f t="shared" si="380"/>
        <v>0</v>
      </c>
      <c r="BF192" s="516">
        <f t="shared" si="380"/>
        <v>0</v>
      </c>
      <c r="BG192" s="516">
        <f t="shared" si="380"/>
        <v>0</v>
      </c>
      <c r="BH192" s="516">
        <f t="shared" si="380"/>
        <v>0</v>
      </c>
    </row>
    <row r="193" spans="1:60" s="492" customFormat="1" ht="12.9" customHeight="1" x14ac:dyDescent="0.3">
      <c r="A193" s="516"/>
      <c r="B193" s="679"/>
      <c r="C193" s="685"/>
      <c r="D193" s="610"/>
      <c r="E193" s="516" t="str">
        <f t="shared" ref="E193:AJ193" si="381" xml:space="preserve"> E$107</f>
        <v>Training Fund, development</v>
      </c>
      <c r="F193" s="516">
        <f t="shared" si="381"/>
        <v>0</v>
      </c>
      <c r="G193" s="516" t="str">
        <f t="shared" si="381"/>
        <v>$ mn</v>
      </c>
      <c r="H193" s="516">
        <f t="shared" si="381"/>
        <v>0</v>
      </c>
      <c r="I193" s="516">
        <f t="shared" si="381"/>
        <v>2.8879898615244155</v>
      </c>
      <c r="J193" s="516">
        <f t="shared" si="381"/>
        <v>0</v>
      </c>
      <c r="K193" s="516">
        <f t="shared" si="381"/>
        <v>0</v>
      </c>
      <c r="L193" s="516">
        <f t="shared" si="381"/>
        <v>0</v>
      </c>
      <c r="M193" s="516">
        <f t="shared" si="381"/>
        <v>0</v>
      </c>
      <c r="N193" s="516">
        <f t="shared" si="381"/>
        <v>0</v>
      </c>
      <c r="O193" s="516">
        <f t="shared" si="381"/>
        <v>0</v>
      </c>
      <c r="P193" s="516">
        <f t="shared" si="381"/>
        <v>0</v>
      </c>
      <c r="Q193" s="516">
        <f t="shared" si="381"/>
        <v>0.67004782031250021</v>
      </c>
      <c r="R193" s="516">
        <f t="shared" si="381"/>
        <v>0.70355021132812523</v>
      </c>
      <c r="S193" s="516">
        <f t="shared" si="381"/>
        <v>0.73872772189453151</v>
      </c>
      <c r="T193" s="516">
        <f t="shared" si="381"/>
        <v>0.77566410798925811</v>
      </c>
      <c r="U193" s="516">
        <f t="shared" si="381"/>
        <v>0</v>
      </c>
      <c r="V193" s="516">
        <f t="shared" si="381"/>
        <v>0</v>
      </c>
      <c r="W193" s="516">
        <f t="shared" si="381"/>
        <v>0</v>
      </c>
      <c r="X193" s="516">
        <f t="shared" si="381"/>
        <v>0</v>
      </c>
      <c r="Y193" s="516">
        <f t="shared" si="381"/>
        <v>0</v>
      </c>
      <c r="Z193" s="516">
        <f t="shared" si="381"/>
        <v>0</v>
      </c>
      <c r="AA193" s="516">
        <f t="shared" si="381"/>
        <v>0</v>
      </c>
      <c r="AB193" s="516">
        <f t="shared" si="381"/>
        <v>0</v>
      </c>
      <c r="AC193" s="516">
        <f t="shared" si="381"/>
        <v>0</v>
      </c>
      <c r="AD193" s="516">
        <f t="shared" si="381"/>
        <v>0</v>
      </c>
      <c r="AE193" s="516">
        <f t="shared" si="381"/>
        <v>0</v>
      </c>
      <c r="AF193" s="516">
        <f t="shared" si="381"/>
        <v>0</v>
      </c>
      <c r="AG193" s="516">
        <f t="shared" si="381"/>
        <v>0</v>
      </c>
      <c r="AH193" s="516">
        <f t="shared" si="381"/>
        <v>0</v>
      </c>
      <c r="AI193" s="516">
        <f t="shared" si="381"/>
        <v>0</v>
      </c>
      <c r="AJ193" s="516">
        <f t="shared" si="381"/>
        <v>0</v>
      </c>
      <c r="AK193" s="516">
        <f t="shared" ref="AK193:BH193" si="382" xml:space="preserve"> AK$107</f>
        <v>0</v>
      </c>
      <c r="AL193" s="516">
        <f t="shared" si="382"/>
        <v>0</v>
      </c>
      <c r="AM193" s="516">
        <f t="shared" si="382"/>
        <v>0</v>
      </c>
      <c r="AN193" s="516">
        <f t="shared" si="382"/>
        <v>0</v>
      </c>
      <c r="AO193" s="516">
        <f t="shared" si="382"/>
        <v>0</v>
      </c>
      <c r="AP193" s="516">
        <f t="shared" si="382"/>
        <v>0</v>
      </c>
      <c r="AQ193" s="516">
        <f t="shared" si="382"/>
        <v>0</v>
      </c>
      <c r="AR193" s="516">
        <f t="shared" si="382"/>
        <v>0</v>
      </c>
      <c r="AS193" s="516">
        <f t="shared" si="382"/>
        <v>0</v>
      </c>
      <c r="AT193" s="516">
        <f t="shared" si="382"/>
        <v>0</v>
      </c>
      <c r="AU193" s="516">
        <f t="shared" si="382"/>
        <v>0</v>
      </c>
      <c r="AV193" s="516">
        <f t="shared" si="382"/>
        <v>0</v>
      </c>
      <c r="AW193" s="516">
        <f t="shared" si="382"/>
        <v>0</v>
      </c>
      <c r="AX193" s="516">
        <f t="shared" si="382"/>
        <v>0</v>
      </c>
      <c r="AY193" s="516">
        <f t="shared" si="382"/>
        <v>0</v>
      </c>
      <c r="AZ193" s="516">
        <f t="shared" si="382"/>
        <v>0</v>
      </c>
      <c r="BA193" s="516">
        <f t="shared" si="382"/>
        <v>0</v>
      </c>
      <c r="BB193" s="516">
        <f t="shared" si="382"/>
        <v>0</v>
      </c>
      <c r="BC193" s="516">
        <f t="shared" si="382"/>
        <v>0</v>
      </c>
      <c r="BD193" s="516">
        <f t="shared" si="382"/>
        <v>0</v>
      </c>
      <c r="BE193" s="516">
        <f t="shared" si="382"/>
        <v>0</v>
      </c>
      <c r="BF193" s="516">
        <f t="shared" si="382"/>
        <v>0</v>
      </c>
      <c r="BG193" s="516">
        <f t="shared" si="382"/>
        <v>0</v>
      </c>
      <c r="BH193" s="516">
        <f t="shared" si="382"/>
        <v>0</v>
      </c>
    </row>
    <row r="194" spans="1:60" s="492" customFormat="1" ht="12.9" customHeight="1" x14ac:dyDescent="0.3">
      <c r="A194" s="516"/>
      <c r="B194" s="679"/>
      <c r="C194" s="685"/>
      <c r="D194" s="610"/>
      <c r="E194" s="516" t="str">
        <f t="shared" ref="E194:AJ194" si="383" xml:space="preserve"> E$108</f>
        <v>Training Fund, production</v>
      </c>
      <c r="F194" s="516">
        <f t="shared" si="383"/>
        <v>0</v>
      </c>
      <c r="G194" s="516" t="str">
        <f t="shared" si="383"/>
        <v>$ mn</v>
      </c>
      <c r="H194" s="516">
        <f t="shared" si="383"/>
        <v>0</v>
      </c>
      <c r="I194" s="516">
        <f t="shared" si="383"/>
        <v>50.758565276269906</v>
      </c>
      <c r="J194" s="516">
        <f t="shared" si="383"/>
        <v>0</v>
      </c>
      <c r="K194" s="516">
        <f t="shared" si="383"/>
        <v>0</v>
      </c>
      <c r="L194" s="516">
        <f t="shared" si="383"/>
        <v>0</v>
      </c>
      <c r="M194" s="516">
        <f t="shared" si="383"/>
        <v>0</v>
      </c>
      <c r="N194" s="516">
        <f t="shared" si="383"/>
        <v>0</v>
      </c>
      <c r="O194" s="516">
        <f t="shared" si="383"/>
        <v>0</v>
      </c>
      <c r="P194" s="516">
        <f t="shared" si="383"/>
        <v>0</v>
      </c>
      <c r="Q194" s="516">
        <f t="shared" si="383"/>
        <v>0</v>
      </c>
      <c r="R194" s="516">
        <f t="shared" si="383"/>
        <v>0</v>
      </c>
      <c r="S194" s="516">
        <f t="shared" si="383"/>
        <v>0</v>
      </c>
      <c r="T194" s="516">
        <f t="shared" si="383"/>
        <v>0</v>
      </c>
      <c r="U194" s="516">
        <f t="shared" si="383"/>
        <v>0.81444731338872101</v>
      </c>
      <c r="V194" s="516">
        <f t="shared" si="383"/>
        <v>0.85516967905815711</v>
      </c>
      <c r="W194" s="516">
        <f t="shared" si="383"/>
        <v>0.89792816301106504</v>
      </c>
      <c r="X194" s="516">
        <f t="shared" si="383"/>
        <v>0.94282457116161833</v>
      </c>
      <c r="Y194" s="516">
        <f t="shared" si="383"/>
        <v>0.98996579971969934</v>
      </c>
      <c r="Z194" s="516">
        <f t="shared" si="383"/>
        <v>1.0394640897056844</v>
      </c>
      <c r="AA194" s="516">
        <f t="shared" si="383"/>
        <v>1.0914372941909687</v>
      </c>
      <c r="AB194" s="516">
        <f t="shared" si="383"/>
        <v>1.1460091589005172</v>
      </c>
      <c r="AC194" s="516">
        <f t="shared" si="383"/>
        <v>1.2033096168455431</v>
      </c>
      <c r="AD194" s="516">
        <f t="shared" si="383"/>
        <v>1.2634750976878202</v>
      </c>
      <c r="AE194" s="516">
        <f t="shared" si="383"/>
        <v>1.3266488525722113</v>
      </c>
      <c r="AF194" s="516">
        <f t="shared" si="383"/>
        <v>1.392981295200822</v>
      </c>
      <c r="AG194" s="516">
        <f t="shared" si="383"/>
        <v>1.4626303599608632</v>
      </c>
      <c r="AH194" s="516">
        <f t="shared" si="383"/>
        <v>1.5357618779589064</v>
      </c>
      <c r="AI194" s="516">
        <f t="shared" si="383"/>
        <v>1.6125499718568519</v>
      </c>
      <c r="AJ194" s="516">
        <f t="shared" si="383"/>
        <v>1.6931774704496945</v>
      </c>
      <c r="AK194" s="516">
        <f t="shared" ref="AK194:BH194" si="384" xml:space="preserve"> AK$108</f>
        <v>1.7778363439721792</v>
      </c>
      <c r="AL194" s="516">
        <f t="shared" si="384"/>
        <v>1.8667281611707882</v>
      </c>
      <c r="AM194" s="516">
        <f t="shared" si="384"/>
        <v>1.9600645692293277</v>
      </c>
      <c r="AN194" s="516">
        <f t="shared" si="384"/>
        <v>2.0580677976907942</v>
      </c>
      <c r="AO194" s="516">
        <f t="shared" si="384"/>
        <v>2.1609711875753339</v>
      </c>
      <c r="AP194" s="516">
        <f t="shared" si="384"/>
        <v>2.2690197469541009</v>
      </c>
      <c r="AQ194" s="516">
        <f t="shared" si="384"/>
        <v>2.3824707343018061</v>
      </c>
      <c r="AR194" s="516">
        <f t="shared" si="384"/>
        <v>2.5015942710168964</v>
      </c>
      <c r="AS194" s="516">
        <f t="shared" si="384"/>
        <v>2.6266739845677414</v>
      </c>
      <c r="AT194" s="516">
        <f t="shared" si="384"/>
        <v>2.7580076837961287</v>
      </c>
      <c r="AU194" s="516">
        <f t="shared" si="384"/>
        <v>2.8959080679859355</v>
      </c>
      <c r="AV194" s="516">
        <f t="shared" si="384"/>
        <v>3.0407034713852323</v>
      </c>
      <c r="AW194" s="516">
        <f t="shared" si="384"/>
        <v>3.1927386449544941</v>
      </c>
      <c r="AX194" s="516">
        <f t="shared" si="384"/>
        <v>0</v>
      </c>
      <c r="AY194" s="516">
        <f t="shared" si="384"/>
        <v>0</v>
      </c>
      <c r="AZ194" s="516">
        <f t="shared" si="384"/>
        <v>0</v>
      </c>
      <c r="BA194" s="516">
        <f t="shared" si="384"/>
        <v>0</v>
      </c>
      <c r="BB194" s="516">
        <f t="shared" si="384"/>
        <v>0</v>
      </c>
      <c r="BC194" s="516">
        <f t="shared" si="384"/>
        <v>0</v>
      </c>
      <c r="BD194" s="516">
        <f t="shared" si="384"/>
        <v>0</v>
      </c>
      <c r="BE194" s="516">
        <f t="shared" si="384"/>
        <v>0</v>
      </c>
      <c r="BF194" s="516">
        <f t="shared" si="384"/>
        <v>0</v>
      </c>
      <c r="BG194" s="516">
        <f t="shared" si="384"/>
        <v>0</v>
      </c>
      <c r="BH194" s="516">
        <f t="shared" si="384"/>
        <v>0</v>
      </c>
    </row>
    <row r="195" spans="1:60" s="492" customFormat="1" ht="12.9" customHeight="1" x14ac:dyDescent="0.3">
      <c r="A195" s="516"/>
      <c r="B195" s="679"/>
      <c r="C195" s="685"/>
      <c r="D195" s="610"/>
      <c r="E195" s="516"/>
      <c r="F195" s="516"/>
      <c r="G195" s="516"/>
      <c r="H195" s="516"/>
      <c r="I195" s="516"/>
      <c r="J195" s="516"/>
      <c r="K195" s="516"/>
      <c r="L195" s="516"/>
      <c r="M195" s="516"/>
      <c r="N195" s="516"/>
      <c r="O195" s="516"/>
      <c r="P195" s="516"/>
      <c r="Q195" s="516"/>
      <c r="R195" s="516"/>
      <c r="S195" s="516"/>
      <c r="T195" s="516"/>
      <c r="U195" s="516"/>
      <c r="V195" s="516"/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516"/>
      <c r="AJ195" s="516"/>
      <c r="AK195" s="516"/>
      <c r="AL195" s="516"/>
      <c r="AM195" s="516"/>
      <c r="AN195" s="516"/>
      <c r="AO195" s="516"/>
      <c r="AP195" s="516"/>
      <c r="AQ195" s="516"/>
      <c r="AR195" s="516"/>
      <c r="AS195" s="516"/>
      <c r="AT195" s="516"/>
      <c r="AU195" s="516"/>
      <c r="AV195" s="516"/>
      <c r="AW195" s="516"/>
      <c r="AX195" s="516"/>
      <c r="AY195" s="516"/>
      <c r="AZ195" s="516"/>
      <c r="BA195" s="516"/>
      <c r="BB195" s="516"/>
      <c r="BC195" s="516"/>
      <c r="BD195" s="516"/>
      <c r="BE195" s="516"/>
      <c r="BF195" s="516"/>
      <c r="BG195" s="516"/>
      <c r="BH195" s="516"/>
    </row>
    <row r="196" spans="1:60" s="492" customFormat="1" ht="12.9" customHeight="1" x14ac:dyDescent="0.3">
      <c r="A196" s="516"/>
      <c r="B196" s="679" t="s">
        <v>745</v>
      </c>
      <c r="C196" s="685"/>
      <c r="D196" s="610"/>
      <c r="E196" s="516"/>
      <c r="F196" s="516"/>
      <c r="G196" s="516"/>
      <c r="H196" s="289"/>
      <c r="I196" s="289"/>
      <c r="J196" s="289"/>
      <c r="K196" s="289"/>
      <c r="L196" s="289"/>
      <c r="M196" s="289"/>
      <c r="N196" s="289"/>
      <c r="O196" s="289"/>
      <c r="P196" s="289"/>
      <c r="Q196" s="289"/>
      <c r="R196" s="289"/>
      <c r="S196" s="289"/>
      <c r="T196" s="289"/>
      <c r="U196" s="289"/>
      <c r="V196" s="289"/>
      <c r="W196" s="289"/>
      <c r="X196" s="289"/>
      <c r="Y196" s="289"/>
      <c r="Z196" s="289"/>
      <c r="AA196" s="289"/>
      <c r="AB196" s="289"/>
      <c r="AC196" s="289"/>
      <c r="AD196" s="289"/>
      <c r="AE196" s="289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9"/>
      <c r="AP196" s="289"/>
      <c r="AQ196" s="289"/>
      <c r="AR196" s="289"/>
      <c r="AS196" s="289"/>
      <c r="AT196" s="289"/>
      <c r="AU196" s="289"/>
      <c r="AV196" s="289"/>
      <c r="AW196" s="289"/>
      <c r="AX196" s="289"/>
      <c r="AY196" s="289"/>
      <c r="AZ196" s="289"/>
      <c r="BA196" s="289"/>
      <c r="BB196" s="289"/>
      <c r="BC196" s="289"/>
      <c r="BD196" s="289"/>
      <c r="BE196" s="289"/>
      <c r="BF196" s="289"/>
      <c r="BG196" s="289"/>
      <c r="BH196" s="289"/>
    </row>
    <row r="197" spans="1:60" s="492" customFormat="1" ht="12.9" customHeight="1" x14ac:dyDescent="0.3">
      <c r="A197" s="516" t="s">
        <v>666</v>
      </c>
      <c r="B197" s="679"/>
      <c r="C197" s="685"/>
      <c r="D197" s="610"/>
      <c r="E197" s="516" t="str">
        <f t="shared" ref="E197:E203" si="385" xml:space="preserve"> E184 &amp; " - Contractor"</f>
        <v>Revenue after royalty - Contractor</v>
      </c>
      <c r="F197" s="516"/>
      <c r="G197" s="516" t="str">
        <f t="shared" ref="G197:G203" si="386">G184</f>
        <v>$ mn</v>
      </c>
      <c r="H197" s="289"/>
      <c r="I197" s="289">
        <f t="shared" ref="I197:I207" si="387" xml:space="preserve"> SUM(K197:BH197)</f>
        <v>30393.711620930855</v>
      </c>
      <c r="J197" s="289"/>
      <c r="K197" s="289">
        <f t="shared" ref="K197:K203" si="388">K184</f>
        <v>0</v>
      </c>
      <c r="L197" s="289">
        <f t="shared" ref="L197:BH197" si="389">L184</f>
        <v>0</v>
      </c>
      <c r="M197" s="289">
        <f t="shared" si="389"/>
        <v>0</v>
      </c>
      <c r="N197" s="289">
        <f t="shared" si="389"/>
        <v>0</v>
      </c>
      <c r="O197" s="289">
        <f t="shared" si="389"/>
        <v>0</v>
      </c>
      <c r="P197" s="289">
        <f t="shared" si="389"/>
        <v>0</v>
      </c>
      <c r="Q197" s="289">
        <f t="shared" si="389"/>
        <v>0</v>
      </c>
      <c r="R197" s="289">
        <f t="shared" si="389"/>
        <v>0</v>
      </c>
      <c r="S197" s="289">
        <f t="shared" si="389"/>
        <v>0</v>
      </c>
      <c r="T197" s="289">
        <f t="shared" si="389"/>
        <v>313.03418177694772</v>
      </c>
      <c r="U197" s="289">
        <f t="shared" si="389"/>
        <v>775.43038743032525</v>
      </c>
      <c r="V197" s="289">
        <f t="shared" si="389"/>
        <v>790.93899517893158</v>
      </c>
      <c r="W197" s="289">
        <f t="shared" si="389"/>
        <v>806.75777508251019</v>
      </c>
      <c r="X197" s="289">
        <f t="shared" si="389"/>
        <v>822.89293058416024</v>
      </c>
      <c r="Y197" s="289">
        <f t="shared" si="389"/>
        <v>839.35078919584373</v>
      </c>
      <c r="Z197" s="289">
        <f t="shared" si="389"/>
        <v>856.13780497976063</v>
      </c>
      <c r="AA197" s="289">
        <f t="shared" si="389"/>
        <v>873.26056107935574</v>
      </c>
      <c r="AB197" s="289">
        <f t="shared" si="389"/>
        <v>890.72577230094305</v>
      </c>
      <c r="AC197" s="289">
        <f t="shared" si="389"/>
        <v>908.54028774696189</v>
      </c>
      <c r="AD197" s="289">
        <f t="shared" si="389"/>
        <v>926.71109350190102</v>
      </c>
      <c r="AE197" s="289">
        <f t="shared" si="389"/>
        <v>945.24531537193923</v>
      </c>
      <c r="AF197" s="289">
        <f t="shared" si="389"/>
        <v>964.15022167937798</v>
      </c>
      <c r="AG197" s="289">
        <f t="shared" si="389"/>
        <v>983.4332261129656</v>
      </c>
      <c r="AH197" s="289">
        <f t="shared" si="389"/>
        <v>1003.1018906352249</v>
      </c>
      <c r="AI197" s="289">
        <f t="shared" si="389"/>
        <v>1023.1639284479295</v>
      </c>
      <c r="AJ197" s="289">
        <f t="shared" si="389"/>
        <v>1043.627207016888</v>
      </c>
      <c r="AK197" s="289">
        <f t="shared" si="389"/>
        <v>1064.4997511572255</v>
      </c>
      <c r="AL197" s="289">
        <f t="shared" si="389"/>
        <v>1085.7897461803702</v>
      </c>
      <c r="AM197" s="289">
        <f t="shared" si="389"/>
        <v>1107.5055411039777</v>
      </c>
      <c r="AN197" s="289">
        <f t="shared" si="389"/>
        <v>1129.6556519260571</v>
      </c>
      <c r="AO197" s="289">
        <f t="shared" si="389"/>
        <v>1152.2487649645786</v>
      </c>
      <c r="AP197" s="289">
        <f t="shared" si="389"/>
        <v>1175.2937402638702</v>
      </c>
      <c r="AQ197" s="289">
        <f t="shared" si="389"/>
        <v>1198.7996150691474</v>
      </c>
      <c r="AR197" s="289">
        <f t="shared" si="389"/>
        <v>1222.7756073705305</v>
      </c>
      <c r="AS197" s="289">
        <f t="shared" si="389"/>
        <v>1247.2311195179411</v>
      </c>
      <c r="AT197" s="289">
        <f t="shared" si="389"/>
        <v>1272.1757419083001</v>
      </c>
      <c r="AU197" s="289">
        <f t="shared" si="389"/>
        <v>1297.6192567464659</v>
      </c>
      <c r="AV197" s="289">
        <f t="shared" si="389"/>
        <v>1323.5716418813954</v>
      </c>
      <c r="AW197" s="289">
        <f t="shared" si="389"/>
        <v>1350.0430747190233</v>
      </c>
      <c r="AX197" s="289">
        <f t="shared" si="389"/>
        <v>0</v>
      </c>
      <c r="AY197" s="289">
        <f t="shared" si="389"/>
        <v>0</v>
      </c>
      <c r="AZ197" s="289">
        <f t="shared" si="389"/>
        <v>0</v>
      </c>
      <c r="BA197" s="289">
        <f t="shared" si="389"/>
        <v>0</v>
      </c>
      <c r="BB197" s="289">
        <f t="shared" si="389"/>
        <v>0</v>
      </c>
      <c r="BC197" s="289">
        <f t="shared" si="389"/>
        <v>0</v>
      </c>
      <c r="BD197" s="289">
        <f t="shared" si="389"/>
        <v>0</v>
      </c>
      <c r="BE197" s="289">
        <f t="shared" si="389"/>
        <v>0</v>
      </c>
      <c r="BF197" s="289">
        <f t="shared" si="389"/>
        <v>0</v>
      </c>
      <c r="BG197" s="289">
        <f t="shared" si="389"/>
        <v>0</v>
      </c>
      <c r="BH197" s="289">
        <f t="shared" si="389"/>
        <v>0</v>
      </c>
    </row>
    <row r="198" spans="1:60" s="492" customFormat="1" ht="12.9" customHeight="1" x14ac:dyDescent="0.3">
      <c r="A198" s="516" t="s">
        <v>671</v>
      </c>
      <c r="B198" s="679"/>
      <c r="C198" s="685"/>
      <c r="D198" s="610"/>
      <c r="E198" s="516" t="str">
        <f t="shared" si="385"/>
        <v>Exploration costs - Contractor</v>
      </c>
      <c r="F198" s="516"/>
      <c r="G198" s="516" t="str">
        <f t="shared" si="386"/>
        <v>$ mn</v>
      </c>
      <c r="H198" s="289"/>
      <c r="I198" s="289">
        <f t="shared" si="387"/>
        <v>217.36935705600001</v>
      </c>
      <c r="J198" s="289"/>
      <c r="K198" s="289">
        <f t="shared" si="388"/>
        <v>0</v>
      </c>
      <c r="L198" s="289">
        <f t="shared" ref="L198:AQ198" si="390">L185</f>
        <v>0</v>
      </c>
      <c r="M198" s="289">
        <f t="shared" si="390"/>
        <v>0</v>
      </c>
      <c r="N198" s="289">
        <f t="shared" si="390"/>
        <v>42.448319999999995</v>
      </c>
      <c r="O198" s="289">
        <f t="shared" si="390"/>
        <v>86.594572799999995</v>
      </c>
      <c r="P198" s="289">
        <f t="shared" si="390"/>
        <v>88.326464256000008</v>
      </c>
      <c r="Q198" s="289">
        <f t="shared" si="390"/>
        <v>0</v>
      </c>
      <c r="R198" s="289">
        <f t="shared" si="390"/>
        <v>0</v>
      </c>
      <c r="S198" s="289">
        <f t="shared" si="390"/>
        <v>0</v>
      </c>
      <c r="T198" s="289">
        <f t="shared" si="390"/>
        <v>0</v>
      </c>
      <c r="U198" s="289">
        <f t="shared" si="390"/>
        <v>0</v>
      </c>
      <c r="V198" s="289">
        <f t="shared" si="390"/>
        <v>0</v>
      </c>
      <c r="W198" s="289">
        <f t="shared" si="390"/>
        <v>0</v>
      </c>
      <c r="X198" s="289">
        <f t="shared" si="390"/>
        <v>0</v>
      </c>
      <c r="Y198" s="289">
        <f t="shared" si="390"/>
        <v>0</v>
      </c>
      <c r="Z198" s="289">
        <f t="shared" si="390"/>
        <v>0</v>
      </c>
      <c r="AA198" s="289">
        <f t="shared" si="390"/>
        <v>0</v>
      </c>
      <c r="AB198" s="289">
        <f t="shared" si="390"/>
        <v>0</v>
      </c>
      <c r="AC198" s="289">
        <f t="shared" si="390"/>
        <v>0</v>
      </c>
      <c r="AD198" s="289">
        <f t="shared" si="390"/>
        <v>0</v>
      </c>
      <c r="AE198" s="289">
        <f t="shared" si="390"/>
        <v>0</v>
      </c>
      <c r="AF198" s="289">
        <f t="shared" si="390"/>
        <v>0</v>
      </c>
      <c r="AG198" s="289">
        <f t="shared" si="390"/>
        <v>0</v>
      </c>
      <c r="AH198" s="289">
        <f t="shared" si="390"/>
        <v>0</v>
      </c>
      <c r="AI198" s="289">
        <f t="shared" si="390"/>
        <v>0</v>
      </c>
      <c r="AJ198" s="289">
        <f t="shared" si="390"/>
        <v>0</v>
      </c>
      <c r="AK198" s="289">
        <f t="shared" si="390"/>
        <v>0</v>
      </c>
      <c r="AL198" s="289">
        <f t="shared" si="390"/>
        <v>0</v>
      </c>
      <c r="AM198" s="289">
        <f t="shared" si="390"/>
        <v>0</v>
      </c>
      <c r="AN198" s="289">
        <f t="shared" si="390"/>
        <v>0</v>
      </c>
      <c r="AO198" s="289">
        <f t="shared" si="390"/>
        <v>0</v>
      </c>
      <c r="AP198" s="289">
        <f t="shared" si="390"/>
        <v>0</v>
      </c>
      <c r="AQ198" s="289">
        <f t="shared" si="390"/>
        <v>0</v>
      </c>
      <c r="AR198" s="289">
        <f t="shared" ref="AR198:BH198" si="391">AR185</f>
        <v>0</v>
      </c>
      <c r="AS198" s="289">
        <f t="shared" si="391"/>
        <v>0</v>
      </c>
      <c r="AT198" s="289">
        <f t="shared" si="391"/>
        <v>0</v>
      </c>
      <c r="AU198" s="289">
        <f t="shared" si="391"/>
        <v>0</v>
      </c>
      <c r="AV198" s="289">
        <f t="shared" si="391"/>
        <v>0</v>
      </c>
      <c r="AW198" s="289">
        <f t="shared" si="391"/>
        <v>0</v>
      </c>
      <c r="AX198" s="289">
        <f t="shared" si="391"/>
        <v>0</v>
      </c>
      <c r="AY198" s="289">
        <f t="shared" si="391"/>
        <v>0</v>
      </c>
      <c r="AZ198" s="289">
        <f t="shared" si="391"/>
        <v>0</v>
      </c>
      <c r="BA198" s="289">
        <f t="shared" si="391"/>
        <v>0</v>
      </c>
      <c r="BB198" s="289">
        <f t="shared" si="391"/>
        <v>0</v>
      </c>
      <c r="BC198" s="289">
        <f t="shared" si="391"/>
        <v>0</v>
      </c>
      <c r="BD198" s="289">
        <f t="shared" si="391"/>
        <v>0</v>
      </c>
      <c r="BE198" s="289">
        <f t="shared" si="391"/>
        <v>0</v>
      </c>
      <c r="BF198" s="289">
        <f t="shared" si="391"/>
        <v>0</v>
      </c>
      <c r="BG198" s="289">
        <f t="shared" si="391"/>
        <v>0</v>
      </c>
      <c r="BH198" s="289">
        <f t="shared" si="391"/>
        <v>0</v>
      </c>
    </row>
    <row r="199" spans="1:60" s="492" customFormat="1" ht="12.9" customHeight="1" x14ac:dyDescent="0.3">
      <c r="A199" s="516" t="s">
        <v>671</v>
      </c>
      <c r="B199" s="679"/>
      <c r="C199" s="685"/>
      <c r="D199" s="610"/>
      <c r="E199" s="516" t="str">
        <f t="shared" si="385"/>
        <v>Development costs - Contractor</v>
      </c>
      <c r="F199" s="516"/>
      <c r="G199" s="516" t="str">
        <f t="shared" si="386"/>
        <v>$ mn</v>
      </c>
      <c r="H199" s="289"/>
      <c r="I199" s="289">
        <f t="shared" si="387"/>
        <v>3508.9120448103236</v>
      </c>
      <c r="J199" s="289"/>
      <c r="K199" s="289">
        <f t="shared" si="388"/>
        <v>0</v>
      </c>
      <c r="L199" s="289">
        <f t="shared" ref="L199:BH199" si="392">L186</f>
        <v>0</v>
      </c>
      <c r="M199" s="289">
        <f t="shared" si="392"/>
        <v>0</v>
      </c>
      <c r="N199" s="289">
        <f t="shared" si="392"/>
        <v>0</v>
      </c>
      <c r="O199" s="289">
        <f t="shared" si="392"/>
        <v>0</v>
      </c>
      <c r="P199" s="289">
        <f t="shared" si="392"/>
        <v>0</v>
      </c>
      <c r="Q199" s="289">
        <f t="shared" si="392"/>
        <v>681.10303117086733</v>
      </c>
      <c r="R199" s="289">
        <f t="shared" si="392"/>
        <v>1042.0876376914268</v>
      </c>
      <c r="S199" s="289">
        <f t="shared" si="392"/>
        <v>1062.9293904452554</v>
      </c>
      <c r="T199" s="289">
        <f t="shared" si="392"/>
        <v>722.79198550277385</v>
      </c>
      <c r="U199" s="289">
        <f t="shared" si="392"/>
        <v>0</v>
      </c>
      <c r="V199" s="289">
        <f t="shared" si="392"/>
        <v>0</v>
      </c>
      <c r="W199" s="289">
        <f t="shared" si="392"/>
        <v>0</v>
      </c>
      <c r="X199" s="289">
        <f t="shared" si="392"/>
        <v>0</v>
      </c>
      <c r="Y199" s="289">
        <f t="shared" si="392"/>
        <v>0</v>
      </c>
      <c r="Z199" s="289">
        <f t="shared" si="392"/>
        <v>0</v>
      </c>
      <c r="AA199" s="289">
        <f t="shared" si="392"/>
        <v>0</v>
      </c>
      <c r="AB199" s="289">
        <f t="shared" si="392"/>
        <v>0</v>
      </c>
      <c r="AC199" s="289">
        <f t="shared" si="392"/>
        <v>0</v>
      </c>
      <c r="AD199" s="289">
        <f t="shared" si="392"/>
        <v>0</v>
      </c>
      <c r="AE199" s="289">
        <f t="shared" si="392"/>
        <v>0</v>
      </c>
      <c r="AF199" s="289">
        <f t="shared" si="392"/>
        <v>0</v>
      </c>
      <c r="AG199" s="289">
        <f t="shared" si="392"/>
        <v>0</v>
      </c>
      <c r="AH199" s="289">
        <f t="shared" si="392"/>
        <v>0</v>
      </c>
      <c r="AI199" s="289">
        <f t="shared" si="392"/>
        <v>0</v>
      </c>
      <c r="AJ199" s="289">
        <f t="shared" si="392"/>
        <v>0</v>
      </c>
      <c r="AK199" s="289">
        <f t="shared" si="392"/>
        <v>0</v>
      </c>
      <c r="AL199" s="289">
        <f t="shared" si="392"/>
        <v>0</v>
      </c>
      <c r="AM199" s="289">
        <f t="shared" si="392"/>
        <v>0</v>
      </c>
      <c r="AN199" s="289">
        <f t="shared" si="392"/>
        <v>0</v>
      </c>
      <c r="AO199" s="289">
        <f t="shared" si="392"/>
        <v>0</v>
      </c>
      <c r="AP199" s="289">
        <f t="shared" si="392"/>
        <v>0</v>
      </c>
      <c r="AQ199" s="289">
        <f t="shared" si="392"/>
        <v>0</v>
      </c>
      <c r="AR199" s="289">
        <f t="shared" si="392"/>
        <v>0</v>
      </c>
      <c r="AS199" s="289">
        <f t="shared" si="392"/>
        <v>0</v>
      </c>
      <c r="AT199" s="289">
        <f t="shared" si="392"/>
        <v>0</v>
      </c>
      <c r="AU199" s="289">
        <f t="shared" si="392"/>
        <v>0</v>
      </c>
      <c r="AV199" s="289">
        <f t="shared" si="392"/>
        <v>0</v>
      </c>
      <c r="AW199" s="289">
        <f t="shared" si="392"/>
        <v>0</v>
      </c>
      <c r="AX199" s="289">
        <f t="shared" si="392"/>
        <v>0</v>
      </c>
      <c r="AY199" s="289">
        <f t="shared" si="392"/>
        <v>0</v>
      </c>
      <c r="AZ199" s="289">
        <f t="shared" si="392"/>
        <v>0</v>
      </c>
      <c r="BA199" s="289">
        <f t="shared" si="392"/>
        <v>0</v>
      </c>
      <c r="BB199" s="289">
        <f t="shared" si="392"/>
        <v>0</v>
      </c>
      <c r="BC199" s="289">
        <f t="shared" si="392"/>
        <v>0</v>
      </c>
      <c r="BD199" s="289">
        <f t="shared" si="392"/>
        <v>0</v>
      </c>
      <c r="BE199" s="289">
        <f t="shared" si="392"/>
        <v>0</v>
      </c>
      <c r="BF199" s="289">
        <f t="shared" si="392"/>
        <v>0</v>
      </c>
      <c r="BG199" s="289">
        <f t="shared" si="392"/>
        <v>0</v>
      </c>
      <c r="BH199" s="289">
        <f t="shared" si="392"/>
        <v>0</v>
      </c>
    </row>
    <row r="200" spans="1:60" s="492" customFormat="1" ht="12.9" customHeight="1" x14ac:dyDescent="0.3">
      <c r="A200" s="516" t="s">
        <v>671</v>
      </c>
      <c r="B200" s="679"/>
      <c r="C200" s="685"/>
      <c r="D200" s="610"/>
      <c r="E200" s="516" t="str">
        <f t="shared" si="385"/>
        <v>Sustaining capital costs - Contractor</v>
      </c>
      <c r="F200" s="516"/>
      <c r="G200" s="516" t="str">
        <f t="shared" si="386"/>
        <v>$ mn</v>
      </c>
      <c r="H200" s="289"/>
      <c r="I200" s="289">
        <f t="shared" si="387"/>
        <v>0</v>
      </c>
      <c r="J200" s="289"/>
      <c r="K200" s="289">
        <f t="shared" si="388"/>
        <v>0</v>
      </c>
      <c r="L200" s="289">
        <f t="shared" ref="L200:BH200" si="393">L187</f>
        <v>0</v>
      </c>
      <c r="M200" s="289">
        <f t="shared" si="393"/>
        <v>0</v>
      </c>
      <c r="N200" s="289">
        <f t="shared" si="393"/>
        <v>0</v>
      </c>
      <c r="O200" s="289">
        <f t="shared" si="393"/>
        <v>0</v>
      </c>
      <c r="P200" s="289">
        <f t="shared" si="393"/>
        <v>0</v>
      </c>
      <c r="Q200" s="289">
        <f t="shared" si="393"/>
        <v>0</v>
      </c>
      <c r="R200" s="289">
        <f t="shared" si="393"/>
        <v>0</v>
      </c>
      <c r="S200" s="289">
        <f t="shared" si="393"/>
        <v>0</v>
      </c>
      <c r="T200" s="289">
        <f t="shared" si="393"/>
        <v>0</v>
      </c>
      <c r="U200" s="289">
        <f t="shared" si="393"/>
        <v>0</v>
      </c>
      <c r="V200" s="289">
        <f t="shared" si="393"/>
        <v>0</v>
      </c>
      <c r="W200" s="289">
        <f t="shared" si="393"/>
        <v>0</v>
      </c>
      <c r="X200" s="289">
        <f t="shared" si="393"/>
        <v>0</v>
      </c>
      <c r="Y200" s="289">
        <f t="shared" si="393"/>
        <v>0</v>
      </c>
      <c r="Z200" s="289">
        <f t="shared" si="393"/>
        <v>0</v>
      </c>
      <c r="AA200" s="289">
        <f t="shared" si="393"/>
        <v>0</v>
      </c>
      <c r="AB200" s="289">
        <f t="shared" si="393"/>
        <v>0</v>
      </c>
      <c r="AC200" s="289">
        <f t="shared" si="393"/>
        <v>0</v>
      </c>
      <c r="AD200" s="289">
        <f t="shared" si="393"/>
        <v>0</v>
      </c>
      <c r="AE200" s="289">
        <f t="shared" si="393"/>
        <v>0</v>
      </c>
      <c r="AF200" s="289">
        <f t="shared" si="393"/>
        <v>0</v>
      </c>
      <c r="AG200" s="289">
        <f t="shared" si="393"/>
        <v>0</v>
      </c>
      <c r="AH200" s="289">
        <f t="shared" si="393"/>
        <v>0</v>
      </c>
      <c r="AI200" s="289">
        <f t="shared" si="393"/>
        <v>0</v>
      </c>
      <c r="AJ200" s="289">
        <f t="shared" si="393"/>
        <v>0</v>
      </c>
      <c r="AK200" s="289">
        <f t="shared" si="393"/>
        <v>0</v>
      </c>
      <c r="AL200" s="289">
        <f t="shared" si="393"/>
        <v>0</v>
      </c>
      <c r="AM200" s="289">
        <f t="shared" si="393"/>
        <v>0</v>
      </c>
      <c r="AN200" s="289">
        <f t="shared" si="393"/>
        <v>0</v>
      </c>
      <c r="AO200" s="289">
        <f t="shared" si="393"/>
        <v>0</v>
      </c>
      <c r="AP200" s="289">
        <f t="shared" si="393"/>
        <v>0</v>
      </c>
      <c r="AQ200" s="289">
        <f t="shared" si="393"/>
        <v>0</v>
      </c>
      <c r="AR200" s="289">
        <f t="shared" si="393"/>
        <v>0</v>
      </c>
      <c r="AS200" s="289">
        <f t="shared" si="393"/>
        <v>0</v>
      </c>
      <c r="AT200" s="289">
        <f t="shared" si="393"/>
        <v>0</v>
      </c>
      <c r="AU200" s="289">
        <f t="shared" si="393"/>
        <v>0</v>
      </c>
      <c r="AV200" s="289">
        <f t="shared" si="393"/>
        <v>0</v>
      </c>
      <c r="AW200" s="289">
        <f t="shared" si="393"/>
        <v>0</v>
      </c>
      <c r="AX200" s="289">
        <f t="shared" si="393"/>
        <v>0</v>
      </c>
      <c r="AY200" s="289">
        <f t="shared" si="393"/>
        <v>0</v>
      </c>
      <c r="AZ200" s="289">
        <f t="shared" si="393"/>
        <v>0</v>
      </c>
      <c r="BA200" s="289">
        <f t="shared" si="393"/>
        <v>0</v>
      </c>
      <c r="BB200" s="289">
        <f t="shared" si="393"/>
        <v>0</v>
      </c>
      <c r="BC200" s="289">
        <f t="shared" si="393"/>
        <v>0</v>
      </c>
      <c r="BD200" s="289">
        <f t="shared" si="393"/>
        <v>0</v>
      </c>
      <c r="BE200" s="289">
        <f t="shared" si="393"/>
        <v>0</v>
      </c>
      <c r="BF200" s="289">
        <f t="shared" si="393"/>
        <v>0</v>
      </c>
      <c r="BG200" s="289">
        <f t="shared" si="393"/>
        <v>0</v>
      </c>
      <c r="BH200" s="289">
        <f t="shared" si="393"/>
        <v>0</v>
      </c>
    </row>
    <row r="201" spans="1:60" s="492" customFormat="1" ht="12.9" customHeight="1" x14ac:dyDescent="0.3">
      <c r="A201" s="516" t="s">
        <v>671</v>
      </c>
      <c r="B201" s="679"/>
      <c r="C201" s="685"/>
      <c r="D201" s="610"/>
      <c r="E201" s="516" t="str">
        <f t="shared" si="385"/>
        <v>Operating costs - Contractor</v>
      </c>
      <c r="F201" s="516"/>
      <c r="G201" s="516" t="str">
        <f t="shared" si="386"/>
        <v>$ mn</v>
      </c>
      <c r="H201" s="289"/>
      <c r="I201" s="289">
        <f t="shared" si="387"/>
        <v>4584.2589081539181</v>
      </c>
      <c r="J201" s="289"/>
      <c r="K201" s="289">
        <f t="shared" si="388"/>
        <v>0</v>
      </c>
      <c r="L201" s="289">
        <f t="shared" ref="L201:BH201" si="394">L188</f>
        <v>0</v>
      </c>
      <c r="M201" s="289">
        <f t="shared" si="394"/>
        <v>0</v>
      </c>
      <c r="N201" s="289">
        <f t="shared" si="394"/>
        <v>0</v>
      </c>
      <c r="O201" s="289">
        <f t="shared" si="394"/>
        <v>0</v>
      </c>
      <c r="P201" s="289">
        <f t="shared" si="394"/>
        <v>0</v>
      </c>
      <c r="Q201" s="289">
        <f t="shared" si="394"/>
        <v>0</v>
      </c>
      <c r="R201" s="289">
        <f t="shared" si="394"/>
        <v>0</v>
      </c>
      <c r="S201" s="289">
        <f t="shared" si="394"/>
        <v>0</v>
      </c>
      <c r="T201" s="289">
        <f t="shared" si="394"/>
        <v>105.65813399189854</v>
      </c>
      <c r="U201" s="289">
        <f t="shared" si="394"/>
        <v>115.45096151770348</v>
      </c>
      <c r="V201" s="289">
        <f t="shared" si="394"/>
        <v>117.75998074805754</v>
      </c>
      <c r="W201" s="289">
        <f t="shared" si="394"/>
        <v>120.11518036301869</v>
      </c>
      <c r="X201" s="289">
        <f t="shared" si="394"/>
        <v>122.51748397027906</v>
      </c>
      <c r="Y201" s="289">
        <f t="shared" si="394"/>
        <v>124.96783364968465</v>
      </c>
      <c r="Z201" s="289">
        <f t="shared" si="394"/>
        <v>127.46719032267835</v>
      </c>
      <c r="AA201" s="289">
        <f t="shared" si="394"/>
        <v>130.01653412913191</v>
      </c>
      <c r="AB201" s="289">
        <f t="shared" si="394"/>
        <v>132.61686481171458</v>
      </c>
      <c r="AC201" s="289">
        <f t="shared" si="394"/>
        <v>135.26920210794887</v>
      </c>
      <c r="AD201" s="289">
        <f t="shared" si="394"/>
        <v>137.97458615010783</v>
      </c>
      <c r="AE201" s="289">
        <f t="shared" si="394"/>
        <v>140.73407787311001</v>
      </c>
      <c r="AF201" s="289">
        <f t="shared" si="394"/>
        <v>143.5487594305722</v>
      </c>
      <c r="AG201" s="289">
        <f t="shared" si="394"/>
        <v>146.41973461918366</v>
      </c>
      <c r="AH201" s="289">
        <f t="shared" si="394"/>
        <v>149.34812931156733</v>
      </c>
      <c r="AI201" s="289">
        <f t="shared" si="394"/>
        <v>152.33509189779869</v>
      </c>
      <c r="AJ201" s="289">
        <f t="shared" si="394"/>
        <v>155.38179373575466</v>
      </c>
      <c r="AK201" s="289">
        <f t="shared" si="394"/>
        <v>158.48942961046973</v>
      </c>
      <c r="AL201" s="289">
        <f t="shared" si="394"/>
        <v>161.65921820267914</v>
      </c>
      <c r="AM201" s="289">
        <f t="shared" si="394"/>
        <v>164.89240256673273</v>
      </c>
      <c r="AN201" s="289">
        <f t="shared" si="394"/>
        <v>168.19025061806738</v>
      </c>
      <c r="AO201" s="289">
        <f t="shared" si="394"/>
        <v>171.55405563042873</v>
      </c>
      <c r="AP201" s="289">
        <f t="shared" si="394"/>
        <v>174.98513674303732</v>
      </c>
      <c r="AQ201" s="289">
        <f t="shared" si="394"/>
        <v>178.48483947789808</v>
      </c>
      <c r="AR201" s="289">
        <f t="shared" si="394"/>
        <v>182.05453626745606</v>
      </c>
      <c r="AS201" s="289">
        <f t="shared" si="394"/>
        <v>185.69562699280516</v>
      </c>
      <c r="AT201" s="289">
        <f t="shared" si="394"/>
        <v>189.40953953266128</v>
      </c>
      <c r="AU201" s="289">
        <f t="shared" si="394"/>
        <v>193.19773032331449</v>
      </c>
      <c r="AV201" s="289">
        <f t="shared" si="394"/>
        <v>197.0616849297808</v>
      </c>
      <c r="AW201" s="289">
        <f t="shared" si="394"/>
        <v>201.00291862837642</v>
      </c>
      <c r="AX201" s="289">
        <f t="shared" si="394"/>
        <v>0</v>
      </c>
      <c r="AY201" s="289">
        <f t="shared" si="394"/>
        <v>0</v>
      </c>
      <c r="AZ201" s="289">
        <f t="shared" si="394"/>
        <v>0</v>
      </c>
      <c r="BA201" s="289">
        <f t="shared" si="394"/>
        <v>0</v>
      </c>
      <c r="BB201" s="289">
        <f t="shared" si="394"/>
        <v>0</v>
      </c>
      <c r="BC201" s="289">
        <f t="shared" si="394"/>
        <v>0</v>
      </c>
      <c r="BD201" s="289">
        <f t="shared" si="394"/>
        <v>0</v>
      </c>
      <c r="BE201" s="289">
        <f t="shared" si="394"/>
        <v>0</v>
      </c>
      <c r="BF201" s="289">
        <f t="shared" si="394"/>
        <v>0</v>
      </c>
      <c r="BG201" s="289">
        <f t="shared" si="394"/>
        <v>0</v>
      </c>
      <c r="BH201" s="289">
        <f t="shared" si="394"/>
        <v>0</v>
      </c>
    </row>
    <row r="202" spans="1:60" s="492" customFormat="1" ht="12.9" customHeight="1" x14ac:dyDescent="0.3">
      <c r="A202" s="516" t="s">
        <v>671</v>
      </c>
      <c r="B202" s="679"/>
      <c r="C202" s="685"/>
      <c r="D202" s="610"/>
      <c r="E202" s="516" t="str">
        <f t="shared" si="385"/>
        <v>Decommissioning costs - Contractor</v>
      </c>
      <c r="F202" s="516"/>
      <c r="G202" s="516" t="str">
        <f t="shared" si="386"/>
        <v>$ mn</v>
      </c>
      <c r="H202" s="289"/>
      <c r="I202" s="289">
        <f t="shared" si="387"/>
        <v>981.92822687813498</v>
      </c>
      <c r="J202" s="289"/>
      <c r="K202" s="289">
        <f t="shared" si="388"/>
        <v>0</v>
      </c>
      <c r="L202" s="289">
        <f t="shared" ref="L202:BH202" si="395">L189</f>
        <v>0</v>
      </c>
      <c r="M202" s="289">
        <f t="shared" si="395"/>
        <v>0</v>
      </c>
      <c r="N202" s="289">
        <f t="shared" si="395"/>
        <v>0</v>
      </c>
      <c r="O202" s="289">
        <f t="shared" si="395"/>
        <v>0</v>
      </c>
      <c r="P202" s="289">
        <f t="shared" si="395"/>
        <v>0</v>
      </c>
      <c r="Q202" s="289">
        <f t="shared" si="395"/>
        <v>0</v>
      </c>
      <c r="R202" s="289">
        <f t="shared" si="395"/>
        <v>0</v>
      </c>
      <c r="S202" s="289">
        <f t="shared" si="395"/>
        <v>0</v>
      </c>
      <c r="T202" s="289">
        <f t="shared" si="395"/>
        <v>0</v>
      </c>
      <c r="U202" s="289">
        <f t="shared" si="395"/>
        <v>0</v>
      </c>
      <c r="V202" s="289">
        <f t="shared" si="395"/>
        <v>0</v>
      </c>
      <c r="W202" s="289">
        <f t="shared" si="395"/>
        <v>0</v>
      </c>
      <c r="X202" s="289">
        <f t="shared" si="395"/>
        <v>0</v>
      </c>
      <c r="Y202" s="289">
        <f t="shared" si="395"/>
        <v>0</v>
      </c>
      <c r="Z202" s="289">
        <f t="shared" si="395"/>
        <v>0</v>
      </c>
      <c r="AA202" s="289">
        <f t="shared" si="395"/>
        <v>0</v>
      </c>
      <c r="AB202" s="289">
        <f t="shared" si="395"/>
        <v>0</v>
      </c>
      <c r="AC202" s="289">
        <f t="shared" si="395"/>
        <v>0</v>
      </c>
      <c r="AD202" s="289">
        <f t="shared" si="395"/>
        <v>0</v>
      </c>
      <c r="AE202" s="289">
        <f t="shared" si="395"/>
        <v>0</v>
      </c>
      <c r="AF202" s="289">
        <f t="shared" si="395"/>
        <v>0</v>
      </c>
      <c r="AG202" s="289">
        <f t="shared" si="395"/>
        <v>0</v>
      </c>
      <c r="AH202" s="289">
        <f t="shared" si="395"/>
        <v>0</v>
      </c>
      <c r="AI202" s="289">
        <f t="shared" si="395"/>
        <v>0</v>
      </c>
      <c r="AJ202" s="289">
        <f t="shared" si="395"/>
        <v>0</v>
      </c>
      <c r="AK202" s="289">
        <f t="shared" si="395"/>
        <v>0</v>
      </c>
      <c r="AL202" s="289">
        <f t="shared" si="395"/>
        <v>0</v>
      </c>
      <c r="AM202" s="289">
        <f t="shared" si="395"/>
        <v>0</v>
      </c>
      <c r="AN202" s="289">
        <f t="shared" si="395"/>
        <v>0</v>
      </c>
      <c r="AO202" s="289">
        <f t="shared" si="395"/>
        <v>0</v>
      </c>
      <c r="AP202" s="289">
        <f t="shared" si="395"/>
        <v>0</v>
      </c>
      <c r="AQ202" s="289">
        <f t="shared" si="395"/>
        <v>0</v>
      </c>
      <c r="AR202" s="289">
        <f t="shared" si="395"/>
        <v>0</v>
      </c>
      <c r="AS202" s="289">
        <f t="shared" si="395"/>
        <v>0</v>
      </c>
      <c r="AT202" s="289">
        <f t="shared" si="395"/>
        <v>0</v>
      </c>
      <c r="AU202" s="289">
        <f t="shared" si="395"/>
        <v>0</v>
      </c>
      <c r="AV202" s="289">
        <f t="shared" si="395"/>
        <v>0</v>
      </c>
      <c r="AW202" s="289">
        <f t="shared" si="395"/>
        <v>0</v>
      </c>
      <c r="AX202" s="289">
        <f t="shared" si="395"/>
        <v>981.92822687813498</v>
      </c>
      <c r="AY202" s="289">
        <f t="shared" si="395"/>
        <v>0</v>
      </c>
      <c r="AZ202" s="289">
        <f t="shared" si="395"/>
        <v>0</v>
      </c>
      <c r="BA202" s="289">
        <f t="shared" si="395"/>
        <v>0</v>
      </c>
      <c r="BB202" s="289">
        <f t="shared" si="395"/>
        <v>0</v>
      </c>
      <c r="BC202" s="289">
        <f t="shared" si="395"/>
        <v>0</v>
      </c>
      <c r="BD202" s="289">
        <f t="shared" si="395"/>
        <v>0</v>
      </c>
      <c r="BE202" s="289">
        <f t="shared" si="395"/>
        <v>0</v>
      </c>
      <c r="BF202" s="289">
        <f t="shared" si="395"/>
        <v>0</v>
      </c>
      <c r="BG202" s="289">
        <f t="shared" si="395"/>
        <v>0</v>
      </c>
      <c r="BH202" s="289">
        <f t="shared" si="395"/>
        <v>0</v>
      </c>
    </row>
    <row r="203" spans="1:60" s="493" customFormat="1" ht="12.9" customHeight="1" x14ac:dyDescent="0.3">
      <c r="A203" s="516" t="s">
        <v>671</v>
      </c>
      <c r="B203" s="679"/>
      <c r="C203" s="685"/>
      <c r="D203" s="610"/>
      <c r="E203" s="516" t="str">
        <f t="shared" si="385"/>
        <v>Net Decommissioning Fund payments - NEG - Contractor</v>
      </c>
      <c r="F203" s="516"/>
      <c r="G203" s="516" t="str">
        <f t="shared" si="386"/>
        <v>$ mn</v>
      </c>
      <c r="H203" s="516"/>
      <c r="I203" s="516">
        <f t="shared" si="387"/>
        <v>-58.172028316186356</v>
      </c>
      <c r="J203" s="516"/>
      <c r="K203" s="516">
        <f t="shared" si="388"/>
        <v>0</v>
      </c>
      <c r="L203" s="516">
        <f t="shared" ref="L203:BH203" si="396">L190</f>
        <v>0</v>
      </c>
      <c r="M203" s="516">
        <f t="shared" si="396"/>
        <v>0</v>
      </c>
      <c r="N203" s="516">
        <f t="shared" si="396"/>
        <v>0</v>
      </c>
      <c r="O203" s="516">
        <f t="shared" si="396"/>
        <v>0</v>
      </c>
      <c r="P203" s="516">
        <f t="shared" si="396"/>
        <v>0</v>
      </c>
      <c r="Q203" s="516">
        <f t="shared" si="396"/>
        <v>0</v>
      </c>
      <c r="R203" s="516">
        <f t="shared" si="396"/>
        <v>0</v>
      </c>
      <c r="S203" s="516">
        <f t="shared" si="396"/>
        <v>0</v>
      </c>
      <c r="T203" s="516">
        <f t="shared" si="396"/>
        <v>0</v>
      </c>
      <c r="U203" s="516">
        <f t="shared" si="396"/>
        <v>0</v>
      </c>
      <c r="V203" s="516">
        <f t="shared" si="396"/>
        <v>0</v>
      </c>
      <c r="W203" s="516">
        <f t="shared" si="396"/>
        <v>0</v>
      </c>
      <c r="X203" s="516">
        <f t="shared" si="396"/>
        <v>0</v>
      </c>
      <c r="Y203" s="516">
        <f t="shared" si="396"/>
        <v>0</v>
      </c>
      <c r="Z203" s="516">
        <f t="shared" si="396"/>
        <v>0</v>
      </c>
      <c r="AA203" s="516">
        <f t="shared" si="396"/>
        <v>0</v>
      </c>
      <c r="AB203" s="516">
        <f t="shared" si="396"/>
        <v>0</v>
      </c>
      <c r="AC203" s="516">
        <f t="shared" si="396"/>
        <v>0</v>
      </c>
      <c r="AD203" s="516">
        <f t="shared" si="396"/>
        <v>0</v>
      </c>
      <c r="AE203" s="516">
        <f t="shared" si="396"/>
        <v>0</v>
      </c>
      <c r="AF203" s="516">
        <f t="shared" si="396"/>
        <v>0</v>
      </c>
      <c r="AG203" s="516">
        <f t="shared" si="396"/>
        <v>0</v>
      </c>
      <c r="AH203" s="516">
        <f t="shared" si="396"/>
        <v>0</v>
      </c>
      <c r="AI203" s="516">
        <f t="shared" si="396"/>
        <v>70.137730491295258</v>
      </c>
      <c r="AJ203" s="516">
        <f t="shared" si="396"/>
        <v>70.118037974657327</v>
      </c>
      <c r="AK203" s="516">
        <f t="shared" si="396"/>
        <v>70.05388755040542</v>
      </c>
      <c r="AL203" s="516">
        <f t="shared" si="396"/>
        <v>69.936882805282352</v>
      </c>
      <c r="AM203" s="516">
        <f t="shared" si="396"/>
        <v>69.756141406363824</v>
      </c>
      <c r="AN203" s="516">
        <f t="shared" si="396"/>
        <v>69.497198334177256</v>
      </c>
      <c r="AO203" s="516">
        <f t="shared" si="396"/>
        <v>69.140226471730429</v>
      </c>
      <c r="AP203" s="516">
        <f t="shared" si="396"/>
        <v>68.656990949318569</v>
      </c>
      <c r="AQ203" s="516">
        <f t="shared" si="396"/>
        <v>68.005273976707713</v>
      </c>
      <c r="AR203" s="516">
        <f t="shared" si="396"/>
        <v>67.117741115498617</v>
      </c>
      <c r="AS203" s="516">
        <f t="shared" si="396"/>
        <v>65.876926550357098</v>
      </c>
      <c r="AT203" s="516">
        <f t="shared" si="396"/>
        <v>64.048619689407531</v>
      </c>
      <c r="AU203" s="516">
        <f t="shared" si="396"/>
        <v>61.04902531596818</v>
      </c>
      <c r="AV203" s="516">
        <f t="shared" si="396"/>
        <v>54.549436086967624</v>
      </c>
      <c r="AW203" s="516">
        <f t="shared" si="396"/>
        <v>0</v>
      </c>
      <c r="AX203" s="516">
        <f t="shared" si="396"/>
        <v>-996.11614703432349</v>
      </c>
      <c r="AY203" s="516">
        <f t="shared" si="396"/>
        <v>0</v>
      </c>
      <c r="AZ203" s="516">
        <f t="shared" si="396"/>
        <v>0</v>
      </c>
      <c r="BA203" s="516">
        <f t="shared" si="396"/>
        <v>0</v>
      </c>
      <c r="BB203" s="516">
        <f t="shared" si="396"/>
        <v>0</v>
      </c>
      <c r="BC203" s="516">
        <f t="shared" si="396"/>
        <v>0</v>
      </c>
      <c r="BD203" s="516">
        <f t="shared" si="396"/>
        <v>0</v>
      </c>
      <c r="BE203" s="516">
        <f t="shared" si="396"/>
        <v>0</v>
      </c>
      <c r="BF203" s="516">
        <f t="shared" si="396"/>
        <v>0</v>
      </c>
      <c r="BG203" s="516">
        <f t="shared" si="396"/>
        <v>0</v>
      </c>
      <c r="BH203" s="516">
        <f t="shared" si="396"/>
        <v>0</v>
      </c>
    </row>
    <row r="204" spans="1:60" s="492" customFormat="1" ht="12.9" customHeight="1" x14ac:dyDescent="0.3">
      <c r="A204" s="516" t="s">
        <v>671</v>
      </c>
      <c r="B204" s="679"/>
      <c r="C204" s="685"/>
      <c r="D204" s="610"/>
      <c r="E204" s="516" t="str">
        <f xml:space="preserve"> E192 &amp; " - Contractor"</f>
        <v>Training Fund, exploration - Contractor</v>
      </c>
      <c r="F204" s="516"/>
      <c r="G204" s="516" t="str">
        <f>G192</f>
        <v>$ mn</v>
      </c>
      <c r="H204" s="289" t="s">
        <v>746</v>
      </c>
      <c r="I204" s="289">
        <f t="shared" si="387"/>
        <v>1.0948238437500002</v>
      </c>
      <c r="J204" s="289"/>
      <c r="K204" s="289">
        <f t="shared" ref="K204:AP204" si="397">K192</f>
        <v>0</v>
      </c>
      <c r="L204" s="289">
        <f t="shared" si="397"/>
        <v>0</v>
      </c>
      <c r="M204" s="289">
        <f t="shared" si="397"/>
        <v>0</v>
      </c>
      <c r="N204" s="289">
        <f t="shared" si="397"/>
        <v>0.34728750000000003</v>
      </c>
      <c r="O204" s="289">
        <f t="shared" si="397"/>
        <v>0.36465187500000007</v>
      </c>
      <c r="P204" s="289">
        <f t="shared" si="397"/>
        <v>0.3828844687500001</v>
      </c>
      <c r="Q204" s="289">
        <f t="shared" si="397"/>
        <v>0</v>
      </c>
      <c r="R204" s="289">
        <f t="shared" si="397"/>
        <v>0</v>
      </c>
      <c r="S204" s="289">
        <f t="shared" si="397"/>
        <v>0</v>
      </c>
      <c r="T204" s="289">
        <f t="shared" si="397"/>
        <v>0</v>
      </c>
      <c r="U204" s="289">
        <f t="shared" si="397"/>
        <v>0</v>
      </c>
      <c r="V204" s="289">
        <f t="shared" si="397"/>
        <v>0</v>
      </c>
      <c r="W204" s="289">
        <f t="shared" si="397"/>
        <v>0</v>
      </c>
      <c r="X204" s="289">
        <f t="shared" si="397"/>
        <v>0</v>
      </c>
      <c r="Y204" s="289">
        <f t="shared" si="397"/>
        <v>0</v>
      </c>
      <c r="Z204" s="289">
        <f t="shared" si="397"/>
        <v>0</v>
      </c>
      <c r="AA204" s="289">
        <f t="shared" si="397"/>
        <v>0</v>
      </c>
      <c r="AB204" s="289">
        <f t="shared" si="397"/>
        <v>0</v>
      </c>
      <c r="AC204" s="289">
        <f t="shared" si="397"/>
        <v>0</v>
      </c>
      <c r="AD204" s="289">
        <f t="shared" si="397"/>
        <v>0</v>
      </c>
      <c r="AE204" s="289">
        <f t="shared" si="397"/>
        <v>0</v>
      </c>
      <c r="AF204" s="289">
        <f t="shared" si="397"/>
        <v>0</v>
      </c>
      <c r="AG204" s="289">
        <f t="shared" si="397"/>
        <v>0</v>
      </c>
      <c r="AH204" s="289">
        <f t="shared" si="397"/>
        <v>0</v>
      </c>
      <c r="AI204" s="289">
        <f t="shared" si="397"/>
        <v>0</v>
      </c>
      <c r="AJ204" s="289">
        <f t="shared" si="397"/>
        <v>0</v>
      </c>
      <c r="AK204" s="289">
        <f t="shared" si="397"/>
        <v>0</v>
      </c>
      <c r="AL204" s="289">
        <f t="shared" si="397"/>
        <v>0</v>
      </c>
      <c r="AM204" s="289">
        <f t="shared" si="397"/>
        <v>0</v>
      </c>
      <c r="AN204" s="289">
        <f t="shared" si="397"/>
        <v>0</v>
      </c>
      <c r="AO204" s="289">
        <f t="shared" si="397"/>
        <v>0</v>
      </c>
      <c r="AP204" s="289">
        <f t="shared" si="397"/>
        <v>0</v>
      </c>
      <c r="AQ204" s="289">
        <f t="shared" ref="AQ204:BH204" si="398">AQ192</f>
        <v>0</v>
      </c>
      <c r="AR204" s="289">
        <f t="shared" si="398"/>
        <v>0</v>
      </c>
      <c r="AS204" s="289">
        <f t="shared" si="398"/>
        <v>0</v>
      </c>
      <c r="AT204" s="289">
        <f t="shared" si="398"/>
        <v>0</v>
      </c>
      <c r="AU204" s="289">
        <f t="shared" si="398"/>
        <v>0</v>
      </c>
      <c r="AV204" s="289">
        <f t="shared" si="398"/>
        <v>0</v>
      </c>
      <c r="AW204" s="289">
        <f t="shared" si="398"/>
        <v>0</v>
      </c>
      <c r="AX204" s="289">
        <f t="shared" si="398"/>
        <v>0</v>
      </c>
      <c r="AY204" s="289">
        <f t="shared" si="398"/>
        <v>0</v>
      </c>
      <c r="AZ204" s="289">
        <f t="shared" si="398"/>
        <v>0</v>
      </c>
      <c r="BA204" s="289">
        <f t="shared" si="398"/>
        <v>0</v>
      </c>
      <c r="BB204" s="289">
        <f t="shared" si="398"/>
        <v>0</v>
      </c>
      <c r="BC204" s="289">
        <f t="shared" si="398"/>
        <v>0</v>
      </c>
      <c r="BD204" s="289">
        <f t="shared" si="398"/>
        <v>0</v>
      </c>
      <c r="BE204" s="289">
        <f t="shared" si="398"/>
        <v>0</v>
      </c>
      <c r="BF204" s="289">
        <f t="shared" si="398"/>
        <v>0</v>
      </c>
      <c r="BG204" s="289">
        <f t="shared" si="398"/>
        <v>0</v>
      </c>
      <c r="BH204" s="289">
        <f t="shared" si="398"/>
        <v>0</v>
      </c>
    </row>
    <row r="205" spans="1:60" s="492" customFormat="1" ht="12.9" customHeight="1" x14ac:dyDescent="0.3">
      <c r="A205" s="516" t="s">
        <v>671</v>
      </c>
      <c r="B205" s="679"/>
      <c r="C205" s="685"/>
      <c r="D205" s="610"/>
      <c r="E205" s="516" t="str">
        <f xml:space="preserve"> E193 &amp; " - Contractor"</f>
        <v>Training Fund, development - Contractor</v>
      </c>
      <c r="F205" s="516"/>
      <c r="G205" s="516" t="str">
        <f>G193</f>
        <v>$ mn</v>
      </c>
      <c r="H205" s="289" t="s">
        <v>746</v>
      </c>
      <c r="I205" s="289">
        <f t="shared" si="387"/>
        <v>2.8879898615244155</v>
      </c>
      <c r="J205" s="289"/>
      <c r="K205" s="289">
        <f>K193</f>
        <v>0</v>
      </c>
      <c r="L205" s="289">
        <f t="shared" ref="L205:BH205" si="399">L193</f>
        <v>0</v>
      </c>
      <c r="M205" s="289">
        <f t="shared" si="399"/>
        <v>0</v>
      </c>
      <c r="N205" s="289">
        <f t="shared" si="399"/>
        <v>0</v>
      </c>
      <c r="O205" s="289">
        <f t="shared" si="399"/>
        <v>0</v>
      </c>
      <c r="P205" s="289">
        <f t="shared" si="399"/>
        <v>0</v>
      </c>
      <c r="Q205" s="289">
        <f t="shared" si="399"/>
        <v>0.67004782031250021</v>
      </c>
      <c r="R205" s="289">
        <f t="shared" si="399"/>
        <v>0.70355021132812523</v>
      </c>
      <c r="S205" s="289">
        <f t="shared" si="399"/>
        <v>0.73872772189453151</v>
      </c>
      <c r="T205" s="289">
        <f t="shared" si="399"/>
        <v>0.77566410798925811</v>
      </c>
      <c r="U205" s="289">
        <f t="shared" si="399"/>
        <v>0</v>
      </c>
      <c r="V205" s="289">
        <f t="shared" si="399"/>
        <v>0</v>
      </c>
      <c r="W205" s="289">
        <f t="shared" si="399"/>
        <v>0</v>
      </c>
      <c r="X205" s="289">
        <f t="shared" si="399"/>
        <v>0</v>
      </c>
      <c r="Y205" s="289">
        <f t="shared" si="399"/>
        <v>0</v>
      </c>
      <c r="Z205" s="289">
        <f t="shared" si="399"/>
        <v>0</v>
      </c>
      <c r="AA205" s="289">
        <f t="shared" si="399"/>
        <v>0</v>
      </c>
      <c r="AB205" s="289">
        <f t="shared" si="399"/>
        <v>0</v>
      </c>
      <c r="AC205" s="289">
        <f t="shared" si="399"/>
        <v>0</v>
      </c>
      <c r="AD205" s="289">
        <f t="shared" si="399"/>
        <v>0</v>
      </c>
      <c r="AE205" s="289">
        <f t="shared" si="399"/>
        <v>0</v>
      </c>
      <c r="AF205" s="289">
        <f t="shared" si="399"/>
        <v>0</v>
      </c>
      <c r="AG205" s="289">
        <f t="shared" si="399"/>
        <v>0</v>
      </c>
      <c r="AH205" s="289">
        <f t="shared" si="399"/>
        <v>0</v>
      </c>
      <c r="AI205" s="289">
        <f t="shared" si="399"/>
        <v>0</v>
      </c>
      <c r="AJ205" s="289">
        <f t="shared" si="399"/>
        <v>0</v>
      </c>
      <c r="AK205" s="289">
        <f t="shared" si="399"/>
        <v>0</v>
      </c>
      <c r="AL205" s="289">
        <f t="shared" si="399"/>
        <v>0</v>
      </c>
      <c r="AM205" s="289">
        <f t="shared" si="399"/>
        <v>0</v>
      </c>
      <c r="AN205" s="289">
        <f t="shared" si="399"/>
        <v>0</v>
      </c>
      <c r="AO205" s="289">
        <f t="shared" si="399"/>
        <v>0</v>
      </c>
      <c r="AP205" s="289">
        <f t="shared" si="399"/>
        <v>0</v>
      </c>
      <c r="AQ205" s="289">
        <f t="shared" si="399"/>
        <v>0</v>
      </c>
      <c r="AR205" s="289">
        <f t="shared" si="399"/>
        <v>0</v>
      </c>
      <c r="AS205" s="289">
        <f t="shared" si="399"/>
        <v>0</v>
      </c>
      <c r="AT205" s="289">
        <f t="shared" si="399"/>
        <v>0</v>
      </c>
      <c r="AU205" s="289">
        <f t="shared" si="399"/>
        <v>0</v>
      </c>
      <c r="AV205" s="289">
        <f t="shared" si="399"/>
        <v>0</v>
      </c>
      <c r="AW205" s="289">
        <f t="shared" si="399"/>
        <v>0</v>
      </c>
      <c r="AX205" s="289">
        <f t="shared" si="399"/>
        <v>0</v>
      </c>
      <c r="AY205" s="289">
        <f t="shared" si="399"/>
        <v>0</v>
      </c>
      <c r="AZ205" s="289">
        <f t="shared" si="399"/>
        <v>0</v>
      </c>
      <c r="BA205" s="289">
        <f t="shared" si="399"/>
        <v>0</v>
      </c>
      <c r="BB205" s="289">
        <f t="shared" si="399"/>
        <v>0</v>
      </c>
      <c r="BC205" s="289">
        <f t="shared" si="399"/>
        <v>0</v>
      </c>
      <c r="BD205" s="289">
        <f t="shared" si="399"/>
        <v>0</v>
      </c>
      <c r="BE205" s="289">
        <f t="shared" si="399"/>
        <v>0</v>
      </c>
      <c r="BF205" s="289">
        <f t="shared" si="399"/>
        <v>0</v>
      </c>
      <c r="BG205" s="289">
        <f t="shared" si="399"/>
        <v>0</v>
      </c>
      <c r="BH205" s="289">
        <f t="shared" si="399"/>
        <v>0</v>
      </c>
    </row>
    <row r="206" spans="1:60" s="492" customFormat="1" ht="12.9" customHeight="1" x14ac:dyDescent="0.3">
      <c r="A206" s="516" t="s">
        <v>671</v>
      </c>
      <c r="B206" s="679"/>
      <c r="C206" s="685"/>
      <c r="D206" s="610"/>
      <c r="E206" s="516" t="str">
        <f xml:space="preserve"> E194 &amp; " - Contractor"</f>
        <v>Training Fund, production - Contractor</v>
      </c>
      <c r="F206" s="516"/>
      <c r="G206" s="516" t="str">
        <f>G194</f>
        <v>$ mn</v>
      </c>
      <c r="H206" s="289" t="s">
        <v>746</v>
      </c>
      <c r="I206" s="289">
        <f t="shared" si="387"/>
        <v>50.758565276269906</v>
      </c>
      <c r="J206" s="289"/>
      <c r="K206" s="289">
        <f>K194</f>
        <v>0</v>
      </c>
      <c r="L206" s="289">
        <f t="shared" ref="L206:BH206" si="400">L194</f>
        <v>0</v>
      </c>
      <c r="M206" s="289">
        <f t="shared" si="400"/>
        <v>0</v>
      </c>
      <c r="N206" s="289">
        <f t="shared" si="400"/>
        <v>0</v>
      </c>
      <c r="O206" s="289">
        <f t="shared" si="400"/>
        <v>0</v>
      </c>
      <c r="P206" s="289">
        <f t="shared" si="400"/>
        <v>0</v>
      </c>
      <c r="Q206" s="289">
        <f t="shared" si="400"/>
        <v>0</v>
      </c>
      <c r="R206" s="289">
        <f t="shared" si="400"/>
        <v>0</v>
      </c>
      <c r="S206" s="289">
        <f t="shared" si="400"/>
        <v>0</v>
      </c>
      <c r="T206" s="289">
        <f t="shared" si="400"/>
        <v>0</v>
      </c>
      <c r="U206" s="289">
        <f t="shared" si="400"/>
        <v>0.81444731338872101</v>
      </c>
      <c r="V206" s="289">
        <f t="shared" si="400"/>
        <v>0.85516967905815711</v>
      </c>
      <c r="W206" s="289">
        <f t="shared" si="400"/>
        <v>0.89792816301106504</v>
      </c>
      <c r="X206" s="289">
        <f t="shared" si="400"/>
        <v>0.94282457116161833</v>
      </c>
      <c r="Y206" s="289">
        <f t="shared" si="400"/>
        <v>0.98996579971969934</v>
      </c>
      <c r="Z206" s="289">
        <f t="shared" si="400"/>
        <v>1.0394640897056844</v>
      </c>
      <c r="AA206" s="289">
        <f t="shared" si="400"/>
        <v>1.0914372941909687</v>
      </c>
      <c r="AB206" s="289">
        <f t="shared" si="400"/>
        <v>1.1460091589005172</v>
      </c>
      <c r="AC206" s="289">
        <f t="shared" si="400"/>
        <v>1.2033096168455431</v>
      </c>
      <c r="AD206" s="289">
        <f t="shared" si="400"/>
        <v>1.2634750976878202</v>
      </c>
      <c r="AE206" s="289">
        <f t="shared" si="400"/>
        <v>1.3266488525722113</v>
      </c>
      <c r="AF206" s="289">
        <f t="shared" si="400"/>
        <v>1.392981295200822</v>
      </c>
      <c r="AG206" s="289">
        <f t="shared" si="400"/>
        <v>1.4626303599608632</v>
      </c>
      <c r="AH206" s="289">
        <f t="shared" si="400"/>
        <v>1.5357618779589064</v>
      </c>
      <c r="AI206" s="289">
        <f t="shared" si="400"/>
        <v>1.6125499718568519</v>
      </c>
      <c r="AJ206" s="289">
        <f t="shared" si="400"/>
        <v>1.6931774704496945</v>
      </c>
      <c r="AK206" s="289">
        <f t="shared" si="400"/>
        <v>1.7778363439721792</v>
      </c>
      <c r="AL206" s="289">
        <f t="shared" si="400"/>
        <v>1.8667281611707882</v>
      </c>
      <c r="AM206" s="289">
        <f t="shared" si="400"/>
        <v>1.9600645692293277</v>
      </c>
      <c r="AN206" s="289">
        <f t="shared" si="400"/>
        <v>2.0580677976907942</v>
      </c>
      <c r="AO206" s="289">
        <f t="shared" si="400"/>
        <v>2.1609711875753339</v>
      </c>
      <c r="AP206" s="289">
        <f t="shared" si="400"/>
        <v>2.2690197469541009</v>
      </c>
      <c r="AQ206" s="289">
        <f t="shared" si="400"/>
        <v>2.3824707343018061</v>
      </c>
      <c r="AR206" s="289">
        <f t="shared" si="400"/>
        <v>2.5015942710168964</v>
      </c>
      <c r="AS206" s="289">
        <f t="shared" si="400"/>
        <v>2.6266739845677414</v>
      </c>
      <c r="AT206" s="289">
        <f t="shared" si="400"/>
        <v>2.7580076837961287</v>
      </c>
      <c r="AU206" s="289">
        <f t="shared" si="400"/>
        <v>2.8959080679859355</v>
      </c>
      <c r="AV206" s="289">
        <f t="shared" si="400"/>
        <v>3.0407034713852323</v>
      </c>
      <c r="AW206" s="289">
        <f t="shared" si="400"/>
        <v>3.1927386449544941</v>
      </c>
      <c r="AX206" s="289">
        <f t="shared" si="400"/>
        <v>0</v>
      </c>
      <c r="AY206" s="289">
        <f t="shared" si="400"/>
        <v>0</v>
      </c>
      <c r="AZ206" s="289">
        <f t="shared" si="400"/>
        <v>0</v>
      </c>
      <c r="BA206" s="289">
        <f t="shared" si="400"/>
        <v>0</v>
      </c>
      <c r="BB206" s="289">
        <f t="shared" si="400"/>
        <v>0</v>
      </c>
      <c r="BC206" s="289">
        <f t="shared" si="400"/>
        <v>0</v>
      </c>
      <c r="BD206" s="289">
        <f t="shared" si="400"/>
        <v>0</v>
      </c>
      <c r="BE206" s="289">
        <f t="shared" si="400"/>
        <v>0</v>
      </c>
      <c r="BF206" s="289">
        <f t="shared" si="400"/>
        <v>0</v>
      </c>
      <c r="BG206" s="289">
        <f t="shared" si="400"/>
        <v>0</v>
      </c>
      <c r="BH206" s="289">
        <f t="shared" si="400"/>
        <v>0</v>
      </c>
    </row>
    <row r="207" spans="1:60" s="492" customFormat="1" ht="12.9" customHeight="1" thickBot="1" x14ac:dyDescent="0.35">
      <c r="A207" s="516"/>
      <c r="B207" s="679"/>
      <c r="C207" s="685"/>
      <c r="D207" s="610"/>
      <c r="E207" s="633" t="str">
        <f>B196</f>
        <v>Cash flow pre-finance - Contractor</v>
      </c>
      <c r="F207" s="633"/>
      <c r="G207" s="633" t="s">
        <v>74</v>
      </c>
      <c r="H207" s="650"/>
      <c r="I207" s="650">
        <f t="shared" si="387"/>
        <v>21104.673733367119</v>
      </c>
      <c r="J207" s="650"/>
      <c r="K207" s="650">
        <f t="shared" ref="K207:AP207" si="401" xml:space="preserve"> K197 - SUM(K198:K206)</f>
        <v>0</v>
      </c>
      <c r="L207" s="650">
        <f t="shared" si="401"/>
        <v>0</v>
      </c>
      <c r="M207" s="650">
        <f t="shared" si="401"/>
        <v>0</v>
      </c>
      <c r="N207" s="650">
        <f t="shared" si="401"/>
        <v>-42.795607499999996</v>
      </c>
      <c r="O207" s="650">
        <f t="shared" si="401"/>
        <v>-86.959224675000002</v>
      </c>
      <c r="P207" s="650">
        <f t="shared" si="401"/>
        <v>-88.709348724750015</v>
      </c>
      <c r="Q207" s="650">
        <f t="shared" si="401"/>
        <v>-681.77307899117977</v>
      </c>
      <c r="R207" s="650">
        <f t="shared" si="401"/>
        <v>-1042.7911879027549</v>
      </c>
      <c r="S207" s="650">
        <f t="shared" si="401"/>
        <v>-1063.6681181671499</v>
      </c>
      <c r="T207" s="650">
        <f t="shared" si="401"/>
        <v>-516.19160182571409</v>
      </c>
      <c r="U207" s="650">
        <f t="shared" si="401"/>
        <v>659.16497859923311</v>
      </c>
      <c r="V207" s="650">
        <f t="shared" si="401"/>
        <v>672.32384475181584</v>
      </c>
      <c r="W207" s="650">
        <f t="shared" si="401"/>
        <v>685.74466655648041</v>
      </c>
      <c r="X207" s="650">
        <f t="shared" si="401"/>
        <v>699.43262204271957</v>
      </c>
      <c r="Y207" s="650">
        <f t="shared" si="401"/>
        <v>713.39298974643941</v>
      </c>
      <c r="Z207" s="650">
        <f t="shared" si="401"/>
        <v>727.63115056737661</v>
      </c>
      <c r="AA207" s="650">
        <f t="shared" si="401"/>
        <v>742.15258965603289</v>
      </c>
      <c r="AB207" s="650">
        <f t="shared" si="401"/>
        <v>756.96289833032802</v>
      </c>
      <c r="AC207" s="650">
        <f t="shared" si="401"/>
        <v>772.06777602216744</v>
      </c>
      <c r="AD207" s="650">
        <f t="shared" si="401"/>
        <v>787.47303225410542</v>
      </c>
      <c r="AE207" s="650">
        <f t="shared" si="401"/>
        <v>803.184588646257</v>
      </c>
      <c r="AF207" s="650">
        <f t="shared" si="401"/>
        <v>819.20848095360498</v>
      </c>
      <c r="AG207" s="650">
        <f t="shared" si="401"/>
        <v>835.55086113382106</v>
      </c>
      <c r="AH207" s="650">
        <f t="shared" si="401"/>
        <v>852.21799944569864</v>
      </c>
      <c r="AI207" s="650">
        <f t="shared" si="401"/>
        <v>799.07855608697867</v>
      </c>
      <c r="AJ207" s="650">
        <f t="shared" si="401"/>
        <v>816.43419783602633</v>
      </c>
      <c r="AK207" s="650">
        <f t="shared" si="401"/>
        <v>834.17859765237824</v>
      </c>
      <c r="AL207" s="650">
        <f t="shared" si="401"/>
        <v>852.32691701123792</v>
      </c>
      <c r="AM207" s="650">
        <f t="shared" si="401"/>
        <v>870.89693256165185</v>
      </c>
      <c r="AN207" s="650">
        <f t="shared" si="401"/>
        <v>889.91013517612168</v>
      </c>
      <c r="AO207" s="650">
        <f t="shared" si="401"/>
        <v>909.39351167484415</v>
      </c>
      <c r="AP207" s="650">
        <f t="shared" si="401"/>
        <v>929.38259282456022</v>
      </c>
      <c r="AQ207" s="650">
        <f t="shared" ref="AQ207:BH207" si="402" xml:space="preserve"> AQ197 - SUM(AQ198:AQ206)</f>
        <v>949.92703088023984</v>
      </c>
      <c r="AR207" s="650">
        <f t="shared" si="402"/>
        <v>971.10173571655889</v>
      </c>
      <c r="AS207" s="650">
        <f t="shared" si="402"/>
        <v>993.03189199021108</v>
      </c>
      <c r="AT207" s="650">
        <f t="shared" si="402"/>
        <v>1015.9595750024351</v>
      </c>
      <c r="AU207" s="650">
        <f t="shared" si="402"/>
        <v>1040.4765930391973</v>
      </c>
      <c r="AV207" s="650">
        <f t="shared" si="402"/>
        <v>1068.9198173932618</v>
      </c>
      <c r="AW207" s="650">
        <f t="shared" si="402"/>
        <v>1145.8474174456924</v>
      </c>
      <c r="AX207" s="650">
        <f t="shared" si="402"/>
        <v>14.187920156188511</v>
      </c>
      <c r="AY207" s="650">
        <f t="shared" si="402"/>
        <v>0</v>
      </c>
      <c r="AZ207" s="650">
        <f t="shared" si="402"/>
        <v>0</v>
      </c>
      <c r="BA207" s="650">
        <f t="shared" si="402"/>
        <v>0</v>
      </c>
      <c r="BB207" s="650">
        <f t="shared" si="402"/>
        <v>0</v>
      </c>
      <c r="BC207" s="650">
        <f t="shared" si="402"/>
        <v>0</v>
      </c>
      <c r="BD207" s="650">
        <f t="shared" si="402"/>
        <v>0</v>
      </c>
      <c r="BE207" s="650">
        <f t="shared" si="402"/>
        <v>0</v>
      </c>
      <c r="BF207" s="650">
        <f t="shared" si="402"/>
        <v>0</v>
      </c>
      <c r="BG207" s="650">
        <f t="shared" si="402"/>
        <v>0</v>
      </c>
      <c r="BH207" s="650">
        <f t="shared" si="402"/>
        <v>0</v>
      </c>
    </row>
    <row r="208" spans="1:60" s="492" customFormat="1" ht="12.9" customHeight="1" x14ac:dyDescent="0.3">
      <c r="A208" s="516"/>
      <c r="B208" s="679"/>
      <c r="C208" s="685"/>
      <c r="D208" s="610"/>
      <c r="E208" s="516"/>
      <c r="F208" s="516"/>
      <c r="G208" s="516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  <c r="AA208" s="289"/>
      <c r="AB208" s="289"/>
      <c r="AC208" s="289"/>
      <c r="AD208" s="289"/>
      <c r="AE208" s="289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9"/>
      <c r="AP208" s="289"/>
      <c r="AQ208" s="289"/>
      <c r="AR208" s="289"/>
      <c r="AS208" s="289"/>
      <c r="AT208" s="289"/>
      <c r="AU208" s="289"/>
      <c r="AV208" s="289"/>
      <c r="AW208" s="289"/>
      <c r="AX208" s="289"/>
      <c r="AY208" s="289"/>
      <c r="AZ208" s="289"/>
      <c r="BA208" s="289"/>
      <c r="BB208" s="289"/>
      <c r="BC208" s="289"/>
      <c r="BD208" s="289"/>
      <c r="BE208" s="289"/>
      <c r="BF208" s="289"/>
      <c r="BG208" s="289"/>
      <c r="BH208" s="289"/>
    </row>
    <row r="209" spans="1:60" s="492" customFormat="1" ht="12.9" customHeight="1" x14ac:dyDescent="0.3">
      <c r="A209" s="470" t="s">
        <v>747</v>
      </c>
      <c r="B209" s="677"/>
      <c r="C209" s="678"/>
      <c r="D209" s="524"/>
      <c r="E209" s="470"/>
      <c r="F209" s="470"/>
      <c r="G209" s="470"/>
      <c r="H209" s="470" t="s">
        <v>748</v>
      </c>
      <c r="I209" s="470"/>
      <c r="J209" s="470"/>
      <c r="K209" s="470"/>
      <c r="L209" s="470"/>
      <c r="M209" s="470"/>
      <c r="N209" s="470"/>
      <c r="O209" s="470"/>
      <c r="P209" s="470"/>
      <c r="Q209" s="470"/>
      <c r="R209" s="470"/>
      <c r="S209" s="470"/>
      <c r="T209" s="470"/>
      <c r="U209" s="470"/>
      <c r="V209" s="470"/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470"/>
      <c r="AI209" s="470"/>
      <c r="AJ209" s="470"/>
      <c r="AK209" s="470"/>
      <c r="AL209" s="470"/>
      <c r="AM209" s="470"/>
      <c r="AN209" s="470"/>
      <c r="AO209" s="470"/>
      <c r="AP209" s="470"/>
      <c r="AQ209" s="470"/>
      <c r="AR209" s="470"/>
      <c r="AS209" s="470"/>
      <c r="AT209" s="470"/>
      <c r="AU209" s="470"/>
      <c r="AV209" s="470"/>
      <c r="AW209" s="470"/>
      <c r="AX209" s="470"/>
      <c r="AY209" s="470"/>
      <c r="AZ209" s="470"/>
      <c r="BA209" s="470"/>
      <c r="BB209" s="470"/>
      <c r="BC209" s="470"/>
      <c r="BD209" s="470"/>
      <c r="BE209" s="470"/>
      <c r="BF209" s="470"/>
      <c r="BG209" s="470"/>
      <c r="BH209" s="470"/>
    </row>
    <row r="210" spans="1:60" s="492" customFormat="1" ht="12.9" customHeight="1" x14ac:dyDescent="0.3">
      <c r="A210" s="516"/>
      <c r="B210" s="679" t="s">
        <v>478</v>
      </c>
      <c r="C210" s="685"/>
      <c r="D210" s="610"/>
      <c r="E210" s="289"/>
      <c r="F210" s="289"/>
      <c r="G210" s="289"/>
      <c r="H210" s="543"/>
      <c r="I210" s="289"/>
      <c r="J210" s="289"/>
      <c r="K210" s="289"/>
      <c r="L210" s="289"/>
      <c r="M210" s="289"/>
      <c r="N210" s="289"/>
      <c r="O210" s="289"/>
      <c r="P210" s="289"/>
      <c r="Q210" s="289"/>
      <c r="R210" s="289"/>
      <c r="S210" s="289"/>
      <c r="T210" s="289"/>
      <c r="U210" s="289"/>
      <c r="V210" s="289"/>
      <c r="W210" s="289"/>
      <c r="X210" s="289"/>
      <c r="Y210" s="289"/>
      <c r="Z210" s="289"/>
      <c r="AA210" s="289"/>
      <c r="AB210" s="289"/>
      <c r="AC210" s="289"/>
      <c r="AD210" s="289"/>
      <c r="AE210" s="289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9"/>
      <c r="AP210" s="289"/>
      <c r="AQ210" s="289"/>
      <c r="AR210" s="289"/>
      <c r="AS210" s="289"/>
      <c r="AT210" s="289"/>
      <c r="AU210" s="289"/>
      <c r="AV210" s="289"/>
      <c r="AW210" s="289"/>
      <c r="AX210" s="289"/>
      <c r="AY210" s="289"/>
      <c r="AZ210" s="289"/>
      <c r="BA210" s="289"/>
      <c r="BB210" s="289"/>
      <c r="BC210" s="289"/>
      <c r="BD210" s="289"/>
      <c r="BE210" s="289"/>
      <c r="BF210" s="289"/>
      <c r="BG210" s="289"/>
      <c r="BH210" s="289"/>
    </row>
    <row r="211" spans="1:60" s="492" customFormat="1" ht="12.9" customHeight="1" x14ac:dyDescent="0.3">
      <c r="A211" s="516"/>
      <c r="B211" s="679"/>
      <c r="C211" s="685"/>
      <c r="D211" s="610"/>
      <c r="E211" s="621" t="str">
        <f xml:space="preserve"> InpC!E$13</f>
        <v>Cost recovery limit</v>
      </c>
      <c r="F211" s="621">
        <f xml:space="preserve"> InpC!F$13</f>
        <v>0.65</v>
      </c>
      <c r="G211" s="621" t="str">
        <f xml:space="preserve"> InpC!G$13</f>
        <v>%</v>
      </c>
      <c r="H211" s="289"/>
      <c r="I211" s="289"/>
      <c r="J211" s="289"/>
      <c r="K211" s="289"/>
      <c r="L211" s="289"/>
      <c r="M211" s="289"/>
      <c r="N211" s="289"/>
      <c r="O211" s="289"/>
      <c r="P211" s="289"/>
      <c r="Q211" s="289"/>
      <c r="R211" s="289"/>
      <c r="S211" s="289"/>
      <c r="T211" s="289"/>
      <c r="U211" s="289"/>
      <c r="V211" s="289"/>
      <c r="W211" s="289"/>
      <c r="X211" s="289"/>
      <c r="Y211" s="289"/>
      <c r="Z211" s="289"/>
      <c r="AA211" s="289"/>
      <c r="AB211" s="289"/>
      <c r="AC211" s="289"/>
      <c r="AD211" s="289"/>
      <c r="AE211" s="289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9"/>
      <c r="AP211" s="289"/>
      <c r="AQ211" s="289"/>
      <c r="AR211" s="289"/>
      <c r="AS211" s="289"/>
      <c r="AT211" s="289"/>
      <c r="AU211" s="289"/>
      <c r="AV211" s="289"/>
      <c r="AW211" s="289"/>
      <c r="AX211" s="289"/>
      <c r="AY211" s="289"/>
      <c r="AZ211" s="289"/>
      <c r="BA211" s="289"/>
      <c r="BB211" s="289"/>
      <c r="BC211" s="289"/>
      <c r="BD211" s="289"/>
      <c r="BE211" s="289"/>
      <c r="BF211" s="289"/>
      <c r="BG211" s="289"/>
      <c r="BH211" s="289"/>
    </row>
    <row r="212" spans="1:60" s="492" customFormat="1" ht="12.9" customHeight="1" x14ac:dyDescent="0.3">
      <c r="A212" s="516"/>
      <c r="B212" s="679"/>
      <c r="C212" s="685"/>
      <c r="D212" s="610"/>
      <c r="E212" s="289" t="str">
        <f t="shared" ref="E212:AJ212" si="403" xml:space="preserve"> E$197</f>
        <v>Revenue after royalty - Contractor</v>
      </c>
      <c r="F212" s="289">
        <f t="shared" si="403"/>
        <v>0</v>
      </c>
      <c r="G212" s="289" t="str">
        <f t="shared" si="403"/>
        <v>$ mn</v>
      </c>
      <c r="H212" s="289">
        <f t="shared" si="403"/>
        <v>0</v>
      </c>
      <c r="I212" s="289">
        <f t="shared" si="403"/>
        <v>30393.711620930855</v>
      </c>
      <c r="J212" s="289">
        <f t="shared" si="403"/>
        <v>0</v>
      </c>
      <c r="K212" s="289">
        <f t="shared" si="403"/>
        <v>0</v>
      </c>
      <c r="L212" s="289">
        <f t="shared" si="403"/>
        <v>0</v>
      </c>
      <c r="M212" s="289">
        <f t="shared" si="403"/>
        <v>0</v>
      </c>
      <c r="N212" s="289">
        <f t="shared" si="403"/>
        <v>0</v>
      </c>
      <c r="O212" s="289">
        <f t="shared" si="403"/>
        <v>0</v>
      </c>
      <c r="P212" s="289">
        <f t="shared" si="403"/>
        <v>0</v>
      </c>
      <c r="Q212" s="289">
        <f t="shared" si="403"/>
        <v>0</v>
      </c>
      <c r="R212" s="289">
        <f t="shared" si="403"/>
        <v>0</v>
      </c>
      <c r="S212" s="289">
        <f t="shared" si="403"/>
        <v>0</v>
      </c>
      <c r="T212" s="289">
        <f t="shared" si="403"/>
        <v>313.03418177694772</v>
      </c>
      <c r="U212" s="289">
        <f t="shared" si="403"/>
        <v>775.43038743032525</v>
      </c>
      <c r="V212" s="289">
        <f t="shared" si="403"/>
        <v>790.93899517893158</v>
      </c>
      <c r="W212" s="289">
        <f t="shared" si="403"/>
        <v>806.75777508251019</v>
      </c>
      <c r="X212" s="289">
        <f t="shared" si="403"/>
        <v>822.89293058416024</v>
      </c>
      <c r="Y212" s="289">
        <f t="shared" si="403"/>
        <v>839.35078919584373</v>
      </c>
      <c r="Z212" s="289">
        <f t="shared" si="403"/>
        <v>856.13780497976063</v>
      </c>
      <c r="AA212" s="289">
        <f t="shared" si="403"/>
        <v>873.26056107935574</v>
      </c>
      <c r="AB212" s="289">
        <f t="shared" si="403"/>
        <v>890.72577230094305</v>
      </c>
      <c r="AC212" s="289">
        <f t="shared" si="403"/>
        <v>908.54028774696189</v>
      </c>
      <c r="AD212" s="289">
        <f t="shared" si="403"/>
        <v>926.71109350190102</v>
      </c>
      <c r="AE212" s="289">
        <f t="shared" si="403"/>
        <v>945.24531537193923</v>
      </c>
      <c r="AF212" s="289">
        <f t="shared" si="403"/>
        <v>964.15022167937798</v>
      </c>
      <c r="AG212" s="289">
        <f t="shared" si="403"/>
        <v>983.4332261129656</v>
      </c>
      <c r="AH212" s="289">
        <f t="shared" si="403"/>
        <v>1003.1018906352249</v>
      </c>
      <c r="AI212" s="289">
        <f t="shared" si="403"/>
        <v>1023.1639284479295</v>
      </c>
      <c r="AJ212" s="289">
        <f t="shared" si="403"/>
        <v>1043.627207016888</v>
      </c>
      <c r="AK212" s="289">
        <f t="shared" ref="AK212:BH212" si="404" xml:space="preserve"> AK$197</f>
        <v>1064.4997511572255</v>
      </c>
      <c r="AL212" s="289">
        <f t="shared" si="404"/>
        <v>1085.7897461803702</v>
      </c>
      <c r="AM212" s="289">
        <f t="shared" si="404"/>
        <v>1107.5055411039777</v>
      </c>
      <c r="AN212" s="289">
        <f t="shared" si="404"/>
        <v>1129.6556519260571</v>
      </c>
      <c r="AO212" s="289">
        <f t="shared" si="404"/>
        <v>1152.2487649645786</v>
      </c>
      <c r="AP212" s="289">
        <f t="shared" si="404"/>
        <v>1175.2937402638702</v>
      </c>
      <c r="AQ212" s="289">
        <f t="shared" si="404"/>
        <v>1198.7996150691474</v>
      </c>
      <c r="AR212" s="289">
        <f t="shared" si="404"/>
        <v>1222.7756073705305</v>
      </c>
      <c r="AS212" s="289">
        <f t="shared" si="404"/>
        <v>1247.2311195179411</v>
      </c>
      <c r="AT212" s="289">
        <f t="shared" si="404"/>
        <v>1272.1757419083001</v>
      </c>
      <c r="AU212" s="289">
        <f t="shared" si="404"/>
        <v>1297.6192567464659</v>
      </c>
      <c r="AV212" s="289">
        <f t="shared" si="404"/>
        <v>1323.5716418813954</v>
      </c>
      <c r="AW212" s="289">
        <f t="shared" si="404"/>
        <v>1350.0430747190233</v>
      </c>
      <c r="AX212" s="289">
        <f t="shared" si="404"/>
        <v>0</v>
      </c>
      <c r="AY212" s="289">
        <f t="shared" si="404"/>
        <v>0</v>
      </c>
      <c r="AZ212" s="289">
        <f t="shared" si="404"/>
        <v>0</v>
      </c>
      <c r="BA212" s="289">
        <f t="shared" si="404"/>
        <v>0</v>
      </c>
      <c r="BB212" s="289">
        <f t="shared" si="404"/>
        <v>0</v>
      </c>
      <c r="BC212" s="289">
        <f t="shared" si="404"/>
        <v>0</v>
      </c>
      <c r="BD212" s="289">
        <f t="shared" si="404"/>
        <v>0</v>
      </c>
      <c r="BE212" s="289">
        <f t="shared" si="404"/>
        <v>0</v>
      </c>
      <c r="BF212" s="289">
        <f t="shared" si="404"/>
        <v>0</v>
      </c>
      <c r="BG212" s="289">
        <f t="shared" si="404"/>
        <v>0</v>
      </c>
      <c r="BH212" s="289">
        <f t="shared" si="404"/>
        <v>0</v>
      </c>
    </row>
    <row r="213" spans="1:60" s="492" customFormat="1" ht="12.9" customHeight="1" thickBot="1" x14ac:dyDescent="0.35">
      <c r="A213" s="516"/>
      <c r="B213" s="679"/>
      <c r="C213" s="685"/>
      <c r="D213" s="610"/>
      <c r="E213" s="650" t="s">
        <v>749</v>
      </c>
      <c r="F213" s="650"/>
      <c r="G213" s="650" t="s">
        <v>74</v>
      </c>
      <c r="H213" s="650"/>
      <c r="I213" s="650">
        <f xml:space="preserve"> SUM(K213:BH213)</f>
        <v>19755.912553605052</v>
      </c>
      <c r="J213" s="650"/>
      <c r="K213" s="650">
        <f t="shared" ref="K213:AP213" si="405" xml:space="preserve"> K212 * $F211</f>
        <v>0</v>
      </c>
      <c r="L213" s="650">
        <f t="shared" si="405"/>
        <v>0</v>
      </c>
      <c r="M213" s="650">
        <f t="shared" si="405"/>
        <v>0</v>
      </c>
      <c r="N213" s="650">
        <f t="shared" si="405"/>
        <v>0</v>
      </c>
      <c r="O213" s="650">
        <f t="shared" si="405"/>
        <v>0</v>
      </c>
      <c r="P213" s="650">
        <f t="shared" si="405"/>
        <v>0</v>
      </c>
      <c r="Q213" s="650">
        <f t="shared" si="405"/>
        <v>0</v>
      </c>
      <c r="R213" s="650">
        <f t="shared" si="405"/>
        <v>0</v>
      </c>
      <c r="S213" s="650">
        <f t="shared" si="405"/>
        <v>0</v>
      </c>
      <c r="T213" s="650">
        <f t="shared" si="405"/>
        <v>203.47221815501604</v>
      </c>
      <c r="U213" s="650">
        <f t="shared" si="405"/>
        <v>504.02975182971142</v>
      </c>
      <c r="V213" s="650">
        <f t="shared" si="405"/>
        <v>514.11034686630558</v>
      </c>
      <c r="W213" s="650">
        <f t="shared" si="405"/>
        <v>524.3925538036317</v>
      </c>
      <c r="X213" s="650">
        <f t="shared" si="405"/>
        <v>534.8804048797042</v>
      </c>
      <c r="Y213" s="650">
        <f t="shared" si="405"/>
        <v>545.5780129772985</v>
      </c>
      <c r="Z213" s="650">
        <f t="shared" si="405"/>
        <v>556.48957323684442</v>
      </c>
      <c r="AA213" s="650">
        <f t="shared" si="405"/>
        <v>567.61936470158128</v>
      </c>
      <c r="AB213" s="650">
        <f t="shared" si="405"/>
        <v>578.97175199561298</v>
      </c>
      <c r="AC213" s="650">
        <f t="shared" si="405"/>
        <v>590.55118703552523</v>
      </c>
      <c r="AD213" s="650">
        <f t="shared" si="405"/>
        <v>602.36221077623566</v>
      </c>
      <c r="AE213" s="650">
        <f t="shared" si="405"/>
        <v>614.40945499176053</v>
      </c>
      <c r="AF213" s="650">
        <f t="shared" si="405"/>
        <v>626.69764409159575</v>
      </c>
      <c r="AG213" s="650">
        <f t="shared" si="405"/>
        <v>639.23159697342771</v>
      </c>
      <c r="AH213" s="650">
        <f t="shared" si="405"/>
        <v>652.01622891289617</v>
      </c>
      <c r="AI213" s="650">
        <f t="shared" si="405"/>
        <v>665.0565534911542</v>
      </c>
      <c r="AJ213" s="650">
        <f t="shared" si="405"/>
        <v>678.35768456097719</v>
      </c>
      <c r="AK213" s="650">
        <f t="shared" si="405"/>
        <v>691.92483825219665</v>
      </c>
      <c r="AL213" s="650">
        <f t="shared" si="405"/>
        <v>705.76333501724071</v>
      </c>
      <c r="AM213" s="650">
        <f t="shared" si="405"/>
        <v>719.87860171758552</v>
      </c>
      <c r="AN213" s="650">
        <f t="shared" si="405"/>
        <v>734.27617375193711</v>
      </c>
      <c r="AO213" s="650">
        <f t="shared" si="405"/>
        <v>748.96169722697618</v>
      </c>
      <c r="AP213" s="650">
        <f t="shared" si="405"/>
        <v>763.94093117151567</v>
      </c>
      <c r="AQ213" s="650">
        <f t="shared" ref="AQ213:BH213" si="406" xml:space="preserve"> AQ212 * $F211</f>
        <v>779.21974979494587</v>
      </c>
      <c r="AR213" s="650">
        <f t="shared" si="406"/>
        <v>794.80414479084482</v>
      </c>
      <c r="AS213" s="650">
        <f t="shared" si="406"/>
        <v>810.70022768666172</v>
      </c>
      <c r="AT213" s="650">
        <f t="shared" si="406"/>
        <v>826.91423224039511</v>
      </c>
      <c r="AU213" s="650">
        <f t="shared" si="406"/>
        <v>843.45251688520284</v>
      </c>
      <c r="AV213" s="650">
        <f t="shared" si="406"/>
        <v>860.32156722290699</v>
      </c>
      <c r="AW213" s="650">
        <f t="shared" si="406"/>
        <v>877.5279985673651</v>
      </c>
      <c r="AX213" s="650">
        <f t="shared" si="406"/>
        <v>0</v>
      </c>
      <c r="AY213" s="650">
        <f t="shared" si="406"/>
        <v>0</v>
      </c>
      <c r="AZ213" s="650">
        <f t="shared" si="406"/>
        <v>0</v>
      </c>
      <c r="BA213" s="650">
        <f t="shared" si="406"/>
        <v>0</v>
      </c>
      <c r="BB213" s="650">
        <f t="shared" si="406"/>
        <v>0</v>
      </c>
      <c r="BC213" s="650">
        <f t="shared" si="406"/>
        <v>0</v>
      </c>
      <c r="BD213" s="650">
        <f t="shared" si="406"/>
        <v>0</v>
      </c>
      <c r="BE213" s="650">
        <f t="shared" si="406"/>
        <v>0</v>
      </c>
      <c r="BF213" s="650">
        <f t="shared" si="406"/>
        <v>0</v>
      </c>
      <c r="BG213" s="650">
        <f t="shared" si="406"/>
        <v>0</v>
      </c>
      <c r="BH213" s="650">
        <f t="shared" si="406"/>
        <v>0</v>
      </c>
    </row>
    <row r="214" spans="1:60" s="492" customFormat="1" ht="12.9" customHeight="1" x14ac:dyDescent="0.3">
      <c r="A214" s="516"/>
      <c r="B214" s="679"/>
      <c r="C214" s="685"/>
      <c r="D214" s="610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  <c r="AA214" s="289"/>
      <c r="AB214" s="289"/>
      <c r="AC214" s="289"/>
      <c r="AD214" s="289"/>
      <c r="AE214" s="289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9"/>
      <c r="AP214" s="289"/>
      <c r="AQ214" s="289"/>
      <c r="AR214" s="289"/>
      <c r="AS214" s="289"/>
      <c r="AT214" s="289"/>
      <c r="AU214" s="289"/>
      <c r="AV214" s="289"/>
      <c r="AW214" s="289"/>
      <c r="AX214" s="289"/>
      <c r="AY214" s="289"/>
      <c r="AZ214" s="289"/>
      <c r="BA214" s="289"/>
      <c r="BB214" s="289"/>
      <c r="BC214" s="289"/>
      <c r="BD214" s="289"/>
      <c r="BE214" s="289"/>
      <c r="BF214" s="289"/>
      <c r="BG214" s="289"/>
      <c r="BH214" s="289"/>
    </row>
    <row r="215" spans="1:60" s="492" customFormat="1" ht="12.9" customHeight="1" x14ac:dyDescent="0.3">
      <c r="A215" s="516"/>
      <c r="B215" s="679" t="s">
        <v>750</v>
      </c>
      <c r="C215" s="685"/>
      <c r="D215" s="610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  <c r="P215" s="289"/>
      <c r="Q215" s="289"/>
      <c r="R215" s="289"/>
      <c r="S215" s="289"/>
      <c r="T215" s="289"/>
      <c r="U215" s="289"/>
      <c r="V215" s="289"/>
      <c r="W215" s="289"/>
      <c r="X215" s="289"/>
      <c r="Y215" s="289"/>
      <c r="Z215" s="289"/>
      <c r="AA215" s="289"/>
      <c r="AB215" s="289"/>
      <c r="AC215" s="289"/>
      <c r="AD215" s="289"/>
      <c r="AE215" s="289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9"/>
      <c r="AP215" s="289"/>
      <c r="AQ215" s="289"/>
      <c r="AR215" s="289"/>
      <c r="AS215" s="289"/>
      <c r="AT215" s="289"/>
      <c r="AU215" s="289"/>
      <c r="AV215" s="289"/>
      <c r="AW215" s="289"/>
      <c r="AX215" s="289"/>
      <c r="AY215" s="289"/>
      <c r="AZ215" s="289"/>
      <c r="BA215" s="289"/>
      <c r="BB215" s="289"/>
      <c r="BC215" s="289"/>
      <c r="BD215" s="289"/>
      <c r="BE215" s="289"/>
      <c r="BF215" s="289"/>
      <c r="BG215" s="289"/>
      <c r="BH215" s="289"/>
    </row>
    <row r="216" spans="1:60" s="492" customFormat="1" ht="12.9" customHeight="1" x14ac:dyDescent="0.3">
      <c r="A216" s="516"/>
      <c r="B216" s="679"/>
      <c r="C216" s="685" t="s">
        <v>751</v>
      </c>
      <c r="D216" s="610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  <c r="AA216" s="289"/>
      <c r="AB216" s="289"/>
      <c r="AC216" s="289"/>
      <c r="AD216" s="289"/>
      <c r="AE216" s="289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9"/>
      <c r="AP216" s="289"/>
      <c r="AQ216" s="289"/>
      <c r="AR216" s="289"/>
      <c r="AS216" s="289"/>
      <c r="AT216" s="289"/>
      <c r="AU216" s="289"/>
      <c r="AV216" s="289"/>
      <c r="AW216" s="289"/>
      <c r="AX216" s="289"/>
      <c r="AY216" s="289"/>
      <c r="AZ216" s="289"/>
      <c r="BA216" s="289"/>
      <c r="BB216" s="289"/>
      <c r="BC216" s="289"/>
      <c r="BD216" s="289"/>
      <c r="BE216" s="289"/>
      <c r="BF216" s="289"/>
      <c r="BG216" s="289"/>
      <c r="BH216" s="289"/>
    </row>
    <row r="217" spans="1:60" s="492" customFormat="1" ht="12.9" customHeight="1" x14ac:dyDescent="0.3">
      <c r="A217" s="516"/>
      <c r="B217" s="679"/>
      <c r="C217" s="685"/>
      <c r="D217" s="610"/>
      <c r="E217" s="543" t="str">
        <f xml:space="preserve"> 'Time&amp;Esc'!E$57</f>
        <v>Production period</v>
      </c>
      <c r="F217" s="543">
        <f xml:space="preserve"> 'Time&amp;Esc'!F$57</f>
        <v>0</v>
      </c>
      <c r="G217" s="543" t="str">
        <f xml:space="preserve"> 'Time&amp;Esc'!G$57</f>
        <v>flag</v>
      </c>
      <c r="H217" s="543">
        <f xml:space="preserve"> 'Time&amp;Esc'!H$57</f>
        <v>0</v>
      </c>
      <c r="I217" s="543">
        <f xml:space="preserve"> 'Time&amp;Esc'!I$57</f>
        <v>30</v>
      </c>
      <c r="J217" s="543">
        <f xml:space="preserve"> 'Time&amp;Esc'!J$57</f>
        <v>0</v>
      </c>
      <c r="K217" s="543">
        <f xml:space="preserve"> 'Time&amp;Esc'!K$57</f>
        <v>0</v>
      </c>
      <c r="L217" s="543">
        <f xml:space="preserve"> 'Time&amp;Esc'!L$57</f>
        <v>0</v>
      </c>
      <c r="M217" s="543">
        <f xml:space="preserve"> 'Time&amp;Esc'!M$57</f>
        <v>0</v>
      </c>
      <c r="N217" s="543">
        <f xml:space="preserve"> 'Time&amp;Esc'!N$57</f>
        <v>0</v>
      </c>
      <c r="O217" s="543">
        <f xml:space="preserve"> 'Time&amp;Esc'!O$57</f>
        <v>0</v>
      </c>
      <c r="P217" s="543">
        <f xml:space="preserve"> 'Time&amp;Esc'!P$57</f>
        <v>0</v>
      </c>
      <c r="Q217" s="543">
        <f xml:space="preserve"> 'Time&amp;Esc'!Q$57</f>
        <v>0</v>
      </c>
      <c r="R217" s="543">
        <f xml:space="preserve"> 'Time&amp;Esc'!R$57</f>
        <v>0</v>
      </c>
      <c r="S217" s="543">
        <f xml:space="preserve"> 'Time&amp;Esc'!S$57</f>
        <v>0</v>
      </c>
      <c r="T217" s="543">
        <f xml:space="preserve"> 'Time&amp;Esc'!T$57</f>
        <v>1</v>
      </c>
      <c r="U217" s="543">
        <f xml:space="preserve"> 'Time&amp;Esc'!U$57</f>
        <v>1</v>
      </c>
      <c r="V217" s="543">
        <f xml:space="preserve"> 'Time&amp;Esc'!V$57</f>
        <v>1</v>
      </c>
      <c r="W217" s="543">
        <f xml:space="preserve"> 'Time&amp;Esc'!W$57</f>
        <v>1</v>
      </c>
      <c r="X217" s="543">
        <f xml:space="preserve"> 'Time&amp;Esc'!X$57</f>
        <v>1</v>
      </c>
      <c r="Y217" s="543">
        <f xml:space="preserve"> 'Time&amp;Esc'!Y$57</f>
        <v>1</v>
      </c>
      <c r="Z217" s="543">
        <f xml:space="preserve"> 'Time&amp;Esc'!Z$57</f>
        <v>1</v>
      </c>
      <c r="AA217" s="543">
        <f xml:space="preserve"> 'Time&amp;Esc'!AA$57</f>
        <v>1</v>
      </c>
      <c r="AB217" s="543">
        <f xml:space="preserve"> 'Time&amp;Esc'!AB$57</f>
        <v>1</v>
      </c>
      <c r="AC217" s="543">
        <f xml:space="preserve"> 'Time&amp;Esc'!AC$57</f>
        <v>1</v>
      </c>
      <c r="AD217" s="543">
        <f xml:space="preserve"> 'Time&amp;Esc'!AD$57</f>
        <v>1</v>
      </c>
      <c r="AE217" s="543">
        <f xml:space="preserve"> 'Time&amp;Esc'!AE$57</f>
        <v>1</v>
      </c>
      <c r="AF217" s="543">
        <f xml:space="preserve"> 'Time&amp;Esc'!AF$57</f>
        <v>1</v>
      </c>
      <c r="AG217" s="543">
        <f xml:space="preserve"> 'Time&amp;Esc'!AG$57</f>
        <v>1</v>
      </c>
      <c r="AH217" s="543">
        <f xml:space="preserve"> 'Time&amp;Esc'!AH$57</f>
        <v>1</v>
      </c>
      <c r="AI217" s="543">
        <f xml:space="preserve"> 'Time&amp;Esc'!AI$57</f>
        <v>1</v>
      </c>
      <c r="AJ217" s="543">
        <f xml:space="preserve"> 'Time&amp;Esc'!AJ$57</f>
        <v>1</v>
      </c>
      <c r="AK217" s="543">
        <f xml:space="preserve"> 'Time&amp;Esc'!AK$57</f>
        <v>1</v>
      </c>
      <c r="AL217" s="543">
        <f xml:space="preserve"> 'Time&amp;Esc'!AL$57</f>
        <v>1</v>
      </c>
      <c r="AM217" s="543">
        <f xml:space="preserve"> 'Time&amp;Esc'!AM$57</f>
        <v>1</v>
      </c>
      <c r="AN217" s="543">
        <f xml:space="preserve"> 'Time&amp;Esc'!AN$57</f>
        <v>1</v>
      </c>
      <c r="AO217" s="543">
        <f xml:space="preserve"> 'Time&amp;Esc'!AO$57</f>
        <v>1</v>
      </c>
      <c r="AP217" s="543">
        <f xml:space="preserve"> 'Time&amp;Esc'!AP$57</f>
        <v>1</v>
      </c>
      <c r="AQ217" s="543">
        <f xml:space="preserve"> 'Time&amp;Esc'!AQ$57</f>
        <v>1</v>
      </c>
      <c r="AR217" s="543">
        <f xml:space="preserve"> 'Time&amp;Esc'!AR$57</f>
        <v>1</v>
      </c>
      <c r="AS217" s="543">
        <f xml:space="preserve"> 'Time&amp;Esc'!AS$57</f>
        <v>1</v>
      </c>
      <c r="AT217" s="543">
        <f xml:space="preserve"> 'Time&amp;Esc'!AT$57</f>
        <v>1</v>
      </c>
      <c r="AU217" s="543">
        <f xml:space="preserve"> 'Time&amp;Esc'!AU$57</f>
        <v>1</v>
      </c>
      <c r="AV217" s="543">
        <f xml:space="preserve"> 'Time&amp;Esc'!AV$57</f>
        <v>1</v>
      </c>
      <c r="AW217" s="543">
        <f xml:space="preserve"> 'Time&amp;Esc'!AW$57</f>
        <v>1</v>
      </c>
      <c r="AX217" s="543">
        <f xml:space="preserve"> 'Time&amp;Esc'!AX$57</f>
        <v>0</v>
      </c>
      <c r="AY217" s="543">
        <f xml:space="preserve"> 'Time&amp;Esc'!AY$57</f>
        <v>0</v>
      </c>
      <c r="AZ217" s="543">
        <f xml:space="preserve"> 'Time&amp;Esc'!AZ$57</f>
        <v>0</v>
      </c>
      <c r="BA217" s="543">
        <f xml:space="preserve"> 'Time&amp;Esc'!BA$57</f>
        <v>0</v>
      </c>
      <c r="BB217" s="543">
        <f xml:space="preserve"> 'Time&amp;Esc'!BB$57</f>
        <v>0</v>
      </c>
      <c r="BC217" s="543">
        <f xml:space="preserve"> 'Time&amp;Esc'!BC$57</f>
        <v>0</v>
      </c>
      <c r="BD217" s="543">
        <f xml:space="preserve"> 'Time&amp;Esc'!BD$57</f>
        <v>0</v>
      </c>
      <c r="BE217" s="543">
        <f xml:space="preserve"> 'Time&amp;Esc'!BE$57</f>
        <v>0</v>
      </c>
      <c r="BF217" s="543">
        <f xml:space="preserve"> 'Time&amp;Esc'!BF$57</f>
        <v>0</v>
      </c>
      <c r="BG217" s="543">
        <f xml:space="preserve"> 'Time&amp;Esc'!BG$57</f>
        <v>0</v>
      </c>
      <c r="BH217" s="543">
        <f xml:space="preserve"> 'Time&amp;Esc'!BH$57</f>
        <v>0</v>
      </c>
    </row>
    <row r="218" spans="1:60" s="493" customFormat="1" ht="12.9" customHeight="1" x14ac:dyDescent="0.3">
      <c r="A218" s="516"/>
      <c r="B218" s="472"/>
      <c r="C218" s="473"/>
      <c r="D218" s="680"/>
      <c r="E218" s="516" t="s">
        <v>752</v>
      </c>
      <c r="F218" s="516"/>
      <c r="G218" s="516" t="s">
        <v>593</v>
      </c>
      <c r="H218" s="516"/>
      <c r="I218" s="516">
        <f xml:space="preserve"> SUM(K218:BH218)</f>
        <v>1</v>
      </c>
      <c r="J218" s="516"/>
      <c r="K218" s="516">
        <f xml:space="preserve"> (SUM(K217:$BH217) = 1) * 1</f>
        <v>0</v>
      </c>
      <c r="L218" s="516">
        <f xml:space="preserve"> (SUM(L217:$BH217) = 1) * 1</f>
        <v>0</v>
      </c>
      <c r="M218" s="516">
        <f xml:space="preserve"> (SUM(M217:$BH217) = 1) * 1</f>
        <v>0</v>
      </c>
      <c r="N218" s="516">
        <f xml:space="preserve"> (SUM(N217:$BH217) = 1) * 1</f>
        <v>0</v>
      </c>
      <c r="O218" s="516">
        <f xml:space="preserve"> (SUM(O217:$BH217) = 1) * 1</f>
        <v>0</v>
      </c>
      <c r="P218" s="516">
        <f xml:space="preserve"> (SUM(P217:$BH217) = 1) * 1</f>
        <v>0</v>
      </c>
      <c r="Q218" s="516">
        <f xml:space="preserve"> (SUM(Q217:$BH217) = 1) * 1</f>
        <v>0</v>
      </c>
      <c r="R218" s="516">
        <f xml:space="preserve"> (SUM(R217:$BH217) = 1) * 1</f>
        <v>0</v>
      </c>
      <c r="S218" s="516">
        <f xml:space="preserve"> (SUM(S217:$BH217) = 1) * 1</f>
        <v>0</v>
      </c>
      <c r="T218" s="516">
        <f xml:space="preserve"> (SUM(T217:$BH217) = 1) * 1</f>
        <v>0</v>
      </c>
      <c r="U218" s="516">
        <f xml:space="preserve"> (SUM(U217:$BH217) = 1) * 1</f>
        <v>0</v>
      </c>
      <c r="V218" s="516">
        <f xml:space="preserve"> (SUM(V217:$BH217) = 1) * 1</f>
        <v>0</v>
      </c>
      <c r="W218" s="516">
        <f xml:space="preserve"> (SUM(W217:$BH217) = 1) * 1</f>
        <v>0</v>
      </c>
      <c r="X218" s="516">
        <f xml:space="preserve"> (SUM(X217:$BH217) = 1) * 1</f>
        <v>0</v>
      </c>
      <c r="Y218" s="516">
        <f xml:space="preserve"> (SUM(Y217:$BH217) = 1) * 1</f>
        <v>0</v>
      </c>
      <c r="Z218" s="516">
        <f xml:space="preserve"> (SUM(Z217:$BH217) = 1) * 1</f>
        <v>0</v>
      </c>
      <c r="AA218" s="516">
        <f xml:space="preserve"> (SUM(AA217:$BH217) = 1) * 1</f>
        <v>0</v>
      </c>
      <c r="AB218" s="516">
        <f xml:space="preserve"> (SUM(AB217:$BH217) = 1) * 1</f>
        <v>0</v>
      </c>
      <c r="AC218" s="516">
        <f xml:space="preserve"> (SUM(AC217:$BH217) = 1) * 1</f>
        <v>0</v>
      </c>
      <c r="AD218" s="516">
        <f xml:space="preserve"> (SUM(AD217:$BH217) = 1) * 1</f>
        <v>0</v>
      </c>
      <c r="AE218" s="516">
        <f xml:space="preserve"> (SUM(AE217:$BH217) = 1) * 1</f>
        <v>0</v>
      </c>
      <c r="AF218" s="516">
        <f xml:space="preserve"> (SUM(AF217:$BH217) = 1) * 1</f>
        <v>0</v>
      </c>
      <c r="AG218" s="516">
        <f xml:space="preserve"> (SUM(AG217:$BH217) = 1) * 1</f>
        <v>0</v>
      </c>
      <c r="AH218" s="516">
        <f xml:space="preserve"> (SUM(AH217:$BH217) = 1) * 1</f>
        <v>0</v>
      </c>
      <c r="AI218" s="516">
        <f xml:space="preserve"> (SUM(AI217:$BH217) = 1) * 1</f>
        <v>0</v>
      </c>
      <c r="AJ218" s="516">
        <f xml:space="preserve"> (SUM(AJ217:$BH217) = 1) * 1</f>
        <v>0</v>
      </c>
      <c r="AK218" s="516">
        <f xml:space="preserve"> (SUM(AK217:$BH217) = 1) * 1</f>
        <v>0</v>
      </c>
      <c r="AL218" s="516">
        <f xml:space="preserve"> (SUM(AL217:$BH217) = 1) * 1</f>
        <v>0</v>
      </c>
      <c r="AM218" s="516">
        <f xml:space="preserve"> (SUM(AM217:$BH217) = 1) * 1</f>
        <v>0</v>
      </c>
      <c r="AN218" s="516">
        <f xml:space="preserve"> (SUM(AN217:$BH217) = 1) * 1</f>
        <v>0</v>
      </c>
      <c r="AO218" s="516">
        <f xml:space="preserve"> (SUM(AO217:$BH217) = 1) * 1</f>
        <v>0</v>
      </c>
      <c r="AP218" s="516">
        <f xml:space="preserve"> (SUM(AP217:$BH217) = 1) * 1</f>
        <v>0</v>
      </c>
      <c r="AQ218" s="516">
        <f xml:space="preserve"> (SUM(AQ217:$BH217) = 1) * 1</f>
        <v>0</v>
      </c>
      <c r="AR218" s="516">
        <f xml:space="preserve"> (SUM(AR217:$BH217) = 1) * 1</f>
        <v>0</v>
      </c>
      <c r="AS218" s="516">
        <f xml:space="preserve"> (SUM(AS217:$BH217) = 1) * 1</f>
        <v>0</v>
      </c>
      <c r="AT218" s="516">
        <f xml:space="preserve"> (SUM(AT217:$BH217) = 1) * 1</f>
        <v>0</v>
      </c>
      <c r="AU218" s="516">
        <f xml:space="preserve"> (SUM(AU217:$BH217) = 1) * 1</f>
        <v>0</v>
      </c>
      <c r="AV218" s="516">
        <f xml:space="preserve"> (SUM(AV217:$BH217) = 1) * 1</f>
        <v>0</v>
      </c>
      <c r="AW218" s="516">
        <f xml:space="preserve"> (SUM(AW217:$BH217) = 1) * 1</f>
        <v>1</v>
      </c>
      <c r="AX218" s="516">
        <f xml:space="preserve"> (SUM(AX217:$BH217) = 1) * 1</f>
        <v>0</v>
      </c>
      <c r="AY218" s="516">
        <f xml:space="preserve"> (SUM(AY217:$BH217) = 1) * 1</f>
        <v>0</v>
      </c>
      <c r="AZ218" s="516">
        <f xml:space="preserve"> (SUM(AZ217:$BH217) = 1) * 1</f>
        <v>0</v>
      </c>
      <c r="BA218" s="516">
        <f xml:space="preserve"> (SUM(BA217:$BH217) = 1) * 1</f>
        <v>0</v>
      </c>
      <c r="BB218" s="516">
        <f xml:space="preserve"> (SUM(BB217:$BH217) = 1) * 1</f>
        <v>0</v>
      </c>
      <c r="BC218" s="516">
        <f xml:space="preserve"> (SUM(BC217:$BH217) = 1) * 1</f>
        <v>0</v>
      </c>
      <c r="BD218" s="516">
        <f xml:space="preserve"> (SUM(BD217:$BH217) = 1) * 1</f>
        <v>0</v>
      </c>
      <c r="BE218" s="516">
        <f xml:space="preserve"> (SUM(BE217:$BH217) = 1) * 1</f>
        <v>0</v>
      </c>
      <c r="BF218" s="516">
        <f xml:space="preserve"> (SUM(BF217:$BH217) = 1) * 1</f>
        <v>0</v>
      </c>
      <c r="BG218" s="516">
        <f xml:space="preserve"> (SUM(BG217:$BH217) = 1) * 1</f>
        <v>0</v>
      </c>
      <c r="BH218" s="516">
        <f xml:space="preserve"> (SUM(BH217:$BH217) = 1) * 1</f>
        <v>0</v>
      </c>
    </row>
    <row r="219" spans="1:60" s="493" customFormat="1" ht="12.9" customHeight="1" x14ac:dyDescent="0.3">
      <c r="A219" s="516"/>
      <c r="B219" s="472"/>
      <c r="C219" s="473"/>
      <c r="D219" s="680"/>
      <c r="E219" s="516"/>
      <c r="F219" s="516"/>
      <c r="G219" s="516"/>
      <c r="H219" s="516"/>
      <c r="I219" s="516"/>
      <c r="J219" s="516"/>
      <c r="K219" s="516"/>
      <c r="L219" s="516"/>
      <c r="M219" s="516"/>
      <c r="N219" s="516"/>
      <c r="O219" s="516"/>
      <c r="P219" s="516"/>
      <c r="Q219" s="516"/>
      <c r="R219" s="516"/>
      <c r="S219" s="516"/>
      <c r="T219" s="516"/>
      <c r="U219" s="516"/>
      <c r="V219" s="516"/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516"/>
      <c r="AI219" s="516"/>
      <c r="AJ219" s="516"/>
      <c r="AK219" s="516"/>
      <c r="AL219" s="516"/>
      <c r="AM219" s="516"/>
      <c r="AN219" s="516"/>
      <c r="AO219" s="516"/>
      <c r="AP219" s="516"/>
      <c r="AQ219" s="516"/>
      <c r="AR219" s="516"/>
      <c r="AS219" s="516"/>
      <c r="AT219" s="516"/>
      <c r="AU219" s="516"/>
      <c r="AV219" s="516"/>
      <c r="AW219" s="516"/>
      <c r="AX219" s="516"/>
      <c r="AY219" s="516"/>
      <c r="AZ219" s="516"/>
      <c r="BA219" s="516"/>
      <c r="BB219" s="516"/>
      <c r="BC219" s="516"/>
      <c r="BD219" s="516"/>
      <c r="BE219" s="516"/>
      <c r="BF219" s="516"/>
      <c r="BG219" s="516"/>
      <c r="BH219" s="516"/>
    </row>
    <row r="220" spans="1:60" s="492" customFormat="1" ht="12.9" customHeight="1" x14ac:dyDescent="0.3">
      <c r="A220" s="516"/>
      <c r="B220" s="679"/>
      <c r="C220" s="685" t="s">
        <v>753</v>
      </c>
      <c r="D220" s="610"/>
      <c r="E220" s="289"/>
      <c r="F220" s="289"/>
      <c r="G220" s="289"/>
      <c r="H220" s="289" t="s">
        <v>754</v>
      </c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  <c r="AA220" s="289"/>
      <c r="AB220" s="289"/>
      <c r="AC220" s="289"/>
      <c r="AD220" s="289"/>
      <c r="AE220" s="289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289"/>
      <c r="AZ220" s="289"/>
      <c r="BA220" s="289"/>
      <c r="BB220" s="289"/>
      <c r="BC220" s="289"/>
      <c r="BD220" s="289"/>
      <c r="BE220" s="289"/>
      <c r="BF220" s="289"/>
      <c r="BG220" s="289"/>
      <c r="BH220" s="289"/>
    </row>
    <row r="221" spans="1:60" s="492" customFormat="1" ht="12.9" customHeight="1" x14ac:dyDescent="0.3">
      <c r="A221" s="516"/>
      <c r="B221" s="679" t="s">
        <v>755</v>
      </c>
      <c r="C221" s="685"/>
      <c r="D221" s="610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  <c r="AA221" s="289"/>
      <c r="AB221" s="289"/>
      <c r="AC221" s="289"/>
      <c r="AD221" s="289"/>
      <c r="AE221" s="289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9"/>
      <c r="AP221" s="289"/>
      <c r="AQ221" s="289"/>
      <c r="AR221" s="289"/>
      <c r="AS221" s="289"/>
      <c r="AT221" s="289"/>
      <c r="AU221" s="289"/>
      <c r="AV221" s="289"/>
      <c r="AW221" s="289"/>
      <c r="AX221" s="289"/>
      <c r="AY221" s="289"/>
      <c r="AZ221" s="289"/>
      <c r="BA221" s="289"/>
      <c r="BB221" s="289"/>
      <c r="BC221" s="289"/>
      <c r="BD221" s="289"/>
      <c r="BE221" s="289"/>
      <c r="BF221" s="289"/>
      <c r="BG221" s="289"/>
      <c r="BH221" s="289"/>
    </row>
    <row r="222" spans="1:60" s="492" customFormat="1" ht="12.9" customHeight="1" x14ac:dyDescent="0.3">
      <c r="A222" s="516"/>
      <c r="B222" s="679"/>
      <c r="C222" s="685"/>
      <c r="D222" s="610"/>
      <c r="E222" s="289" t="str">
        <f t="shared" ref="E222:AJ222" si="407" xml:space="preserve"> E$199</f>
        <v>Development costs - Contractor</v>
      </c>
      <c r="F222" s="289">
        <f t="shared" si="407"/>
        <v>0</v>
      </c>
      <c r="G222" s="289" t="str">
        <f t="shared" si="407"/>
        <v>$ mn</v>
      </c>
      <c r="H222" s="289">
        <f t="shared" si="407"/>
        <v>0</v>
      </c>
      <c r="I222" s="289">
        <f t="shared" si="407"/>
        <v>3508.9120448103236</v>
      </c>
      <c r="J222" s="289">
        <f t="shared" si="407"/>
        <v>0</v>
      </c>
      <c r="K222" s="289">
        <f t="shared" si="407"/>
        <v>0</v>
      </c>
      <c r="L222" s="289">
        <f t="shared" si="407"/>
        <v>0</v>
      </c>
      <c r="M222" s="289">
        <f t="shared" si="407"/>
        <v>0</v>
      </c>
      <c r="N222" s="289">
        <f t="shared" si="407"/>
        <v>0</v>
      </c>
      <c r="O222" s="289">
        <f t="shared" si="407"/>
        <v>0</v>
      </c>
      <c r="P222" s="289">
        <f t="shared" si="407"/>
        <v>0</v>
      </c>
      <c r="Q222" s="289">
        <f t="shared" si="407"/>
        <v>681.10303117086733</v>
      </c>
      <c r="R222" s="289">
        <f t="shared" si="407"/>
        <v>1042.0876376914268</v>
      </c>
      <c r="S222" s="289">
        <f t="shared" si="407"/>
        <v>1062.9293904452554</v>
      </c>
      <c r="T222" s="289">
        <f t="shared" si="407"/>
        <v>722.79198550277385</v>
      </c>
      <c r="U222" s="289">
        <f t="shared" si="407"/>
        <v>0</v>
      </c>
      <c r="V222" s="289">
        <f t="shared" si="407"/>
        <v>0</v>
      </c>
      <c r="W222" s="289">
        <f t="shared" si="407"/>
        <v>0</v>
      </c>
      <c r="X222" s="289">
        <f t="shared" si="407"/>
        <v>0</v>
      </c>
      <c r="Y222" s="289">
        <f t="shared" si="407"/>
        <v>0</v>
      </c>
      <c r="Z222" s="289">
        <f t="shared" si="407"/>
        <v>0</v>
      </c>
      <c r="AA222" s="289">
        <f t="shared" si="407"/>
        <v>0</v>
      </c>
      <c r="AB222" s="289">
        <f t="shared" si="407"/>
        <v>0</v>
      </c>
      <c r="AC222" s="289">
        <f t="shared" si="407"/>
        <v>0</v>
      </c>
      <c r="AD222" s="289">
        <f t="shared" si="407"/>
        <v>0</v>
      </c>
      <c r="AE222" s="289">
        <f t="shared" si="407"/>
        <v>0</v>
      </c>
      <c r="AF222" s="289">
        <f t="shared" si="407"/>
        <v>0</v>
      </c>
      <c r="AG222" s="289">
        <f t="shared" si="407"/>
        <v>0</v>
      </c>
      <c r="AH222" s="289">
        <f t="shared" si="407"/>
        <v>0</v>
      </c>
      <c r="AI222" s="289">
        <f t="shared" si="407"/>
        <v>0</v>
      </c>
      <c r="AJ222" s="289">
        <f t="shared" si="407"/>
        <v>0</v>
      </c>
      <c r="AK222" s="289">
        <f t="shared" ref="AK222:BH222" si="408" xml:space="preserve"> AK$199</f>
        <v>0</v>
      </c>
      <c r="AL222" s="289">
        <f t="shared" si="408"/>
        <v>0</v>
      </c>
      <c r="AM222" s="289">
        <f t="shared" si="408"/>
        <v>0</v>
      </c>
      <c r="AN222" s="289">
        <f t="shared" si="408"/>
        <v>0</v>
      </c>
      <c r="AO222" s="289">
        <f t="shared" si="408"/>
        <v>0</v>
      </c>
      <c r="AP222" s="289">
        <f t="shared" si="408"/>
        <v>0</v>
      </c>
      <c r="AQ222" s="289">
        <f t="shared" si="408"/>
        <v>0</v>
      </c>
      <c r="AR222" s="289">
        <f t="shared" si="408"/>
        <v>0</v>
      </c>
      <c r="AS222" s="289">
        <f t="shared" si="408"/>
        <v>0</v>
      </c>
      <c r="AT222" s="289">
        <f t="shared" si="408"/>
        <v>0</v>
      </c>
      <c r="AU222" s="289">
        <f t="shared" si="408"/>
        <v>0</v>
      </c>
      <c r="AV222" s="289">
        <f t="shared" si="408"/>
        <v>0</v>
      </c>
      <c r="AW222" s="289">
        <f t="shared" si="408"/>
        <v>0</v>
      </c>
      <c r="AX222" s="289">
        <f t="shared" si="408"/>
        <v>0</v>
      </c>
      <c r="AY222" s="289">
        <f t="shared" si="408"/>
        <v>0</v>
      </c>
      <c r="AZ222" s="289">
        <f t="shared" si="408"/>
        <v>0</v>
      </c>
      <c r="BA222" s="289">
        <f t="shared" si="408"/>
        <v>0</v>
      </c>
      <c r="BB222" s="289">
        <f t="shared" si="408"/>
        <v>0</v>
      </c>
      <c r="BC222" s="289">
        <f t="shared" si="408"/>
        <v>0</v>
      </c>
      <c r="BD222" s="289">
        <f t="shared" si="408"/>
        <v>0</v>
      </c>
      <c r="BE222" s="289">
        <f t="shared" si="408"/>
        <v>0</v>
      </c>
      <c r="BF222" s="289">
        <f t="shared" si="408"/>
        <v>0</v>
      </c>
      <c r="BG222" s="289">
        <f t="shared" si="408"/>
        <v>0</v>
      </c>
      <c r="BH222" s="289">
        <f t="shared" si="408"/>
        <v>0</v>
      </c>
    </row>
    <row r="223" spans="1:60" s="492" customFormat="1" ht="12.9" customHeight="1" x14ac:dyDescent="0.3">
      <c r="A223" s="516"/>
      <c r="B223" s="679"/>
      <c r="C223" s="685"/>
      <c r="D223" s="610"/>
      <c r="E223" s="289" t="str">
        <f t="shared" ref="E223:AJ223" si="409" xml:space="preserve"> E$200</f>
        <v>Sustaining capital costs - Contractor</v>
      </c>
      <c r="F223" s="289">
        <f t="shared" si="409"/>
        <v>0</v>
      </c>
      <c r="G223" s="289" t="str">
        <f t="shared" si="409"/>
        <v>$ mn</v>
      </c>
      <c r="H223" s="289">
        <f t="shared" si="409"/>
        <v>0</v>
      </c>
      <c r="I223" s="289">
        <f t="shared" si="409"/>
        <v>0</v>
      </c>
      <c r="J223" s="289">
        <f t="shared" si="409"/>
        <v>0</v>
      </c>
      <c r="K223" s="289">
        <f t="shared" si="409"/>
        <v>0</v>
      </c>
      <c r="L223" s="289">
        <f t="shared" si="409"/>
        <v>0</v>
      </c>
      <c r="M223" s="289">
        <f t="shared" si="409"/>
        <v>0</v>
      </c>
      <c r="N223" s="289">
        <f t="shared" si="409"/>
        <v>0</v>
      </c>
      <c r="O223" s="289">
        <f t="shared" si="409"/>
        <v>0</v>
      </c>
      <c r="P223" s="289">
        <f t="shared" si="409"/>
        <v>0</v>
      </c>
      <c r="Q223" s="289">
        <f t="shared" si="409"/>
        <v>0</v>
      </c>
      <c r="R223" s="289">
        <f t="shared" si="409"/>
        <v>0</v>
      </c>
      <c r="S223" s="289">
        <f t="shared" si="409"/>
        <v>0</v>
      </c>
      <c r="T223" s="289">
        <f t="shared" si="409"/>
        <v>0</v>
      </c>
      <c r="U223" s="289">
        <f t="shared" si="409"/>
        <v>0</v>
      </c>
      <c r="V223" s="289">
        <f t="shared" si="409"/>
        <v>0</v>
      </c>
      <c r="W223" s="289">
        <f t="shared" si="409"/>
        <v>0</v>
      </c>
      <c r="X223" s="289">
        <f t="shared" si="409"/>
        <v>0</v>
      </c>
      <c r="Y223" s="289">
        <f t="shared" si="409"/>
        <v>0</v>
      </c>
      <c r="Z223" s="289">
        <f t="shared" si="409"/>
        <v>0</v>
      </c>
      <c r="AA223" s="289">
        <f t="shared" si="409"/>
        <v>0</v>
      </c>
      <c r="AB223" s="289">
        <f t="shared" si="409"/>
        <v>0</v>
      </c>
      <c r="AC223" s="289">
        <f t="shared" si="409"/>
        <v>0</v>
      </c>
      <c r="AD223" s="289">
        <f t="shared" si="409"/>
        <v>0</v>
      </c>
      <c r="AE223" s="289">
        <f t="shared" si="409"/>
        <v>0</v>
      </c>
      <c r="AF223" s="289">
        <f t="shared" si="409"/>
        <v>0</v>
      </c>
      <c r="AG223" s="289">
        <f t="shared" si="409"/>
        <v>0</v>
      </c>
      <c r="AH223" s="289">
        <f t="shared" si="409"/>
        <v>0</v>
      </c>
      <c r="AI223" s="289">
        <f t="shared" si="409"/>
        <v>0</v>
      </c>
      <c r="AJ223" s="289">
        <f t="shared" si="409"/>
        <v>0</v>
      </c>
      <c r="AK223" s="289">
        <f t="shared" ref="AK223:BH223" si="410" xml:space="preserve"> AK$200</f>
        <v>0</v>
      </c>
      <c r="AL223" s="289">
        <f t="shared" si="410"/>
        <v>0</v>
      </c>
      <c r="AM223" s="289">
        <f t="shared" si="410"/>
        <v>0</v>
      </c>
      <c r="AN223" s="289">
        <f t="shared" si="410"/>
        <v>0</v>
      </c>
      <c r="AO223" s="289">
        <f t="shared" si="410"/>
        <v>0</v>
      </c>
      <c r="AP223" s="289">
        <f t="shared" si="410"/>
        <v>0</v>
      </c>
      <c r="AQ223" s="289">
        <f t="shared" si="410"/>
        <v>0</v>
      </c>
      <c r="AR223" s="289">
        <f t="shared" si="410"/>
        <v>0</v>
      </c>
      <c r="AS223" s="289">
        <f t="shared" si="410"/>
        <v>0</v>
      </c>
      <c r="AT223" s="289">
        <f t="shared" si="410"/>
        <v>0</v>
      </c>
      <c r="AU223" s="289">
        <f t="shared" si="410"/>
        <v>0</v>
      </c>
      <c r="AV223" s="289">
        <f t="shared" si="410"/>
        <v>0</v>
      </c>
      <c r="AW223" s="289">
        <f t="shared" si="410"/>
        <v>0</v>
      </c>
      <c r="AX223" s="289">
        <f t="shared" si="410"/>
        <v>0</v>
      </c>
      <c r="AY223" s="289">
        <f t="shared" si="410"/>
        <v>0</v>
      </c>
      <c r="AZ223" s="289">
        <f t="shared" si="410"/>
        <v>0</v>
      </c>
      <c r="BA223" s="289">
        <f t="shared" si="410"/>
        <v>0</v>
      </c>
      <c r="BB223" s="289">
        <f t="shared" si="410"/>
        <v>0</v>
      </c>
      <c r="BC223" s="289">
        <f t="shared" si="410"/>
        <v>0</v>
      </c>
      <c r="BD223" s="289">
        <f t="shared" si="410"/>
        <v>0</v>
      </c>
      <c r="BE223" s="289">
        <f t="shared" si="410"/>
        <v>0</v>
      </c>
      <c r="BF223" s="289">
        <f t="shared" si="410"/>
        <v>0</v>
      </c>
      <c r="BG223" s="289">
        <f t="shared" si="410"/>
        <v>0</v>
      </c>
      <c r="BH223" s="289">
        <f t="shared" si="410"/>
        <v>0</v>
      </c>
    </row>
    <row r="224" spans="1:60" s="492" customFormat="1" ht="12.9" customHeight="1" thickBot="1" x14ac:dyDescent="0.35">
      <c r="A224" s="516"/>
      <c r="B224" s="679"/>
      <c r="C224" s="685"/>
      <c r="D224" s="610"/>
      <c r="E224" s="650" t="s">
        <v>756</v>
      </c>
      <c r="F224" s="650"/>
      <c r="G224" s="650" t="s">
        <v>74</v>
      </c>
      <c r="H224" s="650"/>
      <c r="I224" s="650">
        <f xml:space="preserve"> SUM(K224:BH224)</f>
        <v>3508.9120448103236</v>
      </c>
      <c r="J224" s="650"/>
      <c r="K224" s="650">
        <f t="shared" ref="K224:AP224" si="411" xml:space="preserve"> K222 + K223</f>
        <v>0</v>
      </c>
      <c r="L224" s="650">
        <f t="shared" si="411"/>
        <v>0</v>
      </c>
      <c r="M224" s="650">
        <f t="shared" si="411"/>
        <v>0</v>
      </c>
      <c r="N224" s="650">
        <f t="shared" si="411"/>
        <v>0</v>
      </c>
      <c r="O224" s="650">
        <f t="shared" si="411"/>
        <v>0</v>
      </c>
      <c r="P224" s="650">
        <f t="shared" si="411"/>
        <v>0</v>
      </c>
      <c r="Q224" s="650">
        <f t="shared" si="411"/>
        <v>681.10303117086733</v>
      </c>
      <c r="R224" s="650">
        <f t="shared" si="411"/>
        <v>1042.0876376914268</v>
      </c>
      <c r="S224" s="650">
        <f t="shared" si="411"/>
        <v>1062.9293904452554</v>
      </c>
      <c r="T224" s="650">
        <f t="shared" si="411"/>
        <v>722.79198550277385</v>
      </c>
      <c r="U224" s="650">
        <f t="shared" si="411"/>
        <v>0</v>
      </c>
      <c r="V224" s="650">
        <f t="shared" si="411"/>
        <v>0</v>
      </c>
      <c r="W224" s="650">
        <f t="shared" si="411"/>
        <v>0</v>
      </c>
      <c r="X224" s="650">
        <f t="shared" si="411"/>
        <v>0</v>
      </c>
      <c r="Y224" s="650">
        <f t="shared" si="411"/>
        <v>0</v>
      </c>
      <c r="Z224" s="650">
        <f t="shared" si="411"/>
        <v>0</v>
      </c>
      <c r="AA224" s="650">
        <f t="shared" si="411"/>
        <v>0</v>
      </c>
      <c r="AB224" s="650">
        <f t="shared" si="411"/>
        <v>0</v>
      </c>
      <c r="AC224" s="650">
        <f t="shared" si="411"/>
        <v>0</v>
      </c>
      <c r="AD224" s="650">
        <f t="shared" si="411"/>
        <v>0</v>
      </c>
      <c r="AE224" s="650">
        <f t="shared" si="411"/>
        <v>0</v>
      </c>
      <c r="AF224" s="650">
        <f t="shared" si="411"/>
        <v>0</v>
      </c>
      <c r="AG224" s="650">
        <f t="shared" si="411"/>
        <v>0</v>
      </c>
      <c r="AH224" s="650">
        <f t="shared" si="411"/>
        <v>0</v>
      </c>
      <c r="AI224" s="650">
        <f t="shared" si="411"/>
        <v>0</v>
      </c>
      <c r="AJ224" s="650">
        <f t="shared" si="411"/>
        <v>0</v>
      </c>
      <c r="AK224" s="650">
        <f t="shared" si="411"/>
        <v>0</v>
      </c>
      <c r="AL224" s="650">
        <f t="shared" si="411"/>
        <v>0</v>
      </c>
      <c r="AM224" s="650">
        <f t="shared" si="411"/>
        <v>0</v>
      </c>
      <c r="AN224" s="650">
        <f t="shared" si="411"/>
        <v>0</v>
      </c>
      <c r="AO224" s="650">
        <f t="shared" si="411"/>
        <v>0</v>
      </c>
      <c r="AP224" s="650">
        <f t="shared" si="411"/>
        <v>0</v>
      </c>
      <c r="AQ224" s="650">
        <f t="shared" ref="AQ224:BH224" si="412" xml:space="preserve"> AQ222 + AQ223</f>
        <v>0</v>
      </c>
      <c r="AR224" s="650">
        <f t="shared" si="412"/>
        <v>0</v>
      </c>
      <c r="AS224" s="650">
        <f t="shared" si="412"/>
        <v>0</v>
      </c>
      <c r="AT224" s="650">
        <f t="shared" si="412"/>
        <v>0</v>
      </c>
      <c r="AU224" s="650">
        <f t="shared" si="412"/>
        <v>0</v>
      </c>
      <c r="AV224" s="650">
        <f t="shared" si="412"/>
        <v>0</v>
      </c>
      <c r="AW224" s="650">
        <f t="shared" si="412"/>
        <v>0</v>
      </c>
      <c r="AX224" s="650">
        <f t="shared" si="412"/>
        <v>0</v>
      </c>
      <c r="AY224" s="650">
        <f t="shared" si="412"/>
        <v>0</v>
      </c>
      <c r="AZ224" s="650">
        <f t="shared" si="412"/>
        <v>0</v>
      </c>
      <c r="BA224" s="650">
        <f t="shared" si="412"/>
        <v>0</v>
      </c>
      <c r="BB224" s="650">
        <f t="shared" si="412"/>
        <v>0</v>
      </c>
      <c r="BC224" s="650">
        <f t="shared" si="412"/>
        <v>0</v>
      </c>
      <c r="BD224" s="650">
        <f t="shared" si="412"/>
        <v>0</v>
      </c>
      <c r="BE224" s="650">
        <f t="shared" si="412"/>
        <v>0</v>
      </c>
      <c r="BF224" s="650">
        <f t="shared" si="412"/>
        <v>0</v>
      </c>
      <c r="BG224" s="650">
        <f t="shared" si="412"/>
        <v>0</v>
      </c>
      <c r="BH224" s="650">
        <f t="shared" si="412"/>
        <v>0</v>
      </c>
    </row>
    <row r="225" spans="1:60" s="492" customFormat="1" ht="12.9" customHeight="1" x14ac:dyDescent="0.3">
      <c r="A225" s="516"/>
      <c r="B225" s="679"/>
      <c r="C225" s="685"/>
      <c r="D225" s="610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  <c r="AA225" s="289"/>
      <c r="AB225" s="289"/>
      <c r="AC225" s="289"/>
      <c r="AD225" s="289"/>
      <c r="AE225" s="289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9"/>
      <c r="AP225" s="289"/>
      <c r="AQ225" s="289"/>
      <c r="AR225" s="289"/>
      <c r="AS225" s="289"/>
      <c r="AT225" s="289"/>
      <c r="AU225" s="289"/>
      <c r="AV225" s="289"/>
      <c r="AW225" s="289"/>
      <c r="AX225" s="289"/>
      <c r="AY225" s="289"/>
      <c r="AZ225" s="289"/>
      <c r="BA225" s="289"/>
      <c r="BB225" s="289"/>
      <c r="BC225" s="289"/>
      <c r="BD225" s="289"/>
      <c r="BE225" s="289"/>
      <c r="BF225" s="289"/>
      <c r="BG225" s="289"/>
      <c r="BH225" s="289"/>
    </row>
    <row r="226" spans="1:60" s="492" customFormat="1" ht="12.9" customHeight="1" x14ac:dyDescent="0.3">
      <c r="A226" s="516"/>
      <c r="B226" s="679"/>
      <c r="C226" s="685" t="s">
        <v>757</v>
      </c>
      <c r="D226" s="610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  <c r="AA226" s="289"/>
      <c r="AB226" s="289"/>
      <c r="AC226" s="289"/>
      <c r="AD226" s="289"/>
      <c r="AE226" s="289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9"/>
      <c r="AP226" s="289"/>
      <c r="AQ226" s="289"/>
      <c r="AR226" s="289"/>
      <c r="AS226" s="289"/>
      <c r="AT226" s="289"/>
      <c r="AU226" s="289"/>
      <c r="AV226" s="289"/>
      <c r="AW226" s="289"/>
      <c r="AX226" s="289"/>
      <c r="AY226" s="289"/>
      <c r="AZ226" s="289"/>
      <c r="BA226" s="289"/>
      <c r="BB226" s="289"/>
      <c r="BC226" s="289"/>
      <c r="BD226" s="289"/>
      <c r="BE226" s="289"/>
      <c r="BF226" s="289"/>
      <c r="BG226" s="289"/>
      <c r="BH226" s="289"/>
    </row>
    <row r="227" spans="1:60" s="492" customFormat="1" ht="12.9" customHeight="1" x14ac:dyDescent="0.3">
      <c r="A227" s="516"/>
      <c r="B227" s="679"/>
      <c r="C227" s="685"/>
      <c r="D227" s="610"/>
      <c r="E227" s="516" t="str">
        <f t="shared" ref="E227:AJ227" si="413" xml:space="preserve"> E$224</f>
        <v>Development and sustaining capital costs - Contractor</v>
      </c>
      <c r="F227" s="516">
        <f t="shared" si="413"/>
        <v>0</v>
      </c>
      <c r="G227" s="516" t="str">
        <f t="shared" si="413"/>
        <v>$ mn</v>
      </c>
      <c r="H227" s="516">
        <f t="shared" si="413"/>
        <v>0</v>
      </c>
      <c r="I227" s="516">
        <f t="shared" si="413"/>
        <v>3508.9120448103236</v>
      </c>
      <c r="J227" s="516">
        <f t="shared" si="413"/>
        <v>0</v>
      </c>
      <c r="K227" s="516">
        <f t="shared" si="413"/>
        <v>0</v>
      </c>
      <c r="L227" s="516">
        <f t="shared" si="413"/>
        <v>0</v>
      </c>
      <c r="M227" s="516">
        <f t="shared" si="413"/>
        <v>0</v>
      </c>
      <c r="N227" s="516">
        <f t="shared" si="413"/>
        <v>0</v>
      </c>
      <c r="O227" s="516">
        <f t="shared" si="413"/>
        <v>0</v>
      </c>
      <c r="P227" s="516">
        <f t="shared" si="413"/>
        <v>0</v>
      </c>
      <c r="Q227" s="516">
        <f t="shared" si="413"/>
        <v>681.10303117086733</v>
      </c>
      <c r="R227" s="516">
        <f t="shared" si="413"/>
        <v>1042.0876376914268</v>
      </c>
      <c r="S227" s="516">
        <f t="shared" si="413"/>
        <v>1062.9293904452554</v>
      </c>
      <c r="T227" s="516">
        <f t="shared" si="413"/>
        <v>722.79198550277385</v>
      </c>
      <c r="U227" s="516">
        <f t="shared" si="413"/>
        <v>0</v>
      </c>
      <c r="V227" s="516">
        <f t="shared" si="413"/>
        <v>0</v>
      </c>
      <c r="W227" s="516">
        <f t="shared" si="413"/>
        <v>0</v>
      </c>
      <c r="X227" s="516">
        <f t="shared" si="413"/>
        <v>0</v>
      </c>
      <c r="Y227" s="516">
        <f t="shared" si="413"/>
        <v>0</v>
      </c>
      <c r="Z227" s="516">
        <f t="shared" si="413"/>
        <v>0</v>
      </c>
      <c r="AA227" s="516">
        <f t="shared" si="413"/>
        <v>0</v>
      </c>
      <c r="AB227" s="516">
        <f t="shared" si="413"/>
        <v>0</v>
      </c>
      <c r="AC227" s="516">
        <f t="shared" si="413"/>
        <v>0</v>
      </c>
      <c r="AD227" s="516">
        <f t="shared" si="413"/>
        <v>0</v>
      </c>
      <c r="AE227" s="516">
        <f t="shared" si="413"/>
        <v>0</v>
      </c>
      <c r="AF227" s="516">
        <f t="shared" si="413"/>
        <v>0</v>
      </c>
      <c r="AG227" s="516">
        <f t="shared" si="413"/>
        <v>0</v>
      </c>
      <c r="AH227" s="516">
        <f t="shared" si="413"/>
        <v>0</v>
      </c>
      <c r="AI227" s="516">
        <f t="shared" si="413"/>
        <v>0</v>
      </c>
      <c r="AJ227" s="516">
        <f t="shared" si="413"/>
        <v>0</v>
      </c>
      <c r="AK227" s="516">
        <f t="shared" ref="AK227:BH227" si="414" xml:space="preserve"> AK$224</f>
        <v>0</v>
      </c>
      <c r="AL227" s="516">
        <f t="shared" si="414"/>
        <v>0</v>
      </c>
      <c r="AM227" s="516">
        <f t="shared" si="414"/>
        <v>0</v>
      </c>
      <c r="AN227" s="516">
        <f t="shared" si="414"/>
        <v>0</v>
      </c>
      <c r="AO227" s="516">
        <f t="shared" si="414"/>
        <v>0</v>
      </c>
      <c r="AP227" s="516">
        <f t="shared" si="414"/>
        <v>0</v>
      </c>
      <c r="AQ227" s="516">
        <f t="shared" si="414"/>
        <v>0</v>
      </c>
      <c r="AR227" s="516">
        <f t="shared" si="414"/>
        <v>0</v>
      </c>
      <c r="AS227" s="516">
        <f t="shared" si="414"/>
        <v>0</v>
      </c>
      <c r="AT227" s="516">
        <f t="shared" si="414"/>
        <v>0</v>
      </c>
      <c r="AU227" s="516">
        <f t="shared" si="414"/>
        <v>0</v>
      </c>
      <c r="AV227" s="516">
        <f t="shared" si="414"/>
        <v>0</v>
      </c>
      <c r="AW227" s="516">
        <f t="shared" si="414"/>
        <v>0</v>
      </c>
      <c r="AX227" s="516">
        <f t="shared" si="414"/>
        <v>0</v>
      </c>
      <c r="AY227" s="516">
        <f t="shared" si="414"/>
        <v>0</v>
      </c>
      <c r="AZ227" s="516">
        <f t="shared" si="414"/>
        <v>0</v>
      </c>
      <c r="BA227" s="516">
        <f t="shared" si="414"/>
        <v>0</v>
      </c>
      <c r="BB227" s="516">
        <f t="shared" si="414"/>
        <v>0</v>
      </c>
      <c r="BC227" s="516">
        <f t="shared" si="414"/>
        <v>0</v>
      </c>
      <c r="BD227" s="516">
        <f t="shared" si="414"/>
        <v>0</v>
      </c>
      <c r="BE227" s="516">
        <f t="shared" si="414"/>
        <v>0</v>
      </c>
      <c r="BF227" s="516">
        <f t="shared" si="414"/>
        <v>0</v>
      </c>
      <c r="BG227" s="516">
        <f t="shared" si="414"/>
        <v>0</v>
      </c>
      <c r="BH227" s="516">
        <f t="shared" si="414"/>
        <v>0</v>
      </c>
    </row>
    <row r="228" spans="1:60" s="492" customFormat="1" ht="12.9" customHeight="1" x14ac:dyDescent="0.3">
      <c r="A228" s="516"/>
      <c r="B228" s="679"/>
      <c r="C228" s="685"/>
      <c r="D228" s="610"/>
      <c r="E228" s="289" t="str">
        <f xml:space="preserve"> C226</f>
        <v>Cumulative Capital costs for depreciation</v>
      </c>
      <c r="F228" s="289"/>
      <c r="G228" s="289" t="s">
        <v>74</v>
      </c>
      <c r="H228" s="289"/>
      <c r="I228" s="289"/>
      <c r="J228" s="719"/>
      <c r="K228" s="289">
        <f t="shared" ref="K228:AP228" si="415" xml:space="preserve"> K227 + J228</f>
        <v>0</v>
      </c>
      <c r="L228" s="289">
        <f t="shared" si="415"/>
        <v>0</v>
      </c>
      <c r="M228" s="289">
        <f t="shared" si="415"/>
        <v>0</v>
      </c>
      <c r="N228" s="289">
        <f t="shared" si="415"/>
        <v>0</v>
      </c>
      <c r="O228" s="289">
        <f t="shared" si="415"/>
        <v>0</v>
      </c>
      <c r="P228" s="289">
        <f t="shared" si="415"/>
        <v>0</v>
      </c>
      <c r="Q228" s="289">
        <f t="shared" si="415"/>
        <v>681.10303117086733</v>
      </c>
      <c r="R228" s="289">
        <f t="shared" si="415"/>
        <v>1723.1906688622942</v>
      </c>
      <c r="S228" s="289">
        <f t="shared" si="415"/>
        <v>2786.1200593075496</v>
      </c>
      <c r="T228" s="289">
        <f t="shared" si="415"/>
        <v>3508.9120448103236</v>
      </c>
      <c r="U228" s="289">
        <f t="shared" si="415"/>
        <v>3508.9120448103236</v>
      </c>
      <c r="V228" s="289">
        <f t="shared" si="415"/>
        <v>3508.9120448103236</v>
      </c>
      <c r="W228" s="289">
        <f t="shared" si="415"/>
        <v>3508.9120448103236</v>
      </c>
      <c r="X228" s="289">
        <f t="shared" si="415"/>
        <v>3508.9120448103236</v>
      </c>
      <c r="Y228" s="289">
        <f t="shared" si="415"/>
        <v>3508.9120448103236</v>
      </c>
      <c r="Z228" s="289">
        <f t="shared" si="415"/>
        <v>3508.9120448103236</v>
      </c>
      <c r="AA228" s="289">
        <f t="shared" si="415"/>
        <v>3508.9120448103236</v>
      </c>
      <c r="AB228" s="289">
        <f t="shared" si="415"/>
        <v>3508.9120448103236</v>
      </c>
      <c r="AC228" s="289">
        <f t="shared" si="415"/>
        <v>3508.9120448103236</v>
      </c>
      <c r="AD228" s="289">
        <f t="shared" si="415"/>
        <v>3508.9120448103236</v>
      </c>
      <c r="AE228" s="289">
        <f t="shared" si="415"/>
        <v>3508.9120448103236</v>
      </c>
      <c r="AF228" s="289">
        <f t="shared" si="415"/>
        <v>3508.9120448103236</v>
      </c>
      <c r="AG228" s="289">
        <f t="shared" si="415"/>
        <v>3508.9120448103236</v>
      </c>
      <c r="AH228" s="289">
        <f t="shared" si="415"/>
        <v>3508.9120448103236</v>
      </c>
      <c r="AI228" s="289">
        <f t="shared" si="415"/>
        <v>3508.9120448103236</v>
      </c>
      <c r="AJ228" s="289">
        <f t="shared" si="415"/>
        <v>3508.9120448103236</v>
      </c>
      <c r="AK228" s="289">
        <f t="shared" si="415"/>
        <v>3508.9120448103236</v>
      </c>
      <c r="AL228" s="289">
        <f t="shared" si="415"/>
        <v>3508.9120448103236</v>
      </c>
      <c r="AM228" s="289">
        <f t="shared" si="415"/>
        <v>3508.9120448103236</v>
      </c>
      <c r="AN228" s="289">
        <f t="shared" si="415"/>
        <v>3508.9120448103236</v>
      </c>
      <c r="AO228" s="289">
        <f t="shared" si="415"/>
        <v>3508.9120448103236</v>
      </c>
      <c r="AP228" s="289">
        <f t="shared" si="415"/>
        <v>3508.9120448103236</v>
      </c>
      <c r="AQ228" s="289">
        <f t="shared" ref="AQ228:BH228" si="416" xml:space="preserve"> AQ227 + AP228</f>
        <v>3508.9120448103236</v>
      </c>
      <c r="AR228" s="289">
        <f t="shared" si="416"/>
        <v>3508.9120448103236</v>
      </c>
      <c r="AS228" s="289">
        <f t="shared" si="416"/>
        <v>3508.9120448103236</v>
      </c>
      <c r="AT228" s="289">
        <f t="shared" si="416"/>
        <v>3508.9120448103236</v>
      </c>
      <c r="AU228" s="289">
        <f t="shared" si="416"/>
        <v>3508.9120448103236</v>
      </c>
      <c r="AV228" s="289">
        <f t="shared" si="416"/>
        <v>3508.9120448103236</v>
      </c>
      <c r="AW228" s="289">
        <f t="shared" si="416"/>
        <v>3508.9120448103236</v>
      </c>
      <c r="AX228" s="289">
        <f t="shared" si="416"/>
        <v>3508.9120448103236</v>
      </c>
      <c r="AY228" s="289">
        <f t="shared" si="416"/>
        <v>3508.9120448103236</v>
      </c>
      <c r="AZ228" s="289">
        <f t="shared" si="416"/>
        <v>3508.9120448103236</v>
      </c>
      <c r="BA228" s="289">
        <f t="shared" si="416"/>
        <v>3508.9120448103236</v>
      </c>
      <c r="BB228" s="289">
        <f t="shared" si="416"/>
        <v>3508.9120448103236</v>
      </c>
      <c r="BC228" s="289">
        <f t="shared" si="416"/>
        <v>3508.9120448103236</v>
      </c>
      <c r="BD228" s="289">
        <f t="shared" si="416"/>
        <v>3508.9120448103236</v>
      </c>
      <c r="BE228" s="289">
        <f t="shared" si="416"/>
        <v>3508.9120448103236</v>
      </c>
      <c r="BF228" s="289">
        <f t="shared" si="416"/>
        <v>3508.9120448103236</v>
      </c>
      <c r="BG228" s="289">
        <f t="shared" si="416"/>
        <v>3508.9120448103236</v>
      </c>
      <c r="BH228" s="289">
        <f t="shared" si="416"/>
        <v>3508.9120448103236</v>
      </c>
    </row>
    <row r="229" spans="1:60" s="492" customFormat="1" ht="12.9" customHeight="1" x14ac:dyDescent="0.3">
      <c r="A229" s="516"/>
      <c r="B229" s="679"/>
      <c r="C229" s="685"/>
      <c r="D229" s="610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  <c r="AA229" s="289"/>
      <c r="AB229" s="289"/>
      <c r="AC229" s="289"/>
      <c r="AD229" s="289"/>
      <c r="AE229" s="289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289"/>
      <c r="AZ229" s="289"/>
      <c r="BA229" s="289"/>
      <c r="BB229" s="289"/>
      <c r="BC229" s="289"/>
      <c r="BD229" s="289"/>
      <c r="BE229" s="289"/>
      <c r="BF229" s="289"/>
      <c r="BG229" s="289"/>
      <c r="BH229" s="289"/>
    </row>
    <row r="230" spans="1:60" s="492" customFormat="1" ht="12.75" customHeight="1" x14ac:dyDescent="0.3">
      <c r="A230" s="516"/>
      <c r="B230" s="614" t="s">
        <v>758</v>
      </c>
      <c r="C230" s="685"/>
      <c r="D230" s="610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  <c r="AA230" s="289"/>
      <c r="AB230" s="289"/>
      <c r="AC230" s="289"/>
      <c r="AD230" s="289"/>
      <c r="AE230" s="289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9"/>
      <c r="AP230" s="289"/>
      <c r="AQ230" s="289"/>
      <c r="AR230" s="289"/>
      <c r="AS230" s="289"/>
      <c r="AT230" s="289"/>
      <c r="AU230" s="289"/>
      <c r="AV230" s="289"/>
      <c r="AW230" s="289"/>
      <c r="AX230" s="289"/>
      <c r="AY230" s="289"/>
      <c r="AZ230" s="289"/>
      <c r="BA230" s="289"/>
      <c r="BB230" s="289"/>
      <c r="BC230" s="289"/>
      <c r="BD230" s="289"/>
      <c r="BE230" s="289"/>
      <c r="BF230" s="289"/>
      <c r="BG230" s="289"/>
      <c r="BH230" s="289"/>
    </row>
    <row r="231" spans="1:60" s="492" customFormat="1" ht="12.9" customHeight="1" x14ac:dyDescent="0.3">
      <c r="A231" s="516"/>
      <c r="B231" s="679"/>
      <c r="C231" s="685"/>
      <c r="D231" s="610"/>
      <c r="E231" s="543" t="str">
        <f xml:space="preserve"> 'Time&amp;Esc'!E$57</f>
        <v>Production period</v>
      </c>
      <c r="F231" s="543">
        <f xml:space="preserve"> 'Time&amp;Esc'!F$57</f>
        <v>0</v>
      </c>
      <c r="G231" s="543" t="str">
        <f xml:space="preserve"> 'Time&amp;Esc'!G$57</f>
        <v>flag</v>
      </c>
      <c r="H231" s="543">
        <f xml:space="preserve"> 'Time&amp;Esc'!H$57</f>
        <v>0</v>
      </c>
      <c r="I231" s="543">
        <f xml:space="preserve"> 'Time&amp;Esc'!I$57</f>
        <v>30</v>
      </c>
      <c r="J231" s="543">
        <f xml:space="preserve"> 'Time&amp;Esc'!J$57</f>
        <v>0</v>
      </c>
      <c r="K231" s="543">
        <f xml:space="preserve"> 'Time&amp;Esc'!K$57</f>
        <v>0</v>
      </c>
      <c r="L231" s="543">
        <f xml:space="preserve"> 'Time&amp;Esc'!L$57</f>
        <v>0</v>
      </c>
      <c r="M231" s="543">
        <f xml:space="preserve"> 'Time&amp;Esc'!M$57</f>
        <v>0</v>
      </c>
      <c r="N231" s="543">
        <f xml:space="preserve"> 'Time&amp;Esc'!N$57</f>
        <v>0</v>
      </c>
      <c r="O231" s="543">
        <f xml:space="preserve"> 'Time&amp;Esc'!O$57</f>
        <v>0</v>
      </c>
      <c r="P231" s="543">
        <f xml:space="preserve"> 'Time&amp;Esc'!P$57</f>
        <v>0</v>
      </c>
      <c r="Q231" s="543">
        <f xml:space="preserve"> 'Time&amp;Esc'!Q$57</f>
        <v>0</v>
      </c>
      <c r="R231" s="543">
        <f xml:space="preserve"> 'Time&amp;Esc'!R$57</f>
        <v>0</v>
      </c>
      <c r="S231" s="543">
        <f xml:space="preserve"> 'Time&amp;Esc'!S$57</f>
        <v>0</v>
      </c>
      <c r="T231" s="543">
        <f xml:space="preserve"> 'Time&amp;Esc'!T$57</f>
        <v>1</v>
      </c>
      <c r="U231" s="543">
        <f xml:space="preserve"> 'Time&amp;Esc'!U$57</f>
        <v>1</v>
      </c>
      <c r="V231" s="543">
        <f xml:space="preserve"> 'Time&amp;Esc'!V$57</f>
        <v>1</v>
      </c>
      <c r="W231" s="543">
        <f xml:space="preserve"> 'Time&amp;Esc'!W$57</f>
        <v>1</v>
      </c>
      <c r="X231" s="543">
        <f xml:space="preserve"> 'Time&amp;Esc'!X$57</f>
        <v>1</v>
      </c>
      <c r="Y231" s="543">
        <f xml:space="preserve"> 'Time&amp;Esc'!Y$57</f>
        <v>1</v>
      </c>
      <c r="Z231" s="543">
        <f xml:space="preserve"> 'Time&amp;Esc'!Z$57</f>
        <v>1</v>
      </c>
      <c r="AA231" s="543">
        <f xml:space="preserve"> 'Time&amp;Esc'!AA$57</f>
        <v>1</v>
      </c>
      <c r="AB231" s="543">
        <f xml:space="preserve"> 'Time&amp;Esc'!AB$57</f>
        <v>1</v>
      </c>
      <c r="AC231" s="543">
        <f xml:space="preserve"> 'Time&amp;Esc'!AC$57</f>
        <v>1</v>
      </c>
      <c r="AD231" s="543">
        <f xml:space="preserve"> 'Time&amp;Esc'!AD$57</f>
        <v>1</v>
      </c>
      <c r="AE231" s="543">
        <f xml:space="preserve"> 'Time&amp;Esc'!AE$57</f>
        <v>1</v>
      </c>
      <c r="AF231" s="543">
        <f xml:space="preserve"> 'Time&amp;Esc'!AF$57</f>
        <v>1</v>
      </c>
      <c r="AG231" s="543">
        <f xml:space="preserve"> 'Time&amp;Esc'!AG$57</f>
        <v>1</v>
      </c>
      <c r="AH231" s="543">
        <f xml:space="preserve"> 'Time&amp;Esc'!AH$57</f>
        <v>1</v>
      </c>
      <c r="AI231" s="543">
        <f xml:space="preserve"> 'Time&amp;Esc'!AI$57</f>
        <v>1</v>
      </c>
      <c r="AJ231" s="543">
        <f xml:space="preserve"> 'Time&amp;Esc'!AJ$57</f>
        <v>1</v>
      </c>
      <c r="AK231" s="543">
        <f xml:space="preserve"> 'Time&amp;Esc'!AK$57</f>
        <v>1</v>
      </c>
      <c r="AL231" s="543">
        <f xml:space="preserve"> 'Time&amp;Esc'!AL$57</f>
        <v>1</v>
      </c>
      <c r="AM231" s="543">
        <f xml:space="preserve"> 'Time&amp;Esc'!AM$57</f>
        <v>1</v>
      </c>
      <c r="AN231" s="543">
        <f xml:space="preserve"> 'Time&amp;Esc'!AN$57</f>
        <v>1</v>
      </c>
      <c r="AO231" s="543">
        <f xml:space="preserve"> 'Time&amp;Esc'!AO$57</f>
        <v>1</v>
      </c>
      <c r="AP231" s="543">
        <f xml:space="preserve"> 'Time&amp;Esc'!AP$57</f>
        <v>1</v>
      </c>
      <c r="AQ231" s="543">
        <f xml:space="preserve"> 'Time&amp;Esc'!AQ$57</f>
        <v>1</v>
      </c>
      <c r="AR231" s="543">
        <f xml:space="preserve"> 'Time&amp;Esc'!AR$57</f>
        <v>1</v>
      </c>
      <c r="AS231" s="543">
        <f xml:space="preserve"> 'Time&amp;Esc'!AS$57</f>
        <v>1</v>
      </c>
      <c r="AT231" s="543">
        <f xml:space="preserve"> 'Time&amp;Esc'!AT$57</f>
        <v>1</v>
      </c>
      <c r="AU231" s="543">
        <f xml:space="preserve"> 'Time&amp;Esc'!AU$57</f>
        <v>1</v>
      </c>
      <c r="AV231" s="543">
        <f xml:space="preserve"> 'Time&amp;Esc'!AV$57</f>
        <v>1</v>
      </c>
      <c r="AW231" s="543">
        <f xml:space="preserve"> 'Time&amp;Esc'!AW$57</f>
        <v>1</v>
      </c>
      <c r="AX231" s="543">
        <f xml:space="preserve"> 'Time&amp;Esc'!AX$57</f>
        <v>0</v>
      </c>
      <c r="AY231" s="543">
        <f xml:space="preserve"> 'Time&amp;Esc'!AY$57</f>
        <v>0</v>
      </c>
      <c r="AZ231" s="543">
        <f xml:space="preserve"> 'Time&amp;Esc'!AZ$57</f>
        <v>0</v>
      </c>
      <c r="BA231" s="543">
        <f xml:space="preserve"> 'Time&amp;Esc'!BA$57</f>
        <v>0</v>
      </c>
      <c r="BB231" s="543">
        <f xml:space="preserve"> 'Time&amp;Esc'!BB$57</f>
        <v>0</v>
      </c>
      <c r="BC231" s="543">
        <f xml:space="preserve"> 'Time&amp;Esc'!BC$57</f>
        <v>0</v>
      </c>
      <c r="BD231" s="543">
        <f xml:space="preserve"> 'Time&amp;Esc'!BD$57</f>
        <v>0</v>
      </c>
      <c r="BE231" s="543">
        <f xml:space="preserve"> 'Time&amp;Esc'!BE$57</f>
        <v>0</v>
      </c>
      <c r="BF231" s="543">
        <f xml:space="preserve"> 'Time&amp;Esc'!BF$57</f>
        <v>0</v>
      </c>
      <c r="BG231" s="543">
        <f xml:space="preserve"> 'Time&amp;Esc'!BG$57</f>
        <v>0</v>
      </c>
      <c r="BH231" s="543">
        <f xml:space="preserve"> 'Time&amp;Esc'!BH$57</f>
        <v>0</v>
      </c>
    </row>
    <row r="232" spans="1:60" s="492" customFormat="1" ht="12.75" customHeight="1" x14ac:dyDescent="0.3">
      <c r="A232" s="516"/>
      <c r="B232" s="679"/>
      <c r="C232" s="685"/>
      <c r="D232" s="610"/>
      <c r="E232" s="289" t="str">
        <f xml:space="preserve"> "Cumulative " &amp; E231</f>
        <v>Cumulative Production period</v>
      </c>
      <c r="F232" s="289"/>
      <c r="G232" s="289" t="str">
        <f xml:space="preserve"> G231</f>
        <v>flag</v>
      </c>
      <c r="H232" s="289"/>
      <c r="I232" s="289"/>
      <c r="J232" s="609"/>
      <c r="K232" s="289">
        <f t="shared" ref="K232" si="417" xml:space="preserve"> J232 + K231</f>
        <v>0</v>
      </c>
      <c r="L232" s="289">
        <f t="shared" ref="L232" si="418" xml:space="preserve"> K232 + L231</f>
        <v>0</v>
      </c>
      <c r="M232" s="289">
        <f t="shared" ref="M232" si="419" xml:space="preserve"> L232 + M231</f>
        <v>0</v>
      </c>
      <c r="N232" s="289">
        <f t="shared" ref="N232" si="420" xml:space="preserve"> M232 + N231</f>
        <v>0</v>
      </c>
      <c r="O232" s="289">
        <f t="shared" ref="O232" si="421" xml:space="preserve"> N232 + O231</f>
        <v>0</v>
      </c>
      <c r="P232" s="289">
        <f t="shared" ref="P232" si="422" xml:space="preserve"> O232 + P231</f>
        <v>0</v>
      </c>
      <c r="Q232" s="289">
        <f t="shared" ref="Q232" si="423" xml:space="preserve"> P232 + Q231</f>
        <v>0</v>
      </c>
      <c r="R232" s="289">
        <f t="shared" ref="R232" si="424" xml:space="preserve"> Q232 + R231</f>
        <v>0</v>
      </c>
      <c r="S232" s="289">
        <f t="shared" ref="S232" si="425" xml:space="preserve"> R232 + S231</f>
        <v>0</v>
      </c>
      <c r="T232" s="289">
        <f t="shared" ref="T232" si="426" xml:space="preserve"> S232 + T231</f>
        <v>1</v>
      </c>
      <c r="U232" s="289">
        <f t="shared" ref="U232" si="427" xml:space="preserve"> T232 + U231</f>
        <v>2</v>
      </c>
      <c r="V232" s="289">
        <f t="shared" ref="V232" si="428" xml:space="preserve"> U232 + V231</f>
        <v>3</v>
      </c>
      <c r="W232" s="289">
        <f t="shared" ref="W232" si="429" xml:space="preserve"> V232 + W231</f>
        <v>4</v>
      </c>
      <c r="X232" s="289">
        <f t="shared" ref="X232" si="430" xml:space="preserve"> W232 + X231</f>
        <v>5</v>
      </c>
      <c r="Y232" s="289">
        <f t="shared" ref="Y232" si="431" xml:space="preserve"> X232 + Y231</f>
        <v>6</v>
      </c>
      <c r="Z232" s="289">
        <f t="shared" ref="Z232" si="432" xml:space="preserve"> Y232 + Z231</f>
        <v>7</v>
      </c>
      <c r="AA232" s="289">
        <f t="shared" ref="AA232" si="433" xml:space="preserve"> Z232 + AA231</f>
        <v>8</v>
      </c>
      <c r="AB232" s="289">
        <f t="shared" ref="AB232" si="434" xml:space="preserve"> AA232 + AB231</f>
        <v>9</v>
      </c>
      <c r="AC232" s="289">
        <f t="shared" ref="AC232" si="435" xml:space="preserve"> AB232 + AC231</f>
        <v>10</v>
      </c>
      <c r="AD232" s="289">
        <f t="shared" ref="AD232" si="436" xml:space="preserve"> AC232 + AD231</f>
        <v>11</v>
      </c>
      <c r="AE232" s="289">
        <f t="shared" ref="AE232" si="437" xml:space="preserve"> AD232 + AE231</f>
        <v>12</v>
      </c>
      <c r="AF232" s="289">
        <f t="shared" ref="AF232" si="438" xml:space="preserve"> AE232 + AF231</f>
        <v>13</v>
      </c>
      <c r="AG232" s="289">
        <f t="shared" ref="AG232" si="439" xml:space="preserve"> AF232 + AG231</f>
        <v>14</v>
      </c>
      <c r="AH232" s="289">
        <f t="shared" ref="AH232" si="440" xml:space="preserve"> AG232 + AH231</f>
        <v>15</v>
      </c>
      <c r="AI232" s="289">
        <f t="shared" ref="AI232" si="441" xml:space="preserve"> AH232 + AI231</f>
        <v>16</v>
      </c>
      <c r="AJ232" s="289">
        <f t="shared" ref="AJ232" si="442" xml:space="preserve"> AI232 + AJ231</f>
        <v>17</v>
      </c>
      <c r="AK232" s="289">
        <f t="shared" ref="AK232" si="443" xml:space="preserve"> AJ232 + AK231</f>
        <v>18</v>
      </c>
      <c r="AL232" s="289">
        <f t="shared" ref="AL232" si="444" xml:space="preserve"> AK232 + AL231</f>
        <v>19</v>
      </c>
      <c r="AM232" s="289">
        <f t="shared" ref="AM232" si="445" xml:space="preserve"> AL232 + AM231</f>
        <v>20</v>
      </c>
      <c r="AN232" s="289">
        <f t="shared" ref="AN232" si="446" xml:space="preserve"> AM232 + AN231</f>
        <v>21</v>
      </c>
      <c r="AO232" s="289">
        <f t="shared" ref="AO232" si="447" xml:space="preserve"> AN232 + AO231</f>
        <v>22</v>
      </c>
      <c r="AP232" s="289">
        <f t="shared" ref="AP232" si="448" xml:space="preserve"> AO232 + AP231</f>
        <v>23</v>
      </c>
      <c r="AQ232" s="289">
        <f t="shared" ref="AQ232" si="449" xml:space="preserve"> AP232 + AQ231</f>
        <v>24</v>
      </c>
      <c r="AR232" s="289">
        <f t="shared" ref="AR232" si="450" xml:space="preserve"> AQ232 + AR231</f>
        <v>25</v>
      </c>
      <c r="AS232" s="289">
        <f t="shared" ref="AS232" si="451" xml:space="preserve"> AR232 + AS231</f>
        <v>26</v>
      </c>
      <c r="AT232" s="289">
        <f t="shared" ref="AT232" si="452" xml:space="preserve"> AS232 + AT231</f>
        <v>27</v>
      </c>
      <c r="AU232" s="289">
        <f t="shared" ref="AU232" si="453" xml:space="preserve"> AT232 + AU231</f>
        <v>28</v>
      </c>
      <c r="AV232" s="289">
        <f t="shared" ref="AV232" si="454" xml:space="preserve"> AU232 + AV231</f>
        <v>29</v>
      </c>
      <c r="AW232" s="289">
        <f t="shared" ref="AW232" si="455" xml:space="preserve"> AV232 + AW231</f>
        <v>30</v>
      </c>
      <c r="AX232" s="289">
        <f t="shared" ref="AX232" si="456" xml:space="preserve"> AW232 + AX231</f>
        <v>30</v>
      </c>
      <c r="AY232" s="289">
        <f t="shared" ref="AY232" si="457" xml:space="preserve"> AX232 + AY231</f>
        <v>30</v>
      </c>
      <c r="AZ232" s="289">
        <f t="shared" ref="AZ232" si="458" xml:space="preserve"> AY232 + AZ231</f>
        <v>30</v>
      </c>
      <c r="BA232" s="289">
        <f t="shared" ref="BA232" si="459" xml:space="preserve"> AZ232 + BA231</f>
        <v>30</v>
      </c>
      <c r="BB232" s="289">
        <f t="shared" ref="BB232" si="460" xml:space="preserve"> BA232 + BB231</f>
        <v>30</v>
      </c>
      <c r="BC232" s="289">
        <f t="shared" ref="BC232" si="461" xml:space="preserve"> BB232 + BC231</f>
        <v>30</v>
      </c>
      <c r="BD232" s="289">
        <f t="shared" ref="BD232" si="462" xml:space="preserve"> BC232 + BD231</f>
        <v>30</v>
      </c>
      <c r="BE232" s="289">
        <f t="shared" ref="BE232" si="463" xml:space="preserve"> BD232 + BE231</f>
        <v>30</v>
      </c>
      <c r="BF232" s="289">
        <f t="shared" ref="BF232" si="464" xml:space="preserve"> BE232 + BF231</f>
        <v>30</v>
      </c>
      <c r="BG232" s="289">
        <f t="shared" ref="BG232" si="465" xml:space="preserve"> BF232 + BG231</f>
        <v>30</v>
      </c>
      <c r="BH232" s="289">
        <f t="shared" ref="BH232" si="466" xml:space="preserve"> BG232 + BH231</f>
        <v>30</v>
      </c>
    </row>
    <row r="233" spans="1:60" s="493" customFormat="1" ht="12.9" customHeight="1" x14ac:dyDescent="0.3">
      <c r="A233" s="516"/>
      <c r="B233" s="472"/>
      <c r="C233" s="473"/>
      <c r="D233" s="680"/>
      <c r="E233" s="516" t="str">
        <f t="shared" ref="E233:F233" si="467" xml:space="preserve"> E$227</f>
        <v>Development and sustaining capital costs - Contractor</v>
      </c>
      <c r="F233" s="516">
        <f t="shared" si="467"/>
        <v>0</v>
      </c>
      <c r="G233" s="516" t="str">
        <f t="shared" ref="G233:AL233" si="468" xml:space="preserve"> G$227</f>
        <v>$ mn</v>
      </c>
      <c r="H233" s="516">
        <f t="shared" si="468"/>
        <v>0</v>
      </c>
      <c r="I233" s="516">
        <f t="shared" si="468"/>
        <v>3508.9120448103236</v>
      </c>
      <c r="J233" s="516">
        <f t="shared" si="468"/>
        <v>0</v>
      </c>
      <c r="K233" s="516">
        <f t="shared" si="468"/>
        <v>0</v>
      </c>
      <c r="L233" s="516">
        <f t="shared" si="468"/>
        <v>0</v>
      </c>
      <c r="M233" s="516">
        <f t="shared" si="468"/>
        <v>0</v>
      </c>
      <c r="N233" s="516">
        <f t="shared" si="468"/>
        <v>0</v>
      </c>
      <c r="O233" s="516">
        <f t="shared" si="468"/>
        <v>0</v>
      </c>
      <c r="P233" s="516">
        <f t="shared" si="468"/>
        <v>0</v>
      </c>
      <c r="Q233" s="516">
        <f t="shared" si="468"/>
        <v>681.10303117086733</v>
      </c>
      <c r="R233" s="516">
        <f t="shared" si="468"/>
        <v>1042.0876376914268</v>
      </c>
      <c r="S233" s="516">
        <f t="shared" si="468"/>
        <v>1062.9293904452554</v>
      </c>
      <c r="T233" s="516">
        <f t="shared" si="468"/>
        <v>722.79198550277385</v>
      </c>
      <c r="U233" s="516">
        <f t="shared" si="468"/>
        <v>0</v>
      </c>
      <c r="V233" s="516">
        <f t="shared" si="468"/>
        <v>0</v>
      </c>
      <c r="W233" s="516">
        <f t="shared" si="468"/>
        <v>0</v>
      </c>
      <c r="X233" s="516">
        <f t="shared" si="468"/>
        <v>0</v>
      </c>
      <c r="Y233" s="516">
        <f t="shared" si="468"/>
        <v>0</v>
      </c>
      <c r="Z233" s="516">
        <f t="shared" si="468"/>
        <v>0</v>
      </c>
      <c r="AA233" s="516">
        <f t="shared" si="468"/>
        <v>0</v>
      </c>
      <c r="AB233" s="516">
        <f t="shared" si="468"/>
        <v>0</v>
      </c>
      <c r="AC233" s="516">
        <f t="shared" si="468"/>
        <v>0</v>
      </c>
      <c r="AD233" s="516">
        <f t="shared" si="468"/>
        <v>0</v>
      </c>
      <c r="AE233" s="516">
        <f t="shared" si="468"/>
        <v>0</v>
      </c>
      <c r="AF233" s="516">
        <f t="shared" si="468"/>
        <v>0</v>
      </c>
      <c r="AG233" s="516">
        <f t="shared" si="468"/>
        <v>0</v>
      </c>
      <c r="AH233" s="516">
        <f t="shared" si="468"/>
        <v>0</v>
      </c>
      <c r="AI233" s="516">
        <f t="shared" si="468"/>
        <v>0</v>
      </c>
      <c r="AJ233" s="516">
        <f t="shared" si="468"/>
        <v>0</v>
      </c>
      <c r="AK233" s="516">
        <f t="shared" si="468"/>
        <v>0</v>
      </c>
      <c r="AL233" s="516">
        <f t="shared" si="468"/>
        <v>0</v>
      </c>
      <c r="AM233" s="516">
        <f t="shared" ref="AM233:BH233" si="469" xml:space="preserve"> AM$227</f>
        <v>0</v>
      </c>
      <c r="AN233" s="516">
        <f t="shared" si="469"/>
        <v>0</v>
      </c>
      <c r="AO233" s="516">
        <f t="shared" si="469"/>
        <v>0</v>
      </c>
      <c r="AP233" s="516">
        <f t="shared" si="469"/>
        <v>0</v>
      </c>
      <c r="AQ233" s="516">
        <f t="shared" si="469"/>
        <v>0</v>
      </c>
      <c r="AR233" s="516">
        <f t="shared" si="469"/>
        <v>0</v>
      </c>
      <c r="AS233" s="516">
        <f t="shared" si="469"/>
        <v>0</v>
      </c>
      <c r="AT233" s="516">
        <f t="shared" si="469"/>
        <v>0</v>
      </c>
      <c r="AU233" s="516">
        <f t="shared" si="469"/>
        <v>0</v>
      </c>
      <c r="AV233" s="516">
        <f t="shared" si="469"/>
        <v>0</v>
      </c>
      <c r="AW233" s="516">
        <f t="shared" si="469"/>
        <v>0</v>
      </c>
      <c r="AX233" s="516">
        <f t="shared" si="469"/>
        <v>0</v>
      </c>
      <c r="AY233" s="516">
        <f t="shared" si="469"/>
        <v>0</v>
      </c>
      <c r="AZ233" s="516">
        <f t="shared" si="469"/>
        <v>0</v>
      </c>
      <c r="BA233" s="516">
        <f t="shared" si="469"/>
        <v>0</v>
      </c>
      <c r="BB233" s="516">
        <f t="shared" si="469"/>
        <v>0</v>
      </c>
      <c r="BC233" s="516">
        <f t="shared" si="469"/>
        <v>0</v>
      </c>
      <c r="BD233" s="516">
        <f t="shared" si="469"/>
        <v>0</v>
      </c>
      <c r="BE233" s="516">
        <f t="shared" si="469"/>
        <v>0</v>
      </c>
      <c r="BF233" s="516">
        <f t="shared" si="469"/>
        <v>0</v>
      </c>
      <c r="BG233" s="516">
        <f t="shared" si="469"/>
        <v>0</v>
      </c>
      <c r="BH233" s="516">
        <f t="shared" si="469"/>
        <v>0</v>
      </c>
    </row>
    <row r="234" spans="1:60" s="493" customFormat="1" ht="12.9" customHeight="1" x14ac:dyDescent="0.3">
      <c r="A234" s="516"/>
      <c r="B234" s="472"/>
      <c r="C234" s="473"/>
      <c r="D234" s="680"/>
      <c r="E234" s="516" t="str">
        <f t="shared" ref="E234:AJ234" si="470" xml:space="preserve"> E$228</f>
        <v>Cumulative Capital costs for depreciation</v>
      </c>
      <c r="F234" s="516">
        <f t="shared" si="470"/>
        <v>0</v>
      </c>
      <c r="G234" s="516" t="str">
        <f t="shared" si="470"/>
        <v>$ mn</v>
      </c>
      <c r="H234" s="516">
        <f t="shared" si="470"/>
        <v>0</v>
      </c>
      <c r="I234" s="516">
        <f t="shared" si="470"/>
        <v>0</v>
      </c>
      <c r="J234" s="516">
        <f t="shared" si="470"/>
        <v>0</v>
      </c>
      <c r="K234" s="516">
        <f t="shared" si="470"/>
        <v>0</v>
      </c>
      <c r="L234" s="516">
        <f t="shared" si="470"/>
        <v>0</v>
      </c>
      <c r="M234" s="516">
        <f t="shared" si="470"/>
        <v>0</v>
      </c>
      <c r="N234" s="516">
        <f t="shared" si="470"/>
        <v>0</v>
      </c>
      <c r="O234" s="516">
        <f t="shared" si="470"/>
        <v>0</v>
      </c>
      <c r="P234" s="516">
        <f t="shared" si="470"/>
        <v>0</v>
      </c>
      <c r="Q234" s="516">
        <f t="shared" si="470"/>
        <v>681.10303117086733</v>
      </c>
      <c r="R234" s="516">
        <f t="shared" si="470"/>
        <v>1723.1906688622942</v>
      </c>
      <c r="S234" s="516">
        <f t="shared" si="470"/>
        <v>2786.1200593075496</v>
      </c>
      <c r="T234" s="516">
        <f t="shared" si="470"/>
        <v>3508.9120448103236</v>
      </c>
      <c r="U234" s="516">
        <f t="shared" si="470"/>
        <v>3508.9120448103236</v>
      </c>
      <c r="V234" s="516">
        <f t="shared" si="470"/>
        <v>3508.9120448103236</v>
      </c>
      <c r="W234" s="516">
        <f t="shared" si="470"/>
        <v>3508.9120448103236</v>
      </c>
      <c r="X234" s="516">
        <f t="shared" si="470"/>
        <v>3508.9120448103236</v>
      </c>
      <c r="Y234" s="516">
        <f t="shared" si="470"/>
        <v>3508.9120448103236</v>
      </c>
      <c r="Z234" s="516">
        <f t="shared" si="470"/>
        <v>3508.9120448103236</v>
      </c>
      <c r="AA234" s="516">
        <f t="shared" si="470"/>
        <v>3508.9120448103236</v>
      </c>
      <c r="AB234" s="516">
        <f t="shared" si="470"/>
        <v>3508.9120448103236</v>
      </c>
      <c r="AC234" s="516">
        <f t="shared" si="470"/>
        <v>3508.9120448103236</v>
      </c>
      <c r="AD234" s="516">
        <f t="shared" si="470"/>
        <v>3508.9120448103236</v>
      </c>
      <c r="AE234" s="516">
        <f t="shared" si="470"/>
        <v>3508.9120448103236</v>
      </c>
      <c r="AF234" s="516">
        <f t="shared" si="470"/>
        <v>3508.9120448103236</v>
      </c>
      <c r="AG234" s="516">
        <f t="shared" si="470"/>
        <v>3508.9120448103236</v>
      </c>
      <c r="AH234" s="516">
        <f t="shared" si="470"/>
        <v>3508.9120448103236</v>
      </c>
      <c r="AI234" s="516">
        <f t="shared" si="470"/>
        <v>3508.9120448103236</v>
      </c>
      <c r="AJ234" s="516">
        <f t="shared" si="470"/>
        <v>3508.9120448103236</v>
      </c>
      <c r="AK234" s="516">
        <f t="shared" ref="AK234:BH234" si="471" xml:space="preserve"> AK$228</f>
        <v>3508.9120448103236</v>
      </c>
      <c r="AL234" s="516">
        <f t="shared" si="471"/>
        <v>3508.9120448103236</v>
      </c>
      <c r="AM234" s="516">
        <f t="shared" si="471"/>
        <v>3508.9120448103236</v>
      </c>
      <c r="AN234" s="516">
        <f t="shared" si="471"/>
        <v>3508.9120448103236</v>
      </c>
      <c r="AO234" s="516">
        <f t="shared" si="471"/>
        <v>3508.9120448103236</v>
      </c>
      <c r="AP234" s="516">
        <f t="shared" si="471"/>
        <v>3508.9120448103236</v>
      </c>
      <c r="AQ234" s="516">
        <f t="shared" si="471"/>
        <v>3508.9120448103236</v>
      </c>
      <c r="AR234" s="516">
        <f t="shared" si="471"/>
        <v>3508.9120448103236</v>
      </c>
      <c r="AS234" s="516">
        <f t="shared" si="471"/>
        <v>3508.9120448103236</v>
      </c>
      <c r="AT234" s="516">
        <f t="shared" si="471"/>
        <v>3508.9120448103236</v>
      </c>
      <c r="AU234" s="516">
        <f t="shared" si="471"/>
        <v>3508.9120448103236</v>
      </c>
      <c r="AV234" s="516">
        <f t="shared" si="471"/>
        <v>3508.9120448103236</v>
      </c>
      <c r="AW234" s="516">
        <f t="shared" si="471"/>
        <v>3508.9120448103236</v>
      </c>
      <c r="AX234" s="516">
        <f t="shared" si="471"/>
        <v>3508.9120448103236</v>
      </c>
      <c r="AY234" s="516">
        <f t="shared" si="471"/>
        <v>3508.9120448103236</v>
      </c>
      <c r="AZ234" s="516">
        <f t="shared" si="471"/>
        <v>3508.9120448103236</v>
      </c>
      <c r="BA234" s="516">
        <f t="shared" si="471"/>
        <v>3508.9120448103236</v>
      </c>
      <c r="BB234" s="516">
        <f t="shared" si="471"/>
        <v>3508.9120448103236</v>
      </c>
      <c r="BC234" s="516">
        <f t="shared" si="471"/>
        <v>3508.9120448103236</v>
      </c>
      <c r="BD234" s="516">
        <f t="shared" si="471"/>
        <v>3508.9120448103236</v>
      </c>
      <c r="BE234" s="516">
        <f t="shared" si="471"/>
        <v>3508.9120448103236</v>
      </c>
      <c r="BF234" s="516">
        <f t="shared" si="471"/>
        <v>3508.9120448103236</v>
      </c>
      <c r="BG234" s="516">
        <f t="shared" si="471"/>
        <v>3508.9120448103236</v>
      </c>
      <c r="BH234" s="516">
        <f t="shared" si="471"/>
        <v>3508.9120448103236</v>
      </c>
    </row>
    <row r="235" spans="1:60" s="493" customFormat="1" ht="12.9" customHeight="1" x14ac:dyDescent="0.3">
      <c r="A235" s="516"/>
      <c r="B235" s="472"/>
      <c r="C235" s="473"/>
      <c r="D235" s="680"/>
      <c r="E235" s="516" t="str">
        <f xml:space="preserve"> E233 &amp; ", additions to depreciation"</f>
        <v>Development and sustaining capital costs - Contractor, additions to depreciation</v>
      </c>
      <c r="F235" s="516"/>
      <c r="G235" s="516" t="s">
        <v>74</v>
      </c>
      <c r="H235" s="516"/>
      <c r="I235" s="516">
        <f xml:space="preserve"> SUM(K235:BH235)</f>
        <v>3508.9120448103236</v>
      </c>
      <c r="J235" s="516"/>
      <c r="K235" s="516">
        <f t="shared" ref="K235:AP235" si="472" xml:space="preserve"> IF( K232 = 1, K234, K233) * (K232 &gt; 0)</f>
        <v>0</v>
      </c>
      <c r="L235" s="516">
        <f t="shared" si="472"/>
        <v>0</v>
      </c>
      <c r="M235" s="516">
        <f t="shared" si="472"/>
        <v>0</v>
      </c>
      <c r="N235" s="516">
        <f t="shared" si="472"/>
        <v>0</v>
      </c>
      <c r="O235" s="516">
        <f t="shared" si="472"/>
        <v>0</v>
      </c>
      <c r="P235" s="516">
        <f t="shared" si="472"/>
        <v>0</v>
      </c>
      <c r="Q235" s="516">
        <f t="shared" si="472"/>
        <v>0</v>
      </c>
      <c r="R235" s="516">
        <f t="shared" si="472"/>
        <v>0</v>
      </c>
      <c r="S235" s="516">
        <f t="shared" si="472"/>
        <v>0</v>
      </c>
      <c r="T235" s="516">
        <f t="shared" si="472"/>
        <v>3508.9120448103236</v>
      </c>
      <c r="U235" s="516">
        <f t="shared" si="472"/>
        <v>0</v>
      </c>
      <c r="V235" s="516">
        <f t="shared" si="472"/>
        <v>0</v>
      </c>
      <c r="W235" s="516">
        <f t="shared" si="472"/>
        <v>0</v>
      </c>
      <c r="X235" s="516">
        <f t="shared" si="472"/>
        <v>0</v>
      </c>
      <c r="Y235" s="516">
        <f t="shared" si="472"/>
        <v>0</v>
      </c>
      <c r="Z235" s="516">
        <f t="shared" si="472"/>
        <v>0</v>
      </c>
      <c r="AA235" s="516">
        <f t="shared" si="472"/>
        <v>0</v>
      </c>
      <c r="AB235" s="516">
        <f t="shared" si="472"/>
        <v>0</v>
      </c>
      <c r="AC235" s="516">
        <f t="shared" si="472"/>
        <v>0</v>
      </c>
      <c r="AD235" s="516">
        <f t="shared" si="472"/>
        <v>0</v>
      </c>
      <c r="AE235" s="516">
        <f t="shared" si="472"/>
        <v>0</v>
      </c>
      <c r="AF235" s="516">
        <f t="shared" si="472"/>
        <v>0</v>
      </c>
      <c r="AG235" s="516">
        <f t="shared" si="472"/>
        <v>0</v>
      </c>
      <c r="AH235" s="516">
        <f t="shared" si="472"/>
        <v>0</v>
      </c>
      <c r="AI235" s="516">
        <f t="shared" si="472"/>
        <v>0</v>
      </c>
      <c r="AJ235" s="516">
        <f t="shared" si="472"/>
        <v>0</v>
      </c>
      <c r="AK235" s="516">
        <f t="shared" si="472"/>
        <v>0</v>
      </c>
      <c r="AL235" s="516">
        <f t="shared" si="472"/>
        <v>0</v>
      </c>
      <c r="AM235" s="516">
        <f t="shared" si="472"/>
        <v>0</v>
      </c>
      <c r="AN235" s="516">
        <f t="shared" si="472"/>
        <v>0</v>
      </c>
      <c r="AO235" s="516">
        <f t="shared" si="472"/>
        <v>0</v>
      </c>
      <c r="AP235" s="516">
        <f t="shared" si="472"/>
        <v>0</v>
      </c>
      <c r="AQ235" s="516">
        <f t="shared" ref="AQ235:BH235" si="473" xml:space="preserve"> IF( AQ232 = 1, AQ234, AQ233) * (AQ232 &gt; 0)</f>
        <v>0</v>
      </c>
      <c r="AR235" s="516">
        <f t="shared" si="473"/>
        <v>0</v>
      </c>
      <c r="AS235" s="516">
        <f t="shared" si="473"/>
        <v>0</v>
      </c>
      <c r="AT235" s="516">
        <f t="shared" si="473"/>
        <v>0</v>
      </c>
      <c r="AU235" s="516">
        <f t="shared" si="473"/>
        <v>0</v>
      </c>
      <c r="AV235" s="516">
        <f t="shared" si="473"/>
        <v>0</v>
      </c>
      <c r="AW235" s="516">
        <f t="shared" si="473"/>
        <v>0</v>
      </c>
      <c r="AX235" s="516">
        <f t="shared" si="473"/>
        <v>0</v>
      </c>
      <c r="AY235" s="516">
        <f t="shared" si="473"/>
        <v>0</v>
      </c>
      <c r="AZ235" s="516">
        <f t="shared" si="473"/>
        <v>0</v>
      </c>
      <c r="BA235" s="516">
        <f t="shared" si="473"/>
        <v>0</v>
      </c>
      <c r="BB235" s="516">
        <f t="shared" si="473"/>
        <v>0</v>
      </c>
      <c r="BC235" s="516">
        <f t="shared" si="473"/>
        <v>0</v>
      </c>
      <c r="BD235" s="516">
        <f t="shared" si="473"/>
        <v>0</v>
      </c>
      <c r="BE235" s="516">
        <f t="shared" si="473"/>
        <v>0</v>
      </c>
      <c r="BF235" s="516">
        <f t="shared" si="473"/>
        <v>0</v>
      </c>
      <c r="BG235" s="516">
        <f t="shared" si="473"/>
        <v>0</v>
      </c>
      <c r="BH235" s="516">
        <f t="shared" si="473"/>
        <v>0</v>
      </c>
    </row>
    <row r="236" spans="1:60" s="493" customFormat="1" ht="12.9" customHeight="1" x14ac:dyDescent="0.3">
      <c r="A236" s="516"/>
      <c r="B236" s="472"/>
      <c r="C236" s="473"/>
      <c r="D236" s="680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516"/>
      <c r="S236" s="516"/>
      <c r="T236" s="516"/>
      <c r="U236" s="516"/>
      <c r="V236" s="516"/>
      <c r="W236" s="516"/>
      <c r="X236" s="516"/>
      <c r="Y236" s="516"/>
      <c r="Z236" s="516"/>
      <c r="AA236" s="516"/>
      <c r="AB236" s="516"/>
      <c r="AC236" s="516"/>
      <c r="AD236" s="516"/>
      <c r="AE236" s="516"/>
      <c r="AF236" s="516"/>
      <c r="AG236" s="516"/>
      <c r="AH236" s="516"/>
      <c r="AI236" s="516"/>
      <c r="AJ236" s="516"/>
      <c r="AK236" s="516"/>
      <c r="AL236" s="516"/>
      <c r="AM236" s="516"/>
      <c r="AN236" s="516"/>
      <c r="AO236" s="516"/>
      <c r="AP236" s="516"/>
      <c r="AQ236" s="516"/>
      <c r="AR236" s="516"/>
      <c r="AS236" s="516"/>
      <c r="AT236" s="516"/>
      <c r="AU236" s="516"/>
      <c r="AV236" s="516"/>
      <c r="AW236" s="516"/>
      <c r="AX236" s="516"/>
      <c r="AY236" s="516"/>
      <c r="AZ236" s="516"/>
      <c r="BA236" s="516"/>
      <c r="BB236" s="516"/>
      <c r="BC236" s="516"/>
      <c r="BD236" s="516"/>
      <c r="BE236" s="516"/>
      <c r="BF236" s="516"/>
      <c r="BG236" s="516"/>
      <c r="BH236" s="516"/>
    </row>
    <row r="237" spans="1:60" s="493" customFormat="1" ht="12.9" customHeight="1" x14ac:dyDescent="0.3">
      <c r="A237" s="516"/>
      <c r="B237" s="472"/>
      <c r="C237" s="473"/>
      <c r="D237" s="680"/>
      <c r="E237" s="543" t="str">
        <f xml:space="preserve"> InpC!E$67</f>
        <v>Depreciation years of development costs for cost recovery</v>
      </c>
      <c r="F237" s="543">
        <f xml:space="preserve"> InpC!F$67</f>
        <v>5</v>
      </c>
      <c r="G237" s="543" t="str">
        <f xml:space="preserve"> InpC!G$67</f>
        <v>years</v>
      </c>
      <c r="H237" s="516"/>
      <c r="I237" s="516"/>
      <c r="J237" s="516"/>
      <c r="K237" s="516"/>
      <c r="L237" s="516"/>
      <c r="M237" s="516"/>
      <c r="N237" s="516"/>
      <c r="O237" s="516"/>
      <c r="P237" s="516"/>
      <c r="Q237" s="516"/>
      <c r="R237" s="516"/>
      <c r="S237" s="516"/>
      <c r="T237" s="516"/>
      <c r="U237" s="516"/>
      <c r="V237" s="516"/>
      <c r="W237" s="516"/>
      <c r="X237" s="516"/>
      <c r="Y237" s="516"/>
      <c r="Z237" s="516"/>
      <c r="AA237" s="516"/>
      <c r="AB237" s="516"/>
      <c r="AC237" s="516"/>
      <c r="AD237" s="516"/>
      <c r="AE237" s="516"/>
      <c r="AF237" s="516"/>
      <c r="AG237" s="516"/>
      <c r="AH237" s="516"/>
      <c r="AI237" s="516"/>
      <c r="AJ237" s="516"/>
      <c r="AK237" s="516"/>
      <c r="AL237" s="516"/>
      <c r="AM237" s="516"/>
      <c r="AN237" s="516"/>
      <c r="AO237" s="516"/>
      <c r="AP237" s="516"/>
      <c r="AQ237" s="516"/>
      <c r="AR237" s="516"/>
      <c r="AS237" s="516"/>
      <c r="AT237" s="516"/>
      <c r="AU237" s="516"/>
      <c r="AV237" s="516"/>
      <c r="AW237" s="516"/>
      <c r="AX237" s="516"/>
      <c r="AY237" s="516"/>
      <c r="AZ237" s="516"/>
      <c r="BA237" s="516"/>
      <c r="BB237" s="516"/>
      <c r="BC237" s="516"/>
      <c r="BD237" s="516"/>
      <c r="BE237" s="516"/>
      <c r="BF237" s="516"/>
      <c r="BG237" s="516"/>
      <c r="BH237" s="516"/>
    </row>
    <row r="238" spans="1:60" s="492" customFormat="1" ht="12.9" customHeight="1" x14ac:dyDescent="0.3">
      <c r="A238" s="516"/>
      <c r="B238" s="679"/>
      <c r="C238" s="685"/>
      <c r="D238" s="610"/>
      <c r="E238" s="543" t="str">
        <f xml:space="preserve"> 'Time&amp;Esc'!E$57</f>
        <v>Production period</v>
      </c>
      <c r="F238" s="543">
        <f xml:space="preserve"> 'Time&amp;Esc'!F$57</f>
        <v>0</v>
      </c>
      <c r="G238" s="543" t="str">
        <f xml:space="preserve"> 'Time&amp;Esc'!G$57</f>
        <v>flag</v>
      </c>
      <c r="H238" s="543">
        <f xml:space="preserve"> 'Time&amp;Esc'!H$57</f>
        <v>0</v>
      </c>
      <c r="I238" s="543">
        <f xml:space="preserve"> 'Time&amp;Esc'!I$57</f>
        <v>30</v>
      </c>
      <c r="J238" s="543">
        <f xml:space="preserve"> 'Time&amp;Esc'!J$57</f>
        <v>0</v>
      </c>
      <c r="K238" s="543">
        <f xml:space="preserve"> 'Time&amp;Esc'!K$57</f>
        <v>0</v>
      </c>
      <c r="L238" s="543">
        <f xml:space="preserve"> 'Time&amp;Esc'!L$57</f>
        <v>0</v>
      </c>
      <c r="M238" s="543">
        <f xml:space="preserve"> 'Time&amp;Esc'!M$57</f>
        <v>0</v>
      </c>
      <c r="N238" s="543">
        <f xml:space="preserve"> 'Time&amp;Esc'!N$57</f>
        <v>0</v>
      </c>
      <c r="O238" s="543">
        <f xml:space="preserve"> 'Time&amp;Esc'!O$57</f>
        <v>0</v>
      </c>
      <c r="P238" s="543">
        <f xml:space="preserve"> 'Time&amp;Esc'!P$57</f>
        <v>0</v>
      </c>
      <c r="Q238" s="543">
        <f xml:space="preserve"> 'Time&amp;Esc'!Q$57</f>
        <v>0</v>
      </c>
      <c r="R238" s="543">
        <f xml:space="preserve"> 'Time&amp;Esc'!R$57</f>
        <v>0</v>
      </c>
      <c r="S238" s="543">
        <f xml:space="preserve"> 'Time&amp;Esc'!S$57</f>
        <v>0</v>
      </c>
      <c r="T238" s="543">
        <f xml:space="preserve"> 'Time&amp;Esc'!T$57</f>
        <v>1</v>
      </c>
      <c r="U238" s="543">
        <f xml:space="preserve"> 'Time&amp;Esc'!U$57</f>
        <v>1</v>
      </c>
      <c r="V238" s="543">
        <f xml:space="preserve"> 'Time&amp;Esc'!V$57</f>
        <v>1</v>
      </c>
      <c r="W238" s="543">
        <f xml:space="preserve"> 'Time&amp;Esc'!W$57</f>
        <v>1</v>
      </c>
      <c r="X238" s="543">
        <f xml:space="preserve"> 'Time&amp;Esc'!X$57</f>
        <v>1</v>
      </c>
      <c r="Y238" s="543">
        <f xml:space="preserve"> 'Time&amp;Esc'!Y$57</f>
        <v>1</v>
      </c>
      <c r="Z238" s="543">
        <f xml:space="preserve"> 'Time&amp;Esc'!Z$57</f>
        <v>1</v>
      </c>
      <c r="AA238" s="543">
        <f xml:space="preserve"> 'Time&amp;Esc'!AA$57</f>
        <v>1</v>
      </c>
      <c r="AB238" s="543">
        <f xml:space="preserve"> 'Time&amp;Esc'!AB$57</f>
        <v>1</v>
      </c>
      <c r="AC238" s="543">
        <f xml:space="preserve"> 'Time&amp;Esc'!AC$57</f>
        <v>1</v>
      </c>
      <c r="AD238" s="543">
        <f xml:space="preserve"> 'Time&amp;Esc'!AD$57</f>
        <v>1</v>
      </c>
      <c r="AE238" s="543">
        <f xml:space="preserve"> 'Time&amp;Esc'!AE$57</f>
        <v>1</v>
      </c>
      <c r="AF238" s="543">
        <f xml:space="preserve"> 'Time&amp;Esc'!AF$57</f>
        <v>1</v>
      </c>
      <c r="AG238" s="543">
        <f xml:space="preserve"> 'Time&amp;Esc'!AG$57</f>
        <v>1</v>
      </c>
      <c r="AH238" s="543">
        <f xml:space="preserve"> 'Time&amp;Esc'!AH$57</f>
        <v>1</v>
      </c>
      <c r="AI238" s="543">
        <f xml:space="preserve"> 'Time&amp;Esc'!AI$57</f>
        <v>1</v>
      </c>
      <c r="AJ238" s="543">
        <f xml:space="preserve"> 'Time&amp;Esc'!AJ$57</f>
        <v>1</v>
      </c>
      <c r="AK238" s="543">
        <f xml:space="preserve"> 'Time&amp;Esc'!AK$57</f>
        <v>1</v>
      </c>
      <c r="AL238" s="543">
        <f xml:space="preserve"> 'Time&amp;Esc'!AL$57</f>
        <v>1</v>
      </c>
      <c r="AM238" s="543">
        <f xml:space="preserve"> 'Time&amp;Esc'!AM$57</f>
        <v>1</v>
      </c>
      <c r="AN238" s="543">
        <f xml:space="preserve"> 'Time&amp;Esc'!AN$57</f>
        <v>1</v>
      </c>
      <c r="AO238" s="543">
        <f xml:space="preserve"> 'Time&amp;Esc'!AO$57</f>
        <v>1</v>
      </c>
      <c r="AP238" s="543">
        <f xml:space="preserve"> 'Time&amp;Esc'!AP$57</f>
        <v>1</v>
      </c>
      <c r="AQ238" s="543">
        <f xml:space="preserve"> 'Time&amp;Esc'!AQ$57</f>
        <v>1</v>
      </c>
      <c r="AR238" s="543">
        <f xml:space="preserve"> 'Time&amp;Esc'!AR$57</f>
        <v>1</v>
      </c>
      <c r="AS238" s="543">
        <f xml:space="preserve"> 'Time&amp;Esc'!AS$57</f>
        <v>1</v>
      </c>
      <c r="AT238" s="543">
        <f xml:space="preserve"> 'Time&amp;Esc'!AT$57</f>
        <v>1</v>
      </c>
      <c r="AU238" s="543">
        <f xml:space="preserve"> 'Time&amp;Esc'!AU$57</f>
        <v>1</v>
      </c>
      <c r="AV238" s="543">
        <f xml:space="preserve"> 'Time&amp;Esc'!AV$57</f>
        <v>1</v>
      </c>
      <c r="AW238" s="543">
        <f xml:space="preserve"> 'Time&amp;Esc'!AW$57</f>
        <v>1</v>
      </c>
      <c r="AX238" s="543">
        <f xml:space="preserve"> 'Time&amp;Esc'!AX$57</f>
        <v>0</v>
      </c>
      <c r="AY238" s="543">
        <f xml:space="preserve"> 'Time&amp;Esc'!AY$57</f>
        <v>0</v>
      </c>
      <c r="AZ238" s="543">
        <f xml:space="preserve"> 'Time&amp;Esc'!AZ$57</f>
        <v>0</v>
      </c>
      <c r="BA238" s="543">
        <f xml:space="preserve"> 'Time&amp;Esc'!BA$57</f>
        <v>0</v>
      </c>
      <c r="BB238" s="543">
        <f xml:space="preserve"> 'Time&amp;Esc'!BB$57</f>
        <v>0</v>
      </c>
      <c r="BC238" s="543">
        <f xml:space="preserve"> 'Time&amp;Esc'!BC$57</f>
        <v>0</v>
      </c>
      <c r="BD238" s="543">
        <f xml:space="preserve"> 'Time&amp;Esc'!BD$57</f>
        <v>0</v>
      </c>
      <c r="BE238" s="543">
        <f xml:space="preserve"> 'Time&amp;Esc'!BE$57</f>
        <v>0</v>
      </c>
      <c r="BF238" s="543">
        <f xml:space="preserve"> 'Time&amp;Esc'!BF$57</f>
        <v>0</v>
      </c>
      <c r="BG238" s="543">
        <f xml:space="preserve"> 'Time&amp;Esc'!BG$57</f>
        <v>0</v>
      </c>
      <c r="BH238" s="543">
        <f xml:space="preserve"> 'Time&amp;Esc'!BH$57</f>
        <v>0</v>
      </c>
    </row>
    <row r="239" spans="1:60" s="493" customFormat="1" ht="12.9" customHeight="1" x14ac:dyDescent="0.3">
      <c r="A239" s="516"/>
      <c r="B239" s="472"/>
      <c r="C239" s="473"/>
      <c r="D239" s="680"/>
      <c r="E239" s="543" t="str">
        <f xml:space="preserve"> 'Time&amp;Esc'!E$9</f>
        <v>Model year</v>
      </c>
      <c r="F239" s="543">
        <f xml:space="preserve"> 'Time&amp;Esc'!F$9</f>
        <v>0</v>
      </c>
      <c r="G239" s="543" t="str">
        <f xml:space="preserve"> 'Time&amp;Esc'!G$9</f>
        <v>counter</v>
      </c>
      <c r="H239" s="543">
        <f xml:space="preserve"> 'Time&amp;Esc'!H$9</f>
        <v>0</v>
      </c>
      <c r="I239" s="543">
        <f xml:space="preserve"> 'Time&amp;Esc'!I$9</f>
        <v>0</v>
      </c>
      <c r="J239" s="543">
        <f xml:space="preserve"> 'Time&amp;Esc'!J$9</f>
        <v>0</v>
      </c>
      <c r="K239" s="543">
        <f xml:space="preserve"> 'Time&amp;Esc'!K$9</f>
        <v>1</v>
      </c>
      <c r="L239" s="543">
        <f xml:space="preserve"> 'Time&amp;Esc'!L$9</f>
        <v>2</v>
      </c>
      <c r="M239" s="543">
        <f xml:space="preserve"> 'Time&amp;Esc'!M$9</f>
        <v>3</v>
      </c>
      <c r="N239" s="543">
        <f xml:space="preserve"> 'Time&amp;Esc'!N$9</f>
        <v>4</v>
      </c>
      <c r="O239" s="543">
        <f xml:space="preserve"> 'Time&amp;Esc'!O$9</f>
        <v>5</v>
      </c>
      <c r="P239" s="543">
        <f xml:space="preserve"> 'Time&amp;Esc'!P$9</f>
        <v>6</v>
      </c>
      <c r="Q239" s="543">
        <f xml:space="preserve"> 'Time&amp;Esc'!Q$9</f>
        <v>7</v>
      </c>
      <c r="R239" s="543">
        <f xml:space="preserve"> 'Time&amp;Esc'!R$9</f>
        <v>8</v>
      </c>
      <c r="S239" s="543">
        <f xml:space="preserve"> 'Time&amp;Esc'!S$9</f>
        <v>9</v>
      </c>
      <c r="T239" s="543">
        <f xml:space="preserve"> 'Time&amp;Esc'!T$9</f>
        <v>10</v>
      </c>
      <c r="U239" s="543">
        <f xml:space="preserve"> 'Time&amp;Esc'!U$9</f>
        <v>11</v>
      </c>
      <c r="V239" s="543">
        <f xml:space="preserve"> 'Time&amp;Esc'!V$9</f>
        <v>12</v>
      </c>
      <c r="W239" s="543">
        <f xml:space="preserve"> 'Time&amp;Esc'!W$9</f>
        <v>13</v>
      </c>
      <c r="X239" s="543">
        <f xml:space="preserve"> 'Time&amp;Esc'!X$9</f>
        <v>14</v>
      </c>
      <c r="Y239" s="543">
        <f xml:space="preserve"> 'Time&amp;Esc'!Y$9</f>
        <v>15</v>
      </c>
      <c r="Z239" s="543">
        <f xml:space="preserve"> 'Time&amp;Esc'!Z$9</f>
        <v>16</v>
      </c>
      <c r="AA239" s="543">
        <f xml:space="preserve"> 'Time&amp;Esc'!AA$9</f>
        <v>17</v>
      </c>
      <c r="AB239" s="543">
        <f xml:space="preserve"> 'Time&amp;Esc'!AB$9</f>
        <v>18</v>
      </c>
      <c r="AC239" s="543">
        <f xml:space="preserve"> 'Time&amp;Esc'!AC$9</f>
        <v>19</v>
      </c>
      <c r="AD239" s="543">
        <f xml:space="preserve"> 'Time&amp;Esc'!AD$9</f>
        <v>20</v>
      </c>
      <c r="AE239" s="543">
        <f xml:space="preserve"> 'Time&amp;Esc'!AE$9</f>
        <v>21</v>
      </c>
      <c r="AF239" s="543">
        <f xml:space="preserve"> 'Time&amp;Esc'!AF$9</f>
        <v>22</v>
      </c>
      <c r="AG239" s="543">
        <f xml:space="preserve"> 'Time&amp;Esc'!AG$9</f>
        <v>23</v>
      </c>
      <c r="AH239" s="543">
        <f xml:space="preserve"> 'Time&amp;Esc'!AH$9</f>
        <v>24</v>
      </c>
      <c r="AI239" s="543">
        <f xml:space="preserve"> 'Time&amp;Esc'!AI$9</f>
        <v>25</v>
      </c>
      <c r="AJ239" s="543">
        <f xml:space="preserve"> 'Time&amp;Esc'!AJ$9</f>
        <v>26</v>
      </c>
      <c r="AK239" s="543">
        <f xml:space="preserve"> 'Time&amp;Esc'!AK$9</f>
        <v>27</v>
      </c>
      <c r="AL239" s="543">
        <f xml:space="preserve"> 'Time&amp;Esc'!AL$9</f>
        <v>28</v>
      </c>
      <c r="AM239" s="543">
        <f xml:space="preserve"> 'Time&amp;Esc'!AM$9</f>
        <v>29</v>
      </c>
      <c r="AN239" s="543">
        <f xml:space="preserve"> 'Time&amp;Esc'!AN$9</f>
        <v>30</v>
      </c>
      <c r="AO239" s="543">
        <f xml:space="preserve"> 'Time&amp;Esc'!AO$9</f>
        <v>31</v>
      </c>
      <c r="AP239" s="543">
        <f xml:space="preserve"> 'Time&amp;Esc'!AP$9</f>
        <v>32</v>
      </c>
      <c r="AQ239" s="543">
        <f xml:space="preserve"> 'Time&amp;Esc'!AQ$9</f>
        <v>33</v>
      </c>
      <c r="AR239" s="543">
        <f xml:space="preserve"> 'Time&amp;Esc'!AR$9</f>
        <v>34</v>
      </c>
      <c r="AS239" s="543">
        <f xml:space="preserve"> 'Time&amp;Esc'!AS$9</f>
        <v>35</v>
      </c>
      <c r="AT239" s="543">
        <f xml:space="preserve"> 'Time&amp;Esc'!AT$9</f>
        <v>36</v>
      </c>
      <c r="AU239" s="543">
        <f xml:space="preserve"> 'Time&amp;Esc'!AU$9</f>
        <v>37</v>
      </c>
      <c r="AV239" s="543">
        <f xml:space="preserve"> 'Time&amp;Esc'!AV$9</f>
        <v>38</v>
      </c>
      <c r="AW239" s="543">
        <f xml:space="preserve"> 'Time&amp;Esc'!AW$9</f>
        <v>39</v>
      </c>
      <c r="AX239" s="543">
        <f xml:space="preserve"> 'Time&amp;Esc'!AX$9</f>
        <v>40</v>
      </c>
      <c r="AY239" s="543">
        <f xml:space="preserve"> 'Time&amp;Esc'!AY$9</f>
        <v>41</v>
      </c>
      <c r="AZ239" s="543">
        <f xml:space="preserve"> 'Time&amp;Esc'!AZ$9</f>
        <v>42</v>
      </c>
      <c r="BA239" s="543">
        <f xml:space="preserve"> 'Time&amp;Esc'!BA$9</f>
        <v>43</v>
      </c>
      <c r="BB239" s="543">
        <f xml:space="preserve"> 'Time&amp;Esc'!BB$9</f>
        <v>44</v>
      </c>
      <c r="BC239" s="543">
        <f xml:space="preserve"> 'Time&amp;Esc'!BC$9</f>
        <v>45</v>
      </c>
      <c r="BD239" s="543">
        <f xml:space="preserve"> 'Time&amp;Esc'!BD$9</f>
        <v>46</v>
      </c>
      <c r="BE239" s="543">
        <f xml:space="preserve"> 'Time&amp;Esc'!BE$9</f>
        <v>47</v>
      </c>
      <c r="BF239" s="543">
        <f xml:space="preserve"> 'Time&amp;Esc'!BF$9</f>
        <v>48</v>
      </c>
      <c r="BG239" s="543">
        <f xml:space="preserve"> 'Time&amp;Esc'!BG$9</f>
        <v>49</v>
      </c>
      <c r="BH239" s="543">
        <f xml:space="preserve"> 'Time&amp;Esc'!BH$9</f>
        <v>50</v>
      </c>
    </row>
    <row r="240" spans="1:60" s="493" customFormat="1" ht="12.9" customHeight="1" x14ac:dyDescent="0.3">
      <c r="A240" s="516"/>
      <c r="B240" s="472"/>
      <c r="C240" s="473"/>
      <c r="D240" s="680"/>
      <c r="E240" s="516" t="str">
        <f t="shared" ref="E240:AJ240" si="474">E235</f>
        <v>Development and sustaining capital costs - Contractor, additions to depreciation</v>
      </c>
      <c r="F240" s="516">
        <f t="shared" si="474"/>
        <v>0</v>
      </c>
      <c r="G240" s="516" t="str">
        <f t="shared" si="474"/>
        <v>$ mn</v>
      </c>
      <c r="H240" s="516">
        <f t="shared" si="474"/>
        <v>0</v>
      </c>
      <c r="I240" s="516">
        <f t="shared" si="474"/>
        <v>3508.9120448103236</v>
      </c>
      <c r="J240" s="516">
        <f t="shared" si="474"/>
        <v>0</v>
      </c>
      <c r="K240" s="516">
        <f t="shared" si="474"/>
        <v>0</v>
      </c>
      <c r="L240" s="516">
        <f t="shared" si="474"/>
        <v>0</v>
      </c>
      <c r="M240" s="516">
        <f t="shared" si="474"/>
        <v>0</v>
      </c>
      <c r="N240" s="516">
        <f t="shared" si="474"/>
        <v>0</v>
      </c>
      <c r="O240" s="516">
        <f t="shared" si="474"/>
        <v>0</v>
      </c>
      <c r="P240" s="516">
        <f t="shared" si="474"/>
        <v>0</v>
      </c>
      <c r="Q240" s="516">
        <f t="shared" si="474"/>
        <v>0</v>
      </c>
      <c r="R240" s="516">
        <f t="shared" si="474"/>
        <v>0</v>
      </c>
      <c r="S240" s="516">
        <f t="shared" si="474"/>
        <v>0</v>
      </c>
      <c r="T240" s="516">
        <f t="shared" si="474"/>
        <v>3508.9120448103236</v>
      </c>
      <c r="U240" s="516">
        <f t="shared" si="474"/>
        <v>0</v>
      </c>
      <c r="V240" s="516">
        <f t="shared" si="474"/>
        <v>0</v>
      </c>
      <c r="W240" s="516">
        <f t="shared" si="474"/>
        <v>0</v>
      </c>
      <c r="X240" s="516">
        <f t="shared" si="474"/>
        <v>0</v>
      </c>
      <c r="Y240" s="516">
        <f t="shared" si="474"/>
        <v>0</v>
      </c>
      <c r="Z240" s="516">
        <f t="shared" si="474"/>
        <v>0</v>
      </c>
      <c r="AA240" s="516">
        <f t="shared" si="474"/>
        <v>0</v>
      </c>
      <c r="AB240" s="516">
        <f t="shared" si="474"/>
        <v>0</v>
      </c>
      <c r="AC240" s="516">
        <f t="shared" si="474"/>
        <v>0</v>
      </c>
      <c r="AD240" s="516">
        <f t="shared" si="474"/>
        <v>0</v>
      </c>
      <c r="AE240" s="516">
        <f t="shared" si="474"/>
        <v>0</v>
      </c>
      <c r="AF240" s="516">
        <f t="shared" si="474"/>
        <v>0</v>
      </c>
      <c r="AG240" s="516">
        <f t="shared" si="474"/>
        <v>0</v>
      </c>
      <c r="AH240" s="516">
        <f t="shared" si="474"/>
        <v>0</v>
      </c>
      <c r="AI240" s="516">
        <f t="shared" si="474"/>
        <v>0</v>
      </c>
      <c r="AJ240" s="516">
        <f t="shared" si="474"/>
        <v>0</v>
      </c>
      <c r="AK240" s="516">
        <f t="shared" ref="AK240:BH240" si="475">AK235</f>
        <v>0</v>
      </c>
      <c r="AL240" s="516">
        <f t="shared" si="475"/>
        <v>0</v>
      </c>
      <c r="AM240" s="516">
        <f t="shared" si="475"/>
        <v>0</v>
      </c>
      <c r="AN240" s="516">
        <f t="shared" si="475"/>
        <v>0</v>
      </c>
      <c r="AO240" s="516">
        <f t="shared" si="475"/>
        <v>0</v>
      </c>
      <c r="AP240" s="516">
        <f t="shared" si="475"/>
        <v>0</v>
      </c>
      <c r="AQ240" s="516">
        <f t="shared" si="475"/>
        <v>0</v>
      </c>
      <c r="AR240" s="516">
        <f t="shared" si="475"/>
        <v>0</v>
      </c>
      <c r="AS240" s="516">
        <f t="shared" si="475"/>
        <v>0</v>
      </c>
      <c r="AT240" s="516">
        <f t="shared" si="475"/>
        <v>0</v>
      </c>
      <c r="AU240" s="516">
        <f t="shared" si="475"/>
        <v>0</v>
      </c>
      <c r="AV240" s="516">
        <f t="shared" si="475"/>
        <v>0</v>
      </c>
      <c r="AW240" s="516">
        <f t="shared" si="475"/>
        <v>0</v>
      </c>
      <c r="AX240" s="516">
        <f t="shared" si="475"/>
        <v>0</v>
      </c>
      <c r="AY240" s="516">
        <f t="shared" si="475"/>
        <v>0</v>
      </c>
      <c r="AZ240" s="516">
        <f t="shared" si="475"/>
        <v>0</v>
      </c>
      <c r="BA240" s="516">
        <f t="shared" si="475"/>
        <v>0</v>
      </c>
      <c r="BB240" s="516">
        <f t="shared" si="475"/>
        <v>0</v>
      </c>
      <c r="BC240" s="516">
        <f t="shared" si="475"/>
        <v>0</v>
      </c>
      <c r="BD240" s="516">
        <f t="shared" si="475"/>
        <v>0</v>
      </c>
      <c r="BE240" s="516">
        <f t="shared" si="475"/>
        <v>0</v>
      </c>
      <c r="BF240" s="516">
        <f t="shared" si="475"/>
        <v>0</v>
      </c>
      <c r="BG240" s="516">
        <f t="shared" si="475"/>
        <v>0</v>
      </c>
      <c r="BH240" s="516">
        <f t="shared" si="475"/>
        <v>0</v>
      </c>
    </row>
    <row r="241" spans="1:60" s="493" customFormat="1" ht="12.9" customHeight="1" thickBot="1" x14ac:dyDescent="0.35">
      <c r="A241" s="516"/>
      <c r="B241" s="472"/>
      <c r="C241" s="473"/>
      <c r="D241" s="680"/>
      <c r="E241" s="633" t="s">
        <v>758</v>
      </c>
      <c r="F241" s="633"/>
      <c r="G241" s="633" t="s">
        <v>74</v>
      </c>
      <c r="H241" s="633" t="s">
        <v>759</v>
      </c>
      <c r="I241" s="633"/>
      <c r="J241" s="633"/>
      <c r="K241" s="633">
        <f t="shared" ref="K241:AP241" ca="1" si="476" xml:space="preserve"> IF( K238 = 1, SUM(OFFSET( K240,,,, MIN( K239, $F237) * -1)), 0)</f>
        <v>0</v>
      </c>
      <c r="L241" s="633">
        <f t="shared" ca="1" si="476"/>
        <v>0</v>
      </c>
      <c r="M241" s="633">
        <f t="shared" ca="1" si="476"/>
        <v>0</v>
      </c>
      <c r="N241" s="633">
        <f t="shared" ca="1" si="476"/>
        <v>0</v>
      </c>
      <c r="O241" s="633">
        <f t="shared" ca="1" si="476"/>
        <v>0</v>
      </c>
      <c r="P241" s="633">
        <f t="shared" ca="1" si="476"/>
        <v>0</v>
      </c>
      <c r="Q241" s="633">
        <f t="shared" ca="1" si="476"/>
        <v>0</v>
      </c>
      <c r="R241" s="633">
        <f t="shared" ca="1" si="476"/>
        <v>0</v>
      </c>
      <c r="S241" s="633">
        <f t="shared" ca="1" si="476"/>
        <v>0</v>
      </c>
      <c r="T241" s="633">
        <f t="shared" ca="1" si="476"/>
        <v>3508.9120448103236</v>
      </c>
      <c r="U241" s="633">
        <f t="shared" ca="1" si="476"/>
        <v>3508.9120448103236</v>
      </c>
      <c r="V241" s="633">
        <f t="shared" ca="1" si="476"/>
        <v>3508.9120448103236</v>
      </c>
      <c r="W241" s="633">
        <f t="shared" ca="1" si="476"/>
        <v>3508.9120448103236</v>
      </c>
      <c r="X241" s="633">
        <f t="shared" ca="1" si="476"/>
        <v>3508.9120448103236</v>
      </c>
      <c r="Y241" s="633">
        <f t="shared" ca="1" si="476"/>
        <v>0</v>
      </c>
      <c r="Z241" s="633">
        <f t="shared" ca="1" si="476"/>
        <v>0</v>
      </c>
      <c r="AA241" s="633">
        <f t="shared" ca="1" si="476"/>
        <v>0</v>
      </c>
      <c r="AB241" s="633">
        <f t="shared" ca="1" si="476"/>
        <v>0</v>
      </c>
      <c r="AC241" s="633">
        <f t="shared" ca="1" si="476"/>
        <v>0</v>
      </c>
      <c r="AD241" s="633">
        <f t="shared" ca="1" si="476"/>
        <v>0</v>
      </c>
      <c r="AE241" s="633">
        <f t="shared" ca="1" si="476"/>
        <v>0</v>
      </c>
      <c r="AF241" s="633">
        <f t="shared" ca="1" si="476"/>
        <v>0</v>
      </c>
      <c r="AG241" s="633">
        <f t="shared" ca="1" si="476"/>
        <v>0</v>
      </c>
      <c r="AH241" s="633">
        <f t="shared" ca="1" si="476"/>
        <v>0</v>
      </c>
      <c r="AI241" s="633">
        <f t="shared" ca="1" si="476"/>
        <v>0</v>
      </c>
      <c r="AJ241" s="633">
        <f t="shared" ca="1" si="476"/>
        <v>0</v>
      </c>
      <c r="AK241" s="633">
        <f t="shared" ca="1" si="476"/>
        <v>0</v>
      </c>
      <c r="AL241" s="633">
        <f t="shared" ca="1" si="476"/>
        <v>0</v>
      </c>
      <c r="AM241" s="633">
        <f t="shared" ca="1" si="476"/>
        <v>0</v>
      </c>
      <c r="AN241" s="633">
        <f t="shared" ca="1" si="476"/>
        <v>0</v>
      </c>
      <c r="AO241" s="633">
        <f t="shared" ca="1" si="476"/>
        <v>0</v>
      </c>
      <c r="AP241" s="633">
        <f t="shared" ca="1" si="476"/>
        <v>0</v>
      </c>
      <c r="AQ241" s="633">
        <f t="shared" ref="AQ241:BH241" ca="1" si="477" xml:space="preserve"> IF( AQ238 = 1, SUM(OFFSET( AQ240,,,, MIN( AQ239, $F237) * -1)), 0)</f>
        <v>0</v>
      </c>
      <c r="AR241" s="633">
        <f t="shared" ca="1" si="477"/>
        <v>0</v>
      </c>
      <c r="AS241" s="633">
        <f t="shared" ca="1" si="477"/>
        <v>0</v>
      </c>
      <c r="AT241" s="633">
        <f t="shared" ca="1" si="477"/>
        <v>0</v>
      </c>
      <c r="AU241" s="633">
        <f t="shared" ca="1" si="477"/>
        <v>0</v>
      </c>
      <c r="AV241" s="633">
        <f t="shared" ca="1" si="477"/>
        <v>0</v>
      </c>
      <c r="AW241" s="633">
        <f t="shared" ca="1" si="477"/>
        <v>0</v>
      </c>
      <c r="AX241" s="633">
        <f t="shared" ca="1" si="477"/>
        <v>0</v>
      </c>
      <c r="AY241" s="633">
        <f t="shared" ca="1" si="477"/>
        <v>0</v>
      </c>
      <c r="AZ241" s="633">
        <f t="shared" ca="1" si="477"/>
        <v>0</v>
      </c>
      <c r="BA241" s="633">
        <f t="shared" ca="1" si="477"/>
        <v>0</v>
      </c>
      <c r="BB241" s="633">
        <f t="shared" ca="1" si="477"/>
        <v>0</v>
      </c>
      <c r="BC241" s="633">
        <f t="shared" ca="1" si="477"/>
        <v>0</v>
      </c>
      <c r="BD241" s="633">
        <f t="shared" ca="1" si="477"/>
        <v>0</v>
      </c>
      <c r="BE241" s="633">
        <f t="shared" ca="1" si="477"/>
        <v>0</v>
      </c>
      <c r="BF241" s="633">
        <f t="shared" ca="1" si="477"/>
        <v>0</v>
      </c>
      <c r="BG241" s="633">
        <f t="shared" ca="1" si="477"/>
        <v>0</v>
      </c>
      <c r="BH241" s="633">
        <f t="shared" ca="1" si="477"/>
        <v>0</v>
      </c>
    </row>
    <row r="242" spans="1:60" s="493" customFormat="1" ht="12.9" customHeight="1" x14ac:dyDescent="0.3">
      <c r="A242" s="516"/>
      <c r="B242" s="472"/>
      <c r="C242" s="473"/>
      <c r="D242" s="680"/>
      <c r="E242" s="516"/>
      <c r="F242" s="516"/>
      <c r="G242" s="516"/>
      <c r="H242" s="516"/>
      <c r="I242" s="516"/>
      <c r="J242" s="516"/>
      <c r="K242" s="516"/>
      <c r="L242" s="516"/>
      <c r="M242" s="516"/>
      <c r="N242" s="516"/>
      <c r="O242" s="516"/>
      <c r="P242" s="516"/>
      <c r="Q242" s="516"/>
      <c r="R242" s="516"/>
      <c r="S242" s="516"/>
      <c r="T242" s="516"/>
      <c r="U242" s="516"/>
      <c r="V242" s="516"/>
      <c r="W242" s="516"/>
      <c r="X242" s="516"/>
      <c r="Y242" s="516"/>
      <c r="Z242" s="516"/>
      <c r="AA242" s="516"/>
      <c r="AB242" s="516"/>
      <c r="AC242" s="516"/>
      <c r="AD242" s="516"/>
      <c r="AE242" s="516"/>
      <c r="AF242" s="516"/>
      <c r="AG242" s="516"/>
      <c r="AH242" s="516"/>
      <c r="AI242" s="516"/>
      <c r="AJ242" s="516"/>
      <c r="AK242" s="516"/>
      <c r="AL242" s="516"/>
      <c r="AM242" s="516"/>
      <c r="AN242" s="516"/>
      <c r="AO242" s="516"/>
      <c r="AP242" s="516"/>
      <c r="AQ242" s="516"/>
      <c r="AR242" s="516"/>
      <c r="AS242" s="516"/>
      <c r="AT242" s="516"/>
      <c r="AU242" s="516"/>
      <c r="AV242" s="516"/>
      <c r="AW242" s="516"/>
      <c r="AX242" s="516"/>
      <c r="AY242" s="516"/>
      <c r="AZ242" s="516"/>
      <c r="BA242" s="516"/>
      <c r="BB242" s="516"/>
      <c r="BC242" s="516"/>
      <c r="BD242" s="516"/>
      <c r="BE242" s="516"/>
      <c r="BF242" s="516"/>
      <c r="BG242" s="516"/>
      <c r="BH242" s="516"/>
    </row>
    <row r="243" spans="1:60" s="493" customFormat="1" ht="12.9" customHeight="1" x14ac:dyDescent="0.3">
      <c r="A243" s="516"/>
      <c r="B243" s="472" t="s">
        <v>760</v>
      </c>
      <c r="C243" s="473"/>
      <c r="D243" s="680"/>
      <c r="E243" s="516"/>
      <c r="F243" s="516"/>
      <c r="G243" s="516"/>
      <c r="H243" s="543"/>
      <c r="I243" s="516"/>
      <c r="J243" s="516"/>
      <c r="K243" s="516"/>
      <c r="L243" s="516"/>
      <c r="M243" s="516"/>
      <c r="N243" s="516"/>
      <c r="O243" s="516"/>
      <c r="P243" s="516"/>
      <c r="Q243" s="516"/>
      <c r="R243" s="516"/>
      <c r="S243" s="516"/>
      <c r="T243" s="516"/>
      <c r="U243" s="516"/>
      <c r="V243" s="516"/>
      <c r="W243" s="516"/>
      <c r="X243" s="516"/>
      <c r="Y243" s="516"/>
      <c r="Z243" s="516"/>
      <c r="AA243" s="516"/>
      <c r="AB243" s="516"/>
      <c r="AC243" s="516"/>
      <c r="AD243" s="516"/>
      <c r="AE243" s="516"/>
      <c r="AF243" s="516"/>
      <c r="AG243" s="516"/>
      <c r="AH243" s="516"/>
      <c r="AI243" s="516"/>
      <c r="AJ243" s="516"/>
      <c r="AK243" s="516"/>
      <c r="AL243" s="516"/>
      <c r="AM243" s="516"/>
      <c r="AN243" s="516"/>
      <c r="AO243" s="516"/>
      <c r="AP243" s="516"/>
      <c r="AQ243" s="516"/>
      <c r="AR243" s="516"/>
      <c r="AS243" s="516"/>
      <c r="AT243" s="516"/>
      <c r="AU243" s="516"/>
      <c r="AV243" s="516"/>
      <c r="AW243" s="516"/>
      <c r="AX243" s="516"/>
      <c r="AY243" s="516"/>
      <c r="AZ243" s="516"/>
      <c r="BA243" s="516"/>
      <c r="BB243" s="516"/>
      <c r="BC243" s="516"/>
      <c r="BD243" s="516"/>
      <c r="BE243" s="516"/>
      <c r="BF243" s="516"/>
      <c r="BG243" s="516"/>
      <c r="BH243" s="516"/>
    </row>
    <row r="244" spans="1:60" s="493" customFormat="1" ht="12.9" customHeight="1" x14ac:dyDescent="0.3">
      <c r="A244" s="516"/>
      <c r="B244" s="472"/>
      <c r="C244" s="473"/>
      <c r="D244" s="680"/>
      <c r="E244" s="543" t="str">
        <f xml:space="preserve"> InpC!E$67</f>
        <v>Depreciation years of development costs for cost recovery</v>
      </c>
      <c r="F244" s="543">
        <f xml:space="preserve"> InpC!F$67</f>
        <v>5</v>
      </c>
      <c r="G244" s="543" t="str">
        <f xml:space="preserve"> InpC!G$67</f>
        <v>years</v>
      </c>
      <c r="H244" s="516"/>
      <c r="I244" s="516"/>
      <c r="J244" s="516"/>
      <c r="K244" s="516"/>
      <c r="L244" s="516"/>
      <c r="M244" s="516"/>
      <c r="N244" s="516"/>
      <c r="O244" s="516"/>
      <c r="P244" s="516"/>
      <c r="Q244" s="516"/>
      <c r="R244" s="516"/>
      <c r="S244" s="516"/>
      <c r="T244" s="516"/>
      <c r="U244" s="516"/>
      <c r="V244" s="516"/>
      <c r="W244" s="516"/>
      <c r="X244" s="516"/>
      <c r="Y244" s="516"/>
      <c r="Z244" s="516"/>
      <c r="AA244" s="516"/>
      <c r="AB244" s="516"/>
      <c r="AC244" s="516"/>
      <c r="AD244" s="516"/>
      <c r="AE244" s="516"/>
      <c r="AF244" s="516"/>
      <c r="AG244" s="516"/>
      <c r="AH244" s="516"/>
      <c r="AI244" s="516"/>
      <c r="AJ244" s="516"/>
      <c r="AK244" s="516"/>
      <c r="AL244" s="516"/>
      <c r="AM244" s="516"/>
      <c r="AN244" s="516"/>
      <c r="AO244" s="516"/>
      <c r="AP244" s="516"/>
      <c r="AQ244" s="516"/>
      <c r="AR244" s="516"/>
      <c r="AS244" s="516"/>
      <c r="AT244" s="516"/>
      <c r="AU244" s="516"/>
      <c r="AV244" s="516"/>
      <c r="AW244" s="516"/>
      <c r="AX244" s="516"/>
      <c r="AY244" s="516"/>
      <c r="AZ244" s="516"/>
      <c r="BA244" s="516"/>
      <c r="BB244" s="516"/>
      <c r="BC244" s="516"/>
      <c r="BD244" s="516"/>
      <c r="BE244" s="516"/>
      <c r="BF244" s="516"/>
      <c r="BG244" s="516"/>
      <c r="BH244" s="516"/>
    </row>
    <row r="245" spans="1:60" s="492" customFormat="1" ht="12.9" customHeight="1" x14ac:dyDescent="0.3">
      <c r="A245" s="516"/>
      <c r="B245" s="679"/>
      <c r="C245" s="685"/>
      <c r="D245" s="610"/>
      <c r="E245" s="543" t="str">
        <f xml:space="preserve"> 'Time&amp;Esc'!E$57</f>
        <v>Production period</v>
      </c>
      <c r="F245" s="543">
        <f xml:space="preserve"> 'Time&amp;Esc'!F$57</f>
        <v>0</v>
      </c>
      <c r="G245" s="543" t="str">
        <f xml:space="preserve"> 'Time&amp;Esc'!G$57</f>
        <v>flag</v>
      </c>
      <c r="H245" s="543">
        <f xml:space="preserve"> 'Time&amp;Esc'!H$57</f>
        <v>0</v>
      </c>
      <c r="I245" s="543">
        <f xml:space="preserve"> 'Time&amp;Esc'!I$57</f>
        <v>30</v>
      </c>
      <c r="J245" s="543">
        <f xml:space="preserve"> 'Time&amp;Esc'!J$57</f>
        <v>0</v>
      </c>
      <c r="K245" s="543">
        <f xml:space="preserve"> 'Time&amp;Esc'!K$57</f>
        <v>0</v>
      </c>
      <c r="L245" s="543">
        <f xml:space="preserve"> 'Time&amp;Esc'!L$57</f>
        <v>0</v>
      </c>
      <c r="M245" s="543">
        <f xml:space="preserve"> 'Time&amp;Esc'!M$57</f>
        <v>0</v>
      </c>
      <c r="N245" s="543">
        <f xml:space="preserve"> 'Time&amp;Esc'!N$57</f>
        <v>0</v>
      </c>
      <c r="O245" s="543">
        <f xml:space="preserve"> 'Time&amp;Esc'!O$57</f>
        <v>0</v>
      </c>
      <c r="P245" s="543">
        <f xml:space="preserve"> 'Time&amp;Esc'!P$57</f>
        <v>0</v>
      </c>
      <c r="Q245" s="543">
        <f xml:space="preserve"> 'Time&amp;Esc'!Q$57</f>
        <v>0</v>
      </c>
      <c r="R245" s="543">
        <f xml:space="preserve"> 'Time&amp;Esc'!R$57</f>
        <v>0</v>
      </c>
      <c r="S245" s="543">
        <f xml:space="preserve"> 'Time&amp;Esc'!S$57</f>
        <v>0</v>
      </c>
      <c r="T245" s="543">
        <f xml:space="preserve"> 'Time&amp;Esc'!T$57</f>
        <v>1</v>
      </c>
      <c r="U245" s="543">
        <f xml:space="preserve"> 'Time&amp;Esc'!U$57</f>
        <v>1</v>
      </c>
      <c r="V245" s="543">
        <f xml:space="preserve"> 'Time&amp;Esc'!V$57</f>
        <v>1</v>
      </c>
      <c r="W245" s="543">
        <f xml:space="preserve"> 'Time&amp;Esc'!W$57</f>
        <v>1</v>
      </c>
      <c r="X245" s="543">
        <f xml:space="preserve"> 'Time&amp;Esc'!X$57</f>
        <v>1</v>
      </c>
      <c r="Y245" s="543">
        <f xml:space="preserve"> 'Time&amp;Esc'!Y$57</f>
        <v>1</v>
      </c>
      <c r="Z245" s="543">
        <f xml:space="preserve"> 'Time&amp;Esc'!Z$57</f>
        <v>1</v>
      </c>
      <c r="AA245" s="543">
        <f xml:space="preserve"> 'Time&amp;Esc'!AA$57</f>
        <v>1</v>
      </c>
      <c r="AB245" s="543">
        <f xml:space="preserve"> 'Time&amp;Esc'!AB$57</f>
        <v>1</v>
      </c>
      <c r="AC245" s="543">
        <f xml:space="preserve"> 'Time&amp;Esc'!AC$57</f>
        <v>1</v>
      </c>
      <c r="AD245" s="543">
        <f xml:space="preserve"> 'Time&amp;Esc'!AD$57</f>
        <v>1</v>
      </c>
      <c r="AE245" s="543">
        <f xml:space="preserve"> 'Time&amp;Esc'!AE$57</f>
        <v>1</v>
      </c>
      <c r="AF245" s="543">
        <f xml:space="preserve"> 'Time&amp;Esc'!AF$57</f>
        <v>1</v>
      </c>
      <c r="AG245" s="543">
        <f xml:space="preserve"> 'Time&amp;Esc'!AG$57</f>
        <v>1</v>
      </c>
      <c r="AH245" s="543">
        <f xml:space="preserve"> 'Time&amp;Esc'!AH$57</f>
        <v>1</v>
      </c>
      <c r="AI245" s="543">
        <f xml:space="preserve"> 'Time&amp;Esc'!AI$57</f>
        <v>1</v>
      </c>
      <c r="AJ245" s="543">
        <f xml:space="preserve"> 'Time&amp;Esc'!AJ$57</f>
        <v>1</v>
      </c>
      <c r="AK245" s="543">
        <f xml:space="preserve"> 'Time&amp;Esc'!AK$57</f>
        <v>1</v>
      </c>
      <c r="AL245" s="543">
        <f xml:space="preserve"> 'Time&amp;Esc'!AL$57</f>
        <v>1</v>
      </c>
      <c r="AM245" s="543">
        <f xml:space="preserve"> 'Time&amp;Esc'!AM$57</f>
        <v>1</v>
      </c>
      <c r="AN245" s="543">
        <f xml:space="preserve"> 'Time&amp;Esc'!AN$57</f>
        <v>1</v>
      </c>
      <c r="AO245" s="543">
        <f xml:space="preserve"> 'Time&amp;Esc'!AO$57</f>
        <v>1</v>
      </c>
      <c r="AP245" s="543">
        <f xml:space="preserve"> 'Time&amp;Esc'!AP$57</f>
        <v>1</v>
      </c>
      <c r="AQ245" s="543">
        <f xml:space="preserve"> 'Time&amp;Esc'!AQ$57</f>
        <v>1</v>
      </c>
      <c r="AR245" s="543">
        <f xml:space="preserve"> 'Time&amp;Esc'!AR$57</f>
        <v>1</v>
      </c>
      <c r="AS245" s="543">
        <f xml:space="preserve"> 'Time&amp;Esc'!AS$57</f>
        <v>1</v>
      </c>
      <c r="AT245" s="543">
        <f xml:space="preserve"> 'Time&amp;Esc'!AT$57</f>
        <v>1</v>
      </c>
      <c r="AU245" s="543">
        <f xml:space="preserve"> 'Time&amp;Esc'!AU$57</f>
        <v>1</v>
      </c>
      <c r="AV245" s="543">
        <f xml:space="preserve"> 'Time&amp;Esc'!AV$57</f>
        <v>1</v>
      </c>
      <c r="AW245" s="543">
        <f xml:space="preserve"> 'Time&amp;Esc'!AW$57</f>
        <v>1</v>
      </c>
      <c r="AX245" s="543">
        <f xml:space="preserve"> 'Time&amp;Esc'!AX$57</f>
        <v>0</v>
      </c>
      <c r="AY245" s="543">
        <f xml:space="preserve"> 'Time&amp;Esc'!AY$57</f>
        <v>0</v>
      </c>
      <c r="AZ245" s="543">
        <f xml:space="preserve"> 'Time&amp;Esc'!AZ$57</f>
        <v>0</v>
      </c>
      <c r="BA245" s="543">
        <f xml:space="preserve"> 'Time&amp;Esc'!BA$57</f>
        <v>0</v>
      </c>
      <c r="BB245" s="543">
        <f xml:space="preserve"> 'Time&amp;Esc'!BB$57</f>
        <v>0</v>
      </c>
      <c r="BC245" s="543">
        <f xml:space="preserve"> 'Time&amp;Esc'!BC$57</f>
        <v>0</v>
      </c>
      <c r="BD245" s="543">
        <f xml:space="preserve"> 'Time&amp;Esc'!BD$57</f>
        <v>0</v>
      </c>
      <c r="BE245" s="543">
        <f xml:space="preserve"> 'Time&amp;Esc'!BE$57</f>
        <v>0</v>
      </c>
      <c r="BF245" s="543">
        <f xml:space="preserve"> 'Time&amp;Esc'!BF$57</f>
        <v>0</v>
      </c>
      <c r="BG245" s="543">
        <f xml:space="preserve"> 'Time&amp;Esc'!BG$57</f>
        <v>0</v>
      </c>
      <c r="BH245" s="543">
        <f xml:space="preserve"> 'Time&amp;Esc'!BH$57</f>
        <v>0</v>
      </c>
    </row>
    <row r="246" spans="1:60" s="493" customFormat="1" ht="12.9" customHeight="1" x14ac:dyDescent="0.3">
      <c r="A246" s="516"/>
      <c r="B246" s="472"/>
      <c r="C246" s="473"/>
      <c r="D246" s="680"/>
      <c r="E246" s="516" t="str">
        <f t="shared" ref="E246:AJ246" si="478">E218</f>
        <v>Last period of depreciation</v>
      </c>
      <c r="F246" s="516">
        <f t="shared" si="478"/>
        <v>0</v>
      </c>
      <c r="G246" s="516" t="str">
        <f t="shared" si="478"/>
        <v>flag</v>
      </c>
      <c r="H246" s="516">
        <f t="shared" si="478"/>
        <v>0</v>
      </c>
      <c r="I246" s="516">
        <f t="shared" si="478"/>
        <v>1</v>
      </c>
      <c r="J246" s="516">
        <f t="shared" si="478"/>
        <v>0</v>
      </c>
      <c r="K246" s="516">
        <f t="shared" si="478"/>
        <v>0</v>
      </c>
      <c r="L246" s="516">
        <f t="shared" si="478"/>
        <v>0</v>
      </c>
      <c r="M246" s="516">
        <f t="shared" si="478"/>
        <v>0</v>
      </c>
      <c r="N246" s="516">
        <f t="shared" si="478"/>
        <v>0</v>
      </c>
      <c r="O246" s="516">
        <f t="shared" si="478"/>
        <v>0</v>
      </c>
      <c r="P246" s="516">
        <f t="shared" si="478"/>
        <v>0</v>
      </c>
      <c r="Q246" s="516">
        <f t="shared" si="478"/>
        <v>0</v>
      </c>
      <c r="R246" s="516">
        <f t="shared" si="478"/>
        <v>0</v>
      </c>
      <c r="S246" s="516">
        <f t="shared" si="478"/>
        <v>0</v>
      </c>
      <c r="T246" s="516">
        <f t="shared" si="478"/>
        <v>0</v>
      </c>
      <c r="U246" s="516">
        <f t="shared" si="478"/>
        <v>0</v>
      </c>
      <c r="V246" s="516">
        <f t="shared" si="478"/>
        <v>0</v>
      </c>
      <c r="W246" s="516">
        <f t="shared" si="478"/>
        <v>0</v>
      </c>
      <c r="X246" s="516">
        <f t="shared" si="478"/>
        <v>0</v>
      </c>
      <c r="Y246" s="516">
        <f t="shared" si="478"/>
        <v>0</v>
      </c>
      <c r="Z246" s="516">
        <f t="shared" si="478"/>
        <v>0</v>
      </c>
      <c r="AA246" s="516">
        <f t="shared" si="478"/>
        <v>0</v>
      </c>
      <c r="AB246" s="516">
        <f t="shared" si="478"/>
        <v>0</v>
      </c>
      <c r="AC246" s="516">
        <f t="shared" si="478"/>
        <v>0</v>
      </c>
      <c r="AD246" s="516">
        <f t="shared" si="478"/>
        <v>0</v>
      </c>
      <c r="AE246" s="516">
        <f t="shared" si="478"/>
        <v>0</v>
      </c>
      <c r="AF246" s="516">
        <f t="shared" si="478"/>
        <v>0</v>
      </c>
      <c r="AG246" s="516">
        <f t="shared" si="478"/>
        <v>0</v>
      </c>
      <c r="AH246" s="516">
        <f t="shared" si="478"/>
        <v>0</v>
      </c>
      <c r="AI246" s="516">
        <f t="shared" si="478"/>
        <v>0</v>
      </c>
      <c r="AJ246" s="516">
        <f t="shared" si="478"/>
        <v>0</v>
      </c>
      <c r="AK246" s="516">
        <f t="shared" ref="AK246:BH246" si="479">AK218</f>
        <v>0</v>
      </c>
      <c r="AL246" s="516">
        <f t="shared" si="479"/>
        <v>0</v>
      </c>
      <c r="AM246" s="516">
        <f t="shared" si="479"/>
        <v>0</v>
      </c>
      <c r="AN246" s="516">
        <f t="shared" si="479"/>
        <v>0</v>
      </c>
      <c r="AO246" s="516">
        <f t="shared" si="479"/>
        <v>0</v>
      </c>
      <c r="AP246" s="516">
        <f t="shared" si="479"/>
        <v>0</v>
      </c>
      <c r="AQ246" s="516">
        <f t="shared" si="479"/>
        <v>0</v>
      </c>
      <c r="AR246" s="516">
        <f t="shared" si="479"/>
        <v>0</v>
      </c>
      <c r="AS246" s="516">
        <f t="shared" si="479"/>
        <v>0</v>
      </c>
      <c r="AT246" s="516">
        <f t="shared" si="479"/>
        <v>0</v>
      </c>
      <c r="AU246" s="516">
        <f t="shared" si="479"/>
        <v>0</v>
      </c>
      <c r="AV246" s="516">
        <f t="shared" si="479"/>
        <v>0</v>
      </c>
      <c r="AW246" s="516">
        <f t="shared" si="479"/>
        <v>1</v>
      </c>
      <c r="AX246" s="516">
        <f t="shared" si="479"/>
        <v>0</v>
      </c>
      <c r="AY246" s="516">
        <f t="shared" si="479"/>
        <v>0</v>
      </c>
      <c r="AZ246" s="516">
        <f t="shared" si="479"/>
        <v>0</v>
      </c>
      <c r="BA246" s="516">
        <f t="shared" si="479"/>
        <v>0</v>
      </c>
      <c r="BB246" s="516">
        <f t="shared" si="479"/>
        <v>0</v>
      </c>
      <c r="BC246" s="516">
        <f t="shared" si="479"/>
        <v>0</v>
      </c>
      <c r="BD246" s="516">
        <f t="shared" si="479"/>
        <v>0</v>
      </c>
      <c r="BE246" s="516">
        <f t="shared" si="479"/>
        <v>0</v>
      </c>
      <c r="BF246" s="516">
        <f t="shared" si="479"/>
        <v>0</v>
      </c>
      <c r="BG246" s="516">
        <f t="shared" si="479"/>
        <v>0</v>
      </c>
      <c r="BH246" s="516">
        <f t="shared" si="479"/>
        <v>0</v>
      </c>
    </row>
    <row r="247" spans="1:60" s="493" customFormat="1" ht="12.9" customHeight="1" x14ac:dyDescent="0.3">
      <c r="A247" s="516"/>
      <c r="B247" s="472"/>
      <c r="C247" s="473"/>
      <c r="D247" s="680"/>
      <c r="E247" s="516" t="str">
        <f t="shared" ref="E247:AJ247" si="480">E241</f>
        <v>Depreciable base</v>
      </c>
      <c r="F247" s="516">
        <f t="shared" si="480"/>
        <v>0</v>
      </c>
      <c r="G247" s="516" t="str">
        <f t="shared" si="480"/>
        <v>$ mn</v>
      </c>
      <c r="H247" s="516" t="str">
        <f t="shared" si="480"/>
        <v>assumes write off in last depreciation period</v>
      </c>
      <c r="I247" s="516">
        <f t="shared" si="480"/>
        <v>0</v>
      </c>
      <c r="J247" s="516">
        <f t="shared" si="480"/>
        <v>0</v>
      </c>
      <c r="K247" s="516">
        <f t="shared" ca="1" si="480"/>
        <v>0</v>
      </c>
      <c r="L247" s="516">
        <f t="shared" ca="1" si="480"/>
        <v>0</v>
      </c>
      <c r="M247" s="516">
        <f t="shared" ca="1" si="480"/>
        <v>0</v>
      </c>
      <c r="N247" s="516">
        <f t="shared" ca="1" si="480"/>
        <v>0</v>
      </c>
      <c r="O247" s="516">
        <f t="shared" ca="1" si="480"/>
        <v>0</v>
      </c>
      <c r="P247" s="516">
        <f t="shared" ca="1" si="480"/>
        <v>0</v>
      </c>
      <c r="Q247" s="516">
        <f t="shared" ca="1" si="480"/>
        <v>0</v>
      </c>
      <c r="R247" s="516">
        <f t="shared" ca="1" si="480"/>
        <v>0</v>
      </c>
      <c r="S247" s="516">
        <f t="shared" ca="1" si="480"/>
        <v>0</v>
      </c>
      <c r="T247" s="516">
        <f t="shared" ca="1" si="480"/>
        <v>3508.9120448103236</v>
      </c>
      <c r="U247" s="516">
        <f t="shared" ca="1" si="480"/>
        <v>3508.9120448103236</v>
      </c>
      <c r="V247" s="516">
        <f t="shared" ca="1" si="480"/>
        <v>3508.9120448103236</v>
      </c>
      <c r="W247" s="516">
        <f t="shared" ca="1" si="480"/>
        <v>3508.9120448103236</v>
      </c>
      <c r="X247" s="516">
        <f t="shared" ca="1" si="480"/>
        <v>3508.9120448103236</v>
      </c>
      <c r="Y247" s="516">
        <f t="shared" ca="1" si="480"/>
        <v>0</v>
      </c>
      <c r="Z247" s="516">
        <f t="shared" ca="1" si="480"/>
        <v>0</v>
      </c>
      <c r="AA247" s="516">
        <f t="shared" ca="1" si="480"/>
        <v>0</v>
      </c>
      <c r="AB247" s="516">
        <f t="shared" ca="1" si="480"/>
        <v>0</v>
      </c>
      <c r="AC247" s="516">
        <f t="shared" ca="1" si="480"/>
        <v>0</v>
      </c>
      <c r="AD247" s="516">
        <f t="shared" ca="1" si="480"/>
        <v>0</v>
      </c>
      <c r="AE247" s="516">
        <f t="shared" ca="1" si="480"/>
        <v>0</v>
      </c>
      <c r="AF247" s="516">
        <f t="shared" ca="1" si="480"/>
        <v>0</v>
      </c>
      <c r="AG247" s="516">
        <f t="shared" ca="1" si="480"/>
        <v>0</v>
      </c>
      <c r="AH247" s="516">
        <f t="shared" ca="1" si="480"/>
        <v>0</v>
      </c>
      <c r="AI247" s="516">
        <f t="shared" ca="1" si="480"/>
        <v>0</v>
      </c>
      <c r="AJ247" s="516">
        <f t="shared" ca="1" si="480"/>
        <v>0</v>
      </c>
      <c r="AK247" s="516">
        <f t="shared" ref="AK247:BH247" ca="1" si="481">AK241</f>
        <v>0</v>
      </c>
      <c r="AL247" s="516">
        <f t="shared" ca="1" si="481"/>
        <v>0</v>
      </c>
      <c r="AM247" s="516">
        <f t="shared" ca="1" si="481"/>
        <v>0</v>
      </c>
      <c r="AN247" s="516">
        <f t="shared" ca="1" si="481"/>
        <v>0</v>
      </c>
      <c r="AO247" s="516">
        <f t="shared" ca="1" si="481"/>
        <v>0</v>
      </c>
      <c r="AP247" s="516">
        <f t="shared" ca="1" si="481"/>
        <v>0</v>
      </c>
      <c r="AQ247" s="516">
        <f t="shared" ca="1" si="481"/>
        <v>0</v>
      </c>
      <c r="AR247" s="516">
        <f t="shared" ca="1" si="481"/>
        <v>0</v>
      </c>
      <c r="AS247" s="516">
        <f t="shared" ca="1" si="481"/>
        <v>0</v>
      </c>
      <c r="AT247" s="516">
        <f t="shared" ca="1" si="481"/>
        <v>0</v>
      </c>
      <c r="AU247" s="516">
        <f t="shared" ca="1" si="481"/>
        <v>0</v>
      </c>
      <c r="AV247" s="516">
        <f t="shared" ca="1" si="481"/>
        <v>0</v>
      </c>
      <c r="AW247" s="516">
        <f t="shared" ca="1" si="481"/>
        <v>0</v>
      </c>
      <c r="AX247" s="516">
        <f t="shared" ca="1" si="481"/>
        <v>0</v>
      </c>
      <c r="AY247" s="516">
        <f t="shared" ca="1" si="481"/>
        <v>0</v>
      </c>
      <c r="AZ247" s="516">
        <f t="shared" ca="1" si="481"/>
        <v>0</v>
      </c>
      <c r="BA247" s="516">
        <f t="shared" ca="1" si="481"/>
        <v>0</v>
      </c>
      <c r="BB247" s="516">
        <f t="shared" ca="1" si="481"/>
        <v>0</v>
      </c>
      <c r="BC247" s="516">
        <f t="shared" ca="1" si="481"/>
        <v>0</v>
      </c>
      <c r="BD247" s="516">
        <f t="shared" ca="1" si="481"/>
        <v>0</v>
      </c>
      <c r="BE247" s="516">
        <f t="shared" ca="1" si="481"/>
        <v>0</v>
      </c>
      <c r="BF247" s="516">
        <f t="shared" ca="1" si="481"/>
        <v>0</v>
      </c>
      <c r="BG247" s="516">
        <f t="shared" ca="1" si="481"/>
        <v>0</v>
      </c>
      <c r="BH247" s="516">
        <f t="shared" ca="1" si="481"/>
        <v>0</v>
      </c>
    </row>
    <row r="248" spans="1:60" s="493" customFormat="1" ht="12.9" customHeight="1" thickBot="1" x14ac:dyDescent="0.35">
      <c r="A248" s="516"/>
      <c r="B248" s="472"/>
      <c r="C248" s="473"/>
      <c r="D248" s="680"/>
      <c r="E248" s="633" t="s">
        <v>761</v>
      </c>
      <c r="F248" s="633"/>
      <c r="G248" s="633" t="s">
        <v>74</v>
      </c>
      <c r="H248" s="633"/>
      <c r="I248" s="633">
        <f ca="1" xml:space="preserve"> SUM(K248:BH248)</f>
        <v>3508.9120448103231</v>
      </c>
      <c r="J248" s="633"/>
      <c r="K248" s="633">
        <f ca="1" xml:space="preserve">  K247 / $F244 * K245</f>
        <v>0</v>
      </c>
      <c r="L248" s="633">
        <f t="shared" ref="L248:BH248" ca="1" si="482" xml:space="preserve">  L247 / $F244 * L245</f>
        <v>0</v>
      </c>
      <c r="M248" s="633">
        <f t="shared" ca="1" si="482"/>
        <v>0</v>
      </c>
      <c r="N248" s="633">
        <f t="shared" ca="1" si="482"/>
        <v>0</v>
      </c>
      <c r="O248" s="633">
        <f t="shared" ca="1" si="482"/>
        <v>0</v>
      </c>
      <c r="P248" s="633">
        <f t="shared" ca="1" si="482"/>
        <v>0</v>
      </c>
      <c r="Q248" s="633">
        <f t="shared" ca="1" si="482"/>
        <v>0</v>
      </c>
      <c r="R248" s="633">
        <f t="shared" ca="1" si="482"/>
        <v>0</v>
      </c>
      <c r="S248" s="633">
        <f t="shared" ca="1" si="482"/>
        <v>0</v>
      </c>
      <c r="T248" s="633">
        <f t="shared" ca="1" si="482"/>
        <v>701.78240896206466</v>
      </c>
      <c r="U248" s="633">
        <f t="shared" ca="1" si="482"/>
        <v>701.78240896206466</v>
      </c>
      <c r="V248" s="633">
        <f t="shared" ca="1" si="482"/>
        <v>701.78240896206466</v>
      </c>
      <c r="W248" s="633">
        <f t="shared" ca="1" si="482"/>
        <v>701.78240896206466</v>
      </c>
      <c r="X248" s="633">
        <f t="shared" ca="1" si="482"/>
        <v>701.78240896206466</v>
      </c>
      <c r="Y248" s="633">
        <f t="shared" ca="1" si="482"/>
        <v>0</v>
      </c>
      <c r="Z248" s="633">
        <f t="shared" ca="1" si="482"/>
        <v>0</v>
      </c>
      <c r="AA248" s="633">
        <f t="shared" ca="1" si="482"/>
        <v>0</v>
      </c>
      <c r="AB248" s="633">
        <f t="shared" ca="1" si="482"/>
        <v>0</v>
      </c>
      <c r="AC248" s="633">
        <f t="shared" ca="1" si="482"/>
        <v>0</v>
      </c>
      <c r="AD248" s="633">
        <f t="shared" ca="1" si="482"/>
        <v>0</v>
      </c>
      <c r="AE248" s="633">
        <f t="shared" ca="1" si="482"/>
        <v>0</v>
      </c>
      <c r="AF248" s="633">
        <f t="shared" ca="1" si="482"/>
        <v>0</v>
      </c>
      <c r="AG248" s="633">
        <f t="shared" ca="1" si="482"/>
        <v>0</v>
      </c>
      <c r="AH248" s="633">
        <f t="shared" ca="1" si="482"/>
        <v>0</v>
      </c>
      <c r="AI248" s="633">
        <f t="shared" ca="1" si="482"/>
        <v>0</v>
      </c>
      <c r="AJ248" s="633">
        <f t="shared" ca="1" si="482"/>
        <v>0</v>
      </c>
      <c r="AK248" s="633">
        <f t="shared" ca="1" si="482"/>
        <v>0</v>
      </c>
      <c r="AL248" s="633">
        <f t="shared" ca="1" si="482"/>
        <v>0</v>
      </c>
      <c r="AM248" s="633">
        <f t="shared" ca="1" si="482"/>
        <v>0</v>
      </c>
      <c r="AN248" s="633">
        <f t="shared" ca="1" si="482"/>
        <v>0</v>
      </c>
      <c r="AO248" s="633">
        <f t="shared" ca="1" si="482"/>
        <v>0</v>
      </c>
      <c r="AP248" s="633">
        <f t="shared" ca="1" si="482"/>
        <v>0</v>
      </c>
      <c r="AQ248" s="633">
        <f t="shared" ca="1" si="482"/>
        <v>0</v>
      </c>
      <c r="AR248" s="633">
        <f t="shared" ca="1" si="482"/>
        <v>0</v>
      </c>
      <c r="AS248" s="633">
        <f t="shared" ca="1" si="482"/>
        <v>0</v>
      </c>
      <c r="AT248" s="633">
        <f t="shared" ca="1" si="482"/>
        <v>0</v>
      </c>
      <c r="AU248" s="633">
        <f t="shared" ca="1" si="482"/>
        <v>0</v>
      </c>
      <c r="AV248" s="633">
        <f t="shared" ca="1" si="482"/>
        <v>0</v>
      </c>
      <c r="AW248" s="633">
        <f t="shared" ca="1" si="482"/>
        <v>0</v>
      </c>
      <c r="AX248" s="633">
        <f t="shared" ca="1" si="482"/>
        <v>0</v>
      </c>
      <c r="AY248" s="633">
        <f t="shared" ca="1" si="482"/>
        <v>0</v>
      </c>
      <c r="AZ248" s="633">
        <f t="shared" ca="1" si="482"/>
        <v>0</v>
      </c>
      <c r="BA248" s="633">
        <f t="shared" ca="1" si="482"/>
        <v>0</v>
      </c>
      <c r="BB248" s="633">
        <f t="shared" ca="1" si="482"/>
        <v>0</v>
      </c>
      <c r="BC248" s="633">
        <f t="shared" ca="1" si="482"/>
        <v>0</v>
      </c>
      <c r="BD248" s="633">
        <f t="shared" ca="1" si="482"/>
        <v>0</v>
      </c>
      <c r="BE248" s="633">
        <f t="shared" ca="1" si="482"/>
        <v>0</v>
      </c>
      <c r="BF248" s="633">
        <f t="shared" ca="1" si="482"/>
        <v>0</v>
      </c>
      <c r="BG248" s="633">
        <f t="shared" ca="1" si="482"/>
        <v>0</v>
      </c>
      <c r="BH248" s="633">
        <f t="shared" ca="1" si="482"/>
        <v>0</v>
      </c>
    </row>
    <row r="249" spans="1:60" s="493" customFormat="1" ht="12.9" customHeight="1" x14ac:dyDescent="0.3">
      <c r="A249" s="516"/>
      <c r="B249" s="472"/>
      <c r="C249" s="473"/>
      <c r="D249" s="680"/>
      <c r="E249" s="516"/>
      <c r="F249" s="516"/>
      <c r="G249" s="516"/>
      <c r="H249" s="516"/>
      <c r="I249" s="516"/>
      <c r="J249" s="516"/>
      <c r="K249" s="516"/>
      <c r="L249" s="516"/>
      <c r="M249" s="516"/>
      <c r="N249" s="516"/>
      <c r="O249" s="516"/>
      <c r="P249" s="516"/>
      <c r="Q249" s="516"/>
      <c r="R249" s="516"/>
      <c r="S249" s="516"/>
      <c r="T249" s="516"/>
      <c r="U249" s="516"/>
      <c r="V249" s="516"/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516"/>
      <c r="AH249" s="516"/>
      <c r="AI249" s="516"/>
      <c r="AJ249" s="516"/>
      <c r="AK249" s="516"/>
      <c r="AL249" s="516"/>
      <c r="AM249" s="516"/>
      <c r="AN249" s="516"/>
      <c r="AO249" s="516"/>
      <c r="AP249" s="516"/>
      <c r="AQ249" s="516"/>
      <c r="AR249" s="516"/>
      <c r="AS249" s="516"/>
      <c r="AT249" s="516"/>
      <c r="AU249" s="516"/>
      <c r="AV249" s="516"/>
      <c r="AW249" s="516"/>
      <c r="AX249" s="516"/>
      <c r="AY249" s="516"/>
      <c r="AZ249" s="516"/>
      <c r="BA249" s="516"/>
      <c r="BB249" s="516"/>
      <c r="BC249" s="516"/>
      <c r="BD249" s="516"/>
      <c r="BE249" s="516"/>
      <c r="BF249" s="516"/>
      <c r="BG249" s="516"/>
      <c r="BH249" s="516"/>
    </row>
    <row r="250" spans="1:60" s="493" customFormat="1" ht="12.9" customHeight="1" x14ac:dyDescent="0.3">
      <c r="A250" s="516"/>
      <c r="B250" s="472"/>
      <c r="C250" s="473"/>
      <c r="D250" s="680"/>
      <c r="E250" s="516" t="str">
        <f t="shared" ref="E250:AJ250" si="483">E218</f>
        <v>Last period of depreciation</v>
      </c>
      <c r="F250" s="516">
        <f t="shared" si="483"/>
        <v>0</v>
      </c>
      <c r="G250" s="516" t="str">
        <f t="shared" si="483"/>
        <v>flag</v>
      </c>
      <c r="H250" s="516">
        <f t="shared" si="483"/>
        <v>0</v>
      </c>
      <c r="I250" s="516">
        <f t="shared" si="483"/>
        <v>1</v>
      </c>
      <c r="J250" s="516">
        <f t="shared" si="483"/>
        <v>0</v>
      </c>
      <c r="K250" s="516">
        <f t="shared" si="483"/>
        <v>0</v>
      </c>
      <c r="L250" s="516">
        <f t="shared" si="483"/>
        <v>0</v>
      </c>
      <c r="M250" s="516">
        <f t="shared" si="483"/>
        <v>0</v>
      </c>
      <c r="N250" s="516">
        <f t="shared" si="483"/>
        <v>0</v>
      </c>
      <c r="O250" s="516">
        <f t="shared" si="483"/>
        <v>0</v>
      </c>
      <c r="P250" s="516">
        <f t="shared" si="483"/>
        <v>0</v>
      </c>
      <c r="Q250" s="516">
        <f t="shared" si="483"/>
        <v>0</v>
      </c>
      <c r="R250" s="516">
        <f t="shared" si="483"/>
        <v>0</v>
      </c>
      <c r="S250" s="516">
        <f t="shared" si="483"/>
        <v>0</v>
      </c>
      <c r="T250" s="516">
        <f t="shared" si="483"/>
        <v>0</v>
      </c>
      <c r="U250" s="516">
        <f t="shared" si="483"/>
        <v>0</v>
      </c>
      <c r="V250" s="516">
        <f t="shared" si="483"/>
        <v>0</v>
      </c>
      <c r="W250" s="516">
        <f t="shared" si="483"/>
        <v>0</v>
      </c>
      <c r="X250" s="516">
        <f t="shared" si="483"/>
        <v>0</v>
      </c>
      <c r="Y250" s="516">
        <f t="shared" si="483"/>
        <v>0</v>
      </c>
      <c r="Z250" s="516">
        <f t="shared" si="483"/>
        <v>0</v>
      </c>
      <c r="AA250" s="516">
        <f t="shared" si="483"/>
        <v>0</v>
      </c>
      <c r="AB250" s="516">
        <f t="shared" si="483"/>
        <v>0</v>
      </c>
      <c r="AC250" s="516">
        <f t="shared" si="483"/>
        <v>0</v>
      </c>
      <c r="AD250" s="516">
        <f t="shared" si="483"/>
        <v>0</v>
      </c>
      <c r="AE250" s="516">
        <f t="shared" si="483"/>
        <v>0</v>
      </c>
      <c r="AF250" s="516">
        <f t="shared" si="483"/>
        <v>0</v>
      </c>
      <c r="AG250" s="516">
        <f t="shared" si="483"/>
        <v>0</v>
      </c>
      <c r="AH250" s="516">
        <f t="shared" si="483"/>
        <v>0</v>
      </c>
      <c r="AI250" s="516">
        <f t="shared" si="483"/>
        <v>0</v>
      </c>
      <c r="AJ250" s="516">
        <f t="shared" si="483"/>
        <v>0</v>
      </c>
      <c r="AK250" s="516">
        <f t="shared" ref="AK250:BH250" si="484">AK218</f>
        <v>0</v>
      </c>
      <c r="AL250" s="516">
        <f t="shared" si="484"/>
        <v>0</v>
      </c>
      <c r="AM250" s="516">
        <f t="shared" si="484"/>
        <v>0</v>
      </c>
      <c r="AN250" s="516">
        <f t="shared" si="484"/>
        <v>0</v>
      </c>
      <c r="AO250" s="516">
        <f t="shared" si="484"/>
        <v>0</v>
      </c>
      <c r="AP250" s="516">
        <f t="shared" si="484"/>
        <v>0</v>
      </c>
      <c r="AQ250" s="516">
        <f t="shared" si="484"/>
        <v>0</v>
      </c>
      <c r="AR250" s="516">
        <f t="shared" si="484"/>
        <v>0</v>
      </c>
      <c r="AS250" s="516">
        <f t="shared" si="484"/>
        <v>0</v>
      </c>
      <c r="AT250" s="516">
        <f t="shared" si="484"/>
        <v>0</v>
      </c>
      <c r="AU250" s="516">
        <f t="shared" si="484"/>
        <v>0</v>
      </c>
      <c r="AV250" s="516">
        <f t="shared" si="484"/>
        <v>0</v>
      </c>
      <c r="AW250" s="516">
        <f t="shared" si="484"/>
        <v>1</v>
      </c>
      <c r="AX250" s="516">
        <f t="shared" si="484"/>
        <v>0</v>
      </c>
      <c r="AY250" s="516">
        <f t="shared" si="484"/>
        <v>0</v>
      </c>
      <c r="AZ250" s="516">
        <f t="shared" si="484"/>
        <v>0</v>
      </c>
      <c r="BA250" s="516">
        <f t="shared" si="484"/>
        <v>0</v>
      </c>
      <c r="BB250" s="516">
        <f t="shared" si="484"/>
        <v>0</v>
      </c>
      <c r="BC250" s="516">
        <f t="shared" si="484"/>
        <v>0</v>
      </c>
      <c r="BD250" s="516">
        <f t="shared" si="484"/>
        <v>0</v>
      </c>
      <c r="BE250" s="516">
        <f t="shared" si="484"/>
        <v>0</v>
      </c>
      <c r="BF250" s="516">
        <f t="shared" si="484"/>
        <v>0</v>
      </c>
      <c r="BG250" s="516">
        <f t="shared" si="484"/>
        <v>0</v>
      </c>
      <c r="BH250" s="516">
        <f t="shared" si="484"/>
        <v>0</v>
      </c>
    </row>
    <row r="251" spans="1:60" s="493" customFormat="1" ht="12.9" customHeight="1" x14ac:dyDescent="0.3">
      <c r="A251" s="516" t="s">
        <v>666</v>
      </c>
      <c r="B251" s="472"/>
      <c r="C251" s="473"/>
      <c r="D251" s="680"/>
      <c r="E251" s="720" t="s">
        <v>762</v>
      </c>
      <c r="F251" s="720"/>
      <c r="G251" s="720" t="s">
        <v>74</v>
      </c>
      <c r="H251" s="720"/>
      <c r="I251" s="720"/>
      <c r="J251" s="720"/>
      <c r="K251" s="720">
        <f xml:space="preserve"> J255</f>
        <v>0</v>
      </c>
      <c r="L251" s="720">
        <f t="shared" ref="L251:BH251" ca="1" si="485" xml:space="preserve"> K255</f>
        <v>0</v>
      </c>
      <c r="M251" s="720">
        <f t="shared" ca="1" si="485"/>
        <v>0</v>
      </c>
      <c r="N251" s="720">
        <f t="shared" ca="1" si="485"/>
        <v>0</v>
      </c>
      <c r="O251" s="720">
        <f t="shared" ca="1" si="485"/>
        <v>0</v>
      </c>
      <c r="P251" s="720">
        <f t="shared" ca="1" si="485"/>
        <v>0</v>
      </c>
      <c r="Q251" s="720">
        <f t="shared" ca="1" si="485"/>
        <v>0</v>
      </c>
      <c r="R251" s="720">
        <f t="shared" ca="1" si="485"/>
        <v>0</v>
      </c>
      <c r="S251" s="720">
        <f t="shared" ca="1" si="485"/>
        <v>0</v>
      </c>
      <c r="T251" s="720">
        <f t="shared" ca="1" si="485"/>
        <v>0</v>
      </c>
      <c r="U251" s="720">
        <f t="shared" ca="1" si="485"/>
        <v>2807.1296358482587</v>
      </c>
      <c r="V251" s="720">
        <f t="shared" ca="1" si="485"/>
        <v>2105.3472268861942</v>
      </c>
      <c r="W251" s="720">
        <f t="shared" ca="1" si="485"/>
        <v>1403.5648179241296</v>
      </c>
      <c r="X251" s="720">
        <f t="shared" ca="1" si="485"/>
        <v>701.78240896206489</v>
      </c>
      <c r="Y251" s="720">
        <f t="shared" ca="1" si="485"/>
        <v>2.2737367544323206E-13</v>
      </c>
      <c r="Z251" s="720">
        <f t="shared" ca="1" si="485"/>
        <v>2.2737367544323206E-13</v>
      </c>
      <c r="AA251" s="720">
        <f t="shared" ca="1" si="485"/>
        <v>2.2737367544323206E-13</v>
      </c>
      <c r="AB251" s="720">
        <f t="shared" ca="1" si="485"/>
        <v>2.2737367544323206E-13</v>
      </c>
      <c r="AC251" s="720">
        <f t="shared" ca="1" si="485"/>
        <v>2.2737367544323206E-13</v>
      </c>
      <c r="AD251" s="720">
        <f t="shared" ca="1" si="485"/>
        <v>2.2737367544323206E-13</v>
      </c>
      <c r="AE251" s="720">
        <f t="shared" ca="1" si="485"/>
        <v>2.2737367544323206E-13</v>
      </c>
      <c r="AF251" s="720">
        <f t="shared" ca="1" si="485"/>
        <v>2.2737367544323206E-13</v>
      </c>
      <c r="AG251" s="720">
        <f t="shared" ca="1" si="485"/>
        <v>2.2737367544323206E-13</v>
      </c>
      <c r="AH251" s="720">
        <f t="shared" ca="1" si="485"/>
        <v>2.2737367544323206E-13</v>
      </c>
      <c r="AI251" s="720">
        <f t="shared" ca="1" si="485"/>
        <v>2.2737367544323206E-13</v>
      </c>
      <c r="AJ251" s="720">
        <f t="shared" ca="1" si="485"/>
        <v>2.2737367544323206E-13</v>
      </c>
      <c r="AK251" s="720">
        <f t="shared" ca="1" si="485"/>
        <v>2.2737367544323206E-13</v>
      </c>
      <c r="AL251" s="720">
        <f t="shared" ca="1" si="485"/>
        <v>2.2737367544323206E-13</v>
      </c>
      <c r="AM251" s="720">
        <f t="shared" ca="1" si="485"/>
        <v>2.2737367544323206E-13</v>
      </c>
      <c r="AN251" s="720">
        <f t="shared" ca="1" si="485"/>
        <v>2.2737367544323206E-13</v>
      </c>
      <c r="AO251" s="720">
        <f t="shared" ca="1" si="485"/>
        <v>2.2737367544323206E-13</v>
      </c>
      <c r="AP251" s="720">
        <f t="shared" ca="1" si="485"/>
        <v>2.2737367544323206E-13</v>
      </c>
      <c r="AQ251" s="720">
        <f t="shared" ca="1" si="485"/>
        <v>2.2737367544323206E-13</v>
      </c>
      <c r="AR251" s="720">
        <f t="shared" ca="1" si="485"/>
        <v>2.2737367544323206E-13</v>
      </c>
      <c r="AS251" s="720">
        <f t="shared" ca="1" si="485"/>
        <v>2.2737367544323206E-13</v>
      </c>
      <c r="AT251" s="720">
        <f t="shared" ca="1" si="485"/>
        <v>2.2737367544323206E-13</v>
      </c>
      <c r="AU251" s="720">
        <f t="shared" ca="1" si="485"/>
        <v>2.2737367544323206E-13</v>
      </c>
      <c r="AV251" s="720">
        <f t="shared" ca="1" si="485"/>
        <v>2.2737367544323206E-13</v>
      </c>
      <c r="AW251" s="720">
        <f t="shared" ca="1" si="485"/>
        <v>2.2737367544323206E-13</v>
      </c>
      <c r="AX251" s="720">
        <f t="shared" ca="1" si="485"/>
        <v>0</v>
      </c>
      <c r="AY251" s="720">
        <f t="shared" ca="1" si="485"/>
        <v>0</v>
      </c>
      <c r="AZ251" s="720">
        <f t="shared" ca="1" si="485"/>
        <v>0</v>
      </c>
      <c r="BA251" s="720">
        <f t="shared" ca="1" si="485"/>
        <v>0</v>
      </c>
      <c r="BB251" s="720">
        <f t="shared" ca="1" si="485"/>
        <v>0</v>
      </c>
      <c r="BC251" s="720">
        <f t="shared" ca="1" si="485"/>
        <v>0</v>
      </c>
      <c r="BD251" s="720">
        <f t="shared" ca="1" si="485"/>
        <v>0</v>
      </c>
      <c r="BE251" s="720">
        <f t="shared" ca="1" si="485"/>
        <v>0</v>
      </c>
      <c r="BF251" s="720">
        <f t="shared" ca="1" si="485"/>
        <v>0</v>
      </c>
      <c r="BG251" s="720">
        <f t="shared" ca="1" si="485"/>
        <v>0</v>
      </c>
      <c r="BH251" s="720">
        <f t="shared" ca="1" si="485"/>
        <v>0</v>
      </c>
    </row>
    <row r="252" spans="1:60" s="493" customFormat="1" ht="12.9" customHeight="1" x14ac:dyDescent="0.3">
      <c r="A252" s="516" t="s">
        <v>666</v>
      </c>
      <c r="B252" s="472"/>
      <c r="C252" s="473"/>
      <c r="D252" s="680"/>
      <c r="E252" s="516" t="str">
        <f t="shared" ref="E252:AJ252" si="486">E235</f>
        <v>Development and sustaining capital costs - Contractor, additions to depreciation</v>
      </c>
      <c r="F252" s="516">
        <f t="shared" si="486"/>
        <v>0</v>
      </c>
      <c r="G252" s="516" t="str">
        <f t="shared" si="486"/>
        <v>$ mn</v>
      </c>
      <c r="H252" s="516">
        <f t="shared" si="486"/>
        <v>0</v>
      </c>
      <c r="I252" s="516">
        <f t="shared" si="486"/>
        <v>3508.9120448103236</v>
      </c>
      <c r="J252" s="516">
        <f t="shared" si="486"/>
        <v>0</v>
      </c>
      <c r="K252" s="516">
        <f t="shared" si="486"/>
        <v>0</v>
      </c>
      <c r="L252" s="516">
        <f t="shared" si="486"/>
        <v>0</v>
      </c>
      <c r="M252" s="516">
        <f t="shared" si="486"/>
        <v>0</v>
      </c>
      <c r="N252" s="516">
        <f t="shared" si="486"/>
        <v>0</v>
      </c>
      <c r="O252" s="516">
        <f t="shared" si="486"/>
        <v>0</v>
      </c>
      <c r="P252" s="516">
        <f t="shared" si="486"/>
        <v>0</v>
      </c>
      <c r="Q252" s="516">
        <f t="shared" si="486"/>
        <v>0</v>
      </c>
      <c r="R252" s="516">
        <f t="shared" si="486"/>
        <v>0</v>
      </c>
      <c r="S252" s="516">
        <f t="shared" si="486"/>
        <v>0</v>
      </c>
      <c r="T252" s="516">
        <f t="shared" si="486"/>
        <v>3508.9120448103236</v>
      </c>
      <c r="U252" s="516">
        <f t="shared" si="486"/>
        <v>0</v>
      </c>
      <c r="V252" s="516">
        <f t="shared" si="486"/>
        <v>0</v>
      </c>
      <c r="W252" s="516">
        <f t="shared" si="486"/>
        <v>0</v>
      </c>
      <c r="X252" s="516">
        <f t="shared" si="486"/>
        <v>0</v>
      </c>
      <c r="Y252" s="516">
        <f t="shared" si="486"/>
        <v>0</v>
      </c>
      <c r="Z252" s="516">
        <f t="shared" si="486"/>
        <v>0</v>
      </c>
      <c r="AA252" s="516">
        <f t="shared" si="486"/>
        <v>0</v>
      </c>
      <c r="AB252" s="516">
        <f t="shared" si="486"/>
        <v>0</v>
      </c>
      <c r="AC252" s="516">
        <f t="shared" si="486"/>
        <v>0</v>
      </c>
      <c r="AD252" s="516">
        <f t="shared" si="486"/>
        <v>0</v>
      </c>
      <c r="AE252" s="516">
        <f t="shared" si="486"/>
        <v>0</v>
      </c>
      <c r="AF252" s="516">
        <f t="shared" si="486"/>
        <v>0</v>
      </c>
      <c r="AG252" s="516">
        <f t="shared" si="486"/>
        <v>0</v>
      </c>
      <c r="AH252" s="516">
        <f t="shared" si="486"/>
        <v>0</v>
      </c>
      <c r="AI252" s="516">
        <f t="shared" si="486"/>
        <v>0</v>
      </c>
      <c r="AJ252" s="516">
        <f t="shared" si="486"/>
        <v>0</v>
      </c>
      <c r="AK252" s="516">
        <f t="shared" ref="AK252:BH252" si="487">AK235</f>
        <v>0</v>
      </c>
      <c r="AL252" s="516">
        <f t="shared" si="487"/>
        <v>0</v>
      </c>
      <c r="AM252" s="516">
        <f t="shared" si="487"/>
        <v>0</v>
      </c>
      <c r="AN252" s="516">
        <f t="shared" si="487"/>
        <v>0</v>
      </c>
      <c r="AO252" s="516">
        <f t="shared" si="487"/>
        <v>0</v>
      </c>
      <c r="AP252" s="516">
        <f t="shared" si="487"/>
        <v>0</v>
      </c>
      <c r="AQ252" s="516">
        <f t="shared" si="487"/>
        <v>0</v>
      </c>
      <c r="AR252" s="516">
        <f t="shared" si="487"/>
        <v>0</v>
      </c>
      <c r="AS252" s="516">
        <f t="shared" si="487"/>
        <v>0</v>
      </c>
      <c r="AT252" s="516">
        <f t="shared" si="487"/>
        <v>0</v>
      </c>
      <c r="AU252" s="516">
        <f t="shared" si="487"/>
        <v>0</v>
      </c>
      <c r="AV252" s="516">
        <f t="shared" si="487"/>
        <v>0</v>
      </c>
      <c r="AW252" s="516">
        <f t="shared" si="487"/>
        <v>0</v>
      </c>
      <c r="AX252" s="516">
        <f t="shared" si="487"/>
        <v>0</v>
      </c>
      <c r="AY252" s="516">
        <f t="shared" si="487"/>
        <v>0</v>
      </c>
      <c r="AZ252" s="516">
        <f t="shared" si="487"/>
        <v>0</v>
      </c>
      <c r="BA252" s="516">
        <f t="shared" si="487"/>
        <v>0</v>
      </c>
      <c r="BB252" s="516">
        <f t="shared" si="487"/>
        <v>0</v>
      </c>
      <c r="BC252" s="516">
        <f t="shared" si="487"/>
        <v>0</v>
      </c>
      <c r="BD252" s="516">
        <f t="shared" si="487"/>
        <v>0</v>
      </c>
      <c r="BE252" s="516">
        <f t="shared" si="487"/>
        <v>0</v>
      </c>
      <c r="BF252" s="516">
        <f t="shared" si="487"/>
        <v>0</v>
      </c>
      <c r="BG252" s="516">
        <f t="shared" si="487"/>
        <v>0</v>
      </c>
      <c r="BH252" s="516">
        <f t="shared" si="487"/>
        <v>0</v>
      </c>
    </row>
    <row r="253" spans="1:60" s="493" customFormat="1" ht="12.9" customHeight="1" x14ac:dyDescent="0.3">
      <c r="A253" s="516" t="s">
        <v>671</v>
      </c>
      <c r="B253" s="472"/>
      <c r="C253" s="473"/>
      <c r="D253" s="680"/>
      <c r="E253" s="516" t="str">
        <f t="shared" ref="E253:AJ253" si="488">E248</f>
        <v>Depreciation pre-last period write off</v>
      </c>
      <c r="F253" s="516">
        <f t="shared" si="488"/>
        <v>0</v>
      </c>
      <c r="G253" s="516" t="str">
        <f t="shared" si="488"/>
        <v>$ mn</v>
      </c>
      <c r="H253" s="516">
        <f t="shared" si="488"/>
        <v>0</v>
      </c>
      <c r="I253" s="516">
        <f t="shared" ca="1" si="488"/>
        <v>3508.9120448103231</v>
      </c>
      <c r="J253" s="516">
        <f t="shared" si="488"/>
        <v>0</v>
      </c>
      <c r="K253" s="516">
        <f t="shared" ca="1" si="488"/>
        <v>0</v>
      </c>
      <c r="L253" s="516">
        <f t="shared" ca="1" si="488"/>
        <v>0</v>
      </c>
      <c r="M253" s="516">
        <f t="shared" ca="1" si="488"/>
        <v>0</v>
      </c>
      <c r="N253" s="516">
        <f t="shared" ca="1" si="488"/>
        <v>0</v>
      </c>
      <c r="O253" s="516">
        <f t="shared" ca="1" si="488"/>
        <v>0</v>
      </c>
      <c r="P253" s="516">
        <f t="shared" ca="1" si="488"/>
        <v>0</v>
      </c>
      <c r="Q253" s="516">
        <f t="shared" ca="1" si="488"/>
        <v>0</v>
      </c>
      <c r="R253" s="516">
        <f t="shared" ca="1" si="488"/>
        <v>0</v>
      </c>
      <c r="S253" s="516">
        <f t="shared" ca="1" si="488"/>
        <v>0</v>
      </c>
      <c r="T253" s="516">
        <f t="shared" ca="1" si="488"/>
        <v>701.78240896206466</v>
      </c>
      <c r="U253" s="516">
        <f t="shared" ca="1" si="488"/>
        <v>701.78240896206466</v>
      </c>
      <c r="V253" s="516">
        <f t="shared" ca="1" si="488"/>
        <v>701.78240896206466</v>
      </c>
      <c r="W253" s="516">
        <f t="shared" ca="1" si="488"/>
        <v>701.78240896206466</v>
      </c>
      <c r="X253" s="516">
        <f t="shared" ca="1" si="488"/>
        <v>701.78240896206466</v>
      </c>
      <c r="Y253" s="516">
        <f t="shared" ca="1" si="488"/>
        <v>0</v>
      </c>
      <c r="Z253" s="516">
        <f t="shared" ca="1" si="488"/>
        <v>0</v>
      </c>
      <c r="AA253" s="516">
        <f t="shared" ca="1" si="488"/>
        <v>0</v>
      </c>
      <c r="AB253" s="516">
        <f t="shared" ca="1" si="488"/>
        <v>0</v>
      </c>
      <c r="AC253" s="516">
        <f t="shared" ca="1" si="488"/>
        <v>0</v>
      </c>
      <c r="AD253" s="516">
        <f t="shared" ca="1" si="488"/>
        <v>0</v>
      </c>
      <c r="AE253" s="516">
        <f t="shared" ca="1" si="488"/>
        <v>0</v>
      </c>
      <c r="AF253" s="516">
        <f t="shared" ca="1" si="488"/>
        <v>0</v>
      </c>
      <c r="AG253" s="516">
        <f t="shared" ca="1" si="488"/>
        <v>0</v>
      </c>
      <c r="AH253" s="516">
        <f t="shared" ca="1" si="488"/>
        <v>0</v>
      </c>
      <c r="AI253" s="516">
        <f t="shared" ca="1" si="488"/>
        <v>0</v>
      </c>
      <c r="AJ253" s="516">
        <f t="shared" ca="1" si="488"/>
        <v>0</v>
      </c>
      <c r="AK253" s="516">
        <f t="shared" ref="AK253:BH253" ca="1" si="489">AK248</f>
        <v>0</v>
      </c>
      <c r="AL253" s="516">
        <f t="shared" ca="1" si="489"/>
        <v>0</v>
      </c>
      <c r="AM253" s="516">
        <f t="shared" ca="1" si="489"/>
        <v>0</v>
      </c>
      <c r="AN253" s="516">
        <f t="shared" ca="1" si="489"/>
        <v>0</v>
      </c>
      <c r="AO253" s="516">
        <f t="shared" ca="1" si="489"/>
        <v>0</v>
      </c>
      <c r="AP253" s="516">
        <f t="shared" ca="1" si="489"/>
        <v>0</v>
      </c>
      <c r="AQ253" s="516">
        <f t="shared" ca="1" si="489"/>
        <v>0</v>
      </c>
      <c r="AR253" s="516">
        <f t="shared" ca="1" si="489"/>
        <v>0</v>
      </c>
      <c r="AS253" s="516">
        <f t="shared" ca="1" si="489"/>
        <v>0</v>
      </c>
      <c r="AT253" s="516">
        <f t="shared" ca="1" si="489"/>
        <v>0</v>
      </c>
      <c r="AU253" s="516">
        <f t="shared" ca="1" si="489"/>
        <v>0</v>
      </c>
      <c r="AV253" s="516">
        <f t="shared" ca="1" si="489"/>
        <v>0</v>
      </c>
      <c r="AW253" s="516">
        <f t="shared" ca="1" si="489"/>
        <v>0</v>
      </c>
      <c r="AX253" s="516">
        <f t="shared" ca="1" si="489"/>
        <v>0</v>
      </c>
      <c r="AY253" s="516">
        <f t="shared" ca="1" si="489"/>
        <v>0</v>
      </c>
      <c r="AZ253" s="516">
        <f t="shared" ca="1" si="489"/>
        <v>0</v>
      </c>
      <c r="BA253" s="516">
        <f t="shared" ca="1" si="489"/>
        <v>0</v>
      </c>
      <c r="BB253" s="516">
        <f t="shared" ca="1" si="489"/>
        <v>0</v>
      </c>
      <c r="BC253" s="516">
        <f t="shared" ca="1" si="489"/>
        <v>0</v>
      </c>
      <c r="BD253" s="516">
        <f t="shared" ca="1" si="489"/>
        <v>0</v>
      </c>
      <c r="BE253" s="516">
        <f t="shared" ca="1" si="489"/>
        <v>0</v>
      </c>
      <c r="BF253" s="516">
        <f t="shared" ca="1" si="489"/>
        <v>0</v>
      </c>
      <c r="BG253" s="516">
        <f t="shared" ca="1" si="489"/>
        <v>0</v>
      </c>
      <c r="BH253" s="516">
        <f t="shared" ca="1" si="489"/>
        <v>0</v>
      </c>
    </row>
    <row r="254" spans="1:60" s="493" customFormat="1" ht="12.9" customHeight="1" x14ac:dyDescent="0.3">
      <c r="A254" s="516" t="s">
        <v>671</v>
      </c>
      <c r="B254" s="472"/>
      <c r="C254" s="473"/>
      <c r="D254" s="680"/>
      <c r="E254" s="516" t="s">
        <v>763</v>
      </c>
      <c r="F254" s="516"/>
      <c r="G254" s="516" t="s">
        <v>74</v>
      </c>
      <c r="H254" s="516"/>
      <c r="I254" s="516">
        <f ca="1" xml:space="preserve"> SUM(K254:BH254)</f>
        <v>2.2737367544323206E-13</v>
      </c>
      <c r="J254" s="516"/>
      <c r="K254" s="516">
        <f ca="1" xml:space="preserve"> (K251 + K252 - K253) * K250</f>
        <v>0</v>
      </c>
      <c r="L254" s="516">
        <f t="shared" ref="L254:BH254" ca="1" si="490" xml:space="preserve"> (L251 + L252 - L253) * L250</f>
        <v>0</v>
      </c>
      <c r="M254" s="516">
        <f t="shared" ca="1" si="490"/>
        <v>0</v>
      </c>
      <c r="N254" s="516">
        <f t="shared" ca="1" si="490"/>
        <v>0</v>
      </c>
      <c r="O254" s="516">
        <f t="shared" ca="1" si="490"/>
        <v>0</v>
      </c>
      <c r="P254" s="516">
        <f t="shared" ca="1" si="490"/>
        <v>0</v>
      </c>
      <c r="Q254" s="516">
        <f t="shared" ca="1" si="490"/>
        <v>0</v>
      </c>
      <c r="R254" s="516">
        <f t="shared" ca="1" si="490"/>
        <v>0</v>
      </c>
      <c r="S254" s="516">
        <f t="shared" ca="1" si="490"/>
        <v>0</v>
      </c>
      <c r="T254" s="516">
        <f t="shared" ca="1" si="490"/>
        <v>0</v>
      </c>
      <c r="U254" s="516">
        <f t="shared" ca="1" si="490"/>
        <v>0</v>
      </c>
      <c r="V254" s="516">
        <f t="shared" ca="1" si="490"/>
        <v>0</v>
      </c>
      <c r="W254" s="516">
        <f t="shared" ca="1" si="490"/>
        <v>0</v>
      </c>
      <c r="X254" s="516">
        <f t="shared" ca="1" si="490"/>
        <v>0</v>
      </c>
      <c r="Y254" s="516">
        <f t="shared" ca="1" si="490"/>
        <v>0</v>
      </c>
      <c r="Z254" s="516">
        <f t="shared" ca="1" si="490"/>
        <v>0</v>
      </c>
      <c r="AA254" s="516">
        <f t="shared" ca="1" si="490"/>
        <v>0</v>
      </c>
      <c r="AB254" s="516">
        <f t="shared" ca="1" si="490"/>
        <v>0</v>
      </c>
      <c r="AC254" s="516">
        <f t="shared" ca="1" si="490"/>
        <v>0</v>
      </c>
      <c r="AD254" s="516">
        <f t="shared" ca="1" si="490"/>
        <v>0</v>
      </c>
      <c r="AE254" s="516">
        <f t="shared" ca="1" si="490"/>
        <v>0</v>
      </c>
      <c r="AF254" s="516">
        <f t="shared" ca="1" si="490"/>
        <v>0</v>
      </c>
      <c r="AG254" s="516">
        <f t="shared" ca="1" si="490"/>
        <v>0</v>
      </c>
      <c r="AH254" s="516">
        <f t="shared" ca="1" si="490"/>
        <v>0</v>
      </c>
      <c r="AI254" s="516">
        <f t="shared" ca="1" si="490"/>
        <v>0</v>
      </c>
      <c r="AJ254" s="516">
        <f t="shared" ca="1" si="490"/>
        <v>0</v>
      </c>
      <c r="AK254" s="516">
        <f t="shared" ca="1" si="490"/>
        <v>0</v>
      </c>
      <c r="AL254" s="516">
        <f t="shared" ca="1" si="490"/>
        <v>0</v>
      </c>
      <c r="AM254" s="516">
        <f t="shared" ca="1" si="490"/>
        <v>0</v>
      </c>
      <c r="AN254" s="516">
        <f t="shared" ca="1" si="490"/>
        <v>0</v>
      </c>
      <c r="AO254" s="516">
        <f t="shared" ca="1" si="490"/>
        <v>0</v>
      </c>
      <c r="AP254" s="516">
        <f t="shared" ca="1" si="490"/>
        <v>0</v>
      </c>
      <c r="AQ254" s="516">
        <f t="shared" ca="1" si="490"/>
        <v>0</v>
      </c>
      <c r="AR254" s="516">
        <f t="shared" ca="1" si="490"/>
        <v>0</v>
      </c>
      <c r="AS254" s="516">
        <f t="shared" ca="1" si="490"/>
        <v>0</v>
      </c>
      <c r="AT254" s="516">
        <f t="shared" ca="1" si="490"/>
        <v>0</v>
      </c>
      <c r="AU254" s="516">
        <f t="shared" ca="1" si="490"/>
        <v>0</v>
      </c>
      <c r="AV254" s="516">
        <f t="shared" ca="1" si="490"/>
        <v>0</v>
      </c>
      <c r="AW254" s="516">
        <f t="shared" ca="1" si="490"/>
        <v>2.2737367544323206E-13</v>
      </c>
      <c r="AX254" s="516">
        <f t="shared" ca="1" si="490"/>
        <v>0</v>
      </c>
      <c r="AY254" s="516">
        <f t="shared" ca="1" si="490"/>
        <v>0</v>
      </c>
      <c r="AZ254" s="516">
        <f t="shared" ca="1" si="490"/>
        <v>0</v>
      </c>
      <c r="BA254" s="516">
        <f t="shared" ca="1" si="490"/>
        <v>0</v>
      </c>
      <c r="BB254" s="516">
        <f t="shared" ca="1" si="490"/>
        <v>0</v>
      </c>
      <c r="BC254" s="516">
        <f t="shared" ca="1" si="490"/>
        <v>0</v>
      </c>
      <c r="BD254" s="516">
        <f t="shared" ca="1" si="490"/>
        <v>0</v>
      </c>
      <c r="BE254" s="516">
        <f t="shared" ca="1" si="490"/>
        <v>0</v>
      </c>
      <c r="BF254" s="516">
        <f t="shared" ca="1" si="490"/>
        <v>0</v>
      </c>
      <c r="BG254" s="516">
        <f t="shared" ca="1" si="490"/>
        <v>0</v>
      </c>
      <c r="BH254" s="516">
        <f t="shared" ca="1" si="490"/>
        <v>0</v>
      </c>
    </row>
    <row r="255" spans="1:60" s="493" customFormat="1" ht="12.9" customHeight="1" x14ac:dyDescent="0.3">
      <c r="A255" s="516"/>
      <c r="B255" s="472"/>
      <c r="C255" s="473"/>
      <c r="D255" s="680"/>
      <c r="E255" s="721" t="s">
        <v>764</v>
      </c>
      <c r="F255" s="721"/>
      <c r="G255" s="721" t="s">
        <v>74</v>
      </c>
      <c r="H255" s="721"/>
      <c r="I255" s="721"/>
      <c r="J255" s="721"/>
      <c r="K255" s="721">
        <f ca="1" xml:space="preserve"> K251 + K252 - K253 - K254</f>
        <v>0</v>
      </c>
      <c r="L255" s="721">
        <f t="shared" ref="L255:BH255" ca="1" si="491" xml:space="preserve"> L251 + L252 - L253 - L254</f>
        <v>0</v>
      </c>
      <c r="M255" s="721">
        <f t="shared" ca="1" si="491"/>
        <v>0</v>
      </c>
      <c r="N255" s="721">
        <f t="shared" ca="1" si="491"/>
        <v>0</v>
      </c>
      <c r="O255" s="721">
        <f t="shared" ca="1" si="491"/>
        <v>0</v>
      </c>
      <c r="P255" s="721">
        <f t="shared" ca="1" si="491"/>
        <v>0</v>
      </c>
      <c r="Q255" s="721">
        <f t="shared" ca="1" si="491"/>
        <v>0</v>
      </c>
      <c r="R255" s="721">
        <f t="shared" ca="1" si="491"/>
        <v>0</v>
      </c>
      <c r="S255" s="721">
        <f t="shared" ca="1" si="491"/>
        <v>0</v>
      </c>
      <c r="T255" s="721">
        <f t="shared" ca="1" si="491"/>
        <v>2807.1296358482587</v>
      </c>
      <c r="U255" s="721">
        <f t="shared" ca="1" si="491"/>
        <v>2105.3472268861942</v>
      </c>
      <c r="V255" s="721">
        <f t="shared" ca="1" si="491"/>
        <v>1403.5648179241296</v>
      </c>
      <c r="W255" s="721">
        <f t="shared" ca="1" si="491"/>
        <v>701.78240896206489</v>
      </c>
      <c r="X255" s="721">
        <f t="shared" ca="1" si="491"/>
        <v>2.2737367544323206E-13</v>
      </c>
      <c r="Y255" s="721">
        <f t="shared" ca="1" si="491"/>
        <v>2.2737367544323206E-13</v>
      </c>
      <c r="Z255" s="721">
        <f t="shared" ca="1" si="491"/>
        <v>2.2737367544323206E-13</v>
      </c>
      <c r="AA255" s="721">
        <f t="shared" ca="1" si="491"/>
        <v>2.2737367544323206E-13</v>
      </c>
      <c r="AB255" s="721">
        <f t="shared" ca="1" si="491"/>
        <v>2.2737367544323206E-13</v>
      </c>
      <c r="AC255" s="721">
        <f t="shared" ca="1" si="491"/>
        <v>2.2737367544323206E-13</v>
      </c>
      <c r="AD255" s="721">
        <f t="shared" ca="1" si="491"/>
        <v>2.2737367544323206E-13</v>
      </c>
      <c r="AE255" s="721">
        <f t="shared" ca="1" si="491"/>
        <v>2.2737367544323206E-13</v>
      </c>
      <c r="AF255" s="721">
        <f t="shared" ca="1" si="491"/>
        <v>2.2737367544323206E-13</v>
      </c>
      <c r="AG255" s="721">
        <f t="shared" ca="1" si="491"/>
        <v>2.2737367544323206E-13</v>
      </c>
      <c r="AH255" s="721">
        <f t="shared" ca="1" si="491"/>
        <v>2.2737367544323206E-13</v>
      </c>
      <c r="AI255" s="721">
        <f t="shared" ca="1" si="491"/>
        <v>2.2737367544323206E-13</v>
      </c>
      <c r="AJ255" s="721">
        <f t="shared" ca="1" si="491"/>
        <v>2.2737367544323206E-13</v>
      </c>
      <c r="AK255" s="721">
        <f t="shared" ca="1" si="491"/>
        <v>2.2737367544323206E-13</v>
      </c>
      <c r="AL255" s="721">
        <f t="shared" ca="1" si="491"/>
        <v>2.2737367544323206E-13</v>
      </c>
      <c r="AM255" s="721">
        <f t="shared" ca="1" si="491"/>
        <v>2.2737367544323206E-13</v>
      </c>
      <c r="AN255" s="721">
        <f t="shared" ca="1" si="491"/>
        <v>2.2737367544323206E-13</v>
      </c>
      <c r="AO255" s="721">
        <f t="shared" ca="1" si="491"/>
        <v>2.2737367544323206E-13</v>
      </c>
      <c r="AP255" s="721">
        <f t="shared" ca="1" si="491"/>
        <v>2.2737367544323206E-13</v>
      </c>
      <c r="AQ255" s="721">
        <f t="shared" ca="1" si="491"/>
        <v>2.2737367544323206E-13</v>
      </c>
      <c r="AR255" s="721">
        <f t="shared" ca="1" si="491"/>
        <v>2.2737367544323206E-13</v>
      </c>
      <c r="AS255" s="721">
        <f t="shared" ca="1" si="491"/>
        <v>2.2737367544323206E-13</v>
      </c>
      <c r="AT255" s="721">
        <f t="shared" ca="1" si="491"/>
        <v>2.2737367544323206E-13</v>
      </c>
      <c r="AU255" s="721">
        <f t="shared" ca="1" si="491"/>
        <v>2.2737367544323206E-13</v>
      </c>
      <c r="AV255" s="721">
        <f t="shared" ca="1" si="491"/>
        <v>2.2737367544323206E-13</v>
      </c>
      <c r="AW255" s="721">
        <f t="shared" ca="1" si="491"/>
        <v>0</v>
      </c>
      <c r="AX255" s="721">
        <f t="shared" ca="1" si="491"/>
        <v>0</v>
      </c>
      <c r="AY255" s="721">
        <f t="shared" ca="1" si="491"/>
        <v>0</v>
      </c>
      <c r="AZ255" s="721">
        <f t="shared" ca="1" si="491"/>
        <v>0</v>
      </c>
      <c r="BA255" s="721">
        <f t="shared" ca="1" si="491"/>
        <v>0</v>
      </c>
      <c r="BB255" s="721">
        <f t="shared" ca="1" si="491"/>
        <v>0</v>
      </c>
      <c r="BC255" s="721">
        <f t="shared" ca="1" si="491"/>
        <v>0</v>
      </c>
      <c r="BD255" s="721">
        <f t="shared" ca="1" si="491"/>
        <v>0</v>
      </c>
      <c r="BE255" s="721">
        <f t="shared" ca="1" si="491"/>
        <v>0</v>
      </c>
      <c r="BF255" s="721">
        <f t="shared" ca="1" si="491"/>
        <v>0</v>
      </c>
      <c r="BG255" s="721">
        <f t="shared" ca="1" si="491"/>
        <v>0</v>
      </c>
      <c r="BH255" s="721">
        <f t="shared" ca="1" si="491"/>
        <v>0</v>
      </c>
    </row>
    <row r="256" spans="1:60" s="493" customFormat="1" ht="12.9" customHeight="1" x14ac:dyDescent="0.3">
      <c r="A256" s="516"/>
      <c r="B256" s="472"/>
      <c r="C256" s="473"/>
      <c r="D256" s="680"/>
      <c r="E256" s="516"/>
      <c r="F256" s="516"/>
      <c r="G256" s="516"/>
      <c r="H256" s="516"/>
      <c r="I256" s="516"/>
      <c r="J256" s="516"/>
      <c r="K256" s="516"/>
      <c r="L256" s="516"/>
      <c r="M256" s="516"/>
      <c r="N256" s="516"/>
      <c r="O256" s="516"/>
      <c r="P256" s="516"/>
      <c r="Q256" s="516"/>
      <c r="R256" s="516"/>
      <c r="S256" s="516"/>
      <c r="T256" s="516"/>
      <c r="U256" s="516"/>
      <c r="V256" s="516"/>
      <c r="W256" s="516"/>
      <c r="X256" s="516"/>
      <c r="Y256" s="516"/>
      <c r="Z256" s="516"/>
      <c r="AA256" s="516"/>
      <c r="AB256" s="516"/>
      <c r="AC256" s="516"/>
      <c r="AD256" s="516"/>
      <c r="AE256" s="516"/>
      <c r="AF256" s="516"/>
      <c r="AG256" s="516"/>
      <c r="AH256" s="516"/>
      <c r="AI256" s="516"/>
      <c r="AJ256" s="516"/>
      <c r="AK256" s="516"/>
      <c r="AL256" s="516"/>
      <c r="AM256" s="516"/>
      <c r="AN256" s="516"/>
      <c r="AO256" s="516"/>
      <c r="AP256" s="516"/>
      <c r="AQ256" s="516"/>
      <c r="AR256" s="516"/>
      <c r="AS256" s="516"/>
      <c r="AT256" s="516"/>
      <c r="AU256" s="516"/>
      <c r="AV256" s="516"/>
      <c r="AW256" s="516"/>
      <c r="AX256" s="516"/>
      <c r="AY256" s="516"/>
      <c r="AZ256" s="516"/>
      <c r="BA256" s="516"/>
      <c r="BB256" s="516"/>
      <c r="BC256" s="516"/>
      <c r="BD256" s="516"/>
      <c r="BE256" s="516"/>
      <c r="BF256" s="516"/>
      <c r="BG256" s="516"/>
      <c r="BH256" s="516"/>
    </row>
    <row r="257" spans="1:60" s="493" customFormat="1" ht="12.9" customHeight="1" x14ac:dyDescent="0.3">
      <c r="A257" s="516"/>
      <c r="B257" s="472"/>
      <c r="C257" s="473"/>
      <c r="D257" s="680"/>
      <c r="E257" s="516" t="str">
        <f t="shared" ref="E257:AJ257" si="492">E248</f>
        <v>Depreciation pre-last period write off</v>
      </c>
      <c r="F257" s="516">
        <f t="shared" si="492"/>
        <v>0</v>
      </c>
      <c r="G257" s="516" t="str">
        <f t="shared" si="492"/>
        <v>$ mn</v>
      </c>
      <c r="H257" s="516">
        <f t="shared" si="492"/>
        <v>0</v>
      </c>
      <c r="I257" s="516">
        <f t="shared" ca="1" si="492"/>
        <v>3508.9120448103231</v>
      </c>
      <c r="J257" s="516">
        <f t="shared" si="492"/>
        <v>0</v>
      </c>
      <c r="K257" s="516">
        <f t="shared" ca="1" si="492"/>
        <v>0</v>
      </c>
      <c r="L257" s="516">
        <f t="shared" ca="1" si="492"/>
        <v>0</v>
      </c>
      <c r="M257" s="516">
        <f t="shared" ca="1" si="492"/>
        <v>0</v>
      </c>
      <c r="N257" s="516">
        <f t="shared" ca="1" si="492"/>
        <v>0</v>
      </c>
      <c r="O257" s="516">
        <f t="shared" ca="1" si="492"/>
        <v>0</v>
      </c>
      <c r="P257" s="516">
        <f t="shared" ca="1" si="492"/>
        <v>0</v>
      </c>
      <c r="Q257" s="516">
        <f t="shared" ca="1" si="492"/>
        <v>0</v>
      </c>
      <c r="R257" s="516">
        <f t="shared" ca="1" si="492"/>
        <v>0</v>
      </c>
      <c r="S257" s="516">
        <f t="shared" ca="1" si="492"/>
        <v>0</v>
      </c>
      <c r="T257" s="516">
        <f t="shared" ca="1" si="492"/>
        <v>701.78240896206466</v>
      </c>
      <c r="U257" s="516">
        <f t="shared" ca="1" si="492"/>
        <v>701.78240896206466</v>
      </c>
      <c r="V257" s="516">
        <f t="shared" ca="1" si="492"/>
        <v>701.78240896206466</v>
      </c>
      <c r="W257" s="516">
        <f t="shared" ca="1" si="492"/>
        <v>701.78240896206466</v>
      </c>
      <c r="X257" s="516">
        <f t="shared" ca="1" si="492"/>
        <v>701.78240896206466</v>
      </c>
      <c r="Y257" s="516">
        <f t="shared" ca="1" si="492"/>
        <v>0</v>
      </c>
      <c r="Z257" s="516">
        <f t="shared" ca="1" si="492"/>
        <v>0</v>
      </c>
      <c r="AA257" s="516">
        <f t="shared" ca="1" si="492"/>
        <v>0</v>
      </c>
      <c r="AB257" s="516">
        <f t="shared" ca="1" si="492"/>
        <v>0</v>
      </c>
      <c r="AC257" s="516">
        <f t="shared" ca="1" si="492"/>
        <v>0</v>
      </c>
      <c r="AD257" s="516">
        <f t="shared" ca="1" si="492"/>
        <v>0</v>
      </c>
      <c r="AE257" s="516">
        <f t="shared" ca="1" si="492"/>
        <v>0</v>
      </c>
      <c r="AF257" s="516">
        <f t="shared" ca="1" si="492"/>
        <v>0</v>
      </c>
      <c r="AG257" s="516">
        <f t="shared" ca="1" si="492"/>
        <v>0</v>
      </c>
      <c r="AH257" s="516">
        <f t="shared" ca="1" si="492"/>
        <v>0</v>
      </c>
      <c r="AI257" s="516">
        <f t="shared" ca="1" si="492"/>
        <v>0</v>
      </c>
      <c r="AJ257" s="516">
        <f t="shared" ca="1" si="492"/>
        <v>0</v>
      </c>
      <c r="AK257" s="516">
        <f t="shared" ref="AK257:BH257" ca="1" si="493">AK248</f>
        <v>0</v>
      </c>
      <c r="AL257" s="516">
        <f t="shared" ca="1" si="493"/>
        <v>0</v>
      </c>
      <c r="AM257" s="516">
        <f t="shared" ca="1" si="493"/>
        <v>0</v>
      </c>
      <c r="AN257" s="516">
        <f t="shared" ca="1" si="493"/>
        <v>0</v>
      </c>
      <c r="AO257" s="516">
        <f t="shared" ca="1" si="493"/>
        <v>0</v>
      </c>
      <c r="AP257" s="516">
        <f t="shared" ca="1" si="493"/>
        <v>0</v>
      </c>
      <c r="AQ257" s="516">
        <f t="shared" ca="1" si="493"/>
        <v>0</v>
      </c>
      <c r="AR257" s="516">
        <f t="shared" ca="1" si="493"/>
        <v>0</v>
      </c>
      <c r="AS257" s="516">
        <f t="shared" ca="1" si="493"/>
        <v>0</v>
      </c>
      <c r="AT257" s="516">
        <f t="shared" ca="1" si="493"/>
        <v>0</v>
      </c>
      <c r="AU257" s="516">
        <f t="shared" ca="1" si="493"/>
        <v>0</v>
      </c>
      <c r="AV257" s="516">
        <f t="shared" ca="1" si="493"/>
        <v>0</v>
      </c>
      <c r="AW257" s="516">
        <f t="shared" ca="1" si="493"/>
        <v>0</v>
      </c>
      <c r="AX257" s="516">
        <f t="shared" ca="1" si="493"/>
        <v>0</v>
      </c>
      <c r="AY257" s="516">
        <f t="shared" ca="1" si="493"/>
        <v>0</v>
      </c>
      <c r="AZ257" s="516">
        <f t="shared" ca="1" si="493"/>
        <v>0</v>
      </c>
      <c r="BA257" s="516">
        <f t="shared" ca="1" si="493"/>
        <v>0</v>
      </c>
      <c r="BB257" s="516">
        <f t="shared" ca="1" si="493"/>
        <v>0</v>
      </c>
      <c r="BC257" s="516">
        <f t="shared" ca="1" si="493"/>
        <v>0</v>
      </c>
      <c r="BD257" s="516">
        <f t="shared" ca="1" si="493"/>
        <v>0</v>
      </c>
      <c r="BE257" s="516">
        <f t="shared" ca="1" si="493"/>
        <v>0</v>
      </c>
      <c r="BF257" s="516">
        <f t="shared" ca="1" si="493"/>
        <v>0</v>
      </c>
      <c r="BG257" s="516">
        <f t="shared" ca="1" si="493"/>
        <v>0</v>
      </c>
      <c r="BH257" s="516">
        <f t="shared" ca="1" si="493"/>
        <v>0</v>
      </c>
    </row>
    <row r="258" spans="1:60" s="493" customFormat="1" ht="12.9" customHeight="1" x14ac:dyDescent="0.3">
      <c r="A258" s="516"/>
      <c r="B258" s="472"/>
      <c r="C258" s="473"/>
      <c r="D258" s="680"/>
      <c r="E258" s="516" t="str">
        <f>E254</f>
        <v>Write-off in last depreciable period</v>
      </c>
      <c r="F258" s="516">
        <f t="shared" ref="F258:BH258" si="494">F254</f>
        <v>0</v>
      </c>
      <c r="G258" s="516" t="str">
        <f t="shared" si="494"/>
        <v>$ mn</v>
      </c>
      <c r="H258" s="516">
        <f t="shared" si="494"/>
        <v>0</v>
      </c>
      <c r="I258" s="516">
        <f t="shared" ca="1" si="494"/>
        <v>2.2737367544323206E-13</v>
      </c>
      <c r="J258" s="516">
        <f t="shared" si="494"/>
        <v>0</v>
      </c>
      <c r="K258" s="516">
        <f t="shared" ca="1" si="494"/>
        <v>0</v>
      </c>
      <c r="L258" s="516">
        <f t="shared" ca="1" si="494"/>
        <v>0</v>
      </c>
      <c r="M258" s="516">
        <f t="shared" ca="1" si="494"/>
        <v>0</v>
      </c>
      <c r="N258" s="516">
        <f t="shared" ca="1" si="494"/>
        <v>0</v>
      </c>
      <c r="O258" s="516">
        <f t="shared" ca="1" si="494"/>
        <v>0</v>
      </c>
      <c r="P258" s="516">
        <f t="shared" ca="1" si="494"/>
        <v>0</v>
      </c>
      <c r="Q258" s="516">
        <f t="shared" ca="1" si="494"/>
        <v>0</v>
      </c>
      <c r="R258" s="516">
        <f t="shared" ca="1" si="494"/>
        <v>0</v>
      </c>
      <c r="S258" s="516">
        <f t="shared" ca="1" si="494"/>
        <v>0</v>
      </c>
      <c r="T258" s="516">
        <f t="shared" ca="1" si="494"/>
        <v>0</v>
      </c>
      <c r="U258" s="516">
        <f t="shared" ca="1" si="494"/>
        <v>0</v>
      </c>
      <c r="V258" s="516">
        <f t="shared" ca="1" si="494"/>
        <v>0</v>
      </c>
      <c r="W258" s="516">
        <f t="shared" ca="1" si="494"/>
        <v>0</v>
      </c>
      <c r="X258" s="516">
        <f t="shared" ca="1" si="494"/>
        <v>0</v>
      </c>
      <c r="Y258" s="516">
        <f t="shared" ca="1" si="494"/>
        <v>0</v>
      </c>
      <c r="Z258" s="516">
        <f t="shared" ca="1" si="494"/>
        <v>0</v>
      </c>
      <c r="AA258" s="516">
        <f t="shared" ca="1" si="494"/>
        <v>0</v>
      </c>
      <c r="AB258" s="516">
        <f t="shared" ca="1" si="494"/>
        <v>0</v>
      </c>
      <c r="AC258" s="516">
        <f t="shared" ca="1" si="494"/>
        <v>0</v>
      </c>
      <c r="AD258" s="516">
        <f t="shared" ca="1" si="494"/>
        <v>0</v>
      </c>
      <c r="AE258" s="516">
        <f t="shared" ca="1" si="494"/>
        <v>0</v>
      </c>
      <c r="AF258" s="516">
        <f t="shared" ca="1" si="494"/>
        <v>0</v>
      </c>
      <c r="AG258" s="516">
        <f t="shared" ca="1" si="494"/>
        <v>0</v>
      </c>
      <c r="AH258" s="516">
        <f t="shared" ca="1" si="494"/>
        <v>0</v>
      </c>
      <c r="AI258" s="516">
        <f t="shared" ca="1" si="494"/>
        <v>0</v>
      </c>
      <c r="AJ258" s="516">
        <f t="shared" ca="1" si="494"/>
        <v>0</v>
      </c>
      <c r="AK258" s="516">
        <f t="shared" ca="1" si="494"/>
        <v>0</v>
      </c>
      <c r="AL258" s="516">
        <f t="shared" ca="1" si="494"/>
        <v>0</v>
      </c>
      <c r="AM258" s="516">
        <f t="shared" ca="1" si="494"/>
        <v>0</v>
      </c>
      <c r="AN258" s="516">
        <f t="shared" ca="1" si="494"/>
        <v>0</v>
      </c>
      <c r="AO258" s="516">
        <f t="shared" ca="1" si="494"/>
        <v>0</v>
      </c>
      <c r="AP258" s="516">
        <f t="shared" ca="1" si="494"/>
        <v>0</v>
      </c>
      <c r="AQ258" s="516">
        <f t="shared" ca="1" si="494"/>
        <v>0</v>
      </c>
      <c r="AR258" s="516">
        <f t="shared" ca="1" si="494"/>
        <v>0</v>
      </c>
      <c r="AS258" s="516">
        <f t="shared" ca="1" si="494"/>
        <v>0</v>
      </c>
      <c r="AT258" s="516">
        <f t="shared" ca="1" si="494"/>
        <v>0</v>
      </c>
      <c r="AU258" s="516">
        <f t="shared" ca="1" si="494"/>
        <v>0</v>
      </c>
      <c r="AV258" s="516">
        <f t="shared" ca="1" si="494"/>
        <v>0</v>
      </c>
      <c r="AW258" s="516">
        <f t="shared" ca="1" si="494"/>
        <v>2.2737367544323206E-13</v>
      </c>
      <c r="AX258" s="516">
        <f t="shared" ca="1" si="494"/>
        <v>0</v>
      </c>
      <c r="AY258" s="516">
        <f t="shared" ca="1" si="494"/>
        <v>0</v>
      </c>
      <c r="AZ258" s="516">
        <f t="shared" ca="1" si="494"/>
        <v>0</v>
      </c>
      <c r="BA258" s="516">
        <f t="shared" ca="1" si="494"/>
        <v>0</v>
      </c>
      <c r="BB258" s="516">
        <f t="shared" ca="1" si="494"/>
        <v>0</v>
      </c>
      <c r="BC258" s="516">
        <f t="shared" ca="1" si="494"/>
        <v>0</v>
      </c>
      <c r="BD258" s="516">
        <f t="shared" ca="1" si="494"/>
        <v>0</v>
      </c>
      <c r="BE258" s="516">
        <f t="shared" ca="1" si="494"/>
        <v>0</v>
      </c>
      <c r="BF258" s="516">
        <f t="shared" ca="1" si="494"/>
        <v>0</v>
      </c>
      <c r="BG258" s="516">
        <f t="shared" ca="1" si="494"/>
        <v>0</v>
      </c>
      <c r="BH258" s="516">
        <f t="shared" ca="1" si="494"/>
        <v>0</v>
      </c>
    </row>
    <row r="259" spans="1:60" s="493" customFormat="1" ht="12.9" customHeight="1" thickBot="1" x14ac:dyDescent="0.35">
      <c r="A259" s="516"/>
      <c r="B259" s="472"/>
      <c r="C259" s="473"/>
      <c r="D259" s="680"/>
      <c r="E259" s="633" t="s">
        <v>765</v>
      </c>
      <c r="F259" s="633"/>
      <c r="G259" s="633" t="s">
        <v>74</v>
      </c>
      <c r="H259" s="633"/>
      <c r="I259" s="633">
        <f ca="1" xml:space="preserve"> SUM(K259:BH259)</f>
        <v>3508.9120448103231</v>
      </c>
      <c r="J259" s="633"/>
      <c r="K259" s="633">
        <f t="shared" ref="K259:AP259" ca="1" si="495" xml:space="preserve"> K257 + K258</f>
        <v>0</v>
      </c>
      <c r="L259" s="633">
        <f t="shared" ca="1" si="495"/>
        <v>0</v>
      </c>
      <c r="M259" s="633">
        <f t="shared" ca="1" si="495"/>
        <v>0</v>
      </c>
      <c r="N259" s="633">
        <f t="shared" ca="1" si="495"/>
        <v>0</v>
      </c>
      <c r="O259" s="633">
        <f t="shared" ca="1" si="495"/>
        <v>0</v>
      </c>
      <c r="P259" s="633">
        <f t="shared" ca="1" si="495"/>
        <v>0</v>
      </c>
      <c r="Q259" s="633">
        <f t="shared" ca="1" si="495"/>
        <v>0</v>
      </c>
      <c r="R259" s="633">
        <f t="shared" ca="1" si="495"/>
        <v>0</v>
      </c>
      <c r="S259" s="633">
        <f t="shared" ca="1" si="495"/>
        <v>0</v>
      </c>
      <c r="T259" s="633">
        <f t="shared" ca="1" si="495"/>
        <v>701.78240896206466</v>
      </c>
      <c r="U259" s="633">
        <f t="shared" ca="1" si="495"/>
        <v>701.78240896206466</v>
      </c>
      <c r="V259" s="633">
        <f t="shared" ca="1" si="495"/>
        <v>701.78240896206466</v>
      </c>
      <c r="W259" s="633">
        <f t="shared" ca="1" si="495"/>
        <v>701.78240896206466</v>
      </c>
      <c r="X259" s="633">
        <f t="shared" ca="1" si="495"/>
        <v>701.78240896206466</v>
      </c>
      <c r="Y259" s="633">
        <f t="shared" ca="1" si="495"/>
        <v>0</v>
      </c>
      <c r="Z259" s="633">
        <f t="shared" ca="1" si="495"/>
        <v>0</v>
      </c>
      <c r="AA259" s="633">
        <f t="shared" ca="1" si="495"/>
        <v>0</v>
      </c>
      <c r="AB259" s="633">
        <f t="shared" ca="1" si="495"/>
        <v>0</v>
      </c>
      <c r="AC259" s="633">
        <f t="shared" ca="1" si="495"/>
        <v>0</v>
      </c>
      <c r="AD259" s="633">
        <f t="shared" ca="1" si="495"/>
        <v>0</v>
      </c>
      <c r="AE259" s="633">
        <f t="shared" ca="1" si="495"/>
        <v>0</v>
      </c>
      <c r="AF259" s="633">
        <f t="shared" ca="1" si="495"/>
        <v>0</v>
      </c>
      <c r="AG259" s="633">
        <f t="shared" ca="1" si="495"/>
        <v>0</v>
      </c>
      <c r="AH259" s="633">
        <f t="shared" ca="1" si="495"/>
        <v>0</v>
      </c>
      <c r="AI259" s="633">
        <f t="shared" ca="1" si="495"/>
        <v>0</v>
      </c>
      <c r="AJ259" s="633">
        <f t="shared" ca="1" si="495"/>
        <v>0</v>
      </c>
      <c r="AK259" s="633">
        <f t="shared" ca="1" si="495"/>
        <v>0</v>
      </c>
      <c r="AL259" s="633">
        <f t="shared" ca="1" si="495"/>
        <v>0</v>
      </c>
      <c r="AM259" s="633">
        <f t="shared" ca="1" si="495"/>
        <v>0</v>
      </c>
      <c r="AN259" s="633">
        <f t="shared" ca="1" si="495"/>
        <v>0</v>
      </c>
      <c r="AO259" s="633">
        <f t="shared" ca="1" si="495"/>
        <v>0</v>
      </c>
      <c r="AP259" s="633">
        <f t="shared" ca="1" si="495"/>
        <v>0</v>
      </c>
      <c r="AQ259" s="633">
        <f t="shared" ref="AQ259:BH259" ca="1" si="496" xml:space="preserve"> AQ257 + AQ258</f>
        <v>0</v>
      </c>
      <c r="AR259" s="633">
        <f t="shared" ca="1" si="496"/>
        <v>0</v>
      </c>
      <c r="AS259" s="633">
        <f t="shared" ca="1" si="496"/>
        <v>0</v>
      </c>
      <c r="AT259" s="633">
        <f t="shared" ca="1" si="496"/>
        <v>0</v>
      </c>
      <c r="AU259" s="633">
        <f t="shared" ca="1" si="496"/>
        <v>0</v>
      </c>
      <c r="AV259" s="633">
        <f t="shared" ca="1" si="496"/>
        <v>0</v>
      </c>
      <c r="AW259" s="633">
        <f t="shared" ca="1" si="496"/>
        <v>2.2737367544323206E-13</v>
      </c>
      <c r="AX259" s="633">
        <f t="shared" ca="1" si="496"/>
        <v>0</v>
      </c>
      <c r="AY259" s="633">
        <f t="shared" ca="1" si="496"/>
        <v>0</v>
      </c>
      <c r="AZ259" s="633">
        <f t="shared" ca="1" si="496"/>
        <v>0</v>
      </c>
      <c r="BA259" s="633">
        <f t="shared" ca="1" si="496"/>
        <v>0</v>
      </c>
      <c r="BB259" s="633">
        <f t="shared" ca="1" si="496"/>
        <v>0</v>
      </c>
      <c r="BC259" s="633">
        <f t="shared" ca="1" si="496"/>
        <v>0</v>
      </c>
      <c r="BD259" s="633">
        <f t="shared" ca="1" si="496"/>
        <v>0</v>
      </c>
      <c r="BE259" s="633">
        <f t="shared" ca="1" si="496"/>
        <v>0</v>
      </c>
      <c r="BF259" s="633">
        <f t="shared" ca="1" si="496"/>
        <v>0</v>
      </c>
      <c r="BG259" s="633">
        <f t="shared" ca="1" si="496"/>
        <v>0</v>
      </c>
      <c r="BH259" s="633">
        <f t="shared" ca="1" si="496"/>
        <v>0</v>
      </c>
    </row>
    <row r="260" spans="1:60" s="493" customFormat="1" ht="12.9" customHeight="1" x14ac:dyDescent="0.3">
      <c r="A260" s="516"/>
      <c r="B260" s="472"/>
      <c r="C260" s="473"/>
      <c r="D260" s="680"/>
      <c r="E260" s="516"/>
      <c r="F260" s="516"/>
      <c r="G260" s="516"/>
      <c r="H260" s="516"/>
      <c r="I260" s="516"/>
      <c r="J260" s="516"/>
      <c r="K260" s="516"/>
      <c r="L260" s="516"/>
      <c r="M260" s="516"/>
      <c r="N260" s="516"/>
      <c r="O260" s="516"/>
      <c r="P260" s="516"/>
      <c r="Q260" s="516"/>
      <c r="R260" s="516"/>
      <c r="S260" s="516"/>
      <c r="T260" s="516"/>
      <c r="U260" s="516"/>
      <c r="V260" s="516"/>
      <c r="W260" s="516"/>
      <c r="X260" s="516"/>
      <c r="Y260" s="516"/>
      <c r="Z260" s="516"/>
      <c r="AA260" s="516"/>
      <c r="AB260" s="516"/>
      <c r="AC260" s="516"/>
      <c r="AD260" s="516"/>
      <c r="AE260" s="516"/>
      <c r="AF260" s="516"/>
      <c r="AG260" s="516"/>
      <c r="AH260" s="516"/>
      <c r="AI260" s="516"/>
      <c r="AJ260" s="516"/>
      <c r="AK260" s="516"/>
      <c r="AL260" s="516"/>
      <c r="AM260" s="516"/>
      <c r="AN260" s="516"/>
      <c r="AO260" s="516"/>
      <c r="AP260" s="516"/>
      <c r="AQ260" s="516"/>
      <c r="AR260" s="516"/>
      <c r="AS260" s="516"/>
      <c r="AT260" s="516"/>
      <c r="AU260" s="516"/>
      <c r="AV260" s="516"/>
      <c r="AW260" s="516"/>
      <c r="AX260" s="516"/>
      <c r="AY260" s="516"/>
      <c r="AZ260" s="516"/>
      <c r="BA260" s="516"/>
      <c r="BB260" s="516"/>
      <c r="BC260" s="516"/>
      <c r="BD260" s="516"/>
      <c r="BE260" s="516"/>
      <c r="BF260" s="516"/>
      <c r="BG260" s="516"/>
      <c r="BH260" s="516"/>
    </row>
    <row r="261" spans="1:60" s="493" customFormat="1" ht="12.9" customHeight="1" x14ac:dyDescent="0.3">
      <c r="A261" s="516"/>
      <c r="B261" s="472" t="s">
        <v>697</v>
      </c>
      <c r="C261" s="473"/>
      <c r="D261" s="680"/>
      <c r="E261" s="516"/>
      <c r="F261" s="516"/>
      <c r="G261" s="516"/>
      <c r="H261" s="516"/>
      <c r="I261" s="516"/>
      <c r="J261" s="516"/>
      <c r="K261" s="516"/>
      <c r="L261" s="516"/>
      <c r="M261" s="516"/>
      <c r="N261" s="516"/>
      <c r="O261" s="516"/>
      <c r="P261" s="516"/>
      <c r="Q261" s="516"/>
      <c r="R261" s="516"/>
      <c r="S261" s="516"/>
      <c r="T261" s="516"/>
      <c r="U261" s="516"/>
      <c r="V261" s="516"/>
      <c r="W261" s="516"/>
      <c r="X261" s="516"/>
      <c r="Y261" s="516"/>
      <c r="Z261" s="516"/>
      <c r="AA261" s="516"/>
      <c r="AB261" s="516"/>
      <c r="AC261" s="516"/>
      <c r="AD261" s="516"/>
      <c r="AE261" s="516"/>
      <c r="AF261" s="516"/>
      <c r="AG261" s="516"/>
      <c r="AH261" s="516"/>
      <c r="AI261" s="516"/>
      <c r="AJ261" s="516"/>
      <c r="AK261" s="516"/>
      <c r="AL261" s="516"/>
      <c r="AM261" s="516"/>
      <c r="AN261" s="516"/>
      <c r="AO261" s="516"/>
      <c r="AP261" s="516"/>
      <c r="AQ261" s="516"/>
      <c r="AR261" s="516"/>
      <c r="AS261" s="516"/>
      <c r="AT261" s="516"/>
      <c r="AU261" s="516"/>
      <c r="AV261" s="516"/>
      <c r="AW261" s="516"/>
      <c r="AX261" s="516"/>
      <c r="AY261" s="516"/>
      <c r="AZ261" s="516"/>
      <c r="BA261" s="516"/>
      <c r="BB261" s="516"/>
      <c r="BC261" s="516"/>
      <c r="BD261" s="516"/>
      <c r="BE261" s="516"/>
      <c r="BF261" s="516"/>
      <c r="BG261" s="516"/>
      <c r="BH261" s="516"/>
    </row>
    <row r="262" spans="1:60" s="493" customFormat="1" ht="12.9" customHeight="1" x14ac:dyDescent="0.3">
      <c r="A262" s="516"/>
      <c r="B262" s="472"/>
      <c r="C262" s="473"/>
      <c r="D262" s="680"/>
      <c r="E262" s="516" t="str">
        <f xml:space="preserve"> "Total " &amp; E259</f>
        <v>Total Depreciation of Development Costs for cost recovery - Contractor</v>
      </c>
      <c r="F262" s="516">
        <f ca="1" xml:space="preserve"> SUM(K259:BH259)</f>
        <v>3508.9120448103231</v>
      </c>
      <c r="G262" s="516" t="str">
        <f>G259</f>
        <v>$ mn</v>
      </c>
      <c r="H262" s="516"/>
      <c r="I262" s="516"/>
      <c r="J262" s="516"/>
      <c r="K262" s="516"/>
      <c r="L262" s="516"/>
      <c r="M262" s="516"/>
      <c r="N262" s="516"/>
      <c r="O262" s="516"/>
      <c r="P262" s="516"/>
      <c r="Q262" s="516"/>
      <c r="R262" s="516"/>
      <c r="S262" s="516"/>
      <c r="T262" s="516"/>
      <c r="U262" s="516"/>
      <c r="V262" s="516"/>
      <c r="W262" s="516"/>
      <c r="X262" s="516"/>
      <c r="Y262" s="516"/>
      <c r="Z262" s="516"/>
      <c r="AA262" s="516"/>
      <c r="AB262" s="516"/>
      <c r="AC262" s="516"/>
      <c r="AD262" s="516"/>
      <c r="AE262" s="516"/>
      <c r="AF262" s="516"/>
      <c r="AG262" s="516"/>
      <c r="AH262" s="516"/>
      <c r="AI262" s="516"/>
      <c r="AJ262" s="516"/>
      <c r="AK262" s="516"/>
      <c r="AL262" s="516"/>
      <c r="AM262" s="516"/>
      <c r="AN262" s="516"/>
      <c r="AO262" s="516"/>
      <c r="AP262" s="516"/>
      <c r="AQ262" s="516"/>
      <c r="AR262" s="516"/>
      <c r="AS262" s="516"/>
      <c r="AT262" s="516"/>
      <c r="AU262" s="516"/>
      <c r="AV262" s="516"/>
      <c r="AW262" s="516"/>
      <c r="AX262" s="516"/>
      <c r="AY262" s="516"/>
      <c r="AZ262" s="516"/>
      <c r="BA262" s="516"/>
      <c r="BB262" s="516"/>
      <c r="BC262" s="516"/>
      <c r="BD262" s="516"/>
      <c r="BE262" s="516"/>
      <c r="BF262" s="516"/>
      <c r="BG262" s="516"/>
      <c r="BH262" s="516"/>
    </row>
    <row r="263" spans="1:60" s="493" customFormat="1" ht="12.9" customHeight="1" x14ac:dyDescent="0.3">
      <c r="A263" s="516"/>
      <c r="B263" s="472"/>
      <c r="C263" s="473"/>
      <c r="D263" s="680"/>
      <c r="E263" s="516" t="str">
        <f xml:space="preserve"> "Total " &amp; E235</f>
        <v>Total Development and sustaining capital costs - Contractor, additions to depreciation</v>
      </c>
      <c r="F263" s="516">
        <f xml:space="preserve"> SUM(K235:BH235)</f>
        <v>3508.9120448103236</v>
      </c>
      <c r="G263" s="516" t="str">
        <f>G235</f>
        <v>$ mn</v>
      </c>
      <c r="H263" s="516"/>
      <c r="I263" s="516"/>
      <c r="J263" s="516"/>
      <c r="K263" s="516"/>
      <c r="L263" s="516"/>
      <c r="M263" s="516"/>
      <c r="N263" s="516"/>
      <c r="O263" s="516"/>
      <c r="P263" s="516"/>
      <c r="Q263" s="516"/>
      <c r="R263" s="516"/>
      <c r="S263" s="516"/>
      <c r="T263" s="516"/>
      <c r="U263" s="516"/>
      <c r="V263" s="516"/>
      <c r="W263" s="516"/>
      <c r="X263" s="516"/>
      <c r="Y263" s="516"/>
      <c r="Z263" s="516"/>
      <c r="AA263" s="516"/>
      <c r="AB263" s="516"/>
      <c r="AC263" s="516"/>
      <c r="AD263" s="516"/>
      <c r="AE263" s="516"/>
      <c r="AF263" s="516"/>
      <c r="AG263" s="516"/>
      <c r="AH263" s="516"/>
      <c r="AI263" s="516"/>
      <c r="AJ263" s="516"/>
      <c r="AK263" s="516"/>
      <c r="AL263" s="516"/>
      <c r="AM263" s="516"/>
      <c r="AN263" s="516"/>
      <c r="AO263" s="516"/>
      <c r="AP263" s="516"/>
      <c r="AQ263" s="516"/>
      <c r="AR263" s="516"/>
      <c r="AS263" s="516"/>
      <c r="AT263" s="516"/>
      <c r="AU263" s="516"/>
      <c r="AV263" s="516"/>
      <c r="AW263" s="516"/>
      <c r="AX263" s="516"/>
      <c r="AY263" s="516"/>
      <c r="AZ263" s="516"/>
      <c r="BA263" s="516"/>
      <c r="BB263" s="516"/>
      <c r="BC263" s="516"/>
      <c r="BD263" s="516"/>
      <c r="BE263" s="516"/>
      <c r="BF263" s="516"/>
      <c r="BG263" s="516"/>
      <c r="BH263" s="516"/>
    </row>
    <row r="264" spans="1:60" s="492" customFormat="1" ht="12.9" customHeight="1" x14ac:dyDescent="0.3">
      <c r="A264" s="516"/>
      <c r="B264" s="679"/>
      <c r="C264" s="685"/>
      <c r="D264" s="610"/>
      <c r="E264" s="697" t="s">
        <v>766</v>
      </c>
      <c r="F264" s="698">
        <f ca="1" xml:space="preserve"> IF( ABS( F262 - F263) &gt; CHK_TOL, 1, 0)</f>
        <v>0</v>
      </c>
      <c r="G264" s="697" t="s">
        <v>148</v>
      </c>
      <c r="H264" s="289"/>
      <c r="I264" s="289"/>
      <c r="J264" s="289"/>
      <c r="K264" s="289"/>
      <c r="L264" s="289"/>
      <c r="M264" s="289"/>
      <c r="N264" s="289"/>
      <c r="O264" s="289"/>
      <c r="P264" s="289"/>
      <c r="Q264" s="289"/>
      <c r="R264" s="289"/>
      <c r="S264" s="289"/>
      <c r="T264" s="289"/>
      <c r="U264" s="289"/>
      <c r="V264" s="289"/>
      <c r="W264" s="289"/>
      <c r="X264" s="289"/>
      <c r="Y264" s="289"/>
      <c r="Z264" s="289"/>
      <c r="AA264" s="289"/>
      <c r="AB264" s="289"/>
      <c r="AC264" s="289"/>
      <c r="AD264" s="289"/>
      <c r="AE264" s="289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9"/>
      <c r="AP264" s="289"/>
      <c r="AQ264" s="289"/>
      <c r="AR264" s="289"/>
      <c r="AS264" s="289"/>
      <c r="AT264" s="289"/>
      <c r="AU264" s="289"/>
      <c r="AV264" s="289"/>
      <c r="AW264" s="289"/>
      <c r="AX264" s="289"/>
      <c r="AY264" s="289"/>
      <c r="AZ264" s="289"/>
      <c r="BA264" s="289"/>
      <c r="BB264" s="289"/>
      <c r="BC264" s="289"/>
      <c r="BD264" s="289"/>
      <c r="BE264" s="289"/>
      <c r="BF264" s="289"/>
      <c r="BG264" s="289"/>
      <c r="BH264" s="289"/>
    </row>
    <row r="265" spans="1:60" s="493" customFormat="1" ht="12.9" customHeight="1" x14ac:dyDescent="0.3">
      <c r="A265" s="516"/>
      <c r="B265" s="472"/>
      <c r="C265" s="473"/>
      <c r="D265" s="680"/>
      <c r="E265" s="516"/>
      <c r="F265" s="516"/>
      <c r="G265" s="516"/>
      <c r="H265" s="516"/>
      <c r="I265" s="516"/>
      <c r="J265" s="516"/>
      <c r="K265" s="516"/>
      <c r="L265" s="516"/>
      <c r="M265" s="516"/>
      <c r="N265" s="516"/>
      <c r="O265" s="516"/>
      <c r="P265" s="516"/>
      <c r="Q265" s="516"/>
      <c r="R265" s="516"/>
      <c r="S265" s="516"/>
      <c r="T265" s="516"/>
      <c r="U265" s="516"/>
      <c r="V265" s="516"/>
      <c r="W265" s="516"/>
      <c r="X265" s="516"/>
      <c r="Y265" s="516"/>
      <c r="Z265" s="516"/>
      <c r="AA265" s="516"/>
      <c r="AB265" s="516"/>
      <c r="AC265" s="516"/>
      <c r="AD265" s="516"/>
      <c r="AE265" s="516"/>
      <c r="AF265" s="516"/>
      <c r="AG265" s="516"/>
      <c r="AH265" s="516"/>
      <c r="AI265" s="516"/>
      <c r="AJ265" s="516"/>
      <c r="AK265" s="516"/>
      <c r="AL265" s="516"/>
      <c r="AM265" s="516"/>
      <c r="AN265" s="516"/>
      <c r="AO265" s="516"/>
      <c r="AP265" s="516"/>
      <c r="AQ265" s="516"/>
      <c r="AR265" s="516"/>
      <c r="AS265" s="516"/>
      <c r="AT265" s="516"/>
      <c r="AU265" s="516"/>
      <c r="AV265" s="516"/>
      <c r="AW265" s="516"/>
      <c r="AX265" s="516"/>
      <c r="AY265" s="516"/>
      <c r="AZ265" s="516"/>
      <c r="BA265" s="516"/>
      <c r="BB265" s="516"/>
      <c r="BC265" s="516"/>
      <c r="BD265" s="516"/>
      <c r="BE265" s="516"/>
      <c r="BF265" s="516"/>
      <c r="BG265" s="516"/>
      <c r="BH265" s="516"/>
    </row>
    <row r="266" spans="1:60" s="493" customFormat="1" ht="12.9" customHeight="1" x14ac:dyDescent="0.3">
      <c r="A266" s="516"/>
      <c r="B266" s="472" t="s">
        <v>767</v>
      </c>
      <c r="C266" s="473"/>
      <c r="D266" s="680"/>
      <c r="E266" s="516"/>
      <c r="F266" s="516"/>
      <c r="G266" s="516"/>
      <c r="H266" s="516"/>
      <c r="I266" s="516"/>
      <c r="J266" s="516"/>
      <c r="K266" s="516"/>
      <c r="L266" s="516"/>
      <c r="M266" s="516"/>
      <c r="N266" s="516"/>
      <c r="O266" s="516"/>
      <c r="P266" s="516"/>
      <c r="Q266" s="516"/>
      <c r="R266" s="516"/>
      <c r="S266" s="516"/>
      <c r="T266" s="516"/>
      <c r="U266" s="516"/>
      <c r="V266" s="516"/>
      <c r="W266" s="516"/>
      <c r="X266" s="516"/>
      <c r="Y266" s="516"/>
      <c r="Z266" s="516"/>
      <c r="AA266" s="516"/>
      <c r="AB266" s="516"/>
      <c r="AC266" s="516"/>
      <c r="AD266" s="516"/>
      <c r="AE266" s="516"/>
      <c r="AF266" s="516"/>
      <c r="AG266" s="516"/>
      <c r="AH266" s="516"/>
      <c r="AI266" s="516"/>
      <c r="AJ266" s="516"/>
      <c r="AK266" s="516"/>
      <c r="AL266" s="516"/>
      <c r="AM266" s="516"/>
      <c r="AN266" s="516"/>
      <c r="AO266" s="516"/>
      <c r="AP266" s="516"/>
      <c r="AQ266" s="516"/>
      <c r="AR266" s="516"/>
      <c r="AS266" s="516"/>
      <c r="AT266" s="516"/>
      <c r="AU266" s="516"/>
      <c r="AV266" s="516"/>
      <c r="AW266" s="516"/>
      <c r="AX266" s="516"/>
      <c r="AY266" s="516"/>
      <c r="AZ266" s="516"/>
      <c r="BA266" s="516"/>
      <c r="BB266" s="516"/>
      <c r="BC266" s="516"/>
      <c r="BD266" s="516"/>
      <c r="BE266" s="516"/>
      <c r="BF266" s="516"/>
      <c r="BG266" s="516"/>
      <c r="BH266" s="516"/>
    </row>
    <row r="267" spans="1:60" s="493" customFormat="1" ht="12.9" customHeight="1" x14ac:dyDescent="0.3">
      <c r="A267" s="516"/>
      <c r="B267" s="472"/>
      <c r="C267" s="473"/>
      <c r="D267" s="680"/>
      <c r="E267" s="516" t="str">
        <f t="shared" ref="E267:AJ267" si="497" xml:space="preserve"> E$198</f>
        <v>Exploration costs - Contractor</v>
      </c>
      <c r="F267" s="516">
        <f t="shared" si="497"/>
        <v>0</v>
      </c>
      <c r="G267" s="516" t="str">
        <f t="shared" si="497"/>
        <v>$ mn</v>
      </c>
      <c r="H267" s="516">
        <f t="shared" si="497"/>
        <v>0</v>
      </c>
      <c r="I267" s="516">
        <f t="shared" si="497"/>
        <v>217.36935705600001</v>
      </c>
      <c r="J267" s="516">
        <f t="shared" si="497"/>
        <v>0</v>
      </c>
      <c r="K267" s="516">
        <f t="shared" si="497"/>
        <v>0</v>
      </c>
      <c r="L267" s="516">
        <f t="shared" si="497"/>
        <v>0</v>
      </c>
      <c r="M267" s="516">
        <f t="shared" si="497"/>
        <v>0</v>
      </c>
      <c r="N267" s="516">
        <f t="shared" si="497"/>
        <v>42.448319999999995</v>
      </c>
      <c r="O267" s="516">
        <f t="shared" si="497"/>
        <v>86.594572799999995</v>
      </c>
      <c r="P267" s="516">
        <f t="shared" si="497"/>
        <v>88.326464256000008</v>
      </c>
      <c r="Q267" s="516">
        <f t="shared" si="497"/>
        <v>0</v>
      </c>
      <c r="R267" s="516">
        <f t="shared" si="497"/>
        <v>0</v>
      </c>
      <c r="S267" s="516">
        <f t="shared" si="497"/>
        <v>0</v>
      </c>
      <c r="T267" s="516">
        <f t="shared" si="497"/>
        <v>0</v>
      </c>
      <c r="U267" s="516">
        <f t="shared" si="497"/>
        <v>0</v>
      </c>
      <c r="V267" s="516">
        <f t="shared" si="497"/>
        <v>0</v>
      </c>
      <c r="W267" s="516">
        <f t="shared" si="497"/>
        <v>0</v>
      </c>
      <c r="X267" s="516">
        <f t="shared" si="497"/>
        <v>0</v>
      </c>
      <c r="Y267" s="516">
        <f t="shared" si="497"/>
        <v>0</v>
      </c>
      <c r="Z267" s="516">
        <f t="shared" si="497"/>
        <v>0</v>
      </c>
      <c r="AA267" s="516">
        <f t="shared" si="497"/>
        <v>0</v>
      </c>
      <c r="AB267" s="516">
        <f t="shared" si="497"/>
        <v>0</v>
      </c>
      <c r="AC267" s="516">
        <f t="shared" si="497"/>
        <v>0</v>
      </c>
      <c r="AD267" s="516">
        <f t="shared" si="497"/>
        <v>0</v>
      </c>
      <c r="AE267" s="516">
        <f t="shared" si="497"/>
        <v>0</v>
      </c>
      <c r="AF267" s="516">
        <f t="shared" si="497"/>
        <v>0</v>
      </c>
      <c r="AG267" s="516">
        <f t="shared" si="497"/>
        <v>0</v>
      </c>
      <c r="AH267" s="516">
        <f t="shared" si="497"/>
        <v>0</v>
      </c>
      <c r="AI267" s="516">
        <f t="shared" si="497"/>
        <v>0</v>
      </c>
      <c r="AJ267" s="516">
        <f t="shared" si="497"/>
        <v>0</v>
      </c>
      <c r="AK267" s="516">
        <f t="shared" ref="AK267:BH267" si="498" xml:space="preserve"> AK$198</f>
        <v>0</v>
      </c>
      <c r="AL267" s="516">
        <f t="shared" si="498"/>
        <v>0</v>
      </c>
      <c r="AM267" s="516">
        <f t="shared" si="498"/>
        <v>0</v>
      </c>
      <c r="AN267" s="516">
        <f t="shared" si="498"/>
        <v>0</v>
      </c>
      <c r="AO267" s="516">
        <f t="shared" si="498"/>
        <v>0</v>
      </c>
      <c r="AP267" s="516">
        <f t="shared" si="498"/>
        <v>0</v>
      </c>
      <c r="AQ267" s="516">
        <f t="shared" si="498"/>
        <v>0</v>
      </c>
      <c r="AR267" s="516">
        <f t="shared" si="498"/>
        <v>0</v>
      </c>
      <c r="AS267" s="516">
        <f t="shared" si="498"/>
        <v>0</v>
      </c>
      <c r="AT267" s="516">
        <f t="shared" si="498"/>
        <v>0</v>
      </c>
      <c r="AU267" s="516">
        <f t="shared" si="498"/>
        <v>0</v>
      </c>
      <c r="AV267" s="516">
        <f t="shared" si="498"/>
        <v>0</v>
      </c>
      <c r="AW267" s="516">
        <f t="shared" si="498"/>
        <v>0</v>
      </c>
      <c r="AX267" s="516">
        <f t="shared" si="498"/>
        <v>0</v>
      </c>
      <c r="AY267" s="516">
        <f t="shared" si="498"/>
        <v>0</v>
      </c>
      <c r="AZ267" s="516">
        <f t="shared" si="498"/>
        <v>0</v>
      </c>
      <c r="BA267" s="516">
        <f t="shared" si="498"/>
        <v>0</v>
      </c>
      <c r="BB267" s="516">
        <f t="shared" si="498"/>
        <v>0</v>
      </c>
      <c r="BC267" s="516">
        <f t="shared" si="498"/>
        <v>0</v>
      </c>
      <c r="BD267" s="516">
        <f t="shared" si="498"/>
        <v>0</v>
      </c>
      <c r="BE267" s="516">
        <f t="shared" si="498"/>
        <v>0</v>
      </c>
      <c r="BF267" s="516">
        <f t="shared" si="498"/>
        <v>0</v>
      </c>
      <c r="BG267" s="516">
        <f t="shared" si="498"/>
        <v>0</v>
      </c>
      <c r="BH267" s="516">
        <f t="shared" si="498"/>
        <v>0</v>
      </c>
    </row>
    <row r="268" spans="1:60" s="493" customFormat="1" ht="12.9" customHeight="1" x14ac:dyDescent="0.3">
      <c r="A268" s="516"/>
      <c r="B268" s="472"/>
      <c r="C268" s="473"/>
      <c r="D268" s="680"/>
      <c r="E268" s="516" t="str">
        <f xml:space="preserve"> E$100</f>
        <v>Training Fund</v>
      </c>
      <c r="F268" s="516">
        <f t="shared" ref="F268:BH268" si="499" xml:space="preserve"> F$100</f>
        <v>0</v>
      </c>
      <c r="G268" s="516" t="str">
        <f t="shared" si="499"/>
        <v>$ mn</v>
      </c>
      <c r="H268" s="516" t="str">
        <f t="shared" si="499"/>
        <v>govt rev, cost recoverable</v>
      </c>
      <c r="I268" s="516">
        <f t="shared" si="499"/>
        <v>54.741378981544315</v>
      </c>
      <c r="J268" s="516">
        <f t="shared" si="499"/>
        <v>0</v>
      </c>
      <c r="K268" s="516">
        <f t="shared" si="499"/>
        <v>0</v>
      </c>
      <c r="L268" s="516">
        <f t="shared" si="499"/>
        <v>0</v>
      </c>
      <c r="M268" s="516">
        <f t="shared" si="499"/>
        <v>0</v>
      </c>
      <c r="N268" s="516">
        <f t="shared" si="499"/>
        <v>0.34728750000000003</v>
      </c>
      <c r="O268" s="516">
        <f t="shared" si="499"/>
        <v>0.36465187500000007</v>
      </c>
      <c r="P268" s="516">
        <f t="shared" si="499"/>
        <v>0.3828844687500001</v>
      </c>
      <c r="Q268" s="516">
        <f t="shared" si="499"/>
        <v>0.67004782031250021</v>
      </c>
      <c r="R268" s="516">
        <f t="shared" si="499"/>
        <v>0.70355021132812523</v>
      </c>
      <c r="S268" s="516">
        <f t="shared" si="499"/>
        <v>0.73872772189453151</v>
      </c>
      <c r="T268" s="516">
        <f t="shared" si="499"/>
        <v>0.77566410798925811</v>
      </c>
      <c r="U268" s="516">
        <f t="shared" si="499"/>
        <v>0.81444731338872101</v>
      </c>
      <c r="V268" s="516">
        <f t="shared" si="499"/>
        <v>0.85516967905815711</v>
      </c>
      <c r="W268" s="516">
        <f t="shared" si="499"/>
        <v>0.89792816301106504</v>
      </c>
      <c r="X268" s="516">
        <f t="shared" si="499"/>
        <v>0.94282457116161833</v>
      </c>
      <c r="Y268" s="516">
        <f t="shared" si="499"/>
        <v>0.98996579971969934</v>
      </c>
      <c r="Z268" s="516">
        <f t="shared" si="499"/>
        <v>1.0394640897056844</v>
      </c>
      <c r="AA268" s="516">
        <f t="shared" si="499"/>
        <v>1.0914372941909687</v>
      </c>
      <c r="AB268" s="516">
        <f t="shared" si="499"/>
        <v>1.1460091589005172</v>
      </c>
      <c r="AC268" s="516">
        <f t="shared" si="499"/>
        <v>1.2033096168455431</v>
      </c>
      <c r="AD268" s="516">
        <f t="shared" si="499"/>
        <v>1.2634750976878202</v>
      </c>
      <c r="AE268" s="516">
        <f t="shared" si="499"/>
        <v>1.3266488525722113</v>
      </c>
      <c r="AF268" s="516">
        <f t="shared" si="499"/>
        <v>1.392981295200822</v>
      </c>
      <c r="AG268" s="516">
        <f t="shared" si="499"/>
        <v>1.4626303599608632</v>
      </c>
      <c r="AH268" s="516">
        <f t="shared" si="499"/>
        <v>1.5357618779589064</v>
      </c>
      <c r="AI268" s="516">
        <f t="shared" si="499"/>
        <v>1.6125499718568519</v>
      </c>
      <c r="AJ268" s="516">
        <f t="shared" si="499"/>
        <v>1.6931774704496945</v>
      </c>
      <c r="AK268" s="516">
        <f t="shared" si="499"/>
        <v>1.7778363439721792</v>
      </c>
      <c r="AL268" s="516">
        <f t="shared" si="499"/>
        <v>1.8667281611707882</v>
      </c>
      <c r="AM268" s="516">
        <f t="shared" si="499"/>
        <v>1.9600645692293277</v>
      </c>
      <c r="AN268" s="516">
        <f t="shared" si="499"/>
        <v>2.0580677976907942</v>
      </c>
      <c r="AO268" s="516">
        <f t="shared" si="499"/>
        <v>2.1609711875753339</v>
      </c>
      <c r="AP268" s="516">
        <f t="shared" si="499"/>
        <v>2.2690197469541009</v>
      </c>
      <c r="AQ268" s="516">
        <f t="shared" si="499"/>
        <v>2.3824707343018061</v>
      </c>
      <c r="AR268" s="516">
        <f t="shared" si="499"/>
        <v>2.5015942710168964</v>
      </c>
      <c r="AS268" s="516">
        <f t="shared" si="499"/>
        <v>2.6266739845677414</v>
      </c>
      <c r="AT268" s="516">
        <f t="shared" si="499"/>
        <v>2.7580076837961287</v>
      </c>
      <c r="AU268" s="516">
        <f t="shared" si="499"/>
        <v>2.8959080679859355</v>
      </c>
      <c r="AV268" s="516">
        <f t="shared" si="499"/>
        <v>3.0407034713852323</v>
      </c>
      <c r="AW268" s="516">
        <f t="shared" si="499"/>
        <v>3.1927386449544941</v>
      </c>
      <c r="AX268" s="516">
        <f t="shared" si="499"/>
        <v>0</v>
      </c>
      <c r="AY268" s="516">
        <f t="shared" si="499"/>
        <v>0</v>
      </c>
      <c r="AZ268" s="516">
        <f t="shared" si="499"/>
        <v>0</v>
      </c>
      <c r="BA268" s="516">
        <f t="shared" si="499"/>
        <v>0</v>
      </c>
      <c r="BB268" s="516">
        <f t="shared" si="499"/>
        <v>0</v>
      </c>
      <c r="BC268" s="516">
        <f t="shared" si="499"/>
        <v>0</v>
      </c>
      <c r="BD268" s="516">
        <f t="shared" si="499"/>
        <v>0</v>
      </c>
      <c r="BE268" s="516">
        <f t="shared" si="499"/>
        <v>0</v>
      </c>
      <c r="BF268" s="516">
        <f t="shared" si="499"/>
        <v>0</v>
      </c>
      <c r="BG268" s="516">
        <f t="shared" si="499"/>
        <v>0</v>
      </c>
      <c r="BH268" s="516">
        <f t="shared" si="499"/>
        <v>0</v>
      </c>
    </row>
    <row r="269" spans="1:60" s="493" customFormat="1" ht="12.9" customHeight="1" x14ac:dyDescent="0.3">
      <c r="A269" s="516"/>
      <c r="B269" s="472"/>
      <c r="C269" s="473"/>
      <c r="D269" s="680"/>
      <c r="E269" s="516" t="str">
        <f t="shared" ref="E269:AJ269" si="500" xml:space="preserve"> E$201</f>
        <v>Operating costs - Contractor</v>
      </c>
      <c r="F269" s="516">
        <f t="shared" si="500"/>
        <v>0</v>
      </c>
      <c r="G269" s="516" t="str">
        <f t="shared" si="500"/>
        <v>$ mn</v>
      </c>
      <c r="H269" s="516">
        <f t="shared" si="500"/>
        <v>0</v>
      </c>
      <c r="I269" s="516">
        <f t="shared" si="500"/>
        <v>4584.2589081539181</v>
      </c>
      <c r="J269" s="516">
        <f t="shared" si="500"/>
        <v>0</v>
      </c>
      <c r="K269" s="516">
        <f t="shared" si="500"/>
        <v>0</v>
      </c>
      <c r="L269" s="516">
        <f t="shared" si="500"/>
        <v>0</v>
      </c>
      <c r="M269" s="516">
        <f t="shared" si="500"/>
        <v>0</v>
      </c>
      <c r="N269" s="516">
        <f t="shared" si="500"/>
        <v>0</v>
      </c>
      <c r="O269" s="516">
        <f t="shared" si="500"/>
        <v>0</v>
      </c>
      <c r="P269" s="516">
        <f t="shared" si="500"/>
        <v>0</v>
      </c>
      <c r="Q269" s="516">
        <f t="shared" si="500"/>
        <v>0</v>
      </c>
      <c r="R269" s="516">
        <f t="shared" si="500"/>
        <v>0</v>
      </c>
      <c r="S269" s="516">
        <f t="shared" si="500"/>
        <v>0</v>
      </c>
      <c r="T269" s="516">
        <f t="shared" si="500"/>
        <v>105.65813399189854</v>
      </c>
      <c r="U269" s="516">
        <f t="shared" si="500"/>
        <v>115.45096151770348</v>
      </c>
      <c r="V269" s="516">
        <f t="shared" si="500"/>
        <v>117.75998074805754</v>
      </c>
      <c r="W269" s="516">
        <f t="shared" si="500"/>
        <v>120.11518036301869</v>
      </c>
      <c r="X269" s="516">
        <f t="shared" si="500"/>
        <v>122.51748397027906</v>
      </c>
      <c r="Y269" s="516">
        <f t="shared" si="500"/>
        <v>124.96783364968465</v>
      </c>
      <c r="Z269" s="516">
        <f t="shared" si="500"/>
        <v>127.46719032267835</v>
      </c>
      <c r="AA269" s="516">
        <f t="shared" si="500"/>
        <v>130.01653412913191</v>
      </c>
      <c r="AB269" s="516">
        <f t="shared" si="500"/>
        <v>132.61686481171458</v>
      </c>
      <c r="AC269" s="516">
        <f t="shared" si="500"/>
        <v>135.26920210794887</v>
      </c>
      <c r="AD269" s="516">
        <f t="shared" si="500"/>
        <v>137.97458615010783</v>
      </c>
      <c r="AE269" s="516">
        <f t="shared" si="500"/>
        <v>140.73407787311001</v>
      </c>
      <c r="AF269" s="516">
        <f t="shared" si="500"/>
        <v>143.5487594305722</v>
      </c>
      <c r="AG269" s="516">
        <f t="shared" si="500"/>
        <v>146.41973461918366</v>
      </c>
      <c r="AH269" s="516">
        <f t="shared" si="500"/>
        <v>149.34812931156733</v>
      </c>
      <c r="AI269" s="516">
        <f t="shared" si="500"/>
        <v>152.33509189779869</v>
      </c>
      <c r="AJ269" s="516">
        <f t="shared" si="500"/>
        <v>155.38179373575466</v>
      </c>
      <c r="AK269" s="516">
        <f t="shared" ref="AK269:BH269" si="501" xml:space="preserve"> AK$201</f>
        <v>158.48942961046973</v>
      </c>
      <c r="AL269" s="516">
        <f t="shared" si="501"/>
        <v>161.65921820267914</v>
      </c>
      <c r="AM269" s="516">
        <f t="shared" si="501"/>
        <v>164.89240256673273</v>
      </c>
      <c r="AN269" s="516">
        <f t="shared" si="501"/>
        <v>168.19025061806738</v>
      </c>
      <c r="AO269" s="516">
        <f t="shared" si="501"/>
        <v>171.55405563042873</v>
      </c>
      <c r="AP269" s="516">
        <f t="shared" si="501"/>
        <v>174.98513674303732</v>
      </c>
      <c r="AQ269" s="516">
        <f t="shared" si="501"/>
        <v>178.48483947789808</v>
      </c>
      <c r="AR269" s="516">
        <f t="shared" si="501"/>
        <v>182.05453626745606</v>
      </c>
      <c r="AS269" s="516">
        <f t="shared" si="501"/>
        <v>185.69562699280516</v>
      </c>
      <c r="AT269" s="516">
        <f t="shared" si="501"/>
        <v>189.40953953266128</v>
      </c>
      <c r="AU269" s="516">
        <f t="shared" si="501"/>
        <v>193.19773032331449</v>
      </c>
      <c r="AV269" s="516">
        <f t="shared" si="501"/>
        <v>197.0616849297808</v>
      </c>
      <c r="AW269" s="516">
        <f t="shared" si="501"/>
        <v>201.00291862837642</v>
      </c>
      <c r="AX269" s="516">
        <f t="shared" si="501"/>
        <v>0</v>
      </c>
      <c r="AY269" s="516">
        <f t="shared" si="501"/>
        <v>0</v>
      </c>
      <c r="AZ269" s="516">
        <f t="shared" si="501"/>
        <v>0</v>
      </c>
      <c r="BA269" s="516">
        <f t="shared" si="501"/>
        <v>0</v>
      </c>
      <c r="BB269" s="516">
        <f t="shared" si="501"/>
        <v>0</v>
      </c>
      <c r="BC269" s="516">
        <f t="shared" si="501"/>
        <v>0</v>
      </c>
      <c r="BD269" s="516">
        <f t="shared" si="501"/>
        <v>0</v>
      </c>
      <c r="BE269" s="516">
        <f t="shared" si="501"/>
        <v>0</v>
      </c>
      <c r="BF269" s="516">
        <f t="shared" si="501"/>
        <v>0</v>
      </c>
      <c r="BG269" s="516">
        <f t="shared" si="501"/>
        <v>0</v>
      </c>
      <c r="BH269" s="516">
        <f t="shared" si="501"/>
        <v>0</v>
      </c>
    </row>
    <row r="270" spans="1:60" s="492" customFormat="1" ht="12.9" customHeight="1" x14ac:dyDescent="0.3">
      <c r="A270" s="516"/>
      <c r="B270" s="679"/>
      <c r="C270" s="685"/>
      <c r="D270" s="610"/>
      <c r="E270" s="289" t="str">
        <f t="shared" ref="E270:AJ270" si="502" xml:space="preserve"> E$259</f>
        <v>Depreciation of Development Costs for cost recovery - Contractor</v>
      </c>
      <c r="F270" s="289">
        <f t="shared" si="502"/>
        <v>0</v>
      </c>
      <c r="G270" s="289" t="str">
        <f t="shared" si="502"/>
        <v>$ mn</v>
      </c>
      <c r="H270" s="289">
        <f t="shared" si="502"/>
        <v>0</v>
      </c>
      <c r="I270" s="289">
        <f t="shared" ca="1" si="502"/>
        <v>3508.9120448103231</v>
      </c>
      <c r="J270" s="289">
        <f t="shared" si="502"/>
        <v>0</v>
      </c>
      <c r="K270" s="289">
        <f t="shared" ca="1" si="502"/>
        <v>0</v>
      </c>
      <c r="L270" s="289">
        <f t="shared" ca="1" si="502"/>
        <v>0</v>
      </c>
      <c r="M270" s="289">
        <f t="shared" ca="1" si="502"/>
        <v>0</v>
      </c>
      <c r="N270" s="289">
        <f t="shared" ca="1" si="502"/>
        <v>0</v>
      </c>
      <c r="O270" s="289">
        <f t="shared" ca="1" si="502"/>
        <v>0</v>
      </c>
      <c r="P270" s="289">
        <f t="shared" ca="1" si="502"/>
        <v>0</v>
      </c>
      <c r="Q270" s="289">
        <f t="shared" ca="1" si="502"/>
        <v>0</v>
      </c>
      <c r="R270" s="289">
        <f t="shared" ca="1" si="502"/>
        <v>0</v>
      </c>
      <c r="S270" s="289">
        <f t="shared" ca="1" si="502"/>
        <v>0</v>
      </c>
      <c r="T270" s="289">
        <f t="shared" ca="1" si="502"/>
        <v>701.78240896206466</v>
      </c>
      <c r="U270" s="289">
        <f t="shared" ca="1" si="502"/>
        <v>701.78240896206466</v>
      </c>
      <c r="V270" s="289">
        <f t="shared" ca="1" si="502"/>
        <v>701.78240896206466</v>
      </c>
      <c r="W270" s="289">
        <f t="shared" ca="1" si="502"/>
        <v>701.78240896206466</v>
      </c>
      <c r="X270" s="289">
        <f t="shared" ca="1" si="502"/>
        <v>701.78240896206466</v>
      </c>
      <c r="Y270" s="289">
        <f t="shared" ca="1" si="502"/>
        <v>0</v>
      </c>
      <c r="Z270" s="289">
        <f t="shared" ca="1" si="502"/>
        <v>0</v>
      </c>
      <c r="AA270" s="289">
        <f t="shared" ca="1" si="502"/>
        <v>0</v>
      </c>
      <c r="AB270" s="289">
        <f t="shared" ca="1" si="502"/>
        <v>0</v>
      </c>
      <c r="AC270" s="289">
        <f t="shared" ca="1" si="502"/>
        <v>0</v>
      </c>
      <c r="AD270" s="289">
        <f t="shared" ca="1" si="502"/>
        <v>0</v>
      </c>
      <c r="AE270" s="289">
        <f t="shared" ca="1" si="502"/>
        <v>0</v>
      </c>
      <c r="AF270" s="289">
        <f t="shared" ca="1" si="502"/>
        <v>0</v>
      </c>
      <c r="AG270" s="289">
        <f t="shared" ca="1" si="502"/>
        <v>0</v>
      </c>
      <c r="AH270" s="289">
        <f t="shared" ca="1" si="502"/>
        <v>0</v>
      </c>
      <c r="AI270" s="289">
        <f t="shared" ca="1" si="502"/>
        <v>0</v>
      </c>
      <c r="AJ270" s="289">
        <f t="shared" ca="1" si="502"/>
        <v>0</v>
      </c>
      <c r="AK270" s="289">
        <f t="shared" ref="AK270:BH270" ca="1" si="503" xml:space="preserve"> AK$259</f>
        <v>0</v>
      </c>
      <c r="AL270" s="289">
        <f t="shared" ca="1" si="503"/>
        <v>0</v>
      </c>
      <c r="AM270" s="289">
        <f t="shared" ca="1" si="503"/>
        <v>0</v>
      </c>
      <c r="AN270" s="289">
        <f t="shared" ca="1" si="503"/>
        <v>0</v>
      </c>
      <c r="AO270" s="289">
        <f t="shared" ca="1" si="503"/>
        <v>0</v>
      </c>
      <c r="AP270" s="289">
        <f t="shared" ca="1" si="503"/>
        <v>0</v>
      </c>
      <c r="AQ270" s="289">
        <f t="shared" ca="1" si="503"/>
        <v>0</v>
      </c>
      <c r="AR270" s="289">
        <f t="shared" ca="1" si="503"/>
        <v>0</v>
      </c>
      <c r="AS270" s="289">
        <f t="shared" ca="1" si="503"/>
        <v>0</v>
      </c>
      <c r="AT270" s="289">
        <f t="shared" ca="1" si="503"/>
        <v>0</v>
      </c>
      <c r="AU270" s="289">
        <f t="shared" ca="1" si="503"/>
        <v>0</v>
      </c>
      <c r="AV270" s="289">
        <f t="shared" ca="1" si="503"/>
        <v>0</v>
      </c>
      <c r="AW270" s="289">
        <f t="shared" ca="1" si="503"/>
        <v>2.2737367544323206E-13</v>
      </c>
      <c r="AX270" s="289">
        <f t="shared" ca="1" si="503"/>
        <v>0</v>
      </c>
      <c r="AY270" s="289">
        <f t="shared" ca="1" si="503"/>
        <v>0</v>
      </c>
      <c r="AZ270" s="289">
        <f t="shared" ca="1" si="503"/>
        <v>0</v>
      </c>
      <c r="BA270" s="289">
        <f t="shared" ca="1" si="503"/>
        <v>0</v>
      </c>
      <c r="BB270" s="289">
        <f t="shared" ca="1" si="503"/>
        <v>0</v>
      </c>
      <c r="BC270" s="289">
        <f t="shared" ca="1" si="503"/>
        <v>0</v>
      </c>
      <c r="BD270" s="289">
        <f t="shared" ca="1" si="503"/>
        <v>0</v>
      </c>
      <c r="BE270" s="289">
        <f t="shared" ca="1" si="503"/>
        <v>0</v>
      </c>
      <c r="BF270" s="289">
        <f t="shared" ca="1" si="503"/>
        <v>0</v>
      </c>
      <c r="BG270" s="289">
        <f t="shared" ca="1" si="503"/>
        <v>0</v>
      </c>
      <c r="BH270" s="289">
        <f t="shared" ca="1" si="503"/>
        <v>0</v>
      </c>
    </row>
    <row r="271" spans="1:60" s="492" customFormat="1" ht="12.9" customHeight="1" x14ac:dyDescent="0.3">
      <c r="A271" s="516"/>
      <c r="B271" s="679"/>
      <c r="C271" s="685"/>
      <c r="D271" s="610"/>
      <c r="E271" s="289" t="str">
        <f t="shared" ref="E271:AJ271" si="504">E$202</f>
        <v>Decommissioning costs - Contractor</v>
      </c>
      <c r="F271" s="289">
        <f t="shared" si="504"/>
        <v>0</v>
      </c>
      <c r="G271" s="289" t="str">
        <f t="shared" si="504"/>
        <v>$ mn</v>
      </c>
      <c r="H271" s="289">
        <f t="shared" si="504"/>
        <v>0</v>
      </c>
      <c r="I271" s="289">
        <f t="shared" si="504"/>
        <v>981.92822687813498</v>
      </c>
      <c r="J271" s="289">
        <f t="shared" si="504"/>
        <v>0</v>
      </c>
      <c r="K271" s="289">
        <f t="shared" si="504"/>
        <v>0</v>
      </c>
      <c r="L271" s="289">
        <f t="shared" si="504"/>
        <v>0</v>
      </c>
      <c r="M271" s="289">
        <f t="shared" si="504"/>
        <v>0</v>
      </c>
      <c r="N271" s="289">
        <f t="shared" si="504"/>
        <v>0</v>
      </c>
      <c r="O271" s="289">
        <f t="shared" si="504"/>
        <v>0</v>
      </c>
      <c r="P271" s="289">
        <f t="shared" si="504"/>
        <v>0</v>
      </c>
      <c r="Q271" s="289">
        <f t="shared" si="504"/>
        <v>0</v>
      </c>
      <c r="R271" s="289">
        <f t="shared" si="504"/>
        <v>0</v>
      </c>
      <c r="S271" s="289">
        <f t="shared" si="504"/>
        <v>0</v>
      </c>
      <c r="T271" s="289">
        <f t="shared" si="504"/>
        <v>0</v>
      </c>
      <c r="U271" s="289">
        <f t="shared" si="504"/>
        <v>0</v>
      </c>
      <c r="V271" s="289">
        <f t="shared" si="504"/>
        <v>0</v>
      </c>
      <c r="W271" s="289">
        <f t="shared" si="504"/>
        <v>0</v>
      </c>
      <c r="X271" s="289">
        <f t="shared" si="504"/>
        <v>0</v>
      </c>
      <c r="Y271" s="289">
        <f t="shared" si="504"/>
        <v>0</v>
      </c>
      <c r="Z271" s="289">
        <f t="shared" si="504"/>
        <v>0</v>
      </c>
      <c r="AA271" s="289">
        <f t="shared" si="504"/>
        <v>0</v>
      </c>
      <c r="AB271" s="289">
        <f t="shared" si="504"/>
        <v>0</v>
      </c>
      <c r="AC271" s="289">
        <f t="shared" si="504"/>
        <v>0</v>
      </c>
      <c r="AD271" s="289">
        <f t="shared" si="504"/>
        <v>0</v>
      </c>
      <c r="AE271" s="289">
        <f t="shared" si="504"/>
        <v>0</v>
      </c>
      <c r="AF271" s="289">
        <f t="shared" si="504"/>
        <v>0</v>
      </c>
      <c r="AG271" s="289">
        <f t="shared" si="504"/>
        <v>0</v>
      </c>
      <c r="AH271" s="289">
        <f t="shared" si="504"/>
        <v>0</v>
      </c>
      <c r="AI271" s="289">
        <f t="shared" si="504"/>
        <v>0</v>
      </c>
      <c r="AJ271" s="289">
        <f t="shared" si="504"/>
        <v>0</v>
      </c>
      <c r="AK271" s="289">
        <f t="shared" ref="AK271:BH271" si="505">AK$202</f>
        <v>0</v>
      </c>
      <c r="AL271" s="289">
        <f t="shared" si="505"/>
        <v>0</v>
      </c>
      <c r="AM271" s="289">
        <f t="shared" si="505"/>
        <v>0</v>
      </c>
      <c r="AN271" s="289">
        <f t="shared" si="505"/>
        <v>0</v>
      </c>
      <c r="AO271" s="289">
        <f t="shared" si="505"/>
        <v>0</v>
      </c>
      <c r="AP271" s="289">
        <f t="shared" si="505"/>
        <v>0</v>
      </c>
      <c r="AQ271" s="289">
        <f t="shared" si="505"/>
        <v>0</v>
      </c>
      <c r="AR271" s="289">
        <f t="shared" si="505"/>
        <v>0</v>
      </c>
      <c r="AS271" s="289">
        <f t="shared" si="505"/>
        <v>0</v>
      </c>
      <c r="AT271" s="289">
        <f t="shared" si="505"/>
        <v>0</v>
      </c>
      <c r="AU271" s="289">
        <f t="shared" si="505"/>
        <v>0</v>
      </c>
      <c r="AV271" s="289">
        <f t="shared" si="505"/>
        <v>0</v>
      </c>
      <c r="AW271" s="289">
        <f t="shared" si="505"/>
        <v>0</v>
      </c>
      <c r="AX271" s="289">
        <f t="shared" si="505"/>
        <v>981.92822687813498</v>
      </c>
      <c r="AY271" s="289">
        <f t="shared" si="505"/>
        <v>0</v>
      </c>
      <c r="AZ271" s="289">
        <f t="shared" si="505"/>
        <v>0</v>
      </c>
      <c r="BA271" s="289">
        <f t="shared" si="505"/>
        <v>0</v>
      </c>
      <c r="BB271" s="289">
        <f t="shared" si="505"/>
        <v>0</v>
      </c>
      <c r="BC271" s="289">
        <f t="shared" si="505"/>
        <v>0</v>
      </c>
      <c r="BD271" s="289">
        <f t="shared" si="505"/>
        <v>0</v>
      </c>
      <c r="BE271" s="289">
        <f t="shared" si="505"/>
        <v>0</v>
      </c>
      <c r="BF271" s="289">
        <f t="shared" si="505"/>
        <v>0</v>
      </c>
      <c r="BG271" s="289">
        <f t="shared" si="505"/>
        <v>0</v>
      </c>
      <c r="BH271" s="289">
        <f t="shared" si="505"/>
        <v>0</v>
      </c>
    </row>
    <row r="272" spans="1:60" s="492" customFormat="1" ht="12.9" customHeight="1" x14ac:dyDescent="0.3">
      <c r="A272" s="516"/>
      <c r="B272" s="679"/>
      <c r="C272" s="685"/>
      <c r="D272" s="610"/>
      <c r="E272" s="289" t="str">
        <f t="shared" ref="E272:AJ272" si="506">E$203</f>
        <v>Net Decommissioning Fund payments - NEG - Contractor</v>
      </c>
      <c r="F272" s="289">
        <f t="shared" si="506"/>
        <v>0</v>
      </c>
      <c r="G272" s="289" t="str">
        <f t="shared" si="506"/>
        <v>$ mn</v>
      </c>
      <c r="H272" s="289">
        <f t="shared" si="506"/>
        <v>0</v>
      </c>
      <c r="I272" s="289">
        <f t="shared" si="506"/>
        <v>-58.172028316186356</v>
      </c>
      <c r="J272" s="289">
        <f t="shared" si="506"/>
        <v>0</v>
      </c>
      <c r="K272" s="289">
        <f t="shared" si="506"/>
        <v>0</v>
      </c>
      <c r="L272" s="289">
        <f t="shared" si="506"/>
        <v>0</v>
      </c>
      <c r="M272" s="289">
        <f t="shared" si="506"/>
        <v>0</v>
      </c>
      <c r="N272" s="289">
        <f t="shared" si="506"/>
        <v>0</v>
      </c>
      <c r="O272" s="289">
        <f t="shared" si="506"/>
        <v>0</v>
      </c>
      <c r="P272" s="289">
        <f t="shared" si="506"/>
        <v>0</v>
      </c>
      <c r="Q272" s="289">
        <f t="shared" si="506"/>
        <v>0</v>
      </c>
      <c r="R272" s="289">
        <f t="shared" si="506"/>
        <v>0</v>
      </c>
      <c r="S272" s="289">
        <f t="shared" si="506"/>
        <v>0</v>
      </c>
      <c r="T272" s="289">
        <f t="shared" si="506"/>
        <v>0</v>
      </c>
      <c r="U272" s="289">
        <f t="shared" si="506"/>
        <v>0</v>
      </c>
      <c r="V272" s="289">
        <f t="shared" si="506"/>
        <v>0</v>
      </c>
      <c r="W272" s="289">
        <f t="shared" si="506"/>
        <v>0</v>
      </c>
      <c r="X272" s="289">
        <f t="shared" si="506"/>
        <v>0</v>
      </c>
      <c r="Y272" s="289">
        <f t="shared" si="506"/>
        <v>0</v>
      </c>
      <c r="Z272" s="289">
        <f t="shared" si="506"/>
        <v>0</v>
      </c>
      <c r="AA272" s="289">
        <f t="shared" si="506"/>
        <v>0</v>
      </c>
      <c r="AB272" s="289">
        <f t="shared" si="506"/>
        <v>0</v>
      </c>
      <c r="AC272" s="289">
        <f t="shared" si="506"/>
        <v>0</v>
      </c>
      <c r="AD272" s="289">
        <f t="shared" si="506"/>
        <v>0</v>
      </c>
      <c r="AE272" s="289">
        <f t="shared" si="506"/>
        <v>0</v>
      </c>
      <c r="AF272" s="289">
        <f t="shared" si="506"/>
        <v>0</v>
      </c>
      <c r="AG272" s="289">
        <f t="shared" si="506"/>
        <v>0</v>
      </c>
      <c r="AH272" s="289">
        <f t="shared" si="506"/>
        <v>0</v>
      </c>
      <c r="AI272" s="289">
        <f t="shared" si="506"/>
        <v>70.137730491295258</v>
      </c>
      <c r="AJ272" s="289">
        <f t="shared" si="506"/>
        <v>70.118037974657327</v>
      </c>
      <c r="AK272" s="289">
        <f t="shared" ref="AK272:BH272" si="507">AK$203</f>
        <v>70.05388755040542</v>
      </c>
      <c r="AL272" s="289">
        <f t="shared" si="507"/>
        <v>69.936882805282352</v>
      </c>
      <c r="AM272" s="289">
        <f t="shared" si="507"/>
        <v>69.756141406363824</v>
      </c>
      <c r="AN272" s="289">
        <f t="shared" si="507"/>
        <v>69.497198334177256</v>
      </c>
      <c r="AO272" s="289">
        <f t="shared" si="507"/>
        <v>69.140226471730429</v>
      </c>
      <c r="AP272" s="289">
        <f t="shared" si="507"/>
        <v>68.656990949318569</v>
      </c>
      <c r="AQ272" s="289">
        <f t="shared" si="507"/>
        <v>68.005273976707713</v>
      </c>
      <c r="AR272" s="289">
        <f t="shared" si="507"/>
        <v>67.117741115498617</v>
      </c>
      <c r="AS272" s="289">
        <f t="shared" si="507"/>
        <v>65.876926550357098</v>
      </c>
      <c r="AT272" s="289">
        <f t="shared" si="507"/>
        <v>64.048619689407531</v>
      </c>
      <c r="AU272" s="289">
        <f t="shared" si="507"/>
        <v>61.04902531596818</v>
      </c>
      <c r="AV272" s="289">
        <f t="shared" si="507"/>
        <v>54.549436086967624</v>
      </c>
      <c r="AW272" s="289">
        <f t="shared" si="507"/>
        <v>0</v>
      </c>
      <c r="AX272" s="289">
        <f t="shared" si="507"/>
        <v>-996.11614703432349</v>
      </c>
      <c r="AY272" s="289">
        <f t="shared" si="507"/>
        <v>0</v>
      </c>
      <c r="AZ272" s="289">
        <f t="shared" si="507"/>
        <v>0</v>
      </c>
      <c r="BA272" s="289">
        <f t="shared" si="507"/>
        <v>0</v>
      </c>
      <c r="BB272" s="289">
        <f t="shared" si="507"/>
        <v>0</v>
      </c>
      <c r="BC272" s="289">
        <f t="shared" si="507"/>
        <v>0</v>
      </c>
      <c r="BD272" s="289">
        <f t="shared" si="507"/>
        <v>0</v>
      </c>
      <c r="BE272" s="289">
        <f t="shared" si="507"/>
        <v>0</v>
      </c>
      <c r="BF272" s="289">
        <f t="shared" si="507"/>
        <v>0</v>
      </c>
      <c r="BG272" s="289">
        <f t="shared" si="507"/>
        <v>0</v>
      </c>
      <c r="BH272" s="289">
        <f t="shared" si="507"/>
        <v>0</v>
      </c>
    </row>
    <row r="273" spans="1:60" s="492" customFormat="1" ht="12.9" customHeight="1" thickBot="1" x14ac:dyDescent="0.35">
      <c r="A273" s="516"/>
      <c r="B273" s="679"/>
      <c r="C273" s="685"/>
      <c r="D273" s="610"/>
      <c r="E273" s="650" t="s">
        <v>768</v>
      </c>
      <c r="F273" s="650"/>
      <c r="G273" s="650" t="s">
        <v>74</v>
      </c>
      <c r="H273" s="650"/>
      <c r="I273" s="650">
        <f ca="1" xml:space="preserve"> SUM(K273:BH273)</f>
        <v>9289.0378875637343</v>
      </c>
      <c r="J273" s="650"/>
      <c r="K273" s="650">
        <f t="shared" ref="K273:AP273" ca="1" si="508" xml:space="preserve"> SUM(K267:K272)</f>
        <v>0</v>
      </c>
      <c r="L273" s="650">
        <f t="shared" ca="1" si="508"/>
        <v>0</v>
      </c>
      <c r="M273" s="650">
        <f t="shared" ca="1" si="508"/>
        <v>0</v>
      </c>
      <c r="N273" s="650">
        <f t="shared" ca="1" si="508"/>
        <v>42.795607499999996</v>
      </c>
      <c r="O273" s="650">
        <f t="shared" ca="1" si="508"/>
        <v>86.959224675000002</v>
      </c>
      <c r="P273" s="650">
        <f t="shared" ca="1" si="508"/>
        <v>88.709348724750015</v>
      </c>
      <c r="Q273" s="650">
        <f t="shared" ca="1" si="508"/>
        <v>0.67004782031250021</v>
      </c>
      <c r="R273" s="650">
        <f t="shared" ca="1" si="508"/>
        <v>0.70355021132812523</v>
      </c>
      <c r="S273" s="650">
        <f t="shared" ca="1" si="508"/>
        <v>0.73872772189453151</v>
      </c>
      <c r="T273" s="650">
        <f t="shared" ca="1" si="508"/>
        <v>808.21620706195245</v>
      </c>
      <c r="U273" s="650">
        <f t="shared" ca="1" si="508"/>
        <v>818.04781779315681</v>
      </c>
      <c r="V273" s="650">
        <f t="shared" ca="1" si="508"/>
        <v>820.3975593891804</v>
      </c>
      <c r="W273" s="650">
        <f t="shared" ca="1" si="508"/>
        <v>822.79551748809445</v>
      </c>
      <c r="X273" s="650">
        <f t="shared" ca="1" si="508"/>
        <v>825.24271750350533</v>
      </c>
      <c r="Y273" s="650">
        <f t="shared" ca="1" si="508"/>
        <v>125.95779944940435</v>
      </c>
      <c r="Z273" s="650">
        <f t="shared" ca="1" si="508"/>
        <v>128.50665441238402</v>
      </c>
      <c r="AA273" s="650">
        <f t="shared" ca="1" si="508"/>
        <v>131.10797142332288</v>
      </c>
      <c r="AB273" s="650">
        <f t="shared" ca="1" si="508"/>
        <v>133.76287397061509</v>
      </c>
      <c r="AC273" s="650">
        <f t="shared" ca="1" si="508"/>
        <v>136.4725117247944</v>
      </c>
      <c r="AD273" s="650">
        <f t="shared" ca="1" si="508"/>
        <v>139.23806124779566</v>
      </c>
      <c r="AE273" s="650">
        <f t="shared" ca="1" si="508"/>
        <v>142.06072672568223</v>
      </c>
      <c r="AF273" s="650">
        <f t="shared" ca="1" si="508"/>
        <v>144.94174072577303</v>
      </c>
      <c r="AG273" s="650">
        <f t="shared" ca="1" si="508"/>
        <v>147.88236497914451</v>
      </c>
      <c r="AH273" s="650">
        <f t="shared" ca="1" si="508"/>
        <v>150.88389118952625</v>
      </c>
      <c r="AI273" s="650">
        <f t="shared" ca="1" si="508"/>
        <v>224.0853723609508</v>
      </c>
      <c r="AJ273" s="650">
        <f t="shared" ca="1" si="508"/>
        <v>227.19300918086168</v>
      </c>
      <c r="AK273" s="650">
        <f t="shared" ca="1" si="508"/>
        <v>230.32115350484733</v>
      </c>
      <c r="AL273" s="650">
        <f t="shared" ca="1" si="508"/>
        <v>233.46282916913228</v>
      </c>
      <c r="AM273" s="650">
        <f t="shared" ca="1" si="508"/>
        <v>236.6086085423259</v>
      </c>
      <c r="AN273" s="650">
        <f t="shared" ca="1" si="508"/>
        <v>239.74551674993543</v>
      </c>
      <c r="AO273" s="650">
        <f t="shared" ca="1" si="508"/>
        <v>242.85525328973449</v>
      </c>
      <c r="AP273" s="650">
        <f t="shared" ca="1" si="508"/>
        <v>245.91114743931001</v>
      </c>
      <c r="AQ273" s="650">
        <f t="shared" ref="AQ273:BH273" ca="1" si="509" xml:space="preserve"> SUM(AQ267:AQ272)</f>
        <v>248.87258418890761</v>
      </c>
      <c r="AR273" s="650">
        <f t="shared" ca="1" si="509"/>
        <v>251.67387165397156</v>
      </c>
      <c r="AS273" s="650">
        <f t="shared" ca="1" si="509"/>
        <v>254.19922752772999</v>
      </c>
      <c r="AT273" s="650">
        <f t="shared" ca="1" si="509"/>
        <v>256.21616690586495</v>
      </c>
      <c r="AU273" s="650">
        <f t="shared" ca="1" si="509"/>
        <v>257.14266370726864</v>
      </c>
      <c r="AV273" s="650">
        <f t="shared" ca="1" si="509"/>
        <v>254.65182448813366</v>
      </c>
      <c r="AW273" s="650">
        <f t="shared" ca="1" si="509"/>
        <v>204.19565727333114</v>
      </c>
      <c r="AX273" s="650">
        <f t="shared" ca="1" si="509"/>
        <v>-14.187920156188511</v>
      </c>
      <c r="AY273" s="650">
        <f t="shared" ca="1" si="509"/>
        <v>0</v>
      </c>
      <c r="AZ273" s="650">
        <f t="shared" ca="1" si="509"/>
        <v>0</v>
      </c>
      <c r="BA273" s="650">
        <f t="shared" ca="1" si="509"/>
        <v>0</v>
      </c>
      <c r="BB273" s="650">
        <f t="shared" ca="1" si="509"/>
        <v>0</v>
      </c>
      <c r="BC273" s="650">
        <f t="shared" ca="1" si="509"/>
        <v>0</v>
      </c>
      <c r="BD273" s="650">
        <f t="shared" ca="1" si="509"/>
        <v>0</v>
      </c>
      <c r="BE273" s="650">
        <f t="shared" ca="1" si="509"/>
        <v>0</v>
      </c>
      <c r="BF273" s="650">
        <f t="shared" ca="1" si="509"/>
        <v>0</v>
      </c>
      <c r="BG273" s="650">
        <f t="shared" ca="1" si="509"/>
        <v>0</v>
      </c>
      <c r="BH273" s="650">
        <f t="shared" ca="1" si="509"/>
        <v>0</v>
      </c>
    </row>
    <row r="274" spans="1:60" s="492" customFormat="1" ht="12.9" customHeight="1" x14ac:dyDescent="0.3">
      <c r="A274" s="516"/>
      <c r="B274" s="679"/>
      <c r="C274" s="685"/>
      <c r="D274" s="610"/>
      <c r="E274" s="722" t="s">
        <v>769</v>
      </c>
      <c r="F274" s="722"/>
      <c r="G274" s="722" t="s">
        <v>74</v>
      </c>
      <c r="H274" s="722" t="s">
        <v>770</v>
      </c>
      <c r="I274" s="722">
        <f ca="1" xml:space="preserve"> SUM(K274:BH274)</f>
        <v>14.187920156188511</v>
      </c>
      <c r="J274" s="722"/>
      <c r="K274" s="722">
        <f t="shared" ref="K274:AP274" ca="1" si="510" xml:space="preserve"> MIN( 0, K273) * -1</f>
        <v>0</v>
      </c>
      <c r="L274" s="722">
        <f t="shared" ca="1" si="510"/>
        <v>0</v>
      </c>
      <c r="M274" s="722">
        <f t="shared" ca="1" si="510"/>
        <v>0</v>
      </c>
      <c r="N274" s="722">
        <f t="shared" ca="1" si="510"/>
        <v>0</v>
      </c>
      <c r="O274" s="722">
        <f t="shared" ca="1" si="510"/>
        <v>0</v>
      </c>
      <c r="P274" s="722">
        <f t="shared" ca="1" si="510"/>
        <v>0</v>
      </c>
      <c r="Q274" s="722">
        <f t="shared" ca="1" si="510"/>
        <v>0</v>
      </c>
      <c r="R274" s="722">
        <f t="shared" ca="1" si="510"/>
        <v>0</v>
      </c>
      <c r="S274" s="722">
        <f t="shared" ca="1" si="510"/>
        <v>0</v>
      </c>
      <c r="T274" s="722">
        <f t="shared" ca="1" si="510"/>
        <v>0</v>
      </c>
      <c r="U274" s="722">
        <f t="shared" ca="1" si="510"/>
        <v>0</v>
      </c>
      <c r="V274" s="722">
        <f t="shared" ca="1" si="510"/>
        <v>0</v>
      </c>
      <c r="W274" s="722">
        <f t="shared" ca="1" si="510"/>
        <v>0</v>
      </c>
      <c r="X274" s="722">
        <f t="shared" ca="1" si="510"/>
        <v>0</v>
      </c>
      <c r="Y274" s="722">
        <f t="shared" ca="1" si="510"/>
        <v>0</v>
      </c>
      <c r="Z274" s="722">
        <f t="shared" ca="1" si="510"/>
        <v>0</v>
      </c>
      <c r="AA274" s="722">
        <f t="shared" ca="1" si="510"/>
        <v>0</v>
      </c>
      <c r="AB274" s="722">
        <f t="shared" ca="1" si="510"/>
        <v>0</v>
      </c>
      <c r="AC274" s="722">
        <f t="shared" ca="1" si="510"/>
        <v>0</v>
      </c>
      <c r="AD274" s="722">
        <f t="shared" ca="1" si="510"/>
        <v>0</v>
      </c>
      <c r="AE274" s="722">
        <f t="shared" ca="1" si="510"/>
        <v>0</v>
      </c>
      <c r="AF274" s="722">
        <f t="shared" ca="1" si="510"/>
        <v>0</v>
      </c>
      <c r="AG274" s="722">
        <f t="shared" ca="1" si="510"/>
        <v>0</v>
      </c>
      <c r="AH274" s="722">
        <f t="shared" ca="1" si="510"/>
        <v>0</v>
      </c>
      <c r="AI274" s="722">
        <f t="shared" ca="1" si="510"/>
        <v>0</v>
      </c>
      <c r="AJ274" s="722">
        <f t="shared" ca="1" si="510"/>
        <v>0</v>
      </c>
      <c r="AK274" s="722">
        <f t="shared" ca="1" si="510"/>
        <v>0</v>
      </c>
      <c r="AL274" s="722">
        <f t="shared" ca="1" si="510"/>
        <v>0</v>
      </c>
      <c r="AM274" s="722">
        <f t="shared" ca="1" si="510"/>
        <v>0</v>
      </c>
      <c r="AN274" s="722">
        <f t="shared" ca="1" si="510"/>
        <v>0</v>
      </c>
      <c r="AO274" s="722">
        <f t="shared" ca="1" si="510"/>
        <v>0</v>
      </c>
      <c r="AP274" s="722">
        <f t="shared" ca="1" si="510"/>
        <v>0</v>
      </c>
      <c r="AQ274" s="722">
        <f t="shared" ref="AQ274:BH274" ca="1" si="511" xml:space="preserve"> MIN( 0, AQ273) * -1</f>
        <v>0</v>
      </c>
      <c r="AR274" s="722">
        <f t="shared" ca="1" si="511"/>
        <v>0</v>
      </c>
      <c r="AS274" s="722">
        <f t="shared" ca="1" si="511"/>
        <v>0</v>
      </c>
      <c r="AT274" s="722">
        <f t="shared" ca="1" si="511"/>
        <v>0</v>
      </c>
      <c r="AU274" s="722">
        <f t="shared" ca="1" si="511"/>
        <v>0</v>
      </c>
      <c r="AV274" s="722">
        <f t="shared" ca="1" si="511"/>
        <v>0</v>
      </c>
      <c r="AW274" s="722">
        <f t="shared" ca="1" si="511"/>
        <v>0</v>
      </c>
      <c r="AX274" s="722">
        <f t="shared" ca="1" si="511"/>
        <v>14.187920156188511</v>
      </c>
      <c r="AY274" s="722">
        <f t="shared" ca="1" si="511"/>
        <v>0</v>
      </c>
      <c r="AZ274" s="722">
        <f t="shared" ca="1" si="511"/>
        <v>0</v>
      </c>
      <c r="BA274" s="722">
        <f t="shared" ca="1" si="511"/>
        <v>0</v>
      </c>
      <c r="BB274" s="722">
        <f t="shared" ca="1" si="511"/>
        <v>0</v>
      </c>
      <c r="BC274" s="722">
        <f t="shared" ca="1" si="511"/>
        <v>0</v>
      </c>
      <c r="BD274" s="722">
        <f t="shared" ca="1" si="511"/>
        <v>0</v>
      </c>
      <c r="BE274" s="722">
        <f t="shared" ca="1" si="511"/>
        <v>0</v>
      </c>
      <c r="BF274" s="722">
        <f t="shared" ca="1" si="511"/>
        <v>0</v>
      </c>
      <c r="BG274" s="722">
        <f t="shared" ca="1" si="511"/>
        <v>0</v>
      </c>
      <c r="BH274" s="722">
        <f t="shared" ca="1" si="511"/>
        <v>0</v>
      </c>
    </row>
    <row r="275" spans="1:60" s="492" customFormat="1" ht="12.9" customHeight="1" x14ac:dyDescent="0.3">
      <c r="A275" s="516"/>
      <c r="B275" s="679"/>
      <c r="C275" s="685"/>
      <c r="D275" s="610"/>
      <c r="E275" s="691"/>
      <c r="F275" s="691"/>
      <c r="G275" s="691"/>
      <c r="H275" s="691"/>
      <c r="I275" s="691"/>
      <c r="J275" s="691"/>
      <c r="K275" s="691"/>
      <c r="L275" s="691"/>
      <c r="M275" s="691"/>
      <c r="N275" s="691"/>
      <c r="O275" s="691"/>
      <c r="P275" s="691"/>
      <c r="Q275" s="691"/>
      <c r="R275" s="691"/>
      <c r="S275" s="691"/>
      <c r="T275" s="691"/>
      <c r="U275" s="691"/>
      <c r="V275" s="691"/>
      <c r="W275" s="691"/>
      <c r="X275" s="691"/>
      <c r="Y275" s="691"/>
      <c r="Z275" s="691"/>
      <c r="AA275" s="691"/>
      <c r="AB275" s="691"/>
      <c r="AC275" s="691"/>
      <c r="AD275" s="691"/>
      <c r="AE275" s="691"/>
      <c r="AF275" s="691"/>
      <c r="AG275" s="691"/>
      <c r="AH275" s="691"/>
      <c r="AI275" s="691"/>
      <c r="AJ275" s="691"/>
      <c r="AK275" s="691"/>
      <c r="AL275" s="691"/>
      <c r="AM275" s="691"/>
      <c r="AN275" s="691"/>
      <c r="AO275" s="691"/>
      <c r="AP275" s="691"/>
      <c r="AQ275" s="691"/>
      <c r="AR275" s="691"/>
      <c r="AS275" s="691"/>
      <c r="AT275" s="691"/>
      <c r="AU275" s="691"/>
      <c r="AV275" s="691"/>
      <c r="AW275" s="691"/>
      <c r="AX275" s="691"/>
      <c r="AY275" s="691"/>
      <c r="AZ275" s="691"/>
      <c r="BA275" s="691"/>
      <c r="BB275" s="691"/>
      <c r="BC275" s="691"/>
      <c r="BD275" s="691"/>
      <c r="BE275" s="691"/>
      <c r="BF275" s="691"/>
      <c r="BG275" s="691"/>
      <c r="BH275" s="691"/>
    </row>
    <row r="276" spans="1:60" s="493" customFormat="1" ht="12.9" customHeight="1" x14ac:dyDescent="0.3">
      <c r="A276" s="516"/>
      <c r="B276" s="472"/>
      <c r="C276" s="473"/>
      <c r="D276" s="680"/>
      <c r="E276" s="516" t="str">
        <f xml:space="preserve"> E$213</f>
        <v>Revenues available for cost recovery  - Contractor</v>
      </c>
      <c r="F276" s="516">
        <f t="shared" ref="F276:BH276" si="512" xml:space="preserve"> F$213</f>
        <v>0</v>
      </c>
      <c r="G276" s="516" t="str">
        <f t="shared" si="512"/>
        <v>$ mn</v>
      </c>
      <c r="H276" s="516">
        <f t="shared" si="512"/>
        <v>0</v>
      </c>
      <c r="I276" s="516">
        <f t="shared" si="512"/>
        <v>19755.912553605052</v>
      </c>
      <c r="J276" s="516">
        <f t="shared" si="512"/>
        <v>0</v>
      </c>
      <c r="K276" s="516">
        <f t="shared" si="512"/>
        <v>0</v>
      </c>
      <c r="L276" s="516">
        <f t="shared" si="512"/>
        <v>0</v>
      </c>
      <c r="M276" s="516">
        <f t="shared" si="512"/>
        <v>0</v>
      </c>
      <c r="N276" s="516">
        <f t="shared" si="512"/>
        <v>0</v>
      </c>
      <c r="O276" s="516">
        <f t="shared" si="512"/>
        <v>0</v>
      </c>
      <c r="P276" s="516">
        <f t="shared" si="512"/>
        <v>0</v>
      </c>
      <c r="Q276" s="516">
        <f t="shared" si="512"/>
        <v>0</v>
      </c>
      <c r="R276" s="516">
        <f t="shared" si="512"/>
        <v>0</v>
      </c>
      <c r="S276" s="516">
        <f t="shared" si="512"/>
        <v>0</v>
      </c>
      <c r="T276" s="516">
        <f t="shared" si="512"/>
        <v>203.47221815501604</v>
      </c>
      <c r="U276" s="516">
        <f t="shared" si="512"/>
        <v>504.02975182971142</v>
      </c>
      <c r="V276" s="516">
        <f t="shared" si="512"/>
        <v>514.11034686630558</v>
      </c>
      <c r="W276" s="516">
        <f t="shared" si="512"/>
        <v>524.3925538036317</v>
      </c>
      <c r="X276" s="516">
        <f t="shared" si="512"/>
        <v>534.8804048797042</v>
      </c>
      <c r="Y276" s="516">
        <f t="shared" si="512"/>
        <v>545.5780129772985</v>
      </c>
      <c r="Z276" s="516">
        <f t="shared" si="512"/>
        <v>556.48957323684442</v>
      </c>
      <c r="AA276" s="516">
        <f t="shared" si="512"/>
        <v>567.61936470158128</v>
      </c>
      <c r="AB276" s="516">
        <f t="shared" si="512"/>
        <v>578.97175199561298</v>
      </c>
      <c r="AC276" s="516">
        <f t="shared" si="512"/>
        <v>590.55118703552523</v>
      </c>
      <c r="AD276" s="516">
        <f t="shared" si="512"/>
        <v>602.36221077623566</v>
      </c>
      <c r="AE276" s="516">
        <f t="shared" si="512"/>
        <v>614.40945499176053</v>
      </c>
      <c r="AF276" s="516">
        <f t="shared" si="512"/>
        <v>626.69764409159575</v>
      </c>
      <c r="AG276" s="516">
        <f t="shared" si="512"/>
        <v>639.23159697342771</v>
      </c>
      <c r="AH276" s="516">
        <f t="shared" si="512"/>
        <v>652.01622891289617</v>
      </c>
      <c r="AI276" s="516">
        <f t="shared" si="512"/>
        <v>665.0565534911542</v>
      </c>
      <c r="AJ276" s="516">
        <f t="shared" si="512"/>
        <v>678.35768456097719</v>
      </c>
      <c r="AK276" s="516">
        <f t="shared" si="512"/>
        <v>691.92483825219665</v>
      </c>
      <c r="AL276" s="516">
        <f t="shared" si="512"/>
        <v>705.76333501724071</v>
      </c>
      <c r="AM276" s="516">
        <f t="shared" si="512"/>
        <v>719.87860171758552</v>
      </c>
      <c r="AN276" s="516">
        <f t="shared" si="512"/>
        <v>734.27617375193711</v>
      </c>
      <c r="AO276" s="516">
        <f t="shared" si="512"/>
        <v>748.96169722697618</v>
      </c>
      <c r="AP276" s="516">
        <f t="shared" si="512"/>
        <v>763.94093117151567</v>
      </c>
      <c r="AQ276" s="516">
        <f t="shared" si="512"/>
        <v>779.21974979494587</v>
      </c>
      <c r="AR276" s="516">
        <f t="shared" si="512"/>
        <v>794.80414479084482</v>
      </c>
      <c r="AS276" s="516">
        <f t="shared" si="512"/>
        <v>810.70022768666172</v>
      </c>
      <c r="AT276" s="516">
        <f t="shared" si="512"/>
        <v>826.91423224039511</v>
      </c>
      <c r="AU276" s="516">
        <f t="shared" si="512"/>
        <v>843.45251688520284</v>
      </c>
      <c r="AV276" s="516">
        <f t="shared" si="512"/>
        <v>860.32156722290699</v>
      </c>
      <c r="AW276" s="516">
        <f t="shared" si="512"/>
        <v>877.5279985673651</v>
      </c>
      <c r="AX276" s="516">
        <f t="shared" si="512"/>
        <v>0</v>
      </c>
      <c r="AY276" s="516">
        <f t="shared" si="512"/>
        <v>0</v>
      </c>
      <c r="AZ276" s="516">
        <f t="shared" si="512"/>
        <v>0</v>
      </c>
      <c r="BA276" s="516">
        <f t="shared" si="512"/>
        <v>0</v>
      </c>
      <c r="BB276" s="516">
        <f t="shared" si="512"/>
        <v>0</v>
      </c>
      <c r="BC276" s="516">
        <f t="shared" si="512"/>
        <v>0</v>
      </c>
      <c r="BD276" s="516">
        <f t="shared" si="512"/>
        <v>0</v>
      </c>
      <c r="BE276" s="516">
        <f t="shared" si="512"/>
        <v>0</v>
      </c>
      <c r="BF276" s="516">
        <f t="shared" si="512"/>
        <v>0</v>
      </c>
      <c r="BG276" s="516">
        <f t="shared" si="512"/>
        <v>0</v>
      </c>
      <c r="BH276" s="516">
        <f t="shared" si="512"/>
        <v>0</v>
      </c>
    </row>
    <row r="277" spans="1:60" s="493" customFormat="1" ht="12.9" customHeight="1" thickBot="1" x14ac:dyDescent="0.35">
      <c r="A277" s="516"/>
      <c r="B277" s="472"/>
      <c r="C277" s="473"/>
      <c r="D277" s="680"/>
      <c r="E277" s="723"/>
      <c r="F277" s="723"/>
      <c r="G277" s="723"/>
      <c r="H277" s="723"/>
      <c r="I277" s="723"/>
      <c r="J277" s="723"/>
      <c r="K277" s="723"/>
      <c r="L277" s="723"/>
      <c r="M277" s="723"/>
      <c r="N277" s="723"/>
      <c r="O277" s="723"/>
      <c r="P277" s="723"/>
      <c r="Q277" s="723"/>
      <c r="R277" s="723"/>
      <c r="S277" s="723"/>
      <c r="T277" s="723"/>
      <c r="U277" s="723"/>
      <c r="V277" s="723"/>
      <c r="W277" s="723"/>
      <c r="X277" s="723"/>
      <c r="Y277" s="723"/>
      <c r="Z277" s="723"/>
      <c r="AA277" s="723"/>
      <c r="AB277" s="723"/>
      <c r="AC277" s="723"/>
      <c r="AD277" s="723"/>
      <c r="AE277" s="723"/>
      <c r="AF277" s="723"/>
      <c r="AG277" s="723"/>
      <c r="AH277" s="723"/>
      <c r="AI277" s="723"/>
      <c r="AJ277" s="723"/>
      <c r="AK277" s="723"/>
      <c r="AL277" s="723"/>
      <c r="AM277" s="723"/>
      <c r="AN277" s="723"/>
      <c r="AO277" s="723"/>
      <c r="AP277" s="723"/>
      <c r="AQ277" s="723"/>
      <c r="AR277" s="723"/>
      <c r="AS277" s="723"/>
      <c r="AT277" s="723"/>
      <c r="AU277" s="723"/>
      <c r="AV277" s="723"/>
      <c r="AW277" s="723"/>
      <c r="AX277" s="723"/>
      <c r="AY277" s="723"/>
      <c r="AZ277" s="723"/>
      <c r="BA277" s="723"/>
      <c r="BB277" s="723"/>
      <c r="BC277" s="723"/>
      <c r="BD277" s="723"/>
      <c r="BE277" s="723"/>
      <c r="BF277" s="723"/>
      <c r="BG277" s="723"/>
      <c r="BH277" s="723"/>
    </row>
    <row r="278" spans="1:60" s="492" customFormat="1" ht="12.9" customHeight="1" x14ac:dyDescent="0.3">
      <c r="A278" s="516" t="s">
        <v>666</v>
      </c>
      <c r="B278" s="679"/>
      <c r="C278" s="685"/>
      <c r="D278" s="610"/>
      <c r="E278" s="289" t="s">
        <v>771</v>
      </c>
      <c r="F278" s="289"/>
      <c r="G278" s="289" t="s">
        <v>74</v>
      </c>
      <c r="H278" s="289"/>
      <c r="I278" s="289"/>
      <c r="J278" s="289"/>
      <c r="K278" s="289">
        <f t="shared" ref="K278:AP278" si="513">J283</f>
        <v>0</v>
      </c>
      <c r="L278" s="289">
        <f t="shared" ca="1" si="513"/>
        <v>0</v>
      </c>
      <c r="M278" s="289">
        <f t="shared" ca="1" si="513"/>
        <v>0</v>
      </c>
      <c r="N278" s="289">
        <f t="shared" ca="1" si="513"/>
        <v>0</v>
      </c>
      <c r="O278" s="289">
        <f t="shared" ca="1" si="513"/>
        <v>42.795607499999996</v>
      </c>
      <c r="P278" s="289">
        <f t="shared" ca="1" si="513"/>
        <v>129.75483217499999</v>
      </c>
      <c r="Q278" s="289">
        <f t="shared" ca="1" si="513"/>
        <v>218.46418089975</v>
      </c>
      <c r="R278" s="289">
        <f t="shared" ca="1" si="513"/>
        <v>219.13422872006251</v>
      </c>
      <c r="S278" s="289">
        <f t="shared" ca="1" si="513"/>
        <v>219.83777893139063</v>
      </c>
      <c r="T278" s="289">
        <f t="shared" ca="1" si="513"/>
        <v>220.57650665328515</v>
      </c>
      <c r="U278" s="289">
        <f t="shared" ca="1" si="513"/>
        <v>825.32049556022162</v>
      </c>
      <c r="V278" s="289">
        <f t="shared" ca="1" si="513"/>
        <v>1139.3385615236671</v>
      </c>
      <c r="W278" s="289">
        <f t="shared" ca="1" si="513"/>
        <v>1445.6257740465421</v>
      </c>
      <c r="X278" s="289">
        <f t="shared" ca="1" si="513"/>
        <v>1744.0287377310049</v>
      </c>
      <c r="Y278" s="289">
        <f t="shared" ca="1" si="513"/>
        <v>2034.3910503548059</v>
      </c>
      <c r="Z278" s="289">
        <f t="shared" ca="1" si="513"/>
        <v>1614.7708368269118</v>
      </c>
      <c r="AA278" s="289">
        <f t="shared" ca="1" si="513"/>
        <v>1186.7879180024515</v>
      </c>
      <c r="AB278" s="289">
        <f t="shared" ca="1" si="513"/>
        <v>750.27652472419311</v>
      </c>
      <c r="AC278" s="289">
        <f t="shared" ca="1" si="513"/>
        <v>305.06764669919517</v>
      </c>
      <c r="AD278" s="289">
        <f t="shared" ca="1" si="513"/>
        <v>0</v>
      </c>
      <c r="AE278" s="289">
        <f t="shared" ca="1" si="513"/>
        <v>0</v>
      </c>
      <c r="AF278" s="289">
        <f t="shared" ca="1" si="513"/>
        <v>0</v>
      </c>
      <c r="AG278" s="289">
        <f t="shared" ca="1" si="513"/>
        <v>0</v>
      </c>
      <c r="AH278" s="289">
        <f t="shared" ca="1" si="513"/>
        <v>0</v>
      </c>
      <c r="AI278" s="289">
        <f t="shared" ca="1" si="513"/>
        <v>0</v>
      </c>
      <c r="AJ278" s="289">
        <f t="shared" ca="1" si="513"/>
        <v>0</v>
      </c>
      <c r="AK278" s="289">
        <f t="shared" ca="1" si="513"/>
        <v>0</v>
      </c>
      <c r="AL278" s="289">
        <f t="shared" ca="1" si="513"/>
        <v>0</v>
      </c>
      <c r="AM278" s="289">
        <f t="shared" ca="1" si="513"/>
        <v>0</v>
      </c>
      <c r="AN278" s="289">
        <f t="shared" ca="1" si="513"/>
        <v>0</v>
      </c>
      <c r="AO278" s="289">
        <f t="shared" ca="1" si="513"/>
        <v>0</v>
      </c>
      <c r="AP278" s="289">
        <f t="shared" ca="1" si="513"/>
        <v>0</v>
      </c>
      <c r="AQ278" s="289">
        <f t="shared" ref="AQ278:BH278" ca="1" si="514">AP283</f>
        <v>0</v>
      </c>
      <c r="AR278" s="289">
        <f t="shared" ca="1" si="514"/>
        <v>0</v>
      </c>
      <c r="AS278" s="289">
        <f t="shared" ca="1" si="514"/>
        <v>0</v>
      </c>
      <c r="AT278" s="289">
        <f t="shared" ca="1" si="514"/>
        <v>0</v>
      </c>
      <c r="AU278" s="289">
        <f t="shared" ca="1" si="514"/>
        <v>0</v>
      </c>
      <c r="AV278" s="289">
        <f t="shared" ca="1" si="514"/>
        <v>0</v>
      </c>
      <c r="AW278" s="289">
        <f t="shared" ca="1" si="514"/>
        <v>0</v>
      </c>
      <c r="AX278" s="289">
        <f t="shared" ca="1" si="514"/>
        <v>0</v>
      </c>
      <c r="AY278" s="289">
        <f t="shared" ca="1" si="514"/>
        <v>0</v>
      </c>
      <c r="AZ278" s="289">
        <f t="shared" ca="1" si="514"/>
        <v>0</v>
      </c>
      <c r="BA278" s="289">
        <f t="shared" ca="1" si="514"/>
        <v>0</v>
      </c>
      <c r="BB278" s="289">
        <f t="shared" ca="1" si="514"/>
        <v>0</v>
      </c>
      <c r="BC278" s="289">
        <f t="shared" ca="1" si="514"/>
        <v>0</v>
      </c>
      <c r="BD278" s="289">
        <f t="shared" ca="1" si="514"/>
        <v>0</v>
      </c>
      <c r="BE278" s="289">
        <f t="shared" ca="1" si="514"/>
        <v>0</v>
      </c>
      <c r="BF278" s="289">
        <f t="shared" ca="1" si="514"/>
        <v>0</v>
      </c>
      <c r="BG278" s="289">
        <f t="shared" ca="1" si="514"/>
        <v>0</v>
      </c>
      <c r="BH278" s="289">
        <f t="shared" ca="1" si="514"/>
        <v>0</v>
      </c>
    </row>
    <row r="279" spans="1:60" s="492" customFormat="1" ht="12.9" customHeight="1" x14ac:dyDescent="0.3">
      <c r="A279" s="516" t="s">
        <v>666</v>
      </c>
      <c r="B279" s="679"/>
      <c r="C279" s="685"/>
      <c r="D279" s="610"/>
      <c r="E279" s="289" t="str">
        <f xml:space="preserve"> E$273</f>
        <v>Costs available to be recovered - Contractor</v>
      </c>
      <c r="F279" s="289">
        <f t="shared" ref="F279:BH279" si="515" xml:space="preserve"> F$273</f>
        <v>0</v>
      </c>
      <c r="G279" s="289" t="str">
        <f t="shared" si="515"/>
        <v>$ mn</v>
      </c>
      <c r="H279" s="289">
        <f t="shared" si="515"/>
        <v>0</v>
      </c>
      <c r="I279" s="289">
        <f t="shared" ca="1" si="515"/>
        <v>9289.0378875637343</v>
      </c>
      <c r="J279" s="289">
        <f t="shared" si="515"/>
        <v>0</v>
      </c>
      <c r="K279" s="289">
        <f t="shared" ca="1" si="515"/>
        <v>0</v>
      </c>
      <c r="L279" s="289">
        <f t="shared" ca="1" si="515"/>
        <v>0</v>
      </c>
      <c r="M279" s="289">
        <f t="shared" ca="1" si="515"/>
        <v>0</v>
      </c>
      <c r="N279" s="289">
        <f t="shared" ca="1" si="515"/>
        <v>42.795607499999996</v>
      </c>
      <c r="O279" s="289">
        <f t="shared" ca="1" si="515"/>
        <v>86.959224675000002</v>
      </c>
      <c r="P279" s="289">
        <f t="shared" ca="1" si="515"/>
        <v>88.709348724750015</v>
      </c>
      <c r="Q279" s="289">
        <f t="shared" ca="1" si="515"/>
        <v>0.67004782031250021</v>
      </c>
      <c r="R279" s="289">
        <f t="shared" ca="1" si="515"/>
        <v>0.70355021132812523</v>
      </c>
      <c r="S279" s="289">
        <f t="shared" ca="1" si="515"/>
        <v>0.73872772189453151</v>
      </c>
      <c r="T279" s="289">
        <f t="shared" ca="1" si="515"/>
        <v>808.21620706195245</v>
      </c>
      <c r="U279" s="289">
        <f t="shared" ca="1" si="515"/>
        <v>818.04781779315681</v>
      </c>
      <c r="V279" s="289">
        <f t="shared" ca="1" si="515"/>
        <v>820.3975593891804</v>
      </c>
      <c r="W279" s="289">
        <f t="shared" ca="1" si="515"/>
        <v>822.79551748809445</v>
      </c>
      <c r="X279" s="289">
        <f t="shared" ca="1" si="515"/>
        <v>825.24271750350533</v>
      </c>
      <c r="Y279" s="289">
        <f t="shared" ca="1" si="515"/>
        <v>125.95779944940435</v>
      </c>
      <c r="Z279" s="289">
        <f t="shared" ca="1" si="515"/>
        <v>128.50665441238402</v>
      </c>
      <c r="AA279" s="289">
        <f t="shared" ca="1" si="515"/>
        <v>131.10797142332288</v>
      </c>
      <c r="AB279" s="289">
        <f t="shared" ca="1" si="515"/>
        <v>133.76287397061509</v>
      </c>
      <c r="AC279" s="289">
        <f t="shared" ca="1" si="515"/>
        <v>136.4725117247944</v>
      </c>
      <c r="AD279" s="289">
        <f t="shared" ca="1" si="515"/>
        <v>139.23806124779566</v>
      </c>
      <c r="AE279" s="289">
        <f t="shared" ca="1" si="515"/>
        <v>142.06072672568223</v>
      </c>
      <c r="AF279" s="289">
        <f t="shared" ca="1" si="515"/>
        <v>144.94174072577303</v>
      </c>
      <c r="AG279" s="289">
        <f t="shared" ca="1" si="515"/>
        <v>147.88236497914451</v>
      </c>
      <c r="AH279" s="289">
        <f t="shared" ca="1" si="515"/>
        <v>150.88389118952625</v>
      </c>
      <c r="AI279" s="289">
        <f t="shared" ca="1" si="515"/>
        <v>224.0853723609508</v>
      </c>
      <c r="AJ279" s="289">
        <f t="shared" ca="1" si="515"/>
        <v>227.19300918086168</v>
      </c>
      <c r="AK279" s="289">
        <f t="shared" ca="1" si="515"/>
        <v>230.32115350484733</v>
      </c>
      <c r="AL279" s="289">
        <f t="shared" ca="1" si="515"/>
        <v>233.46282916913228</v>
      </c>
      <c r="AM279" s="289">
        <f t="shared" ca="1" si="515"/>
        <v>236.6086085423259</v>
      </c>
      <c r="AN279" s="289">
        <f t="shared" ca="1" si="515"/>
        <v>239.74551674993543</v>
      </c>
      <c r="AO279" s="289">
        <f t="shared" ca="1" si="515"/>
        <v>242.85525328973449</v>
      </c>
      <c r="AP279" s="289">
        <f t="shared" ca="1" si="515"/>
        <v>245.91114743931001</v>
      </c>
      <c r="AQ279" s="289">
        <f t="shared" ca="1" si="515"/>
        <v>248.87258418890761</v>
      </c>
      <c r="AR279" s="289">
        <f t="shared" ca="1" si="515"/>
        <v>251.67387165397156</v>
      </c>
      <c r="AS279" s="289">
        <f t="shared" ca="1" si="515"/>
        <v>254.19922752772999</v>
      </c>
      <c r="AT279" s="289">
        <f t="shared" ca="1" si="515"/>
        <v>256.21616690586495</v>
      </c>
      <c r="AU279" s="289">
        <f t="shared" ca="1" si="515"/>
        <v>257.14266370726864</v>
      </c>
      <c r="AV279" s="289">
        <f t="shared" ca="1" si="515"/>
        <v>254.65182448813366</v>
      </c>
      <c r="AW279" s="289">
        <f t="shared" ca="1" si="515"/>
        <v>204.19565727333114</v>
      </c>
      <c r="AX279" s="289">
        <f t="shared" ca="1" si="515"/>
        <v>-14.187920156188511</v>
      </c>
      <c r="AY279" s="289">
        <f t="shared" ca="1" si="515"/>
        <v>0</v>
      </c>
      <c r="AZ279" s="289">
        <f t="shared" ca="1" si="515"/>
        <v>0</v>
      </c>
      <c r="BA279" s="289">
        <f t="shared" ca="1" si="515"/>
        <v>0</v>
      </c>
      <c r="BB279" s="289">
        <f t="shared" ca="1" si="515"/>
        <v>0</v>
      </c>
      <c r="BC279" s="289">
        <f t="shared" ca="1" si="515"/>
        <v>0</v>
      </c>
      <c r="BD279" s="289">
        <f t="shared" ca="1" si="515"/>
        <v>0</v>
      </c>
      <c r="BE279" s="289">
        <f t="shared" ca="1" si="515"/>
        <v>0</v>
      </c>
      <c r="BF279" s="289">
        <f t="shared" ca="1" si="515"/>
        <v>0</v>
      </c>
      <c r="BG279" s="289">
        <f t="shared" ca="1" si="515"/>
        <v>0</v>
      </c>
      <c r="BH279" s="289">
        <f t="shared" ca="1" si="515"/>
        <v>0</v>
      </c>
    </row>
    <row r="280" spans="1:60" s="492" customFormat="1" ht="12.9" customHeight="1" x14ac:dyDescent="0.3">
      <c r="A280" s="516" t="s">
        <v>666</v>
      </c>
      <c r="B280" s="679"/>
      <c r="C280" s="685"/>
      <c r="D280" s="610"/>
      <c r="E280" s="289" t="str">
        <f xml:space="preserve"> E$274</f>
        <v>Costs to profit petroleum - Contractor NEG</v>
      </c>
      <c r="F280" s="289">
        <f t="shared" ref="F280:BH280" si="516" xml:space="preserve"> F$274</f>
        <v>0</v>
      </c>
      <c r="G280" s="289" t="str">
        <f t="shared" si="516"/>
        <v>$ mn</v>
      </c>
      <c r="H280" s="289" t="str">
        <f t="shared" si="516"/>
        <v>credits, decommissioning over-payment</v>
      </c>
      <c r="I280" s="289">
        <f t="shared" ca="1" si="516"/>
        <v>14.187920156188511</v>
      </c>
      <c r="J280" s="289">
        <f t="shared" si="516"/>
        <v>0</v>
      </c>
      <c r="K280" s="289">
        <f t="shared" ca="1" si="516"/>
        <v>0</v>
      </c>
      <c r="L280" s="289">
        <f t="shared" ca="1" si="516"/>
        <v>0</v>
      </c>
      <c r="M280" s="289">
        <f t="shared" ca="1" si="516"/>
        <v>0</v>
      </c>
      <c r="N280" s="289">
        <f t="shared" ca="1" si="516"/>
        <v>0</v>
      </c>
      <c r="O280" s="289">
        <f t="shared" ca="1" si="516"/>
        <v>0</v>
      </c>
      <c r="P280" s="289">
        <f t="shared" ca="1" si="516"/>
        <v>0</v>
      </c>
      <c r="Q280" s="289">
        <f t="shared" ca="1" si="516"/>
        <v>0</v>
      </c>
      <c r="R280" s="289">
        <f t="shared" ca="1" si="516"/>
        <v>0</v>
      </c>
      <c r="S280" s="289">
        <f t="shared" ca="1" si="516"/>
        <v>0</v>
      </c>
      <c r="T280" s="289">
        <f t="shared" ca="1" si="516"/>
        <v>0</v>
      </c>
      <c r="U280" s="289">
        <f t="shared" ca="1" si="516"/>
        <v>0</v>
      </c>
      <c r="V280" s="289">
        <f t="shared" ca="1" si="516"/>
        <v>0</v>
      </c>
      <c r="W280" s="289">
        <f t="shared" ca="1" si="516"/>
        <v>0</v>
      </c>
      <c r="X280" s="289">
        <f t="shared" ca="1" si="516"/>
        <v>0</v>
      </c>
      <c r="Y280" s="289">
        <f t="shared" ca="1" si="516"/>
        <v>0</v>
      </c>
      <c r="Z280" s="289">
        <f t="shared" ca="1" si="516"/>
        <v>0</v>
      </c>
      <c r="AA280" s="289">
        <f t="shared" ca="1" si="516"/>
        <v>0</v>
      </c>
      <c r="AB280" s="289">
        <f t="shared" ca="1" si="516"/>
        <v>0</v>
      </c>
      <c r="AC280" s="289">
        <f t="shared" ca="1" si="516"/>
        <v>0</v>
      </c>
      <c r="AD280" s="289">
        <f t="shared" ca="1" si="516"/>
        <v>0</v>
      </c>
      <c r="AE280" s="289">
        <f t="shared" ca="1" si="516"/>
        <v>0</v>
      </c>
      <c r="AF280" s="289">
        <f t="shared" ca="1" si="516"/>
        <v>0</v>
      </c>
      <c r="AG280" s="289">
        <f t="shared" ca="1" si="516"/>
        <v>0</v>
      </c>
      <c r="AH280" s="289">
        <f t="shared" ca="1" si="516"/>
        <v>0</v>
      </c>
      <c r="AI280" s="289">
        <f t="shared" ca="1" si="516"/>
        <v>0</v>
      </c>
      <c r="AJ280" s="289">
        <f t="shared" ca="1" si="516"/>
        <v>0</v>
      </c>
      <c r="AK280" s="289">
        <f t="shared" ca="1" si="516"/>
        <v>0</v>
      </c>
      <c r="AL280" s="289">
        <f t="shared" ca="1" si="516"/>
        <v>0</v>
      </c>
      <c r="AM280" s="289">
        <f t="shared" ca="1" si="516"/>
        <v>0</v>
      </c>
      <c r="AN280" s="289">
        <f t="shared" ca="1" si="516"/>
        <v>0</v>
      </c>
      <c r="AO280" s="289">
        <f t="shared" ca="1" si="516"/>
        <v>0</v>
      </c>
      <c r="AP280" s="289">
        <f t="shared" ca="1" si="516"/>
        <v>0</v>
      </c>
      <c r="AQ280" s="289">
        <f t="shared" ca="1" si="516"/>
        <v>0</v>
      </c>
      <c r="AR280" s="289">
        <f t="shared" ca="1" si="516"/>
        <v>0</v>
      </c>
      <c r="AS280" s="289">
        <f t="shared" ca="1" si="516"/>
        <v>0</v>
      </c>
      <c r="AT280" s="289">
        <f t="shared" ca="1" si="516"/>
        <v>0</v>
      </c>
      <c r="AU280" s="289">
        <f t="shared" ca="1" si="516"/>
        <v>0</v>
      </c>
      <c r="AV280" s="289">
        <f t="shared" ca="1" si="516"/>
        <v>0</v>
      </c>
      <c r="AW280" s="289">
        <f t="shared" ca="1" si="516"/>
        <v>0</v>
      </c>
      <c r="AX280" s="289">
        <f t="shared" ca="1" si="516"/>
        <v>14.187920156188511</v>
      </c>
      <c r="AY280" s="289">
        <f t="shared" ca="1" si="516"/>
        <v>0</v>
      </c>
      <c r="AZ280" s="289">
        <f t="shared" ca="1" si="516"/>
        <v>0</v>
      </c>
      <c r="BA280" s="289">
        <f t="shared" ca="1" si="516"/>
        <v>0</v>
      </c>
      <c r="BB280" s="289">
        <f t="shared" ca="1" si="516"/>
        <v>0</v>
      </c>
      <c r="BC280" s="289">
        <f t="shared" ca="1" si="516"/>
        <v>0</v>
      </c>
      <c r="BD280" s="289">
        <f t="shared" ca="1" si="516"/>
        <v>0</v>
      </c>
      <c r="BE280" s="289">
        <f t="shared" ca="1" si="516"/>
        <v>0</v>
      </c>
      <c r="BF280" s="289">
        <f t="shared" ca="1" si="516"/>
        <v>0</v>
      </c>
      <c r="BG280" s="289">
        <f t="shared" ca="1" si="516"/>
        <v>0</v>
      </c>
      <c r="BH280" s="289">
        <f t="shared" ca="1" si="516"/>
        <v>0</v>
      </c>
    </row>
    <row r="281" spans="1:60" s="492" customFormat="1" ht="12.9" customHeight="1" x14ac:dyDescent="0.3">
      <c r="A281" s="516"/>
      <c r="B281" s="679"/>
      <c r="C281" s="685"/>
      <c r="D281" s="610"/>
      <c r="E281" s="289" t="s">
        <v>768</v>
      </c>
      <c r="F281" s="289"/>
      <c r="G281" s="289" t="s">
        <v>74</v>
      </c>
      <c r="H281" s="289"/>
      <c r="I281" s="289">
        <f ca="1" xml:space="preserve"> SUM(K281:BH281)</f>
        <v>21399.396488068403</v>
      </c>
      <c r="J281" s="289"/>
      <c r="K281" s="289">
        <f ca="1" xml:space="preserve"> SUM(K278:K280)</f>
        <v>0</v>
      </c>
      <c r="L281" s="289">
        <f t="shared" ref="L281:BH281" ca="1" si="517" xml:space="preserve"> SUM(L278:L280)</f>
        <v>0</v>
      </c>
      <c r="M281" s="289">
        <f t="shared" ca="1" si="517"/>
        <v>0</v>
      </c>
      <c r="N281" s="289">
        <f t="shared" ca="1" si="517"/>
        <v>42.795607499999996</v>
      </c>
      <c r="O281" s="289">
        <f t="shared" ca="1" si="517"/>
        <v>129.75483217499999</v>
      </c>
      <c r="P281" s="289">
        <f t="shared" ca="1" si="517"/>
        <v>218.46418089975</v>
      </c>
      <c r="Q281" s="289">
        <f t="shared" ca="1" si="517"/>
        <v>219.13422872006251</v>
      </c>
      <c r="R281" s="289">
        <f t="shared" ca="1" si="517"/>
        <v>219.83777893139063</v>
      </c>
      <c r="S281" s="289">
        <f t="shared" ca="1" si="517"/>
        <v>220.57650665328515</v>
      </c>
      <c r="T281" s="289">
        <f t="shared" ca="1" si="517"/>
        <v>1028.7927137152376</v>
      </c>
      <c r="U281" s="289">
        <f t="shared" ca="1" si="517"/>
        <v>1643.3683133533784</v>
      </c>
      <c r="V281" s="289">
        <f t="shared" ca="1" si="517"/>
        <v>1959.7361209128476</v>
      </c>
      <c r="W281" s="289">
        <f t="shared" ca="1" si="517"/>
        <v>2268.4212915346366</v>
      </c>
      <c r="X281" s="289">
        <f t="shared" ca="1" si="517"/>
        <v>2569.2714552345101</v>
      </c>
      <c r="Y281" s="289">
        <f t="shared" ca="1" si="517"/>
        <v>2160.3488498042102</v>
      </c>
      <c r="Z281" s="289">
        <f t="shared" ca="1" si="517"/>
        <v>1743.2774912392958</v>
      </c>
      <c r="AA281" s="289">
        <f t="shared" ca="1" si="517"/>
        <v>1317.8958894257744</v>
      </c>
      <c r="AB281" s="289">
        <f t="shared" ca="1" si="517"/>
        <v>884.03939869480814</v>
      </c>
      <c r="AC281" s="289">
        <f t="shared" ca="1" si="517"/>
        <v>441.54015842398957</v>
      </c>
      <c r="AD281" s="289">
        <f t="shared" ca="1" si="517"/>
        <v>139.23806124779566</v>
      </c>
      <c r="AE281" s="289">
        <f t="shared" ca="1" si="517"/>
        <v>142.06072672568223</v>
      </c>
      <c r="AF281" s="289">
        <f t="shared" ca="1" si="517"/>
        <v>144.94174072577303</v>
      </c>
      <c r="AG281" s="289">
        <f t="shared" ca="1" si="517"/>
        <v>147.88236497914451</v>
      </c>
      <c r="AH281" s="289">
        <f t="shared" ca="1" si="517"/>
        <v>150.88389118952625</v>
      </c>
      <c r="AI281" s="289">
        <f t="shared" ca="1" si="517"/>
        <v>224.0853723609508</v>
      </c>
      <c r="AJ281" s="289">
        <f t="shared" ca="1" si="517"/>
        <v>227.19300918086168</v>
      </c>
      <c r="AK281" s="289">
        <f t="shared" ca="1" si="517"/>
        <v>230.32115350484733</v>
      </c>
      <c r="AL281" s="289">
        <f t="shared" ca="1" si="517"/>
        <v>233.46282916913228</v>
      </c>
      <c r="AM281" s="289">
        <f t="shared" ca="1" si="517"/>
        <v>236.6086085423259</v>
      </c>
      <c r="AN281" s="289">
        <f t="shared" ca="1" si="517"/>
        <v>239.74551674993543</v>
      </c>
      <c r="AO281" s="289">
        <f t="shared" ca="1" si="517"/>
        <v>242.85525328973449</v>
      </c>
      <c r="AP281" s="289">
        <f t="shared" ca="1" si="517"/>
        <v>245.91114743931001</v>
      </c>
      <c r="AQ281" s="289">
        <f t="shared" ca="1" si="517"/>
        <v>248.87258418890761</v>
      </c>
      <c r="AR281" s="289">
        <f t="shared" ca="1" si="517"/>
        <v>251.67387165397156</v>
      </c>
      <c r="AS281" s="289">
        <f t="shared" ca="1" si="517"/>
        <v>254.19922752772999</v>
      </c>
      <c r="AT281" s="289">
        <f t="shared" ca="1" si="517"/>
        <v>256.21616690586495</v>
      </c>
      <c r="AU281" s="289">
        <f t="shared" ca="1" si="517"/>
        <v>257.14266370726864</v>
      </c>
      <c r="AV281" s="289">
        <f t="shared" ca="1" si="517"/>
        <v>254.65182448813366</v>
      </c>
      <c r="AW281" s="289">
        <f t="shared" ca="1" si="517"/>
        <v>204.19565727333114</v>
      </c>
      <c r="AX281" s="289">
        <f t="shared" ca="1" si="517"/>
        <v>0</v>
      </c>
      <c r="AY281" s="289">
        <f t="shared" ca="1" si="517"/>
        <v>0</v>
      </c>
      <c r="AZ281" s="289">
        <f t="shared" ca="1" si="517"/>
        <v>0</v>
      </c>
      <c r="BA281" s="289">
        <f t="shared" ca="1" si="517"/>
        <v>0</v>
      </c>
      <c r="BB281" s="289">
        <f t="shared" ca="1" si="517"/>
        <v>0</v>
      </c>
      <c r="BC281" s="289">
        <f t="shared" ca="1" si="517"/>
        <v>0</v>
      </c>
      <c r="BD281" s="289">
        <f t="shared" ca="1" si="517"/>
        <v>0</v>
      </c>
      <c r="BE281" s="289">
        <f t="shared" ca="1" si="517"/>
        <v>0</v>
      </c>
      <c r="BF281" s="289">
        <f t="shared" ca="1" si="517"/>
        <v>0</v>
      </c>
      <c r="BG281" s="289">
        <f t="shared" ca="1" si="517"/>
        <v>0</v>
      </c>
      <c r="BH281" s="289">
        <f t="shared" ca="1" si="517"/>
        <v>0</v>
      </c>
    </row>
    <row r="282" spans="1:60" s="492" customFormat="1" ht="12.9" customHeight="1" x14ac:dyDescent="0.3">
      <c r="A282" s="516" t="s">
        <v>671</v>
      </c>
      <c r="B282" s="679"/>
      <c r="C282" s="685"/>
      <c r="D282" s="610"/>
      <c r="E282" s="289" t="s">
        <v>772</v>
      </c>
      <c r="F282" s="289"/>
      <c r="G282" s="289" t="s">
        <v>74</v>
      </c>
      <c r="H282" s="289"/>
      <c r="I282" s="289">
        <f ca="1" xml:space="preserve"> SUM(K282:BH282)</f>
        <v>9303.2258077199222</v>
      </c>
      <c r="J282" s="289"/>
      <c r="K282" s="289">
        <f t="shared" ref="K282:AP282" ca="1" si="518" xml:space="preserve"> MAX( 0, MIN( K281, K276))</f>
        <v>0</v>
      </c>
      <c r="L282" s="289">
        <f t="shared" ca="1" si="518"/>
        <v>0</v>
      </c>
      <c r="M282" s="289">
        <f t="shared" ca="1" si="518"/>
        <v>0</v>
      </c>
      <c r="N282" s="289">
        <f t="shared" ca="1" si="518"/>
        <v>0</v>
      </c>
      <c r="O282" s="289">
        <f t="shared" ca="1" si="518"/>
        <v>0</v>
      </c>
      <c r="P282" s="289">
        <f t="shared" ca="1" si="518"/>
        <v>0</v>
      </c>
      <c r="Q282" s="289">
        <f t="shared" ca="1" si="518"/>
        <v>0</v>
      </c>
      <c r="R282" s="289">
        <f t="shared" ca="1" si="518"/>
        <v>0</v>
      </c>
      <c r="S282" s="289">
        <f t="shared" ca="1" si="518"/>
        <v>0</v>
      </c>
      <c r="T282" s="289">
        <f t="shared" ca="1" si="518"/>
        <v>203.47221815501604</v>
      </c>
      <c r="U282" s="289">
        <f t="shared" ca="1" si="518"/>
        <v>504.02975182971142</v>
      </c>
      <c r="V282" s="289">
        <f t="shared" ca="1" si="518"/>
        <v>514.11034686630558</v>
      </c>
      <c r="W282" s="289">
        <f t="shared" ca="1" si="518"/>
        <v>524.3925538036317</v>
      </c>
      <c r="X282" s="289">
        <f t="shared" ca="1" si="518"/>
        <v>534.8804048797042</v>
      </c>
      <c r="Y282" s="289">
        <f t="shared" ca="1" si="518"/>
        <v>545.5780129772985</v>
      </c>
      <c r="Z282" s="289">
        <f t="shared" ca="1" si="518"/>
        <v>556.48957323684442</v>
      </c>
      <c r="AA282" s="289">
        <f t="shared" ca="1" si="518"/>
        <v>567.61936470158128</v>
      </c>
      <c r="AB282" s="289">
        <f t="shared" ca="1" si="518"/>
        <v>578.97175199561298</v>
      </c>
      <c r="AC282" s="289">
        <f t="shared" ca="1" si="518"/>
        <v>441.54015842398957</v>
      </c>
      <c r="AD282" s="289">
        <f t="shared" ca="1" si="518"/>
        <v>139.23806124779566</v>
      </c>
      <c r="AE282" s="289">
        <f t="shared" ca="1" si="518"/>
        <v>142.06072672568223</v>
      </c>
      <c r="AF282" s="289">
        <f t="shared" ca="1" si="518"/>
        <v>144.94174072577303</v>
      </c>
      <c r="AG282" s="289">
        <f t="shared" ca="1" si="518"/>
        <v>147.88236497914451</v>
      </c>
      <c r="AH282" s="289">
        <f t="shared" ca="1" si="518"/>
        <v>150.88389118952625</v>
      </c>
      <c r="AI282" s="289">
        <f t="shared" ca="1" si="518"/>
        <v>224.0853723609508</v>
      </c>
      <c r="AJ282" s="289">
        <f t="shared" ca="1" si="518"/>
        <v>227.19300918086168</v>
      </c>
      <c r="AK282" s="289">
        <f t="shared" ca="1" si="518"/>
        <v>230.32115350484733</v>
      </c>
      <c r="AL282" s="289">
        <f t="shared" ca="1" si="518"/>
        <v>233.46282916913228</v>
      </c>
      <c r="AM282" s="289">
        <f t="shared" ca="1" si="518"/>
        <v>236.6086085423259</v>
      </c>
      <c r="AN282" s="289">
        <f t="shared" ca="1" si="518"/>
        <v>239.74551674993543</v>
      </c>
      <c r="AO282" s="289">
        <f t="shared" ca="1" si="518"/>
        <v>242.85525328973449</v>
      </c>
      <c r="AP282" s="289">
        <f t="shared" ca="1" si="518"/>
        <v>245.91114743931001</v>
      </c>
      <c r="AQ282" s="289">
        <f t="shared" ref="AQ282:BH282" ca="1" si="519" xml:space="preserve"> MAX( 0, MIN( AQ281, AQ276))</f>
        <v>248.87258418890761</v>
      </c>
      <c r="AR282" s="289">
        <f t="shared" ca="1" si="519"/>
        <v>251.67387165397156</v>
      </c>
      <c r="AS282" s="289">
        <f t="shared" ca="1" si="519"/>
        <v>254.19922752772999</v>
      </c>
      <c r="AT282" s="289">
        <f t="shared" ca="1" si="519"/>
        <v>256.21616690586495</v>
      </c>
      <c r="AU282" s="289">
        <f t="shared" ca="1" si="519"/>
        <v>257.14266370726864</v>
      </c>
      <c r="AV282" s="289">
        <f t="shared" ca="1" si="519"/>
        <v>254.65182448813366</v>
      </c>
      <c r="AW282" s="289">
        <f t="shared" ca="1" si="519"/>
        <v>204.19565727333114</v>
      </c>
      <c r="AX282" s="289">
        <f t="shared" ca="1" si="519"/>
        <v>0</v>
      </c>
      <c r="AY282" s="289">
        <f t="shared" ca="1" si="519"/>
        <v>0</v>
      </c>
      <c r="AZ282" s="289">
        <f t="shared" ca="1" si="519"/>
        <v>0</v>
      </c>
      <c r="BA282" s="289">
        <f t="shared" ca="1" si="519"/>
        <v>0</v>
      </c>
      <c r="BB282" s="289">
        <f t="shared" ca="1" si="519"/>
        <v>0</v>
      </c>
      <c r="BC282" s="289">
        <f t="shared" ca="1" si="519"/>
        <v>0</v>
      </c>
      <c r="BD282" s="289">
        <f t="shared" ca="1" si="519"/>
        <v>0</v>
      </c>
      <c r="BE282" s="289">
        <f t="shared" ca="1" si="519"/>
        <v>0</v>
      </c>
      <c r="BF282" s="289">
        <f t="shared" ca="1" si="519"/>
        <v>0</v>
      </c>
      <c r="BG282" s="289">
        <f t="shared" ca="1" si="519"/>
        <v>0</v>
      </c>
      <c r="BH282" s="289">
        <f t="shared" ca="1" si="519"/>
        <v>0</v>
      </c>
    </row>
    <row r="283" spans="1:60" s="492" customFormat="1" ht="12.9" customHeight="1" thickBot="1" x14ac:dyDescent="0.35">
      <c r="A283" s="516"/>
      <c r="B283" s="679"/>
      <c r="C283" s="685"/>
      <c r="D283" s="610"/>
      <c r="E283" s="692" t="s">
        <v>773</v>
      </c>
      <c r="F283" s="692"/>
      <c r="G283" s="692" t="s">
        <v>74</v>
      </c>
      <c r="H283" s="692"/>
      <c r="I283" s="692"/>
      <c r="J283" s="693"/>
      <c r="K283" s="692">
        <f ca="1" xml:space="preserve"> K281 - K282</f>
        <v>0</v>
      </c>
      <c r="L283" s="692">
        <f t="shared" ref="L283:BH283" ca="1" si="520" xml:space="preserve"> L281 - L282</f>
        <v>0</v>
      </c>
      <c r="M283" s="692">
        <f t="shared" ca="1" si="520"/>
        <v>0</v>
      </c>
      <c r="N283" s="692">
        <f t="shared" ca="1" si="520"/>
        <v>42.795607499999996</v>
      </c>
      <c r="O283" s="692">
        <f t="shared" ca="1" si="520"/>
        <v>129.75483217499999</v>
      </c>
      <c r="P283" s="692">
        <f t="shared" ca="1" si="520"/>
        <v>218.46418089975</v>
      </c>
      <c r="Q283" s="692">
        <f t="shared" ca="1" si="520"/>
        <v>219.13422872006251</v>
      </c>
      <c r="R283" s="692">
        <f t="shared" ca="1" si="520"/>
        <v>219.83777893139063</v>
      </c>
      <c r="S283" s="692">
        <f t="shared" ca="1" si="520"/>
        <v>220.57650665328515</v>
      </c>
      <c r="T283" s="692">
        <f t="shared" ca="1" si="520"/>
        <v>825.32049556022162</v>
      </c>
      <c r="U283" s="692">
        <f t="shared" ca="1" si="520"/>
        <v>1139.3385615236671</v>
      </c>
      <c r="V283" s="692">
        <f t="shared" ca="1" si="520"/>
        <v>1445.6257740465421</v>
      </c>
      <c r="W283" s="692">
        <f t="shared" ca="1" si="520"/>
        <v>1744.0287377310049</v>
      </c>
      <c r="X283" s="692">
        <f t="shared" ca="1" si="520"/>
        <v>2034.3910503548059</v>
      </c>
      <c r="Y283" s="692">
        <f t="shared" ca="1" si="520"/>
        <v>1614.7708368269118</v>
      </c>
      <c r="Z283" s="692">
        <f t="shared" ca="1" si="520"/>
        <v>1186.7879180024515</v>
      </c>
      <c r="AA283" s="692">
        <f t="shared" ca="1" si="520"/>
        <v>750.27652472419311</v>
      </c>
      <c r="AB283" s="692">
        <f t="shared" ca="1" si="520"/>
        <v>305.06764669919517</v>
      </c>
      <c r="AC283" s="692">
        <f t="shared" ca="1" si="520"/>
        <v>0</v>
      </c>
      <c r="AD283" s="692">
        <f t="shared" ca="1" si="520"/>
        <v>0</v>
      </c>
      <c r="AE283" s="692">
        <f t="shared" ca="1" si="520"/>
        <v>0</v>
      </c>
      <c r="AF283" s="692">
        <f t="shared" ca="1" si="520"/>
        <v>0</v>
      </c>
      <c r="AG283" s="692">
        <f t="shared" ca="1" si="520"/>
        <v>0</v>
      </c>
      <c r="AH283" s="692">
        <f t="shared" ca="1" si="520"/>
        <v>0</v>
      </c>
      <c r="AI283" s="692">
        <f t="shared" ca="1" si="520"/>
        <v>0</v>
      </c>
      <c r="AJ283" s="692">
        <f t="shared" ca="1" si="520"/>
        <v>0</v>
      </c>
      <c r="AK283" s="692">
        <f t="shared" ca="1" si="520"/>
        <v>0</v>
      </c>
      <c r="AL283" s="692">
        <f t="shared" ca="1" si="520"/>
        <v>0</v>
      </c>
      <c r="AM283" s="692">
        <f t="shared" ca="1" si="520"/>
        <v>0</v>
      </c>
      <c r="AN283" s="692">
        <f t="shared" ca="1" si="520"/>
        <v>0</v>
      </c>
      <c r="AO283" s="692">
        <f t="shared" ca="1" si="520"/>
        <v>0</v>
      </c>
      <c r="AP283" s="692">
        <f t="shared" ca="1" si="520"/>
        <v>0</v>
      </c>
      <c r="AQ283" s="692">
        <f t="shared" ca="1" si="520"/>
        <v>0</v>
      </c>
      <c r="AR283" s="692">
        <f t="shared" ca="1" si="520"/>
        <v>0</v>
      </c>
      <c r="AS283" s="692">
        <f t="shared" ca="1" si="520"/>
        <v>0</v>
      </c>
      <c r="AT283" s="692">
        <f t="shared" ca="1" si="520"/>
        <v>0</v>
      </c>
      <c r="AU283" s="692">
        <f t="shared" ca="1" si="520"/>
        <v>0</v>
      </c>
      <c r="AV283" s="692">
        <f t="shared" ca="1" si="520"/>
        <v>0</v>
      </c>
      <c r="AW283" s="692">
        <f t="shared" ca="1" si="520"/>
        <v>0</v>
      </c>
      <c r="AX283" s="692">
        <f t="shared" ca="1" si="520"/>
        <v>0</v>
      </c>
      <c r="AY283" s="692">
        <f t="shared" ca="1" si="520"/>
        <v>0</v>
      </c>
      <c r="AZ283" s="692">
        <f t="shared" ca="1" si="520"/>
        <v>0</v>
      </c>
      <c r="BA283" s="692">
        <f t="shared" ca="1" si="520"/>
        <v>0</v>
      </c>
      <c r="BB283" s="692">
        <f t="shared" ca="1" si="520"/>
        <v>0</v>
      </c>
      <c r="BC283" s="692">
        <f t="shared" ca="1" si="520"/>
        <v>0</v>
      </c>
      <c r="BD283" s="692">
        <f t="shared" ca="1" si="520"/>
        <v>0</v>
      </c>
      <c r="BE283" s="692">
        <f t="shared" ca="1" si="520"/>
        <v>0</v>
      </c>
      <c r="BF283" s="692">
        <f t="shared" ca="1" si="520"/>
        <v>0</v>
      </c>
      <c r="BG283" s="692">
        <f t="shared" ca="1" si="520"/>
        <v>0</v>
      </c>
      <c r="BH283" s="692">
        <f t="shared" ca="1" si="520"/>
        <v>0</v>
      </c>
    </row>
    <row r="284" spans="1:60" s="492" customFormat="1" ht="12.9" customHeight="1" x14ac:dyDescent="0.3">
      <c r="A284" s="516"/>
      <c r="B284" s="679"/>
      <c r="C284" s="685"/>
      <c r="D284" s="610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9"/>
      <c r="T284" s="289"/>
      <c r="U284" s="289"/>
      <c r="V284" s="289"/>
      <c r="W284" s="289"/>
      <c r="X284" s="289"/>
      <c r="Y284" s="289"/>
      <c r="Z284" s="289"/>
      <c r="AA284" s="289"/>
      <c r="AB284" s="289"/>
      <c r="AC284" s="289"/>
      <c r="AD284" s="289"/>
      <c r="AE284" s="289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9"/>
      <c r="AP284" s="289"/>
      <c r="AQ284" s="289"/>
      <c r="AR284" s="289"/>
      <c r="AS284" s="289"/>
      <c r="AT284" s="289"/>
      <c r="AU284" s="289"/>
      <c r="AV284" s="289"/>
      <c r="AW284" s="289"/>
      <c r="AX284" s="289"/>
      <c r="AY284" s="289"/>
      <c r="AZ284" s="289"/>
      <c r="BA284" s="289"/>
      <c r="BB284" s="289"/>
      <c r="BC284" s="289"/>
      <c r="BD284" s="289"/>
      <c r="BE284" s="289"/>
      <c r="BF284" s="289"/>
      <c r="BG284" s="289"/>
      <c r="BH284" s="289"/>
    </row>
    <row r="285" spans="1:60" s="492" customFormat="1" ht="12.9" customHeight="1" x14ac:dyDescent="0.3">
      <c r="A285" s="516"/>
      <c r="B285" s="679" t="s">
        <v>774</v>
      </c>
      <c r="C285" s="685"/>
      <c r="D285" s="610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  <c r="P285" s="289"/>
      <c r="Q285" s="289"/>
      <c r="R285" s="289"/>
      <c r="S285" s="289"/>
      <c r="T285" s="289"/>
      <c r="U285" s="289"/>
      <c r="V285" s="289"/>
      <c r="W285" s="289"/>
      <c r="X285" s="289"/>
      <c r="Y285" s="289"/>
      <c r="Z285" s="289"/>
      <c r="AA285" s="289"/>
      <c r="AB285" s="289"/>
      <c r="AC285" s="289"/>
      <c r="AD285" s="289"/>
      <c r="AE285" s="289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9"/>
      <c r="AP285" s="289"/>
      <c r="AQ285" s="289"/>
      <c r="AR285" s="289"/>
      <c r="AS285" s="289"/>
      <c r="AT285" s="289"/>
      <c r="AU285" s="289"/>
      <c r="AV285" s="289"/>
      <c r="AW285" s="289"/>
      <c r="AX285" s="289"/>
      <c r="AY285" s="289"/>
      <c r="AZ285" s="289"/>
      <c r="BA285" s="289"/>
      <c r="BB285" s="289"/>
      <c r="BC285" s="289"/>
      <c r="BD285" s="289"/>
      <c r="BE285" s="289"/>
      <c r="BF285" s="289"/>
      <c r="BG285" s="289"/>
      <c r="BH285" s="289"/>
    </row>
    <row r="286" spans="1:60" s="492" customFormat="1" ht="12.9" customHeight="1" x14ac:dyDescent="0.3">
      <c r="A286" s="516" t="s">
        <v>666</v>
      </c>
      <c r="B286" s="679"/>
      <c r="C286" s="685"/>
      <c r="D286" s="610"/>
      <c r="E286" s="289" t="str">
        <f t="shared" ref="E286:AJ286" si="521">E$197</f>
        <v>Revenue after royalty - Contractor</v>
      </c>
      <c r="F286" s="289">
        <f t="shared" si="521"/>
        <v>0</v>
      </c>
      <c r="G286" s="289" t="str">
        <f t="shared" si="521"/>
        <v>$ mn</v>
      </c>
      <c r="H286" s="289">
        <f t="shared" si="521"/>
        <v>0</v>
      </c>
      <c r="I286" s="289">
        <f t="shared" si="521"/>
        <v>30393.711620930855</v>
      </c>
      <c r="J286" s="289">
        <f t="shared" si="521"/>
        <v>0</v>
      </c>
      <c r="K286" s="289">
        <f t="shared" si="521"/>
        <v>0</v>
      </c>
      <c r="L286" s="289">
        <f t="shared" si="521"/>
        <v>0</v>
      </c>
      <c r="M286" s="289">
        <f t="shared" si="521"/>
        <v>0</v>
      </c>
      <c r="N286" s="289">
        <f t="shared" si="521"/>
        <v>0</v>
      </c>
      <c r="O286" s="289">
        <f t="shared" si="521"/>
        <v>0</v>
      </c>
      <c r="P286" s="289">
        <f t="shared" si="521"/>
        <v>0</v>
      </c>
      <c r="Q286" s="289">
        <f t="shared" si="521"/>
        <v>0</v>
      </c>
      <c r="R286" s="289">
        <f t="shared" si="521"/>
        <v>0</v>
      </c>
      <c r="S286" s="289">
        <f t="shared" si="521"/>
        <v>0</v>
      </c>
      <c r="T286" s="289">
        <f t="shared" si="521"/>
        <v>313.03418177694772</v>
      </c>
      <c r="U286" s="289">
        <f t="shared" si="521"/>
        <v>775.43038743032525</v>
      </c>
      <c r="V286" s="289">
        <f t="shared" si="521"/>
        <v>790.93899517893158</v>
      </c>
      <c r="W286" s="289">
        <f t="shared" si="521"/>
        <v>806.75777508251019</v>
      </c>
      <c r="X286" s="289">
        <f t="shared" si="521"/>
        <v>822.89293058416024</v>
      </c>
      <c r="Y286" s="289">
        <f t="shared" si="521"/>
        <v>839.35078919584373</v>
      </c>
      <c r="Z286" s="289">
        <f t="shared" si="521"/>
        <v>856.13780497976063</v>
      </c>
      <c r="AA286" s="289">
        <f t="shared" si="521"/>
        <v>873.26056107935574</v>
      </c>
      <c r="AB286" s="289">
        <f t="shared" si="521"/>
        <v>890.72577230094305</v>
      </c>
      <c r="AC286" s="289">
        <f t="shared" si="521"/>
        <v>908.54028774696189</v>
      </c>
      <c r="AD286" s="289">
        <f t="shared" si="521"/>
        <v>926.71109350190102</v>
      </c>
      <c r="AE286" s="289">
        <f t="shared" si="521"/>
        <v>945.24531537193923</v>
      </c>
      <c r="AF286" s="289">
        <f t="shared" si="521"/>
        <v>964.15022167937798</v>
      </c>
      <c r="AG286" s="289">
        <f t="shared" si="521"/>
        <v>983.4332261129656</v>
      </c>
      <c r="AH286" s="289">
        <f t="shared" si="521"/>
        <v>1003.1018906352249</v>
      </c>
      <c r="AI286" s="289">
        <f t="shared" si="521"/>
        <v>1023.1639284479295</v>
      </c>
      <c r="AJ286" s="289">
        <f t="shared" si="521"/>
        <v>1043.627207016888</v>
      </c>
      <c r="AK286" s="289">
        <f t="shared" ref="AK286:BH286" si="522">AK$197</f>
        <v>1064.4997511572255</v>
      </c>
      <c r="AL286" s="289">
        <f t="shared" si="522"/>
        <v>1085.7897461803702</v>
      </c>
      <c r="AM286" s="289">
        <f t="shared" si="522"/>
        <v>1107.5055411039777</v>
      </c>
      <c r="AN286" s="289">
        <f t="shared" si="522"/>
        <v>1129.6556519260571</v>
      </c>
      <c r="AO286" s="289">
        <f t="shared" si="522"/>
        <v>1152.2487649645786</v>
      </c>
      <c r="AP286" s="289">
        <f t="shared" si="522"/>
        <v>1175.2937402638702</v>
      </c>
      <c r="AQ286" s="289">
        <f t="shared" si="522"/>
        <v>1198.7996150691474</v>
      </c>
      <c r="AR286" s="289">
        <f t="shared" si="522"/>
        <v>1222.7756073705305</v>
      </c>
      <c r="AS286" s="289">
        <f t="shared" si="522"/>
        <v>1247.2311195179411</v>
      </c>
      <c r="AT286" s="289">
        <f t="shared" si="522"/>
        <v>1272.1757419083001</v>
      </c>
      <c r="AU286" s="289">
        <f t="shared" si="522"/>
        <v>1297.6192567464659</v>
      </c>
      <c r="AV286" s="289">
        <f t="shared" si="522"/>
        <v>1323.5716418813954</v>
      </c>
      <c r="AW286" s="289">
        <f t="shared" si="522"/>
        <v>1350.0430747190233</v>
      </c>
      <c r="AX286" s="289">
        <f t="shared" si="522"/>
        <v>0</v>
      </c>
      <c r="AY286" s="289">
        <f t="shared" si="522"/>
        <v>0</v>
      </c>
      <c r="AZ286" s="289">
        <f t="shared" si="522"/>
        <v>0</v>
      </c>
      <c r="BA286" s="289">
        <f t="shared" si="522"/>
        <v>0</v>
      </c>
      <c r="BB286" s="289">
        <f t="shared" si="522"/>
        <v>0</v>
      </c>
      <c r="BC286" s="289">
        <f t="shared" si="522"/>
        <v>0</v>
      </c>
      <c r="BD286" s="289">
        <f t="shared" si="522"/>
        <v>0</v>
      </c>
      <c r="BE286" s="289">
        <f t="shared" si="522"/>
        <v>0</v>
      </c>
      <c r="BF286" s="289">
        <f t="shared" si="522"/>
        <v>0</v>
      </c>
      <c r="BG286" s="289">
        <f t="shared" si="522"/>
        <v>0</v>
      </c>
      <c r="BH286" s="289">
        <f t="shared" si="522"/>
        <v>0</v>
      </c>
    </row>
    <row r="287" spans="1:60" s="492" customFormat="1" ht="12.9" customHeight="1" x14ac:dyDescent="0.3">
      <c r="A287" s="516" t="s">
        <v>666</v>
      </c>
      <c r="B287" s="679"/>
      <c r="C287" s="685"/>
      <c r="D287" s="610"/>
      <c r="E287" s="289" t="str">
        <f t="shared" ref="E287:AJ287" si="523">E$274</f>
        <v>Costs to profit petroleum - Contractor NEG</v>
      </c>
      <c r="F287" s="289">
        <f t="shared" si="523"/>
        <v>0</v>
      </c>
      <c r="G287" s="289" t="str">
        <f t="shared" si="523"/>
        <v>$ mn</v>
      </c>
      <c r="H287" s="289" t="str">
        <f t="shared" si="523"/>
        <v>credits, decommissioning over-payment</v>
      </c>
      <c r="I287" s="289">
        <f t="shared" ca="1" si="523"/>
        <v>14.187920156188511</v>
      </c>
      <c r="J287" s="289">
        <f t="shared" si="523"/>
        <v>0</v>
      </c>
      <c r="K287" s="289">
        <f t="shared" ca="1" si="523"/>
        <v>0</v>
      </c>
      <c r="L287" s="289">
        <f t="shared" ca="1" si="523"/>
        <v>0</v>
      </c>
      <c r="M287" s="289">
        <f t="shared" ca="1" si="523"/>
        <v>0</v>
      </c>
      <c r="N287" s="289">
        <f t="shared" ca="1" si="523"/>
        <v>0</v>
      </c>
      <c r="O287" s="289">
        <f t="shared" ca="1" si="523"/>
        <v>0</v>
      </c>
      <c r="P287" s="289">
        <f t="shared" ca="1" si="523"/>
        <v>0</v>
      </c>
      <c r="Q287" s="289">
        <f t="shared" ca="1" si="523"/>
        <v>0</v>
      </c>
      <c r="R287" s="289">
        <f t="shared" ca="1" si="523"/>
        <v>0</v>
      </c>
      <c r="S287" s="289">
        <f t="shared" ca="1" si="523"/>
        <v>0</v>
      </c>
      <c r="T287" s="289">
        <f t="shared" ca="1" si="523"/>
        <v>0</v>
      </c>
      <c r="U287" s="289">
        <f t="shared" ca="1" si="523"/>
        <v>0</v>
      </c>
      <c r="V287" s="289">
        <f t="shared" ca="1" si="523"/>
        <v>0</v>
      </c>
      <c r="W287" s="289">
        <f t="shared" ca="1" si="523"/>
        <v>0</v>
      </c>
      <c r="X287" s="289">
        <f t="shared" ca="1" si="523"/>
        <v>0</v>
      </c>
      <c r="Y287" s="289">
        <f t="shared" ca="1" si="523"/>
        <v>0</v>
      </c>
      <c r="Z287" s="289">
        <f t="shared" ca="1" si="523"/>
        <v>0</v>
      </c>
      <c r="AA287" s="289">
        <f t="shared" ca="1" si="523"/>
        <v>0</v>
      </c>
      <c r="AB287" s="289">
        <f t="shared" ca="1" si="523"/>
        <v>0</v>
      </c>
      <c r="AC287" s="289">
        <f t="shared" ca="1" si="523"/>
        <v>0</v>
      </c>
      <c r="AD287" s="289">
        <f t="shared" ca="1" si="523"/>
        <v>0</v>
      </c>
      <c r="AE287" s="289">
        <f t="shared" ca="1" si="523"/>
        <v>0</v>
      </c>
      <c r="AF287" s="289">
        <f t="shared" ca="1" si="523"/>
        <v>0</v>
      </c>
      <c r="AG287" s="289">
        <f t="shared" ca="1" si="523"/>
        <v>0</v>
      </c>
      <c r="AH287" s="289">
        <f t="shared" ca="1" si="523"/>
        <v>0</v>
      </c>
      <c r="AI287" s="289">
        <f t="shared" ca="1" si="523"/>
        <v>0</v>
      </c>
      <c r="AJ287" s="289">
        <f t="shared" ca="1" si="523"/>
        <v>0</v>
      </c>
      <c r="AK287" s="289">
        <f t="shared" ref="AK287:BH287" ca="1" si="524">AK$274</f>
        <v>0</v>
      </c>
      <c r="AL287" s="289">
        <f t="shared" ca="1" si="524"/>
        <v>0</v>
      </c>
      <c r="AM287" s="289">
        <f t="shared" ca="1" si="524"/>
        <v>0</v>
      </c>
      <c r="AN287" s="289">
        <f t="shared" ca="1" si="524"/>
        <v>0</v>
      </c>
      <c r="AO287" s="289">
        <f t="shared" ca="1" si="524"/>
        <v>0</v>
      </c>
      <c r="AP287" s="289">
        <f t="shared" ca="1" si="524"/>
        <v>0</v>
      </c>
      <c r="AQ287" s="289">
        <f t="shared" ca="1" si="524"/>
        <v>0</v>
      </c>
      <c r="AR287" s="289">
        <f t="shared" ca="1" si="524"/>
        <v>0</v>
      </c>
      <c r="AS287" s="289">
        <f t="shared" ca="1" si="524"/>
        <v>0</v>
      </c>
      <c r="AT287" s="289">
        <f t="shared" ca="1" si="524"/>
        <v>0</v>
      </c>
      <c r="AU287" s="289">
        <f t="shared" ca="1" si="524"/>
        <v>0</v>
      </c>
      <c r="AV287" s="289">
        <f t="shared" ca="1" si="524"/>
        <v>0</v>
      </c>
      <c r="AW287" s="289">
        <f t="shared" ca="1" si="524"/>
        <v>0</v>
      </c>
      <c r="AX287" s="289">
        <f t="shared" ca="1" si="524"/>
        <v>14.187920156188511</v>
      </c>
      <c r="AY287" s="289">
        <f t="shared" ca="1" si="524"/>
        <v>0</v>
      </c>
      <c r="AZ287" s="289">
        <f t="shared" ca="1" si="524"/>
        <v>0</v>
      </c>
      <c r="BA287" s="289">
        <f t="shared" ca="1" si="524"/>
        <v>0</v>
      </c>
      <c r="BB287" s="289">
        <f t="shared" ca="1" si="524"/>
        <v>0</v>
      </c>
      <c r="BC287" s="289">
        <f t="shared" ca="1" si="524"/>
        <v>0</v>
      </c>
      <c r="BD287" s="289">
        <f t="shared" ca="1" si="524"/>
        <v>0</v>
      </c>
      <c r="BE287" s="289">
        <f t="shared" ca="1" si="524"/>
        <v>0</v>
      </c>
      <c r="BF287" s="289">
        <f t="shared" ca="1" si="524"/>
        <v>0</v>
      </c>
      <c r="BG287" s="289">
        <f t="shared" ca="1" si="524"/>
        <v>0</v>
      </c>
      <c r="BH287" s="289">
        <f t="shared" ca="1" si="524"/>
        <v>0</v>
      </c>
    </row>
    <row r="288" spans="1:60" s="492" customFormat="1" ht="12.9" customHeight="1" x14ac:dyDescent="0.3">
      <c r="A288" s="516" t="s">
        <v>671</v>
      </c>
      <c r="B288" s="679"/>
      <c r="C288" s="685"/>
      <c r="D288" s="610"/>
      <c r="E288" s="289" t="str">
        <f t="shared" ref="E288:AJ288" si="525">E282</f>
        <v>Cost Petroleum - Contractor</v>
      </c>
      <c r="F288" s="289">
        <f t="shared" si="525"/>
        <v>0</v>
      </c>
      <c r="G288" s="289" t="str">
        <f t="shared" si="525"/>
        <v>$ mn</v>
      </c>
      <c r="H288" s="289">
        <f t="shared" si="525"/>
        <v>0</v>
      </c>
      <c r="I288" s="289">
        <f t="shared" ca="1" si="525"/>
        <v>9303.2258077199222</v>
      </c>
      <c r="J288" s="289">
        <f t="shared" si="525"/>
        <v>0</v>
      </c>
      <c r="K288" s="289">
        <f t="shared" ca="1" si="525"/>
        <v>0</v>
      </c>
      <c r="L288" s="289">
        <f t="shared" ca="1" si="525"/>
        <v>0</v>
      </c>
      <c r="M288" s="289">
        <f t="shared" ca="1" si="525"/>
        <v>0</v>
      </c>
      <c r="N288" s="289">
        <f t="shared" ca="1" si="525"/>
        <v>0</v>
      </c>
      <c r="O288" s="289">
        <f t="shared" ca="1" si="525"/>
        <v>0</v>
      </c>
      <c r="P288" s="289">
        <f t="shared" ca="1" si="525"/>
        <v>0</v>
      </c>
      <c r="Q288" s="289">
        <f t="shared" ca="1" si="525"/>
        <v>0</v>
      </c>
      <c r="R288" s="289">
        <f t="shared" ca="1" si="525"/>
        <v>0</v>
      </c>
      <c r="S288" s="289">
        <f t="shared" ca="1" si="525"/>
        <v>0</v>
      </c>
      <c r="T288" s="289">
        <f t="shared" ca="1" si="525"/>
        <v>203.47221815501604</v>
      </c>
      <c r="U288" s="289">
        <f t="shared" ca="1" si="525"/>
        <v>504.02975182971142</v>
      </c>
      <c r="V288" s="289">
        <f t="shared" ca="1" si="525"/>
        <v>514.11034686630558</v>
      </c>
      <c r="W288" s="289">
        <f t="shared" ca="1" si="525"/>
        <v>524.3925538036317</v>
      </c>
      <c r="X288" s="289">
        <f t="shared" ca="1" si="525"/>
        <v>534.8804048797042</v>
      </c>
      <c r="Y288" s="289">
        <f t="shared" ca="1" si="525"/>
        <v>545.5780129772985</v>
      </c>
      <c r="Z288" s="289">
        <f t="shared" ca="1" si="525"/>
        <v>556.48957323684442</v>
      </c>
      <c r="AA288" s="289">
        <f t="shared" ca="1" si="525"/>
        <v>567.61936470158128</v>
      </c>
      <c r="AB288" s="289">
        <f t="shared" ca="1" si="525"/>
        <v>578.97175199561298</v>
      </c>
      <c r="AC288" s="289">
        <f t="shared" ca="1" si="525"/>
        <v>441.54015842398957</v>
      </c>
      <c r="AD288" s="289">
        <f t="shared" ca="1" si="525"/>
        <v>139.23806124779566</v>
      </c>
      <c r="AE288" s="289">
        <f t="shared" ca="1" si="525"/>
        <v>142.06072672568223</v>
      </c>
      <c r="AF288" s="289">
        <f t="shared" ca="1" si="525"/>
        <v>144.94174072577303</v>
      </c>
      <c r="AG288" s="289">
        <f t="shared" ca="1" si="525"/>
        <v>147.88236497914451</v>
      </c>
      <c r="AH288" s="289">
        <f t="shared" ca="1" si="525"/>
        <v>150.88389118952625</v>
      </c>
      <c r="AI288" s="289">
        <f t="shared" ca="1" si="525"/>
        <v>224.0853723609508</v>
      </c>
      <c r="AJ288" s="289">
        <f t="shared" ca="1" si="525"/>
        <v>227.19300918086168</v>
      </c>
      <c r="AK288" s="289">
        <f t="shared" ref="AK288:BH288" ca="1" si="526">AK282</f>
        <v>230.32115350484733</v>
      </c>
      <c r="AL288" s="289">
        <f t="shared" ca="1" si="526"/>
        <v>233.46282916913228</v>
      </c>
      <c r="AM288" s="289">
        <f t="shared" ca="1" si="526"/>
        <v>236.6086085423259</v>
      </c>
      <c r="AN288" s="289">
        <f t="shared" ca="1" si="526"/>
        <v>239.74551674993543</v>
      </c>
      <c r="AO288" s="289">
        <f t="shared" ca="1" si="526"/>
        <v>242.85525328973449</v>
      </c>
      <c r="AP288" s="289">
        <f t="shared" ca="1" si="526"/>
        <v>245.91114743931001</v>
      </c>
      <c r="AQ288" s="289">
        <f t="shared" ca="1" si="526"/>
        <v>248.87258418890761</v>
      </c>
      <c r="AR288" s="289">
        <f t="shared" ca="1" si="526"/>
        <v>251.67387165397156</v>
      </c>
      <c r="AS288" s="289">
        <f t="shared" ca="1" si="526"/>
        <v>254.19922752772999</v>
      </c>
      <c r="AT288" s="289">
        <f t="shared" ca="1" si="526"/>
        <v>256.21616690586495</v>
      </c>
      <c r="AU288" s="289">
        <f t="shared" ca="1" si="526"/>
        <v>257.14266370726864</v>
      </c>
      <c r="AV288" s="289">
        <f t="shared" ca="1" si="526"/>
        <v>254.65182448813366</v>
      </c>
      <c r="AW288" s="289">
        <f t="shared" ca="1" si="526"/>
        <v>204.19565727333114</v>
      </c>
      <c r="AX288" s="289">
        <f t="shared" ca="1" si="526"/>
        <v>0</v>
      </c>
      <c r="AY288" s="289">
        <f t="shared" ca="1" si="526"/>
        <v>0</v>
      </c>
      <c r="AZ288" s="289">
        <f t="shared" ca="1" si="526"/>
        <v>0</v>
      </c>
      <c r="BA288" s="289">
        <f t="shared" ca="1" si="526"/>
        <v>0</v>
      </c>
      <c r="BB288" s="289">
        <f t="shared" ca="1" si="526"/>
        <v>0</v>
      </c>
      <c r="BC288" s="289">
        <f t="shared" ca="1" si="526"/>
        <v>0</v>
      </c>
      <c r="BD288" s="289">
        <f t="shared" ca="1" si="526"/>
        <v>0</v>
      </c>
      <c r="BE288" s="289">
        <f t="shared" ca="1" si="526"/>
        <v>0</v>
      </c>
      <c r="BF288" s="289">
        <f t="shared" ca="1" si="526"/>
        <v>0</v>
      </c>
      <c r="BG288" s="289">
        <f t="shared" ca="1" si="526"/>
        <v>0</v>
      </c>
      <c r="BH288" s="289">
        <f t="shared" ca="1" si="526"/>
        <v>0</v>
      </c>
    </row>
    <row r="289" spans="1:60" s="492" customFormat="1" ht="12.9" customHeight="1" thickBot="1" x14ac:dyDescent="0.35">
      <c r="A289" s="516"/>
      <c r="B289" s="679"/>
      <c r="C289" s="685"/>
      <c r="D289" s="610"/>
      <c r="E289" s="650" t="s">
        <v>775</v>
      </c>
      <c r="F289" s="650"/>
      <c r="G289" s="650" t="s">
        <v>74</v>
      </c>
      <c r="H289" s="650"/>
      <c r="I289" s="650">
        <f ca="1" xml:space="preserve"> SUM(K289:BH289)</f>
        <v>21104.673733367119</v>
      </c>
      <c r="J289" s="650"/>
      <c r="K289" s="650">
        <f ca="1" xml:space="preserve"> K286 + K287 - K288</f>
        <v>0</v>
      </c>
      <c r="L289" s="650">
        <f t="shared" ref="L289:BH289" ca="1" si="527" xml:space="preserve"> L286 + L287 - L288</f>
        <v>0</v>
      </c>
      <c r="M289" s="650">
        <f t="shared" ca="1" si="527"/>
        <v>0</v>
      </c>
      <c r="N289" s="650">
        <f t="shared" ca="1" si="527"/>
        <v>0</v>
      </c>
      <c r="O289" s="650">
        <f t="shared" ca="1" si="527"/>
        <v>0</v>
      </c>
      <c r="P289" s="650">
        <f t="shared" ca="1" si="527"/>
        <v>0</v>
      </c>
      <c r="Q289" s="650">
        <f t="shared" ca="1" si="527"/>
        <v>0</v>
      </c>
      <c r="R289" s="650">
        <f t="shared" ca="1" si="527"/>
        <v>0</v>
      </c>
      <c r="S289" s="650">
        <f t="shared" ca="1" si="527"/>
        <v>0</v>
      </c>
      <c r="T289" s="650">
        <f t="shared" ca="1" si="527"/>
        <v>109.56196362193168</v>
      </c>
      <c r="U289" s="650">
        <f t="shared" ca="1" si="527"/>
        <v>271.40063560061384</v>
      </c>
      <c r="V289" s="650">
        <f t="shared" ca="1" si="527"/>
        <v>276.828648312626</v>
      </c>
      <c r="W289" s="650">
        <f t="shared" ca="1" si="527"/>
        <v>282.36522127887849</v>
      </c>
      <c r="X289" s="650">
        <f t="shared" ca="1" si="527"/>
        <v>288.01252570445604</v>
      </c>
      <c r="Y289" s="650">
        <f t="shared" ca="1" si="527"/>
        <v>293.77277621854523</v>
      </c>
      <c r="Z289" s="650">
        <f t="shared" ca="1" si="527"/>
        <v>299.64823174291621</v>
      </c>
      <c r="AA289" s="650">
        <f t="shared" ca="1" si="527"/>
        <v>305.64119637777446</v>
      </c>
      <c r="AB289" s="650">
        <f t="shared" ca="1" si="527"/>
        <v>311.75402030533007</v>
      </c>
      <c r="AC289" s="650">
        <f t="shared" ca="1" si="527"/>
        <v>467.00012932297233</v>
      </c>
      <c r="AD289" s="650">
        <f t="shared" ca="1" si="527"/>
        <v>787.47303225410542</v>
      </c>
      <c r="AE289" s="650">
        <f t="shared" ca="1" si="527"/>
        <v>803.184588646257</v>
      </c>
      <c r="AF289" s="650">
        <f t="shared" ca="1" si="527"/>
        <v>819.20848095360498</v>
      </c>
      <c r="AG289" s="650">
        <f t="shared" ca="1" si="527"/>
        <v>835.55086113382106</v>
      </c>
      <c r="AH289" s="650">
        <f t="shared" ca="1" si="527"/>
        <v>852.21799944569864</v>
      </c>
      <c r="AI289" s="650">
        <f t="shared" ca="1" si="527"/>
        <v>799.07855608697867</v>
      </c>
      <c r="AJ289" s="650">
        <f t="shared" ca="1" si="527"/>
        <v>816.43419783602621</v>
      </c>
      <c r="AK289" s="650">
        <f t="shared" ca="1" si="527"/>
        <v>834.17859765237824</v>
      </c>
      <c r="AL289" s="650">
        <f t="shared" ca="1" si="527"/>
        <v>852.32691701123792</v>
      </c>
      <c r="AM289" s="650">
        <f t="shared" ca="1" si="527"/>
        <v>870.89693256165185</v>
      </c>
      <c r="AN289" s="650">
        <f t="shared" ca="1" si="527"/>
        <v>889.91013517612168</v>
      </c>
      <c r="AO289" s="650">
        <f t="shared" ca="1" si="527"/>
        <v>909.39351167484415</v>
      </c>
      <c r="AP289" s="650">
        <f t="shared" ca="1" si="527"/>
        <v>929.38259282456011</v>
      </c>
      <c r="AQ289" s="650">
        <f t="shared" ca="1" si="527"/>
        <v>949.92703088023984</v>
      </c>
      <c r="AR289" s="650">
        <f t="shared" ca="1" si="527"/>
        <v>971.10173571655889</v>
      </c>
      <c r="AS289" s="650">
        <f t="shared" ca="1" si="527"/>
        <v>993.03189199021108</v>
      </c>
      <c r="AT289" s="650">
        <f t="shared" ca="1" si="527"/>
        <v>1015.9595750024351</v>
      </c>
      <c r="AU289" s="650">
        <f t="shared" ca="1" si="527"/>
        <v>1040.4765930391973</v>
      </c>
      <c r="AV289" s="650">
        <f t="shared" ca="1" si="527"/>
        <v>1068.9198173932618</v>
      </c>
      <c r="AW289" s="650">
        <f t="shared" ca="1" si="527"/>
        <v>1145.8474174456921</v>
      </c>
      <c r="AX289" s="650">
        <f t="shared" ca="1" si="527"/>
        <v>14.187920156188511</v>
      </c>
      <c r="AY289" s="650">
        <f t="shared" ca="1" si="527"/>
        <v>0</v>
      </c>
      <c r="AZ289" s="650">
        <f t="shared" ca="1" si="527"/>
        <v>0</v>
      </c>
      <c r="BA289" s="650">
        <f t="shared" ca="1" si="527"/>
        <v>0</v>
      </c>
      <c r="BB289" s="650">
        <f t="shared" ca="1" si="527"/>
        <v>0</v>
      </c>
      <c r="BC289" s="650">
        <f t="shared" ca="1" si="527"/>
        <v>0</v>
      </c>
      <c r="BD289" s="650">
        <f t="shared" ca="1" si="527"/>
        <v>0</v>
      </c>
      <c r="BE289" s="650">
        <f t="shared" ca="1" si="527"/>
        <v>0</v>
      </c>
      <c r="BF289" s="650">
        <f t="shared" ca="1" si="527"/>
        <v>0</v>
      </c>
      <c r="BG289" s="650">
        <f t="shared" ca="1" si="527"/>
        <v>0</v>
      </c>
      <c r="BH289" s="650">
        <f t="shared" ca="1" si="527"/>
        <v>0</v>
      </c>
    </row>
    <row r="290" spans="1:60" s="492" customFormat="1" ht="12.9" customHeight="1" x14ac:dyDescent="0.3">
      <c r="A290" s="516"/>
      <c r="B290" s="679"/>
      <c r="C290" s="685"/>
      <c r="D290" s="610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  <c r="P290" s="289"/>
      <c r="Q290" s="289"/>
      <c r="R290" s="289"/>
      <c r="S290" s="289"/>
      <c r="T290" s="289"/>
      <c r="U290" s="511"/>
      <c r="V290" s="289"/>
      <c r="W290" s="289"/>
      <c r="X290" s="289"/>
      <c r="Y290" s="289"/>
      <c r="Z290" s="289"/>
      <c r="AA290" s="289"/>
      <c r="AB290" s="289"/>
      <c r="AC290" s="289"/>
      <c r="AD290" s="289"/>
      <c r="AE290" s="289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9"/>
      <c r="AP290" s="289"/>
      <c r="AQ290" s="289"/>
      <c r="AR290" s="289"/>
      <c r="AS290" s="289"/>
      <c r="AT290" s="289"/>
      <c r="AU290" s="289"/>
      <c r="AV290" s="289"/>
      <c r="AW290" s="289"/>
      <c r="AX290" s="289"/>
      <c r="AY290" s="289"/>
      <c r="AZ290" s="289"/>
      <c r="BA290" s="289"/>
      <c r="BB290" s="289"/>
      <c r="BC290" s="289"/>
      <c r="BD290" s="289"/>
      <c r="BE290" s="289"/>
      <c r="BF290" s="289"/>
      <c r="BG290" s="289"/>
      <c r="BH290" s="289"/>
    </row>
    <row r="291" spans="1:60" s="492" customFormat="1" ht="12.9" customHeight="1" x14ac:dyDescent="0.3">
      <c r="A291" s="516"/>
      <c r="B291" s="679" t="s">
        <v>776</v>
      </c>
      <c r="C291" s="685"/>
      <c r="D291" s="610"/>
      <c r="E291" s="289"/>
      <c r="F291" s="289"/>
      <c r="G291" s="289"/>
      <c r="H291" s="543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289"/>
      <c r="Y291" s="289"/>
      <c r="Z291" s="289"/>
      <c r="AA291" s="289"/>
      <c r="AB291" s="289"/>
      <c r="AC291" s="289"/>
      <c r="AD291" s="289"/>
      <c r="AE291" s="289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9"/>
      <c r="AP291" s="289"/>
      <c r="AQ291" s="289"/>
      <c r="AR291" s="289"/>
      <c r="AS291" s="289"/>
      <c r="AT291" s="289"/>
      <c r="AU291" s="289"/>
      <c r="AV291" s="289"/>
      <c r="AW291" s="289"/>
      <c r="AX291" s="289"/>
      <c r="AY291" s="289"/>
      <c r="AZ291" s="289"/>
      <c r="BA291" s="289"/>
      <c r="BB291" s="289"/>
      <c r="BC291" s="289"/>
      <c r="BD291" s="289"/>
      <c r="BE291" s="289"/>
      <c r="BF291" s="289"/>
      <c r="BG291" s="289"/>
      <c r="BH291" s="289"/>
    </row>
    <row r="292" spans="1:60" s="498" customFormat="1" ht="12.9" customHeight="1" x14ac:dyDescent="0.3">
      <c r="A292" s="521"/>
      <c r="B292" s="724"/>
      <c r="C292" s="725"/>
      <c r="D292" s="726"/>
      <c r="E292" s="621" t="str">
        <f xml:space="preserve"> InpC!E$14</f>
        <v>Govt. min. profit petroleum share</v>
      </c>
      <c r="F292" s="726">
        <f xml:space="preserve"> InpC!F$14</f>
        <v>0.3</v>
      </c>
      <c r="G292" s="621" t="str">
        <f xml:space="preserve"> InpC!G$14</f>
        <v>%</v>
      </c>
      <c r="H292" s="511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9"/>
      <c r="X292" s="289"/>
      <c r="Y292" s="511"/>
      <c r="Z292" s="511"/>
      <c r="AA292" s="511"/>
      <c r="AB292" s="511"/>
      <c r="AC292" s="511"/>
      <c r="AD292" s="511"/>
      <c r="AE292" s="511"/>
      <c r="AF292" s="511"/>
      <c r="AG292" s="511"/>
      <c r="AH292" s="511"/>
      <c r="AI292" s="511"/>
      <c r="AJ292" s="511"/>
      <c r="AK292" s="511"/>
      <c r="AL292" s="511"/>
      <c r="AM292" s="511"/>
      <c r="AN292" s="511"/>
      <c r="AO292" s="511"/>
      <c r="AP292" s="511"/>
      <c r="AQ292" s="511"/>
      <c r="AR292" s="511"/>
      <c r="AS292" s="511"/>
      <c r="AT292" s="511"/>
      <c r="AU292" s="511"/>
      <c r="AV292" s="511"/>
      <c r="AW292" s="511"/>
      <c r="AX292" s="511"/>
      <c r="AY292" s="511"/>
      <c r="AZ292" s="511"/>
      <c r="BA292" s="511"/>
      <c r="BB292" s="511"/>
      <c r="BC292" s="511"/>
      <c r="BD292" s="511"/>
      <c r="BE292" s="511"/>
      <c r="BF292" s="511"/>
      <c r="BG292" s="511"/>
      <c r="BH292" s="511"/>
    </row>
    <row r="293" spans="1:60" s="498" customFormat="1" ht="12.9" customHeight="1" x14ac:dyDescent="0.3">
      <c r="A293" s="521"/>
      <c r="B293" s="724"/>
      <c r="C293" s="725"/>
      <c r="D293" s="726"/>
      <c r="E293" s="621" t="str">
        <f xml:space="preserve"> InpC!E$15</f>
        <v>Govt. max. profit petroleum share</v>
      </c>
      <c r="F293" s="726">
        <f xml:space="preserve"> InpC!F$15</f>
        <v>0.4</v>
      </c>
      <c r="G293" s="621" t="str">
        <f xml:space="preserve"> InpC!G$15</f>
        <v>%</v>
      </c>
      <c r="H293" s="511"/>
      <c r="I293" s="289"/>
      <c r="J293" s="289"/>
      <c r="K293" s="289"/>
      <c r="L293" s="289"/>
      <c r="M293" s="289"/>
      <c r="N293" s="289"/>
      <c r="O293" s="289"/>
      <c r="P293" s="289"/>
      <c r="Q293" s="289"/>
      <c r="R293" s="289"/>
      <c r="S293" s="289"/>
      <c r="T293" s="289"/>
      <c r="U293" s="289"/>
      <c r="V293" s="289"/>
      <c r="W293" s="289"/>
      <c r="X293" s="289"/>
      <c r="Y293" s="511"/>
      <c r="Z293" s="511"/>
      <c r="AA293" s="511"/>
      <c r="AB293" s="511"/>
      <c r="AC293" s="511"/>
      <c r="AD293" s="511"/>
      <c r="AE293" s="511"/>
      <c r="AF293" s="511"/>
      <c r="AG293" s="511"/>
      <c r="AH293" s="511"/>
      <c r="AI293" s="511"/>
      <c r="AJ293" s="511"/>
      <c r="AK293" s="511"/>
      <c r="AL293" s="511"/>
      <c r="AM293" s="511"/>
      <c r="AN293" s="511"/>
      <c r="AO293" s="511"/>
      <c r="AP293" s="511"/>
      <c r="AQ293" s="511"/>
      <c r="AR293" s="511"/>
      <c r="AS293" s="511"/>
      <c r="AT293" s="511"/>
      <c r="AU293" s="511"/>
      <c r="AV293" s="511"/>
      <c r="AW293" s="511"/>
      <c r="AX293" s="511"/>
      <c r="AY293" s="511"/>
      <c r="AZ293" s="511"/>
      <c r="BA293" s="511"/>
      <c r="BB293" s="511"/>
      <c r="BC293" s="511"/>
      <c r="BD293" s="511"/>
      <c r="BE293" s="511"/>
      <c r="BF293" s="511"/>
      <c r="BG293" s="511"/>
      <c r="BH293" s="511"/>
    </row>
    <row r="294" spans="1:60" s="487" customFormat="1" ht="12.9" customHeight="1" x14ac:dyDescent="0.3">
      <c r="A294" s="632"/>
      <c r="B294" s="727"/>
      <c r="C294" s="728"/>
      <c r="D294" s="729"/>
      <c r="E294" s="651" t="str">
        <f xml:space="preserve"> InpC!E$16</f>
        <v>Rfactor tier - bottom</v>
      </c>
      <c r="F294" s="729">
        <f xml:space="preserve"> InpC!F$16</f>
        <v>1</v>
      </c>
      <c r="G294" s="651" t="str">
        <f xml:space="preserve"> InpC!G$16</f>
        <v>ratio</v>
      </c>
      <c r="H294" s="480"/>
      <c r="I294" s="289"/>
      <c r="J294" s="289"/>
      <c r="K294" s="289"/>
      <c r="L294" s="289"/>
      <c r="M294" s="289"/>
      <c r="N294" s="289"/>
      <c r="O294" s="289"/>
      <c r="P294" s="289"/>
      <c r="Q294" s="289"/>
      <c r="R294" s="289"/>
      <c r="S294" s="289"/>
      <c r="T294" s="289"/>
      <c r="U294" s="289"/>
      <c r="V294" s="289"/>
      <c r="W294" s="289"/>
      <c r="X294" s="289"/>
      <c r="Y294" s="480"/>
      <c r="Z294" s="480"/>
      <c r="AA294" s="480"/>
      <c r="AB294" s="480"/>
      <c r="AC294" s="480"/>
      <c r="AD294" s="480"/>
      <c r="AE294" s="480"/>
      <c r="AF294" s="480"/>
      <c r="AG294" s="480"/>
      <c r="AH294" s="480"/>
      <c r="AI294" s="480"/>
      <c r="AJ294" s="480"/>
      <c r="AK294" s="480"/>
      <c r="AL294" s="480"/>
      <c r="AM294" s="480"/>
      <c r="AN294" s="480"/>
      <c r="AO294" s="480"/>
      <c r="AP294" s="480"/>
      <c r="AQ294" s="480"/>
      <c r="AR294" s="480"/>
      <c r="AS294" s="480"/>
      <c r="AT294" s="480"/>
      <c r="AU294" s="480"/>
      <c r="AV294" s="480"/>
      <c r="AW294" s="480"/>
      <c r="AX294" s="480"/>
      <c r="AY294" s="480"/>
      <c r="AZ294" s="480"/>
      <c r="BA294" s="480"/>
      <c r="BB294" s="480"/>
      <c r="BC294" s="480"/>
      <c r="BD294" s="480"/>
      <c r="BE294" s="480"/>
      <c r="BF294" s="480"/>
      <c r="BG294" s="480"/>
      <c r="BH294" s="480"/>
    </row>
    <row r="295" spans="1:60" s="487" customFormat="1" ht="12.9" customHeight="1" x14ac:dyDescent="0.3">
      <c r="A295" s="632"/>
      <c r="B295" s="727"/>
      <c r="C295" s="728"/>
      <c r="D295" s="729"/>
      <c r="E295" s="651" t="str">
        <f xml:space="preserve"> InpC!E$17</f>
        <v>Rfactor tier - top</v>
      </c>
      <c r="F295" s="729">
        <f xml:space="preserve"> InpC!F$17</f>
        <v>3</v>
      </c>
      <c r="G295" s="651" t="str">
        <f xml:space="preserve"> InpC!G$17</f>
        <v>ratio</v>
      </c>
      <c r="H295" s="480"/>
      <c r="I295" s="289"/>
      <c r="J295" s="289"/>
      <c r="K295" s="289"/>
      <c r="L295" s="289"/>
      <c r="M295" s="289"/>
      <c r="N295" s="289"/>
      <c r="O295" s="289"/>
      <c r="P295" s="289"/>
      <c r="Q295" s="289"/>
      <c r="R295" s="289"/>
      <c r="S295" s="289"/>
      <c r="T295" s="289"/>
      <c r="U295" s="289"/>
      <c r="V295" s="289"/>
      <c r="W295" s="289"/>
      <c r="X295" s="289"/>
      <c r="Y295" s="480"/>
      <c r="Z295" s="480"/>
      <c r="AA295" s="480"/>
      <c r="AB295" s="480"/>
      <c r="AC295" s="480"/>
      <c r="AD295" s="480"/>
      <c r="AE295" s="480"/>
      <c r="AF295" s="480"/>
      <c r="AG295" s="480"/>
      <c r="AH295" s="480"/>
      <c r="AI295" s="480"/>
      <c r="AJ295" s="480"/>
      <c r="AK295" s="480"/>
      <c r="AL295" s="480"/>
      <c r="AM295" s="480"/>
      <c r="AN295" s="480"/>
      <c r="AO295" s="480"/>
      <c r="AP295" s="480"/>
      <c r="AQ295" s="480"/>
      <c r="AR295" s="480"/>
      <c r="AS295" s="480"/>
      <c r="AT295" s="480"/>
      <c r="AU295" s="480"/>
      <c r="AV295" s="480"/>
      <c r="AW295" s="480"/>
      <c r="AX295" s="480"/>
      <c r="AY295" s="480"/>
      <c r="AZ295" s="480"/>
      <c r="BA295" s="480"/>
      <c r="BB295" s="480"/>
      <c r="BC295" s="480"/>
      <c r="BD295" s="480"/>
      <c r="BE295" s="480"/>
      <c r="BF295" s="480"/>
      <c r="BG295" s="480"/>
      <c r="BH295" s="480"/>
    </row>
    <row r="296" spans="1:60" s="492" customFormat="1" ht="12.9" customHeight="1" x14ac:dyDescent="0.3">
      <c r="A296" s="516"/>
      <c r="B296" s="679"/>
      <c r="C296" s="685"/>
      <c r="D296" s="610"/>
      <c r="E296" s="289" t="s">
        <v>777</v>
      </c>
      <c r="F296" s="730">
        <f xml:space="preserve"> F293 - F292</f>
        <v>0.10000000000000003</v>
      </c>
      <c r="G296" s="289" t="s">
        <v>82</v>
      </c>
      <c r="H296" s="289"/>
      <c r="I296" s="289"/>
      <c r="J296" s="289"/>
      <c r="K296" s="289"/>
      <c r="L296" s="289"/>
      <c r="M296" s="289"/>
      <c r="N296" s="289"/>
      <c r="O296" s="289"/>
      <c r="P296" s="289"/>
      <c r="Q296" s="289"/>
      <c r="R296" s="289"/>
      <c r="S296" s="289"/>
      <c r="T296" s="289"/>
      <c r="U296" s="289"/>
      <c r="V296" s="289"/>
      <c r="W296" s="289"/>
      <c r="X296" s="289"/>
      <c r="Y296" s="289"/>
      <c r="Z296" s="289"/>
      <c r="AA296" s="289"/>
      <c r="AB296" s="289"/>
      <c r="AC296" s="289"/>
      <c r="AD296" s="289"/>
      <c r="AE296" s="289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9"/>
      <c r="AP296" s="289"/>
      <c r="AQ296" s="289"/>
      <c r="AR296" s="289"/>
      <c r="AS296" s="289"/>
      <c r="AT296" s="289"/>
      <c r="AU296" s="289"/>
      <c r="AV296" s="289"/>
      <c r="AW296" s="289"/>
      <c r="AX296" s="289"/>
      <c r="AY296" s="289"/>
      <c r="AZ296" s="289"/>
      <c r="BA296" s="289"/>
      <c r="BB296" s="289"/>
      <c r="BC296" s="289"/>
      <c r="BD296" s="289"/>
      <c r="BE296" s="289"/>
      <c r="BF296" s="289"/>
      <c r="BG296" s="289"/>
      <c r="BH296" s="289"/>
    </row>
    <row r="297" spans="1:60" s="492" customFormat="1" ht="12.9" customHeight="1" x14ac:dyDescent="0.3">
      <c r="A297" s="516"/>
      <c r="B297" s="679"/>
      <c r="C297" s="685"/>
      <c r="D297" s="610"/>
      <c r="E297" s="289" t="s">
        <v>778</v>
      </c>
      <c r="F297" s="480">
        <f xml:space="preserve"> F295 - F294</f>
        <v>2</v>
      </c>
      <c r="G297" s="289" t="s">
        <v>173</v>
      </c>
      <c r="H297" s="289"/>
      <c r="I297" s="289"/>
      <c r="J297" s="289"/>
      <c r="K297" s="289"/>
      <c r="L297" s="289"/>
      <c r="M297" s="289"/>
      <c r="N297" s="289"/>
      <c r="O297" s="289"/>
      <c r="P297" s="289"/>
      <c r="Q297" s="289"/>
      <c r="R297" s="289"/>
      <c r="S297" s="289"/>
      <c r="T297" s="289"/>
      <c r="U297" s="289"/>
      <c r="V297" s="289"/>
      <c r="W297" s="289"/>
      <c r="X297" s="289"/>
      <c r="Y297" s="289"/>
      <c r="Z297" s="289"/>
      <c r="AA297" s="289"/>
      <c r="AB297" s="289"/>
      <c r="AC297" s="289"/>
      <c r="AD297" s="289"/>
      <c r="AE297" s="289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9"/>
      <c r="AP297" s="289"/>
      <c r="AQ297" s="289"/>
      <c r="AR297" s="289"/>
      <c r="AS297" s="289"/>
      <c r="AT297" s="289"/>
      <c r="AU297" s="289"/>
      <c r="AV297" s="289"/>
      <c r="AW297" s="289"/>
      <c r="AX297" s="289"/>
      <c r="AY297" s="289"/>
      <c r="AZ297" s="289"/>
      <c r="BA297" s="289"/>
      <c r="BB297" s="289"/>
      <c r="BC297" s="289"/>
      <c r="BD297" s="289"/>
      <c r="BE297" s="289"/>
      <c r="BF297" s="289"/>
      <c r="BG297" s="289"/>
      <c r="BH297" s="289"/>
    </row>
    <row r="298" spans="1:60" s="492" customFormat="1" ht="12.9" customHeight="1" x14ac:dyDescent="0.3">
      <c r="A298" s="516"/>
      <c r="B298" s="679"/>
      <c r="C298" s="685"/>
      <c r="D298" s="610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  <c r="P298" s="289"/>
      <c r="Q298" s="289"/>
      <c r="R298" s="289"/>
      <c r="S298" s="289"/>
      <c r="T298" s="289"/>
      <c r="U298" s="289"/>
      <c r="V298" s="289"/>
      <c r="W298" s="289"/>
      <c r="X298" s="289"/>
      <c r="Y298" s="511"/>
      <c r="Z298" s="511"/>
      <c r="AA298" s="511"/>
      <c r="AB298" s="511"/>
      <c r="AC298" s="511"/>
      <c r="AD298" s="511"/>
      <c r="AE298" s="511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9"/>
      <c r="AP298" s="289"/>
      <c r="AQ298" s="289"/>
      <c r="AR298" s="289"/>
      <c r="AS298" s="289"/>
      <c r="AT298" s="289"/>
      <c r="AU298" s="289"/>
      <c r="AV298" s="289"/>
      <c r="AW298" s="289"/>
      <c r="AX298" s="289"/>
      <c r="AY298" s="289"/>
      <c r="AZ298" s="289"/>
      <c r="BA298" s="289"/>
      <c r="BB298" s="289"/>
      <c r="BC298" s="289"/>
      <c r="BD298" s="289"/>
      <c r="BE298" s="289"/>
      <c r="BF298" s="289"/>
      <c r="BG298" s="289"/>
      <c r="BH298" s="289"/>
    </row>
    <row r="299" spans="1:60" s="487" customFormat="1" ht="12.9" customHeight="1" x14ac:dyDescent="0.3">
      <c r="A299" s="546"/>
      <c r="B299" s="485"/>
      <c r="C299" s="486"/>
      <c r="D299" s="484"/>
      <c r="E299" s="487" t="str">
        <f t="shared" ref="E299:AJ299" si="528">E$341</f>
        <v>Rfactor - prior period</v>
      </c>
      <c r="F299" s="487">
        <f t="shared" si="528"/>
        <v>0</v>
      </c>
      <c r="G299" s="487" t="str">
        <f t="shared" si="528"/>
        <v>factor</v>
      </c>
      <c r="H299" s="487">
        <f t="shared" si="528"/>
        <v>0</v>
      </c>
      <c r="I299" s="487">
        <f t="shared" si="528"/>
        <v>0</v>
      </c>
      <c r="J299" s="487">
        <f t="shared" si="528"/>
        <v>0</v>
      </c>
      <c r="K299" s="487">
        <f t="shared" si="528"/>
        <v>0</v>
      </c>
      <c r="L299" s="487">
        <f t="shared" ca="1" si="528"/>
        <v>0</v>
      </c>
      <c r="M299" s="487">
        <f t="shared" ca="1" si="528"/>
        <v>0</v>
      </c>
      <c r="N299" s="487">
        <f t="shared" ca="1" si="528"/>
        <v>0</v>
      </c>
      <c r="O299" s="487">
        <f t="shared" ca="1" si="528"/>
        <v>0</v>
      </c>
      <c r="P299" s="487">
        <f t="shared" ca="1" si="528"/>
        <v>0</v>
      </c>
      <c r="Q299" s="487">
        <f t="shared" ca="1" si="528"/>
        <v>0</v>
      </c>
      <c r="R299" s="487">
        <f t="shared" ca="1" si="528"/>
        <v>0</v>
      </c>
      <c r="S299" s="487">
        <f t="shared" ca="1" si="528"/>
        <v>0</v>
      </c>
      <c r="T299" s="487">
        <f t="shared" ca="1" si="528"/>
        <v>0</v>
      </c>
      <c r="U299" s="487">
        <f t="shared" ca="1" si="528"/>
        <v>4.6831529849320257E-2</v>
      </c>
      <c r="V299" s="487">
        <f t="shared" ca="1" si="528"/>
        <v>0.20209603428064524</v>
      </c>
      <c r="W299" s="487">
        <f t="shared" ca="1" si="528"/>
        <v>0.36046582880059669</v>
      </c>
      <c r="X299" s="487">
        <f t="shared" ca="1" si="528"/>
        <v>0.52200301921094716</v>
      </c>
      <c r="Y299" s="487">
        <f t="shared" ca="1" si="528"/>
        <v>0.68677095342950456</v>
      </c>
      <c r="Z299" s="487">
        <f t="shared" ca="1" si="528"/>
        <v>0.85483424633243321</v>
      </c>
      <c r="AA299" s="487">
        <f t="shared" ca="1" si="528"/>
        <v>1.0262588050934205</v>
      </c>
      <c r="AB299" s="487">
        <f t="shared" ca="1" si="528"/>
        <v>1.201004163584207</v>
      </c>
      <c r="AC299" s="487">
        <f t="shared" ca="1" si="528"/>
        <v>1.3785134381820849</v>
      </c>
      <c r="AD299" s="487">
        <f t="shared" ca="1" si="528"/>
        <v>1.5460619103131337</v>
      </c>
      <c r="AE299" s="487">
        <f t="shared" ca="1" si="528"/>
        <v>1.6885616544263866</v>
      </c>
      <c r="AF299" s="487">
        <f t="shared" ca="1" si="528"/>
        <v>1.8323789611864558</v>
      </c>
      <c r="AG299" s="487">
        <f t="shared" ca="1" si="528"/>
        <v>1.9774953022318009</v>
      </c>
      <c r="AH299" s="487">
        <f t="shared" ca="1" si="528"/>
        <v>2.1238908162162553</v>
      </c>
      <c r="AI299" s="487">
        <f t="shared" ca="1" si="528"/>
        <v>2.2715442816965647</v>
      </c>
      <c r="AJ299" s="487">
        <f t="shared" ca="1" si="528"/>
        <v>2.4084540573636106</v>
      </c>
      <c r="AK299" s="487">
        <f t="shared" ref="AK299:BH299" ca="1" si="529">AK$341</f>
        <v>2.5468498351950295</v>
      </c>
      <c r="AL299" s="487">
        <f t="shared" ca="1" si="529"/>
        <v>2.6867172652620419</v>
      </c>
      <c r="AM299" s="487">
        <f t="shared" ca="1" si="529"/>
        <v>2.8280414936138674</v>
      </c>
      <c r="AN299" s="487">
        <f t="shared" ca="1" si="529"/>
        <v>2.9708074507492443</v>
      </c>
      <c r="AO299" s="487">
        <f t="shared" ca="1" si="529"/>
        <v>3.1150002875829701</v>
      </c>
      <c r="AP299" s="487">
        <f t="shared" ca="1" si="529"/>
        <v>3.2620093347038117</v>
      </c>
      <c r="AQ299" s="487">
        <f t="shared" ca="1" si="529"/>
        <v>3.412265988739994</v>
      </c>
      <c r="AR299" s="487">
        <f t="shared" ca="1" si="529"/>
        <v>3.5658611222089229</v>
      </c>
      <c r="AS299" s="487">
        <f t="shared" ca="1" si="529"/>
        <v>3.7228977419896703</v>
      </c>
      <c r="AT299" s="487">
        <f t="shared" ca="1" si="529"/>
        <v>3.8834990881142439</v>
      </c>
      <c r="AU299" s="487">
        <f t="shared" ca="1" si="529"/>
        <v>4.0478274591220176</v>
      </c>
      <c r="AV299" s="487">
        <f t="shared" ca="1" si="529"/>
        <v>4.21614052951369</v>
      </c>
      <c r="AW299" s="487">
        <f t="shared" ca="1" si="529"/>
        <v>4.3890723412616151</v>
      </c>
      <c r="AX299" s="487">
        <f t="shared" ca="1" si="529"/>
        <v>4.5744317155607295</v>
      </c>
      <c r="AY299" s="487">
        <f t="shared" ca="1" si="529"/>
        <v>4.8440380041853262</v>
      </c>
      <c r="AZ299" s="487">
        <f t="shared" ca="1" si="529"/>
        <v>4.8440380041853262</v>
      </c>
      <c r="BA299" s="487">
        <f t="shared" ca="1" si="529"/>
        <v>4.8440380041853262</v>
      </c>
      <c r="BB299" s="487">
        <f t="shared" ca="1" si="529"/>
        <v>4.8440380041853262</v>
      </c>
      <c r="BC299" s="487">
        <f t="shared" ca="1" si="529"/>
        <v>4.8440380041853262</v>
      </c>
      <c r="BD299" s="487">
        <f t="shared" ca="1" si="529"/>
        <v>4.8440380041853262</v>
      </c>
      <c r="BE299" s="487">
        <f t="shared" ca="1" si="529"/>
        <v>4.8440380041853262</v>
      </c>
      <c r="BF299" s="487">
        <f t="shared" ca="1" si="529"/>
        <v>4.8440380041853262</v>
      </c>
      <c r="BG299" s="487">
        <f t="shared" ca="1" si="529"/>
        <v>4.8440380041853262</v>
      </c>
      <c r="BH299" s="487">
        <f t="shared" ca="1" si="529"/>
        <v>4.8440380041853262</v>
      </c>
    </row>
    <row r="300" spans="1:60" s="492" customFormat="1" ht="12.9" customHeight="1" x14ac:dyDescent="0.3">
      <c r="A300" s="516"/>
      <c r="B300" s="472"/>
      <c r="C300" s="473"/>
      <c r="D300" s="680"/>
      <c r="E300" s="289" t="s">
        <v>779</v>
      </c>
      <c r="F300" s="289"/>
      <c r="G300" s="289" t="s">
        <v>335</v>
      </c>
      <c r="H300" s="289" t="s">
        <v>780</v>
      </c>
      <c r="I300" s="289"/>
      <c r="J300" s="289"/>
      <c r="K300" s="289">
        <f t="shared" ref="K300:AP300" si="530" xml:space="preserve"> IF( K299 &lt; $F294, 1, IF( K299 &gt;= $F295, 3, 2))</f>
        <v>1</v>
      </c>
      <c r="L300" s="289">
        <f t="shared" ca="1" si="530"/>
        <v>1</v>
      </c>
      <c r="M300" s="289">
        <f t="shared" ca="1" si="530"/>
        <v>1</v>
      </c>
      <c r="N300" s="289">
        <f t="shared" ca="1" si="530"/>
        <v>1</v>
      </c>
      <c r="O300" s="289">
        <f t="shared" ca="1" si="530"/>
        <v>1</v>
      </c>
      <c r="P300" s="289">
        <f t="shared" ca="1" si="530"/>
        <v>1</v>
      </c>
      <c r="Q300" s="289">
        <f t="shared" ca="1" si="530"/>
        <v>1</v>
      </c>
      <c r="R300" s="289">
        <f t="shared" ca="1" si="530"/>
        <v>1</v>
      </c>
      <c r="S300" s="289">
        <f t="shared" ca="1" si="530"/>
        <v>1</v>
      </c>
      <c r="T300" s="289">
        <f t="shared" ca="1" si="530"/>
        <v>1</v>
      </c>
      <c r="U300" s="289">
        <f t="shared" ca="1" si="530"/>
        <v>1</v>
      </c>
      <c r="V300" s="289">
        <f t="shared" ca="1" si="530"/>
        <v>1</v>
      </c>
      <c r="W300" s="289">
        <f t="shared" ca="1" si="530"/>
        <v>1</v>
      </c>
      <c r="X300" s="289">
        <f t="shared" ca="1" si="530"/>
        <v>1</v>
      </c>
      <c r="Y300" s="289">
        <f t="shared" ca="1" si="530"/>
        <v>1</v>
      </c>
      <c r="Z300" s="289">
        <f t="shared" ca="1" si="530"/>
        <v>1</v>
      </c>
      <c r="AA300" s="289">
        <f t="shared" ca="1" si="530"/>
        <v>2</v>
      </c>
      <c r="AB300" s="289">
        <f t="shared" ca="1" si="530"/>
        <v>2</v>
      </c>
      <c r="AC300" s="289">
        <f t="shared" ca="1" si="530"/>
        <v>2</v>
      </c>
      <c r="AD300" s="289">
        <f t="shared" ca="1" si="530"/>
        <v>2</v>
      </c>
      <c r="AE300" s="289">
        <f t="shared" ca="1" si="530"/>
        <v>2</v>
      </c>
      <c r="AF300" s="289">
        <f t="shared" ca="1" si="530"/>
        <v>2</v>
      </c>
      <c r="AG300" s="289">
        <f t="shared" ca="1" si="530"/>
        <v>2</v>
      </c>
      <c r="AH300" s="289">
        <f t="shared" ca="1" si="530"/>
        <v>2</v>
      </c>
      <c r="AI300" s="289">
        <f t="shared" ca="1" si="530"/>
        <v>2</v>
      </c>
      <c r="AJ300" s="289">
        <f t="shared" ca="1" si="530"/>
        <v>2</v>
      </c>
      <c r="AK300" s="289">
        <f t="shared" ca="1" si="530"/>
        <v>2</v>
      </c>
      <c r="AL300" s="289">
        <f t="shared" ca="1" si="530"/>
        <v>2</v>
      </c>
      <c r="AM300" s="289">
        <f t="shared" ca="1" si="530"/>
        <v>2</v>
      </c>
      <c r="AN300" s="289">
        <f t="shared" ca="1" si="530"/>
        <v>2</v>
      </c>
      <c r="AO300" s="289">
        <f t="shared" ca="1" si="530"/>
        <v>3</v>
      </c>
      <c r="AP300" s="289">
        <f t="shared" ca="1" si="530"/>
        <v>3</v>
      </c>
      <c r="AQ300" s="289">
        <f t="shared" ref="AQ300:BH300" ca="1" si="531" xml:space="preserve"> IF( AQ299 &lt; $F294, 1, IF( AQ299 &gt;= $F295, 3, 2))</f>
        <v>3</v>
      </c>
      <c r="AR300" s="289">
        <f t="shared" ca="1" si="531"/>
        <v>3</v>
      </c>
      <c r="AS300" s="289">
        <f t="shared" ca="1" si="531"/>
        <v>3</v>
      </c>
      <c r="AT300" s="289">
        <f t="shared" ca="1" si="531"/>
        <v>3</v>
      </c>
      <c r="AU300" s="289">
        <f t="shared" ca="1" si="531"/>
        <v>3</v>
      </c>
      <c r="AV300" s="289">
        <f t="shared" ca="1" si="531"/>
        <v>3</v>
      </c>
      <c r="AW300" s="289">
        <f t="shared" ca="1" si="531"/>
        <v>3</v>
      </c>
      <c r="AX300" s="289">
        <f t="shared" ca="1" si="531"/>
        <v>3</v>
      </c>
      <c r="AY300" s="289">
        <f t="shared" ca="1" si="531"/>
        <v>3</v>
      </c>
      <c r="AZ300" s="289">
        <f t="shared" ca="1" si="531"/>
        <v>3</v>
      </c>
      <c r="BA300" s="289">
        <f t="shared" ca="1" si="531"/>
        <v>3</v>
      </c>
      <c r="BB300" s="289">
        <f t="shared" ca="1" si="531"/>
        <v>3</v>
      </c>
      <c r="BC300" s="289">
        <f t="shared" ca="1" si="531"/>
        <v>3</v>
      </c>
      <c r="BD300" s="289">
        <f t="shared" ca="1" si="531"/>
        <v>3</v>
      </c>
      <c r="BE300" s="289">
        <f t="shared" ca="1" si="531"/>
        <v>3</v>
      </c>
      <c r="BF300" s="289">
        <f t="shared" ca="1" si="531"/>
        <v>3</v>
      </c>
      <c r="BG300" s="289">
        <f t="shared" ca="1" si="531"/>
        <v>3</v>
      </c>
      <c r="BH300" s="289">
        <f t="shared" ca="1" si="531"/>
        <v>3</v>
      </c>
    </row>
    <row r="301" spans="1:60" s="498" customFormat="1" ht="12.9" customHeight="1" x14ac:dyDescent="0.3">
      <c r="A301" s="521"/>
      <c r="B301" s="509"/>
      <c r="C301" s="510"/>
      <c r="D301" s="684"/>
      <c r="E301" s="511" t="s">
        <v>781</v>
      </c>
      <c r="F301" s="511"/>
      <c r="G301" s="511" t="s">
        <v>82</v>
      </c>
      <c r="H301" s="511"/>
      <c r="I301" s="511"/>
      <c r="J301" s="511"/>
      <c r="K301" s="511">
        <f t="shared" ref="K301:AP301" si="532" xml:space="preserve"> IF( K300 = 1, $F292, IF( K300 = 2, $F292 + (K299 - $F294) * $F296 / $F297, $F293))</f>
        <v>0.3</v>
      </c>
      <c r="L301" s="511">
        <f t="shared" ca="1" si="532"/>
        <v>0.3</v>
      </c>
      <c r="M301" s="511">
        <f t="shared" ca="1" si="532"/>
        <v>0.3</v>
      </c>
      <c r="N301" s="511">
        <f t="shared" ca="1" si="532"/>
        <v>0.3</v>
      </c>
      <c r="O301" s="511">
        <f t="shared" ca="1" si="532"/>
        <v>0.3</v>
      </c>
      <c r="P301" s="511">
        <f t="shared" ca="1" si="532"/>
        <v>0.3</v>
      </c>
      <c r="Q301" s="511">
        <f t="shared" ca="1" si="532"/>
        <v>0.3</v>
      </c>
      <c r="R301" s="511">
        <f t="shared" ca="1" si="532"/>
        <v>0.3</v>
      </c>
      <c r="S301" s="511">
        <f t="shared" ca="1" si="532"/>
        <v>0.3</v>
      </c>
      <c r="T301" s="511">
        <f t="shared" ca="1" si="532"/>
        <v>0.3</v>
      </c>
      <c r="U301" s="511">
        <f t="shared" ca="1" si="532"/>
        <v>0.3</v>
      </c>
      <c r="V301" s="511">
        <f t="shared" ca="1" si="532"/>
        <v>0.3</v>
      </c>
      <c r="W301" s="511">
        <f t="shared" ca="1" si="532"/>
        <v>0.3</v>
      </c>
      <c r="X301" s="511">
        <f t="shared" ca="1" si="532"/>
        <v>0.3</v>
      </c>
      <c r="Y301" s="511">
        <f t="shared" ca="1" si="532"/>
        <v>0.3</v>
      </c>
      <c r="Z301" s="511">
        <f t="shared" ca="1" si="532"/>
        <v>0.3</v>
      </c>
      <c r="AA301" s="511">
        <f t="shared" ca="1" si="532"/>
        <v>0.30131294025467104</v>
      </c>
      <c r="AB301" s="511">
        <f t="shared" ca="1" si="532"/>
        <v>0.31005020817921036</v>
      </c>
      <c r="AC301" s="511">
        <f t="shared" ca="1" si="532"/>
        <v>0.31892567190910426</v>
      </c>
      <c r="AD301" s="511">
        <f t="shared" ca="1" si="532"/>
        <v>0.32730309551565667</v>
      </c>
      <c r="AE301" s="511">
        <f t="shared" ca="1" si="532"/>
        <v>0.33442808272131935</v>
      </c>
      <c r="AF301" s="511">
        <f t="shared" ca="1" si="532"/>
        <v>0.3416189480593228</v>
      </c>
      <c r="AG301" s="511">
        <f t="shared" ca="1" si="532"/>
        <v>0.34887476511159005</v>
      </c>
      <c r="AH301" s="511">
        <f t="shared" ca="1" si="532"/>
        <v>0.35619454081081275</v>
      </c>
      <c r="AI301" s="511">
        <f t="shared" ca="1" si="532"/>
        <v>0.36357721408482824</v>
      </c>
      <c r="AJ301" s="511">
        <f t="shared" ca="1" si="532"/>
        <v>0.37042270286818058</v>
      </c>
      <c r="AK301" s="511">
        <f t="shared" ca="1" si="532"/>
        <v>0.37734249175975149</v>
      </c>
      <c r="AL301" s="511">
        <f t="shared" ca="1" si="532"/>
        <v>0.3843358632631021</v>
      </c>
      <c r="AM301" s="511">
        <f t="shared" ca="1" si="532"/>
        <v>0.39140207468069338</v>
      </c>
      <c r="AN301" s="511">
        <f t="shared" ca="1" si="532"/>
        <v>0.39854037253746222</v>
      </c>
      <c r="AO301" s="511">
        <f t="shared" ca="1" si="532"/>
        <v>0.4</v>
      </c>
      <c r="AP301" s="511">
        <f t="shared" ca="1" si="532"/>
        <v>0.4</v>
      </c>
      <c r="AQ301" s="511">
        <f t="shared" ref="AQ301:BH301" ca="1" si="533" xml:space="preserve"> IF( AQ300 = 1, $F292, IF( AQ300 = 2, $F292 + (AQ299 - $F294) * $F296 / $F297, $F293))</f>
        <v>0.4</v>
      </c>
      <c r="AR301" s="511">
        <f t="shared" ca="1" si="533"/>
        <v>0.4</v>
      </c>
      <c r="AS301" s="511">
        <f t="shared" ca="1" si="533"/>
        <v>0.4</v>
      </c>
      <c r="AT301" s="511">
        <f t="shared" ca="1" si="533"/>
        <v>0.4</v>
      </c>
      <c r="AU301" s="511">
        <f t="shared" ca="1" si="533"/>
        <v>0.4</v>
      </c>
      <c r="AV301" s="511">
        <f t="shared" ca="1" si="533"/>
        <v>0.4</v>
      </c>
      <c r="AW301" s="511">
        <f t="shared" ca="1" si="533"/>
        <v>0.4</v>
      </c>
      <c r="AX301" s="511">
        <f t="shared" ca="1" si="533"/>
        <v>0.4</v>
      </c>
      <c r="AY301" s="511">
        <f t="shared" ca="1" si="533"/>
        <v>0.4</v>
      </c>
      <c r="AZ301" s="511">
        <f t="shared" ca="1" si="533"/>
        <v>0.4</v>
      </c>
      <c r="BA301" s="511">
        <f t="shared" ca="1" si="533"/>
        <v>0.4</v>
      </c>
      <c r="BB301" s="511">
        <f t="shared" ca="1" si="533"/>
        <v>0.4</v>
      </c>
      <c r="BC301" s="511">
        <f t="shared" ca="1" si="533"/>
        <v>0.4</v>
      </c>
      <c r="BD301" s="511">
        <f t="shared" ca="1" si="533"/>
        <v>0.4</v>
      </c>
      <c r="BE301" s="511">
        <f t="shared" ca="1" si="533"/>
        <v>0.4</v>
      </c>
      <c r="BF301" s="511">
        <f t="shared" ca="1" si="533"/>
        <v>0.4</v>
      </c>
      <c r="BG301" s="511">
        <f t="shared" ca="1" si="533"/>
        <v>0.4</v>
      </c>
      <c r="BH301" s="511">
        <f t="shared" ca="1" si="533"/>
        <v>0.4</v>
      </c>
    </row>
    <row r="302" spans="1:60" s="492" customFormat="1" ht="12.9" customHeight="1" x14ac:dyDescent="0.3">
      <c r="A302" s="516"/>
      <c r="B302" s="679"/>
      <c r="C302" s="685"/>
      <c r="D302" s="610"/>
      <c r="E302" s="289"/>
      <c r="F302" s="289"/>
      <c r="G302" s="289"/>
      <c r="H302" s="289"/>
      <c r="I302" s="289"/>
      <c r="J302" s="289"/>
      <c r="K302" s="289"/>
      <c r="L302" s="289"/>
      <c r="M302" s="289"/>
      <c r="N302" s="289"/>
      <c r="O302" s="289"/>
      <c r="P302" s="289"/>
      <c r="Q302" s="289"/>
      <c r="R302" s="289"/>
      <c r="S302" s="289"/>
      <c r="T302" s="289"/>
      <c r="U302" s="289"/>
      <c r="V302" s="289"/>
      <c r="W302" s="289"/>
      <c r="X302" s="289"/>
      <c r="Y302" s="289"/>
      <c r="Z302" s="289"/>
      <c r="AA302" s="289"/>
      <c r="AB302" s="289"/>
      <c r="AC302" s="289"/>
      <c r="AD302" s="289"/>
      <c r="AE302" s="289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9"/>
      <c r="AP302" s="289"/>
      <c r="AQ302" s="289"/>
      <c r="AR302" s="289"/>
      <c r="AS302" s="289"/>
      <c r="AT302" s="289"/>
      <c r="AU302" s="289"/>
      <c r="AV302" s="289"/>
      <c r="AW302" s="289"/>
      <c r="AX302" s="289"/>
      <c r="AY302" s="289"/>
      <c r="AZ302" s="289"/>
      <c r="BA302" s="289"/>
      <c r="BB302" s="289"/>
      <c r="BC302" s="289"/>
      <c r="BD302" s="289"/>
      <c r="BE302" s="289"/>
      <c r="BF302" s="289"/>
      <c r="BG302" s="289"/>
      <c r="BH302" s="289"/>
    </row>
    <row r="303" spans="1:60" s="492" customFormat="1" ht="12.9" customHeight="1" x14ac:dyDescent="0.3">
      <c r="A303" s="516"/>
      <c r="B303" s="679"/>
      <c r="C303" s="685"/>
      <c r="D303" s="610"/>
      <c r="E303" s="289" t="str">
        <f t="shared" ref="E303:AJ303" si="534">E289</f>
        <v>Profit Petroleum - Contractor, to be shared with government</v>
      </c>
      <c r="F303" s="289">
        <f t="shared" si="534"/>
        <v>0</v>
      </c>
      <c r="G303" s="289" t="str">
        <f t="shared" si="534"/>
        <v>$ mn</v>
      </c>
      <c r="H303" s="289">
        <f t="shared" si="534"/>
        <v>0</v>
      </c>
      <c r="I303" s="289">
        <f t="shared" ca="1" si="534"/>
        <v>21104.673733367119</v>
      </c>
      <c r="J303" s="289">
        <f t="shared" si="534"/>
        <v>0</v>
      </c>
      <c r="K303" s="289">
        <f t="shared" ca="1" si="534"/>
        <v>0</v>
      </c>
      <c r="L303" s="289">
        <f t="shared" ca="1" si="534"/>
        <v>0</v>
      </c>
      <c r="M303" s="289">
        <f t="shared" ca="1" si="534"/>
        <v>0</v>
      </c>
      <c r="N303" s="289">
        <f t="shared" ca="1" si="534"/>
        <v>0</v>
      </c>
      <c r="O303" s="289">
        <f t="shared" ca="1" si="534"/>
        <v>0</v>
      </c>
      <c r="P303" s="289">
        <f t="shared" ca="1" si="534"/>
        <v>0</v>
      </c>
      <c r="Q303" s="289">
        <f t="shared" ca="1" si="534"/>
        <v>0</v>
      </c>
      <c r="R303" s="289">
        <f t="shared" ca="1" si="534"/>
        <v>0</v>
      </c>
      <c r="S303" s="289">
        <f t="shared" ca="1" si="534"/>
        <v>0</v>
      </c>
      <c r="T303" s="289">
        <f t="shared" ca="1" si="534"/>
        <v>109.56196362193168</v>
      </c>
      <c r="U303" s="289">
        <f t="shared" ca="1" si="534"/>
        <v>271.40063560061384</v>
      </c>
      <c r="V303" s="289">
        <f t="shared" ca="1" si="534"/>
        <v>276.828648312626</v>
      </c>
      <c r="W303" s="289">
        <f t="shared" ca="1" si="534"/>
        <v>282.36522127887849</v>
      </c>
      <c r="X303" s="289">
        <f t="shared" ca="1" si="534"/>
        <v>288.01252570445604</v>
      </c>
      <c r="Y303" s="289">
        <f t="shared" ca="1" si="534"/>
        <v>293.77277621854523</v>
      </c>
      <c r="Z303" s="289">
        <f t="shared" ca="1" si="534"/>
        <v>299.64823174291621</v>
      </c>
      <c r="AA303" s="289">
        <f t="shared" ca="1" si="534"/>
        <v>305.64119637777446</v>
      </c>
      <c r="AB303" s="289">
        <f t="shared" ca="1" si="534"/>
        <v>311.75402030533007</v>
      </c>
      <c r="AC303" s="289">
        <f t="shared" ca="1" si="534"/>
        <v>467.00012932297233</v>
      </c>
      <c r="AD303" s="289">
        <f t="shared" ca="1" si="534"/>
        <v>787.47303225410542</v>
      </c>
      <c r="AE303" s="289">
        <f t="shared" ca="1" si="534"/>
        <v>803.184588646257</v>
      </c>
      <c r="AF303" s="289">
        <f t="shared" ca="1" si="534"/>
        <v>819.20848095360498</v>
      </c>
      <c r="AG303" s="289">
        <f t="shared" ca="1" si="534"/>
        <v>835.55086113382106</v>
      </c>
      <c r="AH303" s="289">
        <f t="shared" ca="1" si="534"/>
        <v>852.21799944569864</v>
      </c>
      <c r="AI303" s="289">
        <f t="shared" ca="1" si="534"/>
        <v>799.07855608697867</v>
      </c>
      <c r="AJ303" s="289">
        <f t="shared" ca="1" si="534"/>
        <v>816.43419783602621</v>
      </c>
      <c r="AK303" s="289">
        <f t="shared" ref="AK303:BH303" ca="1" si="535">AK289</f>
        <v>834.17859765237824</v>
      </c>
      <c r="AL303" s="289">
        <f t="shared" ca="1" si="535"/>
        <v>852.32691701123792</v>
      </c>
      <c r="AM303" s="289">
        <f t="shared" ca="1" si="535"/>
        <v>870.89693256165185</v>
      </c>
      <c r="AN303" s="289">
        <f t="shared" ca="1" si="535"/>
        <v>889.91013517612168</v>
      </c>
      <c r="AO303" s="289">
        <f t="shared" ca="1" si="535"/>
        <v>909.39351167484415</v>
      </c>
      <c r="AP303" s="289">
        <f t="shared" ca="1" si="535"/>
        <v>929.38259282456011</v>
      </c>
      <c r="AQ303" s="289">
        <f t="shared" ca="1" si="535"/>
        <v>949.92703088023984</v>
      </c>
      <c r="AR303" s="289">
        <f t="shared" ca="1" si="535"/>
        <v>971.10173571655889</v>
      </c>
      <c r="AS303" s="289">
        <f t="shared" ca="1" si="535"/>
        <v>993.03189199021108</v>
      </c>
      <c r="AT303" s="289">
        <f t="shared" ca="1" si="535"/>
        <v>1015.9595750024351</v>
      </c>
      <c r="AU303" s="289">
        <f t="shared" ca="1" si="535"/>
        <v>1040.4765930391973</v>
      </c>
      <c r="AV303" s="289">
        <f t="shared" ca="1" si="535"/>
        <v>1068.9198173932618</v>
      </c>
      <c r="AW303" s="289">
        <f t="shared" ca="1" si="535"/>
        <v>1145.8474174456921</v>
      </c>
      <c r="AX303" s="289">
        <f t="shared" ca="1" si="535"/>
        <v>14.187920156188511</v>
      </c>
      <c r="AY303" s="289">
        <f t="shared" ca="1" si="535"/>
        <v>0</v>
      </c>
      <c r="AZ303" s="289">
        <f t="shared" ca="1" si="535"/>
        <v>0</v>
      </c>
      <c r="BA303" s="289">
        <f t="shared" ca="1" si="535"/>
        <v>0</v>
      </c>
      <c r="BB303" s="289">
        <f t="shared" ca="1" si="535"/>
        <v>0</v>
      </c>
      <c r="BC303" s="289">
        <f t="shared" ca="1" si="535"/>
        <v>0</v>
      </c>
      <c r="BD303" s="289">
        <f t="shared" ca="1" si="535"/>
        <v>0</v>
      </c>
      <c r="BE303" s="289">
        <f t="shared" ca="1" si="535"/>
        <v>0</v>
      </c>
      <c r="BF303" s="289">
        <f t="shared" ca="1" si="535"/>
        <v>0</v>
      </c>
      <c r="BG303" s="289">
        <f t="shared" ca="1" si="535"/>
        <v>0</v>
      </c>
      <c r="BH303" s="289">
        <f t="shared" ca="1" si="535"/>
        <v>0</v>
      </c>
    </row>
    <row r="304" spans="1:60" s="736" customFormat="1" ht="12.9" customHeight="1" x14ac:dyDescent="0.3">
      <c r="A304" s="731"/>
      <c r="B304" s="732"/>
      <c r="C304" s="733"/>
      <c r="D304" s="734"/>
      <c r="E304" s="735" t="str">
        <f t="shared" ref="E304:AJ304" si="536">E301</f>
        <v>Government share of profit petroleum</v>
      </c>
      <c r="F304" s="735">
        <f t="shared" si="536"/>
        <v>0</v>
      </c>
      <c r="G304" s="735" t="str">
        <f t="shared" si="536"/>
        <v>%</v>
      </c>
      <c r="H304" s="735">
        <f t="shared" si="536"/>
        <v>0</v>
      </c>
      <c r="I304" s="735">
        <f t="shared" si="536"/>
        <v>0</v>
      </c>
      <c r="J304" s="735">
        <f t="shared" si="536"/>
        <v>0</v>
      </c>
      <c r="K304" s="735">
        <f t="shared" si="536"/>
        <v>0.3</v>
      </c>
      <c r="L304" s="735">
        <f t="shared" ca="1" si="536"/>
        <v>0.3</v>
      </c>
      <c r="M304" s="735">
        <f t="shared" ca="1" si="536"/>
        <v>0.3</v>
      </c>
      <c r="N304" s="735">
        <f t="shared" ca="1" si="536"/>
        <v>0.3</v>
      </c>
      <c r="O304" s="735">
        <f t="shared" ca="1" si="536"/>
        <v>0.3</v>
      </c>
      <c r="P304" s="735">
        <f t="shared" ca="1" si="536"/>
        <v>0.3</v>
      </c>
      <c r="Q304" s="735">
        <f t="shared" ca="1" si="536"/>
        <v>0.3</v>
      </c>
      <c r="R304" s="735">
        <f t="shared" ca="1" si="536"/>
        <v>0.3</v>
      </c>
      <c r="S304" s="735">
        <f t="shared" ca="1" si="536"/>
        <v>0.3</v>
      </c>
      <c r="T304" s="735">
        <f t="shared" ca="1" si="536"/>
        <v>0.3</v>
      </c>
      <c r="U304" s="735">
        <f t="shared" ca="1" si="536"/>
        <v>0.3</v>
      </c>
      <c r="V304" s="735">
        <f t="shared" ca="1" si="536"/>
        <v>0.3</v>
      </c>
      <c r="W304" s="735">
        <f t="shared" ca="1" si="536"/>
        <v>0.3</v>
      </c>
      <c r="X304" s="735">
        <f t="shared" ca="1" si="536"/>
        <v>0.3</v>
      </c>
      <c r="Y304" s="735">
        <f t="shared" ca="1" si="536"/>
        <v>0.3</v>
      </c>
      <c r="Z304" s="735">
        <f t="shared" ca="1" si="536"/>
        <v>0.3</v>
      </c>
      <c r="AA304" s="735">
        <f t="shared" ca="1" si="536"/>
        <v>0.30131294025467104</v>
      </c>
      <c r="AB304" s="735">
        <f t="shared" ca="1" si="536"/>
        <v>0.31005020817921036</v>
      </c>
      <c r="AC304" s="735">
        <f t="shared" ca="1" si="536"/>
        <v>0.31892567190910426</v>
      </c>
      <c r="AD304" s="735">
        <f t="shared" ca="1" si="536"/>
        <v>0.32730309551565667</v>
      </c>
      <c r="AE304" s="735">
        <f t="shared" ca="1" si="536"/>
        <v>0.33442808272131935</v>
      </c>
      <c r="AF304" s="735">
        <f t="shared" ca="1" si="536"/>
        <v>0.3416189480593228</v>
      </c>
      <c r="AG304" s="735">
        <f t="shared" ca="1" si="536"/>
        <v>0.34887476511159005</v>
      </c>
      <c r="AH304" s="735">
        <f t="shared" ca="1" si="536"/>
        <v>0.35619454081081275</v>
      </c>
      <c r="AI304" s="735">
        <f t="shared" ca="1" si="536"/>
        <v>0.36357721408482824</v>
      </c>
      <c r="AJ304" s="735">
        <f t="shared" ca="1" si="536"/>
        <v>0.37042270286818058</v>
      </c>
      <c r="AK304" s="735">
        <f t="shared" ref="AK304:BH304" ca="1" si="537">AK301</f>
        <v>0.37734249175975149</v>
      </c>
      <c r="AL304" s="735">
        <f t="shared" ca="1" si="537"/>
        <v>0.3843358632631021</v>
      </c>
      <c r="AM304" s="735">
        <f t="shared" ca="1" si="537"/>
        <v>0.39140207468069338</v>
      </c>
      <c r="AN304" s="735">
        <f t="shared" ca="1" si="537"/>
        <v>0.39854037253746222</v>
      </c>
      <c r="AO304" s="735">
        <f t="shared" ca="1" si="537"/>
        <v>0.4</v>
      </c>
      <c r="AP304" s="735">
        <f t="shared" ca="1" si="537"/>
        <v>0.4</v>
      </c>
      <c r="AQ304" s="735">
        <f t="shared" ca="1" si="537"/>
        <v>0.4</v>
      </c>
      <c r="AR304" s="735">
        <f t="shared" ca="1" si="537"/>
        <v>0.4</v>
      </c>
      <c r="AS304" s="735">
        <f t="shared" ca="1" si="537"/>
        <v>0.4</v>
      </c>
      <c r="AT304" s="735">
        <f t="shared" ca="1" si="537"/>
        <v>0.4</v>
      </c>
      <c r="AU304" s="735">
        <f t="shared" ca="1" si="537"/>
        <v>0.4</v>
      </c>
      <c r="AV304" s="735">
        <f t="shared" ca="1" si="537"/>
        <v>0.4</v>
      </c>
      <c r="AW304" s="735">
        <f t="shared" ca="1" si="537"/>
        <v>0.4</v>
      </c>
      <c r="AX304" s="735">
        <f t="shared" ca="1" si="537"/>
        <v>0.4</v>
      </c>
      <c r="AY304" s="735">
        <f t="shared" ca="1" si="537"/>
        <v>0.4</v>
      </c>
      <c r="AZ304" s="735">
        <f t="shared" ca="1" si="537"/>
        <v>0.4</v>
      </c>
      <c r="BA304" s="735">
        <f t="shared" ca="1" si="537"/>
        <v>0.4</v>
      </c>
      <c r="BB304" s="735">
        <f t="shared" ca="1" si="537"/>
        <v>0.4</v>
      </c>
      <c r="BC304" s="735">
        <f t="shared" ca="1" si="537"/>
        <v>0.4</v>
      </c>
      <c r="BD304" s="735">
        <f t="shared" ca="1" si="537"/>
        <v>0.4</v>
      </c>
      <c r="BE304" s="735">
        <f t="shared" ca="1" si="537"/>
        <v>0.4</v>
      </c>
      <c r="BF304" s="735">
        <f t="shared" ca="1" si="537"/>
        <v>0.4</v>
      </c>
      <c r="BG304" s="735">
        <f t="shared" ca="1" si="537"/>
        <v>0.4</v>
      </c>
      <c r="BH304" s="735">
        <f t="shared" ca="1" si="537"/>
        <v>0.4</v>
      </c>
    </row>
    <row r="305" spans="1:60" s="508" customFormat="1" ht="12.9" customHeight="1" x14ac:dyDescent="0.3">
      <c r="A305" s="474"/>
      <c r="B305" s="694"/>
      <c r="C305" s="695"/>
      <c r="D305" s="696"/>
      <c r="E305" s="474" t="s">
        <v>782</v>
      </c>
      <c r="F305" s="474"/>
      <c r="G305" s="474" t="s">
        <v>74</v>
      </c>
      <c r="H305" s="474" t="s">
        <v>737</v>
      </c>
      <c r="I305" s="474">
        <f ca="1" xml:space="preserve"> SUM(K305:BH305)</f>
        <v>7831.5639363198634</v>
      </c>
      <c r="J305" s="474"/>
      <c r="K305" s="474">
        <f t="shared" ref="K305:AP305" ca="1" si="538" xml:space="preserve"> K303 * K304</f>
        <v>0</v>
      </c>
      <c r="L305" s="474">
        <f t="shared" ca="1" si="538"/>
        <v>0</v>
      </c>
      <c r="M305" s="474">
        <f t="shared" ca="1" si="538"/>
        <v>0</v>
      </c>
      <c r="N305" s="474">
        <f t="shared" ca="1" si="538"/>
        <v>0</v>
      </c>
      <c r="O305" s="474">
        <f t="shared" ca="1" si="538"/>
        <v>0</v>
      </c>
      <c r="P305" s="474">
        <f t="shared" ca="1" si="538"/>
        <v>0</v>
      </c>
      <c r="Q305" s="474">
        <f t="shared" ca="1" si="538"/>
        <v>0</v>
      </c>
      <c r="R305" s="474">
        <f t="shared" ca="1" si="538"/>
        <v>0</v>
      </c>
      <c r="S305" s="474">
        <f t="shared" ca="1" si="538"/>
        <v>0</v>
      </c>
      <c r="T305" s="474">
        <f t="shared" ca="1" si="538"/>
        <v>32.868589086579505</v>
      </c>
      <c r="U305" s="474">
        <f t="shared" ca="1" si="538"/>
        <v>81.420190680184149</v>
      </c>
      <c r="V305" s="474">
        <f t="shared" ca="1" si="538"/>
        <v>83.048594493787803</v>
      </c>
      <c r="W305" s="474">
        <f t="shared" ca="1" si="538"/>
        <v>84.709566383663542</v>
      </c>
      <c r="X305" s="474">
        <f t="shared" ca="1" si="538"/>
        <v>86.403757711336809</v>
      </c>
      <c r="Y305" s="474">
        <f t="shared" ca="1" si="538"/>
        <v>88.131832865563567</v>
      </c>
      <c r="Z305" s="474">
        <f t="shared" ca="1" si="538"/>
        <v>89.894469522874857</v>
      </c>
      <c r="AA305" s="474">
        <f t="shared" ca="1" si="538"/>
        <v>92.093647543542531</v>
      </c>
      <c r="AB305" s="474">
        <f t="shared" ca="1" si="538"/>
        <v>96.659398896373361</v>
      </c>
      <c r="AC305" s="474">
        <f t="shared" ca="1" si="538"/>
        <v>148.93833002596753</v>
      </c>
      <c r="AD305" s="474">
        <f t="shared" ca="1" si="538"/>
        <v>257.74236109186927</v>
      </c>
      <c r="AE305" s="474">
        <f t="shared" ca="1" si="538"/>
        <v>268.60748205227929</v>
      </c>
      <c r="AF305" s="474">
        <f t="shared" ca="1" si="538"/>
        <v>279.85713950464628</v>
      </c>
      <c r="AG305" s="474">
        <f t="shared" ca="1" si="538"/>
        <v>291.5026104168486</v>
      </c>
      <c r="AH305" s="474">
        <f t="shared" ca="1" si="538"/>
        <v>303.55539898327009</v>
      </c>
      <c r="AI305" s="474">
        <f t="shared" ca="1" si="538"/>
        <v>290.52675525703086</v>
      </c>
      <c r="AJ305" s="474">
        <f t="shared" ca="1" si="538"/>
        <v>302.42576227643571</v>
      </c>
      <c r="AK305" s="474">
        <f t="shared" ca="1" si="538"/>
        <v>314.77103061080356</v>
      </c>
      <c r="AL305" s="474">
        <f t="shared" ca="1" si="538"/>
        <v>327.57980143189252</v>
      </c>
      <c r="AM305" s="474">
        <f t="shared" ca="1" si="538"/>
        <v>340.87086623768243</v>
      </c>
      <c r="AN305" s="474">
        <f t="shared" ca="1" si="538"/>
        <v>354.66511679795491</v>
      </c>
      <c r="AO305" s="474">
        <f t="shared" ca="1" si="538"/>
        <v>363.75740466993767</v>
      </c>
      <c r="AP305" s="474">
        <f t="shared" ca="1" si="538"/>
        <v>371.75303712982407</v>
      </c>
      <c r="AQ305" s="474">
        <f t="shared" ref="AQ305:BH305" ca="1" si="539" xml:space="preserve"> AQ303 * AQ304</f>
        <v>379.97081235209595</v>
      </c>
      <c r="AR305" s="474">
        <f t="shared" ca="1" si="539"/>
        <v>388.44069428662357</v>
      </c>
      <c r="AS305" s="474">
        <f t="shared" ca="1" si="539"/>
        <v>397.21275679608448</v>
      </c>
      <c r="AT305" s="474">
        <f t="shared" ca="1" si="539"/>
        <v>406.38383000097406</v>
      </c>
      <c r="AU305" s="474">
        <f t="shared" ca="1" si="539"/>
        <v>416.19063721567892</v>
      </c>
      <c r="AV305" s="474">
        <f t="shared" ca="1" si="539"/>
        <v>427.56792695730473</v>
      </c>
      <c r="AW305" s="474">
        <f t="shared" ca="1" si="539"/>
        <v>458.33896697827686</v>
      </c>
      <c r="AX305" s="474">
        <f t="shared" ca="1" si="539"/>
        <v>5.6751680624754046</v>
      </c>
      <c r="AY305" s="474">
        <f t="shared" ca="1" si="539"/>
        <v>0</v>
      </c>
      <c r="AZ305" s="474">
        <f t="shared" ca="1" si="539"/>
        <v>0</v>
      </c>
      <c r="BA305" s="474">
        <f t="shared" ca="1" si="539"/>
        <v>0</v>
      </c>
      <c r="BB305" s="474">
        <f t="shared" ca="1" si="539"/>
        <v>0</v>
      </c>
      <c r="BC305" s="474">
        <f t="shared" ca="1" si="539"/>
        <v>0</v>
      </c>
      <c r="BD305" s="474">
        <f t="shared" ca="1" si="539"/>
        <v>0</v>
      </c>
      <c r="BE305" s="474">
        <f t="shared" ca="1" si="539"/>
        <v>0</v>
      </c>
      <c r="BF305" s="474">
        <f t="shared" ca="1" si="539"/>
        <v>0</v>
      </c>
      <c r="BG305" s="474">
        <f t="shared" ca="1" si="539"/>
        <v>0</v>
      </c>
      <c r="BH305" s="474">
        <f t="shared" ca="1" si="539"/>
        <v>0</v>
      </c>
    </row>
    <row r="306" spans="1:60" s="492" customFormat="1" ht="12.9" customHeight="1" x14ac:dyDescent="0.3">
      <c r="A306" s="516"/>
      <c r="B306" s="679"/>
      <c r="C306" s="685"/>
      <c r="D306" s="610"/>
      <c r="E306" s="691" t="s">
        <v>783</v>
      </c>
      <c r="F306" s="691"/>
      <c r="G306" s="691" t="s">
        <v>74</v>
      </c>
      <c r="H306" s="691"/>
      <c r="I306" s="691">
        <f ca="1" xml:space="preserve"> SUM(K306:BH306)</f>
        <v>13273.109797047251</v>
      </c>
      <c r="J306" s="691"/>
      <c r="K306" s="691">
        <f t="shared" ref="K306:AP306" ca="1" si="540" xml:space="preserve"> K303 - K305</f>
        <v>0</v>
      </c>
      <c r="L306" s="691">
        <f t="shared" ca="1" si="540"/>
        <v>0</v>
      </c>
      <c r="M306" s="691">
        <f t="shared" ca="1" si="540"/>
        <v>0</v>
      </c>
      <c r="N306" s="691">
        <f t="shared" ca="1" si="540"/>
        <v>0</v>
      </c>
      <c r="O306" s="691">
        <f t="shared" ca="1" si="540"/>
        <v>0</v>
      </c>
      <c r="P306" s="691">
        <f t="shared" ca="1" si="540"/>
        <v>0</v>
      </c>
      <c r="Q306" s="691">
        <f t="shared" ca="1" si="540"/>
        <v>0</v>
      </c>
      <c r="R306" s="691">
        <f t="shared" ca="1" si="540"/>
        <v>0</v>
      </c>
      <c r="S306" s="691">
        <f t="shared" ca="1" si="540"/>
        <v>0</v>
      </c>
      <c r="T306" s="691">
        <f t="shared" ca="1" si="540"/>
        <v>76.693374535352177</v>
      </c>
      <c r="U306" s="691">
        <f t="shared" ca="1" si="540"/>
        <v>189.9804449204297</v>
      </c>
      <c r="V306" s="691">
        <f t="shared" ca="1" si="540"/>
        <v>193.78005381883821</v>
      </c>
      <c r="W306" s="691">
        <f t="shared" ca="1" si="540"/>
        <v>197.65565489521495</v>
      </c>
      <c r="X306" s="691">
        <f t="shared" ca="1" si="540"/>
        <v>201.60876799311922</v>
      </c>
      <c r="Y306" s="691">
        <f t="shared" ca="1" si="540"/>
        <v>205.64094335298165</v>
      </c>
      <c r="Z306" s="691">
        <f t="shared" ca="1" si="540"/>
        <v>209.75376222004135</v>
      </c>
      <c r="AA306" s="691">
        <f t="shared" ca="1" si="540"/>
        <v>213.54754883423192</v>
      </c>
      <c r="AB306" s="691">
        <f t="shared" ca="1" si="540"/>
        <v>215.0946214089567</v>
      </c>
      <c r="AC306" s="691">
        <f t="shared" ca="1" si="540"/>
        <v>318.06179929700477</v>
      </c>
      <c r="AD306" s="691">
        <f t="shared" ca="1" si="540"/>
        <v>529.73067116223615</v>
      </c>
      <c r="AE306" s="691">
        <f t="shared" ca="1" si="540"/>
        <v>534.57710659397776</v>
      </c>
      <c r="AF306" s="691">
        <f t="shared" ca="1" si="540"/>
        <v>539.35134144895869</v>
      </c>
      <c r="AG306" s="691">
        <f t="shared" ca="1" si="540"/>
        <v>544.04825071697246</v>
      </c>
      <c r="AH306" s="691">
        <f t="shared" ca="1" si="540"/>
        <v>548.6626004624286</v>
      </c>
      <c r="AI306" s="691">
        <f t="shared" ca="1" si="540"/>
        <v>508.55180082994781</v>
      </c>
      <c r="AJ306" s="691">
        <f t="shared" ca="1" si="540"/>
        <v>514.00843555959045</v>
      </c>
      <c r="AK306" s="691">
        <f t="shared" ca="1" si="540"/>
        <v>519.40756704157468</v>
      </c>
      <c r="AL306" s="691">
        <f t="shared" ca="1" si="540"/>
        <v>524.7471155793454</v>
      </c>
      <c r="AM306" s="691">
        <f t="shared" ca="1" si="540"/>
        <v>530.02606632396942</v>
      </c>
      <c r="AN306" s="691">
        <f t="shared" ca="1" si="540"/>
        <v>535.24501837816683</v>
      </c>
      <c r="AO306" s="691">
        <f t="shared" ca="1" si="540"/>
        <v>545.63610700490653</v>
      </c>
      <c r="AP306" s="691">
        <f t="shared" ca="1" si="540"/>
        <v>557.62955569473604</v>
      </c>
      <c r="AQ306" s="691">
        <f t="shared" ref="AQ306:BH306" ca="1" si="541" xml:space="preserve"> AQ303 - AQ305</f>
        <v>569.95621852814384</v>
      </c>
      <c r="AR306" s="691">
        <f t="shared" ca="1" si="541"/>
        <v>582.66104142993527</v>
      </c>
      <c r="AS306" s="691">
        <f t="shared" ca="1" si="541"/>
        <v>595.8191351941266</v>
      </c>
      <c r="AT306" s="691">
        <f t="shared" ca="1" si="541"/>
        <v>609.57574500146109</v>
      </c>
      <c r="AU306" s="691">
        <f t="shared" ca="1" si="541"/>
        <v>624.28595582351841</v>
      </c>
      <c r="AV306" s="691">
        <f t="shared" ca="1" si="541"/>
        <v>641.3518904359571</v>
      </c>
      <c r="AW306" s="691">
        <f t="shared" ca="1" si="541"/>
        <v>687.50845046741529</v>
      </c>
      <c r="AX306" s="691">
        <f t="shared" ca="1" si="541"/>
        <v>8.5127520937131074</v>
      </c>
      <c r="AY306" s="691">
        <f t="shared" ca="1" si="541"/>
        <v>0</v>
      </c>
      <c r="AZ306" s="691">
        <f t="shared" ca="1" si="541"/>
        <v>0</v>
      </c>
      <c r="BA306" s="691">
        <f t="shared" ca="1" si="541"/>
        <v>0</v>
      </c>
      <c r="BB306" s="691">
        <f t="shared" ca="1" si="541"/>
        <v>0</v>
      </c>
      <c r="BC306" s="691">
        <f t="shared" ca="1" si="541"/>
        <v>0</v>
      </c>
      <c r="BD306" s="691">
        <f t="shared" ca="1" si="541"/>
        <v>0</v>
      </c>
      <c r="BE306" s="691">
        <f t="shared" ca="1" si="541"/>
        <v>0</v>
      </c>
      <c r="BF306" s="691">
        <f t="shared" ca="1" si="541"/>
        <v>0</v>
      </c>
      <c r="BG306" s="691">
        <f t="shared" ca="1" si="541"/>
        <v>0</v>
      </c>
      <c r="BH306" s="691">
        <f t="shared" ca="1" si="541"/>
        <v>0</v>
      </c>
    </row>
    <row r="307" spans="1:60" s="492" customFormat="1" ht="12.9" customHeight="1" x14ac:dyDescent="0.3">
      <c r="A307" s="516"/>
      <c r="B307" s="679"/>
      <c r="C307" s="685"/>
      <c r="D307" s="610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9"/>
      <c r="P307" s="289"/>
      <c r="Q307" s="289"/>
      <c r="R307" s="289"/>
      <c r="S307" s="289"/>
      <c r="T307" s="289"/>
      <c r="U307" s="289"/>
      <c r="V307" s="289"/>
      <c r="W307" s="289"/>
      <c r="X307" s="289"/>
      <c r="Y307" s="289"/>
      <c r="Z307" s="289"/>
      <c r="AA307" s="289"/>
      <c r="AB307" s="289"/>
      <c r="AC307" s="289"/>
      <c r="AD307" s="289"/>
      <c r="AE307" s="289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9"/>
      <c r="AP307" s="289"/>
      <c r="AQ307" s="289"/>
      <c r="AR307" s="289"/>
      <c r="AS307" s="289"/>
      <c r="AT307" s="289"/>
      <c r="AU307" s="289"/>
      <c r="AV307" s="289"/>
      <c r="AW307" s="289"/>
      <c r="AX307" s="289"/>
      <c r="AY307" s="289"/>
      <c r="AZ307" s="289"/>
      <c r="BA307" s="289"/>
      <c r="BB307" s="289"/>
      <c r="BC307" s="289"/>
      <c r="BD307" s="289"/>
      <c r="BE307" s="289"/>
      <c r="BF307" s="289"/>
      <c r="BG307" s="289"/>
      <c r="BH307" s="289"/>
    </row>
    <row r="308" spans="1:60" s="492" customFormat="1" ht="12.9" customHeight="1" x14ac:dyDescent="0.3">
      <c r="A308" s="516"/>
      <c r="B308" s="679"/>
      <c r="C308" s="685"/>
      <c r="D308" s="610"/>
      <c r="E308" s="289" t="str">
        <f xml:space="preserve"> "Total" &amp; E305</f>
        <v>TotalProfit petroleum - govt (from contractor share of project)</v>
      </c>
      <c r="F308" s="289">
        <f ca="1" xml:space="preserve"> SUM( K305:BH305)</f>
        <v>7831.5639363198634</v>
      </c>
      <c r="G308" s="289" t="s">
        <v>74</v>
      </c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9"/>
      <c r="W308" s="289"/>
      <c r="X308" s="289"/>
      <c r="Y308" s="289"/>
      <c r="Z308" s="289"/>
      <c r="AA308" s="289"/>
      <c r="AB308" s="289"/>
      <c r="AC308" s="289"/>
      <c r="AD308" s="289"/>
      <c r="AE308" s="289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9"/>
      <c r="AP308" s="289"/>
      <c r="AQ308" s="289"/>
      <c r="AR308" s="289"/>
      <c r="AS308" s="289"/>
      <c r="AT308" s="289"/>
      <c r="AU308" s="289"/>
      <c r="AV308" s="289"/>
      <c r="AW308" s="289"/>
      <c r="AX308" s="289"/>
      <c r="AY308" s="289"/>
      <c r="AZ308" s="289"/>
      <c r="BA308" s="289"/>
      <c r="BB308" s="289"/>
      <c r="BC308" s="289"/>
      <c r="BD308" s="289"/>
      <c r="BE308" s="289"/>
      <c r="BF308" s="289"/>
      <c r="BG308" s="289"/>
      <c r="BH308" s="289"/>
    </row>
    <row r="309" spans="1:60" s="492" customFormat="1" ht="12.9" customHeight="1" x14ac:dyDescent="0.3">
      <c r="A309" s="516"/>
      <c r="B309" s="679"/>
      <c r="C309" s="685"/>
      <c r="D309" s="610"/>
      <c r="E309" s="289" t="str">
        <f xml:space="preserve"> "Total" &amp; E306</f>
        <v>TotalProfit petroleum - Contractor</v>
      </c>
      <c r="F309" s="289">
        <f ca="1" xml:space="preserve"> SUM( K306:BH306)</f>
        <v>13273.109797047251</v>
      </c>
      <c r="G309" s="289" t="s">
        <v>74</v>
      </c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89"/>
      <c r="W309" s="289"/>
      <c r="X309" s="289"/>
      <c r="Y309" s="289"/>
      <c r="Z309" s="289"/>
      <c r="AA309" s="289"/>
      <c r="AB309" s="289"/>
      <c r="AC309" s="289"/>
      <c r="AD309" s="289"/>
      <c r="AE309" s="289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9"/>
      <c r="AP309" s="289"/>
      <c r="AQ309" s="289"/>
      <c r="AR309" s="289"/>
      <c r="AS309" s="289"/>
      <c r="AT309" s="289"/>
      <c r="AU309" s="289"/>
      <c r="AV309" s="289"/>
      <c r="AW309" s="289"/>
      <c r="AX309" s="289"/>
      <c r="AY309" s="289"/>
      <c r="AZ309" s="289"/>
      <c r="BA309" s="289"/>
      <c r="BB309" s="289"/>
      <c r="BC309" s="289"/>
      <c r="BD309" s="289"/>
      <c r="BE309" s="289"/>
      <c r="BF309" s="289"/>
      <c r="BG309" s="289"/>
      <c r="BH309" s="289"/>
    </row>
    <row r="310" spans="1:60" s="492" customFormat="1" ht="12.9" customHeight="1" x14ac:dyDescent="0.3">
      <c r="A310" s="516"/>
      <c r="B310" s="679"/>
      <c r="C310" s="685"/>
      <c r="D310" s="610"/>
      <c r="E310" s="289" t="s">
        <v>784</v>
      </c>
      <c r="F310" s="511">
        <f ca="1" xml:space="preserve"> F308 / (F308 + F309)</f>
        <v>0.37108197147525329</v>
      </c>
      <c r="G310" s="289" t="s">
        <v>82</v>
      </c>
      <c r="H310" s="289" t="s">
        <v>785</v>
      </c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9"/>
      <c r="T310" s="289"/>
      <c r="U310" s="289"/>
      <c r="V310" s="289"/>
      <c r="W310" s="289"/>
      <c r="X310" s="289"/>
      <c r="Y310" s="289"/>
      <c r="Z310" s="289"/>
      <c r="AA310" s="289"/>
      <c r="AB310" s="289"/>
      <c r="AC310" s="289"/>
      <c r="AD310" s="289"/>
      <c r="AE310" s="289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9"/>
      <c r="AP310" s="289"/>
      <c r="AQ310" s="289"/>
      <c r="AR310" s="289"/>
      <c r="AS310" s="289"/>
      <c r="AT310" s="289"/>
      <c r="AU310" s="289"/>
      <c r="AV310" s="289"/>
      <c r="AW310" s="289"/>
      <c r="AX310" s="289"/>
      <c r="AY310" s="289"/>
      <c r="AZ310" s="289"/>
      <c r="BA310" s="289"/>
      <c r="BB310" s="289"/>
      <c r="BC310" s="289"/>
      <c r="BD310" s="289"/>
      <c r="BE310" s="289"/>
      <c r="BF310" s="289"/>
      <c r="BG310" s="289"/>
      <c r="BH310" s="289"/>
    </row>
    <row r="311" spans="1:60" s="492" customFormat="1" ht="12.9" customHeight="1" x14ac:dyDescent="0.3">
      <c r="A311" s="516"/>
      <c r="B311" s="679"/>
      <c r="C311" s="685"/>
      <c r="D311" s="610"/>
      <c r="E311" s="289"/>
      <c r="F311" s="289"/>
      <c r="G311" s="289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9"/>
      <c r="S311" s="289"/>
      <c r="T311" s="289"/>
      <c r="U311" s="289"/>
      <c r="V311" s="289"/>
      <c r="W311" s="289"/>
      <c r="X311" s="289"/>
      <c r="Y311" s="289"/>
      <c r="Z311" s="289"/>
      <c r="AA311" s="289"/>
      <c r="AB311" s="289"/>
      <c r="AC311" s="289"/>
      <c r="AD311" s="289"/>
      <c r="AE311" s="289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9"/>
      <c r="AP311" s="289"/>
      <c r="AQ311" s="289"/>
      <c r="AR311" s="289"/>
      <c r="AS311" s="289"/>
      <c r="AT311" s="289"/>
      <c r="AU311" s="289"/>
      <c r="AV311" s="289"/>
      <c r="AW311" s="289"/>
      <c r="AX311" s="289"/>
      <c r="AY311" s="289"/>
      <c r="AZ311" s="289"/>
      <c r="BA311" s="289"/>
      <c r="BB311" s="289"/>
      <c r="BC311" s="289"/>
      <c r="BD311" s="289"/>
      <c r="BE311" s="289"/>
      <c r="BF311" s="289"/>
      <c r="BG311" s="289"/>
      <c r="BH311" s="289"/>
    </row>
    <row r="312" spans="1:60" s="492" customFormat="1" ht="12.9" customHeight="1" x14ac:dyDescent="0.3">
      <c r="A312" s="516"/>
      <c r="B312" s="679" t="s">
        <v>697</v>
      </c>
      <c r="C312" s="685"/>
      <c r="D312" s="610"/>
      <c r="E312" s="289"/>
      <c r="F312" s="289"/>
      <c r="G312" s="289"/>
      <c r="H312" s="289"/>
      <c r="I312" s="289"/>
      <c r="J312" s="289"/>
      <c r="K312" s="289"/>
      <c r="L312" s="289"/>
      <c r="M312" s="289"/>
      <c r="N312" s="289"/>
      <c r="O312" s="289"/>
      <c r="P312" s="289"/>
      <c r="Q312" s="289"/>
      <c r="R312" s="289"/>
      <c r="S312" s="289"/>
      <c r="T312" s="289"/>
      <c r="U312" s="289"/>
      <c r="V312" s="289"/>
      <c r="W312" s="289"/>
      <c r="X312" s="289"/>
      <c r="Y312" s="289"/>
      <c r="Z312" s="289"/>
      <c r="AA312" s="289"/>
      <c r="AB312" s="289"/>
      <c r="AC312" s="289"/>
      <c r="AD312" s="289"/>
      <c r="AE312" s="289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9"/>
      <c r="AP312" s="289"/>
      <c r="AQ312" s="289"/>
      <c r="AR312" s="289"/>
      <c r="AS312" s="289"/>
      <c r="AT312" s="289"/>
      <c r="AU312" s="289"/>
      <c r="AV312" s="289"/>
      <c r="AW312" s="289"/>
      <c r="AX312" s="289"/>
      <c r="AY312" s="289"/>
      <c r="AZ312" s="289"/>
      <c r="BA312" s="289"/>
      <c r="BB312" s="289"/>
      <c r="BC312" s="289"/>
      <c r="BD312" s="289"/>
      <c r="BE312" s="289"/>
      <c r="BF312" s="289"/>
      <c r="BG312" s="289"/>
      <c r="BH312" s="289"/>
    </row>
    <row r="313" spans="1:60" s="492" customFormat="1" ht="12.9" customHeight="1" x14ac:dyDescent="0.3">
      <c r="A313" s="516" t="s">
        <v>666</v>
      </c>
      <c r="B313" s="679"/>
      <c r="C313" s="685"/>
      <c r="D313" s="610"/>
      <c r="E313" s="289" t="str">
        <f t="shared" ref="E313:AJ313" si="542" xml:space="preserve"> E$197</f>
        <v>Revenue after royalty - Contractor</v>
      </c>
      <c r="F313" s="289">
        <f t="shared" si="542"/>
        <v>0</v>
      </c>
      <c r="G313" s="289" t="str">
        <f t="shared" si="542"/>
        <v>$ mn</v>
      </c>
      <c r="H313" s="289">
        <f t="shared" si="542"/>
        <v>0</v>
      </c>
      <c r="I313" s="289">
        <f t="shared" si="542"/>
        <v>30393.711620930855</v>
      </c>
      <c r="J313" s="289">
        <f t="shared" si="542"/>
        <v>0</v>
      </c>
      <c r="K313" s="289">
        <f t="shared" si="542"/>
        <v>0</v>
      </c>
      <c r="L313" s="289">
        <f t="shared" si="542"/>
        <v>0</v>
      </c>
      <c r="M313" s="289">
        <f t="shared" si="542"/>
        <v>0</v>
      </c>
      <c r="N313" s="289">
        <f t="shared" si="542"/>
        <v>0</v>
      </c>
      <c r="O313" s="289">
        <f t="shared" si="542"/>
        <v>0</v>
      </c>
      <c r="P313" s="289">
        <f t="shared" si="542"/>
        <v>0</v>
      </c>
      <c r="Q313" s="289">
        <f t="shared" si="542"/>
        <v>0</v>
      </c>
      <c r="R313" s="289">
        <f t="shared" si="542"/>
        <v>0</v>
      </c>
      <c r="S313" s="289">
        <f t="shared" si="542"/>
        <v>0</v>
      </c>
      <c r="T313" s="289">
        <f t="shared" si="542"/>
        <v>313.03418177694772</v>
      </c>
      <c r="U313" s="289">
        <f t="shared" si="542"/>
        <v>775.43038743032525</v>
      </c>
      <c r="V313" s="289">
        <f t="shared" si="542"/>
        <v>790.93899517893158</v>
      </c>
      <c r="W313" s="289">
        <f t="shared" si="542"/>
        <v>806.75777508251019</v>
      </c>
      <c r="X313" s="289">
        <f t="shared" si="542"/>
        <v>822.89293058416024</v>
      </c>
      <c r="Y313" s="289">
        <f t="shared" si="542"/>
        <v>839.35078919584373</v>
      </c>
      <c r="Z313" s="289">
        <f t="shared" si="542"/>
        <v>856.13780497976063</v>
      </c>
      <c r="AA313" s="289">
        <f t="shared" si="542"/>
        <v>873.26056107935574</v>
      </c>
      <c r="AB313" s="289">
        <f t="shared" si="542"/>
        <v>890.72577230094305</v>
      </c>
      <c r="AC313" s="289">
        <f t="shared" si="542"/>
        <v>908.54028774696189</v>
      </c>
      <c r="AD313" s="289">
        <f t="shared" si="542"/>
        <v>926.71109350190102</v>
      </c>
      <c r="AE313" s="289">
        <f t="shared" si="542"/>
        <v>945.24531537193923</v>
      </c>
      <c r="AF313" s="289">
        <f t="shared" si="542"/>
        <v>964.15022167937798</v>
      </c>
      <c r="AG313" s="289">
        <f t="shared" si="542"/>
        <v>983.4332261129656</v>
      </c>
      <c r="AH313" s="289">
        <f t="shared" si="542"/>
        <v>1003.1018906352249</v>
      </c>
      <c r="AI313" s="289">
        <f t="shared" si="542"/>
        <v>1023.1639284479295</v>
      </c>
      <c r="AJ313" s="289">
        <f t="shared" si="542"/>
        <v>1043.627207016888</v>
      </c>
      <c r="AK313" s="289">
        <f t="shared" ref="AK313:BH313" si="543" xml:space="preserve"> AK$197</f>
        <v>1064.4997511572255</v>
      </c>
      <c r="AL313" s="289">
        <f t="shared" si="543"/>
        <v>1085.7897461803702</v>
      </c>
      <c r="AM313" s="289">
        <f t="shared" si="543"/>
        <v>1107.5055411039777</v>
      </c>
      <c r="AN313" s="289">
        <f t="shared" si="543"/>
        <v>1129.6556519260571</v>
      </c>
      <c r="AO313" s="289">
        <f t="shared" si="543"/>
        <v>1152.2487649645786</v>
      </c>
      <c r="AP313" s="289">
        <f t="shared" si="543"/>
        <v>1175.2937402638702</v>
      </c>
      <c r="AQ313" s="289">
        <f t="shared" si="543"/>
        <v>1198.7996150691474</v>
      </c>
      <c r="AR313" s="289">
        <f t="shared" si="543"/>
        <v>1222.7756073705305</v>
      </c>
      <c r="AS313" s="289">
        <f t="shared" si="543"/>
        <v>1247.2311195179411</v>
      </c>
      <c r="AT313" s="289">
        <f t="shared" si="543"/>
        <v>1272.1757419083001</v>
      </c>
      <c r="AU313" s="289">
        <f t="shared" si="543"/>
        <v>1297.6192567464659</v>
      </c>
      <c r="AV313" s="289">
        <f t="shared" si="543"/>
        <v>1323.5716418813954</v>
      </c>
      <c r="AW313" s="289">
        <f t="shared" si="543"/>
        <v>1350.0430747190233</v>
      </c>
      <c r="AX313" s="289">
        <f t="shared" si="543"/>
        <v>0</v>
      </c>
      <c r="AY313" s="289">
        <f t="shared" si="543"/>
        <v>0</v>
      </c>
      <c r="AZ313" s="289">
        <f t="shared" si="543"/>
        <v>0</v>
      </c>
      <c r="BA313" s="289">
        <f t="shared" si="543"/>
        <v>0</v>
      </c>
      <c r="BB313" s="289">
        <f t="shared" si="543"/>
        <v>0</v>
      </c>
      <c r="BC313" s="289">
        <f t="shared" si="543"/>
        <v>0</v>
      </c>
      <c r="BD313" s="289">
        <f t="shared" si="543"/>
        <v>0</v>
      </c>
      <c r="BE313" s="289">
        <f t="shared" si="543"/>
        <v>0</v>
      </c>
      <c r="BF313" s="289">
        <f t="shared" si="543"/>
        <v>0</v>
      </c>
      <c r="BG313" s="289">
        <f t="shared" si="543"/>
        <v>0</v>
      </c>
      <c r="BH313" s="289">
        <f t="shared" si="543"/>
        <v>0</v>
      </c>
    </row>
    <row r="314" spans="1:60" s="492" customFormat="1" ht="12.9" customHeight="1" x14ac:dyDescent="0.3">
      <c r="A314" s="516" t="s">
        <v>666</v>
      </c>
      <c r="B314" s="679"/>
      <c r="C314" s="685"/>
      <c r="D314" s="610"/>
      <c r="E314" s="289" t="str">
        <f xml:space="preserve"> E$274</f>
        <v>Costs to profit petroleum - Contractor NEG</v>
      </c>
      <c r="F314" s="289">
        <f t="shared" ref="F314:BH314" si="544" xml:space="preserve"> F$274</f>
        <v>0</v>
      </c>
      <c r="G314" s="289" t="str">
        <f t="shared" si="544"/>
        <v>$ mn</v>
      </c>
      <c r="H314" s="289" t="str">
        <f t="shared" si="544"/>
        <v>credits, decommissioning over-payment</v>
      </c>
      <c r="I314" s="289">
        <f t="shared" ca="1" si="544"/>
        <v>14.187920156188511</v>
      </c>
      <c r="J314" s="289">
        <f t="shared" si="544"/>
        <v>0</v>
      </c>
      <c r="K314" s="289">
        <f t="shared" ca="1" si="544"/>
        <v>0</v>
      </c>
      <c r="L314" s="289">
        <f t="shared" ca="1" si="544"/>
        <v>0</v>
      </c>
      <c r="M314" s="289">
        <f t="shared" ca="1" si="544"/>
        <v>0</v>
      </c>
      <c r="N314" s="289">
        <f t="shared" ca="1" si="544"/>
        <v>0</v>
      </c>
      <c r="O314" s="289">
        <f t="shared" ca="1" si="544"/>
        <v>0</v>
      </c>
      <c r="P314" s="289">
        <f t="shared" ca="1" si="544"/>
        <v>0</v>
      </c>
      <c r="Q314" s="289">
        <f t="shared" ca="1" si="544"/>
        <v>0</v>
      </c>
      <c r="R314" s="289">
        <f t="shared" ca="1" si="544"/>
        <v>0</v>
      </c>
      <c r="S314" s="289">
        <f t="shared" ca="1" si="544"/>
        <v>0</v>
      </c>
      <c r="T314" s="289">
        <f t="shared" ca="1" si="544"/>
        <v>0</v>
      </c>
      <c r="U314" s="289">
        <f t="shared" ca="1" si="544"/>
        <v>0</v>
      </c>
      <c r="V314" s="289">
        <f t="shared" ca="1" si="544"/>
        <v>0</v>
      </c>
      <c r="W314" s="289">
        <f t="shared" ca="1" si="544"/>
        <v>0</v>
      </c>
      <c r="X314" s="289">
        <f t="shared" ca="1" si="544"/>
        <v>0</v>
      </c>
      <c r="Y314" s="289">
        <f t="shared" ca="1" si="544"/>
        <v>0</v>
      </c>
      <c r="Z314" s="289">
        <f t="shared" ca="1" si="544"/>
        <v>0</v>
      </c>
      <c r="AA314" s="289">
        <f t="shared" ca="1" si="544"/>
        <v>0</v>
      </c>
      <c r="AB314" s="289">
        <f t="shared" ca="1" si="544"/>
        <v>0</v>
      </c>
      <c r="AC314" s="289">
        <f t="shared" ca="1" si="544"/>
        <v>0</v>
      </c>
      <c r="AD314" s="289">
        <f t="shared" ca="1" si="544"/>
        <v>0</v>
      </c>
      <c r="AE314" s="289">
        <f t="shared" ca="1" si="544"/>
        <v>0</v>
      </c>
      <c r="AF314" s="289">
        <f t="shared" ca="1" si="544"/>
        <v>0</v>
      </c>
      <c r="AG314" s="289">
        <f t="shared" ca="1" si="544"/>
        <v>0</v>
      </c>
      <c r="AH314" s="289">
        <f t="shared" ca="1" si="544"/>
        <v>0</v>
      </c>
      <c r="AI314" s="289">
        <f t="shared" ca="1" si="544"/>
        <v>0</v>
      </c>
      <c r="AJ314" s="289">
        <f t="shared" ca="1" si="544"/>
        <v>0</v>
      </c>
      <c r="AK314" s="289">
        <f t="shared" ca="1" si="544"/>
        <v>0</v>
      </c>
      <c r="AL314" s="289">
        <f t="shared" ca="1" si="544"/>
        <v>0</v>
      </c>
      <c r="AM314" s="289">
        <f t="shared" ca="1" si="544"/>
        <v>0</v>
      </c>
      <c r="AN314" s="289">
        <f t="shared" ca="1" si="544"/>
        <v>0</v>
      </c>
      <c r="AO314" s="289">
        <f t="shared" ca="1" si="544"/>
        <v>0</v>
      </c>
      <c r="AP314" s="289">
        <f t="shared" ca="1" si="544"/>
        <v>0</v>
      </c>
      <c r="AQ314" s="289">
        <f t="shared" ca="1" si="544"/>
        <v>0</v>
      </c>
      <c r="AR314" s="289">
        <f t="shared" ca="1" si="544"/>
        <v>0</v>
      </c>
      <c r="AS314" s="289">
        <f t="shared" ca="1" si="544"/>
        <v>0</v>
      </c>
      <c r="AT314" s="289">
        <f t="shared" ca="1" si="544"/>
        <v>0</v>
      </c>
      <c r="AU314" s="289">
        <f t="shared" ca="1" si="544"/>
        <v>0</v>
      </c>
      <c r="AV314" s="289">
        <f t="shared" ca="1" si="544"/>
        <v>0</v>
      </c>
      <c r="AW314" s="289">
        <f t="shared" ca="1" si="544"/>
        <v>0</v>
      </c>
      <c r="AX314" s="289">
        <f t="shared" ca="1" si="544"/>
        <v>14.187920156188511</v>
      </c>
      <c r="AY314" s="289">
        <f t="shared" ca="1" si="544"/>
        <v>0</v>
      </c>
      <c r="AZ314" s="289">
        <f t="shared" ca="1" si="544"/>
        <v>0</v>
      </c>
      <c r="BA314" s="289">
        <f t="shared" ca="1" si="544"/>
        <v>0</v>
      </c>
      <c r="BB314" s="289">
        <f t="shared" ca="1" si="544"/>
        <v>0</v>
      </c>
      <c r="BC314" s="289">
        <f t="shared" ca="1" si="544"/>
        <v>0</v>
      </c>
      <c r="BD314" s="289">
        <f t="shared" ca="1" si="544"/>
        <v>0</v>
      </c>
      <c r="BE314" s="289">
        <f t="shared" ca="1" si="544"/>
        <v>0</v>
      </c>
      <c r="BF314" s="289">
        <f t="shared" ca="1" si="544"/>
        <v>0</v>
      </c>
      <c r="BG314" s="289">
        <f t="shared" ca="1" si="544"/>
        <v>0</v>
      </c>
      <c r="BH314" s="289">
        <f t="shared" ca="1" si="544"/>
        <v>0</v>
      </c>
    </row>
    <row r="315" spans="1:60" s="492" customFormat="1" ht="12.9" customHeight="1" x14ac:dyDescent="0.3">
      <c r="A315" s="516" t="s">
        <v>671</v>
      </c>
      <c r="B315" s="679"/>
      <c r="C315" s="685"/>
      <c r="D315" s="610"/>
      <c r="E315" s="289" t="str">
        <f xml:space="preserve"> E$305</f>
        <v>Profit petroleum - govt (from contractor share of project)</v>
      </c>
      <c r="F315" s="289">
        <f t="shared" ref="F315:BH315" si="545" xml:space="preserve"> F$305</f>
        <v>0</v>
      </c>
      <c r="G315" s="289" t="str">
        <f t="shared" si="545"/>
        <v>$ mn</v>
      </c>
      <c r="H315" s="289" t="str">
        <f t="shared" si="545"/>
        <v>govt rev</v>
      </c>
      <c r="I315" s="289">
        <f t="shared" ca="1" si="545"/>
        <v>7831.5639363198634</v>
      </c>
      <c r="J315" s="289">
        <f t="shared" si="545"/>
        <v>0</v>
      </c>
      <c r="K315" s="289">
        <f t="shared" ca="1" si="545"/>
        <v>0</v>
      </c>
      <c r="L315" s="289">
        <f t="shared" ca="1" si="545"/>
        <v>0</v>
      </c>
      <c r="M315" s="289">
        <f t="shared" ca="1" si="545"/>
        <v>0</v>
      </c>
      <c r="N315" s="289">
        <f t="shared" ca="1" si="545"/>
        <v>0</v>
      </c>
      <c r="O315" s="289">
        <f t="shared" ca="1" si="545"/>
        <v>0</v>
      </c>
      <c r="P315" s="289">
        <f t="shared" ca="1" si="545"/>
        <v>0</v>
      </c>
      <c r="Q315" s="289">
        <f t="shared" ca="1" si="545"/>
        <v>0</v>
      </c>
      <c r="R315" s="289">
        <f t="shared" ca="1" si="545"/>
        <v>0</v>
      </c>
      <c r="S315" s="289">
        <f t="shared" ca="1" si="545"/>
        <v>0</v>
      </c>
      <c r="T315" s="289">
        <f t="shared" ca="1" si="545"/>
        <v>32.868589086579505</v>
      </c>
      <c r="U315" s="289">
        <f t="shared" ca="1" si="545"/>
        <v>81.420190680184149</v>
      </c>
      <c r="V315" s="289">
        <f t="shared" ca="1" si="545"/>
        <v>83.048594493787803</v>
      </c>
      <c r="W315" s="289">
        <f t="shared" ca="1" si="545"/>
        <v>84.709566383663542</v>
      </c>
      <c r="X315" s="289">
        <f t="shared" ca="1" si="545"/>
        <v>86.403757711336809</v>
      </c>
      <c r="Y315" s="289">
        <f t="shared" ca="1" si="545"/>
        <v>88.131832865563567</v>
      </c>
      <c r="Z315" s="289">
        <f t="shared" ca="1" si="545"/>
        <v>89.894469522874857</v>
      </c>
      <c r="AA315" s="289">
        <f t="shared" ca="1" si="545"/>
        <v>92.093647543542531</v>
      </c>
      <c r="AB315" s="289">
        <f t="shared" ca="1" si="545"/>
        <v>96.659398896373361</v>
      </c>
      <c r="AC315" s="289">
        <f t="shared" ca="1" si="545"/>
        <v>148.93833002596753</v>
      </c>
      <c r="AD315" s="289">
        <f t="shared" ca="1" si="545"/>
        <v>257.74236109186927</v>
      </c>
      <c r="AE315" s="289">
        <f t="shared" ca="1" si="545"/>
        <v>268.60748205227929</v>
      </c>
      <c r="AF315" s="289">
        <f t="shared" ca="1" si="545"/>
        <v>279.85713950464628</v>
      </c>
      <c r="AG315" s="289">
        <f t="shared" ca="1" si="545"/>
        <v>291.5026104168486</v>
      </c>
      <c r="AH315" s="289">
        <f t="shared" ca="1" si="545"/>
        <v>303.55539898327009</v>
      </c>
      <c r="AI315" s="289">
        <f t="shared" ca="1" si="545"/>
        <v>290.52675525703086</v>
      </c>
      <c r="AJ315" s="289">
        <f t="shared" ca="1" si="545"/>
        <v>302.42576227643571</v>
      </c>
      <c r="AK315" s="289">
        <f t="shared" ca="1" si="545"/>
        <v>314.77103061080356</v>
      </c>
      <c r="AL315" s="289">
        <f t="shared" ca="1" si="545"/>
        <v>327.57980143189252</v>
      </c>
      <c r="AM315" s="289">
        <f t="shared" ca="1" si="545"/>
        <v>340.87086623768243</v>
      </c>
      <c r="AN315" s="289">
        <f t="shared" ca="1" si="545"/>
        <v>354.66511679795491</v>
      </c>
      <c r="AO315" s="289">
        <f t="shared" ca="1" si="545"/>
        <v>363.75740466993767</v>
      </c>
      <c r="AP315" s="289">
        <f t="shared" ca="1" si="545"/>
        <v>371.75303712982407</v>
      </c>
      <c r="AQ315" s="289">
        <f t="shared" ca="1" si="545"/>
        <v>379.97081235209595</v>
      </c>
      <c r="AR315" s="289">
        <f t="shared" ca="1" si="545"/>
        <v>388.44069428662357</v>
      </c>
      <c r="AS315" s="289">
        <f t="shared" ca="1" si="545"/>
        <v>397.21275679608448</v>
      </c>
      <c r="AT315" s="289">
        <f t="shared" ca="1" si="545"/>
        <v>406.38383000097406</v>
      </c>
      <c r="AU315" s="289">
        <f t="shared" ca="1" si="545"/>
        <v>416.19063721567892</v>
      </c>
      <c r="AV315" s="289">
        <f t="shared" ca="1" si="545"/>
        <v>427.56792695730473</v>
      </c>
      <c r="AW315" s="289">
        <f t="shared" ca="1" si="545"/>
        <v>458.33896697827686</v>
      </c>
      <c r="AX315" s="289">
        <f t="shared" ca="1" si="545"/>
        <v>5.6751680624754046</v>
      </c>
      <c r="AY315" s="289">
        <f t="shared" ca="1" si="545"/>
        <v>0</v>
      </c>
      <c r="AZ315" s="289">
        <f t="shared" ca="1" si="545"/>
        <v>0</v>
      </c>
      <c r="BA315" s="289">
        <f t="shared" ca="1" si="545"/>
        <v>0</v>
      </c>
      <c r="BB315" s="289">
        <f t="shared" ca="1" si="545"/>
        <v>0</v>
      </c>
      <c r="BC315" s="289">
        <f t="shared" ca="1" si="545"/>
        <v>0</v>
      </c>
      <c r="BD315" s="289">
        <f t="shared" ca="1" si="545"/>
        <v>0</v>
      </c>
      <c r="BE315" s="289">
        <f t="shared" ca="1" si="545"/>
        <v>0</v>
      </c>
      <c r="BF315" s="289">
        <f t="shared" ca="1" si="545"/>
        <v>0</v>
      </c>
      <c r="BG315" s="289">
        <f t="shared" ca="1" si="545"/>
        <v>0</v>
      </c>
      <c r="BH315" s="289">
        <f t="shared" ca="1" si="545"/>
        <v>0</v>
      </c>
    </row>
    <row r="316" spans="1:60" s="492" customFormat="1" ht="12.9" customHeight="1" x14ac:dyDescent="0.3">
      <c r="A316" s="516" t="s">
        <v>671</v>
      </c>
      <c r="B316" s="679"/>
      <c r="C316" s="685"/>
      <c r="D316" s="610"/>
      <c r="E316" s="289" t="str">
        <f xml:space="preserve"> E$306</f>
        <v>Profit petroleum - Contractor</v>
      </c>
      <c r="F316" s="289">
        <f t="shared" ref="F316:BH316" si="546" xml:space="preserve"> F$306</f>
        <v>0</v>
      </c>
      <c r="G316" s="289" t="str">
        <f t="shared" si="546"/>
        <v>$ mn</v>
      </c>
      <c r="H316" s="289">
        <f t="shared" si="546"/>
        <v>0</v>
      </c>
      <c r="I316" s="289">
        <f t="shared" ca="1" si="546"/>
        <v>13273.109797047251</v>
      </c>
      <c r="J316" s="289">
        <f t="shared" si="546"/>
        <v>0</v>
      </c>
      <c r="K316" s="289">
        <f t="shared" ca="1" si="546"/>
        <v>0</v>
      </c>
      <c r="L316" s="289">
        <f t="shared" ca="1" si="546"/>
        <v>0</v>
      </c>
      <c r="M316" s="289">
        <f t="shared" ca="1" si="546"/>
        <v>0</v>
      </c>
      <c r="N316" s="289">
        <f t="shared" ca="1" si="546"/>
        <v>0</v>
      </c>
      <c r="O316" s="289">
        <f t="shared" ca="1" si="546"/>
        <v>0</v>
      </c>
      <c r="P316" s="289">
        <f t="shared" ca="1" si="546"/>
        <v>0</v>
      </c>
      <c r="Q316" s="289">
        <f t="shared" ca="1" si="546"/>
        <v>0</v>
      </c>
      <c r="R316" s="289">
        <f t="shared" ca="1" si="546"/>
        <v>0</v>
      </c>
      <c r="S316" s="289">
        <f t="shared" ca="1" si="546"/>
        <v>0</v>
      </c>
      <c r="T316" s="289">
        <f t="shared" ca="1" si="546"/>
        <v>76.693374535352177</v>
      </c>
      <c r="U316" s="289">
        <f t="shared" ca="1" si="546"/>
        <v>189.9804449204297</v>
      </c>
      <c r="V316" s="289">
        <f t="shared" ca="1" si="546"/>
        <v>193.78005381883821</v>
      </c>
      <c r="W316" s="289">
        <f t="shared" ca="1" si="546"/>
        <v>197.65565489521495</v>
      </c>
      <c r="X316" s="289">
        <f t="shared" ca="1" si="546"/>
        <v>201.60876799311922</v>
      </c>
      <c r="Y316" s="289">
        <f t="shared" ca="1" si="546"/>
        <v>205.64094335298165</v>
      </c>
      <c r="Z316" s="289">
        <f t="shared" ca="1" si="546"/>
        <v>209.75376222004135</v>
      </c>
      <c r="AA316" s="289">
        <f t="shared" ca="1" si="546"/>
        <v>213.54754883423192</v>
      </c>
      <c r="AB316" s="289">
        <f t="shared" ca="1" si="546"/>
        <v>215.0946214089567</v>
      </c>
      <c r="AC316" s="289">
        <f t="shared" ca="1" si="546"/>
        <v>318.06179929700477</v>
      </c>
      <c r="AD316" s="289">
        <f t="shared" ca="1" si="546"/>
        <v>529.73067116223615</v>
      </c>
      <c r="AE316" s="289">
        <f t="shared" ca="1" si="546"/>
        <v>534.57710659397776</v>
      </c>
      <c r="AF316" s="289">
        <f t="shared" ca="1" si="546"/>
        <v>539.35134144895869</v>
      </c>
      <c r="AG316" s="289">
        <f t="shared" ca="1" si="546"/>
        <v>544.04825071697246</v>
      </c>
      <c r="AH316" s="289">
        <f t="shared" ca="1" si="546"/>
        <v>548.6626004624286</v>
      </c>
      <c r="AI316" s="289">
        <f t="shared" ca="1" si="546"/>
        <v>508.55180082994781</v>
      </c>
      <c r="AJ316" s="289">
        <f t="shared" ca="1" si="546"/>
        <v>514.00843555959045</v>
      </c>
      <c r="AK316" s="289">
        <f t="shared" ca="1" si="546"/>
        <v>519.40756704157468</v>
      </c>
      <c r="AL316" s="289">
        <f t="shared" ca="1" si="546"/>
        <v>524.7471155793454</v>
      </c>
      <c r="AM316" s="289">
        <f t="shared" ca="1" si="546"/>
        <v>530.02606632396942</v>
      </c>
      <c r="AN316" s="289">
        <f t="shared" ca="1" si="546"/>
        <v>535.24501837816683</v>
      </c>
      <c r="AO316" s="289">
        <f t="shared" ca="1" si="546"/>
        <v>545.63610700490653</v>
      </c>
      <c r="AP316" s="289">
        <f t="shared" ca="1" si="546"/>
        <v>557.62955569473604</v>
      </c>
      <c r="AQ316" s="289">
        <f t="shared" ca="1" si="546"/>
        <v>569.95621852814384</v>
      </c>
      <c r="AR316" s="289">
        <f t="shared" ca="1" si="546"/>
        <v>582.66104142993527</v>
      </c>
      <c r="AS316" s="289">
        <f t="shared" ca="1" si="546"/>
        <v>595.8191351941266</v>
      </c>
      <c r="AT316" s="289">
        <f t="shared" ca="1" si="546"/>
        <v>609.57574500146109</v>
      </c>
      <c r="AU316" s="289">
        <f t="shared" ca="1" si="546"/>
        <v>624.28595582351841</v>
      </c>
      <c r="AV316" s="289">
        <f t="shared" ca="1" si="546"/>
        <v>641.3518904359571</v>
      </c>
      <c r="AW316" s="289">
        <f t="shared" ca="1" si="546"/>
        <v>687.50845046741529</v>
      </c>
      <c r="AX316" s="289">
        <f t="shared" ca="1" si="546"/>
        <v>8.5127520937131074</v>
      </c>
      <c r="AY316" s="289">
        <f t="shared" ca="1" si="546"/>
        <v>0</v>
      </c>
      <c r="AZ316" s="289">
        <f t="shared" ca="1" si="546"/>
        <v>0</v>
      </c>
      <c r="BA316" s="289">
        <f t="shared" ca="1" si="546"/>
        <v>0</v>
      </c>
      <c r="BB316" s="289">
        <f t="shared" ca="1" si="546"/>
        <v>0</v>
      </c>
      <c r="BC316" s="289">
        <f t="shared" ca="1" si="546"/>
        <v>0</v>
      </c>
      <c r="BD316" s="289">
        <f t="shared" ca="1" si="546"/>
        <v>0</v>
      </c>
      <c r="BE316" s="289">
        <f t="shared" ca="1" si="546"/>
        <v>0</v>
      </c>
      <c r="BF316" s="289">
        <f t="shared" ca="1" si="546"/>
        <v>0</v>
      </c>
      <c r="BG316" s="289">
        <f t="shared" ca="1" si="546"/>
        <v>0</v>
      </c>
      <c r="BH316" s="289">
        <f t="shared" ca="1" si="546"/>
        <v>0</v>
      </c>
    </row>
    <row r="317" spans="1:60" s="492" customFormat="1" ht="12.9" customHeight="1" x14ac:dyDescent="0.3">
      <c r="A317" s="516" t="s">
        <v>671</v>
      </c>
      <c r="B317" s="679"/>
      <c r="C317" s="685"/>
      <c r="D317" s="610"/>
      <c r="E317" s="289" t="str">
        <f xml:space="preserve"> E$282</f>
        <v>Cost Petroleum - Contractor</v>
      </c>
      <c r="F317" s="289">
        <f t="shared" ref="F317:BH317" si="547" xml:space="preserve"> F$282</f>
        <v>0</v>
      </c>
      <c r="G317" s="289" t="str">
        <f t="shared" si="547"/>
        <v>$ mn</v>
      </c>
      <c r="H317" s="289">
        <f t="shared" si="547"/>
        <v>0</v>
      </c>
      <c r="I317" s="289">
        <f t="shared" ca="1" si="547"/>
        <v>9303.2258077199222</v>
      </c>
      <c r="J317" s="289">
        <f t="shared" si="547"/>
        <v>0</v>
      </c>
      <c r="K317" s="289">
        <f t="shared" ca="1" si="547"/>
        <v>0</v>
      </c>
      <c r="L317" s="289">
        <f t="shared" ca="1" si="547"/>
        <v>0</v>
      </c>
      <c r="M317" s="289">
        <f t="shared" ca="1" si="547"/>
        <v>0</v>
      </c>
      <c r="N317" s="289">
        <f t="shared" ca="1" si="547"/>
        <v>0</v>
      </c>
      <c r="O317" s="289">
        <f t="shared" ca="1" si="547"/>
        <v>0</v>
      </c>
      <c r="P317" s="289">
        <f t="shared" ca="1" si="547"/>
        <v>0</v>
      </c>
      <c r="Q317" s="289">
        <f t="shared" ca="1" si="547"/>
        <v>0</v>
      </c>
      <c r="R317" s="289">
        <f t="shared" ca="1" si="547"/>
        <v>0</v>
      </c>
      <c r="S317" s="289">
        <f t="shared" ca="1" si="547"/>
        <v>0</v>
      </c>
      <c r="T317" s="289">
        <f t="shared" ca="1" si="547"/>
        <v>203.47221815501604</v>
      </c>
      <c r="U317" s="289">
        <f t="shared" ca="1" si="547"/>
        <v>504.02975182971142</v>
      </c>
      <c r="V317" s="289">
        <f t="shared" ca="1" si="547"/>
        <v>514.11034686630558</v>
      </c>
      <c r="W317" s="289">
        <f t="shared" ca="1" si="547"/>
        <v>524.3925538036317</v>
      </c>
      <c r="X317" s="289">
        <f t="shared" ca="1" si="547"/>
        <v>534.8804048797042</v>
      </c>
      <c r="Y317" s="289">
        <f t="shared" ca="1" si="547"/>
        <v>545.5780129772985</v>
      </c>
      <c r="Z317" s="289">
        <f t="shared" ca="1" si="547"/>
        <v>556.48957323684442</v>
      </c>
      <c r="AA317" s="289">
        <f t="shared" ca="1" si="547"/>
        <v>567.61936470158128</v>
      </c>
      <c r="AB317" s="289">
        <f t="shared" ca="1" si="547"/>
        <v>578.97175199561298</v>
      </c>
      <c r="AC317" s="289">
        <f t="shared" ca="1" si="547"/>
        <v>441.54015842398957</v>
      </c>
      <c r="AD317" s="289">
        <f t="shared" ca="1" si="547"/>
        <v>139.23806124779566</v>
      </c>
      <c r="AE317" s="289">
        <f t="shared" ca="1" si="547"/>
        <v>142.06072672568223</v>
      </c>
      <c r="AF317" s="289">
        <f t="shared" ca="1" si="547"/>
        <v>144.94174072577303</v>
      </c>
      <c r="AG317" s="289">
        <f t="shared" ca="1" si="547"/>
        <v>147.88236497914451</v>
      </c>
      <c r="AH317" s="289">
        <f t="shared" ca="1" si="547"/>
        <v>150.88389118952625</v>
      </c>
      <c r="AI317" s="289">
        <f t="shared" ca="1" si="547"/>
        <v>224.0853723609508</v>
      </c>
      <c r="AJ317" s="289">
        <f t="shared" ca="1" si="547"/>
        <v>227.19300918086168</v>
      </c>
      <c r="AK317" s="289">
        <f t="shared" ca="1" si="547"/>
        <v>230.32115350484733</v>
      </c>
      <c r="AL317" s="289">
        <f t="shared" ca="1" si="547"/>
        <v>233.46282916913228</v>
      </c>
      <c r="AM317" s="289">
        <f t="shared" ca="1" si="547"/>
        <v>236.6086085423259</v>
      </c>
      <c r="AN317" s="289">
        <f t="shared" ca="1" si="547"/>
        <v>239.74551674993543</v>
      </c>
      <c r="AO317" s="289">
        <f t="shared" ca="1" si="547"/>
        <v>242.85525328973449</v>
      </c>
      <c r="AP317" s="289">
        <f t="shared" ca="1" si="547"/>
        <v>245.91114743931001</v>
      </c>
      <c r="AQ317" s="289">
        <f t="shared" ca="1" si="547"/>
        <v>248.87258418890761</v>
      </c>
      <c r="AR317" s="289">
        <f t="shared" ca="1" si="547"/>
        <v>251.67387165397156</v>
      </c>
      <c r="AS317" s="289">
        <f t="shared" ca="1" si="547"/>
        <v>254.19922752772999</v>
      </c>
      <c r="AT317" s="289">
        <f t="shared" ca="1" si="547"/>
        <v>256.21616690586495</v>
      </c>
      <c r="AU317" s="289">
        <f t="shared" ca="1" si="547"/>
        <v>257.14266370726864</v>
      </c>
      <c r="AV317" s="289">
        <f t="shared" ca="1" si="547"/>
        <v>254.65182448813366</v>
      </c>
      <c r="AW317" s="289">
        <f t="shared" ca="1" si="547"/>
        <v>204.19565727333114</v>
      </c>
      <c r="AX317" s="289">
        <f t="shared" ca="1" si="547"/>
        <v>0</v>
      </c>
      <c r="AY317" s="289">
        <f t="shared" ca="1" si="547"/>
        <v>0</v>
      </c>
      <c r="AZ317" s="289">
        <f t="shared" ca="1" si="547"/>
        <v>0</v>
      </c>
      <c r="BA317" s="289">
        <f t="shared" ca="1" si="547"/>
        <v>0</v>
      </c>
      <c r="BB317" s="289">
        <f t="shared" ca="1" si="547"/>
        <v>0</v>
      </c>
      <c r="BC317" s="289">
        <f t="shared" ca="1" si="547"/>
        <v>0</v>
      </c>
      <c r="BD317" s="289">
        <f t="shared" ca="1" si="547"/>
        <v>0</v>
      </c>
      <c r="BE317" s="289">
        <f t="shared" ca="1" si="547"/>
        <v>0</v>
      </c>
      <c r="BF317" s="289">
        <f t="shared" ca="1" si="547"/>
        <v>0</v>
      </c>
      <c r="BG317" s="289">
        <f t="shared" ca="1" si="547"/>
        <v>0</v>
      </c>
      <c r="BH317" s="289">
        <f t="shared" ca="1" si="547"/>
        <v>0</v>
      </c>
    </row>
    <row r="318" spans="1:60" s="492" customFormat="1" ht="12.9" customHeight="1" x14ac:dyDescent="0.3">
      <c r="A318" s="516"/>
      <c r="B318" s="679"/>
      <c r="C318" s="685"/>
      <c r="D318" s="610"/>
      <c r="E318" s="289" t="s">
        <v>740</v>
      </c>
      <c r="F318" s="289"/>
      <c r="G318" s="289" t="s">
        <v>74</v>
      </c>
      <c r="H318" s="289"/>
      <c r="I318" s="289">
        <f ca="1" xml:space="preserve"> SUM(K318:BH318)</f>
        <v>0</v>
      </c>
      <c r="J318" s="289"/>
      <c r="K318" s="289">
        <f t="shared" ref="K318:AP318" ca="1" si="548" xml:space="preserve"> K313 + K314 - SUM(K315:K317)</f>
        <v>0</v>
      </c>
      <c r="L318" s="289">
        <f t="shared" ca="1" si="548"/>
        <v>0</v>
      </c>
      <c r="M318" s="289">
        <f t="shared" ca="1" si="548"/>
        <v>0</v>
      </c>
      <c r="N318" s="289">
        <f t="shared" ca="1" si="548"/>
        <v>0</v>
      </c>
      <c r="O318" s="289">
        <f t="shared" ca="1" si="548"/>
        <v>0</v>
      </c>
      <c r="P318" s="289">
        <f t="shared" ca="1" si="548"/>
        <v>0</v>
      </c>
      <c r="Q318" s="289">
        <f t="shared" ca="1" si="548"/>
        <v>0</v>
      </c>
      <c r="R318" s="289">
        <f t="shared" ca="1" si="548"/>
        <v>0</v>
      </c>
      <c r="S318" s="289">
        <f t="shared" ca="1" si="548"/>
        <v>0</v>
      </c>
      <c r="T318" s="289">
        <f t="shared" ca="1" si="548"/>
        <v>0</v>
      </c>
      <c r="U318" s="289">
        <f t="shared" ca="1" si="548"/>
        <v>0</v>
      </c>
      <c r="V318" s="289">
        <f t="shared" ca="1" si="548"/>
        <v>0</v>
      </c>
      <c r="W318" s="289">
        <f t="shared" ca="1" si="548"/>
        <v>0</v>
      </c>
      <c r="X318" s="289">
        <f t="shared" ca="1" si="548"/>
        <v>0</v>
      </c>
      <c r="Y318" s="289">
        <f t="shared" ca="1" si="548"/>
        <v>0</v>
      </c>
      <c r="Z318" s="289">
        <f t="shared" ca="1" si="548"/>
        <v>0</v>
      </c>
      <c r="AA318" s="289">
        <f t="shared" ca="1" si="548"/>
        <v>0</v>
      </c>
      <c r="AB318" s="289">
        <f t="shared" ca="1" si="548"/>
        <v>0</v>
      </c>
      <c r="AC318" s="289">
        <f t="shared" ca="1" si="548"/>
        <v>0</v>
      </c>
      <c r="AD318" s="289">
        <f t="shared" ca="1" si="548"/>
        <v>0</v>
      </c>
      <c r="AE318" s="289">
        <f t="shared" ca="1" si="548"/>
        <v>0</v>
      </c>
      <c r="AF318" s="289">
        <f t="shared" ca="1" si="548"/>
        <v>0</v>
      </c>
      <c r="AG318" s="289">
        <f t="shared" ca="1" si="548"/>
        <v>0</v>
      </c>
      <c r="AH318" s="289">
        <f t="shared" ca="1" si="548"/>
        <v>0</v>
      </c>
      <c r="AI318" s="289">
        <f t="shared" ca="1" si="548"/>
        <v>0</v>
      </c>
      <c r="AJ318" s="289">
        <f t="shared" ca="1" si="548"/>
        <v>0</v>
      </c>
      <c r="AK318" s="289">
        <f t="shared" ca="1" si="548"/>
        <v>0</v>
      </c>
      <c r="AL318" s="289">
        <f t="shared" ca="1" si="548"/>
        <v>0</v>
      </c>
      <c r="AM318" s="289">
        <f t="shared" ca="1" si="548"/>
        <v>0</v>
      </c>
      <c r="AN318" s="289">
        <f t="shared" ca="1" si="548"/>
        <v>0</v>
      </c>
      <c r="AO318" s="289">
        <f t="shared" ca="1" si="548"/>
        <v>0</v>
      </c>
      <c r="AP318" s="289">
        <f t="shared" ca="1" si="548"/>
        <v>0</v>
      </c>
      <c r="AQ318" s="289">
        <f t="shared" ref="AQ318:BH318" ca="1" si="549" xml:space="preserve"> AQ313 + AQ314 - SUM(AQ315:AQ317)</f>
        <v>0</v>
      </c>
      <c r="AR318" s="289">
        <f t="shared" ca="1" si="549"/>
        <v>0</v>
      </c>
      <c r="AS318" s="289">
        <f t="shared" ca="1" si="549"/>
        <v>0</v>
      </c>
      <c r="AT318" s="289">
        <f t="shared" ca="1" si="549"/>
        <v>0</v>
      </c>
      <c r="AU318" s="289">
        <f t="shared" ca="1" si="549"/>
        <v>0</v>
      </c>
      <c r="AV318" s="289">
        <f t="shared" ca="1" si="549"/>
        <v>0</v>
      </c>
      <c r="AW318" s="289">
        <f t="shared" ca="1" si="549"/>
        <v>0</v>
      </c>
      <c r="AX318" s="289">
        <f t="shared" ca="1" si="549"/>
        <v>0</v>
      </c>
      <c r="AY318" s="289">
        <f t="shared" ca="1" si="549"/>
        <v>0</v>
      </c>
      <c r="AZ318" s="289">
        <f t="shared" ca="1" si="549"/>
        <v>0</v>
      </c>
      <c r="BA318" s="289">
        <f t="shared" ca="1" si="549"/>
        <v>0</v>
      </c>
      <c r="BB318" s="289">
        <f t="shared" ca="1" si="549"/>
        <v>0</v>
      </c>
      <c r="BC318" s="289">
        <f t="shared" ca="1" si="549"/>
        <v>0</v>
      </c>
      <c r="BD318" s="289">
        <f t="shared" ca="1" si="549"/>
        <v>0</v>
      </c>
      <c r="BE318" s="289">
        <f t="shared" ca="1" si="549"/>
        <v>0</v>
      </c>
      <c r="BF318" s="289">
        <f t="shared" ca="1" si="549"/>
        <v>0</v>
      </c>
      <c r="BG318" s="289">
        <f t="shared" ca="1" si="549"/>
        <v>0</v>
      </c>
      <c r="BH318" s="289">
        <f t="shared" ca="1" si="549"/>
        <v>0</v>
      </c>
    </row>
    <row r="319" spans="1:60" s="492" customFormat="1" ht="12.9" customHeight="1" x14ac:dyDescent="0.3">
      <c r="A319" s="516"/>
      <c r="B319" s="679"/>
      <c r="C319" s="685"/>
      <c r="D319" s="610"/>
      <c r="E319" s="289" t="s">
        <v>786</v>
      </c>
      <c r="F319" s="289"/>
      <c r="G319" s="289" t="s">
        <v>74</v>
      </c>
      <c r="H319" s="289"/>
      <c r="I319" s="611">
        <f ca="1" xml:space="preserve"> SUM(K319:BH319)</f>
        <v>0</v>
      </c>
      <c r="J319" s="289"/>
      <c r="K319" s="611">
        <f t="shared" ref="K319:AP319" ca="1" si="550" xml:space="preserve"> IF( ABS(K318) &gt; CHK_TOL, 1, 0)</f>
        <v>0</v>
      </c>
      <c r="L319" s="611">
        <f t="shared" ca="1" si="550"/>
        <v>0</v>
      </c>
      <c r="M319" s="611">
        <f t="shared" ca="1" si="550"/>
        <v>0</v>
      </c>
      <c r="N319" s="611">
        <f t="shared" ca="1" si="550"/>
        <v>0</v>
      </c>
      <c r="O319" s="611">
        <f t="shared" ca="1" si="550"/>
        <v>0</v>
      </c>
      <c r="P319" s="611">
        <f t="shared" ca="1" si="550"/>
        <v>0</v>
      </c>
      <c r="Q319" s="611">
        <f t="shared" ca="1" si="550"/>
        <v>0</v>
      </c>
      <c r="R319" s="611">
        <f t="shared" ca="1" si="550"/>
        <v>0</v>
      </c>
      <c r="S319" s="611">
        <f t="shared" ca="1" si="550"/>
        <v>0</v>
      </c>
      <c r="T319" s="611">
        <f t="shared" ca="1" si="550"/>
        <v>0</v>
      </c>
      <c r="U319" s="611">
        <f t="shared" ca="1" si="550"/>
        <v>0</v>
      </c>
      <c r="V319" s="611">
        <f t="shared" ca="1" si="550"/>
        <v>0</v>
      </c>
      <c r="W319" s="611">
        <f t="shared" ca="1" si="550"/>
        <v>0</v>
      </c>
      <c r="X319" s="611">
        <f t="shared" ca="1" si="550"/>
        <v>0</v>
      </c>
      <c r="Y319" s="611">
        <f t="shared" ca="1" si="550"/>
        <v>0</v>
      </c>
      <c r="Z319" s="611">
        <f t="shared" ca="1" si="550"/>
        <v>0</v>
      </c>
      <c r="AA319" s="611">
        <f t="shared" ca="1" si="550"/>
        <v>0</v>
      </c>
      <c r="AB319" s="611">
        <f t="shared" ca="1" si="550"/>
        <v>0</v>
      </c>
      <c r="AC319" s="611">
        <f t="shared" ca="1" si="550"/>
        <v>0</v>
      </c>
      <c r="AD319" s="611">
        <f t="shared" ca="1" si="550"/>
        <v>0</v>
      </c>
      <c r="AE319" s="611">
        <f t="shared" ca="1" si="550"/>
        <v>0</v>
      </c>
      <c r="AF319" s="611">
        <f t="shared" ca="1" si="550"/>
        <v>0</v>
      </c>
      <c r="AG319" s="611">
        <f t="shared" ca="1" si="550"/>
        <v>0</v>
      </c>
      <c r="AH319" s="611">
        <f t="shared" ca="1" si="550"/>
        <v>0</v>
      </c>
      <c r="AI319" s="611">
        <f t="shared" ca="1" si="550"/>
        <v>0</v>
      </c>
      <c r="AJ319" s="611">
        <f t="shared" ca="1" si="550"/>
        <v>0</v>
      </c>
      <c r="AK319" s="611">
        <f t="shared" ca="1" si="550"/>
        <v>0</v>
      </c>
      <c r="AL319" s="611">
        <f t="shared" ca="1" si="550"/>
        <v>0</v>
      </c>
      <c r="AM319" s="611">
        <f t="shared" ca="1" si="550"/>
        <v>0</v>
      </c>
      <c r="AN319" s="611">
        <f t="shared" ca="1" si="550"/>
        <v>0</v>
      </c>
      <c r="AO319" s="611">
        <f t="shared" ca="1" si="550"/>
        <v>0</v>
      </c>
      <c r="AP319" s="611">
        <f t="shared" ca="1" si="550"/>
        <v>0</v>
      </c>
      <c r="AQ319" s="611">
        <f t="shared" ref="AQ319:BH319" ca="1" si="551" xml:space="preserve"> IF( ABS(AQ318) &gt; CHK_TOL, 1, 0)</f>
        <v>0</v>
      </c>
      <c r="AR319" s="611">
        <f t="shared" ca="1" si="551"/>
        <v>0</v>
      </c>
      <c r="AS319" s="611">
        <f t="shared" ca="1" si="551"/>
        <v>0</v>
      </c>
      <c r="AT319" s="611">
        <f t="shared" ca="1" si="551"/>
        <v>0</v>
      </c>
      <c r="AU319" s="611">
        <f t="shared" ca="1" si="551"/>
        <v>0</v>
      </c>
      <c r="AV319" s="611">
        <f t="shared" ca="1" si="551"/>
        <v>0</v>
      </c>
      <c r="AW319" s="611">
        <f t="shared" ca="1" si="551"/>
        <v>0</v>
      </c>
      <c r="AX319" s="611">
        <f t="shared" ca="1" si="551"/>
        <v>0</v>
      </c>
      <c r="AY319" s="611">
        <f t="shared" ca="1" si="551"/>
        <v>0</v>
      </c>
      <c r="AZ319" s="611">
        <f t="shared" ca="1" si="551"/>
        <v>0</v>
      </c>
      <c r="BA319" s="611">
        <f t="shared" ca="1" si="551"/>
        <v>0</v>
      </c>
      <c r="BB319" s="611">
        <f t="shared" ca="1" si="551"/>
        <v>0</v>
      </c>
      <c r="BC319" s="611">
        <f t="shared" ca="1" si="551"/>
        <v>0</v>
      </c>
      <c r="BD319" s="611">
        <f t="shared" ca="1" si="551"/>
        <v>0</v>
      </c>
      <c r="BE319" s="611">
        <f t="shared" ca="1" si="551"/>
        <v>0</v>
      </c>
      <c r="BF319" s="611">
        <f t="shared" ca="1" si="551"/>
        <v>0</v>
      </c>
      <c r="BG319" s="611">
        <f t="shared" ca="1" si="551"/>
        <v>0</v>
      </c>
      <c r="BH319" s="611">
        <f t="shared" ca="1" si="551"/>
        <v>0</v>
      </c>
    </row>
    <row r="320" spans="1:60" s="492" customFormat="1" ht="12.9" customHeight="1" x14ac:dyDescent="0.3">
      <c r="A320" s="516"/>
      <c r="B320" s="679"/>
      <c r="C320" s="685"/>
      <c r="D320" s="610"/>
      <c r="E320" s="697" t="str">
        <f xml:space="preserve"> "Check - " &amp; E319</f>
        <v>Check - Production sharing - Contractor</v>
      </c>
      <c r="F320" s="698">
        <f ca="1" xml:space="preserve"> IF( SUM(K319:BH319) &lt;&gt; 0, 1, 0)</f>
        <v>0</v>
      </c>
      <c r="G320" s="697" t="s">
        <v>148</v>
      </c>
      <c r="H320" s="289"/>
      <c r="I320" s="289"/>
      <c r="J320" s="289"/>
      <c r="K320" s="289"/>
      <c r="L320" s="289"/>
      <c r="M320" s="289"/>
      <c r="N320" s="289"/>
      <c r="O320" s="289"/>
      <c r="P320" s="289"/>
      <c r="Q320" s="289"/>
      <c r="R320" s="289"/>
      <c r="S320" s="289"/>
      <c r="T320" s="289"/>
      <c r="U320" s="289"/>
      <c r="V320" s="289"/>
      <c r="W320" s="289"/>
      <c r="X320" s="289"/>
      <c r="Y320" s="289"/>
      <c r="Z320" s="289"/>
      <c r="AA320" s="289"/>
      <c r="AB320" s="289"/>
      <c r="AC320" s="289"/>
      <c r="AD320" s="289"/>
      <c r="AE320" s="289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9"/>
      <c r="AP320" s="289"/>
      <c r="AQ320" s="289"/>
      <c r="AR320" s="289"/>
      <c r="AS320" s="289"/>
      <c r="AT320" s="289"/>
      <c r="AU320" s="289"/>
      <c r="AV320" s="289"/>
      <c r="AW320" s="289"/>
      <c r="AX320" s="289"/>
      <c r="AY320" s="289"/>
      <c r="AZ320" s="289"/>
      <c r="BA320" s="289"/>
      <c r="BB320" s="289"/>
      <c r="BC320" s="289"/>
      <c r="BD320" s="289"/>
      <c r="BE320" s="289"/>
      <c r="BF320" s="289"/>
      <c r="BG320" s="289"/>
      <c r="BH320" s="289"/>
    </row>
    <row r="321" spans="1:60" s="492" customFormat="1" ht="12.9" customHeight="1" x14ac:dyDescent="0.3">
      <c r="A321" s="516"/>
      <c r="B321" s="679"/>
      <c r="C321" s="685"/>
      <c r="D321" s="610"/>
      <c r="E321" s="289"/>
      <c r="F321" s="289"/>
      <c r="G321" s="289"/>
      <c r="H321" s="289"/>
      <c r="I321" s="289"/>
      <c r="J321" s="289"/>
      <c r="K321" s="289"/>
      <c r="L321" s="289"/>
      <c r="M321" s="289"/>
      <c r="N321" s="289"/>
      <c r="O321" s="289"/>
      <c r="P321" s="289"/>
      <c r="Q321" s="289"/>
      <c r="R321" s="289"/>
      <c r="S321" s="289"/>
      <c r="T321" s="289"/>
      <c r="U321" s="289"/>
      <c r="V321" s="289"/>
      <c r="W321" s="289"/>
      <c r="X321" s="289"/>
      <c r="Y321" s="289"/>
      <c r="Z321" s="289"/>
      <c r="AA321" s="289"/>
      <c r="AB321" s="289"/>
      <c r="AC321" s="289"/>
      <c r="AD321" s="289"/>
      <c r="AE321" s="289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9"/>
      <c r="AP321" s="289"/>
      <c r="AQ321" s="289"/>
      <c r="AR321" s="289"/>
      <c r="AS321" s="289"/>
      <c r="AT321" s="289"/>
      <c r="AU321" s="289"/>
      <c r="AV321" s="289"/>
      <c r="AW321" s="289"/>
      <c r="AX321" s="289"/>
      <c r="AY321" s="289"/>
      <c r="AZ321" s="289"/>
      <c r="BA321" s="289"/>
      <c r="BB321" s="289"/>
      <c r="BC321" s="289"/>
      <c r="BD321" s="289"/>
      <c r="BE321" s="289"/>
      <c r="BF321" s="289"/>
      <c r="BG321" s="289"/>
      <c r="BH321" s="289"/>
    </row>
    <row r="322" spans="1:60" s="492" customFormat="1" ht="12.9" customHeight="1" x14ac:dyDescent="0.3">
      <c r="A322" s="470" t="s">
        <v>787</v>
      </c>
      <c r="B322" s="677"/>
      <c r="C322" s="678"/>
      <c r="D322" s="524"/>
      <c r="E322" s="470"/>
      <c r="F322" s="470"/>
      <c r="G322" s="470"/>
      <c r="H322" s="470"/>
      <c r="I322" s="470"/>
      <c r="J322" s="470"/>
      <c r="K322" s="470"/>
      <c r="L322" s="470"/>
      <c r="M322" s="470"/>
      <c r="N322" s="470"/>
      <c r="O322" s="470"/>
      <c r="P322" s="470"/>
      <c r="Q322" s="470"/>
      <c r="R322" s="470"/>
      <c r="S322" s="470"/>
      <c r="T322" s="470"/>
      <c r="U322" s="470"/>
      <c r="V322" s="470"/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70"/>
      <c r="AK322" s="470"/>
      <c r="AL322" s="470"/>
      <c r="AM322" s="470"/>
      <c r="AN322" s="470"/>
      <c r="AO322" s="470"/>
      <c r="AP322" s="470"/>
      <c r="AQ322" s="470"/>
      <c r="AR322" s="470"/>
      <c r="AS322" s="470"/>
      <c r="AT322" s="470"/>
      <c r="AU322" s="470"/>
      <c r="AV322" s="470"/>
      <c r="AW322" s="470"/>
      <c r="AX322" s="470"/>
      <c r="AY322" s="470"/>
      <c r="AZ322" s="470"/>
      <c r="BA322" s="470"/>
      <c r="BB322" s="470"/>
      <c r="BC322" s="470"/>
      <c r="BD322" s="470"/>
      <c r="BE322" s="470"/>
      <c r="BF322" s="470"/>
      <c r="BG322" s="470"/>
      <c r="BH322" s="470"/>
    </row>
    <row r="323" spans="1:60" s="492" customFormat="1" ht="12.9" customHeight="1" x14ac:dyDescent="0.3">
      <c r="A323" s="471"/>
      <c r="B323" s="751"/>
      <c r="C323" s="752"/>
      <c r="D323" s="531"/>
      <c r="E323" s="471"/>
      <c r="F323" s="471"/>
      <c r="G323" s="471"/>
      <c r="H323" s="471"/>
      <c r="I323" s="471"/>
      <c r="J323" s="471"/>
      <c r="K323" s="471"/>
      <c r="L323" s="471"/>
      <c r="M323" s="471"/>
      <c r="N323" s="471"/>
      <c r="O323" s="471"/>
      <c r="P323" s="471"/>
      <c r="Q323" s="471"/>
      <c r="R323" s="471"/>
      <c r="S323" s="471"/>
      <c r="T323" s="471"/>
      <c r="U323" s="471"/>
      <c r="V323" s="471"/>
      <c r="W323" s="471"/>
      <c r="X323" s="471"/>
      <c r="Y323" s="471"/>
      <c r="Z323" s="471"/>
      <c r="AA323" s="471"/>
      <c r="AB323" s="471"/>
      <c r="AC323" s="471"/>
      <c r="AD323" s="471"/>
      <c r="AE323" s="471"/>
      <c r="AF323" s="471"/>
      <c r="AG323" s="471"/>
      <c r="AH323" s="471"/>
      <c r="AI323" s="471"/>
      <c r="AJ323" s="471"/>
      <c r="AK323" s="471"/>
      <c r="AL323" s="471"/>
      <c r="AM323" s="471"/>
      <c r="AN323" s="471"/>
      <c r="AO323" s="471"/>
      <c r="AP323" s="471"/>
      <c r="AQ323" s="471"/>
      <c r="AR323" s="471"/>
      <c r="AS323" s="471"/>
      <c r="AT323" s="471"/>
      <c r="AU323" s="471"/>
      <c r="AV323" s="471"/>
      <c r="AW323" s="471"/>
      <c r="AX323" s="471"/>
      <c r="AY323" s="471"/>
      <c r="AZ323" s="471"/>
      <c r="BA323" s="471"/>
      <c r="BB323" s="471"/>
      <c r="BC323" s="471"/>
      <c r="BD323" s="471"/>
      <c r="BE323" s="471"/>
      <c r="BF323" s="471"/>
      <c r="BG323" s="471"/>
      <c r="BH323" s="471"/>
    </row>
    <row r="324" spans="1:60" s="492" customFormat="1" ht="12.9" customHeight="1" x14ac:dyDescent="0.3">
      <c r="A324" s="516"/>
      <c r="B324" s="679" t="s">
        <v>493</v>
      </c>
      <c r="C324" s="685"/>
      <c r="D324" s="610"/>
      <c r="E324" s="289"/>
      <c r="F324" s="289"/>
      <c r="G324" s="289"/>
      <c r="H324" s="543"/>
      <c r="I324" s="289"/>
      <c r="J324" s="289"/>
      <c r="K324" s="289"/>
      <c r="L324" s="289"/>
      <c r="M324" s="289"/>
      <c r="N324" s="289"/>
      <c r="O324" s="289"/>
      <c r="P324" s="289"/>
      <c r="Q324" s="289"/>
      <c r="R324" s="289"/>
      <c r="S324" s="289"/>
      <c r="T324" s="289"/>
      <c r="U324" s="289"/>
      <c r="V324" s="289"/>
      <c r="W324" s="289"/>
      <c r="X324" s="289"/>
      <c r="Y324" s="289"/>
      <c r="Z324" s="289"/>
      <c r="AA324" s="289"/>
      <c r="AB324" s="289"/>
      <c r="AC324" s="289"/>
      <c r="AD324" s="289"/>
      <c r="AE324" s="289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9"/>
      <c r="AP324" s="289"/>
      <c r="AQ324" s="289"/>
      <c r="AR324" s="289"/>
      <c r="AS324" s="289"/>
      <c r="AT324" s="289"/>
      <c r="AU324" s="289"/>
      <c r="AV324" s="289"/>
      <c r="AW324" s="289"/>
      <c r="AX324" s="289"/>
      <c r="AY324" s="289"/>
      <c r="AZ324" s="289"/>
      <c r="BA324" s="289"/>
      <c r="BB324" s="289"/>
      <c r="BC324" s="289"/>
      <c r="BD324" s="289"/>
      <c r="BE324" s="289"/>
      <c r="BF324" s="289"/>
      <c r="BG324" s="289"/>
      <c r="BH324" s="289"/>
    </row>
    <row r="325" spans="1:60" s="492" customFormat="1" ht="12.9" customHeight="1" x14ac:dyDescent="0.3">
      <c r="A325" s="516" t="s">
        <v>666</v>
      </c>
      <c r="B325" s="679"/>
      <c r="C325" s="685"/>
      <c r="D325" s="610"/>
      <c r="E325" s="289" t="str">
        <f t="shared" ref="E325:AJ325" si="552" xml:space="preserve"> E$306</f>
        <v>Profit petroleum - Contractor</v>
      </c>
      <c r="F325" s="289">
        <f t="shared" si="552"/>
        <v>0</v>
      </c>
      <c r="G325" s="289" t="str">
        <f t="shared" si="552"/>
        <v>$ mn</v>
      </c>
      <c r="H325" s="289">
        <f t="shared" si="552"/>
        <v>0</v>
      </c>
      <c r="I325" s="289">
        <f t="shared" ca="1" si="552"/>
        <v>13273.109797047251</v>
      </c>
      <c r="J325" s="289">
        <f t="shared" si="552"/>
        <v>0</v>
      </c>
      <c r="K325" s="289">
        <f t="shared" ca="1" si="552"/>
        <v>0</v>
      </c>
      <c r="L325" s="289">
        <f t="shared" ca="1" si="552"/>
        <v>0</v>
      </c>
      <c r="M325" s="289">
        <f t="shared" ca="1" si="552"/>
        <v>0</v>
      </c>
      <c r="N325" s="289">
        <f t="shared" ca="1" si="552"/>
        <v>0</v>
      </c>
      <c r="O325" s="289">
        <f t="shared" ca="1" si="552"/>
        <v>0</v>
      </c>
      <c r="P325" s="289">
        <f t="shared" ca="1" si="552"/>
        <v>0</v>
      </c>
      <c r="Q325" s="289">
        <f t="shared" ca="1" si="552"/>
        <v>0</v>
      </c>
      <c r="R325" s="289">
        <f t="shared" ca="1" si="552"/>
        <v>0</v>
      </c>
      <c r="S325" s="289">
        <f t="shared" ca="1" si="552"/>
        <v>0</v>
      </c>
      <c r="T325" s="289">
        <f t="shared" ca="1" si="552"/>
        <v>76.693374535352177</v>
      </c>
      <c r="U325" s="289">
        <f t="shared" ca="1" si="552"/>
        <v>189.9804449204297</v>
      </c>
      <c r="V325" s="289">
        <f t="shared" ca="1" si="552"/>
        <v>193.78005381883821</v>
      </c>
      <c r="W325" s="289">
        <f t="shared" ca="1" si="552"/>
        <v>197.65565489521495</v>
      </c>
      <c r="X325" s="289">
        <f t="shared" ca="1" si="552"/>
        <v>201.60876799311922</v>
      </c>
      <c r="Y325" s="289">
        <f t="shared" ca="1" si="552"/>
        <v>205.64094335298165</v>
      </c>
      <c r="Z325" s="289">
        <f t="shared" ca="1" si="552"/>
        <v>209.75376222004135</v>
      </c>
      <c r="AA325" s="289">
        <f t="shared" ca="1" si="552"/>
        <v>213.54754883423192</v>
      </c>
      <c r="AB325" s="289">
        <f t="shared" ca="1" si="552"/>
        <v>215.0946214089567</v>
      </c>
      <c r="AC325" s="289">
        <f t="shared" ca="1" si="552"/>
        <v>318.06179929700477</v>
      </c>
      <c r="AD325" s="289">
        <f t="shared" ca="1" si="552"/>
        <v>529.73067116223615</v>
      </c>
      <c r="AE325" s="289">
        <f t="shared" ca="1" si="552"/>
        <v>534.57710659397776</v>
      </c>
      <c r="AF325" s="289">
        <f t="shared" ca="1" si="552"/>
        <v>539.35134144895869</v>
      </c>
      <c r="AG325" s="289">
        <f t="shared" ca="1" si="552"/>
        <v>544.04825071697246</v>
      </c>
      <c r="AH325" s="289">
        <f t="shared" ca="1" si="552"/>
        <v>548.6626004624286</v>
      </c>
      <c r="AI325" s="289">
        <f t="shared" ca="1" si="552"/>
        <v>508.55180082994781</v>
      </c>
      <c r="AJ325" s="289">
        <f t="shared" ca="1" si="552"/>
        <v>514.00843555959045</v>
      </c>
      <c r="AK325" s="289">
        <f t="shared" ref="AK325:BH325" ca="1" si="553" xml:space="preserve"> AK$306</f>
        <v>519.40756704157468</v>
      </c>
      <c r="AL325" s="289">
        <f t="shared" ca="1" si="553"/>
        <v>524.7471155793454</v>
      </c>
      <c r="AM325" s="289">
        <f t="shared" ca="1" si="553"/>
        <v>530.02606632396942</v>
      </c>
      <c r="AN325" s="289">
        <f t="shared" ca="1" si="553"/>
        <v>535.24501837816683</v>
      </c>
      <c r="AO325" s="289">
        <f t="shared" ca="1" si="553"/>
        <v>545.63610700490653</v>
      </c>
      <c r="AP325" s="289">
        <f t="shared" ca="1" si="553"/>
        <v>557.62955569473604</v>
      </c>
      <c r="AQ325" s="289">
        <f t="shared" ca="1" si="553"/>
        <v>569.95621852814384</v>
      </c>
      <c r="AR325" s="289">
        <f t="shared" ca="1" si="553"/>
        <v>582.66104142993527</v>
      </c>
      <c r="AS325" s="289">
        <f t="shared" ca="1" si="553"/>
        <v>595.8191351941266</v>
      </c>
      <c r="AT325" s="289">
        <f t="shared" ca="1" si="553"/>
        <v>609.57574500146109</v>
      </c>
      <c r="AU325" s="289">
        <f t="shared" ca="1" si="553"/>
        <v>624.28595582351841</v>
      </c>
      <c r="AV325" s="289">
        <f t="shared" ca="1" si="553"/>
        <v>641.3518904359571</v>
      </c>
      <c r="AW325" s="289">
        <f t="shared" ca="1" si="553"/>
        <v>687.50845046741529</v>
      </c>
      <c r="AX325" s="289">
        <f t="shared" ca="1" si="553"/>
        <v>8.5127520937131074</v>
      </c>
      <c r="AY325" s="289">
        <f t="shared" ca="1" si="553"/>
        <v>0</v>
      </c>
      <c r="AZ325" s="289">
        <f t="shared" ca="1" si="553"/>
        <v>0</v>
      </c>
      <c r="BA325" s="289">
        <f t="shared" ca="1" si="553"/>
        <v>0</v>
      </c>
      <c r="BB325" s="289">
        <f t="shared" ca="1" si="553"/>
        <v>0</v>
      </c>
      <c r="BC325" s="289">
        <f t="shared" ca="1" si="553"/>
        <v>0</v>
      </c>
      <c r="BD325" s="289">
        <f t="shared" ca="1" si="553"/>
        <v>0</v>
      </c>
      <c r="BE325" s="289">
        <f t="shared" ca="1" si="553"/>
        <v>0</v>
      </c>
      <c r="BF325" s="289">
        <f t="shared" ca="1" si="553"/>
        <v>0</v>
      </c>
      <c r="BG325" s="289">
        <f t="shared" ca="1" si="553"/>
        <v>0</v>
      </c>
      <c r="BH325" s="289">
        <f t="shared" ca="1" si="553"/>
        <v>0</v>
      </c>
    </row>
    <row r="326" spans="1:60" s="492" customFormat="1" ht="12.9" customHeight="1" x14ac:dyDescent="0.3">
      <c r="A326" s="516" t="s">
        <v>666</v>
      </c>
      <c r="B326" s="679"/>
      <c r="C326" s="685"/>
      <c r="D326" s="610"/>
      <c r="E326" s="289" t="str">
        <f t="shared" ref="E326:AJ326" si="554" xml:space="preserve"> E$282</f>
        <v>Cost Petroleum - Contractor</v>
      </c>
      <c r="F326" s="289">
        <f t="shared" si="554"/>
        <v>0</v>
      </c>
      <c r="G326" s="289" t="str">
        <f t="shared" si="554"/>
        <v>$ mn</v>
      </c>
      <c r="H326" s="289">
        <f t="shared" si="554"/>
        <v>0</v>
      </c>
      <c r="I326" s="289">
        <f t="shared" ca="1" si="554"/>
        <v>9303.2258077199222</v>
      </c>
      <c r="J326" s="289">
        <f t="shared" si="554"/>
        <v>0</v>
      </c>
      <c r="K326" s="289">
        <f t="shared" ca="1" si="554"/>
        <v>0</v>
      </c>
      <c r="L326" s="289">
        <f t="shared" ca="1" si="554"/>
        <v>0</v>
      </c>
      <c r="M326" s="289">
        <f t="shared" ca="1" si="554"/>
        <v>0</v>
      </c>
      <c r="N326" s="289">
        <f t="shared" ca="1" si="554"/>
        <v>0</v>
      </c>
      <c r="O326" s="289">
        <f t="shared" ca="1" si="554"/>
        <v>0</v>
      </c>
      <c r="P326" s="289">
        <f t="shared" ca="1" si="554"/>
        <v>0</v>
      </c>
      <c r="Q326" s="289">
        <f t="shared" ca="1" si="554"/>
        <v>0</v>
      </c>
      <c r="R326" s="289">
        <f t="shared" ca="1" si="554"/>
        <v>0</v>
      </c>
      <c r="S326" s="289">
        <f t="shared" ca="1" si="554"/>
        <v>0</v>
      </c>
      <c r="T326" s="289">
        <f t="shared" ca="1" si="554"/>
        <v>203.47221815501604</v>
      </c>
      <c r="U326" s="289">
        <f t="shared" ca="1" si="554"/>
        <v>504.02975182971142</v>
      </c>
      <c r="V326" s="289">
        <f t="shared" ca="1" si="554"/>
        <v>514.11034686630558</v>
      </c>
      <c r="W326" s="289">
        <f t="shared" ca="1" si="554"/>
        <v>524.3925538036317</v>
      </c>
      <c r="X326" s="289">
        <f t="shared" ca="1" si="554"/>
        <v>534.8804048797042</v>
      </c>
      <c r="Y326" s="289">
        <f t="shared" ca="1" si="554"/>
        <v>545.5780129772985</v>
      </c>
      <c r="Z326" s="289">
        <f t="shared" ca="1" si="554"/>
        <v>556.48957323684442</v>
      </c>
      <c r="AA326" s="289">
        <f t="shared" ca="1" si="554"/>
        <v>567.61936470158128</v>
      </c>
      <c r="AB326" s="289">
        <f t="shared" ca="1" si="554"/>
        <v>578.97175199561298</v>
      </c>
      <c r="AC326" s="289">
        <f t="shared" ca="1" si="554"/>
        <v>441.54015842398957</v>
      </c>
      <c r="AD326" s="289">
        <f t="shared" ca="1" si="554"/>
        <v>139.23806124779566</v>
      </c>
      <c r="AE326" s="289">
        <f t="shared" ca="1" si="554"/>
        <v>142.06072672568223</v>
      </c>
      <c r="AF326" s="289">
        <f t="shared" ca="1" si="554"/>
        <v>144.94174072577303</v>
      </c>
      <c r="AG326" s="289">
        <f t="shared" ca="1" si="554"/>
        <v>147.88236497914451</v>
      </c>
      <c r="AH326" s="289">
        <f t="shared" ca="1" si="554"/>
        <v>150.88389118952625</v>
      </c>
      <c r="AI326" s="289">
        <f t="shared" ca="1" si="554"/>
        <v>224.0853723609508</v>
      </c>
      <c r="AJ326" s="289">
        <f t="shared" ca="1" si="554"/>
        <v>227.19300918086168</v>
      </c>
      <c r="AK326" s="289">
        <f t="shared" ref="AK326:BH326" ca="1" si="555" xml:space="preserve"> AK$282</f>
        <v>230.32115350484733</v>
      </c>
      <c r="AL326" s="289">
        <f t="shared" ca="1" si="555"/>
        <v>233.46282916913228</v>
      </c>
      <c r="AM326" s="289">
        <f t="shared" ca="1" si="555"/>
        <v>236.6086085423259</v>
      </c>
      <c r="AN326" s="289">
        <f t="shared" ca="1" si="555"/>
        <v>239.74551674993543</v>
      </c>
      <c r="AO326" s="289">
        <f t="shared" ca="1" si="555"/>
        <v>242.85525328973449</v>
      </c>
      <c r="AP326" s="289">
        <f t="shared" ca="1" si="555"/>
        <v>245.91114743931001</v>
      </c>
      <c r="AQ326" s="289">
        <f t="shared" ca="1" si="555"/>
        <v>248.87258418890761</v>
      </c>
      <c r="AR326" s="289">
        <f t="shared" ca="1" si="555"/>
        <v>251.67387165397156</v>
      </c>
      <c r="AS326" s="289">
        <f t="shared" ca="1" si="555"/>
        <v>254.19922752772999</v>
      </c>
      <c r="AT326" s="289">
        <f t="shared" ca="1" si="555"/>
        <v>256.21616690586495</v>
      </c>
      <c r="AU326" s="289">
        <f t="shared" ca="1" si="555"/>
        <v>257.14266370726864</v>
      </c>
      <c r="AV326" s="289">
        <f t="shared" ca="1" si="555"/>
        <v>254.65182448813366</v>
      </c>
      <c r="AW326" s="289">
        <f t="shared" ca="1" si="555"/>
        <v>204.19565727333114</v>
      </c>
      <c r="AX326" s="289">
        <f t="shared" ca="1" si="555"/>
        <v>0</v>
      </c>
      <c r="AY326" s="289">
        <f t="shared" ca="1" si="555"/>
        <v>0</v>
      </c>
      <c r="AZ326" s="289">
        <f t="shared" ca="1" si="555"/>
        <v>0</v>
      </c>
      <c r="BA326" s="289">
        <f t="shared" ca="1" si="555"/>
        <v>0</v>
      </c>
      <c r="BB326" s="289">
        <f t="shared" ca="1" si="555"/>
        <v>0</v>
      </c>
      <c r="BC326" s="289">
        <f t="shared" ca="1" si="555"/>
        <v>0</v>
      </c>
      <c r="BD326" s="289">
        <f t="shared" ca="1" si="555"/>
        <v>0</v>
      </c>
      <c r="BE326" s="289">
        <f t="shared" ca="1" si="555"/>
        <v>0</v>
      </c>
      <c r="BF326" s="289">
        <f t="shared" ca="1" si="555"/>
        <v>0</v>
      </c>
      <c r="BG326" s="289">
        <f t="shared" ca="1" si="555"/>
        <v>0</v>
      </c>
      <c r="BH326" s="289">
        <f t="shared" ca="1" si="555"/>
        <v>0</v>
      </c>
    </row>
    <row r="327" spans="1:60" s="492" customFormat="1" ht="12.9" customHeight="1" x14ac:dyDescent="0.3">
      <c r="A327" s="516" t="s">
        <v>671</v>
      </c>
      <c r="B327" s="679"/>
      <c r="C327" s="685"/>
      <c r="D327" s="610"/>
      <c r="E327" s="289" t="str">
        <f t="shared" ref="E327:AJ327" si="556" xml:space="preserve"> E$201</f>
        <v>Operating costs - Contractor</v>
      </c>
      <c r="F327" s="289">
        <f t="shared" si="556"/>
        <v>0</v>
      </c>
      <c r="G327" s="289" t="str">
        <f t="shared" si="556"/>
        <v>$ mn</v>
      </c>
      <c r="H327" s="289">
        <f t="shared" si="556"/>
        <v>0</v>
      </c>
      <c r="I327" s="289">
        <f t="shared" si="556"/>
        <v>4584.2589081539181</v>
      </c>
      <c r="J327" s="289">
        <f t="shared" si="556"/>
        <v>0</v>
      </c>
      <c r="K327" s="289">
        <f t="shared" si="556"/>
        <v>0</v>
      </c>
      <c r="L327" s="289">
        <f t="shared" si="556"/>
        <v>0</v>
      </c>
      <c r="M327" s="289">
        <f t="shared" si="556"/>
        <v>0</v>
      </c>
      <c r="N327" s="289">
        <f t="shared" si="556"/>
        <v>0</v>
      </c>
      <c r="O327" s="289">
        <f t="shared" si="556"/>
        <v>0</v>
      </c>
      <c r="P327" s="289">
        <f t="shared" si="556"/>
        <v>0</v>
      </c>
      <c r="Q327" s="289">
        <f t="shared" si="556"/>
        <v>0</v>
      </c>
      <c r="R327" s="289">
        <f t="shared" si="556"/>
        <v>0</v>
      </c>
      <c r="S327" s="289">
        <f t="shared" si="556"/>
        <v>0</v>
      </c>
      <c r="T327" s="289">
        <f t="shared" si="556"/>
        <v>105.65813399189854</v>
      </c>
      <c r="U327" s="289">
        <f t="shared" si="556"/>
        <v>115.45096151770348</v>
      </c>
      <c r="V327" s="289">
        <f t="shared" si="556"/>
        <v>117.75998074805754</v>
      </c>
      <c r="W327" s="289">
        <f t="shared" si="556"/>
        <v>120.11518036301869</v>
      </c>
      <c r="X327" s="289">
        <f t="shared" si="556"/>
        <v>122.51748397027906</v>
      </c>
      <c r="Y327" s="289">
        <f t="shared" si="556"/>
        <v>124.96783364968465</v>
      </c>
      <c r="Z327" s="289">
        <f t="shared" si="556"/>
        <v>127.46719032267835</v>
      </c>
      <c r="AA327" s="289">
        <f t="shared" si="556"/>
        <v>130.01653412913191</v>
      </c>
      <c r="AB327" s="289">
        <f t="shared" si="556"/>
        <v>132.61686481171458</v>
      </c>
      <c r="AC327" s="289">
        <f t="shared" si="556"/>
        <v>135.26920210794887</v>
      </c>
      <c r="AD327" s="289">
        <f t="shared" si="556"/>
        <v>137.97458615010783</v>
      </c>
      <c r="AE327" s="289">
        <f t="shared" si="556"/>
        <v>140.73407787311001</v>
      </c>
      <c r="AF327" s="289">
        <f t="shared" si="556"/>
        <v>143.5487594305722</v>
      </c>
      <c r="AG327" s="289">
        <f t="shared" si="556"/>
        <v>146.41973461918366</v>
      </c>
      <c r="AH327" s="289">
        <f t="shared" si="556"/>
        <v>149.34812931156733</v>
      </c>
      <c r="AI327" s="289">
        <f t="shared" si="556"/>
        <v>152.33509189779869</v>
      </c>
      <c r="AJ327" s="289">
        <f t="shared" si="556"/>
        <v>155.38179373575466</v>
      </c>
      <c r="AK327" s="289">
        <f t="shared" ref="AK327:BH327" si="557" xml:space="preserve"> AK$201</f>
        <v>158.48942961046973</v>
      </c>
      <c r="AL327" s="289">
        <f t="shared" si="557"/>
        <v>161.65921820267914</v>
      </c>
      <c r="AM327" s="289">
        <f t="shared" si="557"/>
        <v>164.89240256673273</v>
      </c>
      <c r="AN327" s="289">
        <f t="shared" si="557"/>
        <v>168.19025061806738</v>
      </c>
      <c r="AO327" s="289">
        <f t="shared" si="557"/>
        <v>171.55405563042873</v>
      </c>
      <c r="AP327" s="289">
        <f t="shared" si="557"/>
        <v>174.98513674303732</v>
      </c>
      <c r="AQ327" s="289">
        <f t="shared" si="557"/>
        <v>178.48483947789808</v>
      </c>
      <c r="AR327" s="289">
        <f t="shared" si="557"/>
        <v>182.05453626745606</v>
      </c>
      <c r="AS327" s="289">
        <f t="shared" si="557"/>
        <v>185.69562699280516</v>
      </c>
      <c r="AT327" s="289">
        <f t="shared" si="557"/>
        <v>189.40953953266128</v>
      </c>
      <c r="AU327" s="289">
        <f t="shared" si="557"/>
        <v>193.19773032331449</v>
      </c>
      <c r="AV327" s="289">
        <f t="shared" si="557"/>
        <v>197.0616849297808</v>
      </c>
      <c r="AW327" s="289">
        <f t="shared" si="557"/>
        <v>201.00291862837642</v>
      </c>
      <c r="AX327" s="289">
        <f t="shared" si="557"/>
        <v>0</v>
      </c>
      <c r="AY327" s="289">
        <f t="shared" si="557"/>
        <v>0</v>
      </c>
      <c r="AZ327" s="289">
        <f t="shared" si="557"/>
        <v>0</v>
      </c>
      <c r="BA327" s="289">
        <f t="shared" si="557"/>
        <v>0</v>
      </c>
      <c r="BB327" s="289">
        <f t="shared" si="557"/>
        <v>0</v>
      </c>
      <c r="BC327" s="289">
        <f t="shared" si="557"/>
        <v>0</v>
      </c>
      <c r="BD327" s="289">
        <f t="shared" si="557"/>
        <v>0</v>
      </c>
      <c r="BE327" s="289">
        <f t="shared" si="557"/>
        <v>0</v>
      </c>
      <c r="BF327" s="289">
        <f t="shared" si="557"/>
        <v>0</v>
      </c>
      <c r="BG327" s="289">
        <f t="shared" si="557"/>
        <v>0</v>
      </c>
      <c r="BH327" s="289">
        <f t="shared" si="557"/>
        <v>0</v>
      </c>
    </row>
    <row r="328" spans="1:60" s="492" customFormat="1" ht="12.9" customHeight="1" x14ac:dyDescent="0.3">
      <c r="A328" s="516" t="s">
        <v>671</v>
      </c>
      <c r="B328" s="679"/>
      <c r="C328" s="685"/>
      <c r="D328" s="610"/>
      <c r="E328" s="289" t="str">
        <f t="shared" ref="E328:AJ328" si="558">E$203</f>
        <v>Net Decommissioning Fund payments - NEG - Contractor</v>
      </c>
      <c r="F328" s="289">
        <f t="shared" si="558"/>
        <v>0</v>
      </c>
      <c r="G328" s="289" t="str">
        <f t="shared" si="558"/>
        <v>$ mn</v>
      </c>
      <c r="H328" s="289">
        <f t="shared" si="558"/>
        <v>0</v>
      </c>
      <c r="I328" s="289">
        <f t="shared" si="558"/>
        <v>-58.172028316186356</v>
      </c>
      <c r="J328" s="289">
        <f t="shared" si="558"/>
        <v>0</v>
      </c>
      <c r="K328" s="289">
        <f t="shared" si="558"/>
        <v>0</v>
      </c>
      <c r="L328" s="289">
        <f t="shared" si="558"/>
        <v>0</v>
      </c>
      <c r="M328" s="289">
        <f t="shared" si="558"/>
        <v>0</v>
      </c>
      <c r="N328" s="289">
        <f t="shared" si="558"/>
        <v>0</v>
      </c>
      <c r="O328" s="289">
        <f t="shared" si="558"/>
        <v>0</v>
      </c>
      <c r="P328" s="289">
        <f t="shared" si="558"/>
        <v>0</v>
      </c>
      <c r="Q328" s="289">
        <f t="shared" si="558"/>
        <v>0</v>
      </c>
      <c r="R328" s="289">
        <f t="shared" si="558"/>
        <v>0</v>
      </c>
      <c r="S328" s="289">
        <f t="shared" si="558"/>
        <v>0</v>
      </c>
      <c r="T328" s="289">
        <f t="shared" si="558"/>
        <v>0</v>
      </c>
      <c r="U328" s="289">
        <f t="shared" si="558"/>
        <v>0</v>
      </c>
      <c r="V328" s="289">
        <f t="shared" si="558"/>
        <v>0</v>
      </c>
      <c r="W328" s="289">
        <f t="shared" si="558"/>
        <v>0</v>
      </c>
      <c r="X328" s="289">
        <f t="shared" si="558"/>
        <v>0</v>
      </c>
      <c r="Y328" s="289">
        <f t="shared" si="558"/>
        <v>0</v>
      </c>
      <c r="Z328" s="289">
        <f t="shared" si="558"/>
        <v>0</v>
      </c>
      <c r="AA328" s="289">
        <f t="shared" si="558"/>
        <v>0</v>
      </c>
      <c r="AB328" s="289">
        <f t="shared" si="558"/>
        <v>0</v>
      </c>
      <c r="AC328" s="289">
        <f t="shared" si="558"/>
        <v>0</v>
      </c>
      <c r="AD328" s="289">
        <f t="shared" si="558"/>
        <v>0</v>
      </c>
      <c r="AE328" s="289">
        <f t="shared" si="558"/>
        <v>0</v>
      </c>
      <c r="AF328" s="289">
        <f t="shared" si="558"/>
        <v>0</v>
      </c>
      <c r="AG328" s="289">
        <f t="shared" si="558"/>
        <v>0</v>
      </c>
      <c r="AH328" s="289">
        <f t="shared" si="558"/>
        <v>0</v>
      </c>
      <c r="AI328" s="289">
        <f t="shared" si="558"/>
        <v>70.137730491295258</v>
      </c>
      <c r="AJ328" s="289">
        <f t="shared" si="558"/>
        <v>70.118037974657327</v>
      </c>
      <c r="AK328" s="289">
        <f t="shared" ref="AK328:BH328" si="559">AK$203</f>
        <v>70.05388755040542</v>
      </c>
      <c r="AL328" s="289">
        <f t="shared" si="559"/>
        <v>69.936882805282352</v>
      </c>
      <c r="AM328" s="289">
        <f t="shared" si="559"/>
        <v>69.756141406363824</v>
      </c>
      <c r="AN328" s="289">
        <f t="shared" si="559"/>
        <v>69.497198334177256</v>
      </c>
      <c r="AO328" s="289">
        <f t="shared" si="559"/>
        <v>69.140226471730429</v>
      </c>
      <c r="AP328" s="289">
        <f t="shared" si="559"/>
        <v>68.656990949318569</v>
      </c>
      <c r="AQ328" s="289">
        <f t="shared" si="559"/>
        <v>68.005273976707713</v>
      </c>
      <c r="AR328" s="289">
        <f t="shared" si="559"/>
        <v>67.117741115498617</v>
      </c>
      <c r="AS328" s="289">
        <f t="shared" si="559"/>
        <v>65.876926550357098</v>
      </c>
      <c r="AT328" s="289">
        <f t="shared" si="559"/>
        <v>64.048619689407531</v>
      </c>
      <c r="AU328" s="289">
        <f t="shared" si="559"/>
        <v>61.04902531596818</v>
      </c>
      <c r="AV328" s="289">
        <f t="shared" si="559"/>
        <v>54.549436086967624</v>
      </c>
      <c r="AW328" s="289">
        <f t="shared" si="559"/>
        <v>0</v>
      </c>
      <c r="AX328" s="289">
        <f t="shared" si="559"/>
        <v>-996.11614703432349</v>
      </c>
      <c r="AY328" s="289">
        <f t="shared" si="559"/>
        <v>0</v>
      </c>
      <c r="AZ328" s="289">
        <f t="shared" si="559"/>
        <v>0</v>
      </c>
      <c r="BA328" s="289">
        <f t="shared" si="559"/>
        <v>0</v>
      </c>
      <c r="BB328" s="289">
        <f t="shared" si="559"/>
        <v>0</v>
      </c>
      <c r="BC328" s="289">
        <f t="shared" si="559"/>
        <v>0</v>
      </c>
      <c r="BD328" s="289">
        <f t="shared" si="559"/>
        <v>0</v>
      </c>
      <c r="BE328" s="289">
        <f t="shared" si="559"/>
        <v>0</v>
      </c>
      <c r="BF328" s="289">
        <f t="shared" si="559"/>
        <v>0</v>
      </c>
      <c r="BG328" s="289">
        <f t="shared" si="559"/>
        <v>0</v>
      </c>
      <c r="BH328" s="289">
        <f t="shared" si="559"/>
        <v>0</v>
      </c>
    </row>
    <row r="329" spans="1:60" s="492" customFormat="1" ht="12.9" customHeight="1" thickBot="1" x14ac:dyDescent="0.35">
      <c r="A329" s="516"/>
      <c r="B329" s="679"/>
      <c r="C329" s="685"/>
      <c r="D329" s="610"/>
      <c r="E329" s="650" t="s">
        <v>493</v>
      </c>
      <c r="F329" s="650"/>
      <c r="G329" s="650" t="s">
        <v>74</v>
      </c>
      <c r="H329" s="650"/>
      <c r="I329" s="650"/>
      <c r="J329" s="737"/>
      <c r="K329" s="650">
        <f ca="1" xml:space="preserve"> K325 + K326 - K327 - K328 + J329</f>
        <v>0</v>
      </c>
      <c r="L329" s="650">
        <f t="shared" ref="L329:BH329" ca="1" si="560" xml:space="preserve"> L325 + L326 - L327 - L328 + K329</f>
        <v>0</v>
      </c>
      <c r="M329" s="650">
        <f t="shared" ca="1" si="560"/>
        <v>0</v>
      </c>
      <c r="N329" s="650">
        <f t="shared" ca="1" si="560"/>
        <v>0</v>
      </c>
      <c r="O329" s="650">
        <f t="shared" ca="1" si="560"/>
        <v>0</v>
      </c>
      <c r="P329" s="650">
        <f t="shared" ca="1" si="560"/>
        <v>0</v>
      </c>
      <c r="Q329" s="650">
        <f t="shared" ca="1" si="560"/>
        <v>0</v>
      </c>
      <c r="R329" s="650">
        <f t="shared" ca="1" si="560"/>
        <v>0</v>
      </c>
      <c r="S329" s="650">
        <f t="shared" ca="1" si="560"/>
        <v>0</v>
      </c>
      <c r="T329" s="650">
        <f t="shared" ca="1" si="560"/>
        <v>174.50745869846969</v>
      </c>
      <c r="U329" s="650">
        <f t="shared" ca="1" si="560"/>
        <v>753.06669393090738</v>
      </c>
      <c r="V329" s="650">
        <f t="shared" ca="1" si="560"/>
        <v>1343.1971138679937</v>
      </c>
      <c r="W329" s="650">
        <f t="shared" ca="1" si="560"/>
        <v>1945.1301422038218</v>
      </c>
      <c r="X329" s="650">
        <f t="shared" ca="1" si="560"/>
        <v>2559.1018311063663</v>
      </c>
      <c r="Y329" s="650">
        <f t="shared" ca="1" si="560"/>
        <v>3185.3529537869617</v>
      </c>
      <c r="Z329" s="650">
        <f t="shared" ca="1" si="560"/>
        <v>3824.1290989211693</v>
      </c>
      <c r="AA329" s="650">
        <f t="shared" ca="1" si="560"/>
        <v>4475.2794783278505</v>
      </c>
      <c r="AB329" s="650">
        <f t="shared" ca="1" si="560"/>
        <v>5136.7289869207052</v>
      </c>
      <c r="AC329" s="650">
        <f t="shared" ca="1" si="560"/>
        <v>5761.0617425337505</v>
      </c>
      <c r="AD329" s="650">
        <f t="shared" ca="1" si="560"/>
        <v>6292.055888793675</v>
      </c>
      <c r="AE329" s="650">
        <f t="shared" ca="1" si="560"/>
        <v>6827.9596442402253</v>
      </c>
      <c r="AF329" s="650">
        <f t="shared" ca="1" si="560"/>
        <v>7368.7039669843853</v>
      </c>
      <c r="AG329" s="650">
        <f t="shared" ca="1" si="560"/>
        <v>7914.2148480613187</v>
      </c>
      <c r="AH329" s="650">
        <f t="shared" ca="1" si="560"/>
        <v>8464.4132104017062</v>
      </c>
      <c r="AI329" s="650">
        <f t="shared" ca="1" si="560"/>
        <v>8974.5775612035104</v>
      </c>
      <c r="AJ329" s="650">
        <f t="shared" ca="1" si="560"/>
        <v>9490.2791742335503</v>
      </c>
      <c r="AK329" s="650">
        <f t="shared" ca="1" si="560"/>
        <v>10011.464577619097</v>
      </c>
      <c r="AL329" s="650">
        <f t="shared" ca="1" si="560"/>
        <v>10538.078421359614</v>
      </c>
      <c r="AM329" s="650">
        <f t="shared" ca="1" si="560"/>
        <v>11070.064552252814</v>
      </c>
      <c r="AN329" s="650">
        <f t="shared" ca="1" si="560"/>
        <v>11607.367638428672</v>
      </c>
      <c r="AO329" s="650">
        <f t="shared" ca="1" si="560"/>
        <v>12155.164716621153</v>
      </c>
      <c r="AP329" s="650">
        <f t="shared" ca="1" si="560"/>
        <v>12715.063292062843</v>
      </c>
      <c r="AQ329" s="650">
        <f t="shared" ca="1" si="560"/>
        <v>13287.401981325289</v>
      </c>
      <c r="AR329" s="650">
        <f t="shared" ca="1" si="560"/>
        <v>13872.564617026241</v>
      </c>
      <c r="AS329" s="650">
        <f t="shared" ca="1" si="560"/>
        <v>14471.010426204935</v>
      </c>
      <c r="AT329" s="650">
        <f t="shared" ca="1" si="560"/>
        <v>15083.344178890193</v>
      </c>
      <c r="AU329" s="650">
        <f t="shared" ca="1" si="560"/>
        <v>15710.526042781697</v>
      </c>
      <c r="AV329" s="650">
        <f t="shared" ca="1" si="560"/>
        <v>16354.918636689039</v>
      </c>
      <c r="AW329" s="650">
        <f t="shared" ca="1" si="560"/>
        <v>17045.619825801408</v>
      </c>
      <c r="AX329" s="650">
        <f t="shared" ca="1" si="560"/>
        <v>18050.248724929446</v>
      </c>
      <c r="AY329" s="650">
        <f t="shared" ca="1" si="560"/>
        <v>18050.248724929446</v>
      </c>
      <c r="AZ329" s="650">
        <f t="shared" ca="1" si="560"/>
        <v>18050.248724929446</v>
      </c>
      <c r="BA329" s="650">
        <f t="shared" ca="1" si="560"/>
        <v>18050.248724929446</v>
      </c>
      <c r="BB329" s="650">
        <f t="shared" ca="1" si="560"/>
        <v>18050.248724929446</v>
      </c>
      <c r="BC329" s="650">
        <f t="shared" ca="1" si="560"/>
        <v>18050.248724929446</v>
      </c>
      <c r="BD329" s="650">
        <f t="shared" ca="1" si="560"/>
        <v>18050.248724929446</v>
      </c>
      <c r="BE329" s="650">
        <f t="shared" ca="1" si="560"/>
        <v>18050.248724929446</v>
      </c>
      <c r="BF329" s="650">
        <f t="shared" ca="1" si="560"/>
        <v>18050.248724929446</v>
      </c>
      <c r="BG329" s="650">
        <f t="shared" ca="1" si="560"/>
        <v>18050.248724929446</v>
      </c>
      <c r="BH329" s="650">
        <f t="shared" ca="1" si="560"/>
        <v>18050.248724929446</v>
      </c>
    </row>
    <row r="330" spans="1:60" s="492" customFormat="1" ht="12.9" customHeight="1" x14ac:dyDescent="0.3">
      <c r="A330" s="516"/>
      <c r="B330" s="679"/>
      <c r="C330" s="685"/>
      <c r="D330" s="610"/>
      <c r="E330" s="289"/>
      <c r="F330" s="289"/>
      <c r="G330" s="289"/>
      <c r="H330" s="289"/>
      <c r="I330" s="289"/>
      <c r="J330" s="289"/>
      <c r="K330" s="289"/>
      <c r="L330" s="289"/>
      <c r="M330" s="289"/>
      <c r="N330" s="289"/>
      <c r="O330" s="289"/>
      <c r="P330" s="289"/>
      <c r="Q330" s="289"/>
      <c r="R330" s="289"/>
      <c r="S330" s="289"/>
      <c r="T330" s="289"/>
      <c r="U330" s="289"/>
      <c r="V330" s="289"/>
      <c r="W330" s="289"/>
      <c r="X330" s="289"/>
      <c r="Y330" s="289"/>
      <c r="Z330" s="289"/>
      <c r="AA330" s="289"/>
      <c r="AB330" s="289"/>
      <c r="AC330" s="289"/>
      <c r="AD330" s="289"/>
      <c r="AE330" s="289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9"/>
      <c r="AP330" s="289"/>
      <c r="AQ330" s="289"/>
      <c r="AR330" s="289"/>
      <c r="AS330" s="289"/>
      <c r="AT330" s="289"/>
      <c r="AU330" s="289"/>
      <c r="AV330" s="289"/>
      <c r="AW330" s="289"/>
      <c r="AX330" s="289"/>
      <c r="AY330" s="289"/>
      <c r="AZ330" s="289"/>
      <c r="BA330" s="289"/>
      <c r="BB330" s="289"/>
      <c r="BC330" s="289"/>
      <c r="BD330" s="289"/>
      <c r="BE330" s="289"/>
      <c r="BF330" s="289"/>
      <c r="BG330" s="289"/>
      <c r="BH330" s="289"/>
    </row>
    <row r="331" spans="1:60" s="492" customFormat="1" ht="12.9" customHeight="1" x14ac:dyDescent="0.3">
      <c r="A331" s="516"/>
      <c r="B331" s="679" t="s">
        <v>495</v>
      </c>
      <c r="C331" s="685"/>
      <c r="D331" s="610"/>
      <c r="E331" s="289"/>
      <c r="F331" s="289"/>
      <c r="G331" s="289"/>
      <c r="H331" s="543"/>
      <c r="I331" s="289"/>
      <c r="J331" s="289"/>
      <c r="K331" s="289"/>
      <c r="L331" s="289"/>
      <c r="M331" s="289"/>
      <c r="N331" s="289"/>
      <c r="O331" s="289"/>
      <c r="P331" s="289"/>
      <c r="Q331" s="289"/>
      <c r="R331" s="289"/>
      <c r="S331" s="289"/>
      <c r="T331" s="289"/>
      <c r="U331" s="289"/>
      <c r="V331" s="289"/>
      <c r="W331" s="289"/>
      <c r="X331" s="289"/>
      <c r="Y331" s="289"/>
      <c r="Z331" s="289"/>
      <c r="AA331" s="289"/>
      <c r="AB331" s="289"/>
      <c r="AC331" s="289"/>
      <c r="AD331" s="289"/>
      <c r="AE331" s="289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9"/>
      <c r="AP331" s="289"/>
      <c r="AQ331" s="289"/>
      <c r="AR331" s="289"/>
      <c r="AS331" s="289"/>
      <c r="AT331" s="289"/>
      <c r="AU331" s="289"/>
      <c r="AV331" s="289"/>
      <c r="AW331" s="289"/>
      <c r="AX331" s="289"/>
      <c r="AY331" s="289"/>
      <c r="AZ331" s="289"/>
      <c r="BA331" s="289"/>
      <c r="BB331" s="289"/>
      <c r="BC331" s="289"/>
      <c r="BD331" s="289"/>
      <c r="BE331" s="289"/>
      <c r="BF331" s="289"/>
      <c r="BG331" s="289"/>
      <c r="BH331" s="289"/>
    </row>
    <row r="332" spans="1:60" s="492" customFormat="1" ht="12.9" customHeight="1" x14ac:dyDescent="0.3">
      <c r="A332" s="516" t="s">
        <v>666</v>
      </c>
      <c r="B332" s="679"/>
      <c r="C332" s="685"/>
      <c r="D332" s="610"/>
      <c r="E332" s="289" t="str">
        <f t="shared" ref="E332:AJ332" si="561" xml:space="preserve"> E$198</f>
        <v>Exploration costs - Contractor</v>
      </c>
      <c r="F332" s="289">
        <f t="shared" si="561"/>
        <v>0</v>
      </c>
      <c r="G332" s="289" t="str">
        <f t="shared" si="561"/>
        <v>$ mn</v>
      </c>
      <c r="H332" s="289">
        <f t="shared" si="561"/>
        <v>0</v>
      </c>
      <c r="I332" s="289">
        <f t="shared" si="561"/>
        <v>217.36935705600001</v>
      </c>
      <c r="J332" s="289">
        <f t="shared" si="561"/>
        <v>0</v>
      </c>
      <c r="K332" s="289">
        <f t="shared" si="561"/>
        <v>0</v>
      </c>
      <c r="L332" s="289">
        <f t="shared" si="561"/>
        <v>0</v>
      </c>
      <c r="M332" s="289">
        <f t="shared" si="561"/>
        <v>0</v>
      </c>
      <c r="N332" s="289">
        <f t="shared" si="561"/>
        <v>42.448319999999995</v>
      </c>
      <c r="O332" s="289">
        <f t="shared" si="561"/>
        <v>86.594572799999995</v>
      </c>
      <c r="P332" s="289">
        <f t="shared" si="561"/>
        <v>88.326464256000008</v>
      </c>
      <c r="Q332" s="289">
        <f t="shared" si="561"/>
        <v>0</v>
      </c>
      <c r="R332" s="289">
        <f t="shared" si="561"/>
        <v>0</v>
      </c>
      <c r="S332" s="289">
        <f t="shared" si="561"/>
        <v>0</v>
      </c>
      <c r="T332" s="289">
        <f t="shared" si="561"/>
        <v>0</v>
      </c>
      <c r="U332" s="289">
        <f t="shared" si="561"/>
        <v>0</v>
      </c>
      <c r="V332" s="289">
        <f t="shared" si="561"/>
        <v>0</v>
      </c>
      <c r="W332" s="289">
        <f t="shared" si="561"/>
        <v>0</v>
      </c>
      <c r="X332" s="289">
        <f t="shared" si="561"/>
        <v>0</v>
      </c>
      <c r="Y332" s="289">
        <f t="shared" si="561"/>
        <v>0</v>
      </c>
      <c r="Z332" s="289">
        <f t="shared" si="561"/>
        <v>0</v>
      </c>
      <c r="AA332" s="289">
        <f t="shared" si="561"/>
        <v>0</v>
      </c>
      <c r="AB332" s="289">
        <f t="shared" si="561"/>
        <v>0</v>
      </c>
      <c r="AC332" s="289">
        <f t="shared" si="561"/>
        <v>0</v>
      </c>
      <c r="AD332" s="289">
        <f t="shared" si="561"/>
        <v>0</v>
      </c>
      <c r="AE332" s="289">
        <f t="shared" si="561"/>
        <v>0</v>
      </c>
      <c r="AF332" s="289">
        <f t="shared" si="561"/>
        <v>0</v>
      </c>
      <c r="AG332" s="289">
        <f t="shared" si="561"/>
        <v>0</v>
      </c>
      <c r="AH332" s="289">
        <f t="shared" si="561"/>
        <v>0</v>
      </c>
      <c r="AI332" s="289">
        <f t="shared" si="561"/>
        <v>0</v>
      </c>
      <c r="AJ332" s="289">
        <f t="shared" si="561"/>
        <v>0</v>
      </c>
      <c r="AK332" s="289">
        <f t="shared" ref="AK332:BH332" si="562" xml:space="preserve"> AK$198</f>
        <v>0</v>
      </c>
      <c r="AL332" s="289">
        <f t="shared" si="562"/>
        <v>0</v>
      </c>
      <c r="AM332" s="289">
        <f t="shared" si="562"/>
        <v>0</v>
      </c>
      <c r="AN332" s="289">
        <f t="shared" si="562"/>
        <v>0</v>
      </c>
      <c r="AO332" s="289">
        <f t="shared" si="562"/>
        <v>0</v>
      </c>
      <c r="AP332" s="289">
        <f t="shared" si="562"/>
        <v>0</v>
      </c>
      <c r="AQ332" s="289">
        <f t="shared" si="562"/>
        <v>0</v>
      </c>
      <c r="AR332" s="289">
        <f t="shared" si="562"/>
        <v>0</v>
      </c>
      <c r="AS332" s="289">
        <f t="shared" si="562"/>
        <v>0</v>
      </c>
      <c r="AT332" s="289">
        <f t="shared" si="562"/>
        <v>0</v>
      </c>
      <c r="AU332" s="289">
        <f t="shared" si="562"/>
        <v>0</v>
      </c>
      <c r="AV332" s="289">
        <f t="shared" si="562"/>
        <v>0</v>
      </c>
      <c r="AW332" s="289">
        <f t="shared" si="562"/>
        <v>0</v>
      </c>
      <c r="AX332" s="289">
        <f t="shared" si="562"/>
        <v>0</v>
      </c>
      <c r="AY332" s="289">
        <f t="shared" si="562"/>
        <v>0</v>
      </c>
      <c r="AZ332" s="289">
        <f t="shared" si="562"/>
        <v>0</v>
      </c>
      <c r="BA332" s="289">
        <f t="shared" si="562"/>
        <v>0</v>
      </c>
      <c r="BB332" s="289">
        <f t="shared" si="562"/>
        <v>0</v>
      </c>
      <c r="BC332" s="289">
        <f t="shared" si="562"/>
        <v>0</v>
      </c>
      <c r="BD332" s="289">
        <f t="shared" si="562"/>
        <v>0</v>
      </c>
      <c r="BE332" s="289">
        <f t="shared" si="562"/>
        <v>0</v>
      </c>
      <c r="BF332" s="289">
        <f t="shared" si="562"/>
        <v>0</v>
      </c>
      <c r="BG332" s="289">
        <f t="shared" si="562"/>
        <v>0</v>
      </c>
      <c r="BH332" s="289">
        <f t="shared" si="562"/>
        <v>0</v>
      </c>
    </row>
    <row r="333" spans="1:60" s="492" customFormat="1" ht="12.9" customHeight="1" x14ac:dyDescent="0.3">
      <c r="A333" s="516" t="s">
        <v>666</v>
      </c>
      <c r="B333" s="679"/>
      <c r="C333" s="685"/>
      <c r="D333" s="610"/>
      <c r="E333" s="289" t="str">
        <f t="shared" ref="E333:AJ333" si="563" xml:space="preserve"> E$199</f>
        <v>Development costs - Contractor</v>
      </c>
      <c r="F333" s="289">
        <f t="shared" si="563"/>
        <v>0</v>
      </c>
      <c r="G333" s="289" t="str">
        <f t="shared" si="563"/>
        <v>$ mn</v>
      </c>
      <c r="H333" s="289">
        <f t="shared" si="563"/>
        <v>0</v>
      </c>
      <c r="I333" s="289">
        <f t="shared" si="563"/>
        <v>3508.9120448103236</v>
      </c>
      <c r="J333" s="289">
        <f t="shared" si="563"/>
        <v>0</v>
      </c>
      <c r="K333" s="289">
        <f t="shared" si="563"/>
        <v>0</v>
      </c>
      <c r="L333" s="289">
        <f t="shared" si="563"/>
        <v>0</v>
      </c>
      <c r="M333" s="289">
        <f t="shared" si="563"/>
        <v>0</v>
      </c>
      <c r="N333" s="289">
        <f t="shared" si="563"/>
        <v>0</v>
      </c>
      <c r="O333" s="289">
        <f t="shared" si="563"/>
        <v>0</v>
      </c>
      <c r="P333" s="289">
        <f t="shared" si="563"/>
        <v>0</v>
      </c>
      <c r="Q333" s="289">
        <f t="shared" si="563"/>
        <v>681.10303117086733</v>
      </c>
      <c r="R333" s="289">
        <f t="shared" si="563"/>
        <v>1042.0876376914268</v>
      </c>
      <c r="S333" s="289">
        <f t="shared" si="563"/>
        <v>1062.9293904452554</v>
      </c>
      <c r="T333" s="289">
        <f t="shared" si="563"/>
        <v>722.79198550277385</v>
      </c>
      <c r="U333" s="289">
        <f t="shared" si="563"/>
        <v>0</v>
      </c>
      <c r="V333" s="289">
        <f t="shared" si="563"/>
        <v>0</v>
      </c>
      <c r="W333" s="289">
        <f t="shared" si="563"/>
        <v>0</v>
      </c>
      <c r="X333" s="289">
        <f t="shared" si="563"/>
        <v>0</v>
      </c>
      <c r="Y333" s="289">
        <f t="shared" si="563"/>
        <v>0</v>
      </c>
      <c r="Z333" s="289">
        <f t="shared" si="563"/>
        <v>0</v>
      </c>
      <c r="AA333" s="289">
        <f t="shared" si="563"/>
        <v>0</v>
      </c>
      <c r="AB333" s="289">
        <f t="shared" si="563"/>
        <v>0</v>
      </c>
      <c r="AC333" s="289">
        <f t="shared" si="563"/>
        <v>0</v>
      </c>
      <c r="AD333" s="289">
        <f t="shared" si="563"/>
        <v>0</v>
      </c>
      <c r="AE333" s="289">
        <f t="shared" si="563"/>
        <v>0</v>
      </c>
      <c r="AF333" s="289">
        <f t="shared" si="563"/>
        <v>0</v>
      </c>
      <c r="AG333" s="289">
        <f t="shared" si="563"/>
        <v>0</v>
      </c>
      <c r="AH333" s="289">
        <f t="shared" si="563"/>
        <v>0</v>
      </c>
      <c r="AI333" s="289">
        <f t="shared" si="563"/>
        <v>0</v>
      </c>
      <c r="AJ333" s="289">
        <f t="shared" si="563"/>
        <v>0</v>
      </c>
      <c r="AK333" s="289">
        <f t="shared" ref="AK333:BH333" si="564" xml:space="preserve"> AK$199</f>
        <v>0</v>
      </c>
      <c r="AL333" s="289">
        <f t="shared" si="564"/>
        <v>0</v>
      </c>
      <c r="AM333" s="289">
        <f t="shared" si="564"/>
        <v>0</v>
      </c>
      <c r="AN333" s="289">
        <f t="shared" si="564"/>
        <v>0</v>
      </c>
      <c r="AO333" s="289">
        <f t="shared" si="564"/>
        <v>0</v>
      </c>
      <c r="AP333" s="289">
        <f t="shared" si="564"/>
        <v>0</v>
      </c>
      <c r="AQ333" s="289">
        <f t="shared" si="564"/>
        <v>0</v>
      </c>
      <c r="AR333" s="289">
        <f t="shared" si="564"/>
        <v>0</v>
      </c>
      <c r="AS333" s="289">
        <f t="shared" si="564"/>
        <v>0</v>
      </c>
      <c r="AT333" s="289">
        <f t="shared" si="564"/>
        <v>0</v>
      </c>
      <c r="AU333" s="289">
        <f t="shared" si="564"/>
        <v>0</v>
      </c>
      <c r="AV333" s="289">
        <f t="shared" si="564"/>
        <v>0</v>
      </c>
      <c r="AW333" s="289">
        <f t="shared" si="564"/>
        <v>0</v>
      </c>
      <c r="AX333" s="289">
        <f t="shared" si="564"/>
        <v>0</v>
      </c>
      <c r="AY333" s="289">
        <f t="shared" si="564"/>
        <v>0</v>
      </c>
      <c r="AZ333" s="289">
        <f t="shared" si="564"/>
        <v>0</v>
      </c>
      <c r="BA333" s="289">
        <f t="shared" si="564"/>
        <v>0</v>
      </c>
      <c r="BB333" s="289">
        <f t="shared" si="564"/>
        <v>0</v>
      </c>
      <c r="BC333" s="289">
        <f t="shared" si="564"/>
        <v>0</v>
      </c>
      <c r="BD333" s="289">
        <f t="shared" si="564"/>
        <v>0</v>
      </c>
      <c r="BE333" s="289">
        <f t="shared" si="564"/>
        <v>0</v>
      </c>
      <c r="BF333" s="289">
        <f t="shared" si="564"/>
        <v>0</v>
      </c>
      <c r="BG333" s="289">
        <f t="shared" si="564"/>
        <v>0</v>
      </c>
      <c r="BH333" s="289">
        <f t="shared" si="564"/>
        <v>0</v>
      </c>
    </row>
    <row r="334" spans="1:60" s="492" customFormat="1" ht="12.9" customHeight="1" x14ac:dyDescent="0.3">
      <c r="A334" s="516" t="s">
        <v>666</v>
      </c>
      <c r="B334" s="679"/>
      <c r="C334" s="685"/>
      <c r="D334" s="610"/>
      <c r="E334" s="289" t="str">
        <f t="shared" ref="E334:AJ334" si="565" xml:space="preserve"> E$200</f>
        <v>Sustaining capital costs - Contractor</v>
      </c>
      <c r="F334" s="289">
        <f t="shared" si="565"/>
        <v>0</v>
      </c>
      <c r="G334" s="289" t="str">
        <f t="shared" si="565"/>
        <v>$ mn</v>
      </c>
      <c r="H334" s="289">
        <f t="shared" si="565"/>
        <v>0</v>
      </c>
      <c r="I334" s="289">
        <f t="shared" si="565"/>
        <v>0</v>
      </c>
      <c r="J334" s="289">
        <f t="shared" si="565"/>
        <v>0</v>
      </c>
      <c r="K334" s="289">
        <f t="shared" si="565"/>
        <v>0</v>
      </c>
      <c r="L334" s="289">
        <f t="shared" si="565"/>
        <v>0</v>
      </c>
      <c r="M334" s="289">
        <f t="shared" si="565"/>
        <v>0</v>
      </c>
      <c r="N334" s="289">
        <f t="shared" si="565"/>
        <v>0</v>
      </c>
      <c r="O334" s="289">
        <f t="shared" si="565"/>
        <v>0</v>
      </c>
      <c r="P334" s="289">
        <f t="shared" si="565"/>
        <v>0</v>
      </c>
      <c r="Q334" s="289">
        <f t="shared" si="565"/>
        <v>0</v>
      </c>
      <c r="R334" s="289">
        <f t="shared" si="565"/>
        <v>0</v>
      </c>
      <c r="S334" s="289">
        <f t="shared" si="565"/>
        <v>0</v>
      </c>
      <c r="T334" s="289">
        <f t="shared" si="565"/>
        <v>0</v>
      </c>
      <c r="U334" s="289">
        <f t="shared" si="565"/>
        <v>0</v>
      </c>
      <c r="V334" s="289">
        <f t="shared" si="565"/>
        <v>0</v>
      </c>
      <c r="W334" s="289">
        <f t="shared" si="565"/>
        <v>0</v>
      </c>
      <c r="X334" s="289">
        <f t="shared" si="565"/>
        <v>0</v>
      </c>
      <c r="Y334" s="289">
        <f t="shared" si="565"/>
        <v>0</v>
      </c>
      <c r="Z334" s="289">
        <f t="shared" si="565"/>
        <v>0</v>
      </c>
      <c r="AA334" s="289">
        <f t="shared" si="565"/>
        <v>0</v>
      </c>
      <c r="AB334" s="289">
        <f t="shared" si="565"/>
        <v>0</v>
      </c>
      <c r="AC334" s="289">
        <f t="shared" si="565"/>
        <v>0</v>
      </c>
      <c r="AD334" s="289">
        <f t="shared" si="565"/>
        <v>0</v>
      </c>
      <c r="AE334" s="289">
        <f t="shared" si="565"/>
        <v>0</v>
      </c>
      <c r="AF334" s="289">
        <f t="shared" si="565"/>
        <v>0</v>
      </c>
      <c r="AG334" s="289">
        <f t="shared" si="565"/>
        <v>0</v>
      </c>
      <c r="AH334" s="289">
        <f t="shared" si="565"/>
        <v>0</v>
      </c>
      <c r="AI334" s="289">
        <f t="shared" si="565"/>
        <v>0</v>
      </c>
      <c r="AJ334" s="289">
        <f t="shared" si="565"/>
        <v>0</v>
      </c>
      <c r="AK334" s="289">
        <f t="shared" ref="AK334:BH334" si="566" xml:space="preserve"> AK$200</f>
        <v>0</v>
      </c>
      <c r="AL334" s="289">
        <f t="shared" si="566"/>
        <v>0</v>
      </c>
      <c r="AM334" s="289">
        <f t="shared" si="566"/>
        <v>0</v>
      </c>
      <c r="AN334" s="289">
        <f t="shared" si="566"/>
        <v>0</v>
      </c>
      <c r="AO334" s="289">
        <f t="shared" si="566"/>
        <v>0</v>
      </c>
      <c r="AP334" s="289">
        <f t="shared" si="566"/>
        <v>0</v>
      </c>
      <c r="AQ334" s="289">
        <f t="shared" si="566"/>
        <v>0</v>
      </c>
      <c r="AR334" s="289">
        <f t="shared" si="566"/>
        <v>0</v>
      </c>
      <c r="AS334" s="289">
        <f t="shared" si="566"/>
        <v>0</v>
      </c>
      <c r="AT334" s="289">
        <f t="shared" si="566"/>
        <v>0</v>
      </c>
      <c r="AU334" s="289">
        <f t="shared" si="566"/>
        <v>0</v>
      </c>
      <c r="AV334" s="289">
        <f t="shared" si="566"/>
        <v>0</v>
      </c>
      <c r="AW334" s="289">
        <f t="shared" si="566"/>
        <v>0</v>
      </c>
      <c r="AX334" s="289">
        <f t="shared" si="566"/>
        <v>0</v>
      </c>
      <c r="AY334" s="289">
        <f t="shared" si="566"/>
        <v>0</v>
      </c>
      <c r="AZ334" s="289">
        <f t="shared" si="566"/>
        <v>0</v>
      </c>
      <c r="BA334" s="289">
        <f t="shared" si="566"/>
        <v>0</v>
      </c>
      <c r="BB334" s="289">
        <f t="shared" si="566"/>
        <v>0</v>
      </c>
      <c r="BC334" s="289">
        <f t="shared" si="566"/>
        <v>0</v>
      </c>
      <c r="BD334" s="289">
        <f t="shared" si="566"/>
        <v>0</v>
      </c>
      <c r="BE334" s="289">
        <f t="shared" si="566"/>
        <v>0</v>
      </c>
      <c r="BF334" s="289">
        <f t="shared" si="566"/>
        <v>0</v>
      </c>
      <c r="BG334" s="289">
        <f t="shared" si="566"/>
        <v>0</v>
      </c>
      <c r="BH334" s="289">
        <f t="shared" si="566"/>
        <v>0</v>
      </c>
    </row>
    <row r="335" spans="1:60" s="492" customFormat="1" ht="12.9" customHeight="1" thickBot="1" x14ac:dyDescent="0.35">
      <c r="A335" s="516"/>
      <c r="B335" s="679"/>
      <c r="C335" s="685"/>
      <c r="D335" s="610"/>
      <c r="E335" s="650" t="s">
        <v>788</v>
      </c>
      <c r="F335" s="650"/>
      <c r="G335" s="650" t="s">
        <v>74</v>
      </c>
      <c r="H335" s="650"/>
      <c r="I335" s="650"/>
      <c r="J335" s="737"/>
      <c r="K335" s="650">
        <f t="shared" ref="K335:AP335" si="567" xml:space="preserve"> J335 + SUM(K332:K334)</f>
        <v>0</v>
      </c>
      <c r="L335" s="650">
        <f t="shared" si="567"/>
        <v>0</v>
      </c>
      <c r="M335" s="650">
        <f t="shared" si="567"/>
        <v>0</v>
      </c>
      <c r="N335" s="650">
        <f t="shared" si="567"/>
        <v>42.448319999999995</v>
      </c>
      <c r="O335" s="650">
        <f t="shared" si="567"/>
        <v>129.0428928</v>
      </c>
      <c r="P335" s="650">
        <f t="shared" si="567"/>
        <v>217.36935705600001</v>
      </c>
      <c r="Q335" s="650">
        <f t="shared" si="567"/>
        <v>898.47238822686734</v>
      </c>
      <c r="R335" s="650">
        <f t="shared" si="567"/>
        <v>1940.5600259182943</v>
      </c>
      <c r="S335" s="650">
        <f t="shared" si="567"/>
        <v>3003.4894163635499</v>
      </c>
      <c r="T335" s="650">
        <f t="shared" si="567"/>
        <v>3726.2814018663239</v>
      </c>
      <c r="U335" s="650">
        <f t="shared" si="567"/>
        <v>3726.2814018663239</v>
      </c>
      <c r="V335" s="650">
        <f t="shared" si="567"/>
        <v>3726.2814018663239</v>
      </c>
      <c r="W335" s="650">
        <f t="shared" si="567"/>
        <v>3726.2814018663239</v>
      </c>
      <c r="X335" s="650">
        <f t="shared" si="567"/>
        <v>3726.2814018663239</v>
      </c>
      <c r="Y335" s="650">
        <f t="shared" si="567"/>
        <v>3726.2814018663239</v>
      </c>
      <c r="Z335" s="650">
        <f t="shared" si="567"/>
        <v>3726.2814018663239</v>
      </c>
      <c r="AA335" s="650">
        <f t="shared" si="567"/>
        <v>3726.2814018663239</v>
      </c>
      <c r="AB335" s="650">
        <f t="shared" si="567"/>
        <v>3726.2814018663239</v>
      </c>
      <c r="AC335" s="650">
        <f t="shared" si="567"/>
        <v>3726.2814018663239</v>
      </c>
      <c r="AD335" s="650">
        <f t="shared" si="567"/>
        <v>3726.2814018663239</v>
      </c>
      <c r="AE335" s="650">
        <f t="shared" si="567"/>
        <v>3726.2814018663239</v>
      </c>
      <c r="AF335" s="650">
        <f t="shared" si="567"/>
        <v>3726.2814018663239</v>
      </c>
      <c r="AG335" s="650">
        <f t="shared" si="567"/>
        <v>3726.2814018663239</v>
      </c>
      <c r="AH335" s="650">
        <f t="shared" si="567"/>
        <v>3726.2814018663239</v>
      </c>
      <c r="AI335" s="650">
        <f t="shared" si="567"/>
        <v>3726.2814018663239</v>
      </c>
      <c r="AJ335" s="650">
        <f t="shared" si="567"/>
        <v>3726.2814018663239</v>
      </c>
      <c r="AK335" s="650">
        <f t="shared" si="567"/>
        <v>3726.2814018663239</v>
      </c>
      <c r="AL335" s="650">
        <f t="shared" si="567"/>
        <v>3726.2814018663239</v>
      </c>
      <c r="AM335" s="650">
        <f t="shared" si="567"/>
        <v>3726.2814018663239</v>
      </c>
      <c r="AN335" s="650">
        <f t="shared" si="567"/>
        <v>3726.2814018663239</v>
      </c>
      <c r="AO335" s="650">
        <f t="shared" si="567"/>
        <v>3726.2814018663239</v>
      </c>
      <c r="AP335" s="650">
        <f t="shared" si="567"/>
        <v>3726.2814018663239</v>
      </c>
      <c r="AQ335" s="650">
        <f t="shared" ref="AQ335:BH335" si="568" xml:space="preserve"> AP335 + SUM(AQ332:AQ334)</f>
        <v>3726.2814018663239</v>
      </c>
      <c r="AR335" s="650">
        <f t="shared" si="568"/>
        <v>3726.2814018663239</v>
      </c>
      <c r="AS335" s="650">
        <f t="shared" si="568"/>
        <v>3726.2814018663239</v>
      </c>
      <c r="AT335" s="650">
        <f t="shared" si="568"/>
        <v>3726.2814018663239</v>
      </c>
      <c r="AU335" s="650">
        <f t="shared" si="568"/>
        <v>3726.2814018663239</v>
      </c>
      <c r="AV335" s="650">
        <f t="shared" si="568"/>
        <v>3726.2814018663239</v>
      </c>
      <c r="AW335" s="650">
        <f t="shared" si="568"/>
        <v>3726.2814018663239</v>
      </c>
      <c r="AX335" s="650">
        <f t="shared" si="568"/>
        <v>3726.2814018663239</v>
      </c>
      <c r="AY335" s="650">
        <f t="shared" si="568"/>
        <v>3726.2814018663239</v>
      </c>
      <c r="AZ335" s="650">
        <f t="shared" si="568"/>
        <v>3726.2814018663239</v>
      </c>
      <c r="BA335" s="650">
        <f t="shared" si="568"/>
        <v>3726.2814018663239</v>
      </c>
      <c r="BB335" s="650">
        <f t="shared" si="568"/>
        <v>3726.2814018663239</v>
      </c>
      <c r="BC335" s="650">
        <f t="shared" si="568"/>
        <v>3726.2814018663239</v>
      </c>
      <c r="BD335" s="650">
        <f t="shared" si="568"/>
        <v>3726.2814018663239</v>
      </c>
      <c r="BE335" s="650">
        <f t="shared" si="568"/>
        <v>3726.2814018663239</v>
      </c>
      <c r="BF335" s="650">
        <f t="shared" si="568"/>
        <v>3726.2814018663239</v>
      </c>
      <c r="BG335" s="650">
        <f t="shared" si="568"/>
        <v>3726.2814018663239</v>
      </c>
      <c r="BH335" s="650">
        <f t="shared" si="568"/>
        <v>3726.2814018663239</v>
      </c>
    </row>
    <row r="336" spans="1:60" s="492" customFormat="1" ht="12.9" customHeight="1" x14ac:dyDescent="0.3">
      <c r="A336" s="516"/>
      <c r="B336" s="679"/>
      <c r="C336" s="685"/>
      <c r="D336" s="610"/>
      <c r="E336" s="289"/>
      <c r="F336" s="289"/>
      <c r="G336" s="289"/>
      <c r="H336" s="289"/>
      <c r="I336" s="289"/>
      <c r="J336" s="289"/>
      <c r="K336" s="289"/>
      <c r="L336" s="289"/>
      <c r="M336" s="289"/>
      <c r="N336" s="289"/>
      <c r="O336" s="289"/>
      <c r="P336" s="289"/>
      <c r="Q336" s="289"/>
      <c r="R336" s="289"/>
      <c r="S336" s="289"/>
      <c r="T336" s="289"/>
      <c r="U336" s="289"/>
      <c r="V336" s="289"/>
      <c r="W336" s="289"/>
      <c r="X336" s="289"/>
      <c r="Y336" s="289"/>
      <c r="Z336" s="289"/>
      <c r="AA336" s="289"/>
      <c r="AB336" s="289"/>
      <c r="AC336" s="289"/>
      <c r="AD336" s="289"/>
      <c r="AE336" s="289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9"/>
      <c r="AP336" s="289"/>
      <c r="AQ336" s="289"/>
      <c r="AR336" s="289"/>
      <c r="AS336" s="289"/>
      <c r="AT336" s="289"/>
      <c r="AU336" s="289"/>
      <c r="AV336" s="289"/>
      <c r="AW336" s="289"/>
      <c r="AX336" s="289"/>
      <c r="AY336" s="289"/>
      <c r="AZ336" s="289"/>
      <c r="BA336" s="289"/>
      <c r="BB336" s="289"/>
      <c r="BC336" s="289"/>
      <c r="BD336" s="289"/>
      <c r="BE336" s="289"/>
      <c r="BF336" s="289"/>
      <c r="BG336" s="289"/>
      <c r="BH336" s="289"/>
    </row>
    <row r="337" spans="1:60" s="492" customFormat="1" ht="12.9" customHeight="1" x14ac:dyDescent="0.3">
      <c r="A337" s="516"/>
      <c r="B337" s="679" t="s">
        <v>496</v>
      </c>
      <c r="C337" s="685"/>
      <c r="D337" s="610"/>
      <c r="E337" s="289"/>
      <c r="F337" s="289"/>
      <c r="G337" s="289"/>
      <c r="H337" s="543"/>
      <c r="I337" s="289"/>
      <c r="J337" s="289"/>
      <c r="K337" s="289"/>
      <c r="L337" s="289"/>
      <c r="M337" s="289"/>
      <c r="N337" s="289"/>
      <c r="O337" s="289"/>
      <c r="P337" s="289"/>
      <c r="Q337" s="289"/>
      <c r="R337" s="289"/>
      <c r="S337" s="289"/>
      <c r="T337" s="289"/>
      <c r="U337" s="289"/>
      <c r="V337" s="289"/>
      <c r="W337" s="289"/>
      <c r="X337" s="289"/>
      <c r="Y337" s="289"/>
      <c r="Z337" s="289"/>
      <c r="AA337" s="289"/>
      <c r="AB337" s="289"/>
      <c r="AC337" s="289"/>
      <c r="AD337" s="289"/>
      <c r="AE337" s="289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9"/>
      <c r="AP337" s="289"/>
      <c r="AQ337" s="289"/>
      <c r="AR337" s="289"/>
      <c r="AS337" s="289"/>
      <c r="AT337" s="289"/>
      <c r="AU337" s="289"/>
      <c r="BB337" s="289"/>
      <c r="BC337" s="289"/>
      <c r="BD337" s="289"/>
      <c r="BE337" s="289"/>
      <c r="BF337" s="289"/>
      <c r="BG337" s="289"/>
      <c r="BH337" s="289"/>
    </row>
    <row r="338" spans="1:60" s="492" customFormat="1" ht="12.9" customHeight="1" x14ac:dyDescent="0.3">
      <c r="A338" s="516"/>
      <c r="B338" s="679"/>
      <c r="C338" s="685"/>
      <c r="D338" s="610"/>
      <c r="E338" s="289" t="str">
        <f t="shared" ref="E338:AJ338" si="569">E329</f>
        <v>Cumulative Cash Inflows</v>
      </c>
      <c r="F338" s="289">
        <f t="shared" si="569"/>
        <v>0</v>
      </c>
      <c r="G338" s="289" t="str">
        <f t="shared" si="569"/>
        <v>$ mn</v>
      </c>
      <c r="H338" s="289">
        <f t="shared" si="569"/>
        <v>0</v>
      </c>
      <c r="I338" s="289">
        <f t="shared" si="569"/>
        <v>0</v>
      </c>
      <c r="J338" s="289">
        <f t="shared" si="569"/>
        <v>0</v>
      </c>
      <c r="K338" s="289">
        <f t="shared" ca="1" si="569"/>
        <v>0</v>
      </c>
      <c r="L338" s="289">
        <f t="shared" ca="1" si="569"/>
        <v>0</v>
      </c>
      <c r="M338" s="289">
        <f t="shared" ca="1" si="569"/>
        <v>0</v>
      </c>
      <c r="N338" s="289">
        <f t="shared" ca="1" si="569"/>
        <v>0</v>
      </c>
      <c r="O338" s="289">
        <f t="shared" ca="1" si="569"/>
        <v>0</v>
      </c>
      <c r="P338" s="289">
        <f t="shared" ca="1" si="569"/>
        <v>0</v>
      </c>
      <c r="Q338" s="289">
        <f t="shared" ca="1" si="569"/>
        <v>0</v>
      </c>
      <c r="R338" s="289">
        <f t="shared" ca="1" si="569"/>
        <v>0</v>
      </c>
      <c r="S338" s="289">
        <f t="shared" ca="1" si="569"/>
        <v>0</v>
      </c>
      <c r="T338" s="289">
        <f t="shared" ca="1" si="569"/>
        <v>174.50745869846969</v>
      </c>
      <c r="U338" s="289">
        <f t="shared" ca="1" si="569"/>
        <v>753.06669393090738</v>
      </c>
      <c r="V338" s="289">
        <f t="shared" ca="1" si="569"/>
        <v>1343.1971138679937</v>
      </c>
      <c r="W338" s="289">
        <f t="shared" ca="1" si="569"/>
        <v>1945.1301422038218</v>
      </c>
      <c r="X338" s="289">
        <f t="shared" ca="1" si="569"/>
        <v>2559.1018311063663</v>
      </c>
      <c r="Y338" s="289">
        <f t="shared" ca="1" si="569"/>
        <v>3185.3529537869617</v>
      </c>
      <c r="Z338" s="289">
        <f t="shared" ca="1" si="569"/>
        <v>3824.1290989211693</v>
      </c>
      <c r="AA338" s="289">
        <f t="shared" ca="1" si="569"/>
        <v>4475.2794783278505</v>
      </c>
      <c r="AB338" s="289">
        <f t="shared" ca="1" si="569"/>
        <v>5136.7289869207052</v>
      </c>
      <c r="AC338" s="289">
        <f t="shared" ca="1" si="569"/>
        <v>5761.0617425337505</v>
      </c>
      <c r="AD338" s="289">
        <f t="shared" ca="1" si="569"/>
        <v>6292.055888793675</v>
      </c>
      <c r="AE338" s="289">
        <f t="shared" ca="1" si="569"/>
        <v>6827.9596442402253</v>
      </c>
      <c r="AF338" s="289">
        <f t="shared" ca="1" si="569"/>
        <v>7368.7039669843853</v>
      </c>
      <c r="AG338" s="289">
        <f t="shared" ca="1" si="569"/>
        <v>7914.2148480613187</v>
      </c>
      <c r="AH338" s="289">
        <f t="shared" ca="1" si="569"/>
        <v>8464.4132104017062</v>
      </c>
      <c r="AI338" s="289">
        <f t="shared" ca="1" si="569"/>
        <v>8974.5775612035104</v>
      </c>
      <c r="AJ338" s="289">
        <f t="shared" ca="1" si="569"/>
        <v>9490.2791742335503</v>
      </c>
      <c r="AK338" s="289">
        <f t="shared" ref="AK338:BH338" ca="1" si="570">AK329</f>
        <v>10011.464577619097</v>
      </c>
      <c r="AL338" s="289">
        <f t="shared" ca="1" si="570"/>
        <v>10538.078421359614</v>
      </c>
      <c r="AM338" s="289">
        <f t="shared" ca="1" si="570"/>
        <v>11070.064552252814</v>
      </c>
      <c r="AN338" s="289">
        <f t="shared" ca="1" si="570"/>
        <v>11607.367638428672</v>
      </c>
      <c r="AO338" s="289">
        <f t="shared" ca="1" si="570"/>
        <v>12155.164716621153</v>
      </c>
      <c r="AP338" s="289">
        <f t="shared" ca="1" si="570"/>
        <v>12715.063292062843</v>
      </c>
      <c r="AQ338" s="289">
        <f t="shared" ca="1" si="570"/>
        <v>13287.401981325289</v>
      </c>
      <c r="AR338" s="289">
        <f t="shared" ca="1" si="570"/>
        <v>13872.564617026241</v>
      </c>
      <c r="AS338" s="289">
        <f t="shared" ca="1" si="570"/>
        <v>14471.010426204935</v>
      </c>
      <c r="AT338" s="289">
        <f t="shared" ca="1" si="570"/>
        <v>15083.344178890193</v>
      </c>
      <c r="AU338" s="289">
        <f t="shared" ca="1" si="570"/>
        <v>15710.526042781697</v>
      </c>
      <c r="AV338" s="289">
        <f t="shared" ca="1" si="570"/>
        <v>16354.918636689039</v>
      </c>
      <c r="AW338" s="289">
        <f t="shared" ca="1" si="570"/>
        <v>17045.619825801408</v>
      </c>
      <c r="AX338" s="289">
        <f t="shared" ca="1" si="570"/>
        <v>18050.248724929446</v>
      </c>
      <c r="AY338" s="289">
        <f t="shared" ca="1" si="570"/>
        <v>18050.248724929446</v>
      </c>
      <c r="AZ338" s="289">
        <f t="shared" ca="1" si="570"/>
        <v>18050.248724929446</v>
      </c>
      <c r="BA338" s="289">
        <f t="shared" ca="1" si="570"/>
        <v>18050.248724929446</v>
      </c>
      <c r="BB338" s="289">
        <f t="shared" ca="1" si="570"/>
        <v>18050.248724929446</v>
      </c>
      <c r="BC338" s="289">
        <f t="shared" ca="1" si="570"/>
        <v>18050.248724929446</v>
      </c>
      <c r="BD338" s="289">
        <f t="shared" ca="1" si="570"/>
        <v>18050.248724929446</v>
      </c>
      <c r="BE338" s="289">
        <f t="shared" ca="1" si="570"/>
        <v>18050.248724929446</v>
      </c>
      <c r="BF338" s="289">
        <f t="shared" ca="1" si="570"/>
        <v>18050.248724929446</v>
      </c>
      <c r="BG338" s="289">
        <f t="shared" ca="1" si="570"/>
        <v>18050.248724929446</v>
      </c>
      <c r="BH338" s="289">
        <f t="shared" ca="1" si="570"/>
        <v>18050.248724929446</v>
      </c>
    </row>
    <row r="339" spans="1:60" s="492" customFormat="1" ht="12.9" customHeight="1" x14ac:dyDescent="0.3">
      <c r="A339" s="516"/>
      <c r="B339" s="679"/>
      <c r="C339" s="685"/>
      <c r="D339" s="610"/>
      <c r="E339" s="289" t="str">
        <f t="shared" ref="E339:AJ339" si="571">E335</f>
        <v>Cumulative Cash Outlows</v>
      </c>
      <c r="F339" s="289">
        <f t="shared" si="571"/>
        <v>0</v>
      </c>
      <c r="G339" s="289" t="str">
        <f t="shared" si="571"/>
        <v>$ mn</v>
      </c>
      <c r="H339" s="289">
        <f t="shared" si="571"/>
        <v>0</v>
      </c>
      <c r="I339" s="289">
        <f t="shared" si="571"/>
        <v>0</v>
      </c>
      <c r="J339" s="289">
        <f t="shared" si="571"/>
        <v>0</v>
      </c>
      <c r="K339" s="289">
        <f t="shared" si="571"/>
        <v>0</v>
      </c>
      <c r="L339" s="289">
        <f t="shared" si="571"/>
        <v>0</v>
      </c>
      <c r="M339" s="289">
        <f t="shared" si="571"/>
        <v>0</v>
      </c>
      <c r="N339" s="289">
        <f t="shared" si="571"/>
        <v>42.448319999999995</v>
      </c>
      <c r="O339" s="289">
        <f t="shared" si="571"/>
        <v>129.0428928</v>
      </c>
      <c r="P339" s="289">
        <f t="shared" si="571"/>
        <v>217.36935705600001</v>
      </c>
      <c r="Q339" s="289">
        <f t="shared" si="571"/>
        <v>898.47238822686734</v>
      </c>
      <c r="R339" s="289">
        <f t="shared" si="571"/>
        <v>1940.5600259182943</v>
      </c>
      <c r="S339" s="289">
        <f t="shared" si="571"/>
        <v>3003.4894163635499</v>
      </c>
      <c r="T339" s="289">
        <f t="shared" si="571"/>
        <v>3726.2814018663239</v>
      </c>
      <c r="U339" s="289">
        <f t="shared" si="571"/>
        <v>3726.2814018663239</v>
      </c>
      <c r="V339" s="289">
        <f t="shared" si="571"/>
        <v>3726.2814018663239</v>
      </c>
      <c r="W339" s="289">
        <f t="shared" si="571"/>
        <v>3726.2814018663239</v>
      </c>
      <c r="X339" s="289">
        <f t="shared" si="571"/>
        <v>3726.2814018663239</v>
      </c>
      <c r="Y339" s="289">
        <f t="shared" si="571"/>
        <v>3726.2814018663239</v>
      </c>
      <c r="Z339" s="289">
        <f t="shared" si="571"/>
        <v>3726.2814018663239</v>
      </c>
      <c r="AA339" s="289">
        <f t="shared" si="571"/>
        <v>3726.2814018663239</v>
      </c>
      <c r="AB339" s="289">
        <f t="shared" si="571"/>
        <v>3726.2814018663239</v>
      </c>
      <c r="AC339" s="289">
        <f t="shared" si="571"/>
        <v>3726.2814018663239</v>
      </c>
      <c r="AD339" s="289">
        <f t="shared" si="571"/>
        <v>3726.2814018663239</v>
      </c>
      <c r="AE339" s="289">
        <f t="shared" si="571"/>
        <v>3726.2814018663239</v>
      </c>
      <c r="AF339" s="289">
        <f t="shared" si="571"/>
        <v>3726.2814018663239</v>
      </c>
      <c r="AG339" s="289">
        <f t="shared" si="571"/>
        <v>3726.2814018663239</v>
      </c>
      <c r="AH339" s="289">
        <f t="shared" si="571"/>
        <v>3726.2814018663239</v>
      </c>
      <c r="AI339" s="289">
        <f t="shared" si="571"/>
        <v>3726.2814018663239</v>
      </c>
      <c r="AJ339" s="289">
        <f t="shared" si="571"/>
        <v>3726.2814018663239</v>
      </c>
      <c r="AK339" s="289">
        <f t="shared" ref="AK339:BH339" si="572">AK335</f>
        <v>3726.2814018663239</v>
      </c>
      <c r="AL339" s="289">
        <f t="shared" si="572"/>
        <v>3726.2814018663239</v>
      </c>
      <c r="AM339" s="289">
        <f t="shared" si="572"/>
        <v>3726.2814018663239</v>
      </c>
      <c r="AN339" s="289">
        <f t="shared" si="572"/>
        <v>3726.2814018663239</v>
      </c>
      <c r="AO339" s="289">
        <f t="shared" si="572"/>
        <v>3726.2814018663239</v>
      </c>
      <c r="AP339" s="289">
        <f t="shared" si="572"/>
        <v>3726.2814018663239</v>
      </c>
      <c r="AQ339" s="289">
        <f t="shared" si="572"/>
        <v>3726.2814018663239</v>
      </c>
      <c r="AR339" s="289">
        <f t="shared" si="572"/>
        <v>3726.2814018663239</v>
      </c>
      <c r="AS339" s="289">
        <f t="shared" si="572"/>
        <v>3726.2814018663239</v>
      </c>
      <c r="AT339" s="289">
        <f t="shared" si="572"/>
        <v>3726.2814018663239</v>
      </c>
      <c r="AU339" s="289">
        <f t="shared" si="572"/>
        <v>3726.2814018663239</v>
      </c>
      <c r="AV339" s="289">
        <f t="shared" si="572"/>
        <v>3726.2814018663239</v>
      </c>
      <c r="AW339" s="289">
        <f t="shared" si="572"/>
        <v>3726.2814018663239</v>
      </c>
      <c r="AX339" s="289">
        <f t="shared" si="572"/>
        <v>3726.2814018663239</v>
      </c>
      <c r="AY339" s="289">
        <f t="shared" si="572"/>
        <v>3726.2814018663239</v>
      </c>
      <c r="AZ339" s="289">
        <f t="shared" si="572"/>
        <v>3726.2814018663239</v>
      </c>
      <c r="BA339" s="289">
        <f t="shared" si="572"/>
        <v>3726.2814018663239</v>
      </c>
      <c r="BB339" s="289">
        <f t="shared" si="572"/>
        <v>3726.2814018663239</v>
      </c>
      <c r="BC339" s="289">
        <f t="shared" si="572"/>
        <v>3726.2814018663239</v>
      </c>
      <c r="BD339" s="289">
        <f t="shared" si="572"/>
        <v>3726.2814018663239</v>
      </c>
      <c r="BE339" s="289">
        <f t="shared" si="572"/>
        <v>3726.2814018663239</v>
      </c>
      <c r="BF339" s="289">
        <f t="shared" si="572"/>
        <v>3726.2814018663239</v>
      </c>
      <c r="BG339" s="289">
        <f t="shared" si="572"/>
        <v>3726.2814018663239</v>
      </c>
      <c r="BH339" s="289">
        <f t="shared" si="572"/>
        <v>3726.2814018663239</v>
      </c>
    </row>
    <row r="340" spans="1:60" s="487" customFormat="1" ht="12.9" customHeight="1" x14ac:dyDescent="0.3">
      <c r="A340" s="632"/>
      <c r="B340" s="478"/>
      <c r="C340" s="479"/>
      <c r="D340" s="701"/>
      <c r="E340" s="480" t="s">
        <v>496</v>
      </c>
      <c r="F340" s="480"/>
      <c r="G340" s="480" t="s">
        <v>309</v>
      </c>
      <c r="H340" s="480"/>
      <c r="I340" s="480"/>
      <c r="J340" s="738"/>
      <c r="K340" s="480">
        <f t="shared" ref="K340:AP340" ca="1" si="573" xml:space="preserve"> IFERROR( K338 / K339, 0)</f>
        <v>0</v>
      </c>
      <c r="L340" s="480">
        <f t="shared" ca="1" si="573"/>
        <v>0</v>
      </c>
      <c r="M340" s="480">
        <f t="shared" ca="1" si="573"/>
        <v>0</v>
      </c>
      <c r="N340" s="480">
        <f t="shared" ca="1" si="573"/>
        <v>0</v>
      </c>
      <c r="O340" s="480">
        <f t="shared" ca="1" si="573"/>
        <v>0</v>
      </c>
      <c r="P340" s="480">
        <f t="shared" ca="1" si="573"/>
        <v>0</v>
      </c>
      <c r="Q340" s="480">
        <f t="shared" ca="1" si="573"/>
        <v>0</v>
      </c>
      <c r="R340" s="480">
        <f t="shared" ca="1" si="573"/>
        <v>0</v>
      </c>
      <c r="S340" s="480">
        <f t="shared" ca="1" si="573"/>
        <v>0</v>
      </c>
      <c r="T340" s="480">
        <f t="shared" ca="1" si="573"/>
        <v>4.6831529849320257E-2</v>
      </c>
      <c r="U340" s="480">
        <f t="shared" ca="1" si="573"/>
        <v>0.20209603428064524</v>
      </c>
      <c r="V340" s="480">
        <f t="shared" ca="1" si="573"/>
        <v>0.36046582880059669</v>
      </c>
      <c r="W340" s="480">
        <f t="shared" ca="1" si="573"/>
        <v>0.52200301921094716</v>
      </c>
      <c r="X340" s="480">
        <f t="shared" ca="1" si="573"/>
        <v>0.68677095342950456</v>
      </c>
      <c r="Y340" s="480">
        <f t="shared" ca="1" si="573"/>
        <v>0.85483424633243321</v>
      </c>
      <c r="Z340" s="480">
        <f t="shared" ca="1" si="573"/>
        <v>1.0262588050934205</v>
      </c>
      <c r="AA340" s="480">
        <f t="shared" ca="1" si="573"/>
        <v>1.201004163584207</v>
      </c>
      <c r="AB340" s="480">
        <f t="shared" ca="1" si="573"/>
        <v>1.3785134381820849</v>
      </c>
      <c r="AC340" s="480">
        <f t="shared" ca="1" si="573"/>
        <v>1.5460619103131337</v>
      </c>
      <c r="AD340" s="480">
        <f t="shared" ca="1" si="573"/>
        <v>1.6885616544263866</v>
      </c>
      <c r="AE340" s="480">
        <f t="shared" ca="1" si="573"/>
        <v>1.8323789611864558</v>
      </c>
      <c r="AF340" s="480">
        <f t="shared" ca="1" si="573"/>
        <v>1.9774953022318009</v>
      </c>
      <c r="AG340" s="480">
        <f t="shared" ca="1" si="573"/>
        <v>2.1238908162162553</v>
      </c>
      <c r="AH340" s="480">
        <f t="shared" ca="1" si="573"/>
        <v>2.2715442816965647</v>
      </c>
      <c r="AI340" s="480">
        <f t="shared" ca="1" si="573"/>
        <v>2.4084540573636106</v>
      </c>
      <c r="AJ340" s="480">
        <f t="shared" ca="1" si="573"/>
        <v>2.5468498351950295</v>
      </c>
      <c r="AK340" s="480">
        <f t="shared" ca="1" si="573"/>
        <v>2.6867172652620419</v>
      </c>
      <c r="AL340" s="480">
        <f t="shared" ca="1" si="573"/>
        <v>2.8280414936138674</v>
      </c>
      <c r="AM340" s="480">
        <f t="shared" ca="1" si="573"/>
        <v>2.9708074507492443</v>
      </c>
      <c r="AN340" s="480">
        <f t="shared" ca="1" si="573"/>
        <v>3.1150002875829701</v>
      </c>
      <c r="AO340" s="480">
        <f t="shared" ca="1" si="573"/>
        <v>3.2620093347038117</v>
      </c>
      <c r="AP340" s="480">
        <f t="shared" ca="1" si="573"/>
        <v>3.412265988739994</v>
      </c>
      <c r="AQ340" s="480">
        <f t="shared" ref="AQ340:BH340" ca="1" si="574" xml:space="preserve"> IFERROR( AQ338 / AQ339, 0)</f>
        <v>3.5658611222089229</v>
      </c>
      <c r="AR340" s="480">
        <f t="shared" ca="1" si="574"/>
        <v>3.7228977419896703</v>
      </c>
      <c r="AS340" s="480">
        <f t="shared" ca="1" si="574"/>
        <v>3.8834990881142439</v>
      </c>
      <c r="AT340" s="480">
        <f t="shared" ca="1" si="574"/>
        <v>4.0478274591220176</v>
      </c>
      <c r="AU340" s="480">
        <f t="shared" ca="1" si="574"/>
        <v>4.21614052951369</v>
      </c>
      <c r="AV340" s="480">
        <f t="shared" ca="1" si="574"/>
        <v>4.3890723412616151</v>
      </c>
      <c r="AW340" s="480">
        <f t="shared" ca="1" si="574"/>
        <v>4.5744317155607295</v>
      </c>
      <c r="AX340" s="480">
        <f t="shared" ca="1" si="574"/>
        <v>4.8440380041853262</v>
      </c>
      <c r="AY340" s="480">
        <f t="shared" ca="1" si="574"/>
        <v>4.8440380041853262</v>
      </c>
      <c r="AZ340" s="480">
        <f t="shared" ca="1" si="574"/>
        <v>4.8440380041853262</v>
      </c>
      <c r="BA340" s="480">
        <f t="shared" ca="1" si="574"/>
        <v>4.8440380041853262</v>
      </c>
      <c r="BB340" s="480">
        <f t="shared" ca="1" si="574"/>
        <v>4.8440380041853262</v>
      </c>
      <c r="BC340" s="480">
        <f t="shared" ca="1" si="574"/>
        <v>4.8440380041853262</v>
      </c>
      <c r="BD340" s="480">
        <f t="shared" ca="1" si="574"/>
        <v>4.8440380041853262</v>
      </c>
      <c r="BE340" s="480">
        <f t="shared" ca="1" si="574"/>
        <v>4.8440380041853262</v>
      </c>
      <c r="BF340" s="480">
        <f t="shared" ca="1" si="574"/>
        <v>4.8440380041853262</v>
      </c>
      <c r="BG340" s="480">
        <f t="shared" ca="1" si="574"/>
        <v>4.8440380041853262</v>
      </c>
      <c r="BH340" s="480">
        <f t="shared" ca="1" si="574"/>
        <v>4.8440380041853262</v>
      </c>
    </row>
    <row r="341" spans="1:60" s="738" customFormat="1" ht="12.9" customHeight="1" thickBot="1" x14ac:dyDescent="0.35">
      <c r="A341" s="567"/>
      <c r="B341" s="739"/>
      <c r="C341" s="740"/>
      <c r="D341" s="741"/>
      <c r="E341" s="742" t="str">
        <f xml:space="preserve"> E340 &amp; " - prior period"</f>
        <v>Rfactor - prior period</v>
      </c>
      <c r="F341" s="742"/>
      <c r="G341" s="742" t="str">
        <f xml:space="preserve"> G340</f>
        <v>factor</v>
      </c>
      <c r="H341" s="742"/>
      <c r="I341" s="742"/>
      <c r="J341" s="742"/>
      <c r="K341" s="742">
        <f t="shared" ref="K341:AP341" si="575" xml:space="preserve"> J340</f>
        <v>0</v>
      </c>
      <c r="L341" s="742">
        <f t="shared" ca="1" si="575"/>
        <v>0</v>
      </c>
      <c r="M341" s="742">
        <f t="shared" ca="1" si="575"/>
        <v>0</v>
      </c>
      <c r="N341" s="742">
        <f t="shared" ca="1" si="575"/>
        <v>0</v>
      </c>
      <c r="O341" s="742">
        <f t="shared" ca="1" si="575"/>
        <v>0</v>
      </c>
      <c r="P341" s="742">
        <f t="shared" ca="1" si="575"/>
        <v>0</v>
      </c>
      <c r="Q341" s="742">
        <f t="shared" ca="1" si="575"/>
        <v>0</v>
      </c>
      <c r="R341" s="742">
        <f t="shared" ca="1" si="575"/>
        <v>0</v>
      </c>
      <c r="S341" s="742">
        <f t="shared" ca="1" si="575"/>
        <v>0</v>
      </c>
      <c r="T341" s="742">
        <f t="shared" ca="1" si="575"/>
        <v>0</v>
      </c>
      <c r="U341" s="742">
        <f t="shared" ca="1" si="575"/>
        <v>4.6831529849320257E-2</v>
      </c>
      <c r="V341" s="742">
        <f t="shared" ca="1" si="575"/>
        <v>0.20209603428064524</v>
      </c>
      <c r="W341" s="742">
        <f t="shared" ca="1" si="575"/>
        <v>0.36046582880059669</v>
      </c>
      <c r="X341" s="742">
        <f t="shared" ca="1" si="575"/>
        <v>0.52200301921094716</v>
      </c>
      <c r="Y341" s="742">
        <f t="shared" ca="1" si="575"/>
        <v>0.68677095342950456</v>
      </c>
      <c r="Z341" s="742">
        <f t="shared" ca="1" si="575"/>
        <v>0.85483424633243321</v>
      </c>
      <c r="AA341" s="742">
        <f t="shared" ca="1" si="575"/>
        <v>1.0262588050934205</v>
      </c>
      <c r="AB341" s="742">
        <f t="shared" ca="1" si="575"/>
        <v>1.201004163584207</v>
      </c>
      <c r="AC341" s="742">
        <f t="shared" ca="1" si="575"/>
        <v>1.3785134381820849</v>
      </c>
      <c r="AD341" s="742">
        <f t="shared" ca="1" si="575"/>
        <v>1.5460619103131337</v>
      </c>
      <c r="AE341" s="742">
        <f t="shared" ca="1" si="575"/>
        <v>1.6885616544263866</v>
      </c>
      <c r="AF341" s="742">
        <f t="shared" ca="1" si="575"/>
        <v>1.8323789611864558</v>
      </c>
      <c r="AG341" s="742">
        <f t="shared" ca="1" si="575"/>
        <v>1.9774953022318009</v>
      </c>
      <c r="AH341" s="742">
        <f t="shared" ca="1" si="575"/>
        <v>2.1238908162162553</v>
      </c>
      <c r="AI341" s="742">
        <f t="shared" ca="1" si="575"/>
        <v>2.2715442816965647</v>
      </c>
      <c r="AJ341" s="742">
        <f t="shared" ca="1" si="575"/>
        <v>2.4084540573636106</v>
      </c>
      <c r="AK341" s="742">
        <f t="shared" ca="1" si="575"/>
        <v>2.5468498351950295</v>
      </c>
      <c r="AL341" s="742">
        <f t="shared" ca="1" si="575"/>
        <v>2.6867172652620419</v>
      </c>
      <c r="AM341" s="742">
        <f t="shared" ca="1" si="575"/>
        <v>2.8280414936138674</v>
      </c>
      <c r="AN341" s="742">
        <f t="shared" ca="1" si="575"/>
        <v>2.9708074507492443</v>
      </c>
      <c r="AO341" s="742">
        <f t="shared" ca="1" si="575"/>
        <v>3.1150002875829701</v>
      </c>
      <c r="AP341" s="742">
        <f t="shared" ca="1" si="575"/>
        <v>3.2620093347038117</v>
      </c>
      <c r="AQ341" s="742">
        <f t="shared" ref="AQ341:BH341" ca="1" si="576" xml:space="preserve"> AP340</f>
        <v>3.412265988739994</v>
      </c>
      <c r="AR341" s="742">
        <f t="shared" ca="1" si="576"/>
        <v>3.5658611222089229</v>
      </c>
      <c r="AS341" s="742">
        <f t="shared" ca="1" si="576"/>
        <v>3.7228977419896703</v>
      </c>
      <c r="AT341" s="742">
        <f t="shared" ca="1" si="576"/>
        <v>3.8834990881142439</v>
      </c>
      <c r="AU341" s="742">
        <f t="shared" ca="1" si="576"/>
        <v>4.0478274591220176</v>
      </c>
      <c r="AV341" s="742">
        <f t="shared" ca="1" si="576"/>
        <v>4.21614052951369</v>
      </c>
      <c r="AW341" s="742">
        <f t="shared" ca="1" si="576"/>
        <v>4.3890723412616151</v>
      </c>
      <c r="AX341" s="742">
        <f t="shared" ca="1" si="576"/>
        <v>4.5744317155607295</v>
      </c>
      <c r="AY341" s="742">
        <f t="shared" ca="1" si="576"/>
        <v>4.8440380041853262</v>
      </c>
      <c r="AZ341" s="742">
        <f t="shared" ca="1" si="576"/>
        <v>4.8440380041853262</v>
      </c>
      <c r="BA341" s="742">
        <f t="shared" ca="1" si="576"/>
        <v>4.8440380041853262</v>
      </c>
      <c r="BB341" s="742">
        <f t="shared" ca="1" si="576"/>
        <v>4.8440380041853262</v>
      </c>
      <c r="BC341" s="742">
        <f t="shared" ca="1" si="576"/>
        <v>4.8440380041853262</v>
      </c>
      <c r="BD341" s="742">
        <f t="shared" ca="1" si="576"/>
        <v>4.8440380041853262</v>
      </c>
      <c r="BE341" s="742">
        <f t="shared" ca="1" si="576"/>
        <v>4.8440380041853262</v>
      </c>
      <c r="BF341" s="742">
        <f t="shared" ca="1" si="576"/>
        <v>4.8440380041853262</v>
      </c>
      <c r="BG341" s="742">
        <f t="shared" ca="1" si="576"/>
        <v>4.8440380041853262</v>
      </c>
      <c r="BH341" s="742">
        <f t="shared" ca="1" si="576"/>
        <v>4.8440380041853262</v>
      </c>
    </row>
    <row r="342" spans="1:60" s="492" customFormat="1" ht="12.9" customHeight="1" x14ac:dyDescent="0.3">
      <c r="A342" s="516"/>
      <c r="B342" s="679"/>
      <c r="C342" s="685"/>
      <c r="D342" s="610"/>
      <c r="E342" s="289"/>
      <c r="F342" s="289"/>
      <c r="G342" s="289"/>
      <c r="H342" s="289"/>
      <c r="I342" s="289"/>
      <c r="J342" s="289"/>
      <c r="K342" s="289"/>
      <c r="L342" s="289"/>
      <c r="M342" s="289"/>
      <c r="N342" s="289"/>
      <c r="O342" s="289"/>
      <c r="P342" s="289"/>
      <c r="Q342" s="289"/>
      <c r="R342" s="289"/>
      <c r="S342" s="289"/>
      <c r="T342" s="289"/>
      <c r="U342" s="289"/>
      <c r="V342" s="289"/>
      <c r="W342" s="289"/>
      <c r="X342" s="289"/>
      <c r="Y342" s="289"/>
      <c r="Z342" s="289"/>
      <c r="AA342" s="289"/>
      <c r="AB342" s="289"/>
      <c r="AC342" s="289"/>
      <c r="AD342" s="289"/>
      <c r="AE342" s="289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9"/>
      <c r="AP342" s="289"/>
      <c r="AQ342" s="289"/>
      <c r="AR342" s="289"/>
      <c r="AS342" s="289"/>
      <c r="AT342" s="289"/>
      <c r="AU342" s="289"/>
      <c r="AV342" s="289"/>
      <c r="AW342" s="289"/>
      <c r="AX342" s="289"/>
      <c r="AY342" s="289"/>
      <c r="AZ342" s="289"/>
      <c r="BA342" s="289"/>
      <c r="BB342" s="289"/>
      <c r="BC342" s="289"/>
      <c r="BD342" s="289"/>
      <c r="BE342" s="289"/>
      <c r="BF342" s="289"/>
      <c r="BG342" s="289"/>
      <c r="BH342" s="289"/>
    </row>
    <row r="343" spans="1:60" s="492" customFormat="1" ht="12.9" customHeight="1" x14ac:dyDescent="0.3">
      <c r="A343" s="470" t="s">
        <v>789</v>
      </c>
      <c r="B343" s="677"/>
      <c r="C343" s="678"/>
      <c r="D343" s="524"/>
      <c r="E343" s="470"/>
      <c r="F343" s="470"/>
      <c r="G343" s="470"/>
      <c r="H343" s="470"/>
      <c r="I343" s="470"/>
      <c r="J343" s="470"/>
      <c r="K343" s="470"/>
      <c r="L343" s="470"/>
      <c r="M343" s="470"/>
      <c r="N343" s="470"/>
      <c r="O343" s="470"/>
      <c r="P343" s="470"/>
      <c r="Q343" s="470"/>
      <c r="R343" s="470"/>
      <c r="S343" s="470"/>
      <c r="T343" s="470"/>
      <c r="U343" s="470"/>
      <c r="V343" s="470"/>
      <c r="W343" s="470"/>
      <c r="X343" s="470"/>
      <c r="Y343" s="470"/>
      <c r="Z343" s="470"/>
      <c r="AA343" s="470"/>
      <c r="AB343" s="470"/>
      <c r="AC343" s="470"/>
      <c r="AD343" s="470"/>
      <c r="AE343" s="470"/>
      <c r="AF343" s="470"/>
      <c r="AG343" s="470"/>
      <c r="AH343" s="470"/>
      <c r="AI343" s="470"/>
      <c r="AJ343" s="470"/>
      <c r="AK343" s="470"/>
      <c r="AL343" s="470"/>
      <c r="AM343" s="470"/>
      <c r="AN343" s="470"/>
      <c r="AO343" s="470"/>
      <c r="AP343" s="470"/>
      <c r="AQ343" s="470"/>
      <c r="AR343" s="470"/>
      <c r="AS343" s="470"/>
      <c r="AT343" s="470"/>
      <c r="AU343" s="470"/>
      <c r="AV343" s="470"/>
      <c r="AW343" s="470"/>
      <c r="AX343" s="470"/>
      <c r="AY343" s="470"/>
      <c r="AZ343" s="470"/>
      <c r="BA343" s="470"/>
      <c r="BB343" s="470"/>
      <c r="BC343" s="470"/>
      <c r="BD343" s="470"/>
      <c r="BE343" s="470"/>
      <c r="BF343" s="470"/>
      <c r="BG343" s="470"/>
      <c r="BH343" s="470"/>
    </row>
    <row r="344" spans="1:60" s="492" customFormat="1" ht="12.9" customHeight="1" x14ac:dyDescent="0.3">
      <c r="A344" s="516"/>
      <c r="B344" s="679"/>
      <c r="C344" s="685"/>
      <c r="D344" s="610"/>
      <c r="E344" s="289"/>
      <c r="F344" s="289"/>
      <c r="G344" s="289"/>
      <c r="H344" s="289"/>
      <c r="I344" s="289"/>
      <c r="J344" s="289"/>
      <c r="K344" s="289"/>
      <c r="L344" s="289"/>
      <c r="M344" s="289"/>
      <c r="N344" s="289"/>
      <c r="O344" s="289"/>
      <c r="P344" s="289"/>
      <c r="Q344" s="289"/>
      <c r="R344" s="289"/>
      <c r="S344" s="289"/>
      <c r="T344" s="289"/>
      <c r="U344" s="289"/>
      <c r="V344" s="289"/>
      <c r="W344" s="289"/>
      <c r="X344" s="289"/>
      <c r="Y344" s="289"/>
      <c r="Z344" s="289"/>
      <c r="AA344" s="289"/>
      <c r="AB344" s="289"/>
      <c r="AC344" s="289"/>
      <c r="AD344" s="289"/>
      <c r="AE344" s="289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9"/>
      <c r="AP344" s="289"/>
      <c r="AQ344" s="289"/>
      <c r="AR344" s="289"/>
      <c r="AS344" s="289"/>
      <c r="AT344" s="289"/>
      <c r="AU344" s="289"/>
      <c r="AV344" s="289"/>
      <c r="AW344" s="289"/>
      <c r="AX344" s="289"/>
      <c r="AY344" s="289"/>
      <c r="AZ344" s="289"/>
      <c r="BA344" s="289"/>
      <c r="BB344" s="289"/>
      <c r="BC344" s="289"/>
      <c r="BD344" s="289"/>
      <c r="BE344" s="289"/>
      <c r="BF344" s="289"/>
      <c r="BG344" s="289"/>
      <c r="BH344" s="289"/>
    </row>
    <row r="345" spans="1:60" s="492" customFormat="1" ht="12.9" customHeight="1" x14ac:dyDescent="0.3">
      <c r="A345" s="516"/>
      <c r="B345" s="679" t="s">
        <v>790</v>
      </c>
      <c r="C345" s="685"/>
      <c r="D345" s="610"/>
      <c r="E345" s="289"/>
      <c r="F345" s="289"/>
      <c r="G345" s="289"/>
      <c r="H345" s="289"/>
      <c r="I345" s="289"/>
      <c r="J345" s="289"/>
      <c r="K345" s="289"/>
      <c r="L345" s="289"/>
      <c r="M345" s="289"/>
      <c r="N345" s="289"/>
      <c r="O345" s="289"/>
      <c r="P345" s="289"/>
      <c r="Q345" s="289"/>
      <c r="R345" s="289"/>
      <c r="S345" s="289"/>
      <c r="T345" s="289"/>
      <c r="U345" s="289"/>
      <c r="V345" s="289"/>
      <c r="W345" s="289"/>
      <c r="X345" s="289"/>
      <c r="Y345" s="289"/>
      <c r="Z345" s="289"/>
      <c r="AA345" s="289"/>
      <c r="AB345" s="289"/>
      <c r="AC345" s="289"/>
      <c r="AD345" s="289"/>
      <c r="AE345" s="289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9"/>
      <c r="AP345" s="289"/>
      <c r="AQ345" s="289"/>
      <c r="AR345" s="289"/>
      <c r="AS345" s="289"/>
      <c r="AT345" s="289"/>
      <c r="AU345" s="289"/>
      <c r="AV345" s="289"/>
      <c r="AW345" s="289"/>
      <c r="AX345" s="289"/>
      <c r="AY345" s="289"/>
      <c r="AZ345" s="289"/>
      <c r="BA345" s="289"/>
      <c r="BB345" s="289"/>
      <c r="BC345" s="289"/>
      <c r="BD345" s="289"/>
      <c r="BE345" s="289"/>
      <c r="BF345" s="289"/>
      <c r="BG345" s="289"/>
      <c r="BH345" s="289"/>
    </row>
    <row r="346" spans="1:60" s="492" customFormat="1" ht="12.9" customHeight="1" x14ac:dyDescent="0.3">
      <c r="A346" s="516"/>
      <c r="B346" s="679"/>
      <c r="C346" s="685"/>
      <c r="D346" s="610"/>
      <c r="E346" s="743"/>
      <c r="F346" s="543"/>
      <c r="G346" s="743"/>
      <c r="H346" s="289"/>
      <c r="I346" s="289"/>
      <c r="J346" s="289"/>
      <c r="K346" s="289"/>
      <c r="L346" s="289"/>
      <c r="M346" s="289"/>
      <c r="N346" s="289"/>
      <c r="O346" s="289"/>
      <c r="P346" s="289"/>
      <c r="Q346" s="289"/>
      <c r="R346" s="289"/>
      <c r="S346" s="289"/>
      <c r="T346" s="289"/>
      <c r="U346" s="289"/>
      <c r="V346" s="289"/>
      <c r="W346" s="289"/>
      <c r="X346" s="289"/>
      <c r="Y346" s="289"/>
      <c r="Z346" s="289"/>
      <c r="AA346" s="289"/>
      <c r="AB346" s="289"/>
      <c r="AC346" s="289"/>
      <c r="AD346" s="289"/>
      <c r="AE346" s="289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9"/>
      <c r="AP346" s="289"/>
      <c r="AQ346" s="289"/>
      <c r="AR346" s="289"/>
      <c r="AS346" s="289"/>
      <c r="AT346" s="289"/>
      <c r="AU346" s="289"/>
      <c r="AV346" s="289"/>
      <c r="AW346" s="289"/>
      <c r="AX346" s="289"/>
      <c r="AY346" s="289"/>
      <c r="AZ346" s="289"/>
      <c r="BA346" s="289"/>
      <c r="BB346" s="289"/>
      <c r="BC346" s="289"/>
      <c r="BD346" s="289"/>
      <c r="BE346" s="289"/>
      <c r="BF346" s="289"/>
      <c r="BG346" s="289"/>
      <c r="BH346" s="289"/>
    </row>
    <row r="347" spans="1:60" s="492" customFormat="1" ht="12.9" customHeight="1" x14ac:dyDescent="0.3">
      <c r="A347" s="516"/>
      <c r="B347" s="679"/>
      <c r="C347" s="685"/>
      <c r="D347" s="610"/>
      <c r="E347" s="543" t="str">
        <f xml:space="preserve"> Stage1!E$319</f>
        <v>Exploration costs</v>
      </c>
      <c r="F347" s="543">
        <f xml:space="preserve"> Stage1!F$319</f>
        <v>0</v>
      </c>
      <c r="G347" s="543" t="str">
        <f xml:space="preserve"> Stage1!G$319</f>
        <v>$ mn</v>
      </c>
      <c r="H347" s="543">
        <f xml:space="preserve"> Stage1!H$319</f>
        <v>0</v>
      </c>
      <c r="I347" s="543">
        <f xml:space="preserve"> Stage1!I$319</f>
        <v>217.36935705600001</v>
      </c>
      <c r="J347" s="543">
        <f xml:space="preserve"> Stage1!J$319</f>
        <v>0</v>
      </c>
      <c r="K347" s="543">
        <f xml:space="preserve"> Stage1!K$319</f>
        <v>0</v>
      </c>
      <c r="L347" s="543">
        <f xml:space="preserve"> Stage1!L$319</f>
        <v>0</v>
      </c>
      <c r="M347" s="543">
        <f xml:space="preserve"> Stage1!M$319</f>
        <v>0</v>
      </c>
      <c r="N347" s="543">
        <f xml:space="preserve"> Stage1!N$319</f>
        <v>42.448319999999995</v>
      </c>
      <c r="O347" s="543">
        <f xml:space="preserve"> Stage1!O$319</f>
        <v>86.594572799999995</v>
      </c>
      <c r="P347" s="543">
        <f xml:space="preserve"> Stage1!P$319</f>
        <v>88.326464256000008</v>
      </c>
      <c r="Q347" s="543">
        <f xml:space="preserve"> Stage1!Q$319</f>
        <v>0</v>
      </c>
      <c r="R347" s="543">
        <f xml:space="preserve"> Stage1!R$319</f>
        <v>0</v>
      </c>
      <c r="S347" s="543">
        <f xml:space="preserve"> Stage1!S$319</f>
        <v>0</v>
      </c>
      <c r="T347" s="543">
        <f xml:space="preserve"> Stage1!T$319</f>
        <v>0</v>
      </c>
      <c r="U347" s="543">
        <f xml:space="preserve"> Stage1!U$319</f>
        <v>0</v>
      </c>
      <c r="V347" s="543">
        <f xml:space="preserve"> Stage1!V$319</f>
        <v>0</v>
      </c>
      <c r="W347" s="543">
        <f xml:space="preserve"> Stage1!W$319</f>
        <v>0</v>
      </c>
      <c r="X347" s="543">
        <f xml:space="preserve"> Stage1!X$319</f>
        <v>0</v>
      </c>
      <c r="Y347" s="543">
        <f xml:space="preserve"> Stage1!Y$319</f>
        <v>0</v>
      </c>
      <c r="Z347" s="543">
        <f xml:space="preserve"> Stage1!Z$319</f>
        <v>0</v>
      </c>
      <c r="AA347" s="543">
        <f xml:space="preserve"> Stage1!AA$319</f>
        <v>0</v>
      </c>
      <c r="AB347" s="543">
        <f xml:space="preserve"> Stage1!AB$319</f>
        <v>0</v>
      </c>
      <c r="AC347" s="543">
        <f xml:space="preserve"> Stage1!AC$319</f>
        <v>0</v>
      </c>
      <c r="AD347" s="543">
        <f xml:space="preserve"> Stage1!AD$319</f>
        <v>0</v>
      </c>
      <c r="AE347" s="543">
        <f xml:space="preserve"> Stage1!AE$319</f>
        <v>0</v>
      </c>
      <c r="AF347" s="543">
        <f xml:space="preserve"> Stage1!AF$319</f>
        <v>0</v>
      </c>
      <c r="AG347" s="543">
        <f xml:space="preserve"> Stage1!AG$319</f>
        <v>0</v>
      </c>
      <c r="AH347" s="543">
        <f xml:space="preserve"> Stage1!AH$319</f>
        <v>0</v>
      </c>
      <c r="AI347" s="543">
        <f xml:space="preserve"> Stage1!AI$319</f>
        <v>0</v>
      </c>
      <c r="AJ347" s="543">
        <f xml:space="preserve"> Stage1!AJ$319</f>
        <v>0</v>
      </c>
      <c r="AK347" s="543">
        <f xml:space="preserve"> Stage1!AK$319</f>
        <v>0</v>
      </c>
      <c r="AL347" s="543">
        <f xml:space="preserve"> Stage1!AL$319</f>
        <v>0</v>
      </c>
      <c r="AM347" s="543">
        <f xml:space="preserve"> Stage1!AM$319</f>
        <v>0</v>
      </c>
      <c r="AN347" s="543">
        <f xml:space="preserve"> Stage1!AN$319</f>
        <v>0</v>
      </c>
      <c r="AO347" s="543">
        <f xml:space="preserve"> Stage1!AO$319</f>
        <v>0</v>
      </c>
      <c r="AP347" s="543">
        <f xml:space="preserve"> Stage1!AP$319</f>
        <v>0</v>
      </c>
      <c r="AQ347" s="543">
        <f xml:space="preserve"> Stage1!AQ$319</f>
        <v>0</v>
      </c>
      <c r="AR347" s="543">
        <f xml:space="preserve"> Stage1!AR$319</f>
        <v>0</v>
      </c>
      <c r="AS347" s="543">
        <f xml:space="preserve"> Stage1!AS$319</f>
        <v>0</v>
      </c>
      <c r="AT347" s="543">
        <f xml:space="preserve"> Stage1!AT$319</f>
        <v>0</v>
      </c>
      <c r="AU347" s="543">
        <f xml:space="preserve"> Stage1!AU$319</f>
        <v>0</v>
      </c>
      <c r="AV347" s="543">
        <f xml:space="preserve"> Stage1!AV$319</f>
        <v>0</v>
      </c>
      <c r="AW347" s="543">
        <f xml:space="preserve"> Stage1!AW$319</f>
        <v>0</v>
      </c>
      <c r="AX347" s="543">
        <f xml:space="preserve"> Stage1!AX$319</f>
        <v>0</v>
      </c>
      <c r="AY347" s="543">
        <f xml:space="preserve"> Stage1!AY$319</f>
        <v>0</v>
      </c>
      <c r="AZ347" s="543">
        <f xml:space="preserve"> Stage1!AZ$319</f>
        <v>0</v>
      </c>
      <c r="BA347" s="543">
        <f xml:space="preserve"> Stage1!BA$319</f>
        <v>0</v>
      </c>
      <c r="BB347" s="543">
        <f xml:space="preserve"> Stage1!BB$319</f>
        <v>0</v>
      </c>
      <c r="BC347" s="543">
        <f xml:space="preserve"> Stage1!BC$319</f>
        <v>0</v>
      </c>
      <c r="BD347" s="543">
        <f xml:space="preserve"> Stage1!BD$319</f>
        <v>0</v>
      </c>
      <c r="BE347" s="543">
        <f xml:space="preserve"> Stage1!BE$319</f>
        <v>0</v>
      </c>
      <c r="BF347" s="543">
        <f xml:space="preserve"> Stage1!BF$319</f>
        <v>0</v>
      </c>
      <c r="BG347" s="543">
        <f xml:space="preserve"> Stage1!BG$319</f>
        <v>0</v>
      </c>
      <c r="BH347" s="543">
        <f xml:space="preserve"> Stage1!BH$319</f>
        <v>0</v>
      </c>
    </row>
    <row r="348" spans="1:60" s="492" customFormat="1" ht="12.9" customHeight="1" x14ac:dyDescent="0.3">
      <c r="A348" s="516"/>
      <c r="B348" s="679"/>
      <c r="C348" s="685"/>
      <c r="D348" s="610"/>
      <c r="E348" s="543" t="str">
        <f xml:space="preserve"> Stage1!E$320</f>
        <v>Development costs</v>
      </c>
      <c r="F348" s="543">
        <f xml:space="preserve"> Stage1!F$320</f>
        <v>0</v>
      </c>
      <c r="G348" s="543" t="str">
        <f xml:space="preserve"> Stage1!G$320</f>
        <v>$ mn</v>
      </c>
      <c r="H348" s="543">
        <f xml:space="preserve"> Stage1!H$320</f>
        <v>0</v>
      </c>
      <c r="I348" s="543">
        <f xml:space="preserve"> Stage1!I$320</f>
        <v>3508.9120448103236</v>
      </c>
      <c r="J348" s="543">
        <f xml:space="preserve"> Stage1!J$320</f>
        <v>0</v>
      </c>
      <c r="K348" s="543">
        <f xml:space="preserve"> Stage1!K$320</f>
        <v>0</v>
      </c>
      <c r="L348" s="543">
        <f xml:space="preserve"> Stage1!L$320</f>
        <v>0</v>
      </c>
      <c r="M348" s="543">
        <f xml:space="preserve"> Stage1!M$320</f>
        <v>0</v>
      </c>
      <c r="N348" s="543">
        <f xml:space="preserve"> Stage1!N$320</f>
        <v>0</v>
      </c>
      <c r="O348" s="543">
        <f xml:space="preserve"> Stage1!O$320</f>
        <v>0</v>
      </c>
      <c r="P348" s="543">
        <f xml:space="preserve"> Stage1!P$320</f>
        <v>0</v>
      </c>
      <c r="Q348" s="543">
        <f xml:space="preserve"> Stage1!Q$320</f>
        <v>681.10303117086733</v>
      </c>
      <c r="R348" s="543">
        <f xml:space="preserve"> Stage1!R$320</f>
        <v>1042.0876376914268</v>
      </c>
      <c r="S348" s="543">
        <f xml:space="preserve"> Stage1!S$320</f>
        <v>1062.9293904452554</v>
      </c>
      <c r="T348" s="543">
        <f xml:space="preserve"> Stage1!T$320</f>
        <v>722.79198550277385</v>
      </c>
      <c r="U348" s="543">
        <f xml:space="preserve"> Stage1!U$320</f>
        <v>0</v>
      </c>
      <c r="V348" s="543">
        <f xml:space="preserve"> Stage1!V$320</f>
        <v>0</v>
      </c>
      <c r="W348" s="543">
        <f xml:space="preserve"> Stage1!W$320</f>
        <v>0</v>
      </c>
      <c r="X348" s="543">
        <f xml:space="preserve"> Stage1!X$320</f>
        <v>0</v>
      </c>
      <c r="Y348" s="543">
        <f xml:space="preserve"> Stage1!Y$320</f>
        <v>0</v>
      </c>
      <c r="Z348" s="543">
        <f xml:space="preserve"> Stage1!Z$320</f>
        <v>0</v>
      </c>
      <c r="AA348" s="543">
        <f xml:space="preserve"> Stage1!AA$320</f>
        <v>0</v>
      </c>
      <c r="AB348" s="543">
        <f xml:space="preserve"> Stage1!AB$320</f>
        <v>0</v>
      </c>
      <c r="AC348" s="543">
        <f xml:space="preserve"> Stage1!AC$320</f>
        <v>0</v>
      </c>
      <c r="AD348" s="543">
        <f xml:space="preserve"> Stage1!AD$320</f>
        <v>0</v>
      </c>
      <c r="AE348" s="543">
        <f xml:space="preserve"> Stage1!AE$320</f>
        <v>0</v>
      </c>
      <c r="AF348" s="543">
        <f xml:space="preserve"> Stage1!AF$320</f>
        <v>0</v>
      </c>
      <c r="AG348" s="543">
        <f xml:space="preserve"> Stage1!AG$320</f>
        <v>0</v>
      </c>
      <c r="AH348" s="543">
        <f xml:space="preserve"> Stage1!AH$320</f>
        <v>0</v>
      </c>
      <c r="AI348" s="543">
        <f xml:space="preserve"> Stage1!AI$320</f>
        <v>0</v>
      </c>
      <c r="AJ348" s="543">
        <f xml:space="preserve"> Stage1!AJ$320</f>
        <v>0</v>
      </c>
      <c r="AK348" s="543">
        <f xml:space="preserve"> Stage1!AK$320</f>
        <v>0</v>
      </c>
      <c r="AL348" s="543">
        <f xml:space="preserve"> Stage1!AL$320</f>
        <v>0</v>
      </c>
      <c r="AM348" s="543">
        <f xml:space="preserve"> Stage1!AM$320</f>
        <v>0</v>
      </c>
      <c r="AN348" s="543">
        <f xml:space="preserve"> Stage1!AN$320</f>
        <v>0</v>
      </c>
      <c r="AO348" s="543">
        <f xml:space="preserve"> Stage1!AO$320</f>
        <v>0</v>
      </c>
      <c r="AP348" s="543">
        <f xml:space="preserve"> Stage1!AP$320</f>
        <v>0</v>
      </c>
      <c r="AQ348" s="543">
        <f xml:space="preserve"> Stage1!AQ$320</f>
        <v>0</v>
      </c>
      <c r="AR348" s="543">
        <f xml:space="preserve"> Stage1!AR$320</f>
        <v>0</v>
      </c>
      <c r="AS348" s="543">
        <f xml:space="preserve"> Stage1!AS$320</f>
        <v>0</v>
      </c>
      <c r="AT348" s="543">
        <f xml:space="preserve"> Stage1!AT$320</f>
        <v>0</v>
      </c>
      <c r="AU348" s="543">
        <f xml:space="preserve"> Stage1!AU$320</f>
        <v>0</v>
      </c>
      <c r="AV348" s="543">
        <f xml:space="preserve"> Stage1!AV$320</f>
        <v>0</v>
      </c>
      <c r="AW348" s="543">
        <f xml:space="preserve"> Stage1!AW$320</f>
        <v>0</v>
      </c>
      <c r="AX348" s="543">
        <f xml:space="preserve"> Stage1!AX$320</f>
        <v>0</v>
      </c>
      <c r="AY348" s="543">
        <f xml:space="preserve"> Stage1!AY$320</f>
        <v>0</v>
      </c>
      <c r="AZ348" s="543">
        <f xml:space="preserve"> Stage1!AZ$320</f>
        <v>0</v>
      </c>
      <c r="BA348" s="543">
        <f xml:space="preserve"> Stage1!BA$320</f>
        <v>0</v>
      </c>
      <c r="BB348" s="543">
        <f xml:space="preserve"> Stage1!BB$320</f>
        <v>0</v>
      </c>
      <c r="BC348" s="543">
        <f xml:space="preserve"> Stage1!BC$320</f>
        <v>0</v>
      </c>
      <c r="BD348" s="543">
        <f xml:space="preserve"> Stage1!BD$320</f>
        <v>0</v>
      </c>
      <c r="BE348" s="543">
        <f xml:space="preserve"> Stage1!BE$320</f>
        <v>0</v>
      </c>
      <c r="BF348" s="543">
        <f xml:space="preserve"> Stage1!BF$320</f>
        <v>0</v>
      </c>
      <c r="BG348" s="543">
        <f xml:space="preserve"> Stage1!BG$320</f>
        <v>0</v>
      </c>
      <c r="BH348" s="543">
        <f xml:space="preserve"> Stage1!BH$320</f>
        <v>0</v>
      </c>
    </row>
    <row r="349" spans="1:60" s="492" customFormat="1" ht="12.9" customHeight="1" x14ac:dyDescent="0.3">
      <c r="A349" s="516"/>
      <c r="B349" s="679"/>
      <c r="C349" s="685"/>
      <c r="D349" s="610"/>
      <c r="E349" s="543" t="str">
        <f xml:space="preserve"> Stage1!E$321</f>
        <v>Sustaining capital costs</v>
      </c>
      <c r="F349" s="543">
        <f xml:space="preserve"> Stage1!F$321</f>
        <v>0</v>
      </c>
      <c r="G349" s="543" t="str">
        <f xml:space="preserve"> Stage1!G$321</f>
        <v>$ mn</v>
      </c>
      <c r="H349" s="543">
        <f xml:space="preserve"> Stage1!H$321</f>
        <v>0</v>
      </c>
      <c r="I349" s="543">
        <f xml:space="preserve"> Stage1!I$321</f>
        <v>0</v>
      </c>
      <c r="J349" s="543">
        <f xml:space="preserve"> Stage1!J$321</f>
        <v>0</v>
      </c>
      <c r="K349" s="543">
        <f xml:space="preserve"> Stage1!K$321</f>
        <v>0</v>
      </c>
      <c r="L349" s="543">
        <f xml:space="preserve"> Stage1!L$321</f>
        <v>0</v>
      </c>
      <c r="M349" s="543">
        <f xml:space="preserve"> Stage1!M$321</f>
        <v>0</v>
      </c>
      <c r="N349" s="543">
        <f xml:space="preserve"> Stage1!N$321</f>
        <v>0</v>
      </c>
      <c r="O349" s="543">
        <f xml:space="preserve"> Stage1!O$321</f>
        <v>0</v>
      </c>
      <c r="P349" s="543">
        <f xml:space="preserve"> Stage1!P$321</f>
        <v>0</v>
      </c>
      <c r="Q349" s="543">
        <f xml:space="preserve"> Stage1!Q$321</f>
        <v>0</v>
      </c>
      <c r="R349" s="543">
        <f xml:space="preserve"> Stage1!R$321</f>
        <v>0</v>
      </c>
      <c r="S349" s="543">
        <f xml:space="preserve"> Stage1!S$321</f>
        <v>0</v>
      </c>
      <c r="T349" s="543">
        <f xml:space="preserve"> Stage1!T$321</f>
        <v>0</v>
      </c>
      <c r="U349" s="543">
        <f xml:space="preserve"> Stage1!U$321</f>
        <v>0</v>
      </c>
      <c r="V349" s="543">
        <f xml:space="preserve"> Stage1!V$321</f>
        <v>0</v>
      </c>
      <c r="W349" s="543">
        <f xml:space="preserve"> Stage1!W$321</f>
        <v>0</v>
      </c>
      <c r="X349" s="543">
        <f xml:space="preserve"> Stage1!X$321</f>
        <v>0</v>
      </c>
      <c r="Y349" s="543">
        <f xml:space="preserve"> Stage1!Y$321</f>
        <v>0</v>
      </c>
      <c r="Z349" s="543">
        <f xml:space="preserve"> Stage1!Z$321</f>
        <v>0</v>
      </c>
      <c r="AA349" s="543">
        <f xml:space="preserve"> Stage1!AA$321</f>
        <v>0</v>
      </c>
      <c r="AB349" s="543">
        <f xml:space="preserve"> Stage1!AB$321</f>
        <v>0</v>
      </c>
      <c r="AC349" s="543">
        <f xml:space="preserve"> Stage1!AC$321</f>
        <v>0</v>
      </c>
      <c r="AD349" s="543">
        <f xml:space="preserve"> Stage1!AD$321</f>
        <v>0</v>
      </c>
      <c r="AE349" s="543">
        <f xml:space="preserve"> Stage1!AE$321</f>
        <v>0</v>
      </c>
      <c r="AF349" s="543">
        <f xml:space="preserve"> Stage1!AF$321</f>
        <v>0</v>
      </c>
      <c r="AG349" s="543">
        <f xml:space="preserve"> Stage1!AG$321</f>
        <v>0</v>
      </c>
      <c r="AH349" s="543">
        <f xml:space="preserve"> Stage1!AH$321</f>
        <v>0</v>
      </c>
      <c r="AI349" s="543">
        <f xml:space="preserve"> Stage1!AI$321</f>
        <v>0</v>
      </c>
      <c r="AJ349" s="543">
        <f xml:space="preserve"> Stage1!AJ$321</f>
        <v>0</v>
      </c>
      <c r="AK349" s="543">
        <f xml:space="preserve"> Stage1!AK$321</f>
        <v>0</v>
      </c>
      <c r="AL349" s="543">
        <f xml:space="preserve"> Stage1!AL$321</f>
        <v>0</v>
      </c>
      <c r="AM349" s="543">
        <f xml:space="preserve"> Stage1!AM$321</f>
        <v>0</v>
      </c>
      <c r="AN349" s="543">
        <f xml:space="preserve"> Stage1!AN$321</f>
        <v>0</v>
      </c>
      <c r="AO349" s="543">
        <f xml:space="preserve"> Stage1!AO$321</f>
        <v>0</v>
      </c>
      <c r="AP349" s="543">
        <f xml:space="preserve"> Stage1!AP$321</f>
        <v>0</v>
      </c>
      <c r="AQ349" s="543">
        <f xml:space="preserve"> Stage1!AQ$321</f>
        <v>0</v>
      </c>
      <c r="AR349" s="543">
        <f xml:space="preserve"> Stage1!AR$321</f>
        <v>0</v>
      </c>
      <c r="AS349" s="543">
        <f xml:space="preserve"> Stage1!AS$321</f>
        <v>0</v>
      </c>
      <c r="AT349" s="543">
        <f xml:space="preserve"> Stage1!AT$321</f>
        <v>0</v>
      </c>
      <c r="AU349" s="543">
        <f xml:space="preserve"> Stage1!AU$321</f>
        <v>0</v>
      </c>
      <c r="AV349" s="543">
        <f xml:space="preserve"> Stage1!AV$321</f>
        <v>0</v>
      </c>
      <c r="AW349" s="543">
        <f xml:space="preserve"> Stage1!AW$321</f>
        <v>0</v>
      </c>
      <c r="AX349" s="543">
        <f xml:space="preserve"> Stage1!AX$321</f>
        <v>0</v>
      </c>
      <c r="AY349" s="543">
        <f xml:space="preserve"> Stage1!AY$321</f>
        <v>0</v>
      </c>
      <c r="AZ349" s="543">
        <f xml:space="preserve"> Stage1!AZ$321</f>
        <v>0</v>
      </c>
      <c r="BA349" s="543">
        <f xml:space="preserve"> Stage1!BA$321</f>
        <v>0</v>
      </c>
      <c r="BB349" s="543">
        <f xml:space="preserve"> Stage1!BB$321</f>
        <v>0</v>
      </c>
      <c r="BC349" s="543">
        <f xml:space="preserve"> Stage1!BC$321</f>
        <v>0</v>
      </c>
      <c r="BD349" s="543">
        <f xml:space="preserve"> Stage1!BD$321</f>
        <v>0</v>
      </c>
      <c r="BE349" s="543">
        <f xml:space="preserve"> Stage1!BE$321</f>
        <v>0</v>
      </c>
      <c r="BF349" s="543">
        <f xml:space="preserve"> Stage1!BF$321</f>
        <v>0</v>
      </c>
      <c r="BG349" s="543">
        <f xml:space="preserve"> Stage1!BG$321</f>
        <v>0</v>
      </c>
      <c r="BH349" s="543">
        <f xml:space="preserve"> Stage1!BH$321</f>
        <v>0</v>
      </c>
    </row>
    <row r="350" spans="1:60" s="493" customFormat="1" ht="12.9" customHeight="1" x14ac:dyDescent="0.3">
      <c r="A350" s="516"/>
      <c r="B350" s="679"/>
      <c r="C350" s="685"/>
      <c r="D350" s="610"/>
      <c r="E350" s="516" t="s">
        <v>791</v>
      </c>
      <c r="F350" s="516"/>
      <c r="G350" s="516" t="s">
        <v>74</v>
      </c>
      <c r="H350" s="516"/>
      <c r="I350" s="516">
        <f xml:space="preserve"> SUM(K350:BH350)</f>
        <v>3726.2814018663239</v>
      </c>
      <c r="J350" s="516"/>
      <c r="K350" s="516">
        <f xml:space="preserve"> SUM(K347:K349)</f>
        <v>0</v>
      </c>
      <c r="L350" s="516">
        <f t="shared" ref="L350:BH350" si="577" xml:space="preserve"> SUM(L347:L349)</f>
        <v>0</v>
      </c>
      <c r="M350" s="516">
        <f t="shared" si="577"/>
        <v>0</v>
      </c>
      <c r="N350" s="516">
        <f t="shared" si="577"/>
        <v>42.448319999999995</v>
      </c>
      <c r="O350" s="516">
        <f t="shared" si="577"/>
        <v>86.594572799999995</v>
      </c>
      <c r="P350" s="516">
        <f t="shared" si="577"/>
        <v>88.326464256000008</v>
      </c>
      <c r="Q350" s="516">
        <f t="shared" si="577"/>
        <v>681.10303117086733</v>
      </c>
      <c r="R350" s="516">
        <f t="shared" si="577"/>
        <v>1042.0876376914268</v>
      </c>
      <c r="S350" s="516">
        <f t="shared" si="577"/>
        <v>1062.9293904452554</v>
      </c>
      <c r="T350" s="516">
        <f t="shared" si="577"/>
        <v>722.79198550277385</v>
      </c>
      <c r="U350" s="516">
        <f t="shared" si="577"/>
        <v>0</v>
      </c>
      <c r="V350" s="516">
        <f t="shared" si="577"/>
        <v>0</v>
      </c>
      <c r="W350" s="516">
        <f t="shared" si="577"/>
        <v>0</v>
      </c>
      <c r="X350" s="516">
        <f t="shared" si="577"/>
        <v>0</v>
      </c>
      <c r="Y350" s="516">
        <f t="shared" si="577"/>
        <v>0</v>
      </c>
      <c r="Z350" s="516">
        <f t="shared" si="577"/>
        <v>0</v>
      </c>
      <c r="AA350" s="516">
        <f t="shared" si="577"/>
        <v>0</v>
      </c>
      <c r="AB350" s="516">
        <f t="shared" si="577"/>
        <v>0</v>
      </c>
      <c r="AC350" s="516">
        <f t="shared" si="577"/>
        <v>0</v>
      </c>
      <c r="AD350" s="516">
        <f t="shared" si="577"/>
        <v>0</v>
      </c>
      <c r="AE350" s="516">
        <f t="shared" si="577"/>
        <v>0</v>
      </c>
      <c r="AF350" s="516">
        <f t="shared" si="577"/>
        <v>0</v>
      </c>
      <c r="AG350" s="516">
        <f t="shared" si="577"/>
        <v>0</v>
      </c>
      <c r="AH350" s="516">
        <f t="shared" si="577"/>
        <v>0</v>
      </c>
      <c r="AI350" s="516">
        <f t="shared" si="577"/>
        <v>0</v>
      </c>
      <c r="AJ350" s="516">
        <f t="shared" si="577"/>
        <v>0</v>
      </c>
      <c r="AK350" s="516">
        <f t="shared" si="577"/>
        <v>0</v>
      </c>
      <c r="AL350" s="516">
        <f t="shared" si="577"/>
        <v>0</v>
      </c>
      <c r="AM350" s="516">
        <f t="shared" si="577"/>
        <v>0</v>
      </c>
      <c r="AN350" s="516">
        <f t="shared" si="577"/>
        <v>0</v>
      </c>
      <c r="AO350" s="516">
        <f t="shared" si="577"/>
        <v>0</v>
      </c>
      <c r="AP350" s="516">
        <f t="shared" si="577"/>
        <v>0</v>
      </c>
      <c r="AQ350" s="516">
        <f t="shared" si="577"/>
        <v>0</v>
      </c>
      <c r="AR350" s="516">
        <f t="shared" si="577"/>
        <v>0</v>
      </c>
      <c r="AS350" s="516">
        <f t="shared" si="577"/>
        <v>0</v>
      </c>
      <c r="AT350" s="516">
        <f t="shared" si="577"/>
        <v>0</v>
      </c>
      <c r="AU350" s="516">
        <f t="shared" si="577"/>
        <v>0</v>
      </c>
      <c r="AV350" s="516">
        <f t="shared" si="577"/>
        <v>0</v>
      </c>
      <c r="AW350" s="516">
        <f t="shared" si="577"/>
        <v>0</v>
      </c>
      <c r="AX350" s="516">
        <f t="shared" si="577"/>
        <v>0</v>
      </c>
      <c r="AY350" s="516">
        <f t="shared" si="577"/>
        <v>0</v>
      </c>
      <c r="AZ350" s="516">
        <f t="shared" si="577"/>
        <v>0</v>
      </c>
      <c r="BA350" s="516">
        <f t="shared" si="577"/>
        <v>0</v>
      </c>
      <c r="BB350" s="516">
        <f t="shared" si="577"/>
        <v>0</v>
      </c>
      <c r="BC350" s="516">
        <f t="shared" si="577"/>
        <v>0</v>
      </c>
      <c r="BD350" s="516">
        <f t="shared" si="577"/>
        <v>0</v>
      </c>
      <c r="BE350" s="516">
        <f t="shared" si="577"/>
        <v>0</v>
      </c>
      <c r="BF350" s="516">
        <f t="shared" si="577"/>
        <v>0</v>
      </c>
      <c r="BG350" s="516">
        <f t="shared" si="577"/>
        <v>0</v>
      </c>
      <c r="BH350" s="516">
        <f t="shared" si="577"/>
        <v>0</v>
      </c>
    </row>
    <row r="351" spans="1:60" s="492" customFormat="1" ht="12.9" customHeight="1" x14ac:dyDescent="0.3">
      <c r="A351" s="516"/>
      <c r="B351" s="679"/>
      <c r="C351" s="685"/>
      <c r="D351" s="610"/>
      <c r="E351" s="543"/>
      <c r="F351" s="543"/>
      <c r="G351" s="543"/>
      <c r="H351" s="543"/>
      <c r="I351" s="543"/>
      <c r="J351" s="543"/>
      <c r="K351" s="543"/>
      <c r="L351" s="543"/>
      <c r="M351" s="543"/>
      <c r="N351" s="543"/>
      <c r="O351" s="543"/>
      <c r="P351" s="543"/>
      <c r="Q351" s="543"/>
      <c r="R351" s="543"/>
      <c r="S351" s="543"/>
      <c r="T351" s="543"/>
      <c r="U351" s="543"/>
      <c r="V351" s="543"/>
      <c r="W351" s="543"/>
      <c r="X351" s="543"/>
      <c r="Y351" s="543"/>
      <c r="Z351" s="543"/>
      <c r="AA351" s="543"/>
      <c r="AB351" s="543"/>
      <c r="AC351" s="543"/>
      <c r="AD351" s="543"/>
      <c r="AE351" s="543"/>
      <c r="AF351" s="543"/>
      <c r="AG351" s="543"/>
      <c r="AH351" s="543"/>
      <c r="AI351" s="543"/>
      <c r="AJ351" s="543"/>
      <c r="AK351" s="543"/>
      <c r="AL351" s="543"/>
      <c r="AM351" s="543"/>
      <c r="AN351" s="543"/>
      <c r="AO351" s="543"/>
      <c r="AP351" s="543"/>
      <c r="AQ351" s="543"/>
      <c r="AR351" s="543"/>
      <c r="AS351" s="543"/>
      <c r="AT351" s="543"/>
      <c r="AU351" s="543"/>
      <c r="AV351" s="543"/>
      <c r="AW351" s="543"/>
      <c r="AX351" s="543"/>
      <c r="AY351" s="543"/>
      <c r="AZ351" s="543"/>
      <c r="BA351" s="543"/>
      <c r="BB351" s="543"/>
      <c r="BC351" s="543"/>
      <c r="BD351" s="543"/>
      <c r="BE351" s="543"/>
      <c r="BF351" s="543"/>
      <c r="BG351" s="543"/>
      <c r="BH351" s="543"/>
    </row>
    <row r="352" spans="1:60" s="492" customFormat="1" ht="12.9" customHeight="1" x14ac:dyDescent="0.3">
      <c r="A352" s="516"/>
      <c r="B352" s="679"/>
      <c r="C352" s="685"/>
      <c r="D352" s="610"/>
      <c r="E352" s="743" t="str">
        <f xml:space="preserve"> InpC!E$66</f>
        <v>Capital Depreciation Period</v>
      </c>
      <c r="F352" s="543">
        <f xml:space="preserve"> InpC!F$66</f>
        <v>5</v>
      </c>
      <c r="G352" s="743" t="str">
        <f xml:space="preserve"> InpC!G$66</f>
        <v>years</v>
      </c>
      <c r="H352" s="289"/>
      <c r="I352" s="289"/>
      <c r="J352" s="289"/>
      <c r="K352" s="289"/>
      <c r="L352" s="289"/>
      <c r="M352" s="289"/>
      <c r="N352" s="289"/>
      <c r="O352" s="289"/>
      <c r="P352" s="289"/>
      <c r="Q352" s="289"/>
      <c r="R352" s="289"/>
      <c r="S352" s="289"/>
      <c r="T352" s="289"/>
      <c r="U352" s="289"/>
      <c r="V352" s="289"/>
      <c r="W352" s="289"/>
      <c r="X352" s="289"/>
      <c r="Y352" s="289"/>
      <c r="Z352" s="289"/>
      <c r="AA352" s="289"/>
      <c r="AB352" s="289"/>
      <c r="AC352" s="289"/>
      <c r="AD352" s="289"/>
      <c r="AE352" s="289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9"/>
      <c r="AP352" s="289"/>
      <c r="AQ352" s="289"/>
      <c r="AR352" s="289"/>
      <c r="AS352" s="289"/>
      <c r="AT352" s="289"/>
      <c r="AU352" s="289"/>
      <c r="AV352" s="289"/>
      <c r="AW352" s="289"/>
      <c r="AX352" s="289"/>
      <c r="AY352" s="289"/>
      <c r="AZ352" s="289"/>
      <c r="BA352" s="289"/>
      <c r="BB352" s="289"/>
      <c r="BC352" s="289"/>
      <c r="BD352" s="289"/>
      <c r="BE352" s="289"/>
      <c r="BF352" s="289"/>
      <c r="BG352" s="289"/>
      <c r="BH352" s="289"/>
    </row>
    <row r="353" spans="1:60" s="492" customFormat="1" ht="12.9" customHeight="1" x14ac:dyDescent="0.3">
      <c r="A353" s="516"/>
      <c r="B353" s="679"/>
      <c r="C353" s="685"/>
      <c r="D353" s="610"/>
      <c r="E353" s="543" t="str">
        <f xml:space="preserve"> 'Time&amp;Esc'!E$57</f>
        <v>Production period</v>
      </c>
      <c r="F353" s="543">
        <f xml:space="preserve"> 'Time&amp;Esc'!F$57</f>
        <v>0</v>
      </c>
      <c r="G353" s="543" t="str">
        <f xml:space="preserve"> 'Time&amp;Esc'!G$57</f>
        <v>flag</v>
      </c>
      <c r="H353" s="543">
        <f xml:space="preserve"> 'Time&amp;Esc'!H$57</f>
        <v>0</v>
      </c>
      <c r="I353" s="543">
        <f xml:space="preserve"> 'Time&amp;Esc'!I$57</f>
        <v>30</v>
      </c>
      <c r="J353" s="543">
        <f xml:space="preserve"> 'Time&amp;Esc'!J$57</f>
        <v>0</v>
      </c>
      <c r="K353" s="543">
        <f xml:space="preserve"> 'Time&amp;Esc'!K$57</f>
        <v>0</v>
      </c>
      <c r="L353" s="543">
        <f xml:space="preserve"> 'Time&amp;Esc'!L$57</f>
        <v>0</v>
      </c>
      <c r="M353" s="543">
        <f xml:space="preserve"> 'Time&amp;Esc'!M$57</f>
        <v>0</v>
      </c>
      <c r="N353" s="543">
        <f xml:space="preserve"> 'Time&amp;Esc'!N$57</f>
        <v>0</v>
      </c>
      <c r="O353" s="543">
        <f xml:space="preserve"> 'Time&amp;Esc'!O$57</f>
        <v>0</v>
      </c>
      <c r="P353" s="543">
        <f xml:space="preserve"> 'Time&amp;Esc'!P$57</f>
        <v>0</v>
      </c>
      <c r="Q353" s="543">
        <f xml:space="preserve"> 'Time&amp;Esc'!Q$57</f>
        <v>0</v>
      </c>
      <c r="R353" s="543">
        <f xml:space="preserve"> 'Time&amp;Esc'!R$57</f>
        <v>0</v>
      </c>
      <c r="S353" s="543">
        <f xml:space="preserve"> 'Time&amp;Esc'!S$57</f>
        <v>0</v>
      </c>
      <c r="T353" s="543">
        <f xml:space="preserve"> 'Time&amp;Esc'!T$57</f>
        <v>1</v>
      </c>
      <c r="U353" s="543">
        <f xml:space="preserve"> 'Time&amp;Esc'!U$57</f>
        <v>1</v>
      </c>
      <c r="V353" s="543">
        <f xml:space="preserve"> 'Time&amp;Esc'!V$57</f>
        <v>1</v>
      </c>
      <c r="W353" s="543">
        <f xml:space="preserve"> 'Time&amp;Esc'!W$57</f>
        <v>1</v>
      </c>
      <c r="X353" s="543">
        <f xml:space="preserve"> 'Time&amp;Esc'!X$57</f>
        <v>1</v>
      </c>
      <c r="Y353" s="543">
        <f xml:space="preserve"> 'Time&amp;Esc'!Y$57</f>
        <v>1</v>
      </c>
      <c r="Z353" s="543">
        <f xml:space="preserve"> 'Time&amp;Esc'!Z$57</f>
        <v>1</v>
      </c>
      <c r="AA353" s="543">
        <f xml:space="preserve"> 'Time&amp;Esc'!AA$57</f>
        <v>1</v>
      </c>
      <c r="AB353" s="543">
        <f xml:space="preserve"> 'Time&amp;Esc'!AB$57</f>
        <v>1</v>
      </c>
      <c r="AC353" s="543">
        <f xml:space="preserve"> 'Time&amp;Esc'!AC$57</f>
        <v>1</v>
      </c>
      <c r="AD353" s="543">
        <f xml:space="preserve"> 'Time&amp;Esc'!AD$57</f>
        <v>1</v>
      </c>
      <c r="AE353" s="543">
        <f xml:space="preserve"> 'Time&amp;Esc'!AE$57</f>
        <v>1</v>
      </c>
      <c r="AF353" s="543">
        <f xml:space="preserve"> 'Time&amp;Esc'!AF$57</f>
        <v>1</v>
      </c>
      <c r="AG353" s="543">
        <f xml:space="preserve"> 'Time&amp;Esc'!AG$57</f>
        <v>1</v>
      </c>
      <c r="AH353" s="543">
        <f xml:space="preserve"> 'Time&amp;Esc'!AH$57</f>
        <v>1</v>
      </c>
      <c r="AI353" s="543">
        <f xml:space="preserve"> 'Time&amp;Esc'!AI$57</f>
        <v>1</v>
      </c>
      <c r="AJ353" s="543">
        <f xml:space="preserve"> 'Time&amp;Esc'!AJ$57</f>
        <v>1</v>
      </c>
      <c r="AK353" s="543">
        <f xml:space="preserve"> 'Time&amp;Esc'!AK$57</f>
        <v>1</v>
      </c>
      <c r="AL353" s="543">
        <f xml:space="preserve"> 'Time&amp;Esc'!AL$57</f>
        <v>1</v>
      </c>
      <c r="AM353" s="543">
        <f xml:space="preserve"> 'Time&amp;Esc'!AM$57</f>
        <v>1</v>
      </c>
      <c r="AN353" s="543">
        <f xml:space="preserve"> 'Time&amp;Esc'!AN$57</f>
        <v>1</v>
      </c>
      <c r="AO353" s="543">
        <f xml:space="preserve"> 'Time&amp;Esc'!AO$57</f>
        <v>1</v>
      </c>
      <c r="AP353" s="543">
        <f xml:space="preserve"> 'Time&amp;Esc'!AP$57</f>
        <v>1</v>
      </c>
      <c r="AQ353" s="543">
        <f xml:space="preserve"> 'Time&amp;Esc'!AQ$57</f>
        <v>1</v>
      </c>
      <c r="AR353" s="543">
        <f xml:space="preserve"> 'Time&amp;Esc'!AR$57</f>
        <v>1</v>
      </c>
      <c r="AS353" s="543">
        <f xml:space="preserve"> 'Time&amp;Esc'!AS$57</f>
        <v>1</v>
      </c>
      <c r="AT353" s="543">
        <f xml:space="preserve"> 'Time&amp;Esc'!AT$57</f>
        <v>1</v>
      </c>
      <c r="AU353" s="543">
        <f xml:space="preserve"> 'Time&amp;Esc'!AU$57</f>
        <v>1</v>
      </c>
      <c r="AV353" s="543">
        <f xml:space="preserve"> 'Time&amp;Esc'!AV$57</f>
        <v>1</v>
      </c>
      <c r="AW353" s="543">
        <f xml:space="preserve"> 'Time&amp;Esc'!AW$57</f>
        <v>1</v>
      </c>
      <c r="AX353" s="543">
        <f xml:space="preserve"> 'Time&amp;Esc'!AX$57</f>
        <v>0</v>
      </c>
      <c r="AY353" s="543">
        <f xml:space="preserve"> 'Time&amp;Esc'!AY$57</f>
        <v>0</v>
      </c>
      <c r="AZ353" s="543">
        <f xml:space="preserve"> 'Time&amp;Esc'!AZ$57</f>
        <v>0</v>
      </c>
      <c r="BA353" s="543">
        <f xml:space="preserve"> 'Time&amp;Esc'!BA$57</f>
        <v>0</v>
      </c>
      <c r="BB353" s="543">
        <f xml:space="preserve"> 'Time&amp;Esc'!BB$57</f>
        <v>0</v>
      </c>
      <c r="BC353" s="543">
        <f xml:space="preserve"> 'Time&amp;Esc'!BC$57</f>
        <v>0</v>
      </c>
      <c r="BD353" s="543">
        <f xml:space="preserve"> 'Time&amp;Esc'!BD$57</f>
        <v>0</v>
      </c>
      <c r="BE353" s="543">
        <f xml:space="preserve"> 'Time&amp;Esc'!BE$57</f>
        <v>0</v>
      </c>
      <c r="BF353" s="543">
        <f xml:space="preserve"> 'Time&amp;Esc'!BF$57</f>
        <v>0</v>
      </c>
      <c r="BG353" s="543">
        <f xml:space="preserve"> 'Time&amp;Esc'!BG$57</f>
        <v>0</v>
      </c>
      <c r="BH353" s="543">
        <f xml:space="preserve"> 'Time&amp;Esc'!BH$57</f>
        <v>0</v>
      </c>
    </row>
    <row r="354" spans="1:60" s="492" customFormat="1" ht="12.9" customHeight="1" x14ac:dyDescent="0.3">
      <c r="A354" s="516"/>
      <c r="B354" s="679"/>
      <c r="C354" s="685"/>
      <c r="D354" s="610"/>
      <c r="E354" s="543" t="str">
        <f xml:space="preserve"> 'Time&amp;Esc'!E$9</f>
        <v>Model year</v>
      </c>
      <c r="F354" s="543">
        <f xml:space="preserve"> 'Time&amp;Esc'!F$9</f>
        <v>0</v>
      </c>
      <c r="G354" s="543" t="str">
        <f xml:space="preserve"> 'Time&amp;Esc'!G$9</f>
        <v>counter</v>
      </c>
      <c r="H354" s="543">
        <f xml:space="preserve"> 'Time&amp;Esc'!H$9</f>
        <v>0</v>
      </c>
      <c r="I354" s="543">
        <f xml:space="preserve"> 'Time&amp;Esc'!I$9</f>
        <v>0</v>
      </c>
      <c r="J354" s="543">
        <f xml:space="preserve"> 'Time&amp;Esc'!J$9</f>
        <v>0</v>
      </c>
      <c r="K354" s="543">
        <f xml:space="preserve"> 'Time&amp;Esc'!K$9</f>
        <v>1</v>
      </c>
      <c r="L354" s="543">
        <f xml:space="preserve"> 'Time&amp;Esc'!L$9</f>
        <v>2</v>
      </c>
      <c r="M354" s="543">
        <f xml:space="preserve"> 'Time&amp;Esc'!M$9</f>
        <v>3</v>
      </c>
      <c r="N354" s="543">
        <f xml:space="preserve"> 'Time&amp;Esc'!N$9</f>
        <v>4</v>
      </c>
      <c r="O354" s="543">
        <f xml:space="preserve"> 'Time&amp;Esc'!O$9</f>
        <v>5</v>
      </c>
      <c r="P354" s="543">
        <f xml:space="preserve"> 'Time&amp;Esc'!P$9</f>
        <v>6</v>
      </c>
      <c r="Q354" s="543">
        <f xml:space="preserve"> 'Time&amp;Esc'!Q$9</f>
        <v>7</v>
      </c>
      <c r="R354" s="543">
        <f xml:space="preserve"> 'Time&amp;Esc'!R$9</f>
        <v>8</v>
      </c>
      <c r="S354" s="543">
        <f xml:space="preserve"> 'Time&amp;Esc'!S$9</f>
        <v>9</v>
      </c>
      <c r="T354" s="543">
        <f xml:space="preserve"> 'Time&amp;Esc'!T$9</f>
        <v>10</v>
      </c>
      <c r="U354" s="543">
        <f xml:space="preserve"> 'Time&amp;Esc'!U$9</f>
        <v>11</v>
      </c>
      <c r="V354" s="543">
        <f xml:space="preserve"> 'Time&amp;Esc'!V$9</f>
        <v>12</v>
      </c>
      <c r="W354" s="543">
        <f xml:space="preserve"> 'Time&amp;Esc'!W$9</f>
        <v>13</v>
      </c>
      <c r="X354" s="543">
        <f xml:space="preserve"> 'Time&amp;Esc'!X$9</f>
        <v>14</v>
      </c>
      <c r="Y354" s="543">
        <f xml:space="preserve"> 'Time&amp;Esc'!Y$9</f>
        <v>15</v>
      </c>
      <c r="Z354" s="543">
        <f xml:space="preserve"> 'Time&amp;Esc'!Z$9</f>
        <v>16</v>
      </c>
      <c r="AA354" s="543">
        <f xml:space="preserve"> 'Time&amp;Esc'!AA$9</f>
        <v>17</v>
      </c>
      <c r="AB354" s="543">
        <f xml:space="preserve"> 'Time&amp;Esc'!AB$9</f>
        <v>18</v>
      </c>
      <c r="AC354" s="543">
        <f xml:space="preserve"> 'Time&amp;Esc'!AC$9</f>
        <v>19</v>
      </c>
      <c r="AD354" s="543">
        <f xml:space="preserve"> 'Time&amp;Esc'!AD$9</f>
        <v>20</v>
      </c>
      <c r="AE354" s="543">
        <f xml:space="preserve"> 'Time&amp;Esc'!AE$9</f>
        <v>21</v>
      </c>
      <c r="AF354" s="543">
        <f xml:space="preserve"> 'Time&amp;Esc'!AF$9</f>
        <v>22</v>
      </c>
      <c r="AG354" s="543">
        <f xml:space="preserve"> 'Time&amp;Esc'!AG$9</f>
        <v>23</v>
      </c>
      <c r="AH354" s="543">
        <f xml:space="preserve"> 'Time&amp;Esc'!AH$9</f>
        <v>24</v>
      </c>
      <c r="AI354" s="543">
        <f xml:space="preserve"> 'Time&amp;Esc'!AI$9</f>
        <v>25</v>
      </c>
      <c r="AJ354" s="543">
        <f xml:space="preserve"> 'Time&amp;Esc'!AJ$9</f>
        <v>26</v>
      </c>
      <c r="AK354" s="543">
        <f xml:space="preserve"> 'Time&amp;Esc'!AK$9</f>
        <v>27</v>
      </c>
      <c r="AL354" s="543">
        <f xml:space="preserve"> 'Time&amp;Esc'!AL$9</f>
        <v>28</v>
      </c>
      <c r="AM354" s="543">
        <f xml:space="preserve"> 'Time&amp;Esc'!AM$9</f>
        <v>29</v>
      </c>
      <c r="AN354" s="543">
        <f xml:space="preserve"> 'Time&amp;Esc'!AN$9</f>
        <v>30</v>
      </c>
      <c r="AO354" s="543">
        <f xml:space="preserve"> 'Time&amp;Esc'!AO$9</f>
        <v>31</v>
      </c>
      <c r="AP354" s="543">
        <f xml:space="preserve"> 'Time&amp;Esc'!AP$9</f>
        <v>32</v>
      </c>
      <c r="AQ354" s="543">
        <f xml:space="preserve"> 'Time&amp;Esc'!AQ$9</f>
        <v>33</v>
      </c>
      <c r="AR354" s="543">
        <f xml:space="preserve"> 'Time&amp;Esc'!AR$9</f>
        <v>34</v>
      </c>
      <c r="AS354" s="543">
        <f xml:space="preserve"> 'Time&amp;Esc'!AS$9</f>
        <v>35</v>
      </c>
      <c r="AT354" s="543">
        <f xml:space="preserve"> 'Time&amp;Esc'!AT$9</f>
        <v>36</v>
      </c>
      <c r="AU354" s="543">
        <f xml:space="preserve"> 'Time&amp;Esc'!AU$9</f>
        <v>37</v>
      </c>
      <c r="AV354" s="543">
        <f xml:space="preserve"> 'Time&amp;Esc'!AV$9</f>
        <v>38</v>
      </c>
      <c r="AW354" s="543">
        <f xml:space="preserve"> 'Time&amp;Esc'!AW$9</f>
        <v>39</v>
      </c>
      <c r="AX354" s="543">
        <f xml:space="preserve"> 'Time&amp;Esc'!AX$9</f>
        <v>40</v>
      </c>
      <c r="AY354" s="543">
        <f xml:space="preserve"> 'Time&amp;Esc'!AY$9</f>
        <v>41</v>
      </c>
      <c r="AZ354" s="543">
        <f xml:space="preserve"> 'Time&amp;Esc'!AZ$9</f>
        <v>42</v>
      </c>
      <c r="BA354" s="543">
        <f xml:space="preserve"> 'Time&amp;Esc'!BA$9</f>
        <v>43</v>
      </c>
      <c r="BB354" s="543">
        <f xml:space="preserve"> 'Time&amp;Esc'!BB$9</f>
        <v>44</v>
      </c>
      <c r="BC354" s="543">
        <f xml:space="preserve"> 'Time&amp;Esc'!BC$9</f>
        <v>45</v>
      </c>
      <c r="BD354" s="543">
        <f xml:space="preserve"> 'Time&amp;Esc'!BD$9</f>
        <v>46</v>
      </c>
      <c r="BE354" s="543">
        <f xml:space="preserve"> 'Time&amp;Esc'!BE$9</f>
        <v>47</v>
      </c>
      <c r="BF354" s="543">
        <f xml:space="preserve"> 'Time&amp;Esc'!BF$9</f>
        <v>48</v>
      </c>
      <c r="BG354" s="543">
        <f xml:space="preserve"> 'Time&amp;Esc'!BG$9</f>
        <v>49</v>
      </c>
      <c r="BH354" s="543">
        <f xml:space="preserve"> 'Time&amp;Esc'!BH$9</f>
        <v>50</v>
      </c>
    </row>
    <row r="355" spans="1:60" s="493" customFormat="1" ht="12.9" customHeight="1" x14ac:dyDescent="0.3">
      <c r="B355" s="744"/>
      <c r="C355" s="745"/>
      <c r="D355" s="746"/>
      <c r="E355" s="747" t="s">
        <v>792</v>
      </c>
      <c r="G355" s="747" t="s">
        <v>74</v>
      </c>
      <c r="K355" s="493">
        <f>IF(AND(K353=0,K354&lt;$F$352+$F$352),SUM($K$350:K350),0)</f>
        <v>0</v>
      </c>
      <c r="L355" s="493">
        <f>IF(AND(L353=0,L354&lt;$F$352+$F$352),SUM($K$350:L350),0)</f>
        <v>0</v>
      </c>
      <c r="M355" s="493">
        <f>IF(AND(M353=0,M354&lt;$F$352+$F$352),SUM($K$350:M350),0)</f>
        <v>0</v>
      </c>
      <c r="N355" s="493">
        <f>IF(AND(N353=0,N354&lt;$F$352+$F$352),SUM($K$350:N350),0)</f>
        <v>42.448319999999995</v>
      </c>
      <c r="O355" s="493">
        <f>IF(AND(O353=0,O354&lt;$F$352+$F$352),SUM($K$350:O350),0)</f>
        <v>129.0428928</v>
      </c>
      <c r="P355" s="493">
        <f>IF(AND(P353=0,P354&lt;$F$352+$F$352),SUM($K$350:P350),0)</f>
        <v>217.36935705600001</v>
      </c>
      <c r="Q355" s="493">
        <f>IF(AND(Q353=0,Q354&lt;$F$352+$F$352),SUM($K$350:Q350),0)</f>
        <v>898.47238822686734</v>
      </c>
      <c r="R355" s="493">
        <f>IF(AND(R353=0,R354&lt;$F$352+$F$352),SUM($K$350:R350),0)</f>
        <v>1940.5600259182943</v>
      </c>
      <c r="S355" s="493">
        <f>IF(AND(S353=0,S354&lt;$F$352+$F$352),SUM($K$350:S350),0)</f>
        <v>3003.4894163635499</v>
      </c>
      <c r="T355" s="493">
        <f>IF(AND(T353=0,T354&lt;$F$352+$F$352),SUM($K$350:T350),0)</f>
        <v>0</v>
      </c>
      <c r="U355" s="493">
        <f>IF(AND(U353=0,U354&lt;$F$352+$F$352),SUM($K$350:U350),0)</f>
        <v>0</v>
      </c>
      <c r="V355" s="493">
        <f>IF(AND(V353=0,V354&lt;$F$352+$F$352),SUM($K$350:V350),0)</f>
        <v>0</v>
      </c>
      <c r="W355" s="493">
        <f>IF(AND(W353=0,W354&lt;$F$352+$F$352),SUM($K$350:W350),0)</f>
        <v>0</v>
      </c>
      <c r="X355" s="493">
        <f>IF(AND(X353=0,X354&lt;$F$352+$F$352),SUM($K$350:X350),0)</f>
        <v>0</v>
      </c>
      <c r="Y355" s="493">
        <f>IF(AND(Y353=0,Y354&lt;$F$352+$F$352),SUM($K$350:Y350),0)</f>
        <v>0</v>
      </c>
      <c r="Z355" s="493">
        <f>IF(AND(Z353=0,Z354&lt;$F$352+$F$352),SUM($K$350:Z350),0)</f>
        <v>0</v>
      </c>
      <c r="AA355" s="493">
        <f>IF(AND(AA353=0,AA354&lt;$F$352+$F$352),SUM($K$350:AA350),0)</f>
        <v>0</v>
      </c>
      <c r="AB355" s="493">
        <f>IF(AND(AB353=0,AB354&lt;$F$352+$F$352),SUM($K$350:AB350),0)</f>
        <v>0</v>
      </c>
      <c r="AC355" s="493">
        <f>IF(AND(AC353=0,AC354&lt;$F$352+$F$352),SUM($K$350:AC350),0)</f>
        <v>0</v>
      </c>
      <c r="AD355" s="493">
        <f>IF(AND(AD353=0,AD354&lt;$F$352+$F$352),SUM($K$350:AD350),0)</f>
        <v>0</v>
      </c>
      <c r="AE355" s="493">
        <f>IF(AND(AE353=0,AE354&lt;$F$352+$F$352),SUM($K$350:AE350),0)</f>
        <v>0</v>
      </c>
      <c r="AF355" s="493">
        <f>IF(AND(AF353=0,AF354&lt;$F$352+$F$352),SUM($K$350:AF350),0)</f>
        <v>0</v>
      </c>
      <c r="AG355" s="493">
        <f>IF(AND(AG353=0,AG354&lt;$F$352+$F$352),SUM($K$350:AG350),0)</f>
        <v>0</v>
      </c>
      <c r="AH355" s="493">
        <f>IF(AND(AH353=0,AH354&lt;$F$352+$F$352),SUM($K$350:AH350),0)</f>
        <v>0</v>
      </c>
      <c r="AI355" s="493">
        <f>IF(AND(AI353=0,AI354&lt;$F$352+$F$352),SUM($K$350:AI350),0)</f>
        <v>0</v>
      </c>
      <c r="AJ355" s="493">
        <f>IF(AND(AJ353=0,AJ354&lt;$F$352+$F$352),SUM($K$350:AJ350),0)</f>
        <v>0</v>
      </c>
      <c r="AK355" s="493">
        <f>IF(AND(AK353=0,AK354&lt;$F$352+$F$352),SUM($K$350:AK350),0)</f>
        <v>0</v>
      </c>
      <c r="AL355" s="493">
        <f>IF(AND(AL353=0,AL354&lt;$F$352+$F$352),SUM($K$350:AL350),0)</f>
        <v>0</v>
      </c>
      <c r="AM355" s="493">
        <f>IF(AND(AM353=0,AM354&lt;$F$352+$F$352),SUM($K$350:AM350),0)</f>
        <v>0</v>
      </c>
      <c r="AN355" s="493">
        <f>IF(AND(AN353=0,AN354&lt;$F$352+$F$352),SUM($K$350:AN350),0)</f>
        <v>0</v>
      </c>
      <c r="AO355" s="493">
        <f>IF(AND(AO353=0,AO354&lt;$F$352+$F$352),SUM($K$350:AO350),0)</f>
        <v>0</v>
      </c>
      <c r="AP355" s="493">
        <f>IF(AND(AP353=0,AP354&lt;$F$352+$F$352),SUM($K$350:AP350),0)</f>
        <v>0</v>
      </c>
      <c r="AQ355" s="493">
        <f>IF(AND(AQ353=0,AQ354&lt;$F$352+$F$352),SUM($K$350:AQ350),0)</f>
        <v>0</v>
      </c>
      <c r="AR355" s="493">
        <f>IF(AND(AR353=0,AR354&lt;$F$352+$F$352),SUM($K$350:AR350),0)</f>
        <v>0</v>
      </c>
      <c r="AS355" s="493">
        <f>IF(AND(AS353=0,AS354&lt;$F$352+$F$352),SUM($K$350:AS350),0)</f>
        <v>0</v>
      </c>
      <c r="AT355" s="493">
        <f>IF(AND(AT353=0,AT354&lt;$F$352+$F$352),SUM($K$350:AT350),0)</f>
        <v>0</v>
      </c>
      <c r="AU355" s="493">
        <f>IF(AND(AU353=0,AU354&lt;$F$352+$F$352),SUM($K$350:AU350),0)</f>
        <v>0</v>
      </c>
      <c r="AV355" s="493">
        <f>IF(AND(AV353=0,AV354&lt;$F$352+$F$352),SUM($K$350:AV350),0)</f>
        <v>0</v>
      </c>
      <c r="AW355" s="493">
        <f>IF(AND(AW353=0,AW354&lt;$F$352+$F$352),SUM($K$350:AW350),0)</f>
        <v>0</v>
      </c>
      <c r="AX355" s="493">
        <f>IF(AND(AX353=0,AX354&lt;$F$352+$F$352),SUM($K$350:AX350),0)</f>
        <v>0</v>
      </c>
      <c r="AY355" s="493">
        <f>IF(AND(AY353=0,AY354&lt;$F$352+$F$352),SUM($K$350:AY350),0)</f>
        <v>0</v>
      </c>
      <c r="AZ355" s="493">
        <f>IF(AND(AZ353=0,AZ354&lt;$F$352+$F$352),SUM($K$350:AZ350),0)</f>
        <v>0</v>
      </c>
      <c r="BA355" s="493">
        <f>IF(AND(BA353=0,BA354&lt;$F$352+$F$352),SUM($K$350:BA350),0)</f>
        <v>0</v>
      </c>
      <c r="BB355" s="493">
        <f>IF(AND(BB353=0,BB354&lt;$F$352+$F$352),SUM($K$350:BB350),0)</f>
        <v>0</v>
      </c>
      <c r="BC355" s="493">
        <f>IF(AND(BC353=0,BC354&lt;$F$352+$F$352),SUM($K$350:BC350),0)</f>
        <v>0</v>
      </c>
      <c r="BD355" s="493">
        <f>IF(AND(BD353=0,BD354&lt;$F$352+$F$352),SUM($K$350:BD350),0)</f>
        <v>0</v>
      </c>
      <c r="BE355" s="493">
        <f>IF(AND(BE353=0,BE354&lt;$F$352+$F$352),SUM($K$350:BE350),0)</f>
        <v>0</v>
      </c>
      <c r="BF355" s="493">
        <f>IF(AND(BF353=0,BF354&lt;$F$352+$F$352),SUM($K$350:BF350),0)</f>
        <v>0</v>
      </c>
      <c r="BG355" s="493">
        <f>IF(AND(BG353=0,BG354&lt;$F$352+$F$352),SUM($K$350:BG350),0)</f>
        <v>0</v>
      </c>
      <c r="BH355" s="493">
        <f>IF(AND(BH353=0,BH354&lt;$F$352+$F$352),SUM($K$350:BH350),0)</f>
        <v>0</v>
      </c>
    </row>
    <row r="356" spans="1:60" s="493" customFormat="1" ht="12.9" customHeight="1" x14ac:dyDescent="0.3">
      <c r="B356" s="744"/>
      <c r="C356" s="745"/>
      <c r="D356" s="746"/>
      <c r="E356" s="747" t="str">
        <f xml:space="preserve"> "Accumulated " &amp; E355</f>
        <v>Accumulated Capital depreciation - pre-production</v>
      </c>
      <c r="F356" s="493">
        <f>MAX(K355:BH355)</f>
        <v>3003.4894163635499</v>
      </c>
      <c r="G356" s="747" t="s">
        <v>74</v>
      </c>
    </row>
    <row r="357" spans="1:60" s="493" customFormat="1" ht="12.9" customHeight="1" x14ac:dyDescent="0.3">
      <c r="A357" s="516"/>
      <c r="B357" s="679"/>
      <c r="C357" s="685"/>
      <c r="D357" s="610"/>
      <c r="E357" s="748"/>
      <c r="F357" s="516"/>
      <c r="G357" s="748"/>
      <c r="H357" s="516"/>
      <c r="I357" s="516"/>
      <c r="J357" s="516"/>
      <c r="K357" s="516"/>
      <c r="L357" s="516"/>
      <c r="M357" s="516"/>
      <c r="N357" s="516"/>
      <c r="O357" s="516"/>
      <c r="P357" s="516"/>
      <c r="Q357" s="516"/>
      <c r="R357" s="516"/>
      <c r="S357" s="516"/>
      <c r="T357" s="516"/>
      <c r="U357" s="516"/>
      <c r="V357" s="516"/>
      <c r="W357" s="516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516"/>
      <c r="AL357" s="516"/>
      <c r="AM357" s="516"/>
      <c r="AN357" s="516"/>
      <c r="AO357" s="516"/>
      <c r="AP357" s="516"/>
      <c r="AQ357" s="516"/>
      <c r="AR357" s="516"/>
      <c r="AS357" s="516"/>
      <c r="AT357" s="516"/>
      <c r="AU357" s="516"/>
      <c r="AV357" s="516"/>
      <c r="AW357" s="516"/>
      <c r="AX357" s="516"/>
      <c r="AY357" s="516"/>
      <c r="AZ357" s="516"/>
      <c r="BA357" s="516"/>
      <c r="BB357" s="516"/>
      <c r="BC357" s="516"/>
      <c r="BD357" s="516"/>
      <c r="BE357" s="516"/>
      <c r="BF357" s="516"/>
      <c r="BG357" s="516"/>
      <c r="BH357" s="516"/>
    </row>
    <row r="358" spans="1:60" s="493" customFormat="1" ht="12.9" customHeight="1" x14ac:dyDescent="0.3">
      <c r="A358" s="516"/>
      <c r="B358" s="679"/>
      <c r="C358" s="685"/>
      <c r="D358" s="610"/>
      <c r="E358" s="516" t="str">
        <f xml:space="preserve"> E$350</f>
        <v>Total Capital Costs</v>
      </c>
      <c r="F358" s="516">
        <f t="shared" ref="F358:BH358" si="578" xml:space="preserve"> F$350</f>
        <v>0</v>
      </c>
      <c r="G358" s="516" t="str">
        <f t="shared" si="578"/>
        <v>$ mn</v>
      </c>
      <c r="H358" s="516">
        <f t="shared" si="578"/>
        <v>0</v>
      </c>
      <c r="I358" s="516">
        <f t="shared" si="578"/>
        <v>3726.2814018663239</v>
      </c>
      <c r="J358" s="516">
        <f t="shared" si="578"/>
        <v>0</v>
      </c>
      <c r="K358" s="516">
        <f t="shared" si="578"/>
        <v>0</v>
      </c>
      <c r="L358" s="516">
        <f t="shared" si="578"/>
        <v>0</v>
      </c>
      <c r="M358" s="516">
        <f t="shared" si="578"/>
        <v>0</v>
      </c>
      <c r="N358" s="516">
        <f t="shared" si="578"/>
        <v>42.448319999999995</v>
      </c>
      <c r="O358" s="516">
        <f t="shared" si="578"/>
        <v>86.594572799999995</v>
      </c>
      <c r="P358" s="516">
        <f t="shared" si="578"/>
        <v>88.326464256000008</v>
      </c>
      <c r="Q358" s="516">
        <f t="shared" si="578"/>
        <v>681.10303117086733</v>
      </c>
      <c r="R358" s="516">
        <f t="shared" si="578"/>
        <v>1042.0876376914268</v>
      </c>
      <c r="S358" s="516">
        <f t="shared" si="578"/>
        <v>1062.9293904452554</v>
      </c>
      <c r="T358" s="516">
        <f t="shared" si="578"/>
        <v>722.79198550277385</v>
      </c>
      <c r="U358" s="516">
        <f t="shared" si="578"/>
        <v>0</v>
      </c>
      <c r="V358" s="516">
        <f t="shared" si="578"/>
        <v>0</v>
      </c>
      <c r="W358" s="516">
        <f t="shared" si="578"/>
        <v>0</v>
      </c>
      <c r="X358" s="516">
        <f t="shared" si="578"/>
        <v>0</v>
      </c>
      <c r="Y358" s="516">
        <f t="shared" si="578"/>
        <v>0</v>
      </c>
      <c r="Z358" s="516">
        <f t="shared" si="578"/>
        <v>0</v>
      </c>
      <c r="AA358" s="516">
        <f t="shared" si="578"/>
        <v>0</v>
      </c>
      <c r="AB358" s="516">
        <f t="shared" si="578"/>
        <v>0</v>
      </c>
      <c r="AC358" s="516">
        <f t="shared" si="578"/>
        <v>0</v>
      </c>
      <c r="AD358" s="516">
        <f t="shared" si="578"/>
        <v>0</v>
      </c>
      <c r="AE358" s="516">
        <f t="shared" si="578"/>
        <v>0</v>
      </c>
      <c r="AF358" s="516">
        <f t="shared" si="578"/>
        <v>0</v>
      </c>
      <c r="AG358" s="516">
        <f t="shared" si="578"/>
        <v>0</v>
      </c>
      <c r="AH358" s="516">
        <f t="shared" si="578"/>
        <v>0</v>
      </c>
      <c r="AI358" s="516">
        <f t="shared" si="578"/>
        <v>0</v>
      </c>
      <c r="AJ358" s="516">
        <f t="shared" si="578"/>
        <v>0</v>
      </c>
      <c r="AK358" s="516">
        <f t="shared" si="578"/>
        <v>0</v>
      </c>
      <c r="AL358" s="516">
        <f t="shared" si="578"/>
        <v>0</v>
      </c>
      <c r="AM358" s="516">
        <f t="shared" si="578"/>
        <v>0</v>
      </c>
      <c r="AN358" s="516">
        <f t="shared" si="578"/>
        <v>0</v>
      </c>
      <c r="AO358" s="516">
        <f t="shared" si="578"/>
        <v>0</v>
      </c>
      <c r="AP358" s="516">
        <f t="shared" si="578"/>
        <v>0</v>
      </c>
      <c r="AQ358" s="516">
        <f t="shared" si="578"/>
        <v>0</v>
      </c>
      <c r="AR358" s="516">
        <f t="shared" si="578"/>
        <v>0</v>
      </c>
      <c r="AS358" s="516">
        <f t="shared" si="578"/>
        <v>0</v>
      </c>
      <c r="AT358" s="516">
        <f t="shared" si="578"/>
        <v>0</v>
      </c>
      <c r="AU358" s="516">
        <f t="shared" si="578"/>
        <v>0</v>
      </c>
      <c r="AV358" s="516">
        <f t="shared" si="578"/>
        <v>0</v>
      </c>
      <c r="AW358" s="516">
        <f t="shared" si="578"/>
        <v>0</v>
      </c>
      <c r="AX358" s="516">
        <f t="shared" si="578"/>
        <v>0</v>
      </c>
      <c r="AY358" s="516">
        <f t="shared" si="578"/>
        <v>0</v>
      </c>
      <c r="AZ358" s="516">
        <f t="shared" si="578"/>
        <v>0</v>
      </c>
      <c r="BA358" s="516">
        <f t="shared" si="578"/>
        <v>0</v>
      </c>
      <c r="BB358" s="516">
        <f t="shared" si="578"/>
        <v>0</v>
      </c>
      <c r="BC358" s="516">
        <f t="shared" si="578"/>
        <v>0</v>
      </c>
      <c r="BD358" s="516">
        <f t="shared" si="578"/>
        <v>0</v>
      </c>
      <c r="BE358" s="516">
        <f t="shared" si="578"/>
        <v>0</v>
      </c>
      <c r="BF358" s="516">
        <f t="shared" si="578"/>
        <v>0</v>
      </c>
      <c r="BG358" s="516">
        <f t="shared" si="578"/>
        <v>0</v>
      </c>
      <c r="BH358" s="516">
        <f t="shared" si="578"/>
        <v>0</v>
      </c>
    </row>
    <row r="359" spans="1:60" s="493" customFormat="1" ht="12.9" customHeight="1" x14ac:dyDescent="0.3">
      <c r="A359" s="516"/>
      <c r="B359" s="679"/>
      <c r="C359" s="685"/>
      <c r="D359" s="610"/>
      <c r="E359" s="516" t="s">
        <v>793</v>
      </c>
      <c r="F359" s="516"/>
      <c r="G359" s="516" t="s">
        <v>74</v>
      </c>
      <c r="H359" s="516"/>
      <c r="I359" s="516">
        <f xml:space="preserve"> SUM(K359:BH359)</f>
        <v>722.79198550277385</v>
      </c>
      <c r="J359" s="566"/>
      <c r="K359" s="516">
        <f>IF(K353=1,K350,0)</f>
        <v>0</v>
      </c>
      <c r="L359" s="516">
        <f t="shared" ref="L359:BH359" si="579">IF(L353=1,L350,0)</f>
        <v>0</v>
      </c>
      <c r="M359" s="516">
        <f t="shared" si="579"/>
        <v>0</v>
      </c>
      <c r="N359" s="516">
        <f t="shared" si="579"/>
        <v>0</v>
      </c>
      <c r="O359" s="516">
        <f t="shared" si="579"/>
        <v>0</v>
      </c>
      <c r="P359" s="516">
        <f t="shared" si="579"/>
        <v>0</v>
      </c>
      <c r="Q359" s="516">
        <f t="shared" si="579"/>
        <v>0</v>
      </c>
      <c r="R359" s="516">
        <f t="shared" si="579"/>
        <v>0</v>
      </c>
      <c r="S359" s="516">
        <f t="shared" si="579"/>
        <v>0</v>
      </c>
      <c r="T359" s="516">
        <f t="shared" si="579"/>
        <v>722.79198550277385</v>
      </c>
      <c r="U359" s="516">
        <f t="shared" si="579"/>
        <v>0</v>
      </c>
      <c r="V359" s="516">
        <f t="shared" si="579"/>
        <v>0</v>
      </c>
      <c r="W359" s="516">
        <f t="shared" si="579"/>
        <v>0</v>
      </c>
      <c r="X359" s="516">
        <f t="shared" si="579"/>
        <v>0</v>
      </c>
      <c r="Y359" s="516">
        <f t="shared" si="579"/>
        <v>0</v>
      </c>
      <c r="Z359" s="516">
        <f t="shared" si="579"/>
        <v>0</v>
      </c>
      <c r="AA359" s="516">
        <f t="shared" si="579"/>
        <v>0</v>
      </c>
      <c r="AB359" s="516">
        <f t="shared" si="579"/>
        <v>0</v>
      </c>
      <c r="AC359" s="516">
        <f t="shared" si="579"/>
        <v>0</v>
      </c>
      <c r="AD359" s="516">
        <f t="shared" si="579"/>
        <v>0</v>
      </c>
      <c r="AE359" s="516">
        <f t="shared" si="579"/>
        <v>0</v>
      </c>
      <c r="AF359" s="516">
        <f t="shared" si="579"/>
        <v>0</v>
      </c>
      <c r="AG359" s="516">
        <f t="shared" si="579"/>
        <v>0</v>
      </c>
      <c r="AH359" s="516">
        <f t="shared" si="579"/>
        <v>0</v>
      </c>
      <c r="AI359" s="516">
        <f t="shared" si="579"/>
        <v>0</v>
      </c>
      <c r="AJ359" s="516">
        <f t="shared" si="579"/>
        <v>0</v>
      </c>
      <c r="AK359" s="516">
        <f t="shared" si="579"/>
        <v>0</v>
      </c>
      <c r="AL359" s="516">
        <f t="shared" si="579"/>
        <v>0</v>
      </c>
      <c r="AM359" s="516">
        <f t="shared" si="579"/>
        <v>0</v>
      </c>
      <c r="AN359" s="516">
        <f t="shared" si="579"/>
        <v>0</v>
      </c>
      <c r="AO359" s="516">
        <f t="shared" si="579"/>
        <v>0</v>
      </c>
      <c r="AP359" s="516">
        <f t="shared" si="579"/>
        <v>0</v>
      </c>
      <c r="AQ359" s="516">
        <f t="shared" si="579"/>
        <v>0</v>
      </c>
      <c r="AR359" s="516">
        <f t="shared" si="579"/>
        <v>0</v>
      </c>
      <c r="AS359" s="516">
        <f t="shared" si="579"/>
        <v>0</v>
      </c>
      <c r="AT359" s="516">
        <f t="shared" si="579"/>
        <v>0</v>
      </c>
      <c r="AU359" s="516">
        <f t="shared" si="579"/>
        <v>0</v>
      </c>
      <c r="AV359" s="516">
        <f t="shared" si="579"/>
        <v>0</v>
      </c>
      <c r="AW359" s="516">
        <f t="shared" si="579"/>
        <v>0</v>
      </c>
      <c r="AX359" s="516">
        <f t="shared" si="579"/>
        <v>0</v>
      </c>
      <c r="AY359" s="516">
        <f t="shared" si="579"/>
        <v>0</v>
      </c>
      <c r="AZ359" s="516">
        <f t="shared" si="579"/>
        <v>0</v>
      </c>
      <c r="BA359" s="516">
        <f t="shared" si="579"/>
        <v>0</v>
      </c>
      <c r="BB359" s="516">
        <f t="shared" si="579"/>
        <v>0</v>
      </c>
      <c r="BC359" s="516">
        <f t="shared" si="579"/>
        <v>0</v>
      </c>
      <c r="BD359" s="516">
        <f t="shared" si="579"/>
        <v>0</v>
      </c>
      <c r="BE359" s="516">
        <f t="shared" si="579"/>
        <v>0</v>
      </c>
      <c r="BF359" s="516">
        <f t="shared" si="579"/>
        <v>0</v>
      </c>
      <c r="BG359" s="516">
        <f t="shared" si="579"/>
        <v>0</v>
      </c>
      <c r="BH359" s="516">
        <f t="shared" si="579"/>
        <v>0</v>
      </c>
    </row>
    <row r="360" spans="1:60" s="493" customFormat="1" ht="12.9" customHeight="1" x14ac:dyDescent="0.3">
      <c r="B360" s="744"/>
      <c r="C360" s="745"/>
      <c r="D360" s="746"/>
      <c r="E360" s="493" t="s">
        <v>794</v>
      </c>
      <c r="G360" s="493" t="s">
        <v>74</v>
      </c>
      <c r="I360" s="493">
        <f xml:space="preserve"> SUM(K360:BH360)</f>
        <v>867.35038260332863</v>
      </c>
      <c r="K360" s="493">
        <f>IF(K353=1,SUM(F359:K359)/$F$352,0)</f>
        <v>0</v>
      </c>
      <c r="L360" s="493">
        <f t="shared" ref="L360:BH360" si="580">IF(L353=1,SUM(G359:L359)/$F$352,0)</f>
        <v>0</v>
      </c>
      <c r="M360" s="493">
        <f t="shared" si="580"/>
        <v>0</v>
      </c>
      <c r="N360" s="493">
        <f t="shared" si="580"/>
        <v>0</v>
      </c>
      <c r="O360" s="493">
        <f t="shared" si="580"/>
        <v>0</v>
      </c>
      <c r="P360" s="493">
        <f t="shared" si="580"/>
        <v>0</v>
      </c>
      <c r="Q360" s="493">
        <f t="shared" si="580"/>
        <v>0</v>
      </c>
      <c r="R360" s="493">
        <f t="shared" si="580"/>
        <v>0</v>
      </c>
      <c r="S360" s="493">
        <f t="shared" si="580"/>
        <v>0</v>
      </c>
      <c r="T360" s="493">
        <f t="shared" si="580"/>
        <v>144.55839710055477</v>
      </c>
      <c r="U360" s="493">
        <f t="shared" si="580"/>
        <v>144.55839710055477</v>
      </c>
      <c r="V360" s="493">
        <f t="shared" si="580"/>
        <v>144.55839710055477</v>
      </c>
      <c r="W360" s="493">
        <f t="shared" si="580"/>
        <v>144.55839710055477</v>
      </c>
      <c r="X360" s="493">
        <f t="shared" si="580"/>
        <v>144.55839710055477</v>
      </c>
      <c r="Y360" s="493">
        <f t="shared" si="580"/>
        <v>144.55839710055477</v>
      </c>
      <c r="Z360" s="493">
        <f t="shared" si="580"/>
        <v>0</v>
      </c>
      <c r="AA360" s="493">
        <f t="shared" si="580"/>
        <v>0</v>
      </c>
      <c r="AB360" s="493">
        <f t="shared" si="580"/>
        <v>0</v>
      </c>
      <c r="AC360" s="493">
        <f t="shared" si="580"/>
        <v>0</v>
      </c>
      <c r="AD360" s="493">
        <f t="shared" si="580"/>
        <v>0</v>
      </c>
      <c r="AE360" s="493">
        <f t="shared" si="580"/>
        <v>0</v>
      </c>
      <c r="AF360" s="493">
        <f t="shared" si="580"/>
        <v>0</v>
      </c>
      <c r="AG360" s="493">
        <f t="shared" si="580"/>
        <v>0</v>
      </c>
      <c r="AH360" s="493">
        <f t="shared" si="580"/>
        <v>0</v>
      </c>
      <c r="AI360" s="493">
        <f t="shared" si="580"/>
        <v>0</v>
      </c>
      <c r="AJ360" s="493">
        <f t="shared" si="580"/>
        <v>0</v>
      </c>
      <c r="AK360" s="493">
        <f t="shared" si="580"/>
        <v>0</v>
      </c>
      <c r="AL360" s="493">
        <f t="shared" si="580"/>
        <v>0</v>
      </c>
      <c r="AM360" s="493">
        <f t="shared" si="580"/>
        <v>0</v>
      </c>
      <c r="AN360" s="493">
        <f t="shared" si="580"/>
        <v>0</v>
      </c>
      <c r="AO360" s="493">
        <f t="shared" si="580"/>
        <v>0</v>
      </c>
      <c r="AP360" s="493">
        <f t="shared" si="580"/>
        <v>0</v>
      </c>
      <c r="AQ360" s="493">
        <f t="shared" si="580"/>
        <v>0</v>
      </c>
      <c r="AR360" s="493">
        <f t="shared" si="580"/>
        <v>0</v>
      </c>
      <c r="AS360" s="493">
        <f t="shared" si="580"/>
        <v>0</v>
      </c>
      <c r="AT360" s="493">
        <f t="shared" si="580"/>
        <v>0</v>
      </c>
      <c r="AU360" s="493">
        <f t="shared" si="580"/>
        <v>0</v>
      </c>
      <c r="AV360" s="493">
        <f t="shared" si="580"/>
        <v>0</v>
      </c>
      <c r="AW360" s="493">
        <f t="shared" si="580"/>
        <v>0</v>
      </c>
      <c r="AX360" s="493">
        <f t="shared" si="580"/>
        <v>0</v>
      </c>
      <c r="AY360" s="493">
        <f t="shared" si="580"/>
        <v>0</v>
      </c>
      <c r="AZ360" s="493">
        <f t="shared" si="580"/>
        <v>0</v>
      </c>
      <c r="BA360" s="493">
        <f t="shared" si="580"/>
        <v>0</v>
      </c>
      <c r="BB360" s="493">
        <f t="shared" si="580"/>
        <v>0</v>
      </c>
      <c r="BC360" s="493">
        <f t="shared" si="580"/>
        <v>0</v>
      </c>
      <c r="BD360" s="493">
        <f t="shared" si="580"/>
        <v>0</v>
      </c>
      <c r="BE360" s="493">
        <f t="shared" si="580"/>
        <v>0</v>
      </c>
      <c r="BF360" s="493">
        <f t="shared" si="580"/>
        <v>0</v>
      </c>
      <c r="BG360" s="493">
        <f t="shared" si="580"/>
        <v>0</v>
      </c>
      <c r="BH360" s="493">
        <f t="shared" si="580"/>
        <v>0</v>
      </c>
    </row>
    <row r="361" spans="1:60" s="493" customFormat="1" ht="12.9" customHeight="1" x14ac:dyDescent="0.3">
      <c r="A361" s="516"/>
      <c r="B361" s="679"/>
      <c r="C361" s="685"/>
      <c r="D361" s="610"/>
      <c r="E361" s="516"/>
      <c r="F361" s="516"/>
      <c r="G361" s="516"/>
      <c r="H361" s="516"/>
      <c r="I361" s="516"/>
      <c r="J361" s="516"/>
      <c r="K361" s="516"/>
      <c r="L361" s="516"/>
      <c r="M361" s="516"/>
      <c r="N361" s="516"/>
      <c r="O361" s="516"/>
      <c r="P361" s="516"/>
      <c r="Q361" s="516"/>
      <c r="R361" s="516"/>
      <c r="S361" s="516"/>
      <c r="T361" s="516"/>
      <c r="U361" s="516"/>
      <c r="V361" s="516"/>
      <c r="W361" s="516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516"/>
      <c r="AI361" s="516"/>
      <c r="AJ361" s="516"/>
      <c r="AK361" s="516"/>
      <c r="AL361" s="516"/>
      <c r="AM361" s="516"/>
      <c r="AN361" s="516"/>
      <c r="AO361" s="516"/>
      <c r="AP361" s="516"/>
      <c r="AQ361" s="516"/>
      <c r="AR361" s="516"/>
      <c r="AS361" s="516"/>
      <c r="AT361" s="516"/>
      <c r="AU361" s="516"/>
      <c r="AV361" s="516"/>
      <c r="AW361" s="516"/>
      <c r="AX361" s="516"/>
      <c r="AY361" s="516"/>
      <c r="AZ361" s="516"/>
      <c r="BA361" s="516"/>
      <c r="BB361" s="516"/>
      <c r="BC361" s="516"/>
      <c r="BD361" s="516"/>
      <c r="BE361" s="516"/>
      <c r="BF361" s="516"/>
      <c r="BG361" s="516"/>
      <c r="BH361" s="516"/>
    </row>
    <row r="362" spans="1:60" s="493" customFormat="1" ht="12.9" customHeight="1" x14ac:dyDescent="0.3">
      <c r="A362" s="516"/>
      <c r="B362" s="679"/>
      <c r="C362" s="685" t="s">
        <v>795</v>
      </c>
      <c r="D362" s="610"/>
      <c r="E362" s="516"/>
      <c r="F362" s="516"/>
      <c r="G362" s="516"/>
      <c r="H362" s="516"/>
      <c r="I362" s="516"/>
      <c r="J362" s="516"/>
      <c r="K362" s="516"/>
      <c r="L362" s="516"/>
      <c r="M362" s="516"/>
      <c r="N362" s="516"/>
      <c r="O362" s="516"/>
      <c r="P362" s="516"/>
      <c r="Q362" s="516"/>
      <c r="R362" s="516"/>
      <c r="S362" s="516"/>
      <c r="T362" s="516"/>
      <c r="U362" s="516"/>
      <c r="V362" s="516"/>
      <c r="W362" s="516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516"/>
      <c r="AJ362" s="516"/>
      <c r="AK362" s="516"/>
      <c r="AL362" s="516"/>
      <c r="AM362" s="516"/>
      <c r="AN362" s="516"/>
      <c r="AO362" s="516"/>
      <c r="AP362" s="516"/>
      <c r="AQ362" s="516"/>
      <c r="AR362" s="516"/>
      <c r="AS362" s="516"/>
      <c r="AT362" s="516"/>
      <c r="AU362" s="516"/>
      <c r="AV362" s="516"/>
      <c r="AW362" s="516"/>
      <c r="AX362" s="516"/>
      <c r="AY362" s="516"/>
      <c r="AZ362" s="516"/>
      <c r="BA362" s="516"/>
      <c r="BB362" s="516"/>
      <c r="BC362" s="516"/>
      <c r="BD362" s="516"/>
      <c r="BE362" s="516"/>
      <c r="BF362" s="516"/>
      <c r="BG362" s="516"/>
      <c r="BH362" s="516"/>
    </row>
    <row r="363" spans="1:60" s="493" customFormat="1" ht="12.9" customHeight="1" x14ac:dyDescent="0.3">
      <c r="A363" s="516"/>
      <c r="B363" s="679"/>
      <c r="C363" s="685"/>
      <c r="D363" s="610"/>
      <c r="E363" s="516" t="str">
        <f>C362</f>
        <v>Chargeable depreciation</v>
      </c>
      <c r="F363" s="516"/>
      <c r="G363" s="516" t="s">
        <v>74</v>
      </c>
      <c r="H363" s="516"/>
      <c r="I363" s="516">
        <f xml:space="preserve"> SUM(K363:BH363)</f>
        <v>3870.8397989668792</v>
      </c>
      <c r="J363" s="516"/>
      <c r="K363" s="516">
        <f>IF(SUM($K$353:K353)=1,($F$356+K360),K360)</f>
        <v>0</v>
      </c>
      <c r="L363" s="516">
        <f>IF(SUM($K$353:L353)=1,($F$356+L360),L360)</f>
        <v>0</v>
      </c>
      <c r="M363" s="516">
        <f>IF(SUM($K$353:M353)=1,($F$356+M360),M360)</f>
        <v>0</v>
      </c>
      <c r="N363" s="516">
        <f>IF(SUM($K$353:N353)=1,($F$356+N360),N360)</f>
        <v>0</v>
      </c>
      <c r="O363" s="516">
        <f>IF(SUM($K$353:O353)=1,($F$356+O360),O360)</f>
        <v>0</v>
      </c>
      <c r="P363" s="516">
        <f>IF(SUM($K$353:P353)=1,($F$356+P360),P360)</f>
        <v>0</v>
      </c>
      <c r="Q363" s="516">
        <f>IF(SUM($K$353:Q353)=1,($F$356+Q360),Q360)</f>
        <v>0</v>
      </c>
      <c r="R363" s="516">
        <f>IF(SUM($K$353:R353)=1,($F$356+R360),R360)</f>
        <v>0</v>
      </c>
      <c r="S363" s="516">
        <f>IF(SUM($K$353:S353)=1,($F$356+S360),S360)</f>
        <v>0</v>
      </c>
      <c r="T363" s="516">
        <f>IF(SUM($K$353:T353)=1,($F$356+T360),T360)</f>
        <v>3148.0478134641048</v>
      </c>
      <c r="U363" s="516">
        <f>IF(SUM($K$353:U353)=1,($F$356+U360),U360)</f>
        <v>144.55839710055477</v>
      </c>
      <c r="V363" s="516">
        <f>IF(SUM($K$353:V353)=1,($F$356+V360),V360)</f>
        <v>144.55839710055477</v>
      </c>
      <c r="W363" s="516">
        <f>IF(SUM($K$353:W353)=1,($F$356+W360),W360)</f>
        <v>144.55839710055477</v>
      </c>
      <c r="X363" s="516">
        <f>IF(SUM($K$353:X353)=1,($F$356+X360),X360)</f>
        <v>144.55839710055477</v>
      </c>
      <c r="Y363" s="516">
        <f>IF(SUM($K$353:Y353)=1,($F$356+Y360),Y360)</f>
        <v>144.55839710055477</v>
      </c>
      <c r="Z363" s="516">
        <f>IF(SUM($K$353:Z353)=1,($F$356+Z360),Z360)</f>
        <v>0</v>
      </c>
      <c r="AA363" s="516">
        <f>IF(SUM($K$353:AA353)=1,($F$356+AA360),AA360)</f>
        <v>0</v>
      </c>
      <c r="AB363" s="516">
        <f>IF(SUM($K$353:AB353)=1,($F$356+AB360),AB360)</f>
        <v>0</v>
      </c>
      <c r="AC363" s="516">
        <f>IF(SUM($K$353:AC353)=1,($F$356+AC360),AC360)</f>
        <v>0</v>
      </c>
      <c r="AD363" s="516">
        <f>IF(SUM($K$353:AD353)=1,($F$356+AD360),AD360)</f>
        <v>0</v>
      </c>
      <c r="AE363" s="516">
        <f>IF(SUM($K$353:AE353)=1,($F$356+AE360),AE360)</f>
        <v>0</v>
      </c>
      <c r="AF363" s="516">
        <f>IF(SUM($K$353:AF353)=1,($F$356+AF360),AF360)</f>
        <v>0</v>
      </c>
      <c r="AG363" s="516">
        <f>IF(SUM($K$353:AG353)=1,($F$356+AG360),AG360)</f>
        <v>0</v>
      </c>
      <c r="AH363" s="516">
        <f>IF(SUM($K$353:AH353)=1,($F$356+AH360),AH360)</f>
        <v>0</v>
      </c>
      <c r="AI363" s="516">
        <f>IF(SUM($K$353:AI353)=1,($F$356+AI360),AI360)</f>
        <v>0</v>
      </c>
      <c r="AJ363" s="516">
        <f>IF(SUM($K$353:AJ353)=1,($F$356+AJ360),AJ360)</f>
        <v>0</v>
      </c>
      <c r="AK363" s="516">
        <f>IF(SUM($K$353:AK353)=1,($F$356+AK360),AK360)</f>
        <v>0</v>
      </c>
      <c r="AL363" s="516">
        <f>IF(SUM($K$353:AL353)=1,($F$356+AL360),AL360)</f>
        <v>0</v>
      </c>
      <c r="AM363" s="516">
        <f>IF(SUM($K$353:AM353)=1,($F$356+AM360),AM360)</f>
        <v>0</v>
      </c>
      <c r="AN363" s="516">
        <f>IF(SUM($K$353:AN353)=1,($F$356+AN360),AN360)</f>
        <v>0</v>
      </c>
      <c r="AO363" s="516">
        <f>IF(SUM($K$353:AO353)=1,($F$356+AO360),AO360)</f>
        <v>0</v>
      </c>
      <c r="AP363" s="516">
        <f>IF(SUM($K$353:AP353)=1,($F$356+AP360),AP360)</f>
        <v>0</v>
      </c>
      <c r="AQ363" s="516">
        <f>IF(SUM($K$353:AQ353)=1,($F$356+AQ360),AQ360)</f>
        <v>0</v>
      </c>
      <c r="AR363" s="516">
        <f>IF(SUM($K$353:AR353)=1,($F$356+AR360),AR360)</f>
        <v>0</v>
      </c>
      <c r="AS363" s="516">
        <f>IF(SUM($K$353:AS353)=1,($F$356+AS360),AS360)</f>
        <v>0</v>
      </c>
      <c r="AT363" s="516">
        <f>IF(SUM($K$353:AT353)=1,($F$356+AT360),AT360)</f>
        <v>0</v>
      </c>
      <c r="AU363" s="516">
        <f>IF(SUM($K$353:AU353)=1,($F$356+AU360),AU360)</f>
        <v>0</v>
      </c>
      <c r="AV363" s="516">
        <f>IF(SUM($K$353:AV353)=1,($F$356+AV360),AV360)</f>
        <v>0</v>
      </c>
      <c r="AW363" s="516">
        <f>IF(SUM($K$353:AW353)=1,($F$356+AW360),AW360)</f>
        <v>0</v>
      </c>
      <c r="AX363" s="516">
        <f>IF(SUM($K$353:AX353)=1,($F$356+AX360),AX360)</f>
        <v>0</v>
      </c>
      <c r="AY363" s="516">
        <f>IF(SUM($K$353:AY353)=1,($F$356+AY360),AY360)</f>
        <v>0</v>
      </c>
      <c r="AZ363" s="516">
        <f>IF(SUM($K$353:AZ353)=1,($F$356+AZ360),AZ360)</f>
        <v>0</v>
      </c>
      <c r="BA363" s="516">
        <f>IF(SUM($K$353:BA353)=1,($F$356+BA360),BA360)</f>
        <v>0</v>
      </c>
      <c r="BB363" s="516">
        <f>IF(SUM($K$353:BB353)=1,($F$356+BB360),BB360)</f>
        <v>0</v>
      </c>
      <c r="BC363" s="516">
        <f>IF(SUM($K$353:BC353)=1,($F$356+BC360),BC360)</f>
        <v>0</v>
      </c>
      <c r="BD363" s="516">
        <f>IF(SUM($K$353:BD353)=1,($F$356+BD360),BD360)</f>
        <v>0</v>
      </c>
      <c r="BE363" s="516">
        <f>IF(SUM($K$353:BE353)=1,($F$356+BE360),BE360)</f>
        <v>0</v>
      </c>
      <c r="BF363" s="516">
        <f>IF(SUM($K$353:BF353)=1,($F$356+BF360),BF360)</f>
        <v>0</v>
      </c>
      <c r="BG363" s="516">
        <f>IF(SUM($K$353:BG353)=1,($F$356+BG360),BG360)</f>
        <v>0</v>
      </c>
      <c r="BH363" s="516">
        <f>IF(SUM($K$353:BH353)=1,($F$356+BH360),BH360)</f>
        <v>0</v>
      </c>
    </row>
    <row r="364" spans="1:60" s="493" customFormat="1" ht="12.9" customHeight="1" x14ac:dyDescent="0.3">
      <c r="A364" s="516"/>
      <c r="B364" s="679"/>
      <c r="C364" s="685"/>
      <c r="D364" s="610"/>
      <c r="E364" s="516"/>
      <c r="F364" s="516"/>
      <c r="G364" s="516"/>
      <c r="H364" s="516"/>
      <c r="I364" s="516"/>
      <c r="J364" s="516"/>
      <c r="K364" s="516"/>
      <c r="L364" s="516"/>
      <c r="M364" s="516"/>
      <c r="N364" s="516"/>
      <c r="O364" s="516"/>
      <c r="P364" s="516"/>
      <c r="Q364" s="516"/>
      <c r="R364" s="516"/>
      <c r="S364" s="516"/>
      <c r="T364" s="516"/>
      <c r="U364" s="516"/>
      <c r="V364" s="516"/>
      <c r="W364" s="516"/>
      <c r="X364" s="516"/>
      <c r="Y364" s="516"/>
      <c r="Z364" s="516"/>
      <c r="AA364" s="516"/>
      <c r="AB364" s="516"/>
      <c r="AC364" s="516"/>
      <c r="AD364" s="516"/>
      <c r="AE364" s="516"/>
      <c r="AF364" s="516"/>
      <c r="AG364" s="516"/>
      <c r="AH364" s="516"/>
      <c r="AI364" s="516"/>
      <c r="AJ364" s="516"/>
      <c r="AK364" s="516"/>
      <c r="AL364" s="516"/>
      <c r="AM364" s="516"/>
      <c r="AN364" s="516"/>
      <c r="AO364" s="516"/>
      <c r="AP364" s="516"/>
      <c r="AQ364" s="516"/>
      <c r="AR364" s="516"/>
      <c r="AS364" s="516"/>
      <c r="AT364" s="516"/>
      <c r="AU364" s="516"/>
      <c r="AV364" s="516"/>
      <c r="AW364" s="516"/>
      <c r="AX364" s="516"/>
      <c r="AY364" s="516"/>
      <c r="AZ364" s="516"/>
      <c r="BA364" s="516"/>
      <c r="BB364" s="516"/>
      <c r="BC364" s="516"/>
      <c r="BD364" s="516"/>
      <c r="BE364" s="516"/>
      <c r="BF364" s="516"/>
      <c r="BG364" s="516"/>
      <c r="BH364" s="516"/>
    </row>
    <row r="365" spans="1:60" s="492" customFormat="1" ht="12.9" customHeight="1" x14ac:dyDescent="0.3">
      <c r="A365" s="516"/>
      <c r="B365" s="679" t="s">
        <v>796</v>
      </c>
      <c r="C365" s="685"/>
      <c r="D365" s="610"/>
      <c r="E365" s="289"/>
      <c r="F365" s="289"/>
      <c r="G365" s="289"/>
      <c r="H365" s="289"/>
      <c r="I365" s="289"/>
      <c r="J365" s="289"/>
      <c r="K365" s="289"/>
      <c r="L365" s="289"/>
      <c r="M365" s="289"/>
      <c r="N365" s="289"/>
      <c r="O365" s="289"/>
      <c r="P365" s="289"/>
      <c r="Q365" s="289"/>
      <c r="R365" s="289"/>
      <c r="S365" s="289"/>
      <c r="T365" s="289"/>
      <c r="U365" s="289"/>
      <c r="V365" s="289"/>
      <c r="W365" s="289"/>
      <c r="X365" s="289"/>
      <c r="Y365" s="289"/>
      <c r="Z365" s="289"/>
      <c r="AA365" s="289"/>
      <c r="AB365" s="289"/>
      <c r="AC365" s="289"/>
      <c r="AD365" s="289"/>
      <c r="AE365" s="289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9"/>
      <c r="AP365" s="289"/>
      <c r="AQ365" s="289"/>
      <c r="AR365" s="289"/>
      <c r="AS365" s="289"/>
      <c r="AT365" s="289"/>
      <c r="AU365" s="289"/>
      <c r="AV365" s="289"/>
      <c r="AW365" s="289"/>
      <c r="AX365" s="289"/>
      <c r="AY365" s="289"/>
      <c r="AZ365" s="289"/>
      <c r="BA365" s="289"/>
      <c r="BB365" s="289"/>
      <c r="BC365" s="289"/>
      <c r="BD365" s="289"/>
      <c r="BE365" s="289"/>
      <c r="BF365" s="289"/>
      <c r="BG365" s="289"/>
      <c r="BH365" s="289"/>
    </row>
    <row r="366" spans="1:60" s="492" customFormat="1" ht="12.9" customHeight="1" x14ac:dyDescent="0.3">
      <c r="A366" s="516"/>
      <c r="B366" s="679"/>
      <c r="C366" s="685" t="s">
        <v>797</v>
      </c>
      <c r="D366" s="610"/>
      <c r="E366" s="289"/>
      <c r="F366" s="289"/>
      <c r="G366" s="289"/>
      <c r="H366" s="289"/>
      <c r="I366" s="289"/>
      <c r="J366" s="289"/>
      <c r="K366" s="289"/>
      <c r="L366" s="289"/>
      <c r="M366" s="289"/>
      <c r="N366" s="289"/>
      <c r="O366" s="289"/>
      <c r="P366" s="289"/>
      <c r="Q366" s="289"/>
      <c r="R366" s="289"/>
      <c r="S366" s="289"/>
      <c r="T366" s="289"/>
      <c r="U366" s="289"/>
      <c r="V366" s="289"/>
      <c r="W366" s="289"/>
      <c r="X366" s="289"/>
      <c r="Y366" s="289"/>
      <c r="Z366" s="289"/>
      <c r="AA366" s="289"/>
      <c r="AB366" s="289"/>
      <c r="AC366" s="289"/>
      <c r="AD366" s="289"/>
      <c r="AE366" s="289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9"/>
      <c r="AP366" s="289"/>
      <c r="AQ366" s="289"/>
      <c r="AR366" s="289"/>
      <c r="AS366" s="289"/>
      <c r="AT366" s="289"/>
      <c r="AU366" s="289"/>
      <c r="AV366" s="289"/>
      <c r="AW366" s="289"/>
      <c r="AX366" s="289"/>
      <c r="AY366" s="289"/>
      <c r="AZ366" s="289"/>
      <c r="BA366" s="289"/>
      <c r="BB366" s="289"/>
      <c r="BC366" s="289"/>
      <c r="BD366" s="289"/>
      <c r="BE366" s="289"/>
      <c r="BF366" s="289"/>
      <c r="BG366" s="289"/>
      <c r="BH366" s="289"/>
    </row>
    <row r="367" spans="1:60" s="492" customFormat="1" ht="12.9" customHeight="1" x14ac:dyDescent="0.3">
      <c r="A367" s="516"/>
      <c r="B367" s="679"/>
      <c r="C367" s="685"/>
      <c r="D367" s="610"/>
      <c r="E367" s="543" t="str">
        <f xml:space="preserve"> Stage1!E$231</f>
        <v>Oil revenue - before ELT</v>
      </c>
      <c r="F367" s="543">
        <f xml:space="preserve"> Stage1!F$231</f>
        <v>0</v>
      </c>
      <c r="G367" s="543" t="str">
        <f xml:space="preserve"> Stage1!G$231</f>
        <v>$ mn</v>
      </c>
      <c r="H367" s="543">
        <f xml:space="preserve"> Stage1!H$231</f>
        <v>0</v>
      </c>
      <c r="I367" s="543">
        <f xml:space="preserve"> Stage1!I$231</f>
        <v>1705.7322323940989</v>
      </c>
      <c r="J367" s="543">
        <f xml:space="preserve"> Stage1!J$231</f>
        <v>0</v>
      </c>
      <c r="K367" s="543">
        <f xml:space="preserve"> Stage1!K$231</f>
        <v>0</v>
      </c>
      <c r="L367" s="543">
        <f xml:space="preserve"> Stage1!L$231</f>
        <v>0</v>
      </c>
      <c r="M367" s="543">
        <f xml:space="preserve"> Stage1!M$231</f>
        <v>0</v>
      </c>
      <c r="N367" s="543">
        <f xml:space="preserve"> Stage1!N$231</f>
        <v>0</v>
      </c>
      <c r="O367" s="543">
        <f xml:space="preserve"> Stage1!O$231</f>
        <v>0</v>
      </c>
      <c r="P367" s="543">
        <f xml:space="preserve"> Stage1!P$231</f>
        <v>0</v>
      </c>
      <c r="Q367" s="543">
        <f xml:space="preserve"> Stage1!Q$231</f>
        <v>0</v>
      </c>
      <c r="R367" s="543">
        <f xml:space="preserve"> Stage1!R$231</f>
        <v>0</v>
      </c>
      <c r="S367" s="543">
        <f xml:space="preserve"> Stage1!S$231</f>
        <v>0</v>
      </c>
      <c r="T367" s="543">
        <f xml:space="preserve"> Stage1!T$231</f>
        <v>17.567860758747972</v>
      </c>
      <c r="U367" s="543">
        <f xml:space="preserve"> Stage1!U$231</f>
        <v>43.518100793812842</v>
      </c>
      <c r="V367" s="543">
        <f xml:space="preserve"> Stage1!V$231</f>
        <v>44.388462809689095</v>
      </c>
      <c r="W367" s="543">
        <f xml:space="preserve"> Stage1!W$231</f>
        <v>45.27623206588288</v>
      </c>
      <c r="X367" s="543">
        <f xml:space="preserve"> Stage1!X$231</f>
        <v>46.181756707200535</v>
      </c>
      <c r="Y367" s="543">
        <f xml:space="preserve"> Stage1!Y$231</f>
        <v>47.105391841344549</v>
      </c>
      <c r="Z367" s="543">
        <f xml:space="preserve"> Stage1!Z$231</f>
        <v>48.047499678171441</v>
      </c>
      <c r="AA367" s="543">
        <f xml:space="preserve"> Stage1!AA$231</f>
        <v>49.008449671734873</v>
      </c>
      <c r="AB367" s="543">
        <f xml:space="preserve"> Stage1!AB$231</f>
        <v>49.988618665169568</v>
      </c>
      <c r="AC367" s="543">
        <f xml:space="preserve"> Stage1!AC$231</f>
        <v>50.988391038472962</v>
      </c>
      <c r="AD367" s="543">
        <f xml:space="preserve"> Stage1!AD$231</f>
        <v>52.008158859242421</v>
      </c>
      <c r="AE367" s="543">
        <f xml:space="preserve"> Stage1!AE$231</f>
        <v>53.048322036427273</v>
      </c>
      <c r="AF367" s="543">
        <f xml:space="preserve"> Stage1!AF$231</f>
        <v>54.109288477155822</v>
      </c>
      <c r="AG367" s="543">
        <f xml:space="preserve"> Stage1!AG$231</f>
        <v>55.191474246698945</v>
      </c>
      <c r="AH367" s="543">
        <f xml:space="preserve"> Stage1!AH$231</f>
        <v>56.29530373163292</v>
      </c>
      <c r="AI367" s="543">
        <f xml:space="preserve"> Stage1!AI$231</f>
        <v>57.42120980626558</v>
      </c>
      <c r="AJ367" s="543">
        <f xml:space="preserve"> Stage1!AJ$231</f>
        <v>58.569634002390892</v>
      </c>
      <c r="AK367" s="543">
        <f xml:space="preserve"> Stage1!AK$231</f>
        <v>59.741026682438708</v>
      </c>
      <c r="AL367" s="543">
        <f xml:space="preserve"> Stage1!AL$231</f>
        <v>60.935847216087481</v>
      </c>
      <c r="AM367" s="543">
        <f xml:space="preserve"> Stage1!AM$231</f>
        <v>62.154564160409237</v>
      </c>
      <c r="AN367" s="543">
        <f xml:space="preserve"> Stage1!AN$231</f>
        <v>63.397655443617417</v>
      </c>
      <c r="AO367" s="543">
        <f xml:space="preserve"> Stage1!AO$231</f>
        <v>64.665608552489772</v>
      </c>
      <c r="AP367" s="543">
        <f xml:space="preserve"> Stage1!AP$231</f>
        <v>65.958920723539563</v>
      </c>
      <c r="AQ367" s="543">
        <f xml:space="preserve"> Stage1!AQ$231</f>
        <v>67.278099138010361</v>
      </c>
      <c r="AR367" s="543">
        <f xml:space="preserve"> Stage1!AR$231</f>
        <v>68.623661120770578</v>
      </c>
      <c r="AS367" s="543">
        <f xml:space="preserve"> Stage1!AS$231</f>
        <v>69.996134343185986</v>
      </c>
      <c r="AT367" s="543">
        <f xml:space="preserve"> Stage1!AT$231</f>
        <v>71.396057030049704</v>
      </c>
      <c r="AU367" s="543">
        <f xml:space="preserve"> Stage1!AU$231</f>
        <v>72.82397817065069</v>
      </c>
      <c r="AV367" s="543">
        <f xml:space="preserve"> Stage1!AV$231</f>
        <v>74.280457734063717</v>
      </c>
      <c r="AW367" s="543">
        <f xml:space="preserve"> Stage1!AW$231</f>
        <v>75.766066888744987</v>
      </c>
      <c r="AX367" s="543">
        <f xml:space="preserve"> Stage1!AX$231</f>
        <v>0</v>
      </c>
      <c r="AY367" s="543">
        <f xml:space="preserve"> Stage1!AY$231</f>
        <v>0</v>
      </c>
      <c r="AZ367" s="543">
        <f xml:space="preserve"> Stage1!AZ$231</f>
        <v>0</v>
      </c>
      <c r="BA367" s="543">
        <f xml:space="preserve"> Stage1!BA$231</f>
        <v>0</v>
      </c>
      <c r="BB367" s="543">
        <f xml:space="preserve"> Stage1!BB$231</f>
        <v>0</v>
      </c>
      <c r="BC367" s="543">
        <f xml:space="preserve"> Stage1!BC$231</f>
        <v>0</v>
      </c>
      <c r="BD367" s="543">
        <f xml:space="preserve"> Stage1!BD$231</f>
        <v>0</v>
      </c>
      <c r="BE367" s="543">
        <f xml:space="preserve"> Stage1!BE$231</f>
        <v>0</v>
      </c>
      <c r="BF367" s="543">
        <f xml:space="preserve"> Stage1!BF$231</f>
        <v>0</v>
      </c>
      <c r="BG367" s="543">
        <f xml:space="preserve"> Stage1!BG$231</f>
        <v>0</v>
      </c>
      <c r="BH367" s="543">
        <f xml:space="preserve"> Stage1!BH$231</f>
        <v>0</v>
      </c>
    </row>
    <row r="368" spans="1:60" s="492" customFormat="1" ht="12.9" customHeight="1" x14ac:dyDescent="0.3">
      <c r="A368" s="516"/>
      <c r="B368" s="679"/>
      <c r="C368" s="685"/>
      <c r="D368" s="610"/>
      <c r="E368" s="543" t="str">
        <f xml:space="preserve"> Stage1!E$232</f>
        <v>Gas revenue - before ELT</v>
      </c>
      <c r="F368" s="543">
        <f xml:space="preserve"> Stage1!F$232</f>
        <v>0</v>
      </c>
      <c r="G368" s="543" t="str">
        <f xml:space="preserve"> Stage1!G$232</f>
        <v>$ mn</v>
      </c>
      <c r="H368" s="543">
        <f xml:space="preserve"> Stage1!H$232</f>
        <v>0</v>
      </c>
      <c r="I368" s="543">
        <f xml:space="preserve"> Stage1!I$232</f>
        <v>29972.152083496308</v>
      </c>
      <c r="J368" s="543">
        <f xml:space="preserve"> Stage1!J$232</f>
        <v>0</v>
      </c>
      <c r="K368" s="543">
        <f xml:space="preserve"> Stage1!K$232</f>
        <v>0</v>
      </c>
      <c r="L368" s="543">
        <f xml:space="preserve"> Stage1!L$232</f>
        <v>0</v>
      </c>
      <c r="M368" s="543">
        <f xml:space="preserve"> Stage1!M$232</f>
        <v>0</v>
      </c>
      <c r="N368" s="543">
        <f xml:space="preserve"> Stage1!N$232</f>
        <v>0</v>
      </c>
      <c r="O368" s="543">
        <f xml:space="preserve"> Stage1!O$232</f>
        <v>0</v>
      </c>
      <c r="P368" s="543">
        <f xml:space="preserve"> Stage1!P$232</f>
        <v>0</v>
      </c>
      <c r="Q368" s="543">
        <f xml:space="preserve"> Stage1!Q$232</f>
        <v>0</v>
      </c>
      <c r="R368" s="543">
        <f xml:space="preserve"> Stage1!R$232</f>
        <v>0</v>
      </c>
      <c r="S368" s="543">
        <f xml:space="preserve"> Stage1!S$232</f>
        <v>0</v>
      </c>
      <c r="T368" s="543">
        <f xml:space="preserve"> Stage1!T$232</f>
        <v>308.69241047514288</v>
      </c>
      <c r="U368" s="543">
        <f xml:space="preserve"> Stage1!U$232</f>
        <v>764.67519966271141</v>
      </c>
      <c r="V368" s="543">
        <f xml:space="preserve"> Stage1!V$232</f>
        <v>779.96870365596556</v>
      </c>
      <c r="W368" s="543">
        <f xml:space="preserve"> Stage1!W$232</f>
        <v>795.56807772908485</v>
      </c>
      <c r="X368" s="543">
        <f xml:space="preserve"> Stage1!X$232</f>
        <v>811.47943928366647</v>
      </c>
      <c r="Y368" s="543">
        <f xml:space="preserve"> Stage1!Y$232</f>
        <v>827.70902806933998</v>
      </c>
      <c r="Z368" s="543">
        <f xml:space="preserve"> Stage1!Z$232</f>
        <v>844.26320863072681</v>
      </c>
      <c r="AA368" s="543">
        <f xml:space="preserve"> Stage1!AA$232</f>
        <v>861.14847280334129</v>
      </c>
      <c r="AB368" s="543">
        <f xml:space="preserve"> Stage1!AB$232</f>
        <v>878.37144225940824</v>
      </c>
      <c r="AC368" s="543">
        <f xml:space="preserve"> Stage1!AC$232</f>
        <v>895.93887110459639</v>
      </c>
      <c r="AD368" s="543">
        <f xml:space="preserve"> Stage1!AD$232</f>
        <v>913.85764852668831</v>
      </c>
      <c r="AE368" s="543">
        <f xml:space="preserve"> Stage1!AE$232</f>
        <v>932.13480149722216</v>
      </c>
      <c r="AF368" s="543">
        <f xml:space="preserve"> Stage1!AF$232</f>
        <v>950.77749752716659</v>
      </c>
      <c r="AG368" s="543">
        <f xml:space="preserve"> Stage1!AG$232</f>
        <v>969.79304747771005</v>
      </c>
      <c r="AH368" s="543">
        <f xml:space="preserve"> Stage1!AH$232</f>
        <v>989.18890842726421</v>
      </c>
      <c r="AI368" s="543">
        <f xml:space="preserve"> Stage1!AI$232</f>
        <v>1008.9726865958095</v>
      </c>
      <c r="AJ368" s="543">
        <f xml:space="preserve"> Stage1!AJ$232</f>
        <v>1029.1521403277256</v>
      </c>
      <c r="AK368" s="543">
        <f xml:space="preserve"> Stage1!AK$232</f>
        <v>1049.7351831342801</v>
      </c>
      <c r="AL368" s="543">
        <f xml:space="preserve"> Stage1!AL$232</f>
        <v>1070.7298867969657</v>
      </c>
      <c r="AM368" s="543">
        <f xml:space="preserve"> Stage1!AM$232</f>
        <v>1092.1444845329052</v>
      </c>
      <c r="AN368" s="543">
        <f xml:space="preserve"> Stage1!AN$232</f>
        <v>1113.9873742235632</v>
      </c>
      <c r="AO368" s="543">
        <f xml:space="preserve"> Stage1!AO$232</f>
        <v>1136.2671217080347</v>
      </c>
      <c r="AP368" s="543">
        <f xml:space="preserve"> Stage1!AP$232</f>
        <v>1158.9924641421953</v>
      </c>
      <c r="AQ368" s="543">
        <f xml:space="preserve"> Stage1!AQ$232</f>
        <v>1182.1723134250392</v>
      </c>
      <c r="AR368" s="543">
        <f xml:space="preserve"> Stage1!AR$232</f>
        <v>1205.81575969354</v>
      </c>
      <c r="AS368" s="543">
        <f xml:space="preserve"> Stage1!AS$232</f>
        <v>1229.9320748874109</v>
      </c>
      <c r="AT368" s="543">
        <f xml:space="preserve"> Stage1!AT$232</f>
        <v>1254.5307163851592</v>
      </c>
      <c r="AU368" s="543">
        <f xml:space="preserve"> Stage1!AU$232</f>
        <v>1279.6213307128621</v>
      </c>
      <c r="AV368" s="543">
        <f xml:space="preserve"> Stage1!AV$232</f>
        <v>1305.2137573271195</v>
      </c>
      <c r="AW368" s="543">
        <f xml:space="preserve"> Stage1!AW$232</f>
        <v>1331.318032473662</v>
      </c>
      <c r="AX368" s="543">
        <f xml:space="preserve"> Stage1!AX$232</f>
        <v>0</v>
      </c>
      <c r="AY368" s="543">
        <f xml:space="preserve"> Stage1!AY$232</f>
        <v>0</v>
      </c>
      <c r="AZ368" s="543">
        <f xml:space="preserve"> Stage1!AZ$232</f>
        <v>0</v>
      </c>
      <c r="BA368" s="543">
        <f xml:space="preserve"> Stage1!BA$232</f>
        <v>0</v>
      </c>
      <c r="BB368" s="543">
        <f xml:space="preserve"> Stage1!BB$232</f>
        <v>0</v>
      </c>
      <c r="BC368" s="543">
        <f xml:space="preserve"> Stage1!BC$232</f>
        <v>0</v>
      </c>
      <c r="BD368" s="543">
        <f xml:space="preserve"> Stage1!BD$232</f>
        <v>0</v>
      </c>
      <c r="BE368" s="543">
        <f xml:space="preserve"> Stage1!BE$232</f>
        <v>0</v>
      </c>
      <c r="BF368" s="543">
        <f xml:space="preserve"> Stage1!BF$232</f>
        <v>0</v>
      </c>
      <c r="BG368" s="543">
        <f xml:space="preserve"> Stage1!BG$232</f>
        <v>0</v>
      </c>
      <c r="BH368" s="543">
        <f xml:space="preserve"> Stage1!BH$232</f>
        <v>0</v>
      </c>
    </row>
    <row r="369" spans="1:60" s="493" customFormat="1" ht="12.9" customHeight="1" x14ac:dyDescent="0.3">
      <c r="A369" s="516"/>
      <c r="B369" s="679"/>
      <c r="C369" s="685"/>
      <c r="D369" s="610"/>
      <c r="E369" s="516" t="str">
        <f xml:space="preserve"> C366</f>
        <v>Total Revenues</v>
      </c>
      <c r="F369" s="516"/>
      <c r="G369" s="516" t="s">
        <v>74</v>
      </c>
      <c r="H369" s="516"/>
      <c r="I369" s="516">
        <f xml:space="preserve"> SUM(K369:BH369)</f>
        <v>31677.884315890406</v>
      </c>
      <c r="J369" s="516"/>
      <c r="K369" s="516">
        <f>K367 + K368</f>
        <v>0</v>
      </c>
      <c r="L369" s="516">
        <f t="shared" ref="L369:BH369" si="581">L367 + L368</f>
        <v>0</v>
      </c>
      <c r="M369" s="516">
        <f t="shared" si="581"/>
        <v>0</v>
      </c>
      <c r="N369" s="516">
        <f t="shared" si="581"/>
        <v>0</v>
      </c>
      <c r="O369" s="516">
        <f t="shared" si="581"/>
        <v>0</v>
      </c>
      <c r="P369" s="516">
        <f t="shared" si="581"/>
        <v>0</v>
      </c>
      <c r="Q369" s="516">
        <f t="shared" si="581"/>
        <v>0</v>
      </c>
      <c r="R369" s="516">
        <f t="shared" si="581"/>
        <v>0</v>
      </c>
      <c r="S369" s="516">
        <f t="shared" si="581"/>
        <v>0</v>
      </c>
      <c r="T369" s="516">
        <f t="shared" si="581"/>
        <v>326.26027123389088</v>
      </c>
      <c r="U369" s="516">
        <f t="shared" si="581"/>
        <v>808.1933004565243</v>
      </c>
      <c r="V369" s="516">
        <f t="shared" si="581"/>
        <v>824.3571664656547</v>
      </c>
      <c r="W369" s="516">
        <f t="shared" si="581"/>
        <v>840.84430979496778</v>
      </c>
      <c r="X369" s="516">
        <f t="shared" si="581"/>
        <v>857.66119599086699</v>
      </c>
      <c r="Y369" s="516">
        <f t="shared" si="581"/>
        <v>874.81441991068448</v>
      </c>
      <c r="Z369" s="516">
        <f t="shared" si="581"/>
        <v>892.31070830889826</v>
      </c>
      <c r="AA369" s="516">
        <f t="shared" si="581"/>
        <v>910.15692247507616</v>
      </c>
      <c r="AB369" s="516">
        <f t="shared" si="581"/>
        <v>928.36006092457785</v>
      </c>
      <c r="AC369" s="516">
        <f t="shared" si="581"/>
        <v>946.92726214306936</v>
      </c>
      <c r="AD369" s="516">
        <f t="shared" si="581"/>
        <v>965.86580738593068</v>
      </c>
      <c r="AE369" s="516">
        <f t="shared" si="581"/>
        <v>985.18312353364945</v>
      </c>
      <c r="AF369" s="516">
        <f t="shared" si="581"/>
        <v>1004.8867860043224</v>
      </c>
      <c r="AG369" s="516">
        <f t="shared" si="581"/>
        <v>1024.984521724409</v>
      </c>
      <c r="AH369" s="516">
        <f t="shared" si="581"/>
        <v>1045.4842121588972</v>
      </c>
      <c r="AI369" s="516">
        <f t="shared" si="581"/>
        <v>1066.3938964020751</v>
      </c>
      <c r="AJ369" s="516">
        <f t="shared" si="581"/>
        <v>1087.7217743301164</v>
      </c>
      <c r="AK369" s="516">
        <f t="shared" si="581"/>
        <v>1109.4762098167189</v>
      </c>
      <c r="AL369" s="516">
        <f t="shared" si="581"/>
        <v>1131.6657340130532</v>
      </c>
      <c r="AM369" s="516">
        <f t="shared" si="581"/>
        <v>1154.2990486933145</v>
      </c>
      <c r="AN369" s="516">
        <f t="shared" si="581"/>
        <v>1177.3850296671806</v>
      </c>
      <c r="AO369" s="516">
        <f t="shared" si="581"/>
        <v>1200.9327302605245</v>
      </c>
      <c r="AP369" s="516">
        <f t="shared" si="581"/>
        <v>1224.9513848657348</v>
      </c>
      <c r="AQ369" s="516">
        <f t="shared" si="581"/>
        <v>1249.4504125630497</v>
      </c>
      <c r="AR369" s="516">
        <f t="shared" si="581"/>
        <v>1274.4394208143106</v>
      </c>
      <c r="AS369" s="516">
        <f t="shared" si="581"/>
        <v>1299.9282092305968</v>
      </c>
      <c r="AT369" s="516">
        <f t="shared" si="581"/>
        <v>1325.9267734152088</v>
      </c>
      <c r="AU369" s="516">
        <f t="shared" si="581"/>
        <v>1352.4453088835128</v>
      </c>
      <c r="AV369" s="516">
        <f t="shared" si="581"/>
        <v>1379.4942150611832</v>
      </c>
      <c r="AW369" s="516">
        <f t="shared" si="581"/>
        <v>1407.084099362407</v>
      </c>
      <c r="AX369" s="516">
        <f t="shared" si="581"/>
        <v>0</v>
      </c>
      <c r="AY369" s="516">
        <f t="shared" si="581"/>
        <v>0</v>
      </c>
      <c r="AZ369" s="516">
        <f t="shared" si="581"/>
        <v>0</v>
      </c>
      <c r="BA369" s="516">
        <f t="shared" si="581"/>
        <v>0</v>
      </c>
      <c r="BB369" s="516">
        <f t="shared" si="581"/>
        <v>0</v>
      </c>
      <c r="BC369" s="516">
        <f t="shared" si="581"/>
        <v>0</v>
      </c>
      <c r="BD369" s="516">
        <f t="shared" si="581"/>
        <v>0</v>
      </c>
      <c r="BE369" s="516">
        <f t="shared" si="581"/>
        <v>0</v>
      </c>
      <c r="BF369" s="516">
        <f t="shared" si="581"/>
        <v>0</v>
      </c>
      <c r="BG369" s="516">
        <f t="shared" si="581"/>
        <v>0</v>
      </c>
      <c r="BH369" s="516">
        <f t="shared" si="581"/>
        <v>0</v>
      </c>
    </row>
    <row r="370" spans="1:60" s="492" customFormat="1" ht="12.9" customHeight="1" x14ac:dyDescent="0.3">
      <c r="A370" s="516"/>
      <c r="B370" s="679"/>
      <c r="C370" s="685"/>
      <c r="D370" s="610"/>
      <c r="E370" s="289"/>
      <c r="F370" s="289"/>
      <c r="G370" s="289"/>
      <c r="H370" s="289"/>
      <c r="I370" s="289"/>
      <c r="J370" s="289"/>
      <c r="K370" s="289"/>
      <c r="L370" s="289"/>
      <c r="M370" s="289"/>
      <c r="N370" s="289"/>
      <c r="O370" s="289"/>
      <c r="P370" s="289"/>
      <c r="Q370" s="289"/>
      <c r="R370" s="289"/>
      <c r="S370" s="289"/>
      <c r="T370" s="289"/>
      <c r="U370" s="289"/>
      <c r="V370" s="289"/>
      <c r="W370" s="289"/>
      <c r="X370" s="289"/>
      <c r="Y370" s="289"/>
      <c r="Z370" s="289"/>
      <c r="AA370" s="289"/>
      <c r="AB370" s="289"/>
      <c r="AC370" s="289"/>
      <c r="AD370" s="289"/>
      <c r="AE370" s="289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9"/>
      <c r="AP370" s="289"/>
      <c r="AQ370" s="289"/>
      <c r="AR370" s="289"/>
      <c r="AS370" s="289"/>
      <c r="AT370" s="289"/>
      <c r="AU370" s="289"/>
      <c r="AV370" s="289"/>
      <c r="AW370" s="289"/>
      <c r="AX370" s="289"/>
      <c r="AY370" s="289"/>
      <c r="AZ370" s="289"/>
      <c r="BA370" s="289"/>
      <c r="BB370" s="289"/>
      <c r="BC370" s="289"/>
      <c r="BD370" s="289"/>
      <c r="BE370" s="289"/>
      <c r="BF370" s="289"/>
      <c r="BG370" s="289"/>
      <c r="BH370" s="289"/>
    </row>
    <row r="371" spans="1:60" s="492" customFormat="1" ht="12.9" customHeight="1" x14ac:dyDescent="0.3">
      <c r="A371" s="516"/>
      <c r="B371" s="679"/>
      <c r="C371" s="685" t="s">
        <v>798</v>
      </c>
      <c r="D371" s="610"/>
      <c r="E371" s="289"/>
      <c r="F371" s="289"/>
      <c r="G371" s="289"/>
      <c r="H371" s="289"/>
      <c r="I371" s="289"/>
      <c r="J371" s="289"/>
      <c r="K371" s="289"/>
      <c r="L371" s="289"/>
      <c r="M371" s="289"/>
      <c r="N371" s="289"/>
      <c r="O371" s="289"/>
      <c r="P371" s="289"/>
      <c r="Q371" s="289"/>
      <c r="R371" s="289"/>
      <c r="S371" s="289"/>
      <c r="T371" s="289"/>
      <c r="U371" s="289"/>
      <c r="V371" s="289"/>
      <c r="W371" s="289"/>
      <c r="X371" s="289"/>
      <c r="Y371" s="289"/>
      <c r="Z371" s="289"/>
      <c r="AA371" s="289"/>
      <c r="AB371" s="289"/>
      <c r="AC371" s="289"/>
      <c r="AD371" s="289"/>
      <c r="AE371" s="289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9"/>
      <c r="AP371" s="289"/>
      <c r="AQ371" s="289"/>
      <c r="AR371" s="289"/>
      <c r="AS371" s="289"/>
      <c r="AT371" s="289"/>
      <c r="AU371" s="289"/>
      <c r="AV371" s="289"/>
      <c r="AW371" s="289"/>
      <c r="AX371" s="289"/>
      <c r="AY371" s="289"/>
      <c r="AZ371" s="289"/>
      <c r="BA371" s="289"/>
      <c r="BB371" s="289"/>
      <c r="BC371" s="289"/>
      <c r="BD371" s="289"/>
      <c r="BE371" s="289"/>
      <c r="BF371" s="289"/>
      <c r="BG371" s="289"/>
      <c r="BH371" s="289"/>
    </row>
    <row r="372" spans="1:60" s="492" customFormat="1" ht="12.9" customHeight="1" x14ac:dyDescent="0.3">
      <c r="A372" s="516"/>
      <c r="B372" s="679"/>
      <c r="C372" s="685"/>
      <c r="D372" s="610" t="s">
        <v>666</v>
      </c>
      <c r="E372" s="516" t="str">
        <f xml:space="preserve"> E$369</f>
        <v>Total Revenues</v>
      </c>
      <c r="F372" s="516">
        <f t="shared" ref="F372:BH372" si="582" xml:space="preserve"> F$369</f>
        <v>0</v>
      </c>
      <c r="G372" s="516" t="str">
        <f t="shared" si="582"/>
        <v>$ mn</v>
      </c>
      <c r="H372" s="516">
        <f t="shared" si="582"/>
        <v>0</v>
      </c>
      <c r="I372" s="516">
        <f t="shared" si="582"/>
        <v>31677.884315890406</v>
      </c>
      <c r="J372" s="516">
        <f t="shared" si="582"/>
        <v>0</v>
      </c>
      <c r="K372" s="516">
        <f t="shared" si="582"/>
        <v>0</v>
      </c>
      <c r="L372" s="516">
        <f t="shared" si="582"/>
        <v>0</v>
      </c>
      <c r="M372" s="516">
        <f t="shared" si="582"/>
        <v>0</v>
      </c>
      <c r="N372" s="516">
        <f t="shared" si="582"/>
        <v>0</v>
      </c>
      <c r="O372" s="516">
        <f t="shared" si="582"/>
        <v>0</v>
      </c>
      <c r="P372" s="516">
        <f t="shared" si="582"/>
        <v>0</v>
      </c>
      <c r="Q372" s="516">
        <f t="shared" si="582"/>
        <v>0</v>
      </c>
      <c r="R372" s="516">
        <f t="shared" si="582"/>
        <v>0</v>
      </c>
      <c r="S372" s="516">
        <f t="shared" si="582"/>
        <v>0</v>
      </c>
      <c r="T372" s="516">
        <f t="shared" si="582"/>
        <v>326.26027123389088</v>
      </c>
      <c r="U372" s="516">
        <f t="shared" si="582"/>
        <v>808.1933004565243</v>
      </c>
      <c r="V372" s="516">
        <f t="shared" si="582"/>
        <v>824.3571664656547</v>
      </c>
      <c r="W372" s="516">
        <f t="shared" si="582"/>
        <v>840.84430979496778</v>
      </c>
      <c r="X372" s="516">
        <f t="shared" si="582"/>
        <v>857.66119599086699</v>
      </c>
      <c r="Y372" s="516">
        <f t="shared" si="582"/>
        <v>874.81441991068448</v>
      </c>
      <c r="Z372" s="516">
        <f t="shared" si="582"/>
        <v>892.31070830889826</v>
      </c>
      <c r="AA372" s="516">
        <f t="shared" si="582"/>
        <v>910.15692247507616</v>
      </c>
      <c r="AB372" s="516">
        <f t="shared" si="582"/>
        <v>928.36006092457785</v>
      </c>
      <c r="AC372" s="516">
        <f t="shared" si="582"/>
        <v>946.92726214306936</v>
      </c>
      <c r="AD372" s="516">
        <f t="shared" si="582"/>
        <v>965.86580738593068</v>
      </c>
      <c r="AE372" s="516">
        <f t="shared" si="582"/>
        <v>985.18312353364945</v>
      </c>
      <c r="AF372" s="516">
        <f t="shared" si="582"/>
        <v>1004.8867860043224</v>
      </c>
      <c r="AG372" s="516">
        <f t="shared" si="582"/>
        <v>1024.984521724409</v>
      </c>
      <c r="AH372" s="516">
        <f t="shared" si="582"/>
        <v>1045.4842121588972</v>
      </c>
      <c r="AI372" s="516">
        <f t="shared" si="582"/>
        <v>1066.3938964020751</v>
      </c>
      <c r="AJ372" s="516">
        <f t="shared" si="582"/>
        <v>1087.7217743301164</v>
      </c>
      <c r="AK372" s="516">
        <f t="shared" si="582"/>
        <v>1109.4762098167189</v>
      </c>
      <c r="AL372" s="516">
        <f t="shared" si="582"/>
        <v>1131.6657340130532</v>
      </c>
      <c r="AM372" s="516">
        <f t="shared" si="582"/>
        <v>1154.2990486933145</v>
      </c>
      <c r="AN372" s="516">
        <f t="shared" si="582"/>
        <v>1177.3850296671806</v>
      </c>
      <c r="AO372" s="516">
        <f t="shared" si="582"/>
        <v>1200.9327302605245</v>
      </c>
      <c r="AP372" s="516">
        <f t="shared" si="582"/>
        <v>1224.9513848657348</v>
      </c>
      <c r="AQ372" s="516">
        <f t="shared" si="582"/>
        <v>1249.4504125630497</v>
      </c>
      <c r="AR372" s="516">
        <f t="shared" si="582"/>
        <v>1274.4394208143106</v>
      </c>
      <c r="AS372" s="516">
        <f t="shared" si="582"/>
        <v>1299.9282092305968</v>
      </c>
      <c r="AT372" s="516">
        <f t="shared" si="582"/>
        <v>1325.9267734152088</v>
      </c>
      <c r="AU372" s="516">
        <f t="shared" si="582"/>
        <v>1352.4453088835128</v>
      </c>
      <c r="AV372" s="516">
        <f t="shared" si="582"/>
        <v>1379.4942150611832</v>
      </c>
      <c r="AW372" s="516">
        <f t="shared" si="582"/>
        <v>1407.084099362407</v>
      </c>
      <c r="AX372" s="516">
        <f t="shared" si="582"/>
        <v>0</v>
      </c>
      <c r="AY372" s="516">
        <f t="shared" si="582"/>
        <v>0</v>
      </c>
      <c r="AZ372" s="516">
        <f t="shared" si="582"/>
        <v>0</v>
      </c>
      <c r="BA372" s="516">
        <f t="shared" si="582"/>
        <v>0</v>
      </c>
      <c r="BB372" s="516">
        <f t="shared" si="582"/>
        <v>0</v>
      </c>
      <c r="BC372" s="516">
        <f t="shared" si="582"/>
        <v>0</v>
      </c>
      <c r="BD372" s="516">
        <f t="shared" si="582"/>
        <v>0</v>
      </c>
      <c r="BE372" s="516">
        <f t="shared" si="582"/>
        <v>0</v>
      </c>
      <c r="BF372" s="516">
        <f t="shared" si="582"/>
        <v>0</v>
      </c>
      <c r="BG372" s="516">
        <f t="shared" si="582"/>
        <v>0</v>
      </c>
      <c r="BH372" s="516">
        <f t="shared" si="582"/>
        <v>0</v>
      </c>
    </row>
    <row r="373" spans="1:60" s="493" customFormat="1" ht="12.9" customHeight="1" x14ac:dyDescent="0.3">
      <c r="A373" s="516"/>
      <c r="B373" s="679"/>
      <c r="C373" s="685"/>
      <c r="D373" s="610" t="s">
        <v>671</v>
      </c>
      <c r="E373" s="543" t="str">
        <f xml:space="preserve"> Stage1!E$322</f>
        <v>Operating costs</v>
      </c>
      <c r="F373" s="543">
        <f xml:space="preserve"> Stage1!F$322</f>
        <v>0</v>
      </c>
      <c r="G373" s="543" t="str">
        <f xml:space="preserve"> Stage1!G$322</f>
        <v>$ mn</v>
      </c>
      <c r="H373" s="543">
        <f xml:space="preserve"> Stage1!H$322</f>
        <v>0</v>
      </c>
      <c r="I373" s="543">
        <f xml:space="preserve"> Stage1!I$322</f>
        <v>4584.2589081539181</v>
      </c>
      <c r="J373" s="543">
        <f xml:space="preserve"> Stage1!J$322</f>
        <v>0</v>
      </c>
      <c r="K373" s="543">
        <f xml:space="preserve"> Stage1!K$322</f>
        <v>0</v>
      </c>
      <c r="L373" s="543">
        <f xml:space="preserve"> Stage1!L$322</f>
        <v>0</v>
      </c>
      <c r="M373" s="543">
        <f xml:space="preserve"> Stage1!M$322</f>
        <v>0</v>
      </c>
      <c r="N373" s="543">
        <f xml:space="preserve"> Stage1!N$322</f>
        <v>0</v>
      </c>
      <c r="O373" s="543">
        <f xml:space="preserve"> Stage1!O$322</f>
        <v>0</v>
      </c>
      <c r="P373" s="543">
        <f xml:space="preserve"> Stage1!P$322</f>
        <v>0</v>
      </c>
      <c r="Q373" s="543">
        <f xml:space="preserve"> Stage1!Q$322</f>
        <v>0</v>
      </c>
      <c r="R373" s="543">
        <f xml:space="preserve"> Stage1!R$322</f>
        <v>0</v>
      </c>
      <c r="S373" s="543">
        <f xml:space="preserve"> Stage1!S$322</f>
        <v>0</v>
      </c>
      <c r="T373" s="543">
        <f xml:space="preserve"> Stage1!T$322</f>
        <v>105.65813399189854</v>
      </c>
      <c r="U373" s="543">
        <f xml:space="preserve"> Stage1!U$322</f>
        <v>115.45096151770348</v>
      </c>
      <c r="V373" s="543">
        <f xml:space="preserve"> Stage1!V$322</f>
        <v>117.75998074805754</v>
      </c>
      <c r="W373" s="543">
        <f xml:space="preserve"> Stage1!W$322</f>
        <v>120.11518036301869</v>
      </c>
      <c r="X373" s="543">
        <f xml:space="preserve"> Stage1!X$322</f>
        <v>122.51748397027906</v>
      </c>
      <c r="Y373" s="543">
        <f xml:space="preserve"> Stage1!Y$322</f>
        <v>124.96783364968465</v>
      </c>
      <c r="Z373" s="543">
        <f xml:space="preserve"> Stage1!Z$322</f>
        <v>127.46719032267835</v>
      </c>
      <c r="AA373" s="543">
        <f xml:space="preserve"> Stage1!AA$322</f>
        <v>130.01653412913191</v>
      </c>
      <c r="AB373" s="543">
        <f xml:space="preserve"> Stage1!AB$322</f>
        <v>132.61686481171458</v>
      </c>
      <c r="AC373" s="543">
        <f xml:space="preserve"> Stage1!AC$322</f>
        <v>135.26920210794887</v>
      </c>
      <c r="AD373" s="543">
        <f xml:space="preserve"> Stage1!AD$322</f>
        <v>137.97458615010783</v>
      </c>
      <c r="AE373" s="543">
        <f xml:space="preserve"> Stage1!AE$322</f>
        <v>140.73407787311001</v>
      </c>
      <c r="AF373" s="543">
        <f xml:space="preserve"> Stage1!AF$322</f>
        <v>143.5487594305722</v>
      </c>
      <c r="AG373" s="543">
        <f xml:space="preserve"> Stage1!AG$322</f>
        <v>146.41973461918366</v>
      </c>
      <c r="AH373" s="543">
        <f xml:space="preserve"> Stage1!AH$322</f>
        <v>149.34812931156733</v>
      </c>
      <c r="AI373" s="543">
        <f xml:space="preserve"> Stage1!AI$322</f>
        <v>152.33509189779869</v>
      </c>
      <c r="AJ373" s="543">
        <f xml:space="preserve"> Stage1!AJ$322</f>
        <v>155.38179373575466</v>
      </c>
      <c r="AK373" s="543">
        <f xml:space="preserve"> Stage1!AK$322</f>
        <v>158.48942961046973</v>
      </c>
      <c r="AL373" s="543">
        <f xml:space="preserve"> Stage1!AL$322</f>
        <v>161.65921820267914</v>
      </c>
      <c r="AM373" s="543">
        <f xml:space="preserve"> Stage1!AM$322</f>
        <v>164.89240256673273</v>
      </c>
      <c r="AN373" s="543">
        <f xml:space="preserve"> Stage1!AN$322</f>
        <v>168.19025061806738</v>
      </c>
      <c r="AO373" s="543">
        <f xml:space="preserve"> Stage1!AO$322</f>
        <v>171.55405563042873</v>
      </c>
      <c r="AP373" s="543">
        <f xml:space="preserve"> Stage1!AP$322</f>
        <v>174.98513674303732</v>
      </c>
      <c r="AQ373" s="543">
        <f xml:space="preserve"> Stage1!AQ$322</f>
        <v>178.48483947789808</v>
      </c>
      <c r="AR373" s="543">
        <f xml:space="preserve"> Stage1!AR$322</f>
        <v>182.05453626745606</v>
      </c>
      <c r="AS373" s="543">
        <f xml:space="preserve"> Stage1!AS$322</f>
        <v>185.69562699280516</v>
      </c>
      <c r="AT373" s="543">
        <f xml:space="preserve"> Stage1!AT$322</f>
        <v>189.40953953266128</v>
      </c>
      <c r="AU373" s="543">
        <f xml:space="preserve"> Stage1!AU$322</f>
        <v>193.19773032331449</v>
      </c>
      <c r="AV373" s="543">
        <f xml:space="preserve"> Stage1!AV$322</f>
        <v>197.0616849297808</v>
      </c>
      <c r="AW373" s="543">
        <f xml:space="preserve"> Stage1!AW$322</f>
        <v>201.00291862837642</v>
      </c>
      <c r="AX373" s="543">
        <f xml:space="preserve"> Stage1!AX$322</f>
        <v>0</v>
      </c>
      <c r="AY373" s="543">
        <f xml:space="preserve"> Stage1!AY$322</f>
        <v>0</v>
      </c>
      <c r="AZ373" s="543">
        <f xml:space="preserve"> Stage1!AZ$322</f>
        <v>0</v>
      </c>
      <c r="BA373" s="543">
        <f xml:space="preserve"> Stage1!BA$322</f>
        <v>0</v>
      </c>
      <c r="BB373" s="543">
        <f xml:space="preserve"> Stage1!BB$322</f>
        <v>0</v>
      </c>
      <c r="BC373" s="543">
        <f xml:space="preserve"> Stage1!BC$322</f>
        <v>0</v>
      </c>
      <c r="BD373" s="543">
        <f xml:space="preserve"> Stage1!BD$322</f>
        <v>0</v>
      </c>
      <c r="BE373" s="543">
        <f xml:space="preserve"> Stage1!BE$322</f>
        <v>0</v>
      </c>
      <c r="BF373" s="543">
        <f xml:space="preserve"> Stage1!BF$322</f>
        <v>0</v>
      </c>
      <c r="BG373" s="543">
        <f xml:space="preserve"> Stage1!BG$322</f>
        <v>0</v>
      </c>
      <c r="BH373" s="543">
        <f xml:space="preserve"> Stage1!BH$322</f>
        <v>0</v>
      </c>
    </row>
    <row r="374" spans="1:60" s="492" customFormat="1" ht="12.9" customHeight="1" x14ac:dyDescent="0.3">
      <c r="A374" s="516"/>
      <c r="B374" s="679"/>
      <c r="C374" s="685"/>
      <c r="D374" s="610" t="s">
        <v>671</v>
      </c>
      <c r="E374" s="516" t="str">
        <f xml:space="preserve"> E$153</f>
        <v>Oil royalty</v>
      </c>
      <c r="F374" s="516">
        <f t="shared" ref="F374:BH374" si="583" xml:space="preserve"> F$153</f>
        <v>0</v>
      </c>
      <c r="G374" s="516" t="str">
        <f t="shared" si="583"/>
        <v>$ mn</v>
      </c>
      <c r="H374" s="516" t="str">
        <f t="shared" si="583"/>
        <v>govt rev</v>
      </c>
      <c r="I374" s="516">
        <f t="shared" si="583"/>
        <v>85.286611619704942</v>
      </c>
      <c r="J374" s="516">
        <f t="shared" si="583"/>
        <v>0</v>
      </c>
      <c r="K374" s="516">
        <f t="shared" si="583"/>
        <v>0</v>
      </c>
      <c r="L374" s="516">
        <f t="shared" si="583"/>
        <v>0</v>
      </c>
      <c r="M374" s="516">
        <f t="shared" si="583"/>
        <v>0</v>
      </c>
      <c r="N374" s="516">
        <f t="shared" si="583"/>
        <v>0</v>
      </c>
      <c r="O374" s="516">
        <f t="shared" si="583"/>
        <v>0</v>
      </c>
      <c r="P374" s="516">
        <f t="shared" si="583"/>
        <v>0</v>
      </c>
      <c r="Q374" s="516">
        <f t="shared" si="583"/>
        <v>0</v>
      </c>
      <c r="R374" s="516">
        <f t="shared" si="583"/>
        <v>0</v>
      </c>
      <c r="S374" s="516">
        <f t="shared" si="583"/>
        <v>0</v>
      </c>
      <c r="T374" s="516">
        <f t="shared" si="583"/>
        <v>0.87839303793739865</v>
      </c>
      <c r="U374" s="516">
        <f t="shared" si="583"/>
        <v>2.1759050396906421</v>
      </c>
      <c r="V374" s="516">
        <f t="shared" si="583"/>
        <v>2.2194231404844547</v>
      </c>
      <c r="W374" s="516">
        <f t="shared" si="583"/>
        <v>2.263811603294144</v>
      </c>
      <c r="X374" s="516">
        <f t="shared" si="583"/>
        <v>2.3090878353600264</v>
      </c>
      <c r="Y374" s="516">
        <f t="shared" si="583"/>
        <v>2.3552695920672275</v>
      </c>
      <c r="Z374" s="516">
        <f t="shared" si="583"/>
        <v>2.4023749839085724</v>
      </c>
      <c r="AA374" s="516">
        <f t="shared" si="583"/>
        <v>2.4504224835867436</v>
      </c>
      <c r="AB374" s="516">
        <f t="shared" si="583"/>
        <v>2.4994309332584788</v>
      </c>
      <c r="AC374" s="516">
        <f t="shared" si="583"/>
        <v>2.5494195519236484</v>
      </c>
      <c r="AD374" s="516">
        <f t="shared" si="583"/>
        <v>2.6004079429621214</v>
      </c>
      <c r="AE374" s="516">
        <f t="shared" si="583"/>
        <v>2.6524161018213639</v>
      </c>
      <c r="AF374" s="516">
        <f t="shared" si="583"/>
        <v>2.7054644238577912</v>
      </c>
      <c r="AG374" s="516">
        <f t="shared" si="583"/>
        <v>2.7595737123349475</v>
      </c>
      <c r="AH374" s="516">
        <f t="shared" si="583"/>
        <v>2.8147651865816461</v>
      </c>
      <c r="AI374" s="516">
        <f t="shared" si="583"/>
        <v>2.8710604903132793</v>
      </c>
      <c r="AJ374" s="516">
        <f t="shared" si="583"/>
        <v>2.9284817001195447</v>
      </c>
      <c r="AK374" s="516">
        <f t="shared" si="583"/>
        <v>2.9870513341219356</v>
      </c>
      <c r="AL374" s="516">
        <f t="shared" si="583"/>
        <v>3.0467923608043748</v>
      </c>
      <c r="AM374" s="516">
        <f t="shared" si="583"/>
        <v>3.107728208020462</v>
      </c>
      <c r="AN374" s="516">
        <f t="shared" si="583"/>
        <v>3.1698827721808716</v>
      </c>
      <c r="AO374" s="516">
        <f t="shared" si="583"/>
        <v>3.2332804276244889</v>
      </c>
      <c r="AP374" s="516">
        <f t="shared" si="583"/>
        <v>3.2979460361769792</v>
      </c>
      <c r="AQ374" s="516">
        <f t="shared" si="583"/>
        <v>3.363904956900519</v>
      </c>
      <c r="AR374" s="516">
        <f t="shared" si="583"/>
        <v>3.4311830560385292</v>
      </c>
      <c r="AS374" s="516">
        <f t="shared" si="583"/>
        <v>3.4998067171592995</v>
      </c>
      <c r="AT374" s="516">
        <f t="shared" si="583"/>
        <v>3.5698028515024856</v>
      </c>
      <c r="AU374" s="516">
        <f t="shared" si="583"/>
        <v>3.6411989085325347</v>
      </c>
      <c r="AV374" s="516">
        <f t="shared" si="583"/>
        <v>3.7140228867031859</v>
      </c>
      <c r="AW374" s="516">
        <f t="shared" si="583"/>
        <v>3.7883033444372503</v>
      </c>
      <c r="AX374" s="516">
        <f t="shared" si="583"/>
        <v>0</v>
      </c>
      <c r="AY374" s="516">
        <f t="shared" si="583"/>
        <v>0</v>
      </c>
      <c r="AZ374" s="516">
        <f t="shared" si="583"/>
        <v>0</v>
      </c>
      <c r="BA374" s="516">
        <f t="shared" si="583"/>
        <v>0</v>
      </c>
      <c r="BB374" s="516">
        <f t="shared" si="583"/>
        <v>0</v>
      </c>
      <c r="BC374" s="516">
        <f t="shared" si="583"/>
        <v>0</v>
      </c>
      <c r="BD374" s="516">
        <f t="shared" si="583"/>
        <v>0</v>
      </c>
      <c r="BE374" s="516">
        <f t="shared" si="583"/>
        <v>0</v>
      </c>
      <c r="BF374" s="516">
        <f t="shared" si="583"/>
        <v>0</v>
      </c>
      <c r="BG374" s="516">
        <f t="shared" si="583"/>
        <v>0</v>
      </c>
      <c r="BH374" s="516">
        <f t="shared" si="583"/>
        <v>0</v>
      </c>
    </row>
    <row r="375" spans="1:60" s="492" customFormat="1" ht="12.9" customHeight="1" x14ac:dyDescent="0.3">
      <c r="A375" s="516"/>
      <c r="B375" s="679"/>
      <c r="C375" s="685"/>
      <c r="D375" s="610" t="s">
        <v>671</v>
      </c>
      <c r="E375" s="516" t="str">
        <f xml:space="preserve"> E$157</f>
        <v>Gas royalty</v>
      </c>
      <c r="F375" s="516">
        <f t="shared" ref="F375:BH375" si="584" xml:space="preserve"> F$157</f>
        <v>0</v>
      </c>
      <c r="G375" s="516" t="str">
        <f t="shared" si="584"/>
        <v>$ mn</v>
      </c>
      <c r="H375" s="516" t="str">
        <f t="shared" si="584"/>
        <v>govt rev</v>
      </c>
      <c r="I375" s="516">
        <f t="shared" si="584"/>
        <v>1198.8860833398521</v>
      </c>
      <c r="J375" s="516">
        <f t="shared" si="584"/>
        <v>0</v>
      </c>
      <c r="K375" s="516">
        <f t="shared" si="584"/>
        <v>0</v>
      </c>
      <c r="L375" s="516">
        <f t="shared" si="584"/>
        <v>0</v>
      </c>
      <c r="M375" s="516">
        <f t="shared" si="584"/>
        <v>0</v>
      </c>
      <c r="N375" s="516">
        <f t="shared" si="584"/>
        <v>0</v>
      </c>
      <c r="O375" s="516">
        <f t="shared" si="584"/>
        <v>0</v>
      </c>
      <c r="P375" s="516">
        <f t="shared" si="584"/>
        <v>0</v>
      </c>
      <c r="Q375" s="516">
        <f t="shared" si="584"/>
        <v>0</v>
      </c>
      <c r="R375" s="516">
        <f t="shared" si="584"/>
        <v>0</v>
      </c>
      <c r="S375" s="516">
        <f t="shared" si="584"/>
        <v>0</v>
      </c>
      <c r="T375" s="516">
        <f t="shared" si="584"/>
        <v>12.347696419005715</v>
      </c>
      <c r="U375" s="516">
        <f t="shared" si="584"/>
        <v>30.587007986508457</v>
      </c>
      <c r="V375" s="516">
        <f t="shared" si="584"/>
        <v>31.198748146238621</v>
      </c>
      <c r="W375" s="516">
        <f t="shared" si="584"/>
        <v>31.822723109163395</v>
      </c>
      <c r="X375" s="516">
        <f t="shared" si="584"/>
        <v>32.459177571346657</v>
      </c>
      <c r="Y375" s="516">
        <f t="shared" si="584"/>
        <v>33.108361122773601</v>
      </c>
      <c r="Z375" s="516">
        <f t="shared" si="584"/>
        <v>33.770528345229074</v>
      </c>
      <c r="AA375" s="516">
        <f t="shared" si="584"/>
        <v>34.445938912133656</v>
      </c>
      <c r="AB375" s="516">
        <f t="shared" si="584"/>
        <v>35.134857690376329</v>
      </c>
      <c r="AC375" s="516">
        <f t="shared" si="584"/>
        <v>35.837554844183856</v>
      </c>
      <c r="AD375" s="516">
        <f t="shared" si="584"/>
        <v>36.554305941067533</v>
      </c>
      <c r="AE375" s="516">
        <f t="shared" si="584"/>
        <v>37.285392059888885</v>
      </c>
      <c r="AF375" s="516">
        <f t="shared" si="584"/>
        <v>38.031099901086662</v>
      </c>
      <c r="AG375" s="516">
        <f t="shared" si="584"/>
        <v>38.791721899108403</v>
      </c>
      <c r="AH375" s="516">
        <f t="shared" si="584"/>
        <v>39.567556337090572</v>
      </c>
      <c r="AI375" s="516">
        <f t="shared" si="584"/>
        <v>40.358907463832381</v>
      </c>
      <c r="AJ375" s="516">
        <f t="shared" si="584"/>
        <v>41.166085613109026</v>
      </c>
      <c r="AK375" s="516">
        <f t="shared" si="584"/>
        <v>41.989407325371204</v>
      </c>
      <c r="AL375" s="516">
        <f t="shared" si="584"/>
        <v>42.829195471878627</v>
      </c>
      <c r="AM375" s="516">
        <f t="shared" si="584"/>
        <v>43.685779381316209</v>
      </c>
      <c r="AN375" s="516">
        <f t="shared" si="584"/>
        <v>44.559494968942531</v>
      </c>
      <c r="AO375" s="516">
        <f t="shared" si="584"/>
        <v>45.450684868321389</v>
      </c>
      <c r="AP375" s="516">
        <f t="shared" si="584"/>
        <v>46.359698565687815</v>
      </c>
      <c r="AQ375" s="516">
        <f t="shared" si="584"/>
        <v>47.28689253700157</v>
      </c>
      <c r="AR375" s="516">
        <f t="shared" si="584"/>
        <v>48.232630387741601</v>
      </c>
      <c r="AS375" s="516">
        <f t="shared" si="584"/>
        <v>49.197282995496437</v>
      </c>
      <c r="AT375" s="516">
        <f t="shared" si="584"/>
        <v>50.181228655406365</v>
      </c>
      <c r="AU375" s="516">
        <f t="shared" si="584"/>
        <v>51.184853228514484</v>
      </c>
      <c r="AV375" s="516">
        <f t="shared" si="584"/>
        <v>52.208550293084784</v>
      </c>
      <c r="AW375" s="516">
        <f t="shared" si="584"/>
        <v>53.252721298946483</v>
      </c>
      <c r="AX375" s="516">
        <f t="shared" si="584"/>
        <v>0</v>
      </c>
      <c r="AY375" s="516">
        <f t="shared" si="584"/>
        <v>0</v>
      </c>
      <c r="AZ375" s="516">
        <f t="shared" si="584"/>
        <v>0</v>
      </c>
      <c r="BA375" s="516">
        <f t="shared" si="584"/>
        <v>0</v>
      </c>
      <c r="BB375" s="516">
        <f t="shared" si="584"/>
        <v>0</v>
      </c>
      <c r="BC375" s="516">
        <f t="shared" si="584"/>
        <v>0</v>
      </c>
      <c r="BD375" s="516">
        <f t="shared" si="584"/>
        <v>0</v>
      </c>
      <c r="BE375" s="516">
        <f t="shared" si="584"/>
        <v>0</v>
      </c>
      <c r="BF375" s="516">
        <f t="shared" si="584"/>
        <v>0</v>
      </c>
      <c r="BG375" s="516">
        <f t="shared" si="584"/>
        <v>0</v>
      </c>
      <c r="BH375" s="516">
        <f t="shared" si="584"/>
        <v>0</v>
      </c>
    </row>
    <row r="376" spans="1:60" s="492" customFormat="1" ht="12.9" customHeight="1" x14ac:dyDescent="0.3">
      <c r="A376" s="516"/>
      <c r="B376" s="679"/>
      <c r="C376" s="685"/>
      <c r="D376" s="610" t="s">
        <v>671</v>
      </c>
      <c r="E376" s="516" t="str">
        <f xml:space="preserve"> E$305</f>
        <v>Profit petroleum - govt (from contractor share of project)</v>
      </c>
      <c r="F376" s="516">
        <f t="shared" ref="F376:BH376" si="585" xml:space="preserve"> F$305</f>
        <v>0</v>
      </c>
      <c r="G376" s="516" t="str">
        <f t="shared" si="585"/>
        <v>$ mn</v>
      </c>
      <c r="H376" s="516" t="str">
        <f t="shared" si="585"/>
        <v>govt rev</v>
      </c>
      <c r="I376" s="516">
        <f t="shared" ca="1" si="585"/>
        <v>7831.5639363198634</v>
      </c>
      <c r="J376" s="516">
        <f t="shared" si="585"/>
        <v>0</v>
      </c>
      <c r="K376" s="516">
        <f t="shared" ca="1" si="585"/>
        <v>0</v>
      </c>
      <c r="L376" s="516">
        <f t="shared" ca="1" si="585"/>
        <v>0</v>
      </c>
      <c r="M376" s="516">
        <f t="shared" ca="1" si="585"/>
        <v>0</v>
      </c>
      <c r="N376" s="516">
        <f t="shared" ca="1" si="585"/>
        <v>0</v>
      </c>
      <c r="O376" s="516">
        <f t="shared" ca="1" si="585"/>
        <v>0</v>
      </c>
      <c r="P376" s="516">
        <f t="shared" ca="1" si="585"/>
        <v>0</v>
      </c>
      <c r="Q376" s="516">
        <f t="shared" ca="1" si="585"/>
        <v>0</v>
      </c>
      <c r="R376" s="516">
        <f t="shared" ca="1" si="585"/>
        <v>0</v>
      </c>
      <c r="S376" s="516">
        <f t="shared" ca="1" si="585"/>
        <v>0</v>
      </c>
      <c r="T376" s="516">
        <f t="shared" ca="1" si="585"/>
        <v>32.868589086579505</v>
      </c>
      <c r="U376" s="516">
        <f t="shared" ca="1" si="585"/>
        <v>81.420190680184149</v>
      </c>
      <c r="V376" s="516">
        <f t="shared" ca="1" si="585"/>
        <v>83.048594493787803</v>
      </c>
      <c r="W376" s="516">
        <f t="shared" ca="1" si="585"/>
        <v>84.709566383663542</v>
      </c>
      <c r="X376" s="516">
        <f t="shared" ca="1" si="585"/>
        <v>86.403757711336809</v>
      </c>
      <c r="Y376" s="516">
        <f t="shared" ca="1" si="585"/>
        <v>88.131832865563567</v>
      </c>
      <c r="Z376" s="516">
        <f t="shared" ca="1" si="585"/>
        <v>89.894469522874857</v>
      </c>
      <c r="AA376" s="516">
        <f t="shared" ca="1" si="585"/>
        <v>92.093647543542531</v>
      </c>
      <c r="AB376" s="516">
        <f t="shared" ca="1" si="585"/>
        <v>96.659398896373361</v>
      </c>
      <c r="AC376" s="516">
        <f t="shared" ca="1" si="585"/>
        <v>148.93833002596753</v>
      </c>
      <c r="AD376" s="516">
        <f t="shared" ca="1" si="585"/>
        <v>257.74236109186927</v>
      </c>
      <c r="AE376" s="516">
        <f t="shared" ca="1" si="585"/>
        <v>268.60748205227929</v>
      </c>
      <c r="AF376" s="516">
        <f t="shared" ca="1" si="585"/>
        <v>279.85713950464628</v>
      </c>
      <c r="AG376" s="516">
        <f t="shared" ca="1" si="585"/>
        <v>291.5026104168486</v>
      </c>
      <c r="AH376" s="516">
        <f t="shared" ca="1" si="585"/>
        <v>303.55539898327009</v>
      </c>
      <c r="AI376" s="516">
        <f t="shared" ca="1" si="585"/>
        <v>290.52675525703086</v>
      </c>
      <c r="AJ376" s="516">
        <f t="shared" ca="1" si="585"/>
        <v>302.42576227643571</v>
      </c>
      <c r="AK376" s="516">
        <f t="shared" ca="1" si="585"/>
        <v>314.77103061080356</v>
      </c>
      <c r="AL376" s="516">
        <f t="shared" ca="1" si="585"/>
        <v>327.57980143189252</v>
      </c>
      <c r="AM376" s="516">
        <f t="shared" ca="1" si="585"/>
        <v>340.87086623768243</v>
      </c>
      <c r="AN376" s="516">
        <f t="shared" ca="1" si="585"/>
        <v>354.66511679795491</v>
      </c>
      <c r="AO376" s="516">
        <f t="shared" ca="1" si="585"/>
        <v>363.75740466993767</v>
      </c>
      <c r="AP376" s="516">
        <f t="shared" ca="1" si="585"/>
        <v>371.75303712982407</v>
      </c>
      <c r="AQ376" s="516">
        <f t="shared" ca="1" si="585"/>
        <v>379.97081235209595</v>
      </c>
      <c r="AR376" s="516">
        <f t="shared" ca="1" si="585"/>
        <v>388.44069428662357</v>
      </c>
      <c r="AS376" s="516">
        <f t="shared" ca="1" si="585"/>
        <v>397.21275679608448</v>
      </c>
      <c r="AT376" s="516">
        <f t="shared" ca="1" si="585"/>
        <v>406.38383000097406</v>
      </c>
      <c r="AU376" s="516">
        <f t="shared" ca="1" si="585"/>
        <v>416.19063721567892</v>
      </c>
      <c r="AV376" s="516">
        <f t="shared" ca="1" si="585"/>
        <v>427.56792695730473</v>
      </c>
      <c r="AW376" s="516">
        <f t="shared" ca="1" si="585"/>
        <v>458.33896697827686</v>
      </c>
      <c r="AX376" s="516">
        <f t="shared" ca="1" si="585"/>
        <v>5.6751680624754046</v>
      </c>
      <c r="AY376" s="516">
        <f t="shared" ca="1" si="585"/>
        <v>0</v>
      </c>
      <c r="AZ376" s="516">
        <f t="shared" ca="1" si="585"/>
        <v>0</v>
      </c>
      <c r="BA376" s="516">
        <f t="shared" ca="1" si="585"/>
        <v>0</v>
      </c>
      <c r="BB376" s="516">
        <f t="shared" ca="1" si="585"/>
        <v>0</v>
      </c>
      <c r="BC376" s="516">
        <f t="shared" ca="1" si="585"/>
        <v>0</v>
      </c>
      <c r="BD376" s="516">
        <f t="shared" ca="1" si="585"/>
        <v>0</v>
      </c>
      <c r="BE376" s="516">
        <f t="shared" ca="1" si="585"/>
        <v>0</v>
      </c>
      <c r="BF376" s="516">
        <f t="shared" ca="1" si="585"/>
        <v>0</v>
      </c>
      <c r="BG376" s="516">
        <f t="shared" ca="1" si="585"/>
        <v>0</v>
      </c>
      <c r="BH376" s="516">
        <f t="shared" ca="1" si="585"/>
        <v>0</v>
      </c>
    </row>
    <row r="377" spans="1:60" s="492" customFormat="1" ht="12.9" customHeight="1" x14ac:dyDescent="0.3">
      <c r="A377" s="516"/>
      <c r="B377" s="679"/>
      <c r="C377" s="685"/>
      <c r="D377" s="610"/>
      <c r="E377" s="516" t="str">
        <f xml:space="preserve"> C371</f>
        <v>CIT Base pre-depreciation</v>
      </c>
      <c r="F377" s="516"/>
      <c r="G377" s="516" t="s">
        <v>74</v>
      </c>
      <c r="H377" s="516"/>
      <c r="I377" s="516">
        <f ca="1" xml:space="preserve"> SUM(K377:BH377)</f>
        <v>17977.888776457065</v>
      </c>
      <c r="J377" s="516"/>
      <c r="K377" s="516">
        <f t="shared" ref="K377:AP377" ca="1" si="586">K372 - SUM(K373:K376)</f>
        <v>0</v>
      </c>
      <c r="L377" s="516">
        <f t="shared" ca="1" si="586"/>
        <v>0</v>
      </c>
      <c r="M377" s="516">
        <f t="shared" ca="1" si="586"/>
        <v>0</v>
      </c>
      <c r="N377" s="516">
        <f t="shared" ca="1" si="586"/>
        <v>0</v>
      </c>
      <c r="O377" s="516">
        <f t="shared" ca="1" si="586"/>
        <v>0</v>
      </c>
      <c r="P377" s="516">
        <f t="shared" ca="1" si="586"/>
        <v>0</v>
      </c>
      <c r="Q377" s="516">
        <f t="shared" ca="1" si="586"/>
        <v>0</v>
      </c>
      <c r="R377" s="516">
        <f t="shared" ca="1" si="586"/>
        <v>0</v>
      </c>
      <c r="S377" s="516">
        <f t="shared" ca="1" si="586"/>
        <v>0</v>
      </c>
      <c r="T377" s="516">
        <f t="shared" ca="1" si="586"/>
        <v>174.50745869846972</v>
      </c>
      <c r="U377" s="516">
        <f t="shared" ca="1" si="586"/>
        <v>578.55923523243757</v>
      </c>
      <c r="V377" s="516">
        <f t="shared" ca="1" si="586"/>
        <v>590.13041993708634</v>
      </c>
      <c r="W377" s="516">
        <f t="shared" ca="1" si="586"/>
        <v>601.933028335828</v>
      </c>
      <c r="X377" s="516">
        <f t="shared" ca="1" si="586"/>
        <v>613.97168890254443</v>
      </c>
      <c r="Y377" s="516">
        <f t="shared" ca="1" si="586"/>
        <v>626.25112268059547</v>
      </c>
      <c r="Z377" s="516">
        <f t="shared" ca="1" si="586"/>
        <v>638.77614513420735</v>
      </c>
      <c r="AA377" s="516">
        <f t="shared" ca="1" si="586"/>
        <v>651.15037940668128</v>
      </c>
      <c r="AB377" s="516">
        <f t="shared" ca="1" si="586"/>
        <v>661.44950859285518</v>
      </c>
      <c r="AC377" s="516">
        <f t="shared" ca="1" si="586"/>
        <v>624.33275561304549</v>
      </c>
      <c r="AD377" s="516">
        <f t="shared" ca="1" si="586"/>
        <v>530.99414625992392</v>
      </c>
      <c r="AE377" s="516">
        <f t="shared" ca="1" si="586"/>
        <v>535.90375544654989</v>
      </c>
      <c r="AF377" s="516">
        <f t="shared" ca="1" si="586"/>
        <v>540.74432274415949</v>
      </c>
      <c r="AG377" s="516">
        <f t="shared" ca="1" si="586"/>
        <v>545.5108810769334</v>
      </c>
      <c r="AH377" s="516">
        <f t="shared" ca="1" si="586"/>
        <v>550.19836234038758</v>
      </c>
      <c r="AI377" s="516">
        <f t="shared" ca="1" si="586"/>
        <v>580.30208129309995</v>
      </c>
      <c r="AJ377" s="516">
        <f t="shared" ca="1" si="586"/>
        <v>585.81965100469756</v>
      </c>
      <c r="AK377" s="516">
        <f t="shared" ca="1" si="586"/>
        <v>591.23929093595245</v>
      </c>
      <c r="AL377" s="516">
        <f t="shared" ca="1" si="586"/>
        <v>596.55072654579863</v>
      </c>
      <c r="AM377" s="516">
        <f t="shared" ca="1" si="586"/>
        <v>601.74227229956273</v>
      </c>
      <c r="AN377" s="516">
        <f t="shared" ca="1" si="586"/>
        <v>606.80028451003488</v>
      </c>
      <c r="AO377" s="516">
        <f t="shared" ca="1" si="586"/>
        <v>616.93730466421221</v>
      </c>
      <c r="AP377" s="516">
        <f t="shared" ca="1" si="586"/>
        <v>628.5555663910086</v>
      </c>
      <c r="AQ377" s="516">
        <f t="shared" ref="AQ377:BH377" ca="1" si="587">AQ372 - SUM(AQ373:AQ376)</f>
        <v>640.3439632391536</v>
      </c>
      <c r="AR377" s="516">
        <f t="shared" ca="1" si="587"/>
        <v>652.28037681645083</v>
      </c>
      <c r="AS377" s="516">
        <f t="shared" ca="1" si="587"/>
        <v>664.32273572905149</v>
      </c>
      <c r="AT377" s="516">
        <f t="shared" ca="1" si="587"/>
        <v>676.38237237466456</v>
      </c>
      <c r="AU377" s="516">
        <f t="shared" ca="1" si="587"/>
        <v>688.23088920747227</v>
      </c>
      <c r="AV377" s="516">
        <f t="shared" ca="1" si="587"/>
        <v>698.94202999430968</v>
      </c>
      <c r="AW377" s="516">
        <f t="shared" ca="1" si="587"/>
        <v>690.70118911237</v>
      </c>
      <c r="AX377" s="516">
        <f t="shared" ca="1" si="587"/>
        <v>-5.6751680624754046</v>
      </c>
      <c r="AY377" s="516">
        <f t="shared" ca="1" si="587"/>
        <v>0</v>
      </c>
      <c r="AZ377" s="516">
        <f t="shared" ca="1" si="587"/>
        <v>0</v>
      </c>
      <c r="BA377" s="516">
        <f t="shared" ca="1" si="587"/>
        <v>0</v>
      </c>
      <c r="BB377" s="516">
        <f t="shared" ca="1" si="587"/>
        <v>0</v>
      </c>
      <c r="BC377" s="516">
        <f t="shared" ca="1" si="587"/>
        <v>0</v>
      </c>
      <c r="BD377" s="516">
        <f t="shared" ca="1" si="587"/>
        <v>0</v>
      </c>
      <c r="BE377" s="516">
        <f t="shared" ca="1" si="587"/>
        <v>0</v>
      </c>
      <c r="BF377" s="516">
        <f t="shared" ca="1" si="587"/>
        <v>0</v>
      </c>
      <c r="BG377" s="516">
        <f t="shared" ca="1" si="587"/>
        <v>0</v>
      </c>
      <c r="BH377" s="516">
        <f t="shared" ca="1" si="587"/>
        <v>0</v>
      </c>
    </row>
    <row r="378" spans="1:60" s="492" customFormat="1" ht="12.9" customHeight="1" x14ac:dyDescent="0.3">
      <c r="A378" s="516"/>
      <c r="B378" s="679"/>
      <c r="C378" s="685"/>
      <c r="D378" s="610"/>
      <c r="E378" s="516"/>
      <c r="F378" s="516"/>
      <c r="G378" s="516"/>
      <c r="H378" s="516"/>
      <c r="I378" s="516"/>
      <c r="J378" s="516"/>
      <c r="K378" s="516"/>
      <c r="L378" s="516"/>
      <c r="M378" s="516"/>
      <c r="N378" s="516"/>
      <c r="O378" s="516"/>
      <c r="P378" s="516"/>
      <c r="Q378" s="516"/>
      <c r="R378" s="516"/>
      <c r="S378" s="516"/>
      <c r="T378" s="516"/>
      <c r="U378" s="516"/>
      <c r="V378" s="516"/>
      <c r="W378" s="516"/>
      <c r="X378" s="516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516"/>
      <c r="AJ378" s="516"/>
      <c r="AK378" s="516"/>
      <c r="AL378" s="516"/>
      <c r="AM378" s="516"/>
      <c r="AN378" s="516"/>
      <c r="AO378" s="516"/>
      <c r="AP378" s="516"/>
      <c r="AQ378" s="516"/>
      <c r="AR378" s="516"/>
      <c r="AS378" s="516"/>
      <c r="AT378" s="516"/>
      <c r="AU378" s="516"/>
      <c r="AV378" s="516"/>
      <c r="AW378" s="516"/>
      <c r="AX378" s="516"/>
      <c r="AY378" s="516"/>
      <c r="AZ378" s="516"/>
      <c r="BA378" s="516"/>
      <c r="BB378" s="516"/>
      <c r="BC378" s="516"/>
      <c r="BD378" s="516"/>
      <c r="BE378" s="516"/>
      <c r="BF378" s="516"/>
      <c r="BG378" s="516"/>
      <c r="BH378" s="516"/>
    </row>
    <row r="379" spans="1:60" s="492" customFormat="1" ht="12.9" customHeight="1" x14ac:dyDescent="0.3">
      <c r="A379" s="516"/>
      <c r="B379" s="679"/>
      <c r="C379" s="685" t="s">
        <v>799</v>
      </c>
      <c r="D379" s="610"/>
      <c r="E379" s="289"/>
      <c r="F379" s="289"/>
      <c r="G379" s="289"/>
      <c r="H379" s="289"/>
      <c r="I379" s="289"/>
      <c r="J379" s="289"/>
      <c r="K379" s="289"/>
      <c r="L379" s="289"/>
      <c r="M379" s="289"/>
      <c r="N379" s="289"/>
      <c r="O379" s="289"/>
      <c r="P379" s="289"/>
      <c r="Q379" s="289"/>
      <c r="R379" s="289"/>
      <c r="S379" s="289"/>
      <c r="T379" s="289"/>
      <c r="U379" s="289"/>
      <c r="V379" s="289"/>
      <c r="W379" s="289"/>
      <c r="X379" s="289"/>
      <c r="Y379" s="289"/>
      <c r="Z379" s="289"/>
      <c r="AA379" s="289"/>
      <c r="AB379" s="289"/>
      <c r="AC379" s="289"/>
      <c r="AD379" s="289"/>
      <c r="AE379" s="289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9"/>
      <c r="AP379" s="289"/>
      <c r="AQ379" s="289"/>
      <c r="AR379" s="289"/>
      <c r="AS379" s="289"/>
      <c r="AT379" s="289"/>
      <c r="AU379" s="289"/>
      <c r="AV379" s="289"/>
      <c r="AW379" s="289"/>
      <c r="AX379" s="289"/>
      <c r="AY379" s="289"/>
      <c r="AZ379" s="289"/>
      <c r="BA379" s="289"/>
      <c r="BB379" s="289"/>
      <c r="BC379" s="289"/>
      <c r="BD379" s="289"/>
      <c r="BE379" s="289"/>
      <c r="BF379" s="289"/>
      <c r="BG379" s="289"/>
      <c r="BH379" s="289"/>
    </row>
    <row r="380" spans="1:60" s="492" customFormat="1" ht="12.9" customHeight="1" x14ac:dyDescent="0.3">
      <c r="A380" s="516"/>
      <c r="B380" s="679"/>
      <c r="C380" s="685"/>
      <c r="D380" s="610"/>
      <c r="E380" s="621" t="str">
        <f xml:space="preserve"> InpC!E$65</f>
        <v>Corporate Income Tax rate</v>
      </c>
      <c r="F380" s="621">
        <f xml:space="preserve"> InpC!F$65</f>
        <v>0.2</v>
      </c>
      <c r="G380" s="621" t="str">
        <f xml:space="preserve"> InpC!G$65</f>
        <v>%</v>
      </c>
      <c r="H380" s="289"/>
      <c r="I380" s="289"/>
      <c r="J380" s="289"/>
      <c r="K380" s="289"/>
      <c r="L380" s="289"/>
      <c r="M380" s="289"/>
      <c r="N380" s="289"/>
      <c r="O380" s="289"/>
      <c r="P380" s="289"/>
      <c r="Q380" s="289"/>
      <c r="R380" s="289"/>
      <c r="S380" s="289"/>
      <c r="T380" s="289"/>
      <c r="U380" s="289"/>
      <c r="V380" s="289"/>
      <c r="W380" s="289"/>
      <c r="X380" s="289"/>
      <c r="Y380" s="289"/>
      <c r="Z380" s="289"/>
      <c r="AA380" s="289"/>
      <c r="AB380" s="289"/>
      <c r="AC380" s="289"/>
      <c r="AD380" s="289"/>
      <c r="AE380" s="289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9"/>
      <c r="AP380" s="289"/>
      <c r="AQ380" s="289"/>
      <c r="AR380" s="289"/>
      <c r="AS380" s="289"/>
      <c r="AT380" s="289"/>
      <c r="AU380" s="289"/>
      <c r="AV380" s="289"/>
      <c r="AW380" s="289"/>
      <c r="AX380" s="289"/>
      <c r="AY380" s="289"/>
      <c r="AZ380" s="289"/>
      <c r="BA380" s="289"/>
      <c r="BB380" s="289"/>
      <c r="BC380" s="289"/>
      <c r="BD380" s="289"/>
      <c r="BE380" s="289"/>
      <c r="BF380" s="289"/>
      <c r="BG380" s="289"/>
      <c r="BH380" s="289"/>
    </row>
    <row r="381" spans="1:60" s="492" customFormat="1" ht="12.9" customHeight="1" x14ac:dyDescent="0.3">
      <c r="A381" s="516"/>
      <c r="B381" s="679"/>
      <c r="C381" s="685"/>
      <c r="D381" s="610"/>
      <c r="E381" s="516" t="s">
        <v>800</v>
      </c>
      <c r="F381" s="516"/>
      <c r="G381" s="516" t="s">
        <v>74</v>
      </c>
      <c r="H381" s="516"/>
      <c r="I381" s="516"/>
      <c r="J381" s="516"/>
      <c r="K381" s="516">
        <f>IF(J387&lt;0,J387,0)</f>
        <v>0</v>
      </c>
      <c r="L381" s="516">
        <f t="shared" ref="L381:BH381" ca="1" si="588">IF(K387&lt;0,K387,0)</f>
        <v>0</v>
      </c>
      <c r="M381" s="516">
        <f t="shared" ca="1" si="588"/>
        <v>0</v>
      </c>
      <c r="N381" s="516">
        <f t="shared" ca="1" si="588"/>
        <v>0</v>
      </c>
      <c r="O381" s="516">
        <f t="shared" ca="1" si="588"/>
        <v>0</v>
      </c>
      <c r="P381" s="516">
        <f t="shared" ca="1" si="588"/>
        <v>0</v>
      </c>
      <c r="Q381" s="516">
        <f t="shared" ca="1" si="588"/>
        <v>0</v>
      </c>
      <c r="R381" s="516">
        <f t="shared" ca="1" si="588"/>
        <v>0</v>
      </c>
      <c r="S381" s="516">
        <f t="shared" ca="1" si="588"/>
        <v>0</v>
      </c>
      <c r="T381" s="516">
        <f t="shared" ca="1" si="588"/>
        <v>0</v>
      </c>
      <c r="U381" s="516">
        <f t="shared" ca="1" si="588"/>
        <v>-2996.2950009286837</v>
      </c>
      <c r="V381" s="516">
        <f t="shared" ca="1" si="588"/>
        <v>-2911.2193328051517</v>
      </c>
      <c r="W381" s="516">
        <f t="shared" ca="1" si="588"/>
        <v>-2821.550983377138</v>
      </c>
      <c r="X381" s="516">
        <f t="shared" ca="1" si="588"/>
        <v>-2727.198099018553</v>
      </c>
      <c r="Y381" s="516">
        <f t="shared" ca="1" si="588"/>
        <v>-2628.0669890307854</v>
      </c>
      <c r="Z381" s="516">
        <f t="shared" ca="1" si="588"/>
        <v>-2524.0620889012512</v>
      </c>
      <c r="AA381" s="516">
        <f t="shared" ca="1" si="588"/>
        <v>-2270.5275257265603</v>
      </c>
      <c r="AB381" s="516">
        <f t="shared" ca="1" si="588"/>
        <v>-2011.5209826581654</v>
      </c>
      <c r="AC381" s="516">
        <f t="shared" ca="1" si="588"/>
        <v>-1744.6104303264428</v>
      </c>
      <c r="AD381" s="516">
        <f t="shared" ca="1" si="588"/>
        <v>-1422.015923796419</v>
      </c>
      <c r="AE381" s="516">
        <f t="shared" ca="1" si="588"/>
        <v>-987.14426267041222</v>
      </c>
      <c r="AF381" s="516">
        <f t="shared" ca="1" si="588"/>
        <v>-537.86489458331266</v>
      </c>
      <c r="AG381" s="516">
        <f t="shared" ca="1" si="588"/>
        <v>-73.722431323149749</v>
      </c>
      <c r="AH381" s="516">
        <f t="shared" ca="1" si="588"/>
        <v>0</v>
      </c>
      <c r="AI381" s="516">
        <f t="shared" ca="1" si="588"/>
        <v>0</v>
      </c>
      <c r="AJ381" s="516">
        <f t="shared" ca="1" si="588"/>
        <v>0</v>
      </c>
      <c r="AK381" s="516">
        <f t="shared" ca="1" si="588"/>
        <v>0</v>
      </c>
      <c r="AL381" s="516">
        <f t="shared" ca="1" si="588"/>
        <v>0</v>
      </c>
      <c r="AM381" s="516">
        <f t="shared" ca="1" si="588"/>
        <v>0</v>
      </c>
      <c r="AN381" s="516">
        <f t="shared" ca="1" si="588"/>
        <v>0</v>
      </c>
      <c r="AO381" s="516">
        <f t="shared" ca="1" si="588"/>
        <v>0</v>
      </c>
      <c r="AP381" s="516">
        <f t="shared" ca="1" si="588"/>
        <v>0</v>
      </c>
      <c r="AQ381" s="516">
        <f t="shared" ca="1" si="588"/>
        <v>0</v>
      </c>
      <c r="AR381" s="516">
        <f t="shared" ca="1" si="588"/>
        <v>0</v>
      </c>
      <c r="AS381" s="516">
        <f t="shared" ca="1" si="588"/>
        <v>0</v>
      </c>
      <c r="AT381" s="516">
        <f t="shared" ca="1" si="588"/>
        <v>0</v>
      </c>
      <c r="AU381" s="516">
        <f t="shared" ca="1" si="588"/>
        <v>0</v>
      </c>
      <c r="AV381" s="516">
        <f t="shared" ca="1" si="588"/>
        <v>0</v>
      </c>
      <c r="AW381" s="516">
        <f t="shared" ca="1" si="588"/>
        <v>0</v>
      </c>
      <c r="AX381" s="516">
        <f t="shared" ca="1" si="588"/>
        <v>0</v>
      </c>
      <c r="AY381" s="516">
        <f t="shared" ca="1" si="588"/>
        <v>-5.6751680624754046</v>
      </c>
      <c r="AZ381" s="516">
        <f t="shared" ca="1" si="588"/>
        <v>-5.6751680624754046</v>
      </c>
      <c r="BA381" s="516">
        <f t="shared" ca="1" si="588"/>
        <v>-5.6751680624754046</v>
      </c>
      <c r="BB381" s="516">
        <f t="shared" ca="1" si="588"/>
        <v>-5.6751680624754046</v>
      </c>
      <c r="BC381" s="516">
        <f t="shared" ca="1" si="588"/>
        <v>-5.6751680624754046</v>
      </c>
      <c r="BD381" s="516">
        <f t="shared" ca="1" si="588"/>
        <v>-5.6751680624754046</v>
      </c>
      <c r="BE381" s="516">
        <f t="shared" ca="1" si="588"/>
        <v>-5.6751680624754046</v>
      </c>
      <c r="BF381" s="516">
        <f t="shared" ca="1" si="588"/>
        <v>-5.6751680624754046</v>
      </c>
      <c r="BG381" s="516">
        <f t="shared" ca="1" si="588"/>
        <v>-5.6751680624754046</v>
      </c>
      <c r="BH381" s="516">
        <f t="shared" ca="1" si="588"/>
        <v>-5.6751680624754046</v>
      </c>
    </row>
    <row r="382" spans="1:60" s="492" customFormat="1" ht="12.9" customHeight="1" x14ac:dyDescent="0.3">
      <c r="A382" s="516"/>
      <c r="B382" s="679"/>
      <c r="C382" s="685"/>
      <c r="D382" s="610" t="s">
        <v>666</v>
      </c>
      <c r="E382" s="516" t="str">
        <f xml:space="preserve"> E$369</f>
        <v>Total Revenues</v>
      </c>
      <c r="F382" s="516">
        <f t="shared" ref="F382:BH382" si="589" xml:space="preserve"> F$369</f>
        <v>0</v>
      </c>
      <c r="G382" s="516" t="str">
        <f t="shared" si="589"/>
        <v>$ mn</v>
      </c>
      <c r="H382" s="516">
        <f t="shared" si="589"/>
        <v>0</v>
      </c>
      <c r="I382" s="516">
        <f t="shared" si="589"/>
        <v>31677.884315890406</v>
      </c>
      <c r="J382" s="516">
        <f t="shared" si="589"/>
        <v>0</v>
      </c>
      <c r="K382" s="516">
        <f t="shared" si="589"/>
        <v>0</v>
      </c>
      <c r="L382" s="516">
        <f t="shared" si="589"/>
        <v>0</v>
      </c>
      <c r="M382" s="516">
        <f t="shared" si="589"/>
        <v>0</v>
      </c>
      <c r="N382" s="516">
        <f t="shared" si="589"/>
        <v>0</v>
      </c>
      <c r="O382" s="516">
        <f t="shared" si="589"/>
        <v>0</v>
      </c>
      <c r="P382" s="516">
        <f t="shared" si="589"/>
        <v>0</v>
      </c>
      <c r="Q382" s="516">
        <f t="shared" si="589"/>
        <v>0</v>
      </c>
      <c r="R382" s="516">
        <f t="shared" si="589"/>
        <v>0</v>
      </c>
      <c r="S382" s="516">
        <f t="shared" si="589"/>
        <v>0</v>
      </c>
      <c r="T382" s="516">
        <f t="shared" si="589"/>
        <v>326.26027123389088</v>
      </c>
      <c r="U382" s="516">
        <f t="shared" si="589"/>
        <v>808.1933004565243</v>
      </c>
      <c r="V382" s="516">
        <f t="shared" si="589"/>
        <v>824.3571664656547</v>
      </c>
      <c r="W382" s="516">
        <f t="shared" si="589"/>
        <v>840.84430979496778</v>
      </c>
      <c r="X382" s="516">
        <f t="shared" si="589"/>
        <v>857.66119599086699</v>
      </c>
      <c r="Y382" s="516">
        <f t="shared" si="589"/>
        <v>874.81441991068448</v>
      </c>
      <c r="Z382" s="516">
        <f t="shared" si="589"/>
        <v>892.31070830889826</v>
      </c>
      <c r="AA382" s="516">
        <f t="shared" si="589"/>
        <v>910.15692247507616</v>
      </c>
      <c r="AB382" s="516">
        <f t="shared" si="589"/>
        <v>928.36006092457785</v>
      </c>
      <c r="AC382" s="516">
        <f t="shared" si="589"/>
        <v>946.92726214306936</v>
      </c>
      <c r="AD382" s="516">
        <f t="shared" si="589"/>
        <v>965.86580738593068</v>
      </c>
      <c r="AE382" s="516">
        <f t="shared" si="589"/>
        <v>985.18312353364945</v>
      </c>
      <c r="AF382" s="516">
        <f t="shared" si="589"/>
        <v>1004.8867860043224</v>
      </c>
      <c r="AG382" s="516">
        <f t="shared" si="589"/>
        <v>1024.984521724409</v>
      </c>
      <c r="AH382" s="516">
        <f t="shared" si="589"/>
        <v>1045.4842121588972</v>
      </c>
      <c r="AI382" s="516">
        <f t="shared" si="589"/>
        <v>1066.3938964020751</v>
      </c>
      <c r="AJ382" s="516">
        <f t="shared" si="589"/>
        <v>1087.7217743301164</v>
      </c>
      <c r="AK382" s="516">
        <f t="shared" si="589"/>
        <v>1109.4762098167189</v>
      </c>
      <c r="AL382" s="516">
        <f t="shared" si="589"/>
        <v>1131.6657340130532</v>
      </c>
      <c r="AM382" s="516">
        <f t="shared" si="589"/>
        <v>1154.2990486933145</v>
      </c>
      <c r="AN382" s="516">
        <f t="shared" si="589"/>
        <v>1177.3850296671806</v>
      </c>
      <c r="AO382" s="516">
        <f t="shared" si="589"/>
        <v>1200.9327302605245</v>
      </c>
      <c r="AP382" s="516">
        <f t="shared" si="589"/>
        <v>1224.9513848657348</v>
      </c>
      <c r="AQ382" s="516">
        <f t="shared" si="589"/>
        <v>1249.4504125630497</v>
      </c>
      <c r="AR382" s="516">
        <f t="shared" si="589"/>
        <v>1274.4394208143106</v>
      </c>
      <c r="AS382" s="516">
        <f t="shared" si="589"/>
        <v>1299.9282092305968</v>
      </c>
      <c r="AT382" s="516">
        <f t="shared" si="589"/>
        <v>1325.9267734152088</v>
      </c>
      <c r="AU382" s="516">
        <f t="shared" si="589"/>
        <v>1352.4453088835128</v>
      </c>
      <c r="AV382" s="516">
        <f t="shared" si="589"/>
        <v>1379.4942150611832</v>
      </c>
      <c r="AW382" s="516">
        <f t="shared" si="589"/>
        <v>1407.084099362407</v>
      </c>
      <c r="AX382" s="516">
        <f t="shared" si="589"/>
        <v>0</v>
      </c>
      <c r="AY382" s="516">
        <f t="shared" si="589"/>
        <v>0</v>
      </c>
      <c r="AZ382" s="516">
        <f t="shared" si="589"/>
        <v>0</v>
      </c>
      <c r="BA382" s="516">
        <f t="shared" si="589"/>
        <v>0</v>
      </c>
      <c r="BB382" s="516">
        <f t="shared" si="589"/>
        <v>0</v>
      </c>
      <c r="BC382" s="516">
        <f t="shared" si="589"/>
        <v>0</v>
      </c>
      <c r="BD382" s="516">
        <f t="shared" si="589"/>
        <v>0</v>
      </c>
      <c r="BE382" s="516">
        <f t="shared" si="589"/>
        <v>0</v>
      </c>
      <c r="BF382" s="516">
        <f t="shared" si="589"/>
        <v>0</v>
      </c>
      <c r="BG382" s="516">
        <f t="shared" si="589"/>
        <v>0</v>
      </c>
      <c r="BH382" s="516">
        <f t="shared" si="589"/>
        <v>0</v>
      </c>
    </row>
    <row r="383" spans="1:60" s="492" customFormat="1" ht="12.9" customHeight="1" x14ac:dyDescent="0.3">
      <c r="A383" s="516"/>
      <c r="B383" s="679"/>
      <c r="C383" s="685"/>
      <c r="D383" s="610" t="s">
        <v>671</v>
      </c>
      <c r="E383" s="516" t="str">
        <f xml:space="preserve"> E$377</f>
        <v>CIT Base pre-depreciation</v>
      </c>
      <c r="F383" s="516">
        <f t="shared" ref="F383:J383" si="590" xml:space="preserve"> F$377</f>
        <v>0</v>
      </c>
      <c r="G383" s="516" t="str">
        <f t="shared" si="590"/>
        <v>$ mn</v>
      </c>
      <c r="H383" s="516">
        <f t="shared" si="590"/>
        <v>0</v>
      </c>
      <c r="I383" s="516">
        <f t="shared" ca="1" si="590"/>
        <v>17977.888776457065</v>
      </c>
      <c r="J383" s="516">
        <f t="shared" si="590"/>
        <v>0</v>
      </c>
      <c r="K383" s="516">
        <f ca="1">IF(K377&lt;0,-K377,K377)</f>
        <v>0</v>
      </c>
      <c r="L383" s="516">
        <f t="shared" ref="L383:BH383" ca="1" si="591">IF(L377&lt;0,-L377,L377)</f>
        <v>0</v>
      </c>
      <c r="M383" s="516">
        <f t="shared" ca="1" si="591"/>
        <v>0</v>
      </c>
      <c r="N383" s="516">
        <f t="shared" ca="1" si="591"/>
        <v>0</v>
      </c>
      <c r="O383" s="516">
        <f t="shared" ca="1" si="591"/>
        <v>0</v>
      </c>
      <c r="P383" s="516">
        <f t="shared" ca="1" si="591"/>
        <v>0</v>
      </c>
      <c r="Q383" s="516">
        <f t="shared" ca="1" si="591"/>
        <v>0</v>
      </c>
      <c r="R383" s="516">
        <f t="shared" ca="1" si="591"/>
        <v>0</v>
      </c>
      <c r="S383" s="516">
        <f t="shared" ca="1" si="591"/>
        <v>0</v>
      </c>
      <c r="T383" s="516">
        <f t="shared" ca="1" si="591"/>
        <v>174.50745869846972</v>
      </c>
      <c r="U383" s="516">
        <f t="shared" ca="1" si="591"/>
        <v>578.55923523243757</v>
      </c>
      <c r="V383" s="516">
        <f t="shared" ca="1" si="591"/>
        <v>590.13041993708634</v>
      </c>
      <c r="W383" s="516">
        <f t="shared" ca="1" si="591"/>
        <v>601.933028335828</v>
      </c>
      <c r="X383" s="516">
        <f t="shared" ca="1" si="591"/>
        <v>613.97168890254443</v>
      </c>
      <c r="Y383" s="516">
        <f t="shared" ca="1" si="591"/>
        <v>626.25112268059547</v>
      </c>
      <c r="Z383" s="516">
        <f t="shared" ca="1" si="591"/>
        <v>638.77614513420735</v>
      </c>
      <c r="AA383" s="516">
        <f t="shared" ca="1" si="591"/>
        <v>651.15037940668128</v>
      </c>
      <c r="AB383" s="516">
        <f t="shared" ca="1" si="591"/>
        <v>661.44950859285518</v>
      </c>
      <c r="AC383" s="516">
        <f t="shared" ca="1" si="591"/>
        <v>624.33275561304549</v>
      </c>
      <c r="AD383" s="516">
        <f t="shared" ca="1" si="591"/>
        <v>530.99414625992392</v>
      </c>
      <c r="AE383" s="516">
        <f t="shared" ca="1" si="591"/>
        <v>535.90375544654989</v>
      </c>
      <c r="AF383" s="516">
        <f t="shared" ca="1" si="591"/>
        <v>540.74432274415949</v>
      </c>
      <c r="AG383" s="516">
        <f t="shared" ca="1" si="591"/>
        <v>545.5108810769334</v>
      </c>
      <c r="AH383" s="516">
        <f t="shared" ca="1" si="591"/>
        <v>550.19836234038758</v>
      </c>
      <c r="AI383" s="516">
        <f t="shared" ca="1" si="591"/>
        <v>580.30208129309995</v>
      </c>
      <c r="AJ383" s="516">
        <f t="shared" ca="1" si="591"/>
        <v>585.81965100469756</v>
      </c>
      <c r="AK383" s="516">
        <f t="shared" ca="1" si="591"/>
        <v>591.23929093595245</v>
      </c>
      <c r="AL383" s="516">
        <f t="shared" ca="1" si="591"/>
        <v>596.55072654579863</v>
      </c>
      <c r="AM383" s="516">
        <f t="shared" ca="1" si="591"/>
        <v>601.74227229956273</v>
      </c>
      <c r="AN383" s="516">
        <f t="shared" ca="1" si="591"/>
        <v>606.80028451003488</v>
      </c>
      <c r="AO383" s="516">
        <f t="shared" ca="1" si="591"/>
        <v>616.93730466421221</v>
      </c>
      <c r="AP383" s="516">
        <f t="shared" ca="1" si="591"/>
        <v>628.5555663910086</v>
      </c>
      <c r="AQ383" s="516">
        <f t="shared" ca="1" si="591"/>
        <v>640.3439632391536</v>
      </c>
      <c r="AR383" s="516">
        <f t="shared" ca="1" si="591"/>
        <v>652.28037681645083</v>
      </c>
      <c r="AS383" s="516">
        <f t="shared" ca="1" si="591"/>
        <v>664.32273572905149</v>
      </c>
      <c r="AT383" s="516">
        <f t="shared" ca="1" si="591"/>
        <v>676.38237237466456</v>
      </c>
      <c r="AU383" s="516">
        <f t="shared" ca="1" si="591"/>
        <v>688.23088920747227</v>
      </c>
      <c r="AV383" s="516">
        <f t="shared" ca="1" si="591"/>
        <v>698.94202999430968</v>
      </c>
      <c r="AW383" s="516">
        <f t="shared" ca="1" si="591"/>
        <v>690.70118911237</v>
      </c>
      <c r="AX383" s="516">
        <f t="shared" ca="1" si="591"/>
        <v>5.6751680624754046</v>
      </c>
      <c r="AY383" s="516">
        <f t="shared" ca="1" si="591"/>
        <v>0</v>
      </c>
      <c r="AZ383" s="516">
        <f t="shared" ca="1" si="591"/>
        <v>0</v>
      </c>
      <c r="BA383" s="516">
        <f t="shared" ca="1" si="591"/>
        <v>0</v>
      </c>
      <c r="BB383" s="516">
        <f t="shared" ca="1" si="591"/>
        <v>0</v>
      </c>
      <c r="BC383" s="516">
        <f t="shared" ca="1" si="591"/>
        <v>0</v>
      </c>
      <c r="BD383" s="516">
        <f t="shared" ca="1" si="591"/>
        <v>0</v>
      </c>
      <c r="BE383" s="516">
        <f t="shared" ca="1" si="591"/>
        <v>0</v>
      </c>
      <c r="BF383" s="516">
        <f t="shared" ca="1" si="591"/>
        <v>0</v>
      </c>
      <c r="BG383" s="516">
        <f t="shared" ca="1" si="591"/>
        <v>0</v>
      </c>
      <c r="BH383" s="516">
        <f t="shared" ca="1" si="591"/>
        <v>0</v>
      </c>
    </row>
    <row r="384" spans="1:60" s="492" customFormat="1" ht="12.75" customHeight="1" x14ac:dyDescent="0.3">
      <c r="A384" s="516"/>
      <c r="B384" s="679"/>
      <c r="C384" s="685"/>
      <c r="D384" s="610" t="s">
        <v>671</v>
      </c>
      <c r="E384" s="516" t="str">
        <f xml:space="preserve"> E$363</f>
        <v>Chargeable depreciation</v>
      </c>
      <c r="F384" s="516">
        <f t="shared" ref="F384:BH384" si="592" xml:space="preserve"> F$363</f>
        <v>0</v>
      </c>
      <c r="G384" s="516" t="str">
        <f t="shared" si="592"/>
        <v>$ mn</v>
      </c>
      <c r="H384" s="516">
        <f t="shared" si="592"/>
        <v>0</v>
      </c>
      <c r="I384" s="516">
        <f t="shared" si="592"/>
        <v>3870.8397989668792</v>
      </c>
      <c r="J384" s="516">
        <f t="shared" si="592"/>
        <v>0</v>
      </c>
      <c r="K384" s="516">
        <f t="shared" si="592"/>
        <v>0</v>
      </c>
      <c r="L384" s="516">
        <f t="shared" si="592"/>
        <v>0</v>
      </c>
      <c r="M384" s="516">
        <f t="shared" si="592"/>
        <v>0</v>
      </c>
      <c r="N384" s="516">
        <f t="shared" si="592"/>
        <v>0</v>
      </c>
      <c r="O384" s="516">
        <f t="shared" si="592"/>
        <v>0</v>
      </c>
      <c r="P384" s="516">
        <f t="shared" si="592"/>
        <v>0</v>
      </c>
      <c r="Q384" s="516">
        <f t="shared" si="592"/>
        <v>0</v>
      </c>
      <c r="R384" s="516">
        <f t="shared" si="592"/>
        <v>0</v>
      </c>
      <c r="S384" s="516">
        <f t="shared" si="592"/>
        <v>0</v>
      </c>
      <c r="T384" s="516">
        <f t="shared" si="592"/>
        <v>3148.0478134641048</v>
      </c>
      <c r="U384" s="516">
        <f t="shared" si="592"/>
        <v>144.55839710055477</v>
      </c>
      <c r="V384" s="516">
        <f t="shared" si="592"/>
        <v>144.55839710055477</v>
      </c>
      <c r="W384" s="516">
        <f t="shared" si="592"/>
        <v>144.55839710055477</v>
      </c>
      <c r="X384" s="516">
        <f t="shared" si="592"/>
        <v>144.55839710055477</v>
      </c>
      <c r="Y384" s="516">
        <f t="shared" si="592"/>
        <v>144.55839710055477</v>
      </c>
      <c r="Z384" s="516">
        <f t="shared" si="592"/>
        <v>0</v>
      </c>
      <c r="AA384" s="516">
        <f t="shared" si="592"/>
        <v>0</v>
      </c>
      <c r="AB384" s="516">
        <f t="shared" si="592"/>
        <v>0</v>
      </c>
      <c r="AC384" s="516">
        <f t="shared" si="592"/>
        <v>0</v>
      </c>
      <c r="AD384" s="516">
        <f t="shared" si="592"/>
        <v>0</v>
      </c>
      <c r="AE384" s="516">
        <f t="shared" si="592"/>
        <v>0</v>
      </c>
      <c r="AF384" s="516">
        <f t="shared" si="592"/>
        <v>0</v>
      </c>
      <c r="AG384" s="516">
        <f t="shared" si="592"/>
        <v>0</v>
      </c>
      <c r="AH384" s="516">
        <f t="shared" si="592"/>
        <v>0</v>
      </c>
      <c r="AI384" s="516">
        <f t="shared" si="592"/>
        <v>0</v>
      </c>
      <c r="AJ384" s="516">
        <f t="shared" si="592"/>
        <v>0</v>
      </c>
      <c r="AK384" s="516">
        <f t="shared" si="592"/>
        <v>0</v>
      </c>
      <c r="AL384" s="516">
        <f t="shared" si="592"/>
        <v>0</v>
      </c>
      <c r="AM384" s="516">
        <f t="shared" si="592"/>
        <v>0</v>
      </c>
      <c r="AN384" s="516">
        <f t="shared" si="592"/>
        <v>0</v>
      </c>
      <c r="AO384" s="516">
        <f t="shared" si="592"/>
        <v>0</v>
      </c>
      <c r="AP384" s="516">
        <f t="shared" si="592"/>
        <v>0</v>
      </c>
      <c r="AQ384" s="516">
        <f t="shared" si="592"/>
        <v>0</v>
      </c>
      <c r="AR384" s="516">
        <f t="shared" si="592"/>
        <v>0</v>
      </c>
      <c r="AS384" s="516">
        <f t="shared" si="592"/>
        <v>0</v>
      </c>
      <c r="AT384" s="516">
        <f t="shared" si="592"/>
        <v>0</v>
      </c>
      <c r="AU384" s="516">
        <f t="shared" si="592"/>
        <v>0</v>
      </c>
      <c r="AV384" s="516">
        <f t="shared" si="592"/>
        <v>0</v>
      </c>
      <c r="AW384" s="516">
        <f t="shared" si="592"/>
        <v>0</v>
      </c>
      <c r="AX384" s="516">
        <f t="shared" si="592"/>
        <v>0</v>
      </c>
      <c r="AY384" s="516">
        <f t="shared" si="592"/>
        <v>0</v>
      </c>
      <c r="AZ384" s="516">
        <f t="shared" si="592"/>
        <v>0</v>
      </c>
      <c r="BA384" s="516">
        <f t="shared" si="592"/>
        <v>0</v>
      </c>
      <c r="BB384" s="516">
        <f t="shared" si="592"/>
        <v>0</v>
      </c>
      <c r="BC384" s="516">
        <f t="shared" si="592"/>
        <v>0</v>
      </c>
      <c r="BD384" s="516">
        <f t="shared" si="592"/>
        <v>0</v>
      </c>
      <c r="BE384" s="516">
        <f t="shared" si="592"/>
        <v>0</v>
      </c>
      <c r="BF384" s="516">
        <f t="shared" si="592"/>
        <v>0</v>
      </c>
      <c r="BG384" s="516">
        <f t="shared" si="592"/>
        <v>0</v>
      </c>
      <c r="BH384" s="516">
        <f t="shared" si="592"/>
        <v>0</v>
      </c>
    </row>
    <row r="385" spans="1:60" s="493" customFormat="1" ht="12.9" customHeight="1" x14ac:dyDescent="0.3">
      <c r="A385" s="516"/>
      <c r="B385" s="679"/>
      <c r="C385" s="685"/>
      <c r="D385" s="610"/>
      <c r="E385" s="516" t="s">
        <v>801</v>
      </c>
      <c r="F385" s="516"/>
      <c r="G385" s="516" t="s">
        <v>74</v>
      </c>
      <c r="H385" s="516"/>
      <c r="I385" s="516"/>
      <c r="K385" s="516">
        <f ca="1" xml:space="preserve"> K381 + K382 - K383 - K384</f>
        <v>0</v>
      </c>
      <c r="L385" s="516">
        <f t="shared" ref="L385:BH385" ca="1" si="593" xml:space="preserve"> L381 + L382 - L383 - L384</f>
        <v>0</v>
      </c>
      <c r="M385" s="516">
        <f t="shared" ca="1" si="593"/>
        <v>0</v>
      </c>
      <c r="N385" s="516">
        <f t="shared" ca="1" si="593"/>
        <v>0</v>
      </c>
      <c r="O385" s="516">
        <f t="shared" ca="1" si="593"/>
        <v>0</v>
      </c>
      <c r="P385" s="516">
        <f t="shared" ca="1" si="593"/>
        <v>0</v>
      </c>
      <c r="Q385" s="516">
        <f t="shared" ca="1" si="593"/>
        <v>0</v>
      </c>
      <c r="R385" s="516">
        <f t="shared" ca="1" si="593"/>
        <v>0</v>
      </c>
      <c r="S385" s="516">
        <f t="shared" ca="1" si="593"/>
        <v>0</v>
      </c>
      <c r="T385" s="516">
        <f t="shared" ca="1" si="593"/>
        <v>-2996.2950009286837</v>
      </c>
      <c r="U385" s="516">
        <f t="shared" ca="1" si="593"/>
        <v>-2911.2193328051517</v>
      </c>
      <c r="V385" s="516">
        <f t="shared" ca="1" si="593"/>
        <v>-2821.550983377138</v>
      </c>
      <c r="W385" s="516">
        <f t="shared" ca="1" si="593"/>
        <v>-2727.198099018553</v>
      </c>
      <c r="X385" s="516">
        <f t="shared" ca="1" si="593"/>
        <v>-2628.0669890307854</v>
      </c>
      <c r="Y385" s="516">
        <f t="shared" ca="1" si="593"/>
        <v>-2524.0620889012512</v>
      </c>
      <c r="Z385" s="516">
        <f t="shared" ca="1" si="593"/>
        <v>-2270.5275257265603</v>
      </c>
      <c r="AA385" s="516">
        <f t="shared" ca="1" si="593"/>
        <v>-2011.5209826581654</v>
      </c>
      <c r="AB385" s="516">
        <f t="shared" ca="1" si="593"/>
        <v>-1744.6104303264428</v>
      </c>
      <c r="AC385" s="516">
        <f t="shared" ca="1" si="593"/>
        <v>-1422.015923796419</v>
      </c>
      <c r="AD385" s="516">
        <f t="shared" ca="1" si="593"/>
        <v>-987.14426267041222</v>
      </c>
      <c r="AE385" s="516">
        <f t="shared" ca="1" si="593"/>
        <v>-537.86489458331266</v>
      </c>
      <c r="AF385" s="516">
        <f t="shared" ca="1" si="593"/>
        <v>-73.722431323149749</v>
      </c>
      <c r="AG385" s="516">
        <f t="shared" ca="1" si="593"/>
        <v>405.75120932432583</v>
      </c>
      <c r="AH385" s="516">
        <f t="shared" ca="1" si="593"/>
        <v>495.28584981850963</v>
      </c>
      <c r="AI385" s="516">
        <f t="shared" ca="1" si="593"/>
        <v>486.0918151089752</v>
      </c>
      <c r="AJ385" s="516">
        <f t="shared" ca="1" si="593"/>
        <v>501.90212332541887</v>
      </c>
      <c r="AK385" s="516">
        <f t="shared" ca="1" si="593"/>
        <v>518.23691888076644</v>
      </c>
      <c r="AL385" s="516">
        <f t="shared" ca="1" si="593"/>
        <v>535.1150074672546</v>
      </c>
      <c r="AM385" s="516">
        <f t="shared" ca="1" si="593"/>
        <v>552.55677639375176</v>
      </c>
      <c r="AN385" s="516">
        <f t="shared" ca="1" si="593"/>
        <v>570.58474515714568</v>
      </c>
      <c r="AO385" s="516">
        <f t="shared" ca="1" si="593"/>
        <v>583.99542559631232</v>
      </c>
      <c r="AP385" s="516">
        <f t="shared" ca="1" si="593"/>
        <v>596.39581847472618</v>
      </c>
      <c r="AQ385" s="516">
        <f t="shared" ca="1" si="593"/>
        <v>609.10644932389607</v>
      </c>
      <c r="AR385" s="516">
        <f t="shared" ca="1" si="593"/>
        <v>622.15904399785973</v>
      </c>
      <c r="AS385" s="516">
        <f t="shared" ca="1" si="593"/>
        <v>635.60547350154536</v>
      </c>
      <c r="AT385" s="516">
        <f t="shared" ca="1" si="593"/>
        <v>649.54440104054424</v>
      </c>
      <c r="AU385" s="516">
        <f t="shared" ca="1" si="593"/>
        <v>664.21441967604051</v>
      </c>
      <c r="AV385" s="516">
        <f t="shared" ca="1" si="593"/>
        <v>680.55218506687356</v>
      </c>
      <c r="AW385" s="516">
        <f t="shared" ca="1" si="593"/>
        <v>716.38291025003696</v>
      </c>
      <c r="AX385" s="516">
        <f t="shared" ca="1" si="593"/>
        <v>-5.6751680624754046</v>
      </c>
      <c r="AY385" s="516">
        <f t="shared" ca="1" si="593"/>
        <v>-5.6751680624754046</v>
      </c>
      <c r="AZ385" s="516">
        <f t="shared" ca="1" si="593"/>
        <v>-5.6751680624754046</v>
      </c>
      <c r="BA385" s="516">
        <f t="shared" ca="1" si="593"/>
        <v>-5.6751680624754046</v>
      </c>
      <c r="BB385" s="516">
        <f t="shared" ca="1" si="593"/>
        <v>-5.6751680624754046</v>
      </c>
      <c r="BC385" s="516">
        <f t="shared" ca="1" si="593"/>
        <v>-5.6751680624754046</v>
      </c>
      <c r="BD385" s="516">
        <f t="shared" ca="1" si="593"/>
        <v>-5.6751680624754046</v>
      </c>
      <c r="BE385" s="516">
        <f t="shared" ca="1" si="593"/>
        <v>-5.6751680624754046</v>
      </c>
      <c r="BF385" s="516">
        <f t="shared" ca="1" si="593"/>
        <v>-5.6751680624754046</v>
      </c>
      <c r="BG385" s="516">
        <f t="shared" ca="1" si="593"/>
        <v>-5.6751680624754046</v>
      </c>
      <c r="BH385" s="516">
        <f t="shared" ca="1" si="593"/>
        <v>-5.6751680624754046</v>
      </c>
    </row>
    <row r="386" spans="1:60" s="508" customFormat="1" ht="12.9" customHeight="1" x14ac:dyDescent="0.3">
      <c r="A386" s="474"/>
      <c r="B386" s="694"/>
      <c r="C386" s="695"/>
      <c r="D386" s="696"/>
      <c r="E386" s="474" t="s">
        <v>799</v>
      </c>
      <c r="F386" s="474"/>
      <c r="G386" s="474" t="s">
        <v>74</v>
      </c>
      <c r="H386" s="474"/>
      <c r="I386" s="474">
        <f ca="1" xml:space="preserve"> SUM(K386:BH386)</f>
        <v>1964.6961144807967</v>
      </c>
      <c r="J386" s="474"/>
      <c r="K386" s="474">
        <f t="shared" ref="K386:AP386" ca="1" si="594">IF(K385&lt;0,0,K385*$F$380)</f>
        <v>0</v>
      </c>
      <c r="L386" s="474">
        <f t="shared" ca="1" si="594"/>
        <v>0</v>
      </c>
      <c r="M386" s="474">
        <f t="shared" ca="1" si="594"/>
        <v>0</v>
      </c>
      <c r="N386" s="474">
        <f t="shared" ca="1" si="594"/>
        <v>0</v>
      </c>
      <c r="O386" s="474">
        <f t="shared" ca="1" si="594"/>
        <v>0</v>
      </c>
      <c r="P386" s="474">
        <f t="shared" ca="1" si="594"/>
        <v>0</v>
      </c>
      <c r="Q386" s="474">
        <f t="shared" ca="1" si="594"/>
        <v>0</v>
      </c>
      <c r="R386" s="474">
        <f t="shared" ca="1" si="594"/>
        <v>0</v>
      </c>
      <c r="S386" s="474">
        <f t="shared" ca="1" si="594"/>
        <v>0</v>
      </c>
      <c r="T386" s="474">
        <f t="shared" ca="1" si="594"/>
        <v>0</v>
      </c>
      <c r="U386" s="474">
        <f t="shared" ca="1" si="594"/>
        <v>0</v>
      </c>
      <c r="V386" s="474">
        <f t="shared" ca="1" si="594"/>
        <v>0</v>
      </c>
      <c r="W386" s="474">
        <f t="shared" ca="1" si="594"/>
        <v>0</v>
      </c>
      <c r="X386" s="474">
        <f t="shared" ca="1" si="594"/>
        <v>0</v>
      </c>
      <c r="Y386" s="474">
        <f t="shared" ca="1" si="594"/>
        <v>0</v>
      </c>
      <c r="Z386" s="474">
        <f t="shared" ca="1" si="594"/>
        <v>0</v>
      </c>
      <c r="AA386" s="474">
        <f t="shared" ca="1" si="594"/>
        <v>0</v>
      </c>
      <c r="AB386" s="474">
        <f t="shared" ca="1" si="594"/>
        <v>0</v>
      </c>
      <c r="AC386" s="474">
        <f t="shared" ca="1" si="594"/>
        <v>0</v>
      </c>
      <c r="AD386" s="474">
        <f t="shared" ca="1" si="594"/>
        <v>0</v>
      </c>
      <c r="AE386" s="474">
        <f t="shared" ca="1" si="594"/>
        <v>0</v>
      </c>
      <c r="AF386" s="474">
        <f t="shared" ca="1" si="594"/>
        <v>0</v>
      </c>
      <c r="AG386" s="474">
        <f t="shared" ca="1" si="594"/>
        <v>81.150241864865166</v>
      </c>
      <c r="AH386" s="474">
        <f t="shared" ca="1" si="594"/>
        <v>99.057169963701938</v>
      </c>
      <c r="AI386" s="474">
        <f t="shared" ca="1" si="594"/>
        <v>97.218363021795042</v>
      </c>
      <c r="AJ386" s="474">
        <f t="shared" ca="1" si="594"/>
        <v>100.38042466508378</v>
      </c>
      <c r="AK386" s="474">
        <f t="shared" ca="1" si="594"/>
        <v>103.64738377615329</v>
      </c>
      <c r="AL386" s="474">
        <f t="shared" ca="1" si="594"/>
        <v>107.02300149345092</v>
      </c>
      <c r="AM386" s="474">
        <f t="shared" ca="1" si="594"/>
        <v>110.51135527875036</v>
      </c>
      <c r="AN386" s="474">
        <f t="shared" ca="1" si="594"/>
        <v>114.11694903142914</v>
      </c>
      <c r="AO386" s="474">
        <f t="shared" ca="1" si="594"/>
        <v>116.79908511926247</v>
      </c>
      <c r="AP386" s="474">
        <f t="shared" ca="1" si="594"/>
        <v>119.27916369494524</v>
      </c>
      <c r="AQ386" s="474">
        <f t="shared" ref="AQ386:BH386" ca="1" si="595">IF(AQ385&lt;0,0,AQ385*$F$380)</f>
        <v>121.82128986477922</v>
      </c>
      <c r="AR386" s="474">
        <f t="shared" ca="1" si="595"/>
        <v>124.43180879957195</v>
      </c>
      <c r="AS386" s="474">
        <f t="shared" ca="1" si="595"/>
        <v>127.12109470030907</v>
      </c>
      <c r="AT386" s="474">
        <f t="shared" ca="1" si="595"/>
        <v>129.90888020810885</v>
      </c>
      <c r="AU386" s="474">
        <f t="shared" ca="1" si="595"/>
        <v>132.84288393520811</v>
      </c>
      <c r="AV386" s="474">
        <f t="shared" ca="1" si="595"/>
        <v>136.11043701337471</v>
      </c>
      <c r="AW386" s="474">
        <f t="shared" ca="1" si="595"/>
        <v>143.27658205000739</v>
      </c>
      <c r="AX386" s="474">
        <f t="shared" ca="1" si="595"/>
        <v>0</v>
      </c>
      <c r="AY386" s="474">
        <f t="shared" ca="1" si="595"/>
        <v>0</v>
      </c>
      <c r="AZ386" s="474">
        <f t="shared" ca="1" si="595"/>
        <v>0</v>
      </c>
      <c r="BA386" s="474">
        <f t="shared" ca="1" si="595"/>
        <v>0</v>
      </c>
      <c r="BB386" s="474">
        <f t="shared" ca="1" si="595"/>
        <v>0</v>
      </c>
      <c r="BC386" s="474">
        <f t="shared" ca="1" si="595"/>
        <v>0</v>
      </c>
      <c r="BD386" s="474">
        <f t="shared" ca="1" si="595"/>
        <v>0</v>
      </c>
      <c r="BE386" s="474">
        <f t="shared" ca="1" si="595"/>
        <v>0</v>
      </c>
      <c r="BF386" s="474">
        <f t="shared" ca="1" si="595"/>
        <v>0</v>
      </c>
      <c r="BG386" s="474">
        <f t="shared" ca="1" si="595"/>
        <v>0</v>
      </c>
      <c r="BH386" s="474">
        <f t="shared" ca="1" si="595"/>
        <v>0</v>
      </c>
    </row>
    <row r="387" spans="1:60" s="609" customFormat="1" ht="12.9" customHeight="1" x14ac:dyDescent="0.3">
      <c r="A387" s="566"/>
      <c r="B387" s="749"/>
      <c r="C387" s="750"/>
      <c r="D387" s="608"/>
      <c r="E387" s="609" t="s">
        <v>802</v>
      </c>
      <c r="G387" s="609" t="s">
        <v>74</v>
      </c>
      <c r="K387" s="609">
        <f t="shared" ref="K387:S387" ca="1" si="596">K385 - K386</f>
        <v>0</v>
      </c>
      <c r="L387" s="609">
        <f t="shared" ca="1" si="596"/>
        <v>0</v>
      </c>
      <c r="M387" s="609">
        <f t="shared" ca="1" si="596"/>
        <v>0</v>
      </c>
      <c r="N387" s="609">
        <f t="shared" ca="1" si="596"/>
        <v>0</v>
      </c>
      <c r="O387" s="609">
        <f t="shared" ca="1" si="596"/>
        <v>0</v>
      </c>
      <c r="P387" s="609">
        <f t="shared" ca="1" si="596"/>
        <v>0</v>
      </c>
      <c r="Q387" s="609">
        <f t="shared" ca="1" si="596"/>
        <v>0</v>
      </c>
      <c r="R387" s="609">
        <f t="shared" ca="1" si="596"/>
        <v>0</v>
      </c>
      <c r="S387" s="609">
        <f t="shared" ca="1" si="596"/>
        <v>0</v>
      </c>
      <c r="T387" s="609">
        <f ca="1">T385 - T386</f>
        <v>-2996.2950009286837</v>
      </c>
      <c r="U387" s="609">
        <f t="shared" ref="U387:BH387" ca="1" si="597">U385 - U386</f>
        <v>-2911.2193328051517</v>
      </c>
      <c r="V387" s="609">
        <f t="shared" ca="1" si="597"/>
        <v>-2821.550983377138</v>
      </c>
      <c r="W387" s="609">
        <f t="shared" ca="1" si="597"/>
        <v>-2727.198099018553</v>
      </c>
      <c r="X387" s="609">
        <f t="shared" ca="1" si="597"/>
        <v>-2628.0669890307854</v>
      </c>
      <c r="Y387" s="609">
        <f t="shared" ca="1" si="597"/>
        <v>-2524.0620889012512</v>
      </c>
      <c r="Z387" s="609">
        <f t="shared" ca="1" si="597"/>
        <v>-2270.5275257265603</v>
      </c>
      <c r="AA387" s="609">
        <f t="shared" ca="1" si="597"/>
        <v>-2011.5209826581654</v>
      </c>
      <c r="AB387" s="609">
        <f t="shared" ca="1" si="597"/>
        <v>-1744.6104303264428</v>
      </c>
      <c r="AC387" s="609">
        <f t="shared" ca="1" si="597"/>
        <v>-1422.015923796419</v>
      </c>
      <c r="AD387" s="609">
        <f t="shared" ca="1" si="597"/>
        <v>-987.14426267041222</v>
      </c>
      <c r="AE387" s="609">
        <f t="shared" ca="1" si="597"/>
        <v>-537.86489458331266</v>
      </c>
      <c r="AF387" s="609">
        <f t="shared" ca="1" si="597"/>
        <v>-73.722431323149749</v>
      </c>
      <c r="AG387" s="609">
        <f t="shared" ca="1" si="597"/>
        <v>324.60096745946066</v>
      </c>
      <c r="AH387" s="609">
        <f t="shared" ca="1" si="597"/>
        <v>396.22867985480769</v>
      </c>
      <c r="AI387" s="609">
        <f t="shared" ca="1" si="597"/>
        <v>388.87345208718017</v>
      </c>
      <c r="AJ387" s="609">
        <f t="shared" ca="1" si="597"/>
        <v>401.52169866033512</v>
      </c>
      <c r="AK387" s="609">
        <f t="shared" ca="1" si="597"/>
        <v>414.58953510461316</v>
      </c>
      <c r="AL387" s="609">
        <f t="shared" ca="1" si="597"/>
        <v>428.09200597380368</v>
      </c>
      <c r="AM387" s="609">
        <f t="shared" ca="1" si="597"/>
        <v>442.04542111500143</v>
      </c>
      <c r="AN387" s="609">
        <f t="shared" ca="1" si="597"/>
        <v>456.46779612571652</v>
      </c>
      <c r="AO387" s="609">
        <f t="shared" ca="1" si="597"/>
        <v>467.19634047704983</v>
      </c>
      <c r="AP387" s="609">
        <f t="shared" ca="1" si="597"/>
        <v>477.11665477978096</v>
      </c>
      <c r="AQ387" s="609">
        <f t="shared" ca="1" si="597"/>
        <v>487.28515945911687</v>
      </c>
      <c r="AR387" s="609">
        <f t="shared" ca="1" si="597"/>
        <v>497.72723519828776</v>
      </c>
      <c r="AS387" s="609">
        <f t="shared" ca="1" si="597"/>
        <v>508.48437880123629</v>
      </c>
      <c r="AT387" s="609">
        <f t="shared" ca="1" si="597"/>
        <v>519.63552083243542</v>
      </c>
      <c r="AU387" s="609">
        <f t="shared" ca="1" si="597"/>
        <v>531.37153574083243</v>
      </c>
      <c r="AV387" s="609">
        <f t="shared" ca="1" si="597"/>
        <v>544.44174805349883</v>
      </c>
      <c r="AW387" s="609">
        <f t="shared" ca="1" si="597"/>
        <v>573.10632820002957</v>
      </c>
      <c r="AX387" s="609">
        <f t="shared" ca="1" si="597"/>
        <v>-5.6751680624754046</v>
      </c>
      <c r="AY387" s="609">
        <f t="shared" ca="1" si="597"/>
        <v>-5.6751680624754046</v>
      </c>
      <c r="AZ387" s="609">
        <f t="shared" ca="1" si="597"/>
        <v>-5.6751680624754046</v>
      </c>
      <c r="BA387" s="609">
        <f t="shared" ca="1" si="597"/>
        <v>-5.6751680624754046</v>
      </c>
      <c r="BB387" s="609">
        <f t="shared" ca="1" si="597"/>
        <v>-5.6751680624754046</v>
      </c>
      <c r="BC387" s="609">
        <f t="shared" ca="1" si="597"/>
        <v>-5.6751680624754046</v>
      </c>
      <c r="BD387" s="609">
        <f t="shared" ca="1" si="597"/>
        <v>-5.6751680624754046</v>
      </c>
      <c r="BE387" s="609">
        <f t="shared" ca="1" si="597"/>
        <v>-5.6751680624754046</v>
      </c>
      <c r="BF387" s="609">
        <f t="shared" ca="1" si="597"/>
        <v>-5.6751680624754046</v>
      </c>
      <c r="BG387" s="609">
        <f t="shared" ca="1" si="597"/>
        <v>-5.6751680624754046</v>
      </c>
      <c r="BH387" s="609">
        <f t="shared" ca="1" si="597"/>
        <v>-5.6751680624754046</v>
      </c>
    </row>
    <row r="388" spans="1:60" s="492" customFormat="1" ht="12.9" customHeight="1" x14ac:dyDescent="0.3">
      <c r="A388" s="493"/>
      <c r="B388" s="744"/>
      <c r="C388" s="745"/>
      <c r="D388" s="746"/>
    </row>
    <row r="389" spans="1:60" s="492" customFormat="1" ht="12.9" customHeight="1" x14ac:dyDescent="0.3">
      <c r="A389" s="470" t="s">
        <v>803</v>
      </c>
      <c r="B389" s="677"/>
      <c r="C389" s="678"/>
      <c r="D389" s="524"/>
      <c r="E389" s="470"/>
      <c r="F389" s="470"/>
      <c r="G389" s="470"/>
      <c r="H389" s="470"/>
      <c r="I389" s="470"/>
      <c r="J389" s="470"/>
      <c r="K389" s="470"/>
      <c r="L389" s="470"/>
      <c r="M389" s="470"/>
      <c r="N389" s="470"/>
      <c r="O389" s="470"/>
      <c r="P389" s="470"/>
      <c r="Q389" s="470"/>
      <c r="R389" s="470"/>
      <c r="S389" s="470"/>
      <c r="T389" s="470"/>
      <c r="U389" s="470"/>
      <c r="V389" s="470"/>
      <c r="W389" s="470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70"/>
      <c r="AK389" s="470"/>
      <c r="AL389" s="470"/>
      <c r="AM389" s="470"/>
      <c r="AN389" s="470"/>
      <c r="AO389" s="470"/>
      <c r="AP389" s="470"/>
      <c r="AQ389" s="470"/>
      <c r="AR389" s="470"/>
      <c r="AS389" s="470"/>
      <c r="AT389" s="470"/>
      <c r="AU389" s="470"/>
      <c r="AV389" s="470"/>
      <c r="AW389" s="470"/>
      <c r="AX389" s="470"/>
      <c r="AY389" s="470"/>
      <c r="AZ389" s="470"/>
      <c r="BA389" s="470"/>
      <c r="BB389" s="470"/>
      <c r="BC389" s="470"/>
      <c r="BD389" s="470"/>
      <c r="BE389" s="470"/>
      <c r="BF389" s="470"/>
      <c r="BG389" s="470"/>
      <c r="BH389" s="470"/>
    </row>
    <row r="390" spans="1:60" s="492" customFormat="1" ht="12.9" customHeight="1" x14ac:dyDescent="0.3">
      <c r="A390" s="471"/>
      <c r="B390" s="751"/>
      <c r="C390" s="752"/>
      <c r="D390" s="531"/>
      <c r="E390" s="471"/>
      <c r="F390" s="471"/>
      <c r="G390" s="471"/>
      <c r="H390" s="471"/>
      <c r="I390" s="471"/>
      <c r="J390" s="471"/>
      <c r="K390" s="471"/>
      <c r="L390" s="471"/>
      <c r="M390" s="471"/>
      <c r="N390" s="471"/>
      <c r="O390" s="471"/>
      <c r="P390" s="471"/>
      <c r="Q390" s="471"/>
      <c r="R390" s="471"/>
      <c r="S390" s="471"/>
      <c r="T390" s="471"/>
      <c r="U390" s="471"/>
      <c r="V390" s="471"/>
      <c r="W390" s="471"/>
      <c r="X390" s="471"/>
      <c r="Y390" s="471"/>
      <c r="Z390" s="471"/>
      <c r="AA390" s="471"/>
      <c r="AB390" s="471"/>
      <c r="AC390" s="471"/>
      <c r="AD390" s="471"/>
      <c r="AE390" s="471"/>
      <c r="AF390" s="471"/>
      <c r="AG390" s="471"/>
      <c r="AH390" s="471"/>
      <c r="AI390" s="471"/>
      <c r="AJ390" s="471"/>
      <c r="AK390" s="471"/>
      <c r="AL390" s="471"/>
      <c r="AM390" s="471"/>
      <c r="AN390" s="471"/>
      <c r="AO390" s="471"/>
      <c r="AP390" s="471"/>
      <c r="AQ390" s="471"/>
      <c r="AR390" s="471"/>
      <c r="AS390" s="471"/>
      <c r="AT390" s="471"/>
      <c r="AU390" s="471"/>
      <c r="AV390" s="471"/>
      <c r="AW390" s="471"/>
      <c r="AX390" s="471"/>
      <c r="AY390" s="471"/>
      <c r="AZ390" s="471"/>
      <c r="BA390" s="471"/>
      <c r="BB390" s="471"/>
      <c r="BC390" s="471"/>
      <c r="BD390" s="471"/>
      <c r="BE390" s="471"/>
      <c r="BF390" s="471"/>
      <c r="BG390" s="471"/>
      <c r="BH390" s="471"/>
    </row>
    <row r="391" spans="1:60" s="492" customFormat="1" ht="12.9" customHeight="1" x14ac:dyDescent="0.3">
      <c r="A391" s="516"/>
      <c r="B391" s="679" t="s">
        <v>804</v>
      </c>
      <c r="C391" s="685"/>
      <c r="D391" s="610"/>
      <c r="E391" s="289"/>
      <c r="F391" s="289"/>
      <c r="G391" s="289"/>
      <c r="H391" s="289"/>
      <c r="I391" s="289"/>
      <c r="J391" s="289"/>
      <c r="K391" s="289"/>
      <c r="L391" s="289"/>
      <c r="M391" s="289"/>
      <c r="N391" s="289"/>
      <c r="O391" s="289"/>
      <c r="P391" s="289"/>
      <c r="Q391" s="289"/>
      <c r="R391" s="289"/>
      <c r="S391" s="289"/>
      <c r="T391" s="289"/>
      <c r="U391" s="289"/>
      <c r="V391" s="289"/>
      <c r="W391" s="289"/>
      <c r="X391" s="289"/>
      <c r="Y391" s="289"/>
      <c r="Z391" s="289"/>
      <c r="AA391" s="289"/>
      <c r="AB391" s="289"/>
      <c r="AC391" s="289"/>
      <c r="AD391" s="289"/>
      <c r="AE391" s="289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9"/>
      <c r="AP391" s="289"/>
      <c r="AQ391" s="289"/>
      <c r="AR391" s="289"/>
      <c r="AS391" s="289"/>
      <c r="AT391" s="289"/>
      <c r="AU391" s="289"/>
      <c r="AV391" s="289"/>
      <c r="AW391" s="289"/>
      <c r="AX391" s="289"/>
      <c r="AY391" s="289"/>
      <c r="AZ391" s="289"/>
      <c r="BA391" s="289"/>
      <c r="BB391" s="289"/>
      <c r="BC391" s="289"/>
      <c r="BD391" s="289"/>
      <c r="BE391" s="289"/>
      <c r="BF391" s="289"/>
      <c r="BG391" s="289"/>
      <c r="BH391" s="289"/>
    </row>
    <row r="392" spans="1:60" s="492" customFormat="1" ht="12.9" customHeight="1" x14ac:dyDescent="0.3">
      <c r="A392" s="516" t="s">
        <v>666</v>
      </c>
      <c r="B392" s="679"/>
      <c r="C392" s="685"/>
      <c r="D392" s="610"/>
      <c r="E392" s="289" t="str">
        <f t="shared" ref="E392:AJ392" si="598">E$207</f>
        <v>Cash flow pre-finance - Contractor</v>
      </c>
      <c r="F392" s="289">
        <f t="shared" si="598"/>
        <v>0</v>
      </c>
      <c r="G392" s="289" t="str">
        <f t="shared" si="598"/>
        <v>$ mn</v>
      </c>
      <c r="H392" s="289">
        <f t="shared" si="598"/>
        <v>0</v>
      </c>
      <c r="I392" s="289">
        <f t="shared" si="598"/>
        <v>21104.673733367119</v>
      </c>
      <c r="J392" s="289">
        <f t="shared" si="598"/>
        <v>0</v>
      </c>
      <c r="K392" s="289">
        <f t="shared" si="598"/>
        <v>0</v>
      </c>
      <c r="L392" s="289">
        <f t="shared" si="598"/>
        <v>0</v>
      </c>
      <c r="M392" s="289">
        <f t="shared" si="598"/>
        <v>0</v>
      </c>
      <c r="N392" s="289">
        <f t="shared" si="598"/>
        <v>-42.795607499999996</v>
      </c>
      <c r="O392" s="289">
        <f t="shared" si="598"/>
        <v>-86.959224675000002</v>
      </c>
      <c r="P392" s="289">
        <f t="shared" si="598"/>
        <v>-88.709348724750015</v>
      </c>
      <c r="Q392" s="289">
        <f t="shared" si="598"/>
        <v>-681.77307899117977</v>
      </c>
      <c r="R392" s="289">
        <f t="shared" si="598"/>
        <v>-1042.7911879027549</v>
      </c>
      <c r="S392" s="289">
        <f t="shared" si="598"/>
        <v>-1063.6681181671499</v>
      </c>
      <c r="T392" s="289">
        <f t="shared" si="598"/>
        <v>-516.19160182571409</v>
      </c>
      <c r="U392" s="289">
        <f t="shared" si="598"/>
        <v>659.16497859923311</v>
      </c>
      <c r="V392" s="289">
        <f t="shared" si="598"/>
        <v>672.32384475181584</v>
      </c>
      <c r="W392" s="289">
        <f t="shared" si="598"/>
        <v>685.74466655648041</v>
      </c>
      <c r="X392" s="289">
        <f t="shared" si="598"/>
        <v>699.43262204271957</v>
      </c>
      <c r="Y392" s="289">
        <f t="shared" si="598"/>
        <v>713.39298974643941</v>
      </c>
      <c r="Z392" s="289">
        <f t="shared" si="598"/>
        <v>727.63115056737661</v>
      </c>
      <c r="AA392" s="289">
        <f t="shared" si="598"/>
        <v>742.15258965603289</v>
      </c>
      <c r="AB392" s="289">
        <f t="shared" si="598"/>
        <v>756.96289833032802</v>
      </c>
      <c r="AC392" s="289">
        <f t="shared" si="598"/>
        <v>772.06777602216744</v>
      </c>
      <c r="AD392" s="289">
        <f t="shared" si="598"/>
        <v>787.47303225410542</v>
      </c>
      <c r="AE392" s="289">
        <f t="shared" si="598"/>
        <v>803.184588646257</v>
      </c>
      <c r="AF392" s="289">
        <f t="shared" si="598"/>
        <v>819.20848095360498</v>
      </c>
      <c r="AG392" s="289">
        <f t="shared" si="598"/>
        <v>835.55086113382106</v>
      </c>
      <c r="AH392" s="289">
        <f t="shared" si="598"/>
        <v>852.21799944569864</v>
      </c>
      <c r="AI392" s="289">
        <f t="shared" si="598"/>
        <v>799.07855608697867</v>
      </c>
      <c r="AJ392" s="289">
        <f t="shared" si="598"/>
        <v>816.43419783602633</v>
      </c>
      <c r="AK392" s="289">
        <f t="shared" ref="AK392:BH392" si="599">AK$207</f>
        <v>834.17859765237824</v>
      </c>
      <c r="AL392" s="289">
        <f t="shared" si="599"/>
        <v>852.32691701123792</v>
      </c>
      <c r="AM392" s="289">
        <f t="shared" si="599"/>
        <v>870.89693256165185</v>
      </c>
      <c r="AN392" s="289">
        <f t="shared" si="599"/>
        <v>889.91013517612168</v>
      </c>
      <c r="AO392" s="289">
        <f t="shared" si="599"/>
        <v>909.39351167484415</v>
      </c>
      <c r="AP392" s="289">
        <f t="shared" si="599"/>
        <v>929.38259282456022</v>
      </c>
      <c r="AQ392" s="289">
        <f t="shared" si="599"/>
        <v>949.92703088023984</v>
      </c>
      <c r="AR392" s="289">
        <f t="shared" si="599"/>
        <v>971.10173571655889</v>
      </c>
      <c r="AS392" s="289">
        <f t="shared" si="599"/>
        <v>993.03189199021108</v>
      </c>
      <c r="AT392" s="289">
        <f t="shared" si="599"/>
        <v>1015.9595750024351</v>
      </c>
      <c r="AU392" s="289">
        <f t="shared" si="599"/>
        <v>1040.4765930391973</v>
      </c>
      <c r="AV392" s="289">
        <f t="shared" si="599"/>
        <v>1068.9198173932618</v>
      </c>
      <c r="AW392" s="289">
        <f t="shared" si="599"/>
        <v>1145.8474174456924</v>
      </c>
      <c r="AX392" s="289">
        <f t="shared" si="599"/>
        <v>14.187920156188511</v>
      </c>
      <c r="AY392" s="289">
        <f t="shared" si="599"/>
        <v>0</v>
      </c>
      <c r="AZ392" s="289">
        <f t="shared" si="599"/>
        <v>0</v>
      </c>
      <c r="BA392" s="289">
        <f t="shared" si="599"/>
        <v>0</v>
      </c>
      <c r="BB392" s="289">
        <f t="shared" si="599"/>
        <v>0</v>
      </c>
      <c r="BC392" s="289">
        <f t="shared" si="599"/>
        <v>0</v>
      </c>
      <c r="BD392" s="289">
        <f t="shared" si="599"/>
        <v>0</v>
      </c>
      <c r="BE392" s="289">
        <f t="shared" si="599"/>
        <v>0</v>
      </c>
      <c r="BF392" s="289">
        <f t="shared" si="599"/>
        <v>0</v>
      </c>
      <c r="BG392" s="289">
        <f t="shared" si="599"/>
        <v>0</v>
      </c>
      <c r="BH392" s="289">
        <f t="shared" si="599"/>
        <v>0</v>
      </c>
    </row>
    <row r="393" spans="1:60" s="492" customFormat="1" ht="12.9" customHeight="1" x14ac:dyDescent="0.3">
      <c r="A393" s="516" t="s">
        <v>671</v>
      </c>
      <c r="B393" s="679"/>
      <c r="C393" s="685"/>
      <c r="D393" s="610"/>
      <c r="E393" s="289" t="str">
        <f t="shared" ref="E393:AJ393" si="600">E$305</f>
        <v>Profit petroleum - govt (from contractor share of project)</v>
      </c>
      <c r="F393" s="289">
        <f t="shared" si="600"/>
        <v>0</v>
      </c>
      <c r="G393" s="289" t="str">
        <f t="shared" si="600"/>
        <v>$ mn</v>
      </c>
      <c r="H393" s="289" t="str">
        <f t="shared" si="600"/>
        <v>govt rev</v>
      </c>
      <c r="I393" s="289">
        <f t="shared" ca="1" si="600"/>
        <v>7831.5639363198634</v>
      </c>
      <c r="J393" s="289">
        <f t="shared" si="600"/>
        <v>0</v>
      </c>
      <c r="K393" s="289">
        <f t="shared" ca="1" si="600"/>
        <v>0</v>
      </c>
      <c r="L393" s="289">
        <f t="shared" ca="1" si="600"/>
        <v>0</v>
      </c>
      <c r="M393" s="289">
        <f t="shared" ca="1" si="600"/>
        <v>0</v>
      </c>
      <c r="N393" s="289">
        <f t="shared" ca="1" si="600"/>
        <v>0</v>
      </c>
      <c r="O393" s="289">
        <f t="shared" ca="1" si="600"/>
        <v>0</v>
      </c>
      <c r="P393" s="289">
        <f t="shared" ca="1" si="600"/>
        <v>0</v>
      </c>
      <c r="Q393" s="289">
        <f t="shared" ca="1" si="600"/>
        <v>0</v>
      </c>
      <c r="R393" s="289">
        <f t="shared" ca="1" si="600"/>
        <v>0</v>
      </c>
      <c r="S393" s="289">
        <f t="shared" ca="1" si="600"/>
        <v>0</v>
      </c>
      <c r="T393" s="289">
        <f t="shared" ca="1" si="600"/>
        <v>32.868589086579505</v>
      </c>
      <c r="U393" s="289">
        <f t="shared" ca="1" si="600"/>
        <v>81.420190680184149</v>
      </c>
      <c r="V393" s="289">
        <f t="shared" ca="1" si="600"/>
        <v>83.048594493787803</v>
      </c>
      <c r="W393" s="289">
        <f t="shared" ca="1" si="600"/>
        <v>84.709566383663542</v>
      </c>
      <c r="X393" s="289">
        <f t="shared" ca="1" si="600"/>
        <v>86.403757711336809</v>
      </c>
      <c r="Y393" s="289">
        <f t="shared" ca="1" si="600"/>
        <v>88.131832865563567</v>
      </c>
      <c r="Z393" s="289">
        <f t="shared" ca="1" si="600"/>
        <v>89.894469522874857</v>
      </c>
      <c r="AA393" s="289">
        <f t="shared" ca="1" si="600"/>
        <v>92.093647543542531</v>
      </c>
      <c r="AB393" s="289">
        <f t="shared" ca="1" si="600"/>
        <v>96.659398896373361</v>
      </c>
      <c r="AC393" s="289">
        <f t="shared" ca="1" si="600"/>
        <v>148.93833002596753</v>
      </c>
      <c r="AD393" s="289">
        <f t="shared" ca="1" si="600"/>
        <v>257.74236109186927</v>
      </c>
      <c r="AE393" s="289">
        <f t="shared" ca="1" si="600"/>
        <v>268.60748205227929</v>
      </c>
      <c r="AF393" s="289">
        <f t="shared" ca="1" si="600"/>
        <v>279.85713950464628</v>
      </c>
      <c r="AG393" s="289">
        <f t="shared" ca="1" si="600"/>
        <v>291.5026104168486</v>
      </c>
      <c r="AH393" s="289">
        <f t="shared" ca="1" si="600"/>
        <v>303.55539898327009</v>
      </c>
      <c r="AI393" s="289">
        <f t="shared" ca="1" si="600"/>
        <v>290.52675525703086</v>
      </c>
      <c r="AJ393" s="289">
        <f t="shared" ca="1" si="600"/>
        <v>302.42576227643571</v>
      </c>
      <c r="AK393" s="289">
        <f t="shared" ref="AK393:BH393" ca="1" si="601">AK$305</f>
        <v>314.77103061080356</v>
      </c>
      <c r="AL393" s="289">
        <f t="shared" ca="1" si="601"/>
        <v>327.57980143189252</v>
      </c>
      <c r="AM393" s="289">
        <f t="shared" ca="1" si="601"/>
        <v>340.87086623768243</v>
      </c>
      <c r="AN393" s="289">
        <f t="shared" ca="1" si="601"/>
        <v>354.66511679795491</v>
      </c>
      <c r="AO393" s="289">
        <f t="shared" ca="1" si="601"/>
        <v>363.75740466993767</v>
      </c>
      <c r="AP393" s="289">
        <f t="shared" ca="1" si="601"/>
        <v>371.75303712982407</v>
      </c>
      <c r="AQ393" s="289">
        <f t="shared" ca="1" si="601"/>
        <v>379.97081235209595</v>
      </c>
      <c r="AR393" s="289">
        <f t="shared" ca="1" si="601"/>
        <v>388.44069428662357</v>
      </c>
      <c r="AS393" s="289">
        <f t="shared" ca="1" si="601"/>
        <v>397.21275679608448</v>
      </c>
      <c r="AT393" s="289">
        <f t="shared" ca="1" si="601"/>
        <v>406.38383000097406</v>
      </c>
      <c r="AU393" s="289">
        <f t="shared" ca="1" si="601"/>
        <v>416.19063721567892</v>
      </c>
      <c r="AV393" s="289">
        <f t="shared" ca="1" si="601"/>
        <v>427.56792695730473</v>
      </c>
      <c r="AW393" s="289">
        <f t="shared" ca="1" si="601"/>
        <v>458.33896697827686</v>
      </c>
      <c r="AX393" s="289">
        <f t="shared" ca="1" si="601"/>
        <v>5.6751680624754046</v>
      </c>
      <c r="AY393" s="289">
        <f t="shared" ca="1" si="601"/>
        <v>0</v>
      </c>
      <c r="AZ393" s="289">
        <f t="shared" ca="1" si="601"/>
        <v>0</v>
      </c>
      <c r="BA393" s="289">
        <f t="shared" ca="1" si="601"/>
        <v>0</v>
      </c>
      <c r="BB393" s="289">
        <f t="shared" ca="1" si="601"/>
        <v>0</v>
      </c>
      <c r="BC393" s="289">
        <f t="shared" ca="1" si="601"/>
        <v>0</v>
      </c>
      <c r="BD393" s="289">
        <f t="shared" ca="1" si="601"/>
        <v>0</v>
      </c>
      <c r="BE393" s="289">
        <f t="shared" ca="1" si="601"/>
        <v>0</v>
      </c>
      <c r="BF393" s="289">
        <f t="shared" ca="1" si="601"/>
        <v>0</v>
      </c>
      <c r="BG393" s="289">
        <f t="shared" ca="1" si="601"/>
        <v>0</v>
      </c>
      <c r="BH393" s="289">
        <f t="shared" ca="1" si="601"/>
        <v>0</v>
      </c>
    </row>
    <row r="394" spans="1:60" s="492" customFormat="1" ht="12.9" customHeight="1" x14ac:dyDescent="0.3">
      <c r="A394" s="516" t="s">
        <v>671</v>
      </c>
      <c r="B394" s="679"/>
      <c r="C394" s="685"/>
      <c r="D394" s="610"/>
      <c r="E394" s="289" t="str">
        <f xml:space="preserve"> E$386</f>
        <v>CIT Payable</v>
      </c>
      <c r="F394" s="289">
        <f t="shared" ref="F394:BH394" si="602" xml:space="preserve"> F$386</f>
        <v>0</v>
      </c>
      <c r="G394" s="289" t="str">
        <f t="shared" si="602"/>
        <v>$ mn</v>
      </c>
      <c r="H394" s="289">
        <f t="shared" si="602"/>
        <v>0</v>
      </c>
      <c r="I394" s="289">
        <f t="shared" ca="1" si="602"/>
        <v>1964.6961144807967</v>
      </c>
      <c r="J394" s="289">
        <f t="shared" si="602"/>
        <v>0</v>
      </c>
      <c r="K394" s="289">
        <f t="shared" ca="1" si="602"/>
        <v>0</v>
      </c>
      <c r="L394" s="289">
        <f t="shared" ca="1" si="602"/>
        <v>0</v>
      </c>
      <c r="M394" s="289">
        <f t="shared" ca="1" si="602"/>
        <v>0</v>
      </c>
      <c r="N394" s="289">
        <f t="shared" ca="1" si="602"/>
        <v>0</v>
      </c>
      <c r="O394" s="289">
        <f t="shared" ca="1" si="602"/>
        <v>0</v>
      </c>
      <c r="P394" s="289">
        <f t="shared" ca="1" si="602"/>
        <v>0</v>
      </c>
      <c r="Q394" s="289">
        <f t="shared" ca="1" si="602"/>
        <v>0</v>
      </c>
      <c r="R394" s="289">
        <f t="shared" ca="1" si="602"/>
        <v>0</v>
      </c>
      <c r="S394" s="289">
        <f t="shared" ca="1" si="602"/>
        <v>0</v>
      </c>
      <c r="T394" s="289">
        <f t="shared" ca="1" si="602"/>
        <v>0</v>
      </c>
      <c r="U394" s="289">
        <f t="shared" ca="1" si="602"/>
        <v>0</v>
      </c>
      <c r="V394" s="289">
        <f t="shared" ca="1" si="602"/>
        <v>0</v>
      </c>
      <c r="W394" s="289">
        <f t="shared" ca="1" si="602"/>
        <v>0</v>
      </c>
      <c r="X394" s="289">
        <f t="shared" ca="1" si="602"/>
        <v>0</v>
      </c>
      <c r="Y394" s="289">
        <f t="shared" ca="1" si="602"/>
        <v>0</v>
      </c>
      <c r="Z394" s="289">
        <f t="shared" ca="1" si="602"/>
        <v>0</v>
      </c>
      <c r="AA394" s="289">
        <f t="shared" ca="1" si="602"/>
        <v>0</v>
      </c>
      <c r="AB394" s="289">
        <f t="shared" ca="1" si="602"/>
        <v>0</v>
      </c>
      <c r="AC394" s="289">
        <f t="shared" ca="1" si="602"/>
        <v>0</v>
      </c>
      <c r="AD394" s="289">
        <f t="shared" ca="1" si="602"/>
        <v>0</v>
      </c>
      <c r="AE394" s="289">
        <f t="shared" ca="1" si="602"/>
        <v>0</v>
      </c>
      <c r="AF394" s="289">
        <f t="shared" ca="1" si="602"/>
        <v>0</v>
      </c>
      <c r="AG394" s="289">
        <f t="shared" ca="1" si="602"/>
        <v>81.150241864865166</v>
      </c>
      <c r="AH394" s="289">
        <f t="shared" ca="1" si="602"/>
        <v>99.057169963701938</v>
      </c>
      <c r="AI394" s="289">
        <f t="shared" ca="1" si="602"/>
        <v>97.218363021795042</v>
      </c>
      <c r="AJ394" s="289">
        <f t="shared" ca="1" si="602"/>
        <v>100.38042466508378</v>
      </c>
      <c r="AK394" s="289">
        <f t="shared" ca="1" si="602"/>
        <v>103.64738377615329</v>
      </c>
      <c r="AL394" s="289">
        <f t="shared" ca="1" si="602"/>
        <v>107.02300149345092</v>
      </c>
      <c r="AM394" s="289">
        <f t="shared" ca="1" si="602"/>
        <v>110.51135527875036</v>
      </c>
      <c r="AN394" s="289">
        <f t="shared" ca="1" si="602"/>
        <v>114.11694903142914</v>
      </c>
      <c r="AO394" s="289">
        <f t="shared" ca="1" si="602"/>
        <v>116.79908511926247</v>
      </c>
      <c r="AP394" s="289">
        <f t="shared" ca="1" si="602"/>
        <v>119.27916369494524</v>
      </c>
      <c r="AQ394" s="289">
        <f t="shared" ca="1" si="602"/>
        <v>121.82128986477922</v>
      </c>
      <c r="AR394" s="289">
        <f t="shared" ca="1" si="602"/>
        <v>124.43180879957195</v>
      </c>
      <c r="AS394" s="289">
        <f t="shared" ca="1" si="602"/>
        <v>127.12109470030907</v>
      </c>
      <c r="AT394" s="289">
        <f t="shared" ca="1" si="602"/>
        <v>129.90888020810885</v>
      </c>
      <c r="AU394" s="289">
        <f t="shared" ca="1" si="602"/>
        <v>132.84288393520811</v>
      </c>
      <c r="AV394" s="289">
        <f t="shared" ca="1" si="602"/>
        <v>136.11043701337471</v>
      </c>
      <c r="AW394" s="289">
        <f t="shared" ca="1" si="602"/>
        <v>143.27658205000739</v>
      </c>
      <c r="AX394" s="289">
        <f t="shared" ca="1" si="602"/>
        <v>0</v>
      </c>
      <c r="AY394" s="289">
        <f t="shared" ca="1" si="602"/>
        <v>0</v>
      </c>
      <c r="AZ394" s="289">
        <f t="shared" ca="1" si="602"/>
        <v>0</v>
      </c>
      <c r="BA394" s="289">
        <f t="shared" ca="1" si="602"/>
        <v>0</v>
      </c>
      <c r="BB394" s="289">
        <f t="shared" ca="1" si="602"/>
        <v>0</v>
      </c>
      <c r="BC394" s="289">
        <f t="shared" ca="1" si="602"/>
        <v>0</v>
      </c>
      <c r="BD394" s="289">
        <f t="shared" ca="1" si="602"/>
        <v>0</v>
      </c>
      <c r="BE394" s="289">
        <f t="shared" ca="1" si="602"/>
        <v>0</v>
      </c>
      <c r="BF394" s="289">
        <f t="shared" ca="1" si="602"/>
        <v>0</v>
      </c>
      <c r="BG394" s="289">
        <f t="shared" ca="1" si="602"/>
        <v>0</v>
      </c>
      <c r="BH394" s="289">
        <f t="shared" ca="1" si="602"/>
        <v>0</v>
      </c>
    </row>
    <row r="395" spans="1:60" s="492" customFormat="1" ht="12.9" customHeight="1" thickBot="1" x14ac:dyDescent="0.35">
      <c r="A395" s="516"/>
      <c r="B395" s="679"/>
      <c r="C395" s="685"/>
      <c r="D395" s="610"/>
      <c r="E395" s="650" t="str">
        <f>B391</f>
        <v>Cash flow, post-finance post-prod. sharing - Contractor</v>
      </c>
      <c r="F395" s="650"/>
      <c r="G395" s="650" t="s">
        <v>74</v>
      </c>
      <c r="H395" s="650"/>
      <c r="I395" s="650">
        <f ca="1" xml:space="preserve"> SUM(K395:BH395)</f>
        <v>11308.413682566457</v>
      </c>
      <c r="J395" s="650"/>
      <c r="K395" s="650">
        <f t="shared" ref="K395:AP395" ca="1" si="603" xml:space="preserve"> SUM(K392:K392) - SUM(K393:K394)</f>
        <v>0</v>
      </c>
      <c r="L395" s="650">
        <f t="shared" ca="1" si="603"/>
        <v>0</v>
      </c>
      <c r="M395" s="650">
        <f t="shared" ca="1" si="603"/>
        <v>0</v>
      </c>
      <c r="N395" s="650">
        <f t="shared" ca="1" si="603"/>
        <v>-42.795607499999996</v>
      </c>
      <c r="O395" s="650">
        <f t="shared" ca="1" si="603"/>
        <v>-86.959224675000002</v>
      </c>
      <c r="P395" s="650">
        <f t="shared" ca="1" si="603"/>
        <v>-88.709348724750015</v>
      </c>
      <c r="Q395" s="650">
        <f t="shared" ca="1" si="603"/>
        <v>-681.77307899117977</v>
      </c>
      <c r="R395" s="650">
        <f t="shared" ca="1" si="603"/>
        <v>-1042.7911879027549</v>
      </c>
      <c r="S395" s="650">
        <f t="shared" ca="1" si="603"/>
        <v>-1063.6681181671499</v>
      </c>
      <c r="T395" s="650">
        <f t="shared" ca="1" si="603"/>
        <v>-549.06019091229359</v>
      </c>
      <c r="U395" s="650">
        <f t="shared" ca="1" si="603"/>
        <v>577.74478791904892</v>
      </c>
      <c r="V395" s="650">
        <f t="shared" ca="1" si="603"/>
        <v>589.275250258028</v>
      </c>
      <c r="W395" s="650">
        <f t="shared" ca="1" si="603"/>
        <v>601.0351001728169</v>
      </c>
      <c r="X395" s="650">
        <f t="shared" ca="1" si="603"/>
        <v>613.02886433138281</v>
      </c>
      <c r="Y395" s="650">
        <f t="shared" ca="1" si="603"/>
        <v>625.26115688087589</v>
      </c>
      <c r="Z395" s="650">
        <f t="shared" ca="1" si="603"/>
        <v>637.73668104450178</v>
      </c>
      <c r="AA395" s="650">
        <f t="shared" ca="1" si="603"/>
        <v>650.0589421124904</v>
      </c>
      <c r="AB395" s="650">
        <f t="shared" ca="1" si="603"/>
        <v>660.3034994339547</v>
      </c>
      <c r="AC395" s="650">
        <f t="shared" ca="1" si="603"/>
        <v>623.12944599619993</v>
      </c>
      <c r="AD395" s="650">
        <f t="shared" ca="1" si="603"/>
        <v>529.73067116223615</v>
      </c>
      <c r="AE395" s="650">
        <f t="shared" ca="1" si="603"/>
        <v>534.57710659397776</v>
      </c>
      <c r="AF395" s="650">
        <f t="shared" ca="1" si="603"/>
        <v>539.35134144895869</v>
      </c>
      <c r="AG395" s="650">
        <f t="shared" ca="1" si="603"/>
        <v>462.8980088521073</v>
      </c>
      <c r="AH395" s="650">
        <f t="shared" ca="1" si="603"/>
        <v>449.60543049872661</v>
      </c>
      <c r="AI395" s="650">
        <f t="shared" ca="1" si="603"/>
        <v>411.33343780815278</v>
      </c>
      <c r="AJ395" s="650">
        <f t="shared" ca="1" si="603"/>
        <v>413.62801089450682</v>
      </c>
      <c r="AK395" s="650">
        <f t="shared" ca="1" si="603"/>
        <v>415.7601832654214</v>
      </c>
      <c r="AL395" s="650">
        <f t="shared" ca="1" si="603"/>
        <v>417.72411408589448</v>
      </c>
      <c r="AM395" s="650">
        <f t="shared" ca="1" si="603"/>
        <v>419.51471104521909</v>
      </c>
      <c r="AN395" s="650">
        <f t="shared" ca="1" si="603"/>
        <v>421.12806934673762</v>
      </c>
      <c r="AO395" s="650">
        <f t="shared" ca="1" si="603"/>
        <v>428.83702188564399</v>
      </c>
      <c r="AP395" s="650">
        <f t="shared" ca="1" si="603"/>
        <v>438.35039199979093</v>
      </c>
      <c r="AQ395" s="650">
        <f t="shared" ref="AQ395:BH395" ca="1" si="604" xml:space="preserve"> SUM(AQ392:AQ392) - SUM(AQ393:AQ394)</f>
        <v>448.13492866336469</v>
      </c>
      <c r="AR395" s="650">
        <f t="shared" ca="1" si="604"/>
        <v>458.22923263036341</v>
      </c>
      <c r="AS395" s="650">
        <f t="shared" ca="1" si="604"/>
        <v>468.69804049381753</v>
      </c>
      <c r="AT395" s="650">
        <f t="shared" ca="1" si="604"/>
        <v>479.66686479335226</v>
      </c>
      <c r="AU395" s="650">
        <f t="shared" ca="1" si="604"/>
        <v>491.44307188831021</v>
      </c>
      <c r="AV395" s="650">
        <f t="shared" ca="1" si="604"/>
        <v>505.24145342258237</v>
      </c>
      <c r="AW395" s="650">
        <f t="shared" ca="1" si="604"/>
        <v>544.23186841740812</v>
      </c>
      <c r="AX395" s="650">
        <f t="shared" ca="1" si="604"/>
        <v>8.5127520937131074</v>
      </c>
      <c r="AY395" s="650">
        <f t="shared" ca="1" si="604"/>
        <v>0</v>
      </c>
      <c r="AZ395" s="650">
        <f t="shared" ca="1" si="604"/>
        <v>0</v>
      </c>
      <c r="BA395" s="650">
        <f t="shared" ca="1" si="604"/>
        <v>0</v>
      </c>
      <c r="BB395" s="650">
        <f t="shared" ca="1" si="604"/>
        <v>0</v>
      </c>
      <c r="BC395" s="650">
        <f t="shared" ca="1" si="604"/>
        <v>0</v>
      </c>
      <c r="BD395" s="650">
        <f t="shared" ca="1" si="604"/>
        <v>0</v>
      </c>
      <c r="BE395" s="650">
        <f t="shared" ca="1" si="604"/>
        <v>0</v>
      </c>
      <c r="BF395" s="650">
        <f t="shared" ca="1" si="604"/>
        <v>0</v>
      </c>
      <c r="BG395" s="650">
        <f t="shared" ca="1" si="604"/>
        <v>0</v>
      </c>
      <c r="BH395" s="650">
        <f t="shared" ca="1" si="604"/>
        <v>0</v>
      </c>
    </row>
    <row r="396" spans="1:60" s="492" customFormat="1" ht="12.9" customHeight="1" x14ac:dyDescent="0.3">
      <c r="A396" s="516"/>
      <c r="B396" s="679"/>
      <c r="C396" s="685"/>
      <c r="D396" s="610"/>
      <c r="E396" s="289"/>
      <c r="F396" s="289"/>
      <c r="G396" s="289"/>
      <c r="H396" s="289"/>
      <c r="I396" s="289"/>
      <c r="J396" s="289"/>
      <c r="K396" s="289"/>
      <c r="L396" s="289"/>
      <c r="M396" s="289"/>
      <c r="N396" s="289"/>
      <c r="O396" s="289"/>
      <c r="P396" s="289"/>
      <c r="Q396" s="289"/>
      <c r="R396" s="289"/>
      <c r="S396" s="289"/>
      <c r="T396" s="289"/>
      <c r="U396" s="289"/>
      <c r="V396" s="289"/>
      <c r="W396" s="289"/>
      <c r="X396" s="289"/>
      <c r="Y396" s="289"/>
      <c r="Z396" s="289"/>
      <c r="AA396" s="289"/>
      <c r="AB396" s="289"/>
      <c r="AC396" s="289"/>
      <c r="AD396" s="289"/>
      <c r="AE396" s="289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9"/>
      <c r="AP396" s="289"/>
      <c r="AQ396" s="289"/>
      <c r="AR396" s="289"/>
      <c r="AS396" s="289"/>
      <c r="AT396" s="289"/>
      <c r="AU396" s="289"/>
      <c r="AV396" s="289"/>
      <c r="AW396" s="289"/>
      <c r="AX396" s="289"/>
      <c r="AY396" s="289"/>
      <c r="AZ396" s="289"/>
      <c r="BA396" s="289"/>
      <c r="BB396" s="289"/>
      <c r="BC396" s="289"/>
      <c r="BD396" s="289"/>
      <c r="BE396" s="289"/>
      <c r="BF396" s="289"/>
      <c r="BG396" s="289"/>
      <c r="BH396" s="289"/>
    </row>
    <row r="397" spans="1:60" s="492" customFormat="1" ht="12.9" customHeight="1" x14ac:dyDescent="0.3">
      <c r="A397" s="470" t="s">
        <v>805</v>
      </c>
      <c r="B397" s="677"/>
      <c r="C397" s="678"/>
      <c r="D397" s="524"/>
      <c r="E397" s="470"/>
      <c r="F397" s="470"/>
      <c r="G397" s="470"/>
      <c r="H397" s="470"/>
      <c r="I397" s="470"/>
      <c r="J397" s="470"/>
      <c r="K397" s="470"/>
      <c r="L397" s="470"/>
      <c r="M397" s="470"/>
      <c r="N397" s="470"/>
      <c r="O397" s="470"/>
      <c r="P397" s="470"/>
      <c r="Q397" s="470"/>
      <c r="R397" s="470"/>
      <c r="S397" s="470"/>
      <c r="T397" s="470"/>
      <c r="U397" s="470"/>
      <c r="V397" s="470"/>
      <c r="W397" s="470"/>
      <c r="X397" s="470"/>
      <c r="Y397" s="470"/>
      <c r="Z397" s="470"/>
      <c r="AA397" s="470"/>
      <c r="AB397" s="470"/>
      <c r="AC397" s="470"/>
      <c r="AD397" s="470"/>
      <c r="AE397" s="470"/>
      <c r="AF397" s="470"/>
      <c r="AG397" s="470"/>
      <c r="AH397" s="470"/>
      <c r="AI397" s="470"/>
      <c r="AJ397" s="470"/>
      <c r="AK397" s="470"/>
      <c r="AL397" s="470"/>
      <c r="AM397" s="470"/>
      <c r="AN397" s="470"/>
      <c r="AO397" s="470"/>
      <c r="AP397" s="470"/>
      <c r="AQ397" s="470"/>
      <c r="AR397" s="470"/>
      <c r="AS397" s="470"/>
      <c r="AT397" s="470"/>
      <c r="AU397" s="470"/>
      <c r="AV397" s="470"/>
      <c r="AW397" s="470"/>
      <c r="AX397" s="470"/>
      <c r="AY397" s="470"/>
      <c r="AZ397" s="470"/>
      <c r="BA397" s="470"/>
      <c r="BB397" s="470"/>
      <c r="BC397" s="470"/>
      <c r="BD397" s="470"/>
      <c r="BE397" s="470"/>
      <c r="BF397" s="470"/>
      <c r="BG397" s="470"/>
      <c r="BH397" s="470"/>
    </row>
    <row r="398" spans="1:60" s="492" customFormat="1" ht="12.9" customHeight="1" x14ac:dyDescent="0.3">
      <c r="A398" s="471"/>
      <c r="B398" s="751"/>
      <c r="C398" s="752"/>
      <c r="D398" s="531"/>
      <c r="E398" s="471"/>
      <c r="F398" s="471"/>
      <c r="G398" s="471"/>
      <c r="H398" s="471"/>
      <c r="I398" s="471"/>
      <c r="J398" s="471"/>
      <c r="K398" s="471"/>
      <c r="L398" s="471"/>
      <c r="M398" s="471"/>
      <c r="N398" s="471"/>
      <c r="O398" s="471"/>
      <c r="P398" s="471"/>
      <c r="Q398" s="471"/>
      <c r="R398" s="471"/>
      <c r="S398" s="471"/>
      <c r="T398" s="471"/>
      <c r="U398" s="471"/>
      <c r="V398" s="471"/>
      <c r="W398" s="471"/>
      <c r="X398" s="471"/>
      <c r="Y398" s="471"/>
      <c r="Z398" s="471"/>
      <c r="AA398" s="471"/>
      <c r="AB398" s="471"/>
      <c r="AC398" s="471"/>
      <c r="AD398" s="471"/>
      <c r="AE398" s="471"/>
      <c r="AF398" s="471"/>
      <c r="AG398" s="471"/>
      <c r="AH398" s="471"/>
      <c r="AI398" s="471"/>
      <c r="AJ398" s="471"/>
      <c r="AK398" s="471"/>
      <c r="AL398" s="471"/>
      <c r="AM398" s="471"/>
      <c r="AN398" s="471"/>
      <c r="AO398" s="471"/>
      <c r="AP398" s="471"/>
      <c r="AQ398" s="471"/>
      <c r="AR398" s="471"/>
      <c r="AS398" s="471"/>
      <c r="AT398" s="471"/>
      <c r="AU398" s="471"/>
      <c r="AV398" s="471"/>
      <c r="AW398" s="471"/>
      <c r="AX398" s="471"/>
      <c r="AY398" s="471"/>
      <c r="AZ398" s="471"/>
      <c r="BA398" s="471"/>
      <c r="BB398" s="471"/>
      <c r="BC398" s="471"/>
      <c r="BD398" s="471"/>
      <c r="BE398" s="471"/>
      <c r="BF398" s="471"/>
      <c r="BG398" s="471"/>
      <c r="BH398" s="471"/>
    </row>
    <row r="399" spans="1:60" s="492" customFormat="1" ht="12.9" customHeight="1" x14ac:dyDescent="0.3">
      <c r="A399" s="516"/>
      <c r="B399" s="679" t="s">
        <v>806</v>
      </c>
      <c r="C399" s="685"/>
      <c r="D399" s="610"/>
      <c r="E399" s="289"/>
      <c r="F399" s="289"/>
      <c r="G399" s="289"/>
      <c r="H399" s="289"/>
      <c r="I399" s="289"/>
      <c r="J399" s="289"/>
      <c r="K399" s="289"/>
      <c r="L399" s="289"/>
      <c r="M399" s="289"/>
      <c r="N399" s="289"/>
      <c r="O399" s="289"/>
      <c r="P399" s="289"/>
      <c r="Q399" s="289"/>
      <c r="R399" s="289"/>
      <c r="S399" s="289"/>
      <c r="T399" s="289"/>
      <c r="U399" s="289"/>
      <c r="V399" s="289"/>
      <c r="W399" s="289"/>
      <c r="X399" s="289"/>
      <c r="Y399" s="289"/>
      <c r="Z399" s="289"/>
      <c r="AA399" s="289"/>
      <c r="AB399" s="289"/>
      <c r="AC399" s="289"/>
      <c r="AD399" s="289"/>
      <c r="AE399" s="289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9"/>
      <c r="AP399" s="289"/>
      <c r="AQ399" s="289"/>
      <c r="AR399" s="289"/>
      <c r="AS399" s="289"/>
      <c r="AT399" s="289"/>
      <c r="AU399" s="289"/>
      <c r="AV399" s="289"/>
      <c r="AW399" s="289"/>
      <c r="AX399" s="289"/>
      <c r="AY399" s="289"/>
      <c r="AZ399" s="289"/>
      <c r="BA399" s="289"/>
      <c r="BB399" s="289"/>
      <c r="BC399" s="289"/>
      <c r="BD399" s="289"/>
      <c r="BE399" s="289"/>
      <c r="BF399" s="289"/>
      <c r="BG399" s="289"/>
      <c r="BH399" s="289"/>
    </row>
    <row r="400" spans="1:60" s="492" customFormat="1" ht="12.9" customHeight="1" x14ac:dyDescent="0.3">
      <c r="A400" s="516"/>
      <c r="B400" s="679"/>
      <c r="C400" s="685"/>
      <c r="D400" s="610"/>
      <c r="E400" s="289" t="str">
        <f t="shared" ref="E400:AJ400" si="605">E$395</f>
        <v>Cash flow, post-finance post-prod. sharing - Contractor</v>
      </c>
      <c r="F400" s="289">
        <f t="shared" si="605"/>
        <v>0</v>
      </c>
      <c r="G400" s="289" t="str">
        <f t="shared" si="605"/>
        <v>$ mn</v>
      </c>
      <c r="H400" s="289">
        <f t="shared" si="605"/>
        <v>0</v>
      </c>
      <c r="I400" s="289">
        <f t="shared" ca="1" si="605"/>
        <v>11308.413682566457</v>
      </c>
      <c r="J400" s="289">
        <f t="shared" si="605"/>
        <v>0</v>
      </c>
      <c r="K400" s="289">
        <f t="shared" ca="1" si="605"/>
        <v>0</v>
      </c>
      <c r="L400" s="289">
        <f t="shared" ca="1" si="605"/>
        <v>0</v>
      </c>
      <c r="M400" s="289">
        <f t="shared" ca="1" si="605"/>
        <v>0</v>
      </c>
      <c r="N400" s="289">
        <f t="shared" ca="1" si="605"/>
        <v>-42.795607499999996</v>
      </c>
      <c r="O400" s="289">
        <f t="shared" ca="1" si="605"/>
        <v>-86.959224675000002</v>
      </c>
      <c r="P400" s="289">
        <f t="shared" ca="1" si="605"/>
        <v>-88.709348724750015</v>
      </c>
      <c r="Q400" s="289">
        <f t="shared" ca="1" si="605"/>
        <v>-681.77307899117977</v>
      </c>
      <c r="R400" s="289">
        <f t="shared" ca="1" si="605"/>
        <v>-1042.7911879027549</v>
      </c>
      <c r="S400" s="289">
        <f t="shared" ca="1" si="605"/>
        <v>-1063.6681181671499</v>
      </c>
      <c r="T400" s="289">
        <f t="shared" ca="1" si="605"/>
        <v>-549.06019091229359</v>
      </c>
      <c r="U400" s="289">
        <f t="shared" ca="1" si="605"/>
        <v>577.74478791904892</v>
      </c>
      <c r="V400" s="289">
        <f t="shared" ca="1" si="605"/>
        <v>589.275250258028</v>
      </c>
      <c r="W400" s="289">
        <f t="shared" ca="1" si="605"/>
        <v>601.0351001728169</v>
      </c>
      <c r="X400" s="289">
        <f t="shared" ca="1" si="605"/>
        <v>613.02886433138281</v>
      </c>
      <c r="Y400" s="289">
        <f t="shared" ca="1" si="605"/>
        <v>625.26115688087589</v>
      </c>
      <c r="Z400" s="289">
        <f t="shared" ca="1" si="605"/>
        <v>637.73668104450178</v>
      </c>
      <c r="AA400" s="289">
        <f t="shared" ca="1" si="605"/>
        <v>650.0589421124904</v>
      </c>
      <c r="AB400" s="289">
        <f t="shared" ca="1" si="605"/>
        <v>660.3034994339547</v>
      </c>
      <c r="AC400" s="289">
        <f t="shared" ca="1" si="605"/>
        <v>623.12944599619993</v>
      </c>
      <c r="AD400" s="289">
        <f t="shared" ca="1" si="605"/>
        <v>529.73067116223615</v>
      </c>
      <c r="AE400" s="289">
        <f t="shared" ca="1" si="605"/>
        <v>534.57710659397776</v>
      </c>
      <c r="AF400" s="289">
        <f t="shared" ca="1" si="605"/>
        <v>539.35134144895869</v>
      </c>
      <c r="AG400" s="289">
        <f t="shared" ca="1" si="605"/>
        <v>462.8980088521073</v>
      </c>
      <c r="AH400" s="289">
        <f t="shared" ca="1" si="605"/>
        <v>449.60543049872661</v>
      </c>
      <c r="AI400" s="289">
        <f t="shared" ca="1" si="605"/>
        <v>411.33343780815278</v>
      </c>
      <c r="AJ400" s="289">
        <f t="shared" ca="1" si="605"/>
        <v>413.62801089450682</v>
      </c>
      <c r="AK400" s="289">
        <f t="shared" ref="AK400:BH400" ca="1" si="606">AK$395</f>
        <v>415.7601832654214</v>
      </c>
      <c r="AL400" s="289">
        <f t="shared" ca="1" si="606"/>
        <v>417.72411408589448</v>
      </c>
      <c r="AM400" s="289">
        <f t="shared" ca="1" si="606"/>
        <v>419.51471104521909</v>
      </c>
      <c r="AN400" s="289">
        <f t="shared" ca="1" si="606"/>
        <v>421.12806934673762</v>
      </c>
      <c r="AO400" s="289">
        <f t="shared" ca="1" si="606"/>
        <v>428.83702188564399</v>
      </c>
      <c r="AP400" s="289">
        <f t="shared" ca="1" si="606"/>
        <v>438.35039199979093</v>
      </c>
      <c r="AQ400" s="289">
        <f t="shared" ca="1" si="606"/>
        <v>448.13492866336469</v>
      </c>
      <c r="AR400" s="289">
        <f t="shared" ca="1" si="606"/>
        <v>458.22923263036341</v>
      </c>
      <c r="AS400" s="289">
        <f t="shared" ca="1" si="606"/>
        <v>468.69804049381753</v>
      </c>
      <c r="AT400" s="289">
        <f t="shared" ca="1" si="606"/>
        <v>479.66686479335226</v>
      </c>
      <c r="AU400" s="289">
        <f t="shared" ca="1" si="606"/>
        <v>491.44307188831021</v>
      </c>
      <c r="AV400" s="289">
        <f t="shared" ca="1" si="606"/>
        <v>505.24145342258237</v>
      </c>
      <c r="AW400" s="289">
        <f t="shared" ca="1" si="606"/>
        <v>544.23186841740812</v>
      </c>
      <c r="AX400" s="289">
        <f t="shared" ca="1" si="606"/>
        <v>8.5127520937131074</v>
      </c>
      <c r="AY400" s="289">
        <f t="shared" ca="1" si="606"/>
        <v>0</v>
      </c>
      <c r="AZ400" s="289">
        <f t="shared" ca="1" si="606"/>
        <v>0</v>
      </c>
      <c r="BA400" s="289">
        <f t="shared" ca="1" si="606"/>
        <v>0</v>
      </c>
      <c r="BB400" s="289">
        <f t="shared" ca="1" si="606"/>
        <v>0</v>
      </c>
      <c r="BC400" s="289">
        <f t="shared" ca="1" si="606"/>
        <v>0</v>
      </c>
      <c r="BD400" s="289">
        <f t="shared" ca="1" si="606"/>
        <v>0</v>
      </c>
      <c r="BE400" s="289">
        <f t="shared" ca="1" si="606"/>
        <v>0</v>
      </c>
      <c r="BF400" s="289">
        <f t="shared" ca="1" si="606"/>
        <v>0</v>
      </c>
      <c r="BG400" s="289">
        <f t="shared" ca="1" si="606"/>
        <v>0</v>
      </c>
      <c r="BH400" s="289">
        <f t="shared" ca="1" si="606"/>
        <v>0</v>
      </c>
    </row>
    <row r="401" spans="1:60" s="492" customFormat="1" ht="12.9" customHeight="1" x14ac:dyDescent="0.3">
      <c r="A401" s="516"/>
      <c r="B401" s="679"/>
      <c r="C401" s="685"/>
      <c r="D401" s="610"/>
      <c r="E401" s="289" t="str">
        <f xml:space="preserve"> "Cumulative " &amp; E400</f>
        <v>Cumulative Cash flow, post-finance post-prod. sharing - Contractor</v>
      </c>
      <c r="F401" s="289"/>
      <c r="G401" s="289" t="str">
        <f xml:space="preserve"> G400</f>
        <v>$ mn</v>
      </c>
      <c r="H401" s="289"/>
      <c r="I401" s="289"/>
      <c r="J401" s="609"/>
      <c r="K401" s="289">
        <f t="shared" ref="K401:AP401" ca="1" si="607" xml:space="preserve"> J401 + K400</f>
        <v>0</v>
      </c>
      <c r="L401" s="289">
        <f t="shared" ca="1" si="607"/>
        <v>0</v>
      </c>
      <c r="M401" s="289">
        <f t="shared" ca="1" si="607"/>
        <v>0</v>
      </c>
      <c r="N401" s="289">
        <f t="shared" ca="1" si="607"/>
        <v>-42.795607499999996</v>
      </c>
      <c r="O401" s="289">
        <f t="shared" ca="1" si="607"/>
        <v>-129.75483217499999</v>
      </c>
      <c r="P401" s="289">
        <f t="shared" ca="1" si="607"/>
        <v>-218.46418089975</v>
      </c>
      <c r="Q401" s="289">
        <f t="shared" ca="1" si="607"/>
        <v>-900.23725989092975</v>
      </c>
      <c r="R401" s="289">
        <f t="shared" ca="1" si="607"/>
        <v>-1943.0284477936848</v>
      </c>
      <c r="S401" s="289">
        <f t="shared" ca="1" si="607"/>
        <v>-3006.696565960835</v>
      </c>
      <c r="T401" s="289">
        <f t="shared" ca="1" si="607"/>
        <v>-3555.7567568731283</v>
      </c>
      <c r="U401" s="289">
        <f t="shared" ca="1" si="607"/>
        <v>-2978.0119689540793</v>
      </c>
      <c r="V401" s="289">
        <f t="shared" ca="1" si="607"/>
        <v>-2388.7367186960514</v>
      </c>
      <c r="W401" s="289">
        <f t="shared" ca="1" si="607"/>
        <v>-1787.7016185232346</v>
      </c>
      <c r="X401" s="289">
        <f t="shared" ca="1" si="607"/>
        <v>-1174.6727541918517</v>
      </c>
      <c r="Y401" s="289">
        <f t="shared" ca="1" si="607"/>
        <v>-549.41159731097582</v>
      </c>
      <c r="Z401" s="289">
        <f t="shared" ca="1" si="607"/>
        <v>88.325083733525958</v>
      </c>
      <c r="AA401" s="289">
        <f t="shared" ca="1" si="607"/>
        <v>738.38402584601636</v>
      </c>
      <c r="AB401" s="289">
        <f t="shared" ca="1" si="607"/>
        <v>1398.6875252799709</v>
      </c>
      <c r="AC401" s="289">
        <f t="shared" ca="1" si="607"/>
        <v>2021.816971276171</v>
      </c>
      <c r="AD401" s="289">
        <f t="shared" ca="1" si="607"/>
        <v>2551.5476424384069</v>
      </c>
      <c r="AE401" s="289">
        <f t="shared" ca="1" si="607"/>
        <v>3086.1247490323849</v>
      </c>
      <c r="AF401" s="289">
        <f t="shared" ca="1" si="607"/>
        <v>3625.4760904813438</v>
      </c>
      <c r="AG401" s="289">
        <f t="shared" ca="1" si="607"/>
        <v>4088.3740993334513</v>
      </c>
      <c r="AH401" s="289">
        <f t="shared" ca="1" si="607"/>
        <v>4537.9795298321778</v>
      </c>
      <c r="AI401" s="289">
        <f t="shared" ca="1" si="607"/>
        <v>4949.3129676403305</v>
      </c>
      <c r="AJ401" s="289">
        <f t="shared" ca="1" si="607"/>
        <v>5362.9409785348371</v>
      </c>
      <c r="AK401" s="289">
        <f t="shared" ca="1" si="607"/>
        <v>5778.7011618002589</v>
      </c>
      <c r="AL401" s="289">
        <f t="shared" ca="1" si="607"/>
        <v>6196.425275886153</v>
      </c>
      <c r="AM401" s="289">
        <f t="shared" ca="1" si="607"/>
        <v>6615.939986931372</v>
      </c>
      <c r="AN401" s="289">
        <f t="shared" ca="1" si="607"/>
        <v>7037.0680562781099</v>
      </c>
      <c r="AO401" s="289">
        <f t="shared" ca="1" si="607"/>
        <v>7465.9050781637543</v>
      </c>
      <c r="AP401" s="289">
        <f t="shared" ca="1" si="607"/>
        <v>7904.2554701635454</v>
      </c>
      <c r="AQ401" s="289">
        <f t="shared" ref="AQ401:BH401" ca="1" si="608" xml:space="preserve"> AP401 + AQ400</f>
        <v>8352.3903988269103</v>
      </c>
      <c r="AR401" s="289">
        <f t="shared" ca="1" si="608"/>
        <v>8810.6196314572735</v>
      </c>
      <c r="AS401" s="289">
        <f t="shared" ca="1" si="608"/>
        <v>9279.3176719510902</v>
      </c>
      <c r="AT401" s="289">
        <f t="shared" ca="1" si="608"/>
        <v>9758.9845367444432</v>
      </c>
      <c r="AU401" s="289">
        <f t="shared" ca="1" si="608"/>
        <v>10250.427608632754</v>
      </c>
      <c r="AV401" s="289">
        <f t="shared" ca="1" si="608"/>
        <v>10755.669062055336</v>
      </c>
      <c r="AW401" s="289">
        <f t="shared" ca="1" si="608"/>
        <v>11299.900930472744</v>
      </c>
      <c r="AX401" s="289">
        <f t="shared" ca="1" si="608"/>
        <v>11308.413682566457</v>
      </c>
      <c r="AY401" s="289">
        <f t="shared" ca="1" si="608"/>
        <v>11308.413682566457</v>
      </c>
      <c r="AZ401" s="289">
        <f t="shared" ca="1" si="608"/>
        <v>11308.413682566457</v>
      </c>
      <c r="BA401" s="289">
        <f t="shared" ca="1" si="608"/>
        <v>11308.413682566457</v>
      </c>
      <c r="BB401" s="289">
        <f t="shared" ca="1" si="608"/>
        <v>11308.413682566457</v>
      </c>
      <c r="BC401" s="289">
        <f t="shared" ca="1" si="608"/>
        <v>11308.413682566457</v>
      </c>
      <c r="BD401" s="289">
        <f t="shared" ca="1" si="608"/>
        <v>11308.413682566457</v>
      </c>
      <c r="BE401" s="289">
        <f t="shared" ca="1" si="608"/>
        <v>11308.413682566457</v>
      </c>
      <c r="BF401" s="289">
        <f t="shared" ca="1" si="608"/>
        <v>11308.413682566457</v>
      </c>
      <c r="BG401" s="289">
        <f t="shared" ca="1" si="608"/>
        <v>11308.413682566457</v>
      </c>
      <c r="BH401" s="289">
        <f t="shared" ca="1" si="608"/>
        <v>11308.413682566457</v>
      </c>
    </row>
    <row r="402" spans="1:60" s="492" customFormat="1" ht="12.9" customHeight="1" x14ac:dyDescent="0.3">
      <c r="A402" s="516"/>
      <c r="B402" s="679"/>
      <c r="C402" s="685"/>
      <c r="D402" s="610"/>
      <c r="E402" s="289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  <c r="P402" s="289"/>
      <c r="Q402" s="289"/>
      <c r="R402" s="289"/>
      <c r="S402" s="289"/>
      <c r="T402" s="289"/>
      <c r="U402" s="289"/>
      <c r="V402" s="289"/>
      <c r="W402" s="289"/>
      <c r="X402" s="289"/>
      <c r="Y402" s="289"/>
      <c r="Z402" s="289"/>
      <c r="AA402" s="289"/>
      <c r="AB402" s="289"/>
      <c r="AC402" s="289"/>
      <c r="AD402" s="289"/>
      <c r="AE402" s="289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9"/>
      <c r="AP402" s="289"/>
      <c r="AQ402" s="289"/>
      <c r="AR402" s="289"/>
      <c r="AS402" s="289"/>
      <c r="AT402" s="289"/>
      <c r="AU402" s="289"/>
      <c r="AV402" s="289"/>
      <c r="AW402" s="289"/>
      <c r="AX402" s="289"/>
      <c r="AY402" s="289"/>
      <c r="AZ402" s="289"/>
      <c r="BA402" s="289"/>
      <c r="BB402" s="289"/>
      <c r="BC402" s="289"/>
      <c r="BD402" s="289"/>
      <c r="BE402" s="289"/>
      <c r="BF402" s="289"/>
      <c r="BG402" s="289"/>
      <c r="BH402" s="289"/>
    </row>
    <row r="403" spans="1:60" s="492" customFormat="1" ht="12.9" customHeight="1" x14ac:dyDescent="0.3">
      <c r="A403" s="516"/>
      <c r="B403" s="679"/>
      <c r="C403" s="685"/>
      <c r="D403" s="610"/>
      <c r="E403" s="289" t="str">
        <f t="shared" ref="E403:AJ403" si="609">E$395</f>
        <v>Cash flow, post-finance post-prod. sharing - Contractor</v>
      </c>
      <c r="F403" s="289">
        <f t="shared" si="609"/>
        <v>0</v>
      </c>
      <c r="G403" s="289" t="str">
        <f t="shared" si="609"/>
        <v>$ mn</v>
      </c>
      <c r="H403" s="289">
        <f t="shared" si="609"/>
        <v>0</v>
      </c>
      <c r="I403" s="289">
        <f t="shared" ca="1" si="609"/>
        <v>11308.413682566457</v>
      </c>
      <c r="J403" s="289">
        <f t="shared" si="609"/>
        <v>0</v>
      </c>
      <c r="K403" s="289">
        <f t="shared" ca="1" si="609"/>
        <v>0</v>
      </c>
      <c r="L403" s="289">
        <f t="shared" ca="1" si="609"/>
        <v>0</v>
      </c>
      <c r="M403" s="289">
        <f t="shared" ca="1" si="609"/>
        <v>0</v>
      </c>
      <c r="N403" s="289">
        <f t="shared" ca="1" si="609"/>
        <v>-42.795607499999996</v>
      </c>
      <c r="O403" s="289">
        <f t="shared" ca="1" si="609"/>
        <v>-86.959224675000002</v>
      </c>
      <c r="P403" s="289">
        <f t="shared" ca="1" si="609"/>
        <v>-88.709348724750015</v>
      </c>
      <c r="Q403" s="289">
        <f t="shared" ca="1" si="609"/>
        <v>-681.77307899117977</v>
      </c>
      <c r="R403" s="289">
        <f t="shared" ca="1" si="609"/>
        <v>-1042.7911879027549</v>
      </c>
      <c r="S403" s="289">
        <f t="shared" ca="1" si="609"/>
        <v>-1063.6681181671499</v>
      </c>
      <c r="T403" s="289">
        <f t="shared" ca="1" si="609"/>
        <v>-549.06019091229359</v>
      </c>
      <c r="U403" s="289">
        <f t="shared" ca="1" si="609"/>
        <v>577.74478791904892</v>
      </c>
      <c r="V403" s="289">
        <f t="shared" ca="1" si="609"/>
        <v>589.275250258028</v>
      </c>
      <c r="W403" s="289">
        <f t="shared" ca="1" si="609"/>
        <v>601.0351001728169</v>
      </c>
      <c r="X403" s="289">
        <f t="shared" ca="1" si="609"/>
        <v>613.02886433138281</v>
      </c>
      <c r="Y403" s="289">
        <f t="shared" ca="1" si="609"/>
        <v>625.26115688087589</v>
      </c>
      <c r="Z403" s="289">
        <f t="shared" ca="1" si="609"/>
        <v>637.73668104450178</v>
      </c>
      <c r="AA403" s="289">
        <f t="shared" ca="1" si="609"/>
        <v>650.0589421124904</v>
      </c>
      <c r="AB403" s="289">
        <f t="shared" ca="1" si="609"/>
        <v>660.3034994339547</v>
      </c>
      <c r="AC403" s="289">
        <f t="shared" ca="1" si="609"/>
        <v>623.12944599619993</v>
      </c>
      <c r="AD403" s="289">
        <f t="shared" ca="1" si="609"/>
        <v>529.73067116223615</v>
      </c>
      <c r="AE403" s="289">
        <f t="shared" ca="1" si="609"/>
        <v>534.57710659397776</v>
      </c>
      <c r="AF403" s="289">
        <f t="shared" ca="1" si="609"/>
        <v>539.35134144895869</v>
      </c>
      <c r="AG403" s="289">
        <f t="shared" ca="1" si="609"/>
        <v>462.8980088521073</v>
      </c>
      <c r="AH403" s="289">
        <f t="shared" ca="1" si="609"/>
        <v>449.60543049872661</v>
      </c>
      <c r="AI403" s="289">
        <f t="shared" ca="1" si="609"/>
        <v>411.33343780815278</v>
      </c>
      <c r="AJ403" s="289">
        <f t="shared" ca="1" si="609"/>
        <v>413.62801089450682</v>
      </c>
      <c r="AK403" s="289">
        <f t="shared" ref="AK403:BH403" ca="1" si="610">AK$395</f>
        <v>415.7601832654214</v>
      </c>
      <c r="AL403" s="289">
        <f t="shared" ca="1" si="610"/>
        <v>417.72411408589448</v>
      </c>
      <c r="AM403" s="289">
        <f t="shared" ca="1" si="610"/>
        <v>419.51471104521909</v>
      </c>
      <c r="AN403" s="289">
        <f t="shared" ca="1" si="610"/>
        <v>421.12806934673762</v>
      </c>
      <c r="AO403" s="289">
        <f t="shared" ca="1" si="610"/>
        <v>428.83702188564399</v>
      </c>
      <c r="AP403" s="289">
        <f t="shared" ca="1" si="610"/>
        <v>438.35039199979093</v>
      </c>
      <c r="AQ403" s="289">
        <f t="shared" ca="1" si="610"/>
        <v>448.13492866336469</v>
      </c>
      <c r="AR403" s="289">
        <f t="shared" ca="1" si="610"/>
        <v>458.22923263036341</v>
      </c>
      <c r="AS403" s="289">
        <f t="shared" ca="1" si="610"/>
        <v>468.69804049381753</v>
      </c>
      <c r="AT403" s="289">
        <f t="shared" ca="1" si="610"/>
        <v>479.66686479335226</v>
      </c>
      <c r="AU403" s="289">
        <f t="shared" ca="1" si="610"/>
        <v>491.44307188831021</v>
      </c>
      <c r="AV403" s="289">
        <f t="shared" ca="1" si="610"/>
        <v>505.24145342258237</v>
      </c>
      <c r="AW403" s="289">
        <f t="shared" ca="1" si="610"/>
        <v>544.23186841740812</v>
      </c>
      <c r="AX403" s="289">
        <f t="shared" ca="1" si="610"/>
        <v>8.5127520937131074</v>
      </c>
      <c r="AY403" s="289">
        <f t="shared" ca="1" si="610"/>
        <v>0</v>
      </c>
      <c r="AZ403" s="289">
        <f t="shared" ca="1" si="610"/>
        <v>0</v>
      </c>
      <c r="BA403" s="289">
        <f t="shared" ca="1" si="610"/>
        <v>0</v>
      </c>
      <c r="BB403" s="289">
        <f t="shared" ca="1" si="610"/>
        <v>0</v>
      </c>
      <c r="BC403" s="289">
        <f t="shared" ca="1" si="610"/>
        <v>0</v>
      </c>
      <c r="BD403" s="289">
        <f t="shared" ca="1" si="610"/>
        <v>0</v>
      </c>
      <c r="BE403" s="289">
        <f t="shared" ca="1" si="610"/>
        <v>0</v>
      </c>
      <c r="BF403" s="289">
        <f t="shared" ca="1" si="610"/>
        <v>0</v>
      </c>
      <c r="BG403" s="289">
        <f t="shared" ca="1" si="610"/>
        <v>0</v>
      </c>
      <c r="BH403" s="289">
        <f t="shared" ca="1" si="610"/>
        <v>0</v>
      </c>
    </row>
    <row r="404" spans="1:60" s="493" customFormat="1" ht="12.9" customHeight="1" x14ac:dyDescent="0.3">
      <c r="A404" s="516"/>
      <c r="B404" s="472"/>
      <c r="C404" s="473"/>
      <c r="D404" s="680"/>
      <c r="E404" s="516" t="s">
        <v>807</v>
      </c>
      <c r="F404" s="516"/>
      <c r="G404" s="289" t="s">
        <v>74</v>
      </c>
      <c r="H404" s="516"/>
      <c r="I404" s="516">
        <f ca="1" xml:space="preserve"> SUM(K404:BH404)</f>
        <v>-3555.7567568731283</v>
      </c>
      <c r="J404" s="516"/>
      <c r="K404" s="516">
        <f t="shared" ref="K404:AP404" ca="1" si="611" xml:space="preserve"> MIN( 0, K403)</f>
        <v>0</v>
      </c>
      <c r="L404" s="516">
        <f t="shared" ca="1" si="611"/>
        <v>0</v>
      </c>
      <c r="M404" s="516">
        <f t="shared" ca="1" si="611"/>
        <v>0</v>
      </c>
      <c r="N404" s="516">
        <f t="shared" ca="1" si="611"/>
        <v>-42.795607499999996</v>
      </c>
      <c r="O404" s="516">
        <f t="shared" ca="1" si="611"/>
        <v>-86.959224675000002</v>
      </c>
      <c r="P404" s="516">
        <f t="shared" ca="1" si="611"/>
        <v>-88.709348724750015</v>
      </c>
      <c r="Q404" s="516">
        <f t="shared" ca="1" si="611"/>
        <v>-681.77307899117977</v>
      </c>
      <c r="R404" s="516">
        <f t="shared" ca="1" si="611"/>
        <v>-1042.7911879027549</v>
      </c>
      <c r="S404" s="516">
        <f t="shared" ca="1" si="611"/>
        <v>-1063.6681181671499</v>
      </c>
      <c r="T404" s="516">
        <f t="shared" ca="1" si="611"/>
        <v>-549.06019091229359</v>
      </c>
      <c r="U404" s="516">
        <f t="shared" ca="1" si="611"/>
        <v>0</v>
      </c>
      <c r="V404" s="516">
        <f t="shared" ca="1" si="611"/>
        <v>0</v>
      </c>
      <c r="W404" s="516">
        <f t="shared" ca="1" si="611"/>
        <v>0</v>
      </c>
      <c r="X404" s="516">
        <f t="shared" ca="1" si="611"/>
        <v>0</v>
      </c>
      <c r="Y404" s="516">
        <f t="shared" ca="1" si="611"/>
        <v>0</v>
      </c>
      <c r="Z404" s="516">
        <f t="shared" ca="1" si="611"/>
        <v>0</v>
      </c>
      <c r="AA404" s="516">
        <f t="shared" ca="1" si="611"/>
        <v>0</v>
      </c>
      <c r="AB404" s="516">
        <f t="shared" ca="1" si="611"/>
        <v>0</v>
      </c>
      <c r="AC404" s="516">
        <f t="shared" ca="1" si="611"/>
        <v>0</v>
      </c>
      <c r="AD404" s="516">
        <f t="shared" ca="1" si="611"/>
        <v>0</v>
      </c>
      <c r="AE404" s="516">
        <f t="shared" ca="1" si="611"/>
        <v>0</v>
      </c>
      <c r="AF404" s="516">
        <f t="shared" ca="1" si="611"/>
        <v>0</v>
      </c>
      <c r="AG404" s="516">
        <f t="shared" ca="1" si="611"/>
        <v>0</v>
      </c>
      <c r="AH404" s="516">
        <f t="shared" ca="1" si="611"/>
        <v>0</v>
      </c>
      <c r="AI404" s="516">
        <f t="shared" ca="1" si="611"/>
        <v>0</v>
      </c>
      <c r="AJ404" s="516">
        <f t="shared" ca="1" si="611"/>
        <v>0</v>
      </c>
      <c r="AK404" s="516">
        <f t="shared" ca="1" si="611"/>
        <v>0</v>
      </c>
      <c r="AL404" s="516">
        <f t="shared" ca="1" si="611"/>
        <v>0</v>
      </c>
      <c r="AM404" s="516">
        <f t="shared" ca="1" si="611"/>
        <v>0</v>
      </c>
      <c r="AN404" s="516">
        <f t="shared" ca="1" si="611"/>
        <v>0</v>
      </c>
      <c r="AO404" s="516">
        <f t="shared" ca="1" si="611"/>
        <v>0</v>
      </c>
      <c r="AP404" s="516">
        <f t="shared" ca="1" si="611"/>
        <v>0</v>
      </c>
      <c r="AQ404" s="516">
        <f t="shared" ref="AQ404:BH404" ca="1" si="612" xml:space="preserve"> MIN( 0, AQ403)</f>
        <v>0</v>
      </c>
      <c r="AR404" s="516">
        <f t="shared" ca="1" si="612"/>
        <v>0</v>
      </c>
      <c r="AS404" s="516">
        <f t="shared" ca="1" si="612"/>
        <v>0</v>
      </c>
      <c r="AT404" s="516">
        <f t="shared" ca="1" si="612"/>
        <v>0</v>
      </c>
      <c r="AU404" s="516">
        <f t="shared" ca="1" si="612"/>
        <v>0</v>
      </c>
      <c r="AV404" s="516">
        <f t="shared" ca="1" si="612"/>
        <v>0</v>
      </c>
      <c r="AW404" s="516">
        <f t="shared" ca="1" si="612"/>
        <v>0</v>
      </c>
      <c r="AX404" s="516">
        <f t="shared" ca="1" si="612"/>
        <v>0</v>
      </c>
      <c r="AY404" s="516">
        <f t="shared" ca="1" si="612"/>
        <v>0</v>
      </c>
      <c r="AZ404" s="516">
        <f t="shared" ca="1" si="612"/>
        <v>0</v>
      </c>
      <c r="BA404" s="516">
        <f t="shared" ca="1" si="612"/>
        <v>0</v>
      </c>
      <c r="BB404" s="516">
        <f t="shared" ca="1" si="612"/>
        <v>0</v>
      </c>
      <c r="BC404" s="516">
        <f t="shared" ca="1" si="612"/>
        <v>0</v>
      </c>
      <c r="BD404" s="516">
        <f t="shared" ca="1" si="612"/>
        <v>0</v>
      </c>
      <c r="BE404" s="516">
        <f t="shared" ca="1" si="612"/>
        <v>0</v>
      </c>
      <c r="BF404" s="516">
        <f t="shared" ca="1" si="612"/>
        <v>0</v>
      </c>
      <c r="BG404" s="516">
        <f t="shared" ca="1" si="612"/>
        <v>0</v>
      </c>
      <c r="BH404" s="516">
        <f t="shared" ca="1" si="612"/>
        <v>0</v>
      </c>
    </row>
    <row r="405" spans="1:60" s="492" customFormat="1" ht="12.9" customHeight="1" x14ac:dyDescent="0.3">
      <c r="A405" s="516"/>
      <c r="B405" s="679"/>
      <c r="C405" s="685"/>
      <c r="D405" s="610"/>
      <c r="E405" s="289" t="s">
        <v>808</v>
      </c>
      <c r="F405" s="289"/>
      <c r="G405" s="289" t="s">
        <v>74</v>
      </c>
      <c r="H405" s="289"/>
      <c r="I405" s="289">
        <f ca="1" xml:space="preserve"> SUM(K405:BH405)</f>
        <v>14864.170439439587</v>
      </c>
      <c r="J405" s="289"/>
      <c r="K405" s="289">
        <f t="shared" ref="K405:AP405" ca="1" si="613" xml:space="preserve"> K403 - K404</f>
        <v>0</v>
      </c>
      <c r="L405" s="289">
        <f t="shared" ca="1" si="613"/>
        <v>0</v>
      </c>
      <c r="M405" s="289">
        <f t="shared" ca="1" si="613"/>
        <v>0</v>
      </c>
      <c r="N405" s="289">
        <f t="shared" ca="1" si="613"/>
        <v>0</v>
      </c>
      <c r="O405" s="289">
        <f t="shared" ca="1" si="613"/>
        <v>0</v>
      </c>
      <c r="P405" s="289">
        <f t="shared" ca="1" si="613"/>
        <v>0</v>
      </c>
      <c r="Q405" s="289">
        <f t="shared" ca="1" si="613"/>
        <v>0</v>
      </c>
      <c r="R405" s="289">
        <f t="shared" ca="1" si="613"/>
        <v>0</v>
      </c>
      <c r="S405" s="289">
        <f t="shared" ca="1" si="613"/>
        <v>0</v>
      </c>
      <c r="T405" s="289">
        <f t="shared" ca="1" si="613"/>
        <v>0</v>
      </c>
      <c r="U405" s="289">
        <f t="shared" ca="1" si="613"/>
        <v>577.74478791904892</v>
      </c>
      <c r="V405" s="289">
        <f t="shared" ca="1" si="613"/>
        <v>589.275250258028</v>
      </c>
      <c r="W405" s="289">
        <f t="shared" ca="1" si="613"/>
        <v>601.0351001728169</v>
      </c>
      <c r="X405" s="289">
        <f t="shared" ca="1" si="613"/>
        <v>613.02886433138281</v>
      </c>
      <c r="Y405" s="289">
        <f t="shared" ca="1" si="613"/>
        <v>625.26115688087589</v>
      </c>
      <c r="Z405" s="289">
        <f t="shared" ca="1" si="613"/>
        <v>637.73668104450178</v>
      </c>
      <c r="AA405" s="289">
        <f t="shared" ca="1" si="613"/>
        <v>650.0589421124904</v>
      </c>
      <c r="AB405" s="289">
        <f t="shared" ca="1" si="613"/>
        <v>660.3034994339547</v>
      </c>
      <c r="AC405" s="289">
        <f t="shared" ca="1" si="613"/>
        <v>623.12944599619993</v>
      </c>
      <c r="AD405" s="289">
        <f t="shared" ca="1" si="613"/>
        <v>529.73067116223615</v>
      </c>
      <c r="AE405" s="289">
        <f t="shared" ca="1" si="613"/>
        <v>534.57710659397776</v>
      </c>
      <c r="AF405" s="289">
        <f t="shared" ca="1" si="613"/>
        <v>539.35134144895869</v>
      </c>
      <c r="AG405" s="289">
        <f t="shared" ca="1" si="613"/>
        <v>462.8980088521073</v>
      </c>
      <c r="AH405" s="289">
        <f t="shared" ca="1" si="613"/>
        <v>449.60543049872661</v>
      </c>
      <c r="AI405" s="289">
        <f t="shared" ca="1" si="613"/>
        <v>411.33343780815278</v>
      </c>
      <c r="AJ405" s="289">
        <f t="shared" ca="1" si="613"/>
        <v>413.62801089450682</v>
      </c>
      <c r="AK405" s="289">
        <f t="shared" ca="1" si="613"/>
        <v>415.7601832654214</v>
      </c>
      <c r="AL405" s="289">
        <f t="shared" ca="1" si="613"/>
        <v>417.72411408589448</v>
      </c>
      <c r="AM405" s="289">
        <f t="shared" ca="1" si="613"/>
        <v>419.51471104521909</v>
      </c>
      <c r="AN405" s="289">
        <f t="shared" ca="1" si="613"/>
        <v>421.12806934673762</v>
      </c>
      <c r="AO405" s="289">
        <f t="shared" ca="1" si="613"/>
        <v>428.83702188564399</v>
      </c>
      <c r="AP405" s="289">
        <f t="shared" ca="1" si="613"/>
        <v>438.35039199979093</v>
      </c>
      <c r="AQ405" s="289">
        <f t="shared" ref="AQ405:BH405" ca="1" si="614" xml:space="preserve"> AQ403 - AQ404</f>
        <v>448.13492866336469</v>
      </c>
      <c r="AR405" s="289">
        <f t="shared" ca="1" si="614"/>
        <v>458.22923263036341</v>
      </c>
      <c r="AS405" s="289">
        <f t="shared" ca="1" si="614"/>
        <v>468.69804049381753</v>
      </c>
      <c r="AT405" s="289">
        <f t="shared" ca="1" si="614"/>
        <v>479.66686479335226</v>
      </c>
      <c r="AU405" s="289">
        <f t="shared" ca="1" si="614"/>
        <v>491.44307188831021</v>
      </c>
      <c r="AV405" s="289">
        <f t="shared" ca="1" si="614"/>
        <v>505.24145342258237</v>
      </c>
      <c r="AW405" s="289">
        <f t="shared" ca="1" si="614"/>
        <v>544.23186841740812</v>
      </c>
      <c r="AX405" s="289">
        <f t="shared" ca="1" si="614"/>
        <v>8.5127520937131074</v>
      </c>
      <c r="AY405" s="289">
        <f t="shared" ca="1" si="614"/>
        <v>0</v>
      </c>
      <c r="AZ405" s="289">
        <f t="shared" ca="1" si="614"/>
        <v>0</v>
      </c>
      <c r="BA405" s="289">
        <f t="shared" ca="1" si="614"/>
        <v>0</v>
      </c>
      <c r="BB405" s="289">
        <f t="shared" ca="1" si="614"/>
        <v>0</v>
      </c>
      <c r="BC405" s="289">
        <f t="shared" ca="1" si="614"/>
        <v>0</v>
      </c>
      <c r="BD405" s="289">
        <f t="shared" ca="1" si="614"/>
        <v>0</v>
      </c>
      <c r="BE405" s="289">
        <f t="shared" ca="1" si="614"/>
        <v>0</v>
      </c>
      <c r="BF405" s="289">
        <f t="shared" ca="1" si="614"/>
        <v>0</v>
      </c>
      <c r="BG405" s="289">
        <f t="shared" ca="1" si="614"/>
        <v>0</v>
      </c>
      <c r="BH405" s="289">
        <f t="shared" ca="1" si="614"/>
        <v>0</v>
      </c>
    </row>
    <row r="406" spans="1:60" s="492" customFormat="1" ht="12.9" customHeight="1" x14ac:dyDescent="0.3">
      <c r="A406" s="516"/>
      <c r="B406" s="679"/>
      <c r="C406" s="685"/>
      <c r="D406" s="610"/>
      <c r="E406" s="289"/>
      <c r="F406" s="289"/>
      <c r="G406" s="289"/>
      <c r="H406" s="289"/>
      <c r="I406" s="289"/>
      <c r="J406" s="289"/>
      <c r="K406" s="289"/>
      <c r="L406" s="289"/>
      <c r="M406" s="289"/>
      <c r="N406" s="289"/>
      <c r="O406" s="289"/>
      <c r="P406" s="289"/>
      <c r="Q406" s="289"/>
      <c r="R406" s="289"/>
      <c r="S406" s="289"/>
      <c r="T406" s="289"/>
      <c r="U406" s="289"/>
      <c r="V406" s="289"/>
      <c r="W406" s="289"/>
      <c r="X406" s="289"/>
      <c r="Y406" s="289"/>
      <c r="Z406" s="289"/>
      <c r="AA406" s="289"/>
      <c r="AB406" s="289"/>
      <c r="AC406" s="289"/>
      <c r="AD406" s="289"/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  <c r="BD406" s="289"/>
      <c r="BE406" s="289"/>
      <c r="BF406" s="289"/>
      <c r="BG406" s="289"/>
      <c r="BH406" s="289"/>
    </row>
    <row r="407" spans="1:60" s="492" customFormat="1" ht="12.9" customHeight="1" x14ac:dyDescent="0.3">
      <c r="A407" s="516"/>
      <c r="B407" s="679"/>
      <c r="C407" s="685"/>
      <c r="D407" s="610"/>
      <c r="E407" s="289" t="str">
        <f t="shared" ref="E407:AJ407" si="615">E401</f>
        <v>Cumulative Cash flow, post-finance post-prod. sharing - Contractor</v>
      </c>
      <c r="F407" s="289">
        <f t="shared" si="615"/>
        <v>0</v>
      </c>
      <c r="G407" s="289" t="str">
        <f t="shared" si="615"/>
        <v>$ mn</v>
      </c>
      <c r="H407" s="289">
        <f t="shared" si="615"/>
        <v>0</v>
      </c>
      <c r="I407" s="289">
        <f t="shared" si="615"/>
        <v>0</v>
      </c>
      <c r="J407" s="289">
        <f t="shared" si="615"/>
        <v>0</v>
      </c>
      <c r="K407" s="289">
        <f t="shared" ca="1" si="615"/>
        <v>0</v>
      </c>
      <c r="L407" s="289">
        <f t="shared" ca="1" si="615"/>
        <v>0</v>
      </c>
      <c r="M407" s="289">
        <f t="shared" ca="1" si="615"/>
        <v>0</v>
      </c>
      <c r="N407" s="289">
        <f t="shared" ca="1" si="615"/>
        <v>-42.795607499999996</v>
      </c>
      <c r="O407" s="289">
        <f t="shared" ca="1" si="615"/>
        <v>-129.75483217499999</v>
      </c>
      <c r="P407" s="289">
        <f t="shared" ca="1" si="615"/>
        <v>-218.46418089975</v>
      </c>
      <c r="Q407" s="289">
        <f t="shared" ca="1" si="615"/>
        <v>-900.23725989092975</v>
      </c>
      <c r="R407" s="289">
        <f t="shared" ca="1" si="615"/>
        <v>-1943.0284477936848</v>
      </c>
      <c r="S407" s="289">
        <f t="shared" ca="1" si="615"/>
        <v>-3006.696565960835</v>
      </c>
      <c r="T407" s="289">
        <f t="shared" ca="1" si="615"/>
        <v>-3555.7567568731283</v>
      </c>
      <c r="U407" s="289">
        <f t="shared" ca="1" si="615"/>
        <v>-2978.0119689540793</v>
      </c>
      <c r="V407" s="289">
        <f t="shared" ca="1" si="615"/>
        <v>-2388.7367186960514</v>
      </c>
      <c r="W407" s="289">
        <f t="shared" ca="1" si="615"/>
        <v>-1787.7016185232346</v>
      </c>
      <c r="X407" s="289">
        <f t="shared" ca="1" si="615"/>
        <v>-1174.6727541918517</v>
      </c>
      <c r="Y407" s="289">
        <f t="shared" ca="1" si="615"/>
        <v>-549.41159731097582</v>
      </c>
      <c r="Z407" s="289">
        <f t="shared" ca="1" si="615"/>
        <v>88.325083733525958</v>
      </c>
      <c r="AA407" s="289">
        <f t="shared" ca="1" si="615"/>
        <v>738.38402584601636</v>
      </c>
      <c r="AB407" s="289">
        <f t="shared" ca="1" si="615"/>
        <v>1398.6875252799709</v>
      </c>
      <c r="AC407" s="289">
        <f t="shared" ca="1" si="615"/>
        <v>2021.816971276171</v>
      </c>
      <c r="AD407" s="289">
        <f t="shared" ca="1" si="615"/>
        <v>2551.5476424384069</v>
      </c>
      <c r="AE407" s="289">
        <f t="shared" ca="1" si="615"/>
        <v>3086.1247490323849</v>
      </c>
      <c r="AF407" s="289">
        <f t="shared" ca="1" si="615"/>
        <v>3625.4760904813438</v>
      </c>
      <c r="AG407" s="289">
        <f t="shared" ca="1" si="615"/>
        <v>4088.3740993334513</v>
      </c>
      <c r="AH407" s="289">
        <f t="shared" ca="1" si="615"/>
        <v>4537.9795298321778</v>
      </c>
      <c r="AI407" s="289">
        <f t="shared" ca="1" si="615"/>
        <v>4949.3129676403305</v>
      </c>
      <c r="AJ407" s="289">
        <f t="shared" ca="1" si="615"/>
        <v>5362.9409785348371</v>
      </c>
      <c r="AK407" s="289">
        <f t="shared" ref="AK407:BH407" ca="1" si="616">AK401</f>
        <v>5778.7011618002589</v>
      </c>
      <c r="AL407" s="289">
        <f t="shared" ca="1" si="616"/>
        <v>6196.425275886153</v>
      </c>
      <c r="AM407" s="289">
        <f t="shared" ca="1" si="616"/>
        <v>6615.939986931372</v>
      </c>
      <c r="AN407" s="289">
        <f t="shared" ca="1" si="616"/>
        <v>7037.0680562781099</v>
      </c>
      <c r="AO407" s="289">
        <f t="shared" ca="1" si="616"/>
        <v>7465.9050781637543</v>
      </c>
      <c r="AP407" s="289">
        <f t="shared" ca="1" si="616"/>
        <v>7904.2554701635454</v>
      </c>
      <c r="AQ407" s="289">
        <f t="shared" ca="1" si="616"/>
        <v>8352.3903988269103</v>
      </c>
      <c r="AR407" s="289">
        <f t="shared" ca="1" si="616"/>
        <v>8810.6196314572735</v>
      </c>
      <c r="AS407" s="289">
        <f t="shared" ca="1" si="616"/>
        <v>9279.3176719510902</v>
      </c>
      <c r="AT407" s="289">
        <f t="shared" ca="1" si="616"/>
        <v>9758.9845367444432</v>
      </c>
      <c r="AU407" s="289">
        <f t="shared" ca="1" si="616"/>
        <v>10250.427608632754</v>
      </c>
      <c r="AV407" s="289">
        <f t="shared" ca="1" si="616"/>
        <v>10755.669062055336</v>
      </c>
      <c r="AW407" s="289">
        <f t="shared" ca="1" si="616"/>
        <v>11299.900930472744</v>
      </c>
      <c r="AX407" s="289">
        <f t="shared" ca="1" si="616"/>
        <v>11308.413682566457</v>
      </c>
      <c r="AY407" s="289">
        <f t="shared" ca="1" si="616"/>
        <v>11308.413682566457</v>
      </c>
      <c r="AZ407" s="289">
        <f t="shared" ca="1" si="616"/>
        <v>11308.413682566457</v>
      </c>
      <c r="BA407" s="289">
        <f t="shared" ca="1" si="616"/>
        <v>11308.413682566457</v>
      </c>
      <c r="BB407" s="289">
        <f t="shared" ca="1" si="616"/>
        <v>11308.413682566457</v>
      </c>
      <c r="BC407" s="289">
        <f t="shared" ca="1" si="616"/>
        <v>11308.413682566457</v>
      </c>
      <c r="BD407" s="289">
        <f t="shared" ca="1" si="616"/>
        <v>11308.413682566457</v>
      </c>
      <c r="BE407" s="289">
        <f t="shared" ca="1" si="616"/>
        <v>11308.413682566457</v>
      </c>
      <c r="BF407" s="289">
        <f t="shared" ca="1" si="616"/>
        <v>11308.413682566457</v>
      </c>
      <c r="BG407" s="289">
        <f t="shared" ca="1" si="616"/>
        <v>11308.413682566457</v>
      </c>
      <c r="BH407" s="289">
        <f t="shared" ca="1" si="616"/>
        <v>11308.413682566457</v>
      </c>
    </row>
    <row r="408" spans="1:60" s="492" customFormat="1" ht="12.9" customHeight="1" x14ac:dyDescent="0.3">
      <c r="A408" s="516"/>
      <c r="B408" s="679"/>
      <c r="C408" s="685"/>
      <c r="D408" s="610"/>
      <c r="E408" s="289" t="str">
        <f t="shared" ref="E408:AJ408" si="617">E405</f>
        <v>Dividend distributions - Contractor (gross of DWT)</v>
      </c>
      <c r="F408" s="289">
        <f t="shared" si="617"/>
        <v>0</v>
      </c>
      <c r="G408" s="289" t="str">
        <f t="shared" si="617"/>
        <v>$ mn</v>
      </c>
      <c r="H408" s="289">
        <f t="shared" si="617"/>
        <v>0</v>
      </c>
      <c r="I408" s="289">
        <f t="shared" ca="1" si="617"/>
        <v>14864.170439439587</v>
      </c>
      <c r="J408" s="289">
        <f t="shared" si="617"/>
        <v>0</v>
      </c>
      <c r="K408" s="289">
        <f t="shared" ca="1" si="617"/>
        <v>0</v>
      </c>
      <c r="L408" s="289">
        <f t="shared" ca="1" si="617"/>
        <v>0</v>
      </c>
      <c r="M408" s="289">
        <f t="shared" ca="1" si="617"/>
        <v>0</v>
      </c>
      <c r="N408" s="289">
        <f t="shared" ca="1" si="617"/>
        <v>0</v>
      </c>
      <c r="O408" s="289">
        <f t="shared" ca="1" si="617"/>
        <v>0</v>
      </c>
      <c r="P408" s="289">
        <f t="shared" ca="1" si="617"/>
        <v>0</v>
      </c>
      <c r="Q408" s="289">
        <f t="shared" ca="1" si="617"/>
        <v>0</v>
      </c>
      <c r="R408" s="289">
        <f t="shared" ca="1" si="617"/>
        <v>0</v>
      </c>
      <c r="S408" s="289">
        <f t="shared" ca="1" si="617"/>
        <v>0</v>
      </c>
      <c r="T408" s="289">
        <f t="shared" ca="1" si="617"/>
        <v>0</v>
      </c>
      <c r="U408" s="289">
        <f t="shared" ca="1" si="617"/>
        <v>577.74478791904892</v>
      </c>
      <c r="V408" s="289">
        <f t="shared" ca="1" si="617"/>
        <v>589.275250258028</v>
      </c>
      <c r="W408" s="289">
        <f t="shared" ca="1" si="617"/>
        <v>601.0351001728169</v>
      </c>
      <c r="X408" s="289">
        <f t="shared" ca="1" si="617"/>
        <v>613.02886433138281</v>
      </c>
      <c r="Y408" s="289">
        <f t="shared" ca="1" si="617"/>
        <v>625.26115688087589</v>
      </c>
      <c r="Z408" s="289">
        <f t="shared" ca="1" si="617"/>
        <v>637.73668104450178</v>
      </c>
      <c r="AA408" s="289">
        <f t="shared" ca="1" si="617"/>
        <v>650.0589421124904</v>
      </c>
      <c r="AB408" s="289">
        <f t="shared" ca="1" si="617"/>
        <v>660.3034994339547</v>
      </c>
      <c r="AC408" s="289">
        <f t="shared" ca="1" si="617"/>
        <v>623.12944599619993</v>
      </c>
      <c r="AD408" s="289">
        <f t="shared" ca="1" si="617"/>
        <v>529.73067116223615</v>
      </c>
      <c r="AE408" s="289">
        <f t="shared" ca="1" si="617"/>
        <v>534.57710659397776</v>
      </c>
      <c r="AF408" s="289">
        <f t="shared" ca="1" si="617"/>
        <v>539.35134144895869</v>
      </c>
      <c r="AG408" s="289">
        <f t="shared" ca="1" si="617"/>
        <v>462.8980088521073</v>
      </c>
      <c r="AH408" s="289">
        <f t="shared" ca="1" si="617"/>
        <v>449.60543049872661</v>
      </c>
      <c r="AI408" s="289">
        <f t="shared" ca="1" si="617"/>
        <v>411.33343780815278</v>
      </c>
      <c r="AJ408" s="289">
        <f t="shared" ca="1" si="617"/>
        <v>413.62801089450682</v>
      </c>
      <c r="AK408" s="289">
        <f t="shared" ref="AK408:BH408" ca="1" si="618">AK405</f>
        <v>415.7601832654214</v>
      </c>
      <c r="AL408" s="289">
        <f t="shared" ca="1" si="618"/>
        <v>417.72411408589448</v>
      </c>
      <c r="AM408" s="289">
        <f t="shared" ca="1" si="618"/>
        <v>419.51471104521909</v>
      </c>
      <c r="AN408" s="289">
        <f t="shared" ca="1" si="618"/>
        <v>421.12806934673762</v>
      </c>
      <c r="AO408" s="289">
        <f t="shared" ca="1" si="618"/>
        <v>428.83702188564399</v>
      </c>
      <c r="AP408" s="289">
        <f t="shared" ca="1" si="618"/>
        <v>438.35039199979093</v>
      </c>
      <c r="AQ408" s="289">
        <f t="shared" ca="1" si="618"/>
        <v>448.13492866336469</v>
      </c>
      <c r="AR408" s="289">
        <f t="shared" ca="1" si="618"/>
        <v>458.22923263036341</v>
      </c>
      <c r="AS408" s="289">
        <f t="shared" ca="1" si="618"/>
        <v>468.69804049381753</v>
      </c>
      <c r="AT408" s="289">
        <f t="shared" ca="1" si="618"/>
        <v>479.66686479335226</v>
      </c>
      <c r="AU408" s="289">
        <f t="shared" ca="1" si="618"/>
        <v>491.44307188831021</v>
      </c>
      <c r="AV408" s="289">
        <f t="shared" ca="1" si="618"/>
        <v>505.24145342258237</v>
      </c>
      <c r="AW408" s="289">
        <f t="shared" ca="1" si="618"/>
        <v>544.23186841740812</v>
      </c>
      <c r="AX408" s="289">
        <f t="shared" ca="1" si="618"/>
        <v>8.5127520937131074</v>
      </c>
      <c r="AY408" s="289">
        <f t="shared" ca="1" si="618"/>
        <v>0</v>
      </c>
      <c r="AZ408" s="289">
        <f t="shared" ca="1" si="618"/>
        <v>0</v>
      </c>
      <c r="BA408" s="289">
        <f t="shared" ca="1" si="618"/>
        <v>0</v>
      </c>
      <c r="BB408" s="289">
        <f t="shared" ca="1" si="618"/>
        <v>0</v>
      </c>
      <c r="BC408" s="289">
        <f t="shared" ca="1" si="618"/>
        <v>0</v>
      </c>
      <c r="BD408" s="289">
        <f t="shared" ca="1" si="618"/>
        <v>0</v>
      </c>
      <c r="BE408" s="289">
        <f t="shared" ca="1" si="618"/>
        <v>0</v>
      </c>
      <c r="BF408" s="289">
        <f t="shared" ca="1" si="618"/>
        <v>0</v>
      </c>
      <c r="BG408" s="289">
        <f t="shared" ca="1" si="618"/>
        <v>0</v>
      </c>
      <c r="BH408" s="289">
        <f t="shared" ca="1" si="618"/>
        <v>0</v>
      </c>
    </row>
    <row r="409" spans="1:60" s="492" customFormat="1" ht="12.9" customHeight="1" thickBot="1" x14ac:dyDescent="0.35">
      <c r="A409" s="516"/>
      <c r="B409" s="679"/>
      <c r="C409" s="685"/>
      <c r="D409" s="610"/>
      <c r="E409" s="650" t="s">
        <v>809</v>
      </c>
      <c r="F409" s="650"/>
      <c r="G409" s="650" t="s">
        <v>74</v>
      </c>
      <c r="H409" s="650"/>
      <c r="I409" s="650">
        <f ca="1" xml:space="preserve"> SUM(K409:BH409)</f>
        <v>11308.413682566457</v>
      </c>
      <c r="J409" s="650"/>
      <c r="K409" s="650">
        <f t="shared" ref="K409:AP409" ca="1" si="619" xml:space="preserve"> MAX(0, MIN(K407, K408))</f>
        <v>0</v>
      </c>
      <c r="L409" s="650">
        <f t="shared" ca="1" si="619"/>
        <v>0</v>
      </c>
      <c r="M409" s="650">
        <f t="shared" ca="1" si="619"/>
        <v>0</v>
      </c>
      <c r="N409" s="650">
        <f t="shared" ca="1" si="619"/>
        <v>0</v>
      </c>
      <c r="O409" s="650">
        <f t="shared" ca="1" si="619"/>
        <v>0</v>
      </c>
      <c r="P409" s="650">
        <f t="shared" ca="1" si="619"/>
        <v>0</v>
      </c>
      <c r="Q409" s="650">
        <f t="shared" ca="1" si="619"/>
        <v>0</v>
      </c>
      <c r="R409" s="650">
        <f t="shared" ca="1" si="619"/>
        <v>0</v>
      </c>
      <c r="S409" s="650">
        <f t="shared" ca="1" si="619"/>
        <v>0</v>
      </c>
      <c r="T409" s="650">
        <f t="shared" ca="1" si="619"/>
        <v>0</v>
      </c>
      <c r="U409" s="650">
        <f t="shared" ca="1" si="619"/>
        <v>0</v>
      </c>
      <c r="V409" s="650">
        <f t="shared" ca="1" si="619"/>
        <v>0</v>
      </c>
      <c r="W409" s="650">
        <f t="shared" ca="1" si="619"/>
        <v>0</v>
      </c>
      <c r="X409" s="650">
        <f t="shared" ca="1" si="619"/>
        <v>0</v>
      </c>
      <c r="Y409" s="650">
        <f t="shared" ca="1" si="619"/>
        <v>0</v>
      </c>
      <c r="Z409" s="650">
        <f t="shared" ca="1" si="619"/>
        <v>88.325083733525958</v>
      </c>
      <c r="AA409" s="650">
        <f t="shared" ca="1" si="619"/>
        <v>650.0589421124904</v>
      </c>
      <c r="AB409" s="650">
        <f t="shared" ca="1" si="619"/>
        <v>660.3034994339547</v>
      </c>
      <c r="AC409" s="650">
        <f t="shared" ca="1" si="619"/>
        <v>623.12944599619993</v>
      </c>
      <c r="AD409" s="650">
        <f t="shared" ca="1" si="619"/>
        <v>529.73067116223615</v>
      </c>
      <c r="AE409" s="650">
        <f t="shared" ca="1" si="619"/>
        <v>534.57710659397776</v>
      </c>
      <c r="AF409" s="650">
        <f t="shared" ca="1" si="619"/>
        <v>539.35134144895869</v>
      </c>
      <c r="AG409" s="650">
        <f t="shared" ca="1" si="619"/>
        <v>462.8980088521073</v>
      </c>
      <c r="AH409" s="650">
        <f t="shared" ca="1" si="619"/>
        <v>449.60543049872661</v>
      </c>
      <c r="AI409" s="650">
        <f t="shared" ca="1" si="619"/>
        <v>411.33343780815278</v>
      </c>
      <c r="AJ409" s="650">
        <f t="shared" ca="1" si="619"/>
        <v>413.62801089450682</v>
      </c>
      <c r="AK409" s="650">
        <f t="shared" ca="1" si="619"/>
        <v>415.7601832654214</v>
      </c>
      <c r="AL409" s="650">
        <f t="shared" ca="1" si="619"/>
        <v>417.72411408589448</v>
      </c>
      <c r="AM409" s="650">
        <f t="shared" ca="1" si="619"/>
        <v>419.51471104521909</v>
      </c>
      <c r="AN409" s="650">
        <f t="shared" ca="1" si="619"/>
        <v>421.12806934673762</v>
      </c>
      <c r="AO409" s="650">
        <f t="shared" ca="1" si="619"/>
        <v>428.83702188564399</v>
      </c>
      <c r="AP409" s="650">
        <f t="shared" ca="1" si="619"/>
        <v>438.35039199979093</v>
      </c>
      <c r="AQ409" s="650">
        <f t="shared" ref="AQ409:BH409" ca="1" si="620" xml:space="preserve"> MAX(0, MIN(AQ407, AQ408))</f>
        <v>448.13492866336469</v>
      </c>
      <c r="AR409" s="650">
        <f t="shared" ca="1" si="620"/>
        <v>458.22923263036341</v>
      </c>
      <c r="AS409" s="650">
        <f t="shared" ca="1" si="620"/>
        <v>468.69804049381753</v>
      </c>
      <c r="AT409" s="650">
        <f t="shared" ca="1" si="620"/>
        <v>479.66686479335226</v>
      </c>
      <c r="AU409" s="650">
        <f t="shared" ca="1" si="620"/>
        <v>491.44307188831021</v>
      </c>
      <c r="AV409" s="650">
        <f t="shared" ca="1" si="620"/>
        <v>505.24145342258237</v>
      </c>
      <c r="AW409" s="650">
        <f t="shared" ca="1" si="620"/>
        <v>544.23186841740812</v>
      </c>
      <c r="AX409" s="650">
        <f t="shared" ca="1" si="620"/>
        <v>8.5127520937131074</v>
      </c>
      <c r="AY409" s="650">
        <f t="shared" ca="1" si="620"/>
        <v>0</v>
      </c>
      <c r="AZ409" s="650">
        <f t="shared" ca="1" si="620"/>
        <v>0</v>
      </c>
      <c r="BA409" s="650">
        <f t="shared" ca="1" si="620"/>
        <v>0</v>
      </c>
      <c r="BB409" s="650">
        <f t="shared" ca="1" si="620"/>
        <v>0</v>
      </c>
      <c r="BC409" s="650">
        <f t="shared" ca="1" si="620"/>
        <v>0</v>
      </c>
      <c r="BD409" s="650">
        <f t="shared" ca="1" si="620"/>
        <v>0</v>
      </c>
      <c r="BE409" s="650">
        <f t="shared" ca="1" si="620"/>
        <v>0</v>
      </c>
      <c r="BF409" s="650">
        <f t="shared" ca="1" si="620"/>
        <v>0</v>
      </c>
      <c r="BG409" s="650">
        <f t="shared" ca="1" si="620"/>
        <v>0</v>
      </c>
      <c r="BH409" s="650">
        <f t="shared" ca="1" si="620"/>
        <v>0</v>
      </c>
    </row>
    <row r="410" spans="1:60" s="492" customFormat="1" ht="12.75" customHeight="1" x14ac:dyDescent="0.3">
      <c r="A410" s="516"/>
      <c r="B410" s="679"/>
      <c r="C410" s="685"/>
      <c r="D410" s="610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  <c r="P410" s="289"/>
      <c r="Q410" s="289"/>
      <c r="R410" s="289"/>
      <c r="S410" s="289"/>
      <c r="T410" s="289"/>
      <c r="U410" s="289"/>
      <c r="V410" s="289"/>
      <c r="W410" s="289"/>
      <c r="X410" s="289"/>
      <c r="Y410" s="289"/>
      <c r="Z410" s="289"/>
      <c r="AA410" s="289"/>
      <c r="AB410" s="289"/>
      <c r="AC410" s="289"/>
      <c r="AD410" s="289"/>
      <c r="AE410" s="289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9"/>
      <c r="AP410" s="289"/>
      <c r="AQ410" s="289"/>
      <c r="AR410" s="289"/>
      <c r="AS410" s="289"/>
      <c r="AT410" s="289"/>
      <c r="AU410" s="289"/>
      <c r="AV410" s="289"/>
      <c r="AW410" s="289"/>
      <c r="AX410" s="289"/>
      <c r="AY410" s="289"/>
      <c r="AZ410" s="289"/>
      <c r="BA410" s="289"/>
      <c r="BB410" s="289"/>
      <c r="BC410" s="289"/>
      <c r="BD410" s="289"/>
      <c r="BE410" s="289"/>
      <c r="BF410" s="289"/>
      <c r="BG410" s="289"/>
      <c r="BH410" s="289"/>
    </row>
    <row r="411" spans="1:60" s="492" customFormat="1" ht="12.75" customHeight="1" x14ac:dyDescent="0.3">
      <c r="A411" s="516">
        <f xml:space="preserve"> MAX(0, MIN(A409, A410))</f>
        <v>0</v>
      </c>
      <c r="B411" s="679" t="s">
        <v>101</v>
      </c>
      <c r="C411" s="473"/>
      <c r="D411" s="680"/>
      <c r="E411" s="516"/>
      <c r="F411" s="516"/>
      <c r="G411" s="516"/>
      <c r="H411" s="516"/>
      <c r="I411" s="516"/>
      <c r="J411" s="516"/>
      <c r="K411" s="516"/>
      <c r="L411" s="516"/>
      <c r="M411" s="516"/>
      <c r="N411" s="516"/>
      <c r="O411" s="516"/>
      <c r="P411" s="516"/>
      <c r="Q411" s="516"/>
      <c r="R411" s="516"/>
      <c r="S411" s="516"/>
      <c r="T411" s="516"/>
      <c r="U411" s="516"/>
      <c r="V411" s="516"/>
      <c r="W411" s="516"/>
      <c r="X411" s="516"/>
      <c r="Y411" s="516"/>
      <c r="Z411" s="516"/>
      <c r="AA411" s="516"/>
      <c r="AB411" s="516"/>
      <c r="AC411" s="516"/>
      <c r="AD411" s="516"/>
      <c r="AE411" s="516"/>
      <c r="AF411" s="516"/>
      <c r="AG411" s="516"/>
      <c r="AH411" s="516"/>
      <c r="AI411" s="516"/>
      <c r="AJ411" s="516"/>
      <c r="AK411" s="516"/>
      <c r="AL411" s="516"/>
      <c r="AM411" s="516"/>
      <c r="AN411" s="516"/>
      <c r="AO411" s="516"/>
      <c r="AP411" s="516"/>
      <c r="AQ411" s="516"/>
      <c r="AR411" s="516"/>
      <c r="AS411" s="516"/>
      <c r="AT411" s="516"/>
      <c r="AU411" s="516"/>
      <c r="AV411" s="516"/>
      <c r="AW411" s="516"/>
      <c r="AX411" s="516"/>
      <c r="AY411" s="516"/>
      <c r="AZ411" s="516"/>
      <c r="BA411" s="516"/>
      <c r="BB411" s="516"/>
      <c r="BC411" s="516"/>
      <c r="BD411" s="516"/>
      <c r="BE411" s="516"/>
      <c r="BF411" s="516"/>
      <c r="BG411" s="516"/>
      <c r="BH411" s="516"/>
    </row>
    <row r="412" spans="1:60" s="492" customFormat="1" ht="12.75" customHeight="1" x14ac:dyDescent="0.3">
      <c r="A412" s="516">
        <f xml:space="preserve"> MAX(0, MIN(A410, A411))</f>
        <v>0</v>
      </c>
      <c r="B412" s="472">
        <f xml:space="preserve"> MAX(0, MIN(B410, B411))</f>
        <v>0</v>
      </c>
      <c r="C412" s="473"/>
      <c r="D412" s="680"/>
      <c r="E412" s="621" t="str">
        <f xml:space="preserve"> InpC!E$70</f>
        <v>Dividend withholding tax</v>
      </c>
      <c r="F412" s="621">
        <f xml:space="preserve"> InpC!F$70</f>
        <v>0.1</v>
      </c>
      <c r="G412" s="621" t="str">
        <f xml:space="preserve"> InpC!G$70</f>
        <v>%</v>
      </c>
      <c r="H412" s="516"/>
      <c r="I412" s="516"/>
      <c r="J412" s="516"/>
      <c r="K412" s="516"/>
      <c r="L412" s="516"/>
      <c r="M412" s="516"/>
      <c r="N412" s="516"/>
      <c r="O412" s="516"/>
      <c r="P412" s="516"/>
      <c r="Q412" s="516"/>
      <c r="R412" s="516"/>
      <c r="S412" s="516"/>
      <c r="T412" s="516"/>
      <c r="U412" s="516"/>
      <c r="V412" s="516"/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516"/>
      <c r="AH412" s="516"/>
      <c r="AI412" s="516"/>
      <c r="AJ412" s="516"/>
      <c r="AK412" s="516"/>
      <c r="AL412" s="516"/>
      <c r="AM412" s="516"/>
      <c r="AN412" s="516"/>
      <c r="AO412" s="516"/>
      <c r="AP412" s="516"/>
      <c r="AQ412" s="516"/>
      <c r="AR412" s="516"/>
      <c r="AS412" s="516"/>
      <c r="AT412" s="516"/>
      <c r="AU412" s="516"/>
      <c r="AV412" s="516"/>
      <c r="AW412" s="516"/>
      <c r="AX412" s="516"/>
      <c r="AY412" s="516"/>
      <c r="AZ412" s="516"/>
      <c r="BA412" s="516"/>
      <c r="BB412" s="516"/>
      <c r="BC412" s="516"/>
      <c r="BD412" s="516"/>
      <c r="BE412" s="516"/>
      <c r="BF412" s="516"/>
      <c r="BG412" s="516"/>
      <c r="BH412" s="516"/>
    </row>
    <row r="413" spans="1:60" s="492" customFormat="1" ht="12.75" customHeight="1" x14ac:dyDescent="0.3">
      <c r="A413" s="516">
        <f xml:space="preserve"> MAX(0, MIN(A410, A411))</f>
        <v>0</v>
      </c>
      <c r="B413" s="472"/>
      <c r="C413" s="473"/>
      <c r="D413" s="680"/>
      <c r="E413" s="516" t="str">
        <f t="shared" ref="E413:AJ413" si="621">E409</f>
        <v>Dividends declared - Contractor</v>
      </c>
      <c r="F413" s="516">
        <f t="shared" si="621"/>
        <v>0</v>
      </c>
      <c r="G413" s="516" t="str">
        <f t="shared" si="621"/>
        <v>$ mn</v>
      </c>
      <c r="H413" s="516">
        <f t="shared" si="621"/>
        <v>0</v>
      </c>
      <c r="I413" s="516">
        <f t="shared" ca="1" si="621"/>
        <v>11308.413682566457</v>
      </c>
      <c r="J413" s="516">
        <f t="shared" si="621"/>
        <v>0</v>
      </c>
      <c r="K413" s="516">
        <f t="shared" ca="1" si="621"/>
        <v>0</v>
      </c>
      <c r="L413" s="516">
        <f t="shared" ca="1" si="621"/>
        <v>0</v>
      </c>
      <c r="M413" s="516">
        <f t="shared" ca="1" si="621"/>
        <v>0</v>
      </c>
      <c r="N413" s="516">
        <f t="shared" ca="1" si="621"/>
        <v>0</v>
      </c>
      <c r="O413" s="516">
        <f t="shared" ca="1" si="621"/>
        <v>0</v>
      </c>
      <c r="P413" s="516">
        <f t="shared" ca="1" si="621"/>
        <v>0</v>
      </c>
      <c r="Q413" s="516">
        <f t="shared" ca="1" si="621"/>
        <v>0</v>
      </c>
      <c r="R413" s="516">
        <f t="shared" ca="1" si="621"/>
        <v>0</v>
      </c>
      <c r="S413" s="516">
        <f t="shared" ca="1" si="621"/>
        <v>0</v>
      </c>
      <c r="T413" s="516">
        <f t="shared" ca="1" si="621"/>
        <v>0</v>
      </c>
      <c r="U413" s="516">
        <f t="shared" ca="1" si="621"/>
        <v>0</v>
      </c>
      <c r="V413" s="516">
        <f t="shared" ca="1" si="621"/>
        <v>0</v>
      </c>
      <c r="W413" s="516">
        <f t="shared" ca="1" si="621"/>
        <v>0</v>
      </c>
      <c r="X413" s="516">
        <f t="shared" ca="1" si="621"/>
        <v>0</v>
      </c>
      <c r="Y413" s="516">
        <f t="shared" ca="1" si="621"/>
        <v>0</v>
      </c>
      <c r="Z413" s="516">
        <f t="shared" ca="1" si="621"/>
        <v>88.325083733525958</v>
      </c>
      <c r="AA413" s="516">
        <f t="shared" ca="1" si="621"/>
        <v>650.0589421124904</v>
      </c>
      <c r="AB413" s="516">
        <f t="shared" ca="1" si="621"/>
        <v>660.3034994339547</v>
      </c>
      <c r="AC413" s="516">
        <f t="shared" ca="1" si="621"/>
        <v>623.12944599619993</v>
      </c>
      <c r="AD413" s="516">
        <f t="shared" ca="1" si="621"/>
        <v>529.73067116223615</v>
      </c>
      <c r="AE413" s="516">
        <f t="shared" ca="1" si="621"/>
        <v>534.57710659397776</v>
      </c>
      <c r="AF413" s="516">
        <f t="shared" ca="1" si="621"/>
        <v>539.35134144895869</v>
      </c>
      <c r="AG413" s="516">
        <f t="shared" ca="1" si="621"/>
        <v>462.8980088521073</v>
      </c>
      <c r="AH413" s="516">
        <f t="shared" ca="1" si="621"/>
        <v>449.60543049872661</v>
      </c>
      <c r="AI413" s="516">
        <f t="shared" ca="1" si="621"/>
        <v>411.33343780815278</v>
      </c>
      <c r="AJ413" s="516">
        <f t="shared" ca="1" si="621"/>
        <v>413.62801089450682</v>
      </c>
      <c r="AK413" s="516">
        <f t="shared" ref="AK413:BH413" ca="1" si="622">AK409</f>
        <v>415.7601832654214</v>
      </c>
      <c r="AL413" s="516">
        <f t="shared" ca="1" si="622"/>
        <v>417.72411408589448</v>
      </c>
      <c r="AM413" s="516">
        <f t="shared" ca="1" si="622"/>
        <v>419.51471104521909</v>
      </c>
      <c r="AN413" s="516">
        <f t="shared" ca="1" si="622"/>
        <v>421.12806934673762</v>
      </c>
      <c r="AO413" s="516">
        <f t="shared" ca="1" si="622"/>
        <v>428.83702188564399</v>
      </c>
      <c r="AP413" s="516">
        <f t="shared" ca="1" si="622"/>
        <v>438.35039199979093</v>
      </c>
      <c r="AQ413" s="516">
        <f t="shared" ca="1" si="622"/>
        <v>448.13492866336469</v>
      </c>
      <c r="AR413" s="516">
        <f t="shared" ca="1" si="622"/>
        <v>458.22923263036341</v>
      </c>
      <c r="AS413" s="516">
        <f t="shared" ca="1" si="622"/>
        <v>468.69804049381753</v>
      </c>
      <c r="AT413" s="516">
        <f t="shared" ca="1" si="622"/>
        <v>479.66686479335226</v>
      </c>
      <c r="AU413" s="516">
        <f t="shared" ca="1" si="622"/>
        <v>491.44307188831021</v>
      </c>
      <c r="AV413" s="516">
        <f t="shared" ca="1" si="622"/>
        <v>505.24145342258237</v>
      </c>
      <c r="AW413" s="516">
        <f t="shared" ca="1" si="622"/>
        <v>544.23186841740812</v>
      </c>
      <c r="AX413" s="516">
        <f t="shared" ca="1" si="622"/>
        <v>8.5127520937131074</v>
      </c>
      <c r="AY413" s="516">
        <f t="shared" ca="1" si="622"/>
        <v>0</v>
      </c>
      <c r="AZ413" s="516">
        <f t="shared" ca="1" si="622"/>
        <v>0</v>
      </c>
      <c r="BA413" s="516">
        <f t="shared" ca="1" si="622"/>
        <v>0</v>
      </c>
      <c r="BB413" s="516">
        <f t="shared" ca="1" si="622"/>
        <v>0</v>
      </c>
      <c r="BC413" s="516">
        <f t="shared" ca="1" si="622"/>
        <v>0</v>
      </c>
      <c r="BD413" s="516">
        <f t="shared" ca="1" si="622"/>
        <v>0</v>
      </c>
      <c r="BE413" s="516">
        <f t="shared" ca="1" si="622"/>
        <v>0</v>
      </c>
      <c r="BF413" s="516">
        <f t="shared" ca="1" si="622"/>
        <v>0</v>
      </c>
      <c r="BG413" s="516">
        <f t="shared" ca="1" si="622"/>
        <v>0</v>
      </c>
      <c r="BH413" s="516">
        <f t="shared" ca="1" si="622"/>
        <v>0</v>
      </c>
    </row>
    <row r="414" spans="1:60" s="508" customFormat="1" ht="12.75" customHeight="1" thickBot="1" x14ac:dyDescent="0.35">
      <c r="A414" s="474"/>
      <c r="B414" s="528"/>
      <c r="C414" s="529"/>
      <c r="D414" s="704"/>
      <c r="E414" s="638" t="s">
        <v>810</v>
      </c>
      <c r="F414" s="638"/>
      <c r="G414" s="638" t="s">
        <v>74</v>
      </c>
      <c r="H414" s="638" t="s">
        <v>737</v>
      </c>
      <c r="I414" s="638">
        <f ca="1" xml:space="preserve"> SUM(K414:BH414)</f>
        <v>1130.8413682566456</v>
      </c>
      <c r="J414" s="638"/>
      <c r="K414" s="638">
        <f t="shared" ref="K414:AP414" ca="1" si="623" xml:space="preserve"> K413 * $F412</f>
        <v>0</v>
      </c>
      <c r="L414" s="638">
        <f t="shared" ca="1" si="623"/>
        <v>0</v>
      </c>
      <c r="M414" s="638">
        <f t="shared" ca="1" si="623"/>
        <v>0</v>
      </c>
      <c r="N414" s="638">
        <f t="shared" ca="1" si="623"/>
        <v>0</v>
      </c>
      <c r="O414" s="638">
        <f t="shared" ca="1" si="623"/>
        <v>0</v>
      </c>
      <c r="P414" s="638">
        <f t="shared" ca="1" si="623"/>
        <v>0</v>
      </c>
      <c r="Q414" s="638">
        <f t="shared" ca="1" si="623"/>
        <v>0</v>
      </c>
      <c r="R414" s="638">
        <f t="shared" ca="1" si="623"/>
        <v>0</v>
      </c>
      <c r="S414" s="638">
        <f t="shared" ca="1" si="623"/>
        <v>0</v>
      </c>
      <c r="T414" s="638">
        <f t="shared" ca="1" si="623"/>
        <v>0</v>
      </c>
      <c r="U414" s="638">
        <f t="shared" ca="1" si="623"/>
        <v>0</v>
      </c>
      <c r="V414" s="638">
        <f t="shared" ca="1" si="623"/>
        <v>0</v>
      </c>
      <c r="W414" s="638">
        <f t="shared" ca="1" si="623"/>
        <v>0</v>
      </c>
      <c r="X414" s="638">
        <f t="shared" ca="1" si="623"/>
        <v>0</v>
      </c>
      <c r="Y414" s="638">
        <f t="shared" ca="1" si="623"/>
        <v>0</v>
      </c>
      <c r="Z414" s="638">
        <f t="shared" ca="1" si="623"/>
        <v>8.8325083733525958</v>
      </c>
      <c r="AA414" s="638">
        <f t="shared" ca="1" si="623"/>
        <v>65.005894211249043</v>
      </c>
      <c r="AB414" s="638">
        <f t="shared" ca="1" si="623"/>
        <v>66.030349943395478</v>
      </c>
      <c r="AC414" s="638">
        <f t="shared" ca="1" si="623"/>
        <v>62.312944599619996</v>
      </c>
      <c r="AD414" s="638">
        <f t="shared" ca="1" si="623"/>
        <v>52.973067116223618</v>
      </c>
      <c r="AE414" s="638">
        <f t="shared" ca="1" si="623"/>
        <v>53.457710659397776</v>
      </c>
      <c r="AF414" s="638">
        <f t="shared" ca="1" si="623"/>
        <v>53.935134144895869</v>
      </c>
      <c r="AG414" s="638">
        <f t="shared" ca="1" si="623"/>
        <v>46.289800885210731</v>
      </c>
      <c r="AH414" s="638">
        <f t="shared" ca="1" si="623"/>
        <v>44.960543049872662</v>
      </c>
      <c r="AI414" s="638">
        <f t="shared" ca="1" si="623"/>
        <v>41.133343780815281</v>
      </c>
      <c r="AJ414" s="638">
        <f t="shared" ca="1" si="623"/>
        <v>41.362801089450684</v>
      </c>
      <c r="AK414" s="638">
        <f t="shared" ca="1" si="623"/>
        <v>41.57601832654214</v>
      </c>
      <c r="AL414" s="638">
        <f t="shared" ca="1" si="623"/>
        <v>41.772411408589448</v>
      </c>
      <c r="AM414" s="638">
        <f t="shared" ca="1" si="623"/>
        <v>41.951471104521914</v>
      </c>
      <c r="AN414" s="638">
        <f t="shared" ca="1" si="623"/>
        <v>42.112806934673763</v>
      </c>
      <c r="AO414" s="638">
        <f t="shared" ca="1" si="623"/>
        <v>42.883702188564399</v>
      </c>
      <c r="AP414" s="638">
        <f t="shared" ca="1" si="623"/>
        <v>43.835039199979093</v>
      </c>
      <c r="AQ414" s="638">
        <f t="shared" ref="AQ414:BH414" ca="1" si="624" xml:space="preserve"> AQ413 * $F412</f>
        <v>44.813492866336475</v>
      </c>
      <c r="AR414" s="638">
        <f t="shared" ca="1" si="624"/>
        <v>45.822923263036344</v>
      </c>
      <c r="AS414" s="638">
        <f t="shared" ca="1" si="624"/>
        <v>46.869804049381756</v>
      </c>
      <c r="AT414" s="638">
        <f t="shared" ca="1" si="624"/>
        <v>47.96668647933523</v>
      </c>
      <c r="AU414" s="638">
        <f t="shared" ca="1" si="624"/>
        <v>49.144307188831021</v>
      </c>
      <c r="AV414" s="638">
        <f t="shared" ca="1" si="624"/>
        <v>50.524145342258237</v>
      </c>
      <c r="AW414" s="638">
        <f t="shared" ca="1" si="624"/>
        <v>54.423186841740815</v>
      </c>
      <c r="AX414" s="638">
        <f t="shared" ca="1" si="624"/>
        <v>0.85127520937131074</v>
      </c>
      <c r="AY414" s="638">
        <f t="shared" ca="1" si="624"/>
        <v>0</v>
      </c>
      <c r="AZ414" s="638">
        <f t="shared" ca="1" si="624"/>
        <v>0</v>
      </c>
      <c r="BA414" s="638">
        <f t="shared" ca="1" si="624"/>
        <v>0</v>
      </c>
      <c r="BB414" s="638">
        <f t="shared" ca="1" si="624"/>
        <v>0</v>
      </c>
      <c r="BC414" s="638">
        <f t="shared" ca="1" si="624"/>
        <v>0</v>
      </c>
      <c r="BD414" s="638">
        <f t="shared" ca="1" si="624"/>
        <v>0</v>
      </c>
      <c r="BE414" s="638">
        <f t="shared" ca="1" si="624"/>
        <v>0</v>
      </c>
      <c r="BF414" s="638">
        <f t="shared" ca="1" si="624"/>
        <v>0</v>
      </c>
      <c r="BG414" s="638">
        <f t="shared" ca="1" si="624"/>
        <v>0</v>
      </c>
      <c r="BH414" s="638">
        <f t="shared" ca="1" si="624"/>
        <v>0</v>
      </c>
    </row>
    <row r="415" spans="1:60" s="492" customFormat="1" ht="12.75" customHeight="1" x14ac:dyDescent="0.3">
      <c r="A415" s="516"/>
      <c r="B415" s="472"/>
      <c r="C415" s="473"/>
      <c r="D415" s="680"/>
      <c r="E415" s="516"/>
      <c r="F415" s="516"/>
      <c r="G415" s="516"/>
      <c r="H415" s="516"/>
      <c r="I415" s="516"/>
      <c r="J415" s="516"/>
      <c r="K415" s="516"/>
      <c r="L415" s="516"/>
      <c r="M415" s="516"/>
      <c r="N415" s="516"/>
      <c r="O415" s="516"/>
      <c r="P415" s="516"/>
      <c r="Q415" s="516"/>
      <c r="R415" s="516"/>
      <c r="S415" s="516"/>
      <c r="T415" s="516"/>
      <c r="U415" s="516"/>
      <c r="V415" s="516"/>
      <c r="W415" s="516"/>
      <c r="X415" s="516"/>
      <c r="Y415" s="516"/>
      <c r="Z415" s="516"/>
      <c r="AA415" s="516"/>
      <c r="AB415" s="516"/>
      <c r="AC415" s="516"/>
      <c r="AD415" s="516"/>
      <c r="AE415" s="516"/>
      <c r="AF415" s="516"/>
      <c r="AG415" s="516"/>
      <c r="AH415" s="516"/>
      <c r="AI415" s="516"/>
      <c r="AJ415" s="516"/>
      <c r="AK415" s="516"/>
      <c r="AL415" s="516"/>
      <c r="AM415" s="516"/>
      <c r="AN415" s="516"/>
      <c r="AO415" s="516"/>
      <c r="AP415" s="516"/>
      <c r="AQ415" s="516"/>
      <c r="AR415" s="516"/>
      <c r="AS415" s="516"/>
      <c r="AT415" s="516"/>
      <c r="AU415" s="516"/>
      <c r="AV415" s="516"/>
      <c r="AW415" s="516"/>
      <c r="AX415" s="516"/>
      <c r="AY415" s="516"/>
      <c r="AZ415" s="516"/>
      <c r="BA415" s="516"/>
      <c r="BB415" s="516"/>
      <c r="BC415" s="516"/>
      <c r="BD415" s="516"/>
      <c r="BE415" s="516"/>
      <c r="BF415" s="516"/>
      <c r="BG415" s="516"/>
      <c r="BH415" s="516"/>
    </row>
    <row r="416" spans="1:60" s="492" customFormat="1" ht="12.9" customHeight="1" x14ac:dyDescent="0.3">
      <c r="A416" s="470" t="s">
        <v>811</v>
      </c>
      <c r="B416" s="677"/>
      <c r="C416" s="678"/>
      <c r="D416" s="524"/>
      <c r="E416" s="470"/>
      <c r="F416" s="470"/>
      <c r="G416" s="470"/>
      <c r="H416" s="470"/>
      <c r="I416" s="470"/>
      <c r="J416" s="470"/>
      <c r="K416" s="470"/>
      <c r="L416" s="470"/>
      <c r="M416" s="470"/>
      <c r="N416" s="470"/>
      <c r="O416" s="470"/>
      <c r="P416" s="470"/>
      <c r="Q416" s="470"/>
      <c r="R416" s="470"/>
      <c r="S416" s="470"/>
      <c r="T416" s="470"/>
      <c r="U416" s="470"/>
      <c r="V416" s="470"/>
      <c r="W416" s="470"/>
      <c r="X416" s="470"/>
      <c r="Y416" s="470"/>
      <c r="Z416" s="470"/>
      <c r="AA416" s="470"/>
      <c r="AB416" s="470"/>
      <c r="AC416" s="470"/>
      <c r="AD416" s="470"/>
      <c r="AE416" s="470"/>
      <c r="AF416" s="470"/>
      <c r="AG416" s="470"/>
      <c r="AH416" s="470"/>
      <c r="AI416" s="470"/>
      <c r="AJ416" s="470"/>
      <c r="AK416" s="470"/>
      <c r="AL416" s="470"/>
      <c r="AM416" s="470"/>
      <c r="AN416" s="470"/>
      <c r="AO416" s="470"/>
      <c r="AP416" s="470"/>
      <c r="AQ416" s="470"/>
      <c r="AR416" s="470"/>
      <c r="AS416" s="470"/>
      <c r="AT416" s="470"/>
      <c r="AU416" s="470"/>
      <c r="AV416" s="470"/>
      <c r="AW416" s="470"/>
      <c r="AX416" s="470"/>
      <c r="AY416" s="470"/>
      <c r="AZ416" s="470"/>
      <c r="BA416" s="470"/>
      <c r="BB416" s="470"/>
      <c r="BC416" s="470"/>
      <c r="BD416" s="470"/>
      <c r="BE416" s="470"/>
      <c r="BF416" s="470"/>
      <c r="BG416" s="470"/>
      <c r="BH416" s="470"/>
    </row>
    <row r="417" spans="1:60" s="492" customFormat="1" ht="12.9" customHeight="1" x14ac:dyDescent="0.3">
      <c r="A417" s="471"/>
      <c r="B417" s="751"/>
      <c r="C417" s="752"/>
      <c r="D417" s="531"/>
      <c r="E417" s="471"/>
      <c r="F417" s="471"/>
      <c r="G417" s="471"/>
      <c r="H417" s="471"/>
      <c r="I417" s="471"/>
      <c r="J417" s="471"/>
      <c r="K417" s="471"/>
      <c r="L417" s="471"/>
      <c r="M417" s="471"/>
      <c r="N417" s="471"/>
      <c r="O417" s="471"/>
      <c r="P417" s="471"/>
      <c r="Q417" s="471"/>
      <c r="R417" s="471"/>
      <c r="S417" s="471"/>
      <c r="T417" s="471"/>
      <c r="U417" s="471"/>
      <c r="V417" s="471"/>
      <c r="W417" s="471"/>
      <c r="X417" s="471"/>
      <c r="Y417" s="471"/>
      <c r="Z417" s="471"/>
      <c r="AA417" s="471"/>
      <c r="AB417" s="471"/>
      <c r="AC417" s="471"/>
      <c r="AD417" s="471"/>
      <c r="AE417" s="471"/>
      <c r="AF417" s="471"/>
      <c r="AG417" s="471"/>
      <c r="AH417" s="471"/>
      <c r="AI417" s="471"/>
      <c r="AJ417" s="471"/>
      <c r="AK417" s="471"/>
      <c r="AL417" s="471"/>
      <c r="AM417" s="471"/>
      <c r="AN417" s="471"/>
      <c r="AO417" s="471"/>
      <c r="AP417" s="471"/>
      <c r="AQ417" s="471"/>
      <c r="AR417" s="471"/>
      <c r="AS417" s="471"/>
      <c r="AT417" s="471"/>
      <c r="AU417" s="471"/>
      <c r="AV417" s="471"/>
      <c r="AW417" s="471"/>
      <c r="AX417" s="471"/>
      <c r="AY417" s="471"/>
      <c r="AZ417" s="471"/>
      <c r="BA417" s="471"/>
      <c r="BB417" s="471"/>
      <c r="BC417" s="471"/>
      <c r="BD417" s="471"/>
      <c r="BE417" s="471"/>
      <c r="BF417" s="471"/>
      <c r="BG417" s="471"/>
      <c r="BH417" s="471"/>
    </row>
    <row r="418" spans="1:60" s="492" customFormat="1" ht="12.75" customHeight="1" x14ac:dyDescent="0.3">
      <c r="A418" s="516"/>
      <c r="B418" s="472" t="s">
        <v>812</v>
      </c>
      <c r="C418" s="473"/>
      <c r="D418" s="680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516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516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516"/>
      <c r="BD418" s="516"/>
      <c r="BE418" s="516"/>
      <c r="BF418" s="516"/>
      <c r="BG418" s="516"/>
      <c r="BH418" s="516"/>
    </row>
    <row r="419" spans="1:60" s="492" customFormat="1" ht="12.75" customHeight="1" x14ac:dyDescent="0.3">
      <c r="A419" s="516" t="s">
        <v>666</v>
      </c>
      <c r="B419" s="472"/>
      <c r="C419" s="473"/>
      <c r="D419" s="680"/>
      <c r="E419" s="516" t="str">
        <f t="shared" ref="E419:AJ419" si="625" xml:space="preserve"> E$100</f>
        <v>Training Fund</v>
      </c>
      <c r="F419" s="516">
        <f t="shared" si="625"/>
        <v>0</v>
      </c>
      <c r="G419" s="516" t="str">
        <f t="shared" si="625"/>
        <v>$ mn</v>
      </c>
      <c r="H419" s="516" t="str">
        <f t="shared" si="625"/>
        <v>govt rev, cost recoverable</v>
      </c>
      <c r="I419" s="516">
        <f t="shared" si="625"/>
        <v>54.741378981544315</v>
      </c>
      <c r="J419" s="516">
        <f t="shared" si="625"/>
        <v>0</v>
      </c>
      <c r="K419" s="516">
        <f t="shared" si="625"/>
        <v>0</v>
      </c>
      <c r="L419" s="516">
        <f t="shared" si="625"/>
        <v>0</v>
      </c>
      <c r="M419" s="516">
        <f t="shared" si="625"/>
        <v>0</v>
      </c>
      <c r="N419" s="516">
        <f t="shared" si="625"/>
        <v>0.34728750000000003</v>
      </c>
      <c r="O419" s="516">
        <f t="shared" si="625"/>
        <v>0.36465187500000007</v>
      </c>
      <c r="P419" s="516">
        <f t="shared" si="625"/>
        <v>0.3828844687500001</v>
      </c>
      <c r="Q419" s="516">
        <f t="shared" si="625"/>
        <v>0.67004782031250021</v>
      </c>
      <c r="R419" s="516">
        <f t="shared" si="625"/>
        <v>0.70355021132812523</v>
      </c>
      <c r="S419" s="516">
        <f t="shared" si="625"/>
        <v>0.73872772189453151</v>
      </c>
      <c r="T419" s="516">
        <f t="shared" si="625"/>
        <v>0.77566410798925811</v>
      </c>
      <c r="U419" s="516">
        <f t="shared" si="625"/>
        <v>0.81444731338872101</v>
      </c>
      <c r="V419" s="516">
        <f t="shared" si="625"/>
        <v>0.85516967905815711</v>
      </c>
      <c r="W419" s="516">
        <f t="shared" si="625"/>
        <v>0.89792816301106504</v>
      </c>
      <c r="X419" s="516">
        <f t="shared" si="625"/>
        <v>0.94282457116161833</v>
      </c>
      <c r="Y419" s="516">
        <f t="shared" si="625"/>
        <v>0.98996579971969934</v>
      </c>
      <c r="Z419" s="516">
        <f t="shared" si="625"/>
        <v>1.0394640897056844</v>
      </c>
      <c r="AA419" s="516">
        <f t="shared" si="625"/>
        <v>1.0914372941909687</v>
      </c>
      <c r="AB419" s="516">
        <f t="shared" si="625"/>
        <v>1.1460091589005172</v>
      </c>
      <c r="AC419" s="516">
        <f t="shared" si="625"/>
        <v>1.2033096168455431</v>
      </c>
      <c r="AD419" s="516">
        <f t="shared" si="625"/>
        <v>1.2634750976878202</v>
      </c>
      <c r="AE419" s="516">
        <f t="shared" si="625"/>
        <v>1.3266488525722113</v>
      </c>
      <c r="AF419" s="516">
        <f t="shared" si="625"/>
        <v>1.392981295200822</v>
      </c>
      <c r="AG419" s="516">
        <f t="shared" si="625"/>
        <v>1.4626303599608632</v>
      </c>
      <c r="AH419" s="516">
        <f t="shared" si="625"/>
        <v>1.5357618779589064</v>
      </c>
      <c r="AI419" s="516">
        <f t="shared" si="625"/>
        <v>1.6125499718568519</v>
      </c>
      <c r="AJ419" s="516">
        <f t="shared" si="625"/>
        <v>1.6931774704496945</v>
      </c>
      <c r="AK419" s="516">
        <f t="shared" ref="AK419:BH419" si="626" xml:space="preserve"> AK$100</f>
        <v>1.7778363439721792</v>
      </c>
      <c r="AL419" s="516">
        <f t="shared" si="626"/>
        <v>1.8667281611707882</v>
      </c>
      <c r="AM419" s="516">
        <f t="shared" si="626"/>
        <v>1.9600645692293277</v>
      </c>
      <c r="AN419" s="516">
        <f t="shared" si="626"/>
        <v>2.0580677976907942</v>
      </c>
      <c r="AO419" s="516">
        <f t="shared" si="626"/>
        <v>2.1609711875753339</v>
      </c>
      <c r="AP419" s="516">
        <f t="shared" si="626"/>
        <v>2.2690197469541009</v>
      </c>
      <c r="AQ419" s="516">
        <f t="shared" si="626"/>
        <v>2.3824707343018061</v>
      </c>
      <c r="AR419" s="516">
        <f t="shared" si="626"/>
        <v>2.5015942710168964</v>
      </c>
      <c r="AS419" s="516">
        <f t="shared" si="626"/>
        <v>2.6266739845677414</v>
      </c>
      <c r="AT419" s="516">
        <f t="shared" si="626"/>
        <v>2.7580076837961287</v>
      </c>
      <c r="AU419" s="516">
        <f t="shared" si="626"/>
        <v>2.8959080679859355</v>
      </c>
      <c r="AV419" s="516">
        <f t="shared" si="626"/>
        <v>3.0407034713852323</v>
      </c>
      <c r="AW419" s="516">
        <f t="shared" si="626"/>
        <v>3.1927386449544941</v>
      </c>
      <c r="AX419" s="516">
        <f t="shared" si="626"/>
        <v>0</v>
      </c>
      <c r="AY419" s="516">
        <f t="shared" si="626"/>
        <v>0</v>
      </c>
      <c r="AZ419" s="516">
        <f t="shared" si="626"/>
        <v>0</v>
      </c>
      <c r="BA419" s="516">
        <f t="shared" si="626"/>
        <v>0</v>
      </c>
      <c r="BB419" s="516">
        <f t="shared" si="626"/>
        <v>0</v>
      </c>
      <c r="BC419" s="516">
        <f t="shared" si="626"/>
        <v>0</v>
      </c>
      <c r="BD419" s="516">
        <f t="shared" si="626"/>
        <v>0</v>
      </c>
      <c r="BE419" s="516">
        <f t="shared" si="626"/>
        <v>0</v>
      </c>
      <c r="BF419" s="516">
        <f t="shared" si="626"/>
        <v>0</v>
      </c>
      <c r="BG419" s="516">
        <f t="shared" si="626"/>
        <v>0</v>
      </c>
      <c r="BH419" s="516">
        <f t="shared" si="626"/>
        <v>0</v>
      </c>
    </row>
    <row r="420" spans="1:60" s="492" customFormat="1" ht="12.75" customHeight="1" x14ac:dyDescent="0.3">
      <c r="A420" s="516" t="s">
        <v>666</v>
      </c>
      <c r="B420" s="472"/>
      <c r="C420" s="473"/>
      <c r="D420" s="680"/>
      <c r="E420" s="516" t="str">
        <f t="shared" ref="E420:AJ420" si="627" xml:space="preserve"> E$153</f>
        <v>Oil royalty</v>
      </c>
      <c r="F420" s="516">
        <f t="shared" si="627"/>
        <v>0</v>
      </c>
      <c r="G420" s="516" t="str">
        <f t="shared" si="627"/>
        <v>$ mn</v>
      </c>
      <c r="H420" s="516" t="str">
        <f t="shared" si="627"/>
        <v>govt rev</v>
      </c>
      <c r="I420" s="516">
        <f t="shared" si="627"/>
        <v>85.286611619704942</v>
      </c>
      <c r="J420" s="516">
        <f t="shared" si="627"/>
        <v>0</v>
      </c>
      <c r="K420" s="516">
        <f t="shared" si="627"/>
        <v>0</v>
      </c>
      <c r="L420" s="516">
        <f t="shared" si="627"/>
        <v>0</v>
      </c>
      <c r="M420" s="516">
        <f t="shared" si="627"/>
        <v>0</v>
      </c>
      <c r="N420" s="516">
        <f t="shared" si="627"/>
        <v>0</v>
      </c>
      <c r="O420" s="516">
        <f t="shared" si="627"/>
        <v>0</v>
      </c>
      <c r="P420" s="516">
        <f t="shared" si="627"/>
        <v>0</v>
      </c>
      <c r="Q420" s="516">
        <f t="shared" si="627"/>
        <v>0</v>
      </c>
      <c r="R420" s="516">
        <f t="shared" si="627"/>
        <v>0</v>
      </c>
      <c r="S420" s="516">
        <f t="shared" si="627"/>
        <v>0</v>
      </c>
      <c r="T420" s="516">
        <f t="shared" si="627"/>
        <v>0.87839303793739865</v>
      </c>
      <c r="U420" s="516">
        <f t="shared" si="627"/>
        <v>2.1759050396906421</v>
      </c>
      <c r="V420" s="516">
        <f t="shared" si="627"/>
        <v>2.2194231404844547</v>
      </c>
      <c r="W420" s="516">
        <f t="shared" si="627"/>
        <v>2.263811603294144</v>
      </c>
      <c r="X420" s="516">
        <f t="shared" si="627"/>
        <v>2.3090878353600264</v>
      </c>
      <c r="Y420" s="516">
        <f t="shared" si="627"/>
        <v>2.3552695920672275</v>
      </c>
      <c r="Z420" s="516">
        <f t="shared" si="627"/>
        <v>2.4023749839085724</v>
      </c>
      <c r="AA420" s="516">
        <f t="shared" si="627"/>
        <v>2.4504224835867436</v>
      </c>
      <c r="AB420" s="516">
        <f t="shared" si="627"/>
        <v>2.4994309332584788</v>
      </c>
      <c r="AC420" s="516">
        <f t="shared" si="627"/>
        <v>2.5494195519236484</v>
      </c>
      <c r="AD420" s="516">
        <f t="shared" si="627"/>
        <v>2.6004079429621214</v>
      </c>
      <c r="AE420" s="516">
        <f t="shared" si="627"/>
        <v>2.6524161018213639</v>
      </c>
      <c r="AF420" s="516">
        <f t="shared" si="627"/>
        <v>2.7054644238577912</v>
      </c>
      <c r="AG420" s="516">
        <f t="shared" si="627"/>
        <v>2.7595737123349475</v>
      </c>
      <c r="AH420" s="516">
        <f t="shared" si="627"/>
        <v>2.8147651865816461</v>
      </c>
      <c r="AI420" s="516">
        <f t="shared" si="627"/>
        <v>2.8710604903132793</v>
      </c>
      <c r="AJ420" s="516">
        <f t="shared" si="627"/>
        <v>2.9284817001195447</v>
      </c>
      <c r="AK420" s="516">
        <f t="shared" ref="AK420:BH420" si="628" xml:space="preserve"> AK$153</f>
        <v>2.9870513341219356</v>
      </c>
      <c r="AL420" s="516">
        <f t="shared" si="628"/>
        <v>3.0467923608043748</v>
      </c>
      <c r="AM420" s="516">
        <f t="shared" si="628"/>
        <v>3.107728208020462</v>
      </c>
      <c r="AN420" s="516">
        <f t="shared" si="628"/>
        <v>3.1698827721808716</v>
      </c>
      <c r="AO420" s="516">
        <f t="shared" si="628"/>
        <v>3.2332804276244889</v>
      </c>
      <c r="AP420" s="516">
        <f t="shared" si="628"/>
        <v>3.2979460361769792</v>
      </c>
      <c r="AQ420" s="516">
        <f t="shared" si="628"/>
        <v>3.363904956900519</v>
      </c>
      <c r="AR420" s="516">
        <f t="shared" si="628"/>
        <v>3.4311830560385292</v>
      </c>
      <c r="AS420" s="516">
        <f t="shared" si="628"/>
        <v>3.4998067171592995</v>
      </c>
      <c r="AT420" s="516">
        <f t="shared" si="628"/>
        <v>3.5698028515024856</v>
      </c>
      <c r="AU420" s="516">
        <f t="shared" si="628"/>
        <v>3.6411989085325347</v>
      </c>
      <c r="AV420" s="516">
        <f t="shared" si="628"/>
        <v>3.7140228867031859</v>
      </c>
      <c r="AW420" s="516">
        <f t="shared" si="628"/>
        <v>3.7883033444372503</v>
      </c>
      <c r="AX420" s="516">
        <f t="shared" si="628"/>
        <v>0</v>
      </c>
      <c r="AY420" s="516">
        <f t="shared" si="628"/>
        <v>0</v>
      </c>
      <c r="AZ420" s="516">
        <f t="shared" si="628"/>
        <v>0</v>
      </c>
      <c r="BA420" s="516">
        <f t="shared" si="628"/>
        <v>0</v>
      </c>
      <c r="BB420" s="516">
        <f t="shared" si="628"/>
        <v>0</v>
      </c>
      <c r="BC420" s="516">
        <f t="shared" si="628"/>
        <v>0</v>
      </c>
      <c r="BD420" s="516">
        <f t="shared" si="628"/>
        <v>0</v>
      </c>
      <c r="BE420" s="516">
        <f t="shared" si="628"/>
        <v>0</v>
      </c>
      <c r="BF420" s="516">
        <f t="shared" si="628"/>
        <v>0</v>
      </c>
      <c r="BG420" s="516">
        <f t="shared" si="628"/>
        <v>0</v>
      </c>
      <c r="BH420" s="516">
        <f t="shared" si="628"/>
        <v>0</v>
      </c>
    </row>
    <row r="421" spans="1:60" s="492" customFormat="1" ht="12.75" customHeight="1" x14ac:dyDescent="0.3">
      <c r="A421" s="516" t="s">
        <v>666</v>
      </c>
      <c r="B421" s="472"/>
      <c r="C421" s="473"/>
      <c r="D421" s="680"/>
      <c r="E421" s="516" t="str">
        <f t="shared" ref="E421:AJ421" si="629" xml:space="preserve"> E$157</f>
        <v>Gas royalty</v>
      </c>
      <c r="F421" s="516">
        <f t="shared" si="629"/>
        <v>0</v>
      </c>
      <c r="G421" s="516" t="str">
        <f t="shared" si="629"/>
        <v>$ mn</v>
      </c>
      <c r="H421" s="516" t="str">
        <f t="shared" si="629"/>
        <v>govt rev</v>
      </c>
      <c r="I421" s="516">
        <f t="shared" si="629"/>
        <v>1198.8860833398521</v>
      </c>
      <c r="J421" s="516">
        <f t="shared" si="629"/>
        <v>0</v>
      </c>
      <c r="K421" s="516">
        <f t="shared" si="629"/>
        <v>0</v>
      </c>
      <c r="L421" s="516">
        <f t="shared" si="629"/>
        <v>0</v>
      </c>
      <c r="M421" s="516">
        <f t="shared" si="629"/>
        <v>0</v>
      </c>
      <c r="N421" s="516">
        <f t="shared" si="629"/>
        <v>0</v>
      </c>
      <c r="O421" s="516">
        <f t="shared" si="629"/>
        <v>0</v>
      </c>
      <c r="P421" s="516">
        <f t="shared" si="629"/>
        <v>0</v>
      </c>
      <c r="Q421" s="516">
        <f t="shared" si="629"/>
        <v>0</v>
      </c>
      <c r="R421" s="516">
        <f t="shared" si="629"/>
        <v>0</v>
      </c>
      <c r="S421" s="516">
        <f t="shared" si="629"/>
        <v>0</v>
      </c>
      <c r="T421" s="516">
        <f t="shared" si="629"/>
        <v>12.347696419005715</v>
      </c>
      <c r="U421" s="516">
        <f t="shared" si="629"/>
        <v>30.587007986508457</v>
      </c>
      <c r="V421" s="516">
        <f t="shared" si="629"/>
        <v>31.198748146238621</v>
      </c>
      <c r="W421" s="516">
        <f t="shared" si="629"/>
        <v>31.822723109163395</v>
      </c>
      <c r="X421" s="516">
        <f t="shared" si="629"/>
        <v>32.459177571346657</v>
      </c>
      <c r="Y421" s="516">
        <f t="shared" si="629"/>
        <v>33.108361122773601</v>
      </c>
      <c r="Z421" s="516">
        <f t="shared" si="629"/>
        <v>33.770528345229074</v>
      </c>
      <c r="AA421" s="516">
        <f t="shared" si="629"/>
        <v>34.445938912133656</v>
      </c>
      <c r="AB421" s="516">
        <f t="shared" si="629"/>
        <v>35.134857690376329</v>
      </c>
      <c r="AC421" s="516">
        <f t="shared" si="629"/>
        <v>35.837554844183856</v>
      </c>
      <c r="AD421" s="516">
        <f t="shared" si="629"/>
        <v>36.554305941067533</v>
      </c>
      <c r="AE421" s="516">
        <f t="shared" si="629"/>
        <v>37.285392059888885</v>
      </c>
      <c r="AF421" s="516">
        <f t="shared" si="629"/>
        <v>38.031099901086662</v>
      </c>
      <c r="AG421" s="516">
        <f t="shared" si="629"/>
        <v>38.791721899108403</v>
      </c>
      <c r="AH421" s="516">
        <f t="shared" si="629"/>
        <v>39.567556337090572</v>
      </c>
      <c r="AI421" s="516">
        <f t="shared" si="629"/>
        <v>40.358907463832381</v>
      </c>
      <c r="AJ421" s="516">
        <f t="shared" si="629"/>
        <v>41.166085613109026</v>
      </c>
      <c r="AK421" s="516">
        <f t="shared" ref="AK421:BH421" si="630" xml:space="preserve"> AK$157</f>
        <v>41.989407325371204</v>
      </c>
      <c r="AL421" s="516">
        <f t="shared" si="630"/>
        <v>42.829195471878627</v>
      </c>
      <c r="AM421" s="516">
        <f t="shared" si="630"/>
        <v>43.685779381316209</v>
      </c>
      <c r="AN421" s="516">
        <f t="shared" si="630"/>
        <v>44.559494968942531</v>
      </c>
      <c r="AO421" s="516">
        <f t="shared" si="630"/>
        <v>45.450684868321389</v>
      </c>
      <c r="AP421" s="516">
        <f t="shared" si="630"/>
        <v>46.359698565687815</v>
      </c>
      <c r="AQ421" s="516">
        <f t="shared" si="630"/>
        <v>47.28689253700157</v>
      </c>
      <c r="AR421" s="516">
        <f t="shared" si="630"/>
        <v>48.232630387741601</v>
      </c>
      <c r="AS421" s="516">
        <f t="shared" si="630"/>
        <v>49.197282995496437</v>
      </c>
      <c r="AT421" s="516">
        <f t="shared" si="630"/>
        <v>50.181228655406365</v>
      </c>
      <c r="AU421" s="516">
        <f t="shared" si="630"/>
        <v>51.184853228514484</v>
      </c>
      <c r="AV421" s="516">
        <f t="shared" si="630"/>
        <v>52.208550293084784</v>
      </c>
      <c r="AW421" s="516">
        <f t="shared" si="630"/>
        <v>53.252721298946483</v>
      </c>
      <c r="AX421" s="516">
        <f t="shared" si="630"/>
        <v>0</v>
      </c>
      <c r="AY421" s="516">
        <f t="shared" si="630"/>
        <v>0</v>
      </c>
      <c r="AZ421" s="516">
        <f t="shared" si="630"/>
        <v>0</v>
      </c>
      <c r="BA421" s="516">
        <f t="shared" si="630"/>
        <v>0</v>
      </c>
      <c r="BB421" s="516">
        <f t="shared" si="630"/>
        <v>0</v>
      </c>
      <c r="BC421" s="516">
        <f t="shared" si="630"/>
        <v>0</v>
      </c>
      <c r="BD421" s="516">
        <f t="shared" si="630"/>
        <v>0</v>
      </c>
      <c r="BE421" s="516">
        <f t="shared" si="630"/>
        <v>0</v>
      </c>
      <c r="BF421" s="516">
        <f t="shared" si="630"/>
        <v>0</v>
      </c>
      <c r="BG421" s="516">
        <f t="shared" si="630"/>
        <v>0</v>
      </c>
      <c r="BH421" s="516">
        <f t="shared" si="630"/>
        <v>0</v>
      </c>
    </row>
    <row r="422" spans="1:60" s="492" customFormat="1" ht="12.75" customHeight="1" x14ac:dyDescent="0.3">
      <c r="A422" s="516" t="s">
        <v>666</v>
      </c>
      <c r="B422" s="472"/>
      <c r="C422" s="473"/>
      <c r="D422" s="680"/>
      <c r="E422" s="516" t="str">
        <f t="shared" ref="E422:AJ422" si="631" xml:space="preserve"> E$305</f>
        <v>Profit petroleum - govt (from contractor share of project)</v>
      </c>
      <c r="F422" s="516">
        <f t="shared" si="631"/>
        <v>0</v>
      </c>
      <c r="G422" s="516" t="str">
        <f t="shared" si="631"/>
        <v>$ mn</v>
      </c>
      <c r="H422" s="516" t="str">
        <f t="shared" si="631"/>
        <v>govt rev</v>
      </c>
      <c r="I422" s="516">
        <f t="shared" ca="1" si="631"/>
        <v>7831.5639363198634</v>
      </c>
      <c r="J422" s="516">
        <f t="shared" si="631"/>
        <v>0</v>
      </c>
      <c r="K422" s="516">
        <f t="shared" ca="1" si="631"/>
        <v>0</v>
      </c>
      <c r="L422" s="516">
        <f t="shared" ca="1" si="631"/>
        <v>0</v>
      </c>
      <c r="M422" s="516">
        <f t="shared" ca="1" si="631"/>
        <v>0</v>
      </c>
      <c r="N422" s="516">
        <f t="shared" ca="1" si="631"/>
        <v>0</v>
      </c>
      <c r="O422" s="516">
        <f t="shared" ca="1" si="631"/>
        <v>0</v>
      </c>
      <c r="P422" s="516">
        <f t="shared" ca="1" si="631"/>
        <v>0</v>
      </c>
      <c r="Q422" s="516">
        <f t="shared" ca="1" si="631"/>
        <v>0</v>
      </c>
      <c r="R422" s="516">
        <f t="shared" ca="1" si="631"/>
        <v>0</v>
      </c>
      <c r="S422" s="516">
        <f t="shared" ca="1" si="631"/>
        <v>0</v>
      </c>
      <c r="T422" s="516">
        <f t="shared" ca="1" si="631"/>
        <v>32.868589086579505</v>
      </c>
      <c r="U422" s="516">
        <f t="shared" ca="1" si="631"/>
        <v>81.420190680184149</v>
      </c>
      <c r="V422" s="516">
        <f t="shared" ca="1" si="631"/>
        <v>83.048594493787803</v>
      </c>
      <c r="W422" s="516">
        <f t="shared" ca="1" si="631"/>
        <v>84.709566383663542</v>
      </c>
      <c r="X422" s="516">
        <f t="shared" ca="1" si="631"/>
        <v>86.403757711336809</v>
      </c>
      <c r="Y422" s="516">
        <f t="shared" ca="1" si="631"/>
        <v>88.131832865563567</v>
      </c>
      <c r="Z422" s="516">
        <f t="shared" ca="1" si="631"/>
        <v>89.894469522874857</v>
      </c>
      <c r="AA422" s="516">
        <f t="shared" ca="1" si="631"/>
        <v>92.093647543542531</v>
      </c>
      <c r="AB422" s="516">
        <f t="shared" ca="1" si="631"/>
        <v>96.659398896373361</v>
      </c>
      <c r="AC422" s="516">
        <f t="shared" ca="1" si="631"/>
        <v>148.93833002596753</v>
      </c>
      <c r="AD422" s="516">
        <f t="shared" ca="1" si="631"/>
        <v>257.74236109186927</v>
      </c>
      <c r="AE422" s="516">
        <f t="shared" ca="1" si="631"/>
        <v>268.60748205227929</v>
      </c>
      <c r="AF422" s="516">
        <f t="shared" ca="1" si="631"/>
        <v>279.85713950464628</v>
      </c>
      <c r="AG422" s="516">
        <f t="shared" ca="1" si="631"/>
        <v>291.5026104168486</v>
      </c>
      <c r="AH422" s="516">
        <f t="shared" ca="1" si="631"/>
        <v>303.55539898327009</v>
      </c>
      <c r="AI422" s="516">
        <f t="shared" ca="1" si="631"/>
        <v>290.52675525703086</v>
      </c>
      <c r="AJ422" s="516">
        <f t="shared" ca="1" si="631"/>
        <v>302.42576227643571</v>
      </c>
      <c r="AK422" s="516">
        <f t="shared" ref="AK422:BH422" ca="1" si="632" xml:space="preserve"> AK$305</f>
        <v>314.77103061080356</v>
      </c>
      <c r="AL422" s="516">
        <f t="shared" ca="1" si="632"/>
        <v>327.57980143189252</v>
      </c>
      <c r="AM422" s="516">
        <f t="shared" ca="1" si="632"/>
        <v>340.87086623768243</v>
      </c>
      <c r="AN422" s="516">
        <f t="shared" ca="1" si="632"/>
        <v>354.66511679795491</v>
      </c>
      <c r="AO422" s="516">
        <f t="shared" ca="1" si="632"/>
        <v>363.75740466993767</v>
      </c>
      <c r="AP422" s="516">
        <f t="shared" ca="1" si="632"/>
        <v>371.75303712982407</v>
      </c>
      <c r="AQ422" s="516">
        <f t="shared" ca="1" si="632"/>
        <v>379.97081235209595</v>
      </c>
      <c r="AR422" s="516">
        <f t="shared" ca="1" si="632"/>
        <v>388.44069428662357</v>
      </c>
      <c r="AS422" s="516">
        <f t="shared" ca="1" si="632"/>
        <v>397.21275679608448</v>
      </c>
      <c r="AT422" s="516">
        <f t="shared" ca="1" si="632"/>
        <v>406.38383000097406</v>
      </c>
      <c r="AU422" s="516">
        <f t="shared" ca="1" si="632"/>
        <v>416.19063721567892</v>
      </c>
      <c r="AV422" s="516">
        <f t="shared" ca="1" si="632"/>
        <v>427.56792695730473</v>
      </c>
      <c r="AW422" s="516">
        <f t="shared" ca="1" si="632"/>
        <v>458.33896697827686</v>
      </c>
      <c r="AX422" s="516">
        <f t="shared" ca="1" si="632"/>
        <v>5.6751680624754046</v>
      </c>
      <c r="AY422" s="516">
        <f t="shared" ca="1" si="632"/>
        <v>0</v>
      </c>
      <c r="AZ422" s="516">
        <f t="shared" ca="1" si="632"/>
        <v>0</v>
      </c>
      <c r="BA422" s="516">
        <f t="shared" ca="1" si="632"/>
        <v>0</v>
      </c>
      <c r="BB422" s="516">
        <f t="shared" ca="1" si="632"/>
        <v>0</v>
      </c>
      <c r="BC422" s="516">
        <f t="shared" ca="1" si="632"/>
        <v>0</v>
      </c>
      <c r="BD422" s="516">
        <f t="shared" ca="1" si="632"/>
        <v>0</v>
      </c>
      <c r="BE422" s="516">
        <f t="shared" ca="1" si="632"/>
        <v>0</v>
      </c>
      <c r="BF422" s="516">
        <f t="shared" ca="1" si="632"/>
        <v>0</v>
      </c>
      <c r="BG422" s="516">
        <f t="shared" ca="1" si="632"/>
        <v>0</v>
      </c>
      <c r="BH422" s="516">
        <f t="shared" ca="1" si="632"/>
        <v>0</v>
      </c>
    </row>
    <row r="423" spans="1:60" s="492" customFormat="1" ht="12.75" customHeight="1" x14ac:dyDescent="0.3">
      <c r="A423" s="516" t="s">
        <v>666</v>
      </c>
      <c r="B423" s="472"/>
      <c r="C423" s="473"/>
      <c r="D423" s="680"/>
      <c r="E423" s="516" t="str">
        <f xml:space="preserve"> E$386</f>
        <v>CIT Payable</v>
      </c>
      <c r="F423" s="516">
        <f t="shared" ref="F423:BH423" si="633" xml:space="preserve"> F$386</f>
        <v>0</v>
      </c>
      <c r="G423" s="516" t="str">
        <f t="shared" si="633"/>
        <v>$ mn</v>
      </c>
      <c r="H423" s="516">
        <f t="shared" si="633"/>
        <v>0</v>
      </c>
      <c r="I423" s="516">
        <f t="shared" ca="1" si="633"/>
        <v>1964.6961144807967</v>
      </c>
      <c r="J423" s="516">
        <f t="shared" si="633"/>
        <v>0</v>
      </c>
      <c r="K423" s="516">
        <f t="shared" ca="1" si="633"/>
        <v>0</v>
      </c>
      <c r="L423" s="516">
        <f t="shared" ca="1" si="633"/>
        <v>0</v>
      </c>
      <c r="M423" s="516">
        <f t="shared" ca="1" si="633"/>
        <v>0</v>
      </c>
      <c r="N423" s="516">
        <f t="shared" ca="1" si="633"/>
        <v>0</v>
      </c>
      <c r="O423" s="516">
        <f t="shared" ca="1" si="633"/>
        <v>0</v>
      </c>
      <c r="P423" s="516">
        <f t="shared" ca="1" si="633"/>
        <v>0</v>
      </c>
      <c r="Q423" s="516">
        <f t="shared" ca="1" si="633"/>
        <v>0</v>
      </c>
      <c r="R423" s="516">
        <f t="shared" ca="1" si="633"/>
        <v>0</v>
      </c>
      <c r="S423" s="516">
        <f t="shared" ca="1" si="633"/>
        <v>0</v>
      </c>
      <c r="T423" s="516">
        <f t="shared" ca="1" si="633"/>
        <v>0</v>
      </c>
      <c r="U423" s="516">
        <f t="shared" ca="1" si="633"/>
        <v>0</v>
      </c>
      <c r="V423" s="516">
        <f t="shared" ca="1" si="633"/>
        <v>0</v>
      </c>
      <c r="W423" s="516">
        <f t="shared" ca="1" si="633"/>
        <v>0</v>
      </c>
      <c r="X423" s="516">
        <f t="shared" ca="1" si="633"/>
        <v>0</v>
      </c>
      <c r="Y423" s="516">
        <f t="shared" ca="1" si="633"/>
        <v>0</v>
      </c>
      <c r="Z423" s="516">
        <f t="shared" ca="1" si="633"/>
        <v>0</v>
      </c>
      <c r="AA423" s="516">
        <f t="shared" ca="1" si="633"/>
        <v>0</v>
      </c>
      <c r="AB423" s="516">
        <f t="shared" ca="1" si="633"/>
        <v>0</v>
      </c>
      <c r="AC423" s="516">
        <f t="shared" ca="1" si="633"/>
        <v>0</v>
      </c>
      <c r="AD423" s="516">
        <f t="shared" ca="1" si="633"/>
        <v>0</v>
      </c>
      <c r="AE423" s="516">
        <f t="shared" ca="1" si="633"/>
        <v>0</v>
      </c>
      <c r="AF423" s="516">
        <f t="shared" ca="1" si="633"/>
        <v>0</v>
      </c>
      <c r="AG423" s="516">
        <f t="shared" ca="1" si="633"/>
        <v>81.150241864865166</v>
      </c>
      <c r="AH423" s="516">
        <f t="shared" ca="1" si="633"/>
        <v>99.057169963701938</v>
      </c>
      <c r="AI423" s="516">
        <f t="shared" ca="1" si="633"/>
        <v>97.218363021795042</v>
      </c>
      <c r="AJ423" s="516">
        <f t="shared" ca="1" si="633"/>
        <v>100.38042466508378</v>
      </c>
      <c r="AK423" s="516">
        <f t="shared" ca="1" si="633"/>
        <v>103.64738377615329</v>
      </c>
      <c r="AL423" s="516">
        <f t="shared" ca="1" si="633"/>
        <v>107.02300149345092</v>
      </c>
      <c r="AM423" s="516">
        <f t="shared" ca="1" si="633"/>
        <v>110.51135527875036</v>
      </c>
      <c r="AN423" s="516">
        <f t="shared" ca="1" si="633"/>
        <v>114.11694903142914</v>
      </c>
      <c r="AO423" s="516">
        <f t="shared" ca="1" si="633"/>
        <v>116.79908511926247</v>
      </c>
      <c r="AP423" s="516">
        <f t="shared" ca="1" si="633"/>
        <v>119.27916369494524</v>
      </c>
      <c r="AQ423" s="516">
        <f t="shared" ca="1" si="633"/>
        <v>121.82128986477922</v>
      </c>
      <c r="AR423" s="516">
        <f t="shared" ca="1" si="633"/>
        <v>124.43180879957195</v>
      </c>
      <c r="AS423" s="516">
        <f t="shared" ca="1" si="633"/>
        <v>127.12109470030907</v>
      </c>
      <c r="AT423" s="516">
        <f t="shared" ca="1" si="633"/>
        <v>129.90888020810885</v>
      </c>
      <c r="AU423" s="516">
        <f t="shared" ca="1" si="633"/>
        <v>132.84288393520811</v>
      </c>
      <c r="AV423" s="516">
        <f t="shared" ca="1" si="633"/>
        <v>136.11043701337471</v>
      </c>
      <c r="AW423" s="516">
        <f t="shared" ca="1" si="633"/>
        <v>143.27658205000739</v>
      </c>
      <c r="AX423" s="516">
        <f t="shared" ca="1" si="633"/>
        <v>0</v>
      </c>
      <c r="AY423" s="516">
        <f t="shared" ca="1" si="633"/>
        <v>0</v>
      </c>
      <c r="AZ423" s="516">
        <f t="shared" ca="1" si="633"/>
        <v>0</v>
      </c>
      <c r="BA423" s="516">
        <f t="shared" ca="1" si="633"/>
        <v>0</v>
      </c>
      <c r="BB423" s="516">
        <f t="shared" ca="1" si="633"/>
        <v>0</v>
      </c>
      <c r="BC423" s="516">
        <f t="shared" ca="1" si="633"/>
        <v>0</v>
      </c>
      <c r="BD423" s="516">
        <f t="shared" ca="1" si="633"/>
        <v>0</v>
      </c>
      <c r="BE423" s="516">
        <f t="shared" ca="1" si="633"/>
        <v>0</v>
      </c>
      <c r="BF423" s="516">
        <f t="shared" ca="1" si="633"/>
        <v>0</v>
      </c>
      <c r="BG423" s="516">
        <f t="shared" ca="1" si="633"/>
        <v>0</v>
      </c>
      <c r="BH423" s="516">
        <f t="shared" ca="1" si="633"/>
        <v>0</v>
      </c>
    </row>
    <row r="424" spans="1:60" s="492" customFormat="1" ht="12.75" customHeight="1" x14ac:dyDescent="0.3">
      <c r="A424" s="516" t="s">
        <v>666</v>
      </c>
      <c r="B424" s="472"/>
      <c r="C424" s="473"/>
      <c r="D424" s="680"/>
      <c r="E424" s="516" t="str">
        <f t="shared" ref="E424:AJ424" si="634" xml:space="preserve"> E$414</f>
        <v>Dividend Witholding Tax - Contractor</v>
      </c>
      <c r="F424" s="516">
        <f t="shared" si="634"/>
        <v>0</v>
      </c>
      <c r="G424" s="516" t="str">
        <f t="shared" si="634"/>
        <v>$ mn</v>
      </c>
      <c r="H424" s="516" t="str">
        <f t="shared" si="634"/>
        <v>govt rev</v>
      </c>
      <c r="I424" s="516">
        <f t="shared" ca="1" si="634"/>
        <v>1130.8413682566456</v>
      </c>
      <c r="J424" s="516">
        <f t="shared" si="634"/>
        <v>0</v>
      </c>
      <c r="K424" s="516">
        <f t="shared" ca="1" si="634"/>
        <v>0</v>
      </c>
      <c r="L424" s="516">
        <f t="shared" ca="1" si="634"/>
        <v>0</v>
      </c>
      <c r="M424" s="516">
        <f t="shared" ca="1" si="634"/>
        <v>0</v>
      </c>
      <c r="N424" s="516">
        <f t="shared" ca="1" si="634"/>
        <v>0</v>
      </c>
      <c r="O424" s="516">
        <f t="shared" ca="1" si="634"/>
        <v>0</v>
      </c>
      <c r="P424" s="516">
        <f t="shared" ca="1" si="634"/>
        <v>0</v>
      </c>
      <c r="Q424" s="516">
        <f t="shared" ca="1" si="634"/>
        <v>0</v>
      </c>
      <c r="R424" s="516">
        <f t="shared" ca="1" si="634"/>
        <v>0</v>
      </c>
      <c r="S424" s="516">
        <f t="shared" ca="1" si="634"/>
        <v>0</v>
      </c>
      <c r="T424" s="516">
        <f t="shared" ca="1" si="634"/>
        <v>0</v>
      </c>
      <c r="U424" s="516">
        <f t="shared" ca="1" si="634"/>
        <v>0</v>
      </c>
      <c r="V424" s="516">
        <f t="shared" ca="1" si="634"/>
        <v>0</v>
      </c>
      <c r="W424" s="516">
        <f t="shared" ca="1" si="634"/>
        <v>0</v>
      </c>
      <c r="X424" s="516">
        <f t="shared" ca="1" si="634"/>
        <v>0</v>
      </c>
      <c r="Y424" s="516">
        <f t="shared" ca="1" si="634"/>
        <v>0</v>
      </c>
      <c r="Z424" s="516">
        <f t="shared" ca="1" si="634"/>
        <v>8.8325083733525958</v>
      </c>
      <c r="AA424" s="516">
        <f t="shared" ca="1" si="634"/>
        <v>65.005894211249043</v>
      </c>
      <c r="AB424" s="516">
        <f t="shared" ca="1" si="634"/>
        <v>66.030349943395478</v>
      </c>
      <c r="AC424" s="516">
        <f t="shared" ca="1" si="634"/>
        <v>62.312944599619996</v>
      </c>
      <c r="AD424" s="516">
        <f t="shared" ca="1" si="634"/>
        <v>52.973067116223618</v>
      </c>
      <c r="AE424" s="516">
        <f t="shared" ca="1" si="634"/>
        <v>53.457710659397776</v>
      </c>
      <c r="AF424" s="516">
        <f t="shared" ca="1" si="634"/>
        <v>53.935134144895869</v>
      </c>
      <c r="AG424" s="516">
        <f t="shared" ca="1" si="634"/>
        <v>46.289800885210731</v>
      </c>
      <c r="AH424" s="516">
        <f t="shared" ca="1" si="634"/>
        <v>44.960543049872662</v>
      </c>
      <c r="AI424" s="516">
        <f t="shared" ca="1" si="634"/>
        <v>41.133343780815281</v>
      </c>
      <c r="AJ424" s="516">
        <f t="shared" ca="1" si="634"/>
        <v>41.362801089450684</v>
      </c>
      <c r="AK424" s="516">
        <f t="shared" ref="AK424:BH424" ca="1" si="635" xml:space="preserve"> AK$414</f>
        <v>41.57601832654214</v>
      </c>
      <c r="AL424" s="516">
        <f t="shared" ca="1" si="635"/>
        <v>41.772411408589448</v>
      </c>
      <c r="AM424" s="516">
        <f t="shared" ca="1" si="635"/>
        <v>41.951471104521914</v>
      </c>
      <c r="AN424" s="516">
        <f t="shared" ca="1" si="635"/>
        <v>42.112806934673763</v>
      </c>
      <c r="AO424" s="516">
        <f t="shared" ca="1" si="635"/>
        <v>42.883702188564399</v>
      </c>
      <c r="AP424" s="516">
        <f t="shared" ca="1" si="635"/>
        <v>43.835039199979093</v>
      </c>
      <c r="AQ424" s="516">
        <f t="shared" ca="1" si="635"/>
        <v>44.813492866336475</v>
      </c>
      <c r="AR424" s="516">
        <f t="shared" ca="1" si="635"/>
        <v>45.822923263036344</v>
      </c>
      <c r="AS424" s="516">
        <f t="shared" ca="1" si="635"/>
        <v>46.869804049381756</v>
      </c>
      <c r="AT424" s="516">
        <f t="shared" ca="1" si="635"/>
        <v>47.96668647933523</v>
      </c>
      <c r="AU424" s="516">
        <f t="shared" ca="1" si="635"/>
        <v>49.144307188831021</v>
      </c>
      <c r="AV424" s="516">
        <f t="shared" ca="1" si="635"/>
        <v>50.524145342258237</v>
      </c>
      <c r="AW424" s="516">
        <f t="shared" ca="1" si="635"/>
        <v>54.423186841740815</v>
      </c>
      <c r="AX424" s="516">
        <f t="shared" ca="1" si="635"/>
        <v>0.85127520937131074</v>
      </c>
      <c r="AY424" s="516">
        <f t="shared" ca="1" si="635"/>
        <v>0</v>
      </c>
      <c r="AZ424" s="516">
        <f t="shared" ca="1" si="635"/>
        <v>0</v>
      </c>
      <c r="BA424" s="516">
        <f t="shared" ca="1" si="635"/>
        <v>0</v>
      </c>
      <c r="BB424" s="516">
        <f t="shared" ca="1" si="635"/>
        <v>0</v>
      </c>
      <c r="BC424" s="516">
        <f t="shared" ca="1" si="635"/>
        <v>0</v>
      </c>
      <c r="BD424" s="516">
        <f t="shared" ca="1" si="635"/>
        <v>0</v>
      </c>
      <c r="BE424" s="516">
        <f t="shared" ca="1" si="635"/>
        <v>0</v>
      </c>
      <c r="BF424" s="516">
        <f t="shared" ca="1" si="635"/>
        <v>0</v>
      </c>
      <c r="BG424" s="516">
        <f t="shared" ca="1" si="635"/>
        <v>0</v>
      </c>
      <c r="BH424" s="516">
        <f t="shared" ca="1" si="635"/>
        <v>0</v>
      </c>
    </row>
    <row r="425" spans="1:60" s="508" customFormat="1" ht="12.75" customHeight="1" thickBot="1" x14ac:dyDescent="0.35">
      <c r="A425" s="474"/>
      <c r="B425" s="528"/>
      <c r="C425" s="529"/>
      <c r="D425" s="704"/>
      <c r="E425" s="638" t="s">
        <v>813</v>
      </c>
      <c r="F425" s="638"/>
      <c r="G425" s="638" t="s">
        <v>74</v>
      </c>
      <c r="H425" s="638"/>
      <c r="I425" s="638">
        <f ca="1" xml:space="preserve"> SUM(K425:BH425)</f>
        <v>12266.015492998407</v>
      </c>
      <c r="J425" s="638"/>
      <c r="K425" s="638">
        <f t="shared" ref="K425:AP425" ca="1" si="636" xml:space="preserve"> SUM(K419:K424)</f>
        <v>0</v>
      </c>
      <c r="L425" s="638">
        <f t="shared" ca="1" si="636"/>
        <v>0</v>
      </c>
      <c r="M425" s="638">
        <f t="shared" ca="1" si="636"/>
        <v>0</v>
      </c>
      <c r="N425" s="638">
        <f t="shared" ca="1" si="636"/>
        <v>0.34728750000000003</v>
      </c>
      <c r="O425" s="638">
        <f t="shared" ca="1" si="636"/>
        <v>0.36465187500000007</v>
      </c>
      <c r="P425" s="638">
        <f t="shared" ca="1" si="636"/>
        <v>0.3828844687500001</v>
      </c>
      <c r="Q425" s="638">
        <f t="shared" ca="1" si="636"/>
        <v>0.67004782031250021</v>
      </c>
      <c r="R425" s="638">
        <f t="shared" ca="1" si="636"/>
        <v>0.70355021132812523</v>
      </c>
      <c r="S425" s="638">
        <f t="shared" ca="1" si="636"/>
        <v>0.73872772189453151</v>
      </c>
      <c r="T425" s="638">
        <f t="shared" ca="1" si="636"/>
        <v>46.870342651511876</v>
      </c>
      <c r="U425" s="638">
        <f t="shared" ca="1" si="636"/>
        <v>114.99755101977198</v>
      </c>
      <c r="V425" s="638">
        <f t="shared" ca="1" si="636"/>
        <v>117.32193545956903</v>
      </c>
      <c r="W425" s="638">
        <f t="shared" ca="1" si="636"/>
        <v>119.69402925913215</v>
      </c>
      <c r="X425" s="638">
        <f t="shared" ca="1" si="636"/>
        <v>122.11484768920511</v>
      </c>
      <c r="Y425" s="638">
        <f t="shared" ca="1" si="636"/>
        <v>124.5854293801241</v>
      </c>
      <c r="Z425" s="638">
        <f t="shared" ca="1" si="636"/>
        <v>135.9393453150708</v>
      </c>
      <c r="AA425" s="638">
        <f t="shared" ca="1" si="636"/>
        <v>195.08734044470293</v>
      </c>
      <c r="AB425" s="638">
        <f t="shared" ca="1" si="636"/>
        <v>201.47004662230415</v>
      </c>
      <c r="AC425" s="638">
        <f t="shared" ca="1" si="636"/>
        <v>250.84155863854056</v>
      </c>
      <c r="AD425" s="638">
        <f t="shared" ca="1" si="636"/>
        <v>351.13361718981037</v>
      </c>
      <c r="AE425" s="638">
        <f t="shared" ca="1" si="636"/>
        <v>363.32964972595954</v>
      </c>
      <c r="AF425" s="638">
        <f t="shared" ca="1" si="636"/>
        <v>375.92181926968743</v>
      </c>
      <c r="AG425" s="638">
        <f t="shared" ca="1" si="636"/>
        <v>461.95657913832872</v>
      </c>
      <c r="AH425" s="638">
        <f t="shared" ca="1" si="636"/>
        <v>491.49119539847584</v>
      </c>
      <c r="AI425" s="638">
        <f t="shared" ca="1" si="636"/>
        <v>473.72097998564368</v>
      </c>
      <c r="AJ425" s="638">
        <f t="shared" ca="1" si="636"/>
        <v>489.95673281464843</v>
      </c>
      <c r="AK425" s="638">
        <f t="shared" ca="1" si="636"/>
        <v>506.74872771696425</v>
      </c>
      <c r="AL425" s="638">
        <f t="shared" ca="1" si="636"/>
        <v>524.11793032778667</v>
      </c>
      <c r="AM425" s="638">
        <f t="shared" ca="1" si="636"/>
        <v>542.08726477952075</v>
      </c>
      <c r="AN425" s="638">
        <f t="shared" ca="1" si="636"/>
        <v>560.68231830287209</v>
      </c>
      <c r="AO425" s="638">
        <f t="shared" ca="1" si="636"/>
        <v>574.28512846128569</v>
      </c>
      <c r="AP425" s="638">
        <f t="shared" ca="1" si="636"/>
        <v>586.79390437356733</v>
      </c>
      <c r="AQ425" s="638">
        <f t="shared" ref="AQ425:BH425" ca="1" si="637" xml:space="preserve"> SUM(AQ419:AQ424)</f>
        <v>599.63886331141555</v>
      </c>
      <c r="AR425" s="638">
        <f t="shared" ca="1" si="637"/>
        <v>612.86083406402895</v>
      </c>
      <c r="AS425" s="638">
        <f t="shared" ca="1" si="637"/>
        <v>626.52741924299869</v>
      </c>
      <c r="AT425" s="638">
        <f t="shared" ca="1" si="637"/>
        <v>640.7684358791231</v>
      </c>
      <c r="AU425" s="638">
        <f t="shared" ca="1" si="637"/>
        <v>655.899788544751</v>
      </c>
      <c r="AV425" s="638">
        <f t="shared" ca="1" si="637"/>
        <v>673.16578596411091</v>
      </c>
      <c r="AW425" s="638">
        <f t="shared" ca="1" si="637"/>
        <v>716.2724991583633</v>
      </c>
      <c r="AX425" s="638">
        <f t="shared" ca="1" si="637"/>
        <v>6.5264432718467154</v>
      </c>
      <c r="AY425" s="638">
        <f t="shared" ca="1" si="637"/>
        <v>0</v>
      </c>
      <c r="AZ425" s="638">
        <f t="shared" ca="1" si="637"/>
        <v>0</v>
      </c>
      <c r="BA425" s="638">
        <f t="shared" ca="1" si="637"/>
        <v>0</v>
      </c>
      <c r="BB425" s="638">
        <f t="shared" ca="1" si="637"/>
        <v>0</v>
      </c>
      <c r="BC425" s="638">
        <f t="shared" ca="1" si="637"/>
        <v>0</v>
      </c>
      <c r="BD425" s="638">
        <f t="shared" ca="1" si="637"/>
        <v>0</v>
      </c>
      <c r="BE425" s="638">
        <f t="shared" ca="1" si="637"/>
        <v>0</v>
      </c>
      <c r="BF425" s="638">
        <f t="shared" ca="1" si="637"/>
        <v>0</v>
      </c>
      <c r="BG425" s="638">
        <f t="shared" ca="1" si="637"/>
        <v>0</v>
      </c>
      <c r="BH425" s="638">
        <f t="shared" ca="1" si="637"/>
        <v>0</v>
      </c>
    </row>
    <row r="426" spans="1:60" s="492" customFormat="1" ht="12.75" customHeight="1" x14ac:dyDescent="0.3">
      <c r="A426" s="516"/>
      <c r="B426" s="472"/>
      <c r="C426" s="473"/>
      <c r="D426" s="680"/>
      <c r="E426" s="516"/>
      <c r="F426" s="516"/>
      <c r="G426" s="516"/>
      <c r="H426" s="516"/>
      <c r="I426" s="516"/>
      <c r="J426" s="516"/>
      <c r="K426" s="516"/>
      <c r="L426" s="516"/>
      <c r="M426" s="516"/>
      <c r="N426" s="516"/>
      <c r="O426" s="516"/>
      <c r="P426" s="516"/>
      <c r="Q426" s="516"/>
      <c r="R426" s="516"/>
      <c r="S426" s="516"/>
      <c r="T426" s="516"/>
      <c r="U426" s="516"/>
      <c r="V426" s="516"/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516"/>
      <c r="AL426" s="516"/>
      <c r="AM426" s="516"/>
      <c r="AN426" s="516"/>
      <c r="AO426" s="516"/>
      <c r="AP426" s="516"/>
      <c r="AQ426" s="516"/>
      <c r="AR426" s="516"/>
      <c r="AS426" s="516"/>
      <c r="AT426" s="516"/>
      <c r="AU426" s="516"/>
      <c r="AV426" s="516"/>
      <c r="AW426" s="516"/>
      <c r="AX426" s="516"/>
      <c r="AY426" s="516"/>
      <c r="AZ426" s="516"/>
      <c r="BA426" s="516"/>
      <c r="BB426" s="516"/>
      <c r="BC426" s="516"/>
      <c r="BD426" s="516"/>
      <c r="BE426" s="516"/>
      <c r="BF426" s="516"/>
      <c r="BG426" s="516"/>
      <c r="BH426" s="516"/>
    </row>
    <row r="427" spans="1:60" s="492" customFormat="1" ht="12.75" customHeight="1" x14ac:dyDescent="0.3">
      <c r="A427" s="516"/>
      <c r="B427" s="472" t="s">
        <v>814</v>
      </c>
      <c r="C427" s="473"/>
      <c r="D427" s="680"/>
      <c r="E427" s="516"/>
      <c r="F427" s="516"/>
      <c r="G427" s="516"/>
      <c r="H427" s="516"/>
      <c r="I427" s="516"/>
      <c r="J427" s="516"/>
      <c r="K427" s="516"/>
      <c r="L427" s="516"/>
      <c r="M427" s="516"/>
      <c r="N427" s="516"/>
      <c r="O427" s="516"/>
      <c r="P427" s="516"/>
      <c r="Q427" s="516"/>
      <c r="R427" s="516"/>
      <c r="S427" s="516"/>
      <c r="T427" s="516"/>
      <c r="U427" s="516"/>
      <c r="V427" s="516"/>
      <c r="W427" s="516"/>
      <c r="X427" s="516"/>
      <c r="Y427" s="516"/>
      <c r="Z427" s="516"/>
      <c r="AA427" s="516"/>
      <c r="AB427" s="516"/>
      <c r="AC427" s="516"/>
      <c r="AD427" s="516"/>
      <c r="AE427" s="516"/>
      <c r="AF427" s="516"/>
      <c r="AG427" s="516"/>
      <c r="AH427" s="516"/>
      <c r="AI427" s="516"/>
      <c r="AJ427" s="516"/>
      <c r="AK427" s="516"/>
      <c r="AL427" s="516"/>
      <c r="AM427" s="516"/>
      <c r="AN427" s="516"/>
      <c r="AO427" s="516"/>
      <c r="AP427" s="516"/>
      <c r="AQ427" s="516"/>
      <c r="AR427" s="516"/>
      <c r="AS427" s="516"/>
      <c r="AT427" s="516"/>
      <c r="AU427" s="516"/>
      <c r="AV427" s="516"/>
      <c r="AW427" s="516"/>
      <c r="AX427" s="516"/>
      <c r="AY427" s="516"/>
      <c r="AZ427" s="516"/>
      <c r="BA427" s="516"/>
      <c r="BB427" s="516"/>
      <c r="BC427" s="516"/>
      <c r="BD427" s="516"/>
      <c r="BE427" s="516"/>
      <c r="BF427" s="516"/>
      <c r="BG427" s="516"/>
      <c r="BH427" s="516"/>
    </row>
    <row r="428" spans="1:60" s="492" customFormat="1" ht="12.75" customHeight="1" x14ac:dyDescent="0.3">
      <c r="A428" s="516" t="s">
        <v>666</v>
      </c>
      <c r="B428" s="472"/>
      <c r="C428" s="473"/>
      <c r="D428" s="680"/>
      <c r="E428" s="516" t="str">
        <f t="shared" ref="E428:AJ428" si="638" xml:space="preserve"> E$395</f>
        <v>Cash flow, post-finance post-prod. sharing - Contractor</v>
      </c>
      <c r="F428" s="516">
        <f t="shared" si="638"/>
        <v>0</v>
      </c>
      <c r="G428" s="516" t="str">
        <f t="shared" si="638"/>
        <v>$ mn</v>
      </c>
      <c r="H428" s="516">
        <f t="shared" si="638"/>
        <v>0</v>
      </c>
      <c r="I428" s="516">
        <f t="shared" ca="1" si="638"/>
        <v>11308.413682566457</v>
      </c>
      <c r="J428" s="516">
        <f t="shared" si="638"/>
        <v>0</v>
      </c>
      <c r="K428" s="516">
        <f t="shared" ca="1" si="638"/>
        <v>0</v>
      </c>
      <c r="L428" s="516">
        <f t="shared" ca="1" si="638"/>
        <v>0</v>
      </c>
      <c r="M428" s="516">
        <f t="shared" ca="1" si="638"/>
        <v>0</v>
      </c>
      <c r="N428" s="516">
        <f t="shared" ca="1" si="638"/>
        <v>-42.795607499999996</v>
      </c>
      <c r="O428" s="516">
        <f t="shared" ca="1" si="638"/>
        <v>-86.959224675000002</v>
      </c>
      <c r="P428" s="516">
        <f t="shared" ca="1" si="638"/>
        <v>-88.709348724750015</v>
      </c>
      <c r="Q428" s="516">
        <f t="shared" ca="1" si="638"/>
        <v>-681.77307899117977</v>
      </c>
      <c r="R428" s="516">
        <f t="shared" ca="1" si="638"/>
        <v>-1042.7911879027549</v>
      </c>
      <c r="S428" s="516">
        <f t="shared" ca="1" si="638"/>
        <v>-1063.6681181671499</v>
      </c>
      <c r="T428" s="516">
        <f t="shared" ca="1" si="638"/>
        <v>-549.06019091229359</v>
      </c>
      <c r="U428" s="516">
        <f t="shared" ca="1" si="638"/>
        <v>577.74478791904892</v>
      </c>
      <c r="V428" s="516">
        <f t="shared" ca="1" si="638"/>
        <v>589.275250258028</v>
      </c>
      <c r="W428" s="516">
        <f t="shared" ca="1" si="638"/>
        <v>601.0351001728169</v>
      </c>
      <c r="X428" s="516">
        <f t="shared" ca="1" si="638"/>
        <v>613.02886433138281</v>
      </c>
      <c r="Y428" s="516">
        <f t="shared" ca="1" si="638"/>
        <v>625.26115688087589</v>
      </c>
      <c r="Z428" s="516">
        <f t="shared" ca="1" si="638"/>
        <v>637.73668104450178</v>
      </c>
      <c r="AA428" s="516">
        <f t="shared" ca="1" si="638"/>
        <v>650.0589421124904</v>
      </c>
      <c r="AB428" s="516">
        <f t="shared" ca="1" si="638"/>
        <v>660.3034994339547</v>
      </c>
      <c r="AC428" s="516">
        <f t="shared" ca="1" si="638"/>
        <v>623.12944599619993</v>
      </c>
      <c r="AD428" s="516">
        <f t="shared" ca="1" si="638"/>
        <v>529.73067116223615</v>
      </c>
      <c r="AE428" s="516">
        <f t="shared" ca="1" si="638"/>
        <v>534.57710659397776</v>
      </c>
      <c r="AF428" s="516">
        <f t="shared" ca="1" si="638"/>
        <v>539.35134144895869</v>
      </c>
      <c r="AG428" s="516">
        <f t="shared" ca="1" si="638"/>
        <v>462.8980088521073</v>
      </c>
      <c r="AH428" s="516">
        <f t="shared" ca="1" si="638"/>
        <v>449.60543049872661</v>
      </c>
      <c r="AI428" s="516">
        <f t="shared" ca="1" si="638"/>
        <v>411.33343780815278</v>
      </c>
      <c r="AJ428" s="516">
        <f t="shared" ca="1" si="638"/>
        <v>413.62801089450682</v>
      </c>
      <c r="AK428" s="516">
        <f t="shared" ref="AK428:BH428" ca="1" si="639" xml:space="preserve"> AK$395</f>
        <v>415.7601832654214</v>
      </c>
      <c r="AL428" s="516">
        <f t="shared" ca="1" si="639"/>
        <v>417.72411408589448</v>
      </c>
      <c r="AM428" s="516">
        <f t="shared" ca="1" si="639"/>
        <v>419.51471104521909</v>
      </c>
      <c r="AN428" s="516">
        <f t="shared" ca="1" si="639"/>
        <v>421.12806934673762</v>
      </c>
      <c r="AO428" s="516">
        <f t="shared" ca="1" si="639"/>
        <v>428.83702188564399</v>
      </c>
      <c r="AP428" s="516">
        <f t="shared" ca="1" si="639"/>
        <v>438.35039199979093</v>
      </c>
      <c r="AQ428" s="516">
        <f t="shared" ca="1" si="639"/>
        <v>448.13492866336469</v>
      </c>
      <c r="AR428" s="516">
        <f t="shared" ca="1" si="639"/>
        <v>458.22923263036341</v>
      </c>
      <c r="AS428" s="516">
        <f t="shared" ca="1" si="639"/>
        <v>468.69804049381753</v>
      </c>
      <c r="AT428" s="516">
        <f t="shared" ca="1" si="639"/>
        <v>479.66686479335226</v>
      </c>
      <c r="AU428" s="516">
        <f t="shared" ca="1" si="639"/>
        <v>491.44307188831021</v>
      </c>
      <c r="AV428" s="516">
        <f t="shared" ca="1" si="639"/>
        <v>505.24145342258237</v>
      </c>
      <c r="AW428" s="516">
        <f t="shared" ca="1" si="639"/>
        <v>544.23186841740812</v>
      </c>
      <c r="AX428" s="516">
        <f t="shared" ca="1" si="639"/>
        <v>8.5127520937131074</v>
      </c>
      <c r="AY428" s="516">
        <f t="shared" ca="1" si="639"/>
        <v>0</v>
      </c>
      <c r="AZ428" s="516">
        <f t="shared" ca="1" si="639"/>
        <v>0</v>
      </c>
      <c r="BA428" s="516">
        <f t="shared" ca="1" si="639"/>
        <v>0</v>
      </c>
      <c r="BB428" s="516">
        <f t="shared" ca="1" si="639"/>
        <v>0</v>
      </c>
      <c r="BC428" s="516">
        <f t="shared" ca="1" si="639"/>
        <v>0</v>
      </c>
      <c r="BD428" s="516">
        <f t="shared" ca="1" si="639"/>
        <v>0</v>
      </c>
      <c r="BE428" s="516">
        <f t="shared" ca="1" si="639"/>
        <v>0</v>
      </c>
      <c r="BF428" s="516">
        <f t="shared" ca="1" si="639"/>
        <v>0</v>
      </c>
      <c r="BG428" s="516">
        <f t="shared" ca="1" si="639"/>
        <v>0</v>
      </c>
      <c r="BH428" s="516">
        <f t="shared" ca="1" si="639"/>
        <v>0</v>
      </c>
    </row>
    <row r="429" spans="1:60" s="492" customFormat="1" ht="12.75" customHeight="1" x14ac:dyDescent="0.3">
      <c r="A429" s="516" t="s">
        <v>671</v>
      </c>
      <c r="B429" s="472"/>
      <c r="C429" s="473"/>
      <c r="D429" s="680"/>
      <c r="E429" s="516" t="str">
        <f t="shared" ref="E429:AJ429" si="640" xml:space="preserve"> E$414</f>
        <v>Dividend Witholding Tax - Contractor</v>
      </c>
      <c r="F429" s="516">
        <f t="shared" si="640"/>
        <v>0</v>
      </c>
      <c r="G429" s="516" t="str">
        <f t="shared" si="640"/>
        <v>$ mn</v>
      </c>
      <c r="H429" s="516" t="str">
        <f t="shared" si="640"/>
        <v>govt rev</v>
      </c>
      <c r="I429" s="516">
        <f t="shared" ca="1" si="640"/>
        <v>1130.8413682566456</v>
      </c>
      <c r="J429" s="516">
        <f t="shared" si="640"/>
        <v>0</v>
      </c>
      <c r="K429" s="516">
        <f t="shared" ca="1" si="640"/>
        <v>0</v>
      </c>
      <c r="L429" s="516">
        <f t="shared" ca="1" si="640"/>
        <v>0</v>
      </c>
      <c r="M429" s="516">
        <f t="shared" ca="1" si="640"/>
        <v>0</v>
      </c>
      <c r="N429" s="516">
        <f t="shared" ca="1" si="640"/>
        <v>0</v>
      </c>
      <c r="O429" s="516">
        <f t="shared" ca="1" si="640"/>
        <v>0</v>
      </c>
      <c r="P429" s="516">
        <f t="shared" ca="1" si="640"/>
        <v>0</v>
      </c>
      <c r="Q429" s="516">
        <f t="shared" ca="1" si="640"/>
        <v>0</v>
      </c>
      <c r="R429" s="516">
        <f t="shared" ca="1" si="640"/>
        <v>0</v>
      </c>
      <c r="S429" s="516">
        <f t="shared" ca="1" si="640"/>
        <v>0</v>
      </c>
      <c r="T429" s="516">
        <f t="shared" ca="1" si="640"/>
        <v>0</v>
      </c>
      <c r="U429" s="516">
        <f t="shared" ca="1" si="640"/>
        <v>0</v>
      </c>
      <c r="V429" s="516">
        <f t="shared" ca="1" si="640"/>
        <v>0</v>
      </c>
      <c r="W429" s="516">
        <f t="shared" ca="1" si="640"/>
        <v>0</v>
      </c>
      <c r="X429" s="516">
        <f t="shared" ca="1" si="640"/>
        <v>0</v>
      </c>
      <c r="Y429" s="516">
        <f t="shared" ca="1" si="640"/>
        <v>0</v>
      </c>
      <c r="Z429" s="516">
        <f t="shared" ca="1" si="640"/>
        <v>8.8325083733525958</v>
      </c>
      <c r="AA429" s="516">
        <f t="shared" ca="1" si="640"/>
        <v>65.005894211249043</v>
      </c>
      <c r="AB429" s="516">
        <f t="shared" ca="1" si="640"/>
        <v>66.030349943395478</v>
      </c>
      <c r="AC429" s="516">
        <f t="shared" ca="1" si="640"/>
        <v>62.312944599619996</v>
      </c>
      <c r="AD429" s="516">
        <f t="shared" ca="1" si="640"/>
        <v>52.973067116223618</v>
      </c>
      <c r="AE429" s="516">
        <f t="shared" ca="1" si="640"/>
        <v>53.457710659397776</v>
      </c>
      <c r="AF429" s="516">
        <f t="shared" ca="1" si="640"/>
        <v>53.935134144895869</v>
      </c>
      <c r="AG429" s="516">
        <f t="shared" ca="1" si="640"/>
        <v>46.289800885210731</v>
      </c>
      <c r="AH429" s="516">
        <f t="shared" ca="1" si="640"/>
        <v>44.960543049872662</v>
      </c>
      <c r="AI429" s="516">
        <f t="shared" ca="1" si="640"/>
        <v>41.133343780815281</v>
      </c>
      <c r="AJ429" s="516">
        <f t="shared" ca="1" si="640"/>
        <v>41.362801089450684</v>
      </c>
      <c r="AK429" s="516">
        <f t="shared" ref="AK429:BH429" ca="1" si="641" xml:space="preserve"> AK$414</f>
        <v>41.57601832654214</v>
      </c>
      <c r="AL429" s="516">
        <f t="shared" ca="1" si="641"/>
        <v>41.772411408589448</v>
      </c>
      <c r="AM429" s="516">
        <f t="shared" ca="1" si="641"/>
        <v>41.951471104521914</v>
      </c>
      <c r="AN429" s="516">
        <f t="shared" ca="1" si="641"/>
        <v>42.112806934673763</v>
      </c>
      <c r="AO429" s="516">
        <f t="shared" ca="1" si="641"/>
        <v>42.883702188564399</v>
      </c>
      <c r="AP429" s="516">
        <f t="shared" ca="1" si="641"/>
        <v>43.835039199979093</v>
      </c>
      <c r="AQ429" s="516">
        <f t="shared" ca="1" si="641"/>
        <v>44.813492866336475</v>
      </c>
      <c r="AR429" s="516">
        <f t="shared" ca="1" si="641"/>
        <v>45.822923263036344</v>
      </c>
      <c r="AS429" s="516">
        <f t="shared" ca="1" si="641"/>
        <v>46.869804049381756</v>
      </c>
      <c r="AT429" s="516">
        <f t="shared" ca="1" si="641"/>
        <v>47.96668647933523</v>
      </c>
      <c r="AU429" s="516">
        <f t="shared" ca="1" si="641"/>
        <v>49.144307188831021</v>
      </c>
      <c r="AV429" s="516">
        <f t="shared" ca="1" si="641"/>
        <v>50.524145342258237</v>
      </c>
      <c r="AW429" s="516">
        <f t="shared" ca="1" si="641"/>
        <v>54.423186841740815</v>
      </c>
      <c r="AX429" s="516">
        <f t="shared" ca="1" si="641"/>
        <v>0.85127520937131074</v>
      </c>
      <c r="AY429" s="516">
        <f t="shared" ca="1" si="641"/>
        <v>0</v>
      </c>
      <c r="AZ429" s="516">
        <f t="shared" ca="1" si="641"/>
        <v>0</v>
      </c>
      <c r="BA429" s="516">
        <f t="shared" ca="1" si="641"/>
        <v>0</v>
      </c>
      <c r="BB429" s="516">
        <f t="shared" ca="1" si="641"/>
        <v>0</v>
      </c>
      <c r="BC429" s="516">
        <f t="shared" ca="1" si="641"/>
        <v>0</v>
      </c>
      <c r="BD429" s="516">
        <f t="shared" ca="1" si="641"/>
        <v>0</v>
      </c>
      <c r="BE429" s="516">
        <f t="shared" ca="1" si="641"/>
        <v>0</v>
      </c>
      <c r="BF429" s="516">
        <f t="shared" ca="1" si="641"/>
        <v>0</v>
      </c>
      <c r="BG429" s="516">
        <f t="shared" ca="1" si="641"/>
        <v>0</v>
      </c>
      <c r="BH429" s="516">
        <f t="shared" ca="1" si="641"/>
        <v>0</v>
      </c>
    </row>
    <row r="430" spans="1:60" s="508" customFormat="1" ht="12.75" customHeight="1" thickBot="1" x14ac:dyDescent="0.35">
      <c r="A430" s="474"/>
      <c r="B430" s="528"/>
      <c r="C430" s="529"/>
      <c r="D430" s="704"/>
      <c r="E430" s="638" t="str">
        <f>B427</f>
        <v>Cash flow - Contractor</v>
      </c>
      <c r="F430" s="638"/>
      <c r="G430" s="638" t="s">
        <v>74</v>
      </c>
      <c r="H430" s="638"/>
      <c r="I430" s="638">
        <f ca="1" xml:space="preserve"> SUM(K430:BH430)</f>
        <v>10177.572314309808</v>
      </c>
      <c r="J430" s="638"/>
      <c r="K430" s="638">
        <f t="shared" ref="K430:AP430" ca="1" si="642" xml:space="preserve"> K428 - K429</f>
        <v>0</v>
      </c>
      <c r="L430" s="638">
        <f t="shared" ca="1" si="642"/>
        <v>0</v>
      </c>
      <c r="M430" s="638">
        <f t="shared" ca="1" si="642"/>
        <v>0</v>
      </c>
      <c r="N430" s="638">
        <f t="shared" ca="1" si="642"/>
        <v>-42.795607499999996</v>
      </c>
      <c r="O430" s="638">
        <f t="shared" ca="1" si="642"/>
        <v>-86.959224675000002</v>
      </c>
      <c r="P430" s="638">
        <f t="shared" ca="1" si="642"/>
        <v>-88.709348724750015</v>
      </c>
      <c r="Q430" s="638">
        <f t="shared" ca="1" si="642"/>
        <v>-681.77307899117977</v>
      </c>
      <c r="R430" s="638">
        <f t="shared" ca="1" si="642"/>
        <v>-1042.7911879027549</v>
      </c>
      <c r="S430" s="638">
        <f t="shared" ca="1" si="642"/>
        <v>-1063.6681181671499</v>
      </c>
      <c r="T430" s="638">
        <f t="shared" ca="1" si="642"/>
        <v>-549.06019091229359</v>
      </c>
      <c r="U430" s="638">
        <f t="shared" ca="1" si="642"/>
        <v>577.74478791904892</v>
      </c>
      <c r="V430" s="638">
        <f t="shared" ca="1" si="642"/>
        <v>589.275250258028</v>
      </c>
      <c r="W430" s="638">
        <f t="shared" ca="1" si="642"/>
        <v>601.0351001728169</v>
      </c>
      <c r="X430" s="638">
        <f t="shared" ca="1" si="642"/>
        <v>613.02886433138281</v>
      </c>
      <c r="Y430" s="638">
        <f t="shared" ca="1" si="642"/>
        <v>625.26115688087589</v>
      </c>
      <c r="Z430" s="638">
        <f t="shared" ca="1" si="642"/>
        <v>628.90417267114913</v>
      </c>
      <c r="AA430" s="638">
        <f t="shared" ca="1" si="642"/>
        <v>585.05304790124137</v>
      </c>
      <c r="AB430" s="638">
        <f t="shared" ca="1" si="642"/>
        <v>594.27314949055926</v>
      </c>
      <c r="AC430" s="638">
        <f t="shared" ca="1" si="642"/>
        <v>560.81650139657995</v>
      </c>
      <c r="AD430" s="638">
        <f t="shared" ca="1" si="642"/>
        <v>476.75760404601255</v>
      </c>
      <c r="AE430" s="638">
        <f t="shared" ca="1" si="642"/>
        <v>481.11939593457998</v>
      </c>
      <c r="AF430" s="638">
        <f t="shared" ca="1" si="642"/>
        <v>485.41620730406282</v>
      </c>
      <c r="AG430" s="638">
        <f t="shared" ca="1" si="642"/>
        <v>416.60820796689654</v>
      </c>
      <c r="AH430" s="638">
        <f t="shared" ca="1" si="642"/>
        <v>404.64488744885392</v>
      </c>
      <c r="AI430" s="638">
        <f t="shared" ca="1" si="642"/>
        <v>370.20009402733751</v>
      </c>
      <c r="AJ430" s="638">
        <f t="shared" ca="1" si="642"/>
        <v>372.26520980505614</v>
      </c>
      <c r="AK430" s="638">
        <f t="shared" ca="1" si="642"/>
        <v>374.18416493887923</v>
      </c>
      <c r="AL430" s="638">
        <f t="shared" ca="1" si="642"/>
        <v>375.95170267730504</v>
      </c>
      <c r="AM430" s="638">
        <f t="shared" ca="1" si="642"/>
        <v>377.56323994069714</v>
      </c>
      <c r="AN430" s="638">
        <f t="shared" ca="1" si="642"/>
        <v>379.01526241206386</v>
      </c>
      <c r="AO430" s="638">
        <f t="shared" ca="1" si="642"/>
        <v>385.95331969707956</v>
      </c>
      <c r="AP430" s="638">
        <f t="shared" ca="1" si="642"/>
        <v>394.51535279981181</v>
      </c>
      <c r="AQ430" s="638">
        <f t="shared" ref="AQ430:BH430" ca="1" si="643" xml:space="preserve"> AQ428 - AQ429</f>
        <v>403.32143579702824</v>
      </c>
      <c r="AR430" s="638">
        <f t="shared" ca="1" si="643"/>
        <v>412.40630936732708</v>
      </c>
      <c r="AS430" s="638">
        <f t="shared" ca="1" si="643"/>
        <v>421.82823644443579</v>
      </c>
      <c r="AT430" s="638">
        <f t="shared" ca="1" si="643"/>
        <v>431.70017831401702</v>
      </c>
      <c r="AU430" s="638">
        <f t="shared" ca="1" si="643"/>
        <v>442.29876469947919</v>
      </c>
      <c r="AV430" s="638">
        <f t="shared" ca="1" si="643"/>
        <v>454.71730808032413</v>
      </c>
      <c r="AW430" s="638">
        <f t="shared" ca="1" si="643"/>
        <v>489.80868157566732</v>
      </c>
      <c r="AX430" s="638">
        <f t="shared" ca="1" si="643"/>
        <v>7.6614768843417966</v>
      </c>
      <c r="AY430" s="638">
        <f t="shared" ca="1" si="643"/>
        <v>0</v>
      </c>
      <c r="AZ430" s="638">
        <f t="shared" ca="1" si="643"/>
        <v>0</v>
      </c>
      <c r="BA430" s="638">
        <f t="shared" ca="1" si="643"/>
        <v>0</v>
      </c>
      <c r="BB430" s="638">
        <f t="shared" ca="1" si="643"/>
        <v>0</v>
      </c>
      <c r="BC430" s="638">
        <f t="shared" ca="1" si="643"/>
        <v>0</v>
      </c>
      <c r="BD430" s="638">
        <f t="shared" ca="1" si="643"/>
        <v>0</v>
      </c>
      <c r="BE430" s="638">
        <f t="shared" ca="1" si="643"/>
        <v>0</v>
      </c>
      <c r="BF430" s="638">
        <f t="shared" ca="1" si="643"/>
        <v>0</v>
      </c>
      <c r="BG430" s="638">
        <f t="shared" ca="1" si="643"/>
        <v>0</v>
      </c>
      <c r="BH430" s="638">
        <f t="shared" ca="1" si="643"/>
        <v>0</v>
      </c>
    </row>
    <row r="431" spans="1:60" s="508" customFormat="1" ht="12.75" customHeight="1" x14ac:dyDescent="0.3">
      <c r="A431" s="474"/>
      <c r="B431" s="528" t="s">
        <v>662</v>
      </c>
      <c r="C431" s="529"/>
      <c r="D431" s="704"/>
      <c r="E431" s="474" t="str">
        <f xml:space="preserve"> "Total " &amp; E430</f>
        <v>Total Cash flow - Contractor</v>
      </c>
      <c r="F431" s="474">
        <f ca="1">SUM(K430:BH430)</f>
        <v>10177.572314309808</v>
      </c>
      <c r="G431" s="474" t="s">
        <v>74</v>
      </c>
      <c r="H431" s="474"/>
      <c r="I431" s="474"/>
      <c r="J431" s="474"/>
      <c r="K431" s="474"/>
      <c r="L431" s="474"/>
      <c r="M431" s="474"/>
      <c r="N431" s="474"/>
      <c r="O431" s="474"/>
      <c r="P431" s="474"/>
      <c r="Q431" s="474"/>
      <c r="R431" s="474"/>
      <c r="S431" s="474"/>
      <c r="T431" s="474"/>
      <c r="U431" s="474"/>
      <c r="V431" s="474"/>
      <c r="W431" s="474"/>
      <c r="X431" s="474"/>
      <c r="Y431" s="474"/>
      <c r="Z431" s="474"/>
      <c r="AA431" s="474"/>
      <c r="AB431" s="474"/>
      <c r="AC431" s="474"/>
      <c r="AD431" s="474"/>
      <c r="AE431" s="474"/>
      <c r="AF431" s="474"/>
      <c r="AG431" s="474"/>
      <c r="AH431" s="474"/>
      <c r="AI431" s="474"/>
      <c r="AJ431" s="474"/>
      <c r="AK431" s="474"/>
      <c r="AL431" s="474"/>
      <c r="AM431" s="474"/>
      <c r="AN431" s="474"/>
      <c r="AO431" s="474"/>
      <c r="AP431" s="474"/>
      <c r="AQ431" s="474"/>
      <c r="AR431" s="474"/>
      <c r="AS431" s="474"/>
      <c r="AT431" s="474"/>
      <c r="AU431" s="474"/>
      <c r="AV431" s="474"/>
      <c r="AW431" s="474"/>
      <c r="AX431" s="474"/>
      <c r="AY431" s="474"/>
      <c r="AZ431" s="474"/>
      <c r="BA431" s="474"/>
      <c r="BB431" s="474"/>
      <c r="BC431" s="474"/>
      <c r="BD431" s="474"/>
      <c r="BE431" s="474"/>
      <c r="BF431" s="474"/>
      <c r="BG431" s="474"/>
      <c r="BH431" s="474"/>
    </row>
    <row r="432" spans="1:60" s="492" customFormat="1" ht="12.75" customHeight="1" x14ac:dyDescent="0.3">
      <c r="A432" s="516"/>
      <c r="B432" s="472"/>
      <c r="C432" s="473"/>
      <c r="D432" s="680"/>
      <c r="E432" s="516"/>
      <c r="F432" s="516"/>
      <c r="G432" s="516"/>
      <c r="H432" s="516"/>
      <c r="I432" s="516"/>
      <c r="J432" s="516"/>
      <c r="K432" s="516"/>
      <c r="L432" s="516"/>
      <c r="M432" s="516"/>
      <c r="N432" s="516"/>
      <c r="O432" s="516"/>
      <c r="P432" s="516"/>
      <c r="Q432" s="516"/>
      <c r="R432" s="516"/>
      <c r="S432" s="516"/>
      <c r="T432" s="516"/>
      <c r="U432" s="516"/>
      <c r="V432" s="516"/>
      <c r="W432" s="516"/>
      <c r="X432" s="516"/>
      <c r="Y432" s="516"/>
      <c r="Z432" s="516"/>
      <c r="AA432" s="516"/>
      <c r="AB432" s="516"/>
      <c r="AC432" s="516"/>
      <c r="AD432" s="516"/>
      <c r="AE432" s="516"/>
      <c r="AF432" s="516"/>
      <c r="AG432" s="516"/>
      <c r="AH432" s="516"/>
      <c r="AI432" s="516"/>
      <c r="AJ432" s="516"/>
      <c r="AK432" s="516"/>
      <c r="AL432" s="516"/>
      <c r="AM432" s="516"/>
      <c r="AN432" s="516"/>
      <c r="AO432" s="516"/>
      <c r="AP432" s="516"/>
      <c r="AQ432" s="516"/>
      <c r="AR432" s="516"/>
      <c r="AS432" s="516"/>
      <c r="AT432" s="516"/>
      <c r="AU432" s="516"/>
      <c r="AV432" s="516"/>
      <c r="AW432" s="516"/>
      <c r="AX432" s="516"/>
      <c r="AY432" s="516"/>
      <c r="AZ432" s="516"/>
      <c r="BA432" s="516"/>
      <c r="BB432" s="516"/>
      <c r="BC432" s="516"/>
      <c r="BD432" s="516"/>
      <c r="BE432" s="516"/>
      <c r="BF432" s="516"/>
      <c r="BG432" s="516"/>
      <c r="BH432" s="516"/>
    </row>
    <row r="433" spans="1:60" s="492" customFormat="1" ht="12.75" customHeight="1" x14ac:dyDescent="0.3">
      <c r="A433" s="516"/>
      <c r="B433" s="472" t="s">
        <v>697</v>
      </c>
      <c r="C433" s="473"/>
      <c r="D433" s="680"/>
      <c r="E433" s="516"/>
      <c r="F433" s="516"/>
      <c r="G433" s="516"/>
      <c r="H433" s="516"/>
      <c r="I433" s="516"/>
      <c r="J433" s="516"/>
      <c r="K433" s="516"/>
      <c r="L433" s="516"/>
      <c r="M433" s="516"/>
      <c r="N433" s="516"/>
      <c r="O433" s="516"/>
      <c r="P433" s="516"/>
      <c r="Q433" s="516"/>
      <c r="R433" s="516"/>
      <c r="S433" s="516"/>
      <c r="T433" s="516"/>
      <c r="U433" s="516"/>
      <c r="V433" s="516"/>
      <c r="W433" s="516"/>
      <c r="X433" s="516"/>
      <c r="Y433" s="516"/>
      <c r="Z433" s="516"/>
      <c r="AA433" s="516"/>
      <c r="AB433" s="516"/>
      <c r="AC433" s="516"/>
      <c r="AD433" s="516"/>
      <c r="AE433" s="516"/>
      <c r="AF433" s="516"/>
      <c r="AG433" s="516"/>
      <c r="AH433" s="516"/>
      <c r="AI433" s="516"/>
      <c r="AJ433" s="516"/>
      <c r="AK433" s="516"/>
      <c r="AL433" s="516"/>
      <c r="AM433" s="516"/>
      <c r="AN433" s="516"/>
      <c r="AO433" s="516"/>
      <c r="AP433" s="516"/>
      <c r="AQ433" s="516"/>
      <c r="AR433" s="516"/>
      <c r="AS433" s="516"/>
      <c r="AT433" s="516"/>
      <c r="AU433" s="516"/>
      <c r="AV433" s="516"/>
      <c r="AW433" s="516"/>
      <c r="AX433" s="516"/>
      <c r="AY433" s="516"/>
      <c r="AZ433" s="516"/>
      <c r="BA433" s="516"/>
      <c r="BB433" s="516"/>
      <c r="BC433" s="516"/>
      <c r="BD433" s="516"/>
      <c r="BE433" s="516"/>
      <c r="BF433" s="516"/>
      <c r="BG433" s="516"/>
      <c r="BH433" s="516"/>
    </row>
    <row r="434" spans="1:60" s="492" customFormat="1" ht="12.75" customHeight="1" x14ac:dyDescent="0.3">
      <c r="A434" s="516" t="s">
        <v>666</v>
      </c>
      <c r="B434" s="472"/>
      <c r="C434" s="473"/>
      <c r="D434" s="680"/>
      <c r="E434" s="516" t="str">
        <f t="shared" ref="E434:AJ434" si="644">E425</f>
        <v>Govt. revenue  - pre EMV test</v>
      </c>
      <c r="F434" s="516">
        <f t="shared" si="644"/>
        <v>0</v>
      </c>
      <c r="G434" s="516" t="str">
        <f t="shared" si="644"/>
        <v>$ mn</v>
      </c>
      <c r="H434" s="516">
        <f t="shared" si="644"/>
        <v>0</v>
      </c>
      <c r="I434" s="516">
        <f t="shared" ca="1" si="644"/>
        <v>12266.015492998407</v>
      </c>
      <c r="J434" s="516">
        <f t="shared" si="644"/>
        <v>0</v>
      </c>
      <c r="K434" s="516">
        <f t="shared" ca="1" si="644"/>
        <v>0</v>
      </c>
      <c r="L434" s="516">
        <f t="shared" ca="1" si="644"/>
        <v>0</v>
      </c>
      <c r="M434" s="516">
        <f t="shared" ca="1" si="644"/>
        <v>0</v>
      </c>
      <c r="N434" s="516">
        <f t="shared" ca="1" si="644"/>
        <v>0.34728750000000003</v>
      </c>
      <c r="O434" s="516">
        <f t="shared" ca="1" si="644"/>
        <v>0.36465187500000007</v>
      </c>
      <c r="P434" s="516">
        <f t="shared" ca="1" si="644"/>
        <v>0.3828844687500001</v>
      </c>
      <c r="Q434" s="516">
        <f t="shared" ca="1" si="644"/>
        <v>0.67004782031250021</v>
      </c>
      <c r="R434" s="516">
        <f t="shared" ca="1" si="644"/>
        <v>0.70355021132812523</v>
      </c>
      <c r="S434" s="516">
        <f t="shared" ca="1" si="644"/>
        <v>0.73872772189453151</v>
      </c>
      <c r="T434" s="516">
        <f t="shared" ca="1" si="644"/>
        <v>46.870342651511876</v>
      </c>
      <c r="U434" s="516">
        <f t="shared" ca="1" si="644"/>
        <v>114.99755101977198</v>
      </c>
      <c r="V434" s="516">
        <f t="shared" ca="1" si="644"/>
        <v>117.32193545956903</v>
      </c>
      <c r="W434" s="516">
        <f t="shared" ca="1" si="644"/>
        <v>119.69402925913215</v>
      </c>
      <c r="X434" s="516">
        <f t="shared" ca="1" si="644"/>
        <v>122.11484768920511</v>
      </c>
      <c r="Y434" s="516">
        <f t="shared" ca="1" si="644"/>
        <v>124.5854293801241</v>
      </c>
      <c r="Z434" s="516">
        <f t="shared" ca="1" si="644"/>
        <v>135.9393453150708</v>
      </c>
      <c r="AA434" s="516">
        <f t="shared" ca="1" si="644"/>
        <v>195.08734044470293</v>
      </c>
      <c r="AB434" s="516">
        <f t="shared" ca="1" si="644"/>
        <v>201.47004662230415</v>
      </c>
      <c r="AC434" s="516">
        <f t="shared" ca="1" si="644"/>
        <v>250.84155863854056</v>
      </c>
      <c r="AD434" s="516">
        <f t="shared" ca="1" si="644"/>
        <v>351.13361718981037</v>
      </c>
      <c r="AE434" s="516">
        <f t="shared" ca="1" si="644"/>
        <v>363.32964972595954</v>
      </c>
      <c r="AF434" s="516">
        <f t="shared" ca="1" si="644"/>
        <v>375.92181926968743</v>
      </c>
      <c r="AG434" s="516">
        <f t="shared" ca="1" si="644"/>
        <v>461.95657913832872</v>
      </c>
      <c r="AH434" s="516">
        <f t="shared" ca="1" si="644"/>
        <v>491.49119539847584</v>
      </c>
      <c r="AI434" s="516">
        <f t="shared" ca="1" si="644"/>
        <v>473.72097998564368</v>
      </c>
      <c r="AJ434" s="516">
        <f t="shared" ca="1" si="644"/>
        <v>489.95673281464843</v>
      </c>
      <c r="AK434" s="516">
        <f t="shared" ref="AK434:BH434" ca="1" si="645">AK425</f>
        <v>506.74872771696425</v>
      </c>
      <c r="AL434" s="516">
        <f t="shared" ca="1" si="645"/>
        <v>524.11793032778667</v>
      </c>
      <c r="AM434" s="516">
        <f t="shared" ca="1" si="645"/>
        <v>542.08726477952075</v>
      </c>
      <c r="AN434" s="516">
        <f t="shared" ca="1" si="645"/>
        <v>560.68231830287209</v>
      </c>
      <c r="AO434" s="516">
        <f t="shared" ca="1" si="645"/>
        <v>574.28512846128569</v>
      </c>
      <c r="AP434" s="516">
        <f t="shared" ca="1" si="645"/>
        <v>586.79390437356733</v>
      </c>
      <c r="AQ434" s="516">
        <f t="shared" ca="1" si="645"/>
        <v>599.63886331141555</v>
      </c>
      <c r="AR434" s="516">
        <f t="shared" ca="1" si="645"/>
        <v>612.86083406402895</v>
      </c>
      <c r="AS434" s="516">
        <f t="shared" ca="1" si="645"/>
        <v>626.52741924299869</v>
      </c>
      <c r="AT434" s="516">
        <f t="shared" ca="1" si="645"/>
        <v>640.7684358791231</v>
      </c>
      <c r="AU434" s="516">
        <f t="shared" ca="1" si="645"/>
        <v>655.899788544751</v>
      </c>
      <c r="AV434" s="516">
        <f t="shared" ca="1" si="645"/>
        <v>673.16578596411091</v>
      </c>
      <c r="AW434" s="516">
        <f t="shared" ca="1" si="645"/>
        <v>716.2724991583633</v>
      </c>
      <c r="AX434" s="516">
        <f t="shared" ca="1" si="645"/>
        <v>6.5264432718467154</v>
      </c>
      <c r="AY434" s="516">
        <f t="shared" ca="1" si="645"/>
        <v>0</v>
      </c>
      <c r="AZ434" s="516">
        <f t="shared" ca="1" si="645"/>
        <v>0</v>
      </c>
      <c r="BA434" s="516">
        <f t="shared" ca="1" si="645"/>
        <v>0</v>
      </c>
      <c r="BB434" s="516">
        <f t="shared" ca="1" si="645"/>
        <v>0</v>
      </c>
      <c r="BC434" s="516">
        <f t="shared" ca="1" si="645"/>
        <v>0</v>
      </c>
      <c r="BD434" s="516">
        <f t="shared" ca="1" si="645"/>
        <v>0</v>
      </c>
      <c r="BE434" s="516">
        <f t="shared" ca="1" si="645"/>
        <v>0</v>
      </c>
      <c r="BF434" s="516">
        <f t="shared" ca="1" si="645"/>
        <v>0</v>
      </c>
      <c r="BG434" s="516">
        <f t="shared" ca="1" si="645"/>
        <v>0</v>
      </c>
      <c r="BH434" s="516">
        <f t="shared" ca="1" si="645"/>
        <v>0</v>
      </c>
    </row>
    <row r="435" spans="1:60" s="492" customFormat="1" ht="12.75" customHeight="1" x14ac:dyDescent="0.3">
      <c r="A435" s="516" t="s">
        <v>666</v>
      </c>
      <c r="B435" s="472"/>
      <c r="C435" s="473"/>
      <c r="D435" s="680"/>
      <c r="E435" s="516" t="str">
        <f t="shared" ref="E435:AJ435" si="646">E430</f>
        <v>Cash flow - Contractor</v>
      </c>
      <c r="F435" s="516">
        <f t="shared" si="646"/>
        <v>0</v>
      </c>
      <c r="G435" s="516" t="str">
        <f t="shared" si="646"/>
        <v>$ mn</v>
      </c>
      <c r="H435" s="516">
        <f t="shared" si="646"/>
        <v>0</v>
      </c>
      <c r="I435" s="516">
        <f t="shared" ca="1" si="646"/>
        <v>10177.572314309808</v>
      </c>
      <c r="J435" s="516">
        <f t="shared" si="646"/>
        <v>0</v>
      </c>
      <c r="K435" s="516">
        <f t="shared" ca="1" si="646"/>
        <v>0</v>
      </c>
      <c r="L435" s="516">
        <f t="shared" ca="1" si="646"/>
        <v>0</v>
      </c>
      <c r="M435" s="516">
        <f t="shared" ca="1" si="646"/>
        <v>0</v>
      </c>
      <c r="N435" s="516">
        <f t="shared" ca="1" si="646"/>
        <v>-42.795607499999996</v>
      </c>
      <c r="O435" s="516">
        <f t="shared" ca="1" si="646"/>
        <v>-86.959224675000002</v>
      </c>
      <c r="P435" s="516">
        <f t="shared" ca="1" si="646"/>
        <v>-88.709348724750015</v>
      </c>
      <c r="Q435" s="516">
        <f t="shared" ca="1" si="646"/>
        <v>-681.77307899117977</v>
      </c>
      <c r="R435" s="516">
        <f t="shared" ca="1" si="646"/>
        <v>-1042.7911879027549</v>
      </c>
      <c r="S435" s="516">
        <f t="shared" ca="1" si="646"/>
        <v>-1063.6681181671499</v>
      </c>
      <c r="T435" s="516">
        <f t="shared" ca="1" si="646"/>
        <v>-549.06019091229359</v>
      </c>
      <c r="U435" s="516">
        <f t="shared" ca="1" si="646"/>
        <v>577.74478791904892</v>
      </c>
      <c r="V435" s="516">
        <f t="shared" ca="1" si="646"/>
        <v>589.275250258028</v>
      </c>
      <c r="W435" s="516">
        <f t="shared" ca="1" si="646"/>
        <v>601.0351001728169</v>
      </c>
      <c r="X435" s="516">
        <f t="shared" ca="1" si="646"/>
        <v>613.02886433138281</v>
      </c>
      <c r="Y435" s="516">
        <f t="shared" ca="1" si="646"/>
        <v>625.26115688087589</v>
      </c>
      <c r="Z435" s="516">
        <f t="shared" ca="1" si="646"/>
        <v>628.90417267114913</v>
      </c>
      <c r="AA435" s="516">
        <f t="shared" ca="1" si="646"/>
        <v>585.05304790124137</v>
      </c>
      <c r="AB435" s="516">
        <f t="shared" ca="1" si="646"/>
        <v>594.27314949055926</v>
      </c>
      <c r="AC435" s="516">
        <f t="shared" ca="1" si="646"/>
        <v>560.81650139657995</v>
      </c>
      <c r="AD435" s="516">
        <f t="shared" ca="1" si="646"/>
        <v>476.75760404601255</v>
      </c>
      <c r="AE435" s="516">
        <f t="shared" ca="1" si="646"/>
        <v>481.11939593457998</v>
      </c>
      <c r="AF435" s="516">
        <f t="shared" ca="1" si="646"/>
        <v>485.41620730406282</v>
      </c>
      <c r="AG435" s="516">
        <f t="shared" ca="1" si="646"/>
        <v>416.60820796689654</v>
      </c>
      <c r="AH435" s="516">
        <f t="shared" ca="1" si="646"/>
        <v>404.64488744885392</v>
      </c>
      <c r="AI435" s="516">
        <f t="shared" ca="1" si="646"/>
        <v>370.20009402733751</v>
      </c>
      <c r="AJ435" s="516">
        <f t="shared" ca="1" si="646"/>
        <v>372.26520980505614</v>
      </c>
      <c r="AK435" s="516">
        <f t="shared" ref="AK435:BH435" ca="1" si="647">AK430</f>
        <v>374.18416493887923</v>
      </c>
      <c r="AL435" s="516">
        <f t="shared" ca="1" si="647"/>
        <v>375.95170267730504</v>
      </c>
      <c r="AM435" s="516">
        <f t="shared" ca="1" si="647"/>
        <v>377.56323994069714</v>
      </c>
      <c r="AN435" s="516">
        <f t="shared" ca="1" si="647"/>
        <v>379.01526241206386</v>
      </c>
      <c r="AO435" s="516">
        <f t="shared" ca="1" si="647"/>
        <v>385.95331969707956</v>
      </c>
      <c r="AP435" s="516">
        <f t="shared" ca="1" si="647"/>
        <v>394.51535279981181</v>
      </c>
      <c r="AQ435" s="516">
        <f t="shared" ca="1" si="647"/>
        <v>403.32143579702824</v>
      </c>
      <c r="AR435" s="516">
        <f t="shared" ca="1" si="647"/>
        <v>412.40630936732708</v>
      </c>
      <c r="AS435" s="516">
        <f t="shared" ca="1" si="647"/>
        <v>421.82823644443579</v>
      </c>
      <c r="AT435" s="516">
        <f t="shared" ca="1" si="647"/>
        <v>431.70017831401702</v>
      </c>
      <c r="AU435" s="516">
        <f t="shared" ca="1" si="647"/>
        <v>442.29876469947919</v>
      </c>
      <c r="AV435" s="516">
        <f t="shared" ca="1" si="647"/>
        <v>454.71730808032413</v>
      </c>
      <c r="AW435" s="516">
        <f t="shared" ca="1" si="647"/>
        <v>489.80868157566732</v>
      </c>
      <c r="AX435" s="516">
        <f t="shared" ca="1" si="647"/>
        <v>7.6614768843417966</v>
      </c>
      <c r="AY435" s="516">
        <f t="shared" ca="1" si="647"/>
        <v>0</v>
      </c>
      <c r="AZ435" s="516">
        <f t="shared" ca="1" si="647"/>
        <v>0</v>
      </c>
      <c r="BA435" s="516">
        <f t="shared" ca="1" si="647"/>
        <v>0</v>
      </c>
      <c r="BB435" s="516">
        <f t="shared" ca="1" si="647"/>
        <v>0</v>
      </c>
      <c r="BC435" s="516">
        <f t="shared" ca="1" si="647"/>
        <v>0</v>
      </c>
      <c r="BD435" s="516">
        <f t="shared" ca="1" si="647"/>
        <v>0</v>
      </c>
      <c r="BE435" s="516">
        <f t="shared" ca="1" si="647"/>
        <v>0</v>
      </c>
      <c r="BF435" s="516">
        <f t="shared" ca="1" si="647"/>
        <v>0</v>
      </c>
      <c r="BG435" s="516">
        <f t="shared" ca="1" si="647"/>
        <v>0</v>
      </c>
      <c r="BH435" s="516">
        <f t="shared" ca="1" si="647"/>
        <v>0</v>
      </c>
    </row>
    <row r="436" spans="1:60" s="492" customFormat="1" ht="12.9" customHeight="1" x14ac:dyDescent="0.3">
      <c r="A436" s="516" t="s">
        <v>671</v>
      </c>
      <c r="B436" s="679"/>
      <c r="C436" s="685"/>
      <c r="D436" s="610"/>
      <c r="E436" s="516" t="str">
        <f t="shared" ref="E436:AJ436" si="648">E$83</f>
        <v>Project cash flows inc. DF</v>
      </c>
      <c r="F436" s="516">
        <f t="shared" si="648"/>
        <v>0</v>
      </c>
      <c r="G436" s="516" t="str">
        <f t="shared" si="648"/>
        <v>$ mn</v>
      </c>
      <c r="H436" s="516">
        <f t="shared" si="648"/>
        <v>0</v>
      </c>
      <c r="I436" s="516">
        <f t="shared" si="648"/>
        <v>22443.58780730822</v>
      </c>
      <c r="J436" s="516">
        <f t="shared" si="648"/>
        <v>0</v>
      </c>
      <c r="K436" s="516">
        <f t="shared" si="648"/>
        <v>0</v>
      </c>
      <c r="L436" s="516">
        <f t="shared" si="648"/>
        <v>0</v>
      </c>
      <c r="M436" s="516">
        <f t="shared" si="648"/>
        <v>0</v>
      </c>
      <c r="N436" s="516">
        <f t="shared" si="648"/>
        <v>-42.448319999999995</v>
      </c>
      <c r="O436" s="516">
        <f t="shared" si="648"/>
        <v>-86.594572799999995</v>
      </c>
      <c r="P436" s="516">
        <f t="shared" si="648"/>
        <v>-88.326464256000008</v>
      </c>
      <c r="Q436" s="516">
        <f t="shared" si="648"/>
        <v>-681.10303117086733</v>
      </c>
      <c r="R436" s="516">
        <f t="shared" si="648"/>
        <v>-1042.0876376914268</v>
      </c>
      <c r="S436" s="516">
        <f t="shared" si="648"/>
        <v>-1062.9293904452554</v>
      </c>
      <c r="T436" s="516">
        <f t="shared" si="648"/>
        <v>-502.18984826078156</v>
      </c>
      <c r="U436" s="516">
        <f t="shared" si="648"/>
        <v>692.74233893882081</v>
      </c>
      <c r="V436" s="516">
        <f t="shared" si="648"/>
        <v>706.5971857175972</v>
      </c>
      <c r="W436" s="516">
        <f t="shared" si="648"/>
        <v>720.7291294319491</v>
      </c>
      <c r="X436" s="516">
        <f t="shared" si="648"/>
        <v>735.14371202058794</v>
      </c>
      <c r="Y436" s="516">
        <f t="shared" si="648"/>
        <v>749.84658626099986</v>
      </c>
      <c r="Z436" s="516">
        <f t="shared" si="648"/>
        <v>764.84351798621992</v>
      </c>
      <c r="AA436" s="516">
        <f t="shared" si="648"/>
        <v>780.1403883459443</v>
      </c>
      <c r="AB436" s="516">
        <f t="shared" si="648"/>
        <v>795.7431961128633</v>
      </c>
      <c r="AC436" s="516">
        <f t="shared" si="648"/>
        <v>811.65806003512046</v>
      </c>
      <c r="AD436" s="516">
        <f t="shared" si="648"/>
        <v>827.89122123582285</v>
      </c>
      <c r="AE436" s="516">
        <f t="shared" si="648"/>
        <v>844.44904566053947</v>
      </c>
      <c r="AF436" s="516">
        <f t="shared" si="648"/>
        <v>861.3380265737502</v>
      </c>
      <c r="AG436" s="516">
        <f t="shared" si="648"/>
        <v>878.56478710522538</v>
      </c>
      <c r="AH436" s="516">
        <f t="shared" si="648"/>
        <v>896.13608284732982</v>
      </c>
      <c r="AI436" s="516">
        <f t="shared" si="648"/>
        <v>843.92107401298108</v>
      </c>
      <c r="AJ436" s="516">
        <f t="shared" si="648"/>
        <v>862.22194261970446</v>
      </c>
      <c r="AK436" s="516">
        <f t="shared" ref="AK436:BH436" si="649">AK$83</f>
        <v>880.93289265584372</v>
      </c>
      <c r="AL436" s="516">
        <f t="shared" si="649"/>
        <v>900.06963300509176</v>
      </c>
      <c r="AM436" s="516">
        <f t="shared" si="649"/>
        <v>919.65050472021801</v>
      </c>
      <c r="AN436" s="516">
        <f t="shared" si="649"/>
        <v>939.69758071493595</v>
      </c>
      <c r="AO436" s="516">
        <f t="shared" si="649"/>
        <v>960.23844815836526</v>
      </c>
      <c r="AP436" s="516">
        <f t="shared" si="649"/>
        <v>981.3092571733788</v>
      </c>
      <c r="AQ436" s="516">
        <f t="shared" si="649"/>
        <v>1002.9602991084439</v>
      </c>
      <c r="AR436" s="516">
        <f t="shared" si="649"/>
        <v>1025.2671434313559</v>
      </c>
      <c r="AS436" s="516">
        <f t="shared" si="649"/>
        <v>1048.3556556874346</v>
      </c>
      <c r="AT436" s="516">
        <f t="shared" si="649"/>
        <v>1072.46861419314</v>
      </c>
      <c r="AU436" s="516">
        <f t="shared" si="649"/>
        <v>1098.19855324423</v>
      </c>
      <c r="AV436" s="516">
        <f t="shared" si="649"/>
        <v>1127.8830940444348</v>
      </c>
      <c r="AW436" s="516">
        <f t="shared" si="649"/>
        <v>1206.0811807340306</v>
      </c>
      <c r="AX436" s="516">
        <f t="shared" si="649"/>
        <v>14.187920156188511</v>
      </c>
      <c r="AY436" s="516">
        <f t="shared" si="649"/>
        <v>0</v>
      </c>
      <c r="AZ436" s="516">
        <f t="shared" si="649"/>
        <v>0</v>
      </c>
      <c r="BA436" s="516">
        <f t="shared" si="649"/>
        <v>0</v>
      </c>
      <c r="BB436" s="516">
        <f t="shared" si="649"/>
        <v>0</v>
      </c>
      <c r="BC436" s="516">
        <f t="shared" si="649"/>
        <v>0</v>
      </c>
      <c r="BD436" s="516">
        <f t="shared" si="649"/>
        <v>0</v>
      </c>
      <c r="BE436" s="516">
        <f t="shared" si="649"/>
        <v>0</v>
      </c>
      <c r="BF436" s="516">
        <f t="shared" si="649"/>
        <v>0</v>
      </c>
      <c r="BG436" s="516">
        <f t="shared" si="649"/>
        <v>0</v>
      </c>
      <c r="BH436" s="516">
        <f t="shared" si="649"/>
        <v>0</v>
      </c>
    </row>
    <row r="437" spans="1:60" s="493" customFormat="1" ht="12.9" customHeight="1" x14ac:dyDescent="0.3">
      <c r="A437" s="516"/>
      <c r="B437" s="679"/>
      <c r="C437" s="685"/>
      <c r="D437" s="610"/>
      <c r="E437" s="516" t="s">
        <v>740</v>
      </c>
      <c r="F437" s="516"/>
      <c r="G437" s="516" t="s">
        <v>74</v>
      </c>
      <c r="H437" s="516"/>
      <c r="I437" s="516">
        <f ca="1" xml:space="preserve"> SUM(K437:BH437)</f>
        <v>0</v>
      </c>
      <c r="J437" s="516"/>
      <c r="K437" s="516">
        <f t="shared" ref="K437:AP437" ca="1" si="650" xml:space="preserve"> SUM(K434:K435) - K436</f>
        <v>0</v>
      </c>
      <c r="L437" s="516">
        <f t="shared" ca="1" si="650"/>
        <v>0</v>
      </c>
      <c r="M437" s="516">
        <f t="shared" ca="1" si="650"/>
        <v>0</v>
      </c>
      <c r="N437" s="516">
        <f t="shared" ca="1" si="650"/>
        <v>0</v>
      </c>
      <c r="O437" s="516">
        <f t="shared" ca="1" si="650"/>
        <v>0</v>
      </c>
      <c r="P437" s="516">
        <f t="shared" ca="1" si="650"/>
        <v>0</v>
      </c>
      <c r="Q437" s="516">
        <f t="shared" ca="1" si="650"/>
        <v>0</v>
      </c>
      <c r="R437" s="516">
        <f t="shared" ca="1" si="650"/>
        <v>0</v>
      </c>
      <c r="S437" s="516">
        <f t="shared" ca="1" si="650"/>
        <v>0</v>
      </c>
      <c r="T437" s="516">
        <f t="shared" ca="1" si="650"/>
        <v>0</v>
      </c>
      <c r="U437" s="516">
        <f t="shared" ca="1" si="650"/>
        <v>0</v>
      </c>
      <c r="V437" s="516">
        <f t="shared" ca="1" si="650"/>
        <v>0</v>
      </c>
      <c r="W437" s="516">
        <f t="shared" ca="1" si="650"/>
        <v>0</v>
      </c>
      <c r="X437" s="516">
        <f t="shared" ca="1" si="650"/>
        <v>0</v>
      </c>
      <c r="Y437" s="516">
        <f t="shared" ca="1" si="650"/>
        <v>0</v>
      </c>
      <c r="Z437" s="516">
        <f t="shared" ca="1" si="650"/>
        <v>0</v>
      </c>
      <c r="AA437" s="516">
        <f t="shared" ca="1" si="650"/>
        <v>0</v>
      </c>
      <c r="AB437" s="516">
        <f t="shared" ca="1" si="650"/>
        <v>0</v>
      </c>
      <c r="AC437" s="516">
        <f t="shared" ca="1" si="650"/>
        <v>0</v>
      </c>
      <c r="AD437" s="516">
        <f t="shared" ca="1" si="650"/>
        <v>0</v>
      </c>
      <c r="AE437" s="516">
        <f t="shared" ca="1" si="650"/>
        <v>0</v>
      </c>
      <c r="AF437" s="516">
        <f t="shared" ca="1" si="650"/>
        <v>0</v>
      </c>
      <c r="AG437" s="516">
        <f t="shared" ca="1" si="650"/>
        <v>0</v>
      </c>
      <c r="AH437" s="516">
        <f t="shared" ca="1" si="650"/>
        <v>0</v>
      </c>
      <c r="AI437" s="516">
        <f t="shared" ca="1" si="650"/>
        <v>0</v>
      </c>
      <c r="AJ437" s="516">
        <f t="shared" ca="1" si="650"/>
        <v>0</v>
      </c>
      <c r="AK437" s="516">
        <f t="shared" ca="1" si="650"/>
        <v>0</v>
      </c>
      <c r="AL437" s="516">
        <f t="shared" ca="1" si="650"/>
        <v>0</v>
      </c>
      <c r="AM437" s="516">
        <f t="shared" ca="1" si="650"/>
        <v>0</v>
      </c>
      <c r="AN437" s="516">
        <f t="shared" ca="1" si="650"/>
        <v>0</v>
      </c>
      <c r="AO437" s="516">
        <f t="shared" ca="1" si="650"/>
        <v>0</v>
      </c>
      <c r="AP437" s="516">
        <f t="shared" ca="1" si="650"/>
        <v>0</v>
      </c>
      <c r="AQ437" s="516">
        <f t="shared" ref="AQ437:BH437" ca="1" si="651" xml:space="preserve"> SUM(AQ434:AQ435) - AQ436</f>
        <v>0</v>
      </c>
      <c r="AR437" s="516">
        <f t="shared" ca="1" si="651"/>
        <v>0</v>
      </c>
      <c r="AS437" s="516">
        <f t="shared" ca="1" si="651"/>
        <v>0</v>
      </c>
      <c r="AT437" s="516">
        <f t="shared" ca="1" si="651"/>
        <v>0</v>
      </c>
      <c r="AU437" s="516">
        <f t="shared" ca="1" si="651"/>
        <v>0</v>
      </c>
      <c r="AV437" s="516">
        <f t="shared" ca="1" si="651"/>
        <v>0</v>
      </c>
      <c r="AW437" s="516">
        <f t="shared" ca="1" si="651"/>
        <v>0</v>
      </c>
      <c r="AX437" s="516">
        <f t="shared" ca="1" si="651"/>
        <v>0</v>
      </c>
      <c r="AY437" s="516">
        <f t="shared" ca="1" si="651"/>
        <v>0</v>
      </c>
      <c r="AZ437" s="516">
        <f t="shared" ca="1" si="651"/>
        <v>0</v>
      </c>
      <c r="BA437" s="516">
        <f t="shared" ca="1" si="651"/>
        <v>0</v>
      </c>
      <c r="BB437" s="516">
        <f t="shared" ca="1" si="651"/>
        <v>0</v>
      </c>
      <c r="BC437" s="516">
        <f t="shared" ca="1" si="651"/>
        <v>0</v>
      </c>
      <c r="BD437" s="516">
        <f t="shared" ca="1" si="651"/>
        <v>0</v>
      </c>
      <c r="BE437" s="516">
        <f t="shared" ca="1" si="651"/>
        <v>0</v>
      </c>
      <c r="BF437" s="516">
        <f t="shared" ca="1" si="651"/>
        <v>0</v>
      </c>
      <c r="BG437" s="516">
        <f t="shared" ca="1" si="651"/>
        <v>0</v>
      </c>
      <c r="BH437" s="516">
        <f t="shared" ca="1" si="651"/>
        <v>0</v>
      </c>
    </row>
    <row r="438" spans="1:60" s="492" customFormat="1" ht="12.9" customHeight="1" x14ac:dyDescent="0.3">
      <c r="A438" s="516"/>
      <c r="B438" s="679"/>
      <c r="C438" s="685"/>
      <c r="D438" s="610"/>
      <c r="E438" s="289" t="s">
        <v>815</v>
      </c>
      <c r="F438" s="289"/>
      <c r="G438" s="289" t="s">
        <v>74</v>
      </c>
      <c r="H438" s="289"/>
      <c r="I438" s="611">
        <f ca="1" xml:space="preserve"> SUM(K438:BH438)</f>
        <v>0</v>
      </c>
      <c r="J438" s="289"/>
      <c r="K438" s="611">
        <f t="shared" ref="K438:AP438" ca="1" si="652" xml:space="preserve"> IF( ABS(K437) &gt; CHK_TOL, 1, 0)</f>
        <v>0</v>
      </c>
      <c r="L438" s="611">
        <f t="shared" ca="1" si="652"/>
        <v>0</v>
      </c>
      <c r="M438" s="611">
        <f t="shared" ca="1" si="652"/>
        <v>0</v>
      </c>
      <c r="N438" s="611">
        <f t="shared" ca="1" si="652"/>
        <v>0</v>
      </c>
      <c r="O438" s="611">
        <f t="shared" ca="1" si="652"/>
        <v>0</v>
      </c>
      <c r="P438" s="611">
        <f t="shared" ca="1" si="652"/>
        <v>0</v>
      </c>
      <c r="Q438" s="611">
        <f t="shared" ca="1" si="652"/>
        <v>0</v>
      </c>
      <c r="R438" s="611">
        <f t="shared" ca="1" si="652"/>
        <v>0</v>
      </c>
      <c r="S438" s="611">
        <f t="shared" ca="1" si="652"/>
        <v>0</v>
      </c>
      <c r="T438" s="611">
        <f t="shared" ca="1" si="652"/>
        <v>0</v>
      </c>
      <c r="U438" s="611">
        <f t="shared" ca="1" si="652"/>
        <v>0</v>
      </c>
      <c r="V438" s="611">
        <f t="shared" ca="1" si="652"/>
        <v>0</v>
      </c>
      <c r="W438" s="611">
        <f t="shared" ca="1" si="652"/>
        <v>0</v>
      </c>
      <c r="X438" s="611">
        <f t="shared" ca="1" si="652"/>
        <v>0</v>
      </c>
      <c r="Y438" s="611">
        <f t="shared" ca="1" si="652"/>
        <v>0</v>
      </c>
      <c r="Z438" s="611">
        <f t="shared" ca="1" si="652"/>
        <v>0</v>
      </c>
      <c r="AA438" s="611">
        <f t="shared" ca="1" si="652"/>
        <v>0</v>
      </c>
      <c r="AB438" s="611">
        <f t="shared" ca="1" si="652"/>
        <v>0</v>
      </c>
      <c r="AC438" s="611">
        <f t="shared" ca="1" si="652"/>
        <v>0</v>
      </c>
      <c r="AD438" s="611">
        <f t="shared" ca="1" si="652"/>
        <v>0</v>
      </c>
      <c r="AE438" s="611">
        <f t="shared" ca="1" si="652"/>
        <v>0</v>
      </c>
      <c r="AF438" s="611">
        <f t="shared" ca="1" si="652"/>
        <v>0</v>
      </c>
      <c r="AG438" s="611">
        <f t="shared" ca="1" si="652"/>
        <v>0</v>
      </c>
      <c r="AH438" s="611">
        <f t="shared" ca="1" si="652"/>
        <v>0</v>
      </c>
      <c r="AI438" s="611">
        <f t="shared" ca="1" si="652"/>
        <v>0</v>
      </c>
      <c r="AJ438" s="611">
        <f t="shared" ca="1" si="652"/>
        <v>0</v>
      </c>
      <c r="AK438" s="611">
        <f t="shared" ca="1" si="652"/>
        <v>0</v>
      </c>
      <c r="AL438" s="611">
        <f t="shared" ca="1" si="652"/>
        <v>0</v>
      </c>
      <c r="AM438" s="611">
        <f t="shared" ca="1" si="652"/>
        <v>0</v>
      </c>
      <c r="AN438" s="611">
        <f t="shared" ca="1" si="652"/>
        <v>0</v>
      </c>
      <c r="AO438" s="611">
        <f t="shared" ca="1" si="652"/>
        <v>0</v>
      </c>
      <c r="AP438" s="611">
        <f t="shared" ca="1" si="652"/>
        <v>0</v>
      </c>
      <c r="AQ438" s="611">
        <f t="shared" ref="AQ438:BH438" ca="1" si="653" xml:space="preserve"> IF( ABS(AQ437) &gt; CHK_TOL, 1, 0)</f>
        <v>0</v>
      </c>
      <c r="AR438" s="611">
        <f t="shared" ca="1" si="653"/>
        <v>0</v>
      </c>
      <c r="AS438" s="611">
        <f t="shared" ca="1" si="653"/>
        <v>0</v>
      </c>
      <c r="AT438" s="611">
        <f t="shared" ca="1" si="653"/>
        <v>0</v>
      </c>
      <c r="AU438" s="611">
        <f t="shared" ca="1" si="653"/>
        <v>0</v>
      </c>
      <c r="AV438" s="611">
        <f t="shared" ca="1" si="653"/>
        <v>0</v>
      </c>
      <c r="AW438" s="611">
        <f t="shared" ca="1" si="653"/>
        <v>0</v>
      </c>
      <c r="AX438" s="611">
        <f t="shared" ca="1" si="653"/>
        <v>0</v>
      </c>
      <c r="AY438" s="611">
        <f t="shared" ca="1" si="653"/>
        <v>0</v>
      </c>
      <c r="AZ438" s="611">
        <f t="shared" ca="1" si="653"/>
        <v>0</v>
      </c>
      <c r="BA438" s="611">
        <f t="shared" ca="1" si="653"/>
        <v>0</v>
      </c>
      <c r="BB438" s="611">
        <f t="shared" ca="1" si="653"/>
        <v>0</v>
      </c>
      <c r="BC438" s="611">
        <f t="shared" ca="1" si="653"/>
        <v>0</v>
      </c>
      <c r="BD438" s="611">
        <f t="shared" ca="1" si="653"/>
        <v>0</v>
      </c>
      <c r="BE438" s="611">
        <f t="shared" ca="1" si="653"/>
        <v>0</v>
      </c>
      <c r="BF438" s="611">
        <f t="shared" ca="1" si="653"/>
        <v>0</v>
      </c>
      <c r="BG438" s="611">
        <f t="shared" ca="1" si="653"/>
        <v>0</v>
      </c>
      <c r="BH438" s="611">
        <f t="shared" ca="1" si="653"/>
        <v>0</v>
      </c>
    </row>
    <row r="439" spans="1:60" s="492" customFormat="1" ht="12.9" customHeight="1" x14ac:dyDescent="0.3">
      <c r="A439" s="516"/>
      <c r="B439" s="679"/>
      <c r="C439" s="685"/>
      <c r="D439" s="610"/>
      <c r="E439" s="697" t="str">
        <f xml:space="preserve"> "Check - " &amp; E438</f>
        <v>Check - Cash flow after SOC participation reconciliation</v>
      </c>
      <c r="F439" s="698">
        <f ca="1" xml:space="preserve"> IF( SUM(K438:BH438) &lt;&gt; 0, 1, 0)</f>
        <v>0</v>
      </c>
      <c r="G439" s="697" t="s">
        <v>148</v>
      </c>
      <c r="H439" s="289"/>
      <c r="I439" s="289"/>
      <c r="J439" s="289"/>
      <c r="K439" s="289"/>
      <c r="L439" s="289"/>
      <c r="M439" s="289"/>
      <c r="N439" s="289"/>
      <c r="O439" s="289"/>
      <c r="P439" s="289"/>
      <c r="Q439" s="289"/>
      <c r="R439" s="289"/>
      <c r="S439" s="289"/>
      <c r="T439" s="289"/>
      <c r="U439" s="289"/>
      <c r="V439" s="289"/>
      <c r="W439" s="289"/>
      <c r="X439" s="289"/>
      <c r="Y439" s="289"/>
      <c r="Z439" s="289"/>
      <c r="AA439" s="289"/>
      <c r="AB439" s="289"/>
      <c r="AC439" s="289"/>
      <c r="AD439" s="289"/>
      <c r="AE439" s="289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9"/>
      <c r="AP439" s="289"/>
      <c r="AQ439" s="289"/>
      <c r="AR439" s="289"/>
      <c r="AS439" s="289"/>
      <c r="AT439" s="289"/>
      <c r="AU439" s="289"/>
      <c r="AV439" s="289"/>
      <c r="AW439" s="289"/>
      <c r="AX439" s="289"/>
      <c r="AY439" s="289"/>
      <c r="AZ439" s="289"/>
      <c r="BA439" s="289"/>
      <c r="BB439" s="289"/>
      <c r="BC439" s="289"/>
      <c r="BD439" s="289"/>
      <c r="BE439" s="289"/>
      <c r="BF439" s="289"/>
      <c r="BG439" s="289"/>
      <c r="BH439" s="289"/>
    </row>
    <row r="440" spans="1:60" s="492" customFormat="1" ht="12.75" customHeight="1" x14ac:dyDescent="0.3">
      <c r="A440" s="516"/>
      <c r="B440" s="472"/>
      <c r="C440" s="473"/>
      <c r="D440" s="680"/>
      <c r="E440" s="516"/>
      <c r="F440" s="516"/>
      <c r="G440" s="516"/>
      <c r="H440" s="516"/>
      <c r="I440" s="516"/>
      <c r="J440" s="516"/>
      <c r="K440" s="516"/>
      <c r="L440" s="516"/>
      <c r="M440" s="516"/>
      <c r="N440" s="516"/>
      <c r="O440" s="516"/>
      <c r="P440" s="516"/>
      <c r="Q440" s="516"/>
      <c r="R440" s="516"/>
      <c r="S440" s="516"/>
      <c r="T440" s="516"/>
      <c r="U440" s="516"/>
      <c r="V440" s="516"/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516"/>
      <c r="AL440" s="516"/>
      <c r="AM440" s="516"/>
      <c r="AN440" s="516"/>
      <c r="AO440" s="516"/>
      <c r="AP440" s="516"/>
      <c r="AQ440" s="516"/>
      <c r="AR440" s="516"/>
      <c r="AS440" s="516"/>
      <c r="AT440" s="516"/>
      <c r="AU440" s="516"/>
      <c r="AV440" s="516"/>
      <c r="AW440" s="516"/>
      <c r="AX440" s="516"/>
      <c r="AY440" s="516"/>
      <c r="AZ440" s="516"/>
      <c r="BA440" s="516"/>
      <c r="BB440" s="516"/>
      <c r="BC440" s="516"/>
      <c r="BD440" s="516"/>
      <c r="BE440" s="516"/>
      <c r="BF440" s="516"/>
      <c r="BG440" s="516"/>
      <c r="BH440" s="516"/>
    </row>
    <row r="441" spans="1:60" s="492" customFormat="1" ht="12.9" customHeight="1" x14ac:dyDescent="0.3">
      <c r="A441" s="470" t="s">
        <v>440</v>
      </c>
      <c r="B441" s="677"/>
      <c r="C441" s="678"/>
      <c r="D441" s="524"/>
      <c r="E441" s="470"/>
      <c r="F441" s="470"/>
      <c r="G441" s="470"/>
      <c r="H441" s="470"/>
      <c r="I441" s="470"/>
      <c r="J441" s="470"/>
      <c r="K441" s="470"/>
      <c r="L441" s="470"/>
      <c r="M441" s="470"/>
      <c r="N441" s="470"/>
      <c r="O441" s="470"/>
      <c r="P441" s="470"/>
      <c r="Q441" s="470"/>
      <c r="R441" s="470"/>
      <c r="S441" s="470"/>
      <c r="T441" s="470"/>
      <c r="U441" s="470"/>
      <c r="V441" s="470"/>
      <c r="W441" s="470"/>
      <c r="X441" s="470"/>
      <c r="Y441" s="470"/>
      <c r="Z441" s="470"/>
      <c r="AA441" s="470"/>
      <c r="AB441" s="470"/>
      <c r="AC441" s="470"/>
      <c r="AD441" s="470"/>
      <c r="AE441" s="470"/>
      <c r="AF441" s="470"/>
      <c r="AG441" s="470"/>
      <c r="AH441" s="470"/>
      <c r="AI441" s="470"/>
      <c r="AJ441" s="470"/>
      <c r="AK441" s="470"/>
      <c r="AL441" s="470"/>
      <c r="AM441" s="470"/>
      <c r="AN441" s="470"/>
      <c r="AO441" s="470"/>
      <c r="AP441" s="470"/>
      <c r="AQ441" s="470"/>
      <c r="AR441" s="470"/>
      <c r="AS441" s="470"/>
      <c r="AT441" s="470"/>
      <c r="AU441" s="470"/>
      <c r="AV441" s="470"/>
      <c r="AW441" s="470"/>
      <c r="AX441" s="470"/>
      <c r="AY441" s="470"/>
      <c r="AZ441" s="470"/>
      <c r="BA441" s="470"/>
      <c r="BB441" s="470"/>
      <c r="BC441" s="470"/>
      <c r="BD441" s="470"/>
      <c r="BE441" s="470"/>
      <c r="BF441" s="470"/>
      <c r="BG441" s="470"/>
      <c r="BH441" s="470"/>
    </row>
    <row r="442" spans="1:60" s="492" customFormat="1" ht="12.9" customHeight="1" x14ac:dyDescent="0.3">
      <c r="A442" s="516"/>
      <c r="B442" s="679"/>
      <c r="C442" s="685"/>
      <c r="D442" s="476"/>
      <c r="E442" s="289"/>
      <c r="F442" s="289"/>
      <c r="G442" s="289"/>
      <c r="H442" s="475"/>
      <c r="I442" s="289"/>
      <c r="J442" s="289"/>
      <c r="K442" s="289"/>
      <c r="L442" s="289"/>
      <c r="M442" s="289"/>
      <c r="N442" s="289"/>
      <c r="O442" s="289"/>
      <c r="P442" s="289"/>
      <c r="Q442" s="289"/>
      <c r="R442" s="289"/>
      <c r="S442" s="289"/>
      <c r="T442" s="289"/>
      <c r="U442" s="289"/>
      <c r="V442" s="289"/>
      <c r="W442" s="289"/>
      <c r="X442" s="289"/>
      <c r="Y442" s="289"/>
      <c r="Z442" s="289"/>
      <c r="AA442" s="289"/>
      <c r="AB442" s="289"/>
      <c r="AC442" s="289"/>
      <c r="AD442" s="289"/>
      <c r="AE442" s="289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9"/>
      <c r="AP442" s="289"/>
      <c r="AQ442" s="289"/>
      <c r="AR442" s="289"/>
      <c r="AS442" s="289"/>
      <c r="AT442" s="289"/>
      <c r="AU442" s="289"/>
      <c r="AV442" s="289"/>
      <c r="AW442" s="289"/>
      <c r="AX442" s="289"/>
      <c r="AY442" s="289"/>
      <c r="AZ442" s="289"/>
      <c r="BA442" s="289"/>
      <c r="BB442" s="289"/>
      <c r="BC442" s="289"/>
      <c r="BD442" s="289"/>
      <c r="BE442" s="289"/>
      <c r="BF442" s="289"/>
      <c r="BG442" s="289"/>
      <c r="BH442" s="289"/>
    </row>
    <row r="443" spans="1:60" s="493" customFormat="1" ht="12.9" customHeight="1" x14ac:dyDescent="0.3">
      <c r="A443" s="566"/>
      <c r="B443" s="749"/>
      <c r="C443" s="750"/>
      <c r="D443" s="608"/>
      <c r="E443" s="566"/>
      <c r="F443" s="609" t="s">
        <v>150</v>
      </c>
      <c r="G443" s="566"/>
      <c r="H443" s="566"/>
      <c r="I443" s="566"/>
      <c r="J443" s="566"/>
      <c r="K443" s="566"/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  <c r="AV443" s="566"/>
      <c r="AW443" s="566"/>
      <c r="AX443" s="566"/>
      <c r="AY443" s="566"/>
      <c r="AZ443" s="566"/>
      <c r="BA443" s="566"/>
      <c r="BB443" s="566"/>
      <c r="BC443" s="566"/>
      <c r="BD443" s="566"/>
      <c r="BE443" s="566"/>
      <c r="BF443" s="566"/>
      <c r="BG443" s="566"/>
      <c r="BH443" s="566"/>
    </row>
    <row r="444" spans="1:60" s="492" customFormat="1" ht="12.9" customHeight="1" x14ac:dyDescent="0.3">
      <c r="A444" s="516"/>
      <c r="B444" s="679"/>
      <c r="C444" s="685"/>
      <c r="D444" s="610"/>
      <c r="E444" s="516" t="str">
        <f xml:space="preserve"> E$134</f>
        <v>Check: production in royalty tiers against total</v>
      </c>
      <c r="F444" s="611">
        <f t="shared" ref="F444:G444" si="654" xml:space="preserve"> F$134</f>
        <v>0</v>
      </c>
      <c r="G444" s="516" t="str">
        <f t="shared" si="654"/>
        <v>check</v>
      </c>
      <c r="H444" s="516"/>
      <c r="I444" s="516"/>
      <c r="J444" s="516"/>
      <c r="K444" s="516"/>
      <c r="L444" s="516"/>
      <c r="M444" s="516"/>
      <c r="N444" s="516"/>
      <c r="O444" s="516"/>
      <c r="P444" s="516"/>
      <c r="Q444" s="516"/>
      <c r="R444" s="516"/>
      <c r="S444" s="516"/>
      <c r="T444" s="516"/>
      <c r="U444" s="516"/>
      <c r="V444" s="516"/>
      <c r="W444" s="516"/>
      <c r="X444" s="516"/>
      <c r="Y444" s="516"/>
      <c r="Z444" s="516"/>
      <c r="AA444" s="516"/>
      <c r="AB444" s="516"/>
      <c r="AC444" s="516"/>
      <c r="AD444" s="516"/>
      <c r="AE444" s="516"/>
      <c r="AF444" s="516"/>
      <c r="AG444" s="516"/>
      <c r="AH444" s="516"/>
      <c r="AI444" s="516"/>
      <c r="AJ444" s="516"/>
      <c r="AK444" s="516"/>
      <c r="AL444" s="516"/>
      <c r="AM444" s="516"/>
      <c r="AN444" s="516"/>
      <c r="AO444" s="516"/>
      <c r="AP444" s="516"/>
      <c r="AQ444" s="516"/>
      <c r="AR444" s="516"/>
      <c r="AS444" s="516"/>
      <c r="AT444" s="516"/>
      <c r="AU444" s="516"/>
      <c r="AV444" s="516"/>
      <c r="AW444" s="516"/>
      <c r="AX444" s="516"/>
      <c r="AY444" s="516"/>
      <c r="AZ444" s="516"/>
      <c r="BA444" s="516"/>
      <c r="BB444" s="516"/>
      <c r="BC444" s="516"/>
      <c r="BD444" s="516"/>
      <c r="BE444" s="516"/>
      <c r="BF444" s="516"/>
      <c r="BG444" s="516"/>
      <c r="BH444" s="516"/>
    </row>
    <row r="445" spans="1:60" s="492" customFormat="1" ht="12.9" customHeight="1" x14ac:dyDescent="0.3">
      <c r="A445" s="516"/>
      <c r="B445" s="679"/>
      <c r="C445" s="685"/>
      <c r="D445" s="610"/>
      <c r="E445" s="516" t="str">
        <f xml:space="preserve"> E$180</f>
        <v>Check - Revenue after royalty reconciliation</v>
      </c>
      <c r="F445" s="611">
        <f xml:space="preserve"> F$180</f>
        <v>0</v>
      </c>
      <c r="G445" s="289" t="str">
        <f xml:space="preserve"> G$180</f>
        <v>check</v>
      </c>
      <c r="H445" s="289"/>
      <c r="I445" s="289"/>
      <c r="J445" s="289"/>
      <c r="K445" s="289"/>
      <c r="L445" s="289"/>
      <c r="M445" s="289"/>
      <c r="N445" s="289"/>
      <c r="O445" s="289"/>
      <c r="P445" s="289"/>
      <c r="Q445" s="289"/>
      <c r="R445" s="289"/>
      <c r="S445" s="289"/>
      <c r="T445" s="289"/>
      <c r="U445" s="289"/>
      <c r="V445" s="289"/>
      <c r="W445" s="289"/>
      <c r="X445" s="289"/>
      <c r="Y445" s="289"/>
      <c r="Z445" s="289"/>
      <c r="AA445" s="289"/>
      <c r="AB445" s="289"/>
      <c r="AC445" s="289"/>
      <c r="AD445" s="289"/>
      <c r="AE445" s="289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9"/>
      <c r="AP445" s="289"/>
      <c r="AQ445" s="289"/>
      <c r="AR445" s="289"/>
      <c r="AS445" s="289"/>
      <c r="AT445" s="289"/>
      <c r="AU445" s="289"/>
      <c r="AV445" s="289"/>
      <c r="AW445" s="289"/>
      <c r="AX445" s="289"/>
      <c r="AY445" s="289"/>
      <c r="AZ445" s="289"/>
      <c r="BA445" s="289"/>
      <c r="BB445" s="289"/>
      <c r="BC445" s="289"/>
      <c r="BD445" s="289"/>
      <c r="BE445" s="289"/>
      <c r="BF445" s="289"/>
      <c r="BG445" s="289"/>
      <c r="BH445" s="289"/>
    </row>
    <row r="446" spans="1:60" s="492" customFormat="1" ht="12.9" customHeight="1" x14ac:dyDescent="0.3">
      <c r="A446" s="516"/>
      <c r="B446" s="679"/>
      <c r="C446" s="685"/>
      <c r="D446" s="610"/>
      <c r="E446" s="516" t="str">
        <f xml:space="preserve"> E$264</f>
        <v>Check - depreciation for production sharing</v>
      </c>
      <c r="F446" s="611">
        <f ca="1" xml:space="preserve"> F$264</f>
        <v>0</v>
      </c>
      <c r="G446" s="289" t="str">
        <f xml:space="preserve"> G$264</f>
        <v>check</v>
      </c>
      <c r="H446" s="289"/>
      <c r="I446" s="289"/>
      <c r="J446" s="289"/>
      <c r="K446" s="289"/>
      <c r="L446" s="289"/>
      <c r="M446" s="289"/>
      <c r="N446" s="289"/>
      <c r="O446" s="289"/>
      <c r="P446" s="289"/>
      <c r="Q446" s="289"/>
      <c r="R446" s="289"/>
      <c r="S446" s="289"/>
      <c r="T446" s="289"/>
      <c r="U446" s="289"/>
      <c r="V446" s="289"/>
      <c r="W446" s="289"/>
      <c r="X446" s="289"/>
      <c r="Y446" s="289"/>
      <c r="Z446" s="289"/>
      <c r="AA446" s="289"/>
      <c r="AB446" s="289"/>
      <c r="AC446" s="289"/>
      <c r="AD446" s="289"/>
      <c r="AE446" s="289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9"/>
      <c r="AP446" s="289"/>
      <c r="AQ446" s="289"/>
      <c r="AR446" s="289"/>
      <c r="AS446" s="289"/>
      <c r="AT446" s="289"/>
      <c r="AU446" s="289"/>
      <c r="AV446" s="289"/>
      <c r="AW446" s="289"/>
      <c r="AX446" s="289"/>
      <c r="AY446" s="289"/>
      <c r="AZ446" s="289"/>
      <c r="BA446" s="289"/>
      <c r="BB446" s="289"/>
      <c r="BC446" s="289"/>
      <c r="BD446" s="289"/>
      <c r="BE446" s="289"/>
      <c r="BF446" s="289"/>
      <c r="BG446" s="289"/>
      <c r="BH446" s="289"/>
    </row>
    <row r="447" spans="1:60" s="492" customFormat="1" ht="12.9" customHeight="1" x14ac:dyDescent="0.3">
      <c r="A447" s="516"/>
      <c r="B447" s="679"/>
      <c r="C447" s="685"/>
      <c r="D447" s="610"/>
      <c r="E447" s="516" t="str">
        <f xml:space="preserve"> E$320</f>
        <v>Check - Production sharing - Contractor</v>
      </c>
      <c r="F447" s="611">
        <f ca="1" xml:space="preserve"> F$320</f>
        <v>0</v>
      </c>
      <c r="G447" s="289" t="str">
        <f xml:space="preserve"> G$320</f>
        <v>check</v>
      </c>
      <c r="H447" s="289"/>
      <c r="I447" s="289"/>
      <c r="J447" s="289"/>
      <c r="K447" s="289"/>
      <c r="L447" s="289"/>
      <c r="M447" s="289"/>
      <c r="N447" s="289"/>
      <c r="O447" s="289"/>
      <c r="P447" s="289"/>
      <c r="Q447" s="289"/>
      <c r="R447" s="289"/>
      <c r="S447" s="289"/>
      <c r="T447" s="289"/>
      <c r="U447" s="289"/>
      <c r="V447" s="289"/>
      <c r="W447" s="289"/>
      <c r="X447" s="289"/>
      <c r="Y447" s="289"/>
      <c r="Z447" s="289"/>
      <c r="AA447" s="289"/>
      <c r="AB447" s="289"/>
      <c r="AC447" s="289"/>
      <c r="AD447" s="289"/>
      <c r="AE447" s="289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9"/>
      <c r="AP447" s="289"/>
      <c r="AQ447" s="289"/>
      <c r="AR447" s="289"/>
      <c r="AS447" s="289"/>
      <c r="AT447" s="289"/>
      <c r="AU447" s="289"/>
      <c r="AV447" s="289"/>
      <c r="AW447" s="289"/>
      <c r="AX447" s="289"/>
      <c r="AY447" s="289"/>
      <c r="AZ447" s="289"/>
      <c r="BA447" s="289"/>
      <c r="BB447" s="289"/>
      <c r="BC447" s="289"/>
      <c r="BD447" s="289"/>
      <c r="BE447" s="289"/>
      <c r="BF447" s="289"/>
      <c r="BG447" s="289"/>
      <c r="BH447" s="289"/>
    </row>
    <row r="448" spans="1:60" s="492" customFormat="1" ht="12.9" customHeight="1" x14ac:dyDescent="0.3">
      <c r="A448" s="516"/>
      <c r="B448" s="679"/>
      <c r="C448" s="685"/>
      <c r="D448" s="610"/>
      <c r="E448" s="516" t="str">
        <f xml:space="preserve"> E$439</f>
        <v>Check - Cash flow after SOC participation reconciliation</v>
      </c>
      <c r="F448" s="611">
        <f ca="1" xml:space="preserve"> F$439</f>
        <v>0</v>
      </c>
      <c r="G448" s="289" t="str">
        <f xml:space="preserve"> G$439</f>
        <v>check</v>
      </c>
      <c r="H448" s="289"/>
      <c r="I448" s="289"/>
      <c r="J448" s="289"/>
      <c r="K448" s="289"/>
      <c r="L448" s="289"/>
      <c r="M448" s="289"/>
      <c r="N448" s="289"/>
      <c r="O448" s="289"/>
      <c r="P448" s="289"/>
      <c r="Q448" s="289"/>
      <c r="R448" s="289"/>
      <c r="S448" s="289"/>
      <c r="T448" s="289"/>
      <c r="U448" s="289"/>
      <c r="V448" s="289"/>
      <c r="W448" s="289"/>
      <c r="X448" s="289"/>
      <c r="Y448" s="289"/>
      <c r="Z448" s="289"/>
      <c r="AA448" s="289"/>
      <c r="AB448" s="289"/>
      <c r="AC448" s="289"/>
      <c r="AD448" s="289"/>
      <c r="AE448" s="289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9"/>
      <c r="AP448" s="289"/>
      <c r="AQ448" s="289"/>
      <c r="AR448" s="289"/>
      <c r="AS448" s="289"/>
      <c r="AT448" s="289"/>
      <c r="AU448" s="289"/>
      <c r="AV448" s="289"/>
      <c r="AW448" s="289"/>
      <c r="AX448" s="289"/>
      <c r="AY448" s="289"/>
      <c r="AZ448" s="289"/>
      <c r="BA448" s="289"/>
      <c r="BB448" s="289"/>
      <c r="BC448" s="289"/>
      <c r="BD448" s="289"/>
      <c r="BE448" s="289"/>
      <c r="BF448" s="289"/>
      <c r="BG448" s="289"/>
      <c r="BH448" s="289"/>
    </row>
    <row r="449" spans="1:60" s="492" customFormat="1" ht="12.9" customHeight="1" x14ac:dyDescent="0.3">
      <c r="A449" s="566"/>
      <c r="B449" s="749"/>
      <c r="C449" s="750"/>
      <c r="D449" s="608"/>
      <c r="E449" s="566"/>
      <c r="F449" s="609" t="s">
        <v>150</v>
      </c>
      <c r="G449" s="566"/>
      <c r="H449" s="566"/>
      <c r="I449" s="566"/>
      <c r="J449" s="566"/>
      <c r="K449" s="566"/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  <c r="AV449" s="566"/>
      <c r="AW449" s="566"/>
      <c r="AX449" s="566"/>
      <c r="AY449" s="566"/>
      <c r="AZ449" s="566"/>
      <c r="BA449" s="566"/>
      <c r="BB449" s="566"/>
      <c r="BC449" s="566"/>
      <c r="BD449" s="566"/>
      <c r="BE449" s="566"/>
      <c r="BF449" s="566"/>
      <c r="BG449" s="566"/>
      <c r="BH449" s="566"/>
    </row>
    <row r="450" spans="1:60" s="492" customFormat="1" ht="12.9" customHeight="1" x14ac:dyDescent="0.3">
      <c r="A450" s="516"/>
      <c r="B450" s="679"/>
      <c r="C450" s="685"/>
      <c r="D450" s="610"/>
      <c r="E450" s="516" t="str">
        <f ca="1" xml:space="preserve"> A$1 &amp; " checks"</f>
        <v>Stage2 checks</v>
      </c>
      <c r="F450" s="611">
        <f ca="1" xml:space="preserve"> SUM(F443:F449)</f>
        <v>0</v>
      </c>
      <c r="G450" s="289" t="s">
        <v>148</v>
      </c>
      <c r="H450" s="289"/>
      <c r="I450" s="289"/>
      <c r="J450" s="289"/>
      <c r="K450" s="289"/>
      <c r="L450" s="289"/>
      <c r="M450" s="289"/>
      <c r="N450" s="289"/>
      <c r="O450" s="289"/>
      <c r="P450" s="289"/>
      <c r="Q450" s="289"/>
      <c r="R450" s="289"/>
      <c r="S450" s="289"/>
      <c r="T450" s="289"/>
      <c r="U450" s="289"/>
      <c r="V450" s="289"/>
      <c r="W450" s="289"/>
      <c r="X450" s="289"/>
      <c r="Y450" s="289"/>
      <c r="Z450" s="289"/>
      <c r="AA450" s="289"/>
      <c r="AB450" s="289"/>
      <c r="AC450" s="289"/>
      <c r="AD450" s="289"/>
      <c r="AE450" s="289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9"/>
      <c r="AP450" s="289"/>
      <c r="AQ450" s="289"/>
      <c r="AR450" s="289"/>
      <c r="AS450" s="289"/>
      <c r="AT450" s="289"/>
      <c r="AU450" s="289"/>
      <c r="AV450" s="289"/>
      <c r="AW450" s="289"/>
      <c r="AX450" s="289"/>
      <c r="AY450" s="289"/>
      <c r="AZ450" s="289"/>
      <c r="BA450" s="289"/>
      <c r="BB450" s="289"/>
      <c r="BC450" s="289"/>
      <c r="BD450" s="289"/>
      <c r="BE450" s="289"/>
      <c r="BF450" s="289"/>
      <c r="BG450" s="289"/>
      <c r="BH450" s="289"/>
    </row>
  </sheetData>
  <conditionalFormatting sqref="F2 F444:F448">
    <cfRule type="cellIs" dxfId="95" priority="83" stopIfTrue="1" operator="notEqual">
      <formula>0</formula>
    </cfRule>
    <cfRule type="cellIs" dxfId="94" priority="84" stopIfTrue="1" operator="equal">
      <formula>""</formula>
    </cfRule>
  </conditionalFormatting>
  <conditionalFormatting sqref="F3">
    <cfRule type="cellIs" dxfId="93" priority="77" stopIfTrue="1" operator="notEqual">
      <formula>0</formula>
    </cfRule>
    <cfRule type="cellIs" dxfId="92" priority="78" stopIfTrue="1" operator="equal">
      <formula>""</formula>
    </cfRule>
  </conditionalFormatting>
  <conditionalFormatting sqref="F78">
    <cfRule type="cellIs" dxfId="91" priority="63" stopIfTrue="1" operator="notEqual">
      <formula>0</formula>
    </cfRule>
    <cfRule type="cellIs" dxfId="90" priority="64" stopIfTrue="1" operator="equal">
      <formula>""</formula>
    </cfRule>
  </conditionalFormatting>
  <conditionalFormatting sqref="F134">
    <cfRule type="cellIs" dxfId="89" priority="1" stopIfTrue="1" operator="notEqual">
      <formula>0</formula>
    </cfRule>
    <cfRule type="cellIs" dxfId="88" priority="2" stopIfTrue="1" operator="equal">
      <formula>""</formula>
    </cfRule>
  </conditionalFormatting>
  <conditionalFormatting sqref="F180">
    <cfRule type="cellIs" dxfId="87" priority="25" stopIfTrue="1" operator="notEqual">
      <formula>0</formula>
    </cfRule>
    <cfRule type="cellIs" dxfId="86" priority="26" stopIfTrue="1" operator="equal">
      <formula>""</formula>
    </cfRule>
  </conditionalFormatting>
  <conditionalFormatting sqref="F264">
    <cfRule type="cellIs" dxfId="85" priority="59" stopIfTrue="1" operator="notEqual">
      <formula>0</formula>
    </cfRule>
    <cfRule type="cellIs" dxfId="84" priority="60" stopIfTrue="1" operator="equal">
      <formula>""</formula>
    </cfRule>
  </conditionalFormatting>
  <conditionalFormatting sqref="F320">
    <cfRule type="cellIs" dxfId="83" priority="29" stopIfTrue="1" operator="notEqual">
      <formula>0</formula>
    </cfRule>
    <cfRule type="cellIs" dxfId="82" priority="30" stopIfTrue="1" operator="equal">
      <formula>""</formula>
    </cfRule>
  </conditionalFormatting>
  <conditionalFormatting sqref="F439">
    <cfRule type="cellIs" dxfId="81" priority="31" stopIfTrue="1" operator="notEqual">
      <formula>0</formula>
    </cfRule>
    <cfRule type="cellIs" dxfId="80" priority="32" stopIfTrue="1" operator="equal">
      <formula>""</formula>
    </cfRule>
  </conditionalFormatting>
  <conditionalFormatting sqref="F450">
    <cfRule type="cellIs" dxfId="79" priority="81" stopIfTrue="1" operator="notEqual">
      <formula>0</formula>
    </cfRule>
    <cfRule type="cellIs" dxfId="78" priority="82" stopIfTrue="1" operator="equal">
      <formula>""</formula>
    </cfRule>
  </conditionalFormatting>
  <conditionalFormatting sqref="I179">
    <cfRule type="cellIs" dxfId="77" priority="75" stopIfTrue="1" operator="notEqual">
      <formula>0</formula>
    </cfRule>
    <cfRule type="cellIs" dxfId="76" priority="76" stopIfTrue="1" operator="equal">
      <formula>""</formula>
    </cfRule>
  </conditionalFormatting>
  <conditionalFormatting sqref="I319">
    <cfRule type="cellIs" dxfId="75" priority="55" stopIfTrue="1" operator="notEqual">
      <formula>0</formula>
    </cfRule>
    <cfRule type="cellIs" dxfId="74" priority="56" stopIfTrue="1" operator="equal">
      <formula>""</formula>
    </cfRule>
  </conditionalFormatting>
  <conditionalFormatting sqref="I438">
    <cfRule type="cellIs" dxfId="73" priority="35" stopIfTrue="1" operator="notEqual">
      <formula>0</formula>
    </cfRule>
    <cfRule type="cellIs" dxfId="72" priority="36" stopIfTrue="1" operator="equal">
      <formula>""</formula>
    </cfRule>
  </conditionalFormatting>
  <conditionalFormatting sqref="K134:BH134">
    <cfRule type="cellIs" dxfId="71" priority="3" stopIfTrue="1" operator="notEqual">
      <formula>0</formula>
    </cfRule>
    <cfRule type="cellIs" dxfId="70" priority="4" stopIfTrue="1" operator="equal">
      <formula>""</formula>
    </cfRule>
  </conditionalFormatting>
  <conditionalFormatting sqref="K179:BH179">
    <cfRule type="cellIs" dxfId="69" priority="73" stopIfTrue="1" operator="notEqual">
      <formula>0</formula>
    </cfRule>
    <cfRule type="cellIs" dxfId="68" priority="74" stopIfTrue="1" operator="equal">
      <formula>""</formula>
    </cfRule>
  </conditionalFormatting>
  <conditionalFormatting sqref="K319:BH319">
    <cfRule type="cellIs" dxfId="67" priority="53" stopIfTrue="1" operator="notEqual">
      <formula>0</formula>
    </cfRule>
    <cfRule type="cellIs" dxfId="66" priority="54" stopIfTrue="1" operator="equal">
      <formula>""</formula>
    </cfRule>
  </conditionalFormatting>
  <conditionalFormatting sqref="K438:BH438">
    <cfRule type="cellIs" dxfId="65" priority="33" stopIfTrue="1" operator="notEqual">
      <formula>0</formula>
    </cfRule>
    <cfRule type="cellIs" dxfId="64" priority="34" stopIfTrue="1" operator="equal">
      <formula>""</formula>
    </cfRule>
  </conditionalFormatting>
  <dataValidations count="1">
    <dataValidation allowBlank="1" showInputMessage="1" showErrorMessage="1" sqref="E113:H113" xr:uid="{5488C034-0601-46FA-BEE2-6A69AF255964}"/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>
    <outlinePr summaryBelow="0" summaryRight="0"/>
  </sheetPr>
  <dimension ref="A1:BH596"/>
  <sheetViews>
    <sheetView defaultGridColor="0" colorId="22" zoomScale="90" zoomScaleNormal="90" workbookViewId="0">
      <pane xSplit="10" ySplit="4" topLeftCell="K559" activePane="bottomRight" state="frozen"/>
      <selection pane="topRight" activeCell="E117" sqref="E117"/>
      <selection pane="bottomLeft" activeCell="E117" sqref="E117"/>
      <selection pane="bottomRight" activeCell="E117" sqref="E117"/>
    </sheetView>
  </sheetViews>
  <sheetFormatPr defaultColWidth="0" defaultRowHeight="12.75" customHeight="1" x14ac:dyDescent="0.3"/>
  <cols>
    <col min="1" max="2" width="1.33203125" style="239" customWidth="1"/>
    <col min="3" max="3" width="1.33203125" style="235" customWidth="1"/>
    <col min="4" max="4" width="1.33203125" style="236" customWidth="1"/>
    <col min="5" max="5" width="50.6640625" style="237" customWidth="1"/>
    <col min="6" max="6" width="12.6640625" style="237" customWidth="1"/>
    <col min="7" max="7" width="15" style="237" customWidth="1"/>
    <col min="8" max="8" width="34.88671875" style="237" customWidth="1"/>
    <col min="9" max="9" width="11.6640625" style="237" customWidth="1"/>
    <col min="10" max="10" width="2.6640625" style="237" customWidth="1"/>
    <col min="11" max="60" width="11.6640625" style="237" customWidth="1"/>
    <col min="61" max="16384" width="9.109375" style="238" hidden="1"/>
  </cols>
  <sheetData>
    <row r="1" spans="1:60" ht="26.25" customHeight="1" x14ac:dyDescent="0.3">
      <c r="A1" s="72" t="str">
        <f ca="1" xml:space="preserve"> RIGHT(CELL("filename", $A$1), LEN(CELL("filename", $A$1)) - SEARCH("]", CELL("filename", $A$1)))</f>
        <v>Analysis</v>
      </c>
      <c r="B1" s="78"/>
      <c r="C1" s="178"/>
      <c r="D1" s="84"/>
      <c r="E1" s="73"/>
      <c r="F1" s="74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</row>
    <row r="2" spans="1:60" ht="12.9" customHeight="1" x14ac:dyDescent="0.3">
      <c r="A2" s="75"/>
      <c r="B2" s="75"/>
      <c r="C2" s="178"/>
      <c r="D2" s="84"/>
      <c r="E2" s="100" t="str">
        <f xml:space="preserve"> 'Time&amp;Esc'!E$14</f>
        <v>Calendar year</v>
      </c>
      <c r="F2" s="79">
        <f ca="1" xml:space="preserve"> Outputs!F$2</f>
        <v>0</v>
      </c>
      <c r="G2" s="101" t="str">
        <f xml:space="preserve"> Outputs!I$2</f>
        <v>Error chks</v>
      </c>
      <c r="H2" s="100"/>
      <c r="I2" s="102"/>
      <c r="J2" s="100"/>
      <c r="K2" s="103">
        <f xml:space="preserve"> 'Time&amp;Esc'!K$14</f>
        <v>2017</v>
      </c>
      <c r="L2" s="103">
        <f xml:space="preserve"> 'Time&amp;Esc'!L$14</f>
        <v>2018</v>
      </c>
      <c r="M2" s="103">
        <f xml:space="preserve"> 'Time&amp;Esc'!M$14</f>
        <v>2019</v>
      </c>
      <c r="N2" s="103">
        <f xml:space="preserve"> 'Time&amp;Esc'!N$14</f>
        <v>2020</v>
      </c>
      <c r="O2" s="103">
        <f xml:space="preserve"> 'Time&amp;Esc'!O$14</f>
        <v>2021</v>
      </c>
      <c r="P2" s="103">
        <f xml:space="preserve"> 'Time&amp;Esc'!P$14</f>
        <v>2022</v>
      </c>
      <c r="Q2" s="103">
        <f xml:space="preserve"> 'Time&amp;Esc'!Q$14</f>
        <v>2023</v>
      </c>
      <c r="R2" s="103">
        <f xml:space="preserve"> 'Time&amp;Esc'!R$14</f>
        <v>2024</v>
      </c>
      <c r="S2" s="103">
        <f xml:space="preserve"> 'Time&amp;Esc'!S$14</f>
        <v>2025</v>
      </c>
      <c r="T2" s="103">
        <f xml:space="preserve"> 'Time&amp;Esc'!T$14</f>
        <v>2026</v>
      </c>
      <c r="U2" s="103">
        <f xml:space="preserve"> 'Time&amp;Esc'!U$14</f>
        <v>2027</v>
      </c>
      <c r="V2" s="103">
        <f xml:space="preserve"> 'Time&amp;Esc'!V$14</f>
        <v>2028</v>
      </c>
      <c r="W2" s="103">
        <f xml:space="preserve"> 'Time&amp;Esc'!W$14</f>
        <v>2029</v>
      </c>
      <c r="X2" s="103">
        <f xml:space="preserve"> 'Time&amp;Esc'!X$14</f>
        <v>2030</v>
      </c>
      <c r="Y2" s="103">
        <f xml:space="preserve"> 'Time&amp;Esc'!Y$14</f>
        <v>2031</v>
      </c>
      <c r="Z2" s="103">
        <f xml:space="preserve"> 'Time&amp;Esc'!Z$14</f>
        <v>2032</v>
      </c>
      <c r="AA2" s="103">
        <f xml:space="preserve"> 'Time&amp;Esc'!AA$14</f>
        <v>2033</v>
      </c>
      <c r="AB2" s="103">
        <f xml:space="preserve"> 'Time&amp;Esc'!AB$14</f>
        <v>2034</v>
      </c>
      <c r="AC2" s="103">
        <f xml:space="preserve"> 'Time&amp;Esc'!AC$14</f>
        <v>2035</v>
      </c>
      <c r="AD2" s="103">
        <f xml:space="preserve"> 'Time&amp;Esc'!AD$14</f>
        <v>2036</v>
      </c>
      <c r="AE2" s="103">
        <f xml:space="preserve"> 'Time&amp;Esc'!AE$14</f>
        <v>2037</v>
      </c>
      <c r="AF2" s="103">
        <f xml:space="preserve"> 'Time&amp;Esc'!AF$14</f>
        <v>2038</v>
      </c>
      <c r="AG2" s="103">
        <f xml:space="preserve"> 'Time&amp;Esc'!AG$14</f>
        <v>2039</v>
      </c>
      <c r="AH2" s="103">
        <f xml:space="preserve"> 'Time&amp;Esc'!AH$14</f>
        <v>2040</v>
      </c>
      <c r="AI2" s="103">
        <f xml:space="preserve"> 'Time&amp;Esc'!AI$14</f>
        <v>2041</v>
      </c>
      <c r="AJ2" s="103">
        <f xml:space="preserve"> 'Time&amp;Esc'!AJ$14</f>
        <v>2042</v>
      </c>
      <c r="AK2" s="103">
        <f xml:space="preserve"> 'Time&amp;Esc'!AK$14</f>
        <v>2043</v>
      </c>
      <c r="AL2" s="103">
        <f xml:space="preserve"> 'Time&amp;Esc'!AL$14</f>
        <v>2044</v>
      </c>
      <c r="AM2" s="103">
        <f xml:space="preserve"> 'Time&amp;Esc'!AM$14</f>
        <v>2045</v>
      </c>
      <c r="AN2" s="103">
        <f xml:space="preserve"> 'Time&amp;Esc'!AN$14</f>
        <v>2046</v>
      </c>
      <c r="AO2" s="103">
        <f xml:space="preserve"> 'Time&amp;Esc'!AO$14</f>
        <v>2047</v>
      </c>
      <c r="AP2" s="103">
        <f xml:space="preserve"> 'Time&amp;Esc'!AP$14</f>
        <v>2048</v>
      </c>
      <c r="AQ2" s="103">
        <f xml:space="preserve"> 'Time&amp;Esc'!AQ$14</f>
        <v>2049</v>
      </c>
      <c r="AR2" s="103">
        <f xml:space="preserve"> 'Time&amp;Esc'!AR$14</f>
        <v>2050</v>
      </c>
      <c r="AS2" s="103">
        <f xml:space="preserve"> 'Time&amp;Esc'!AS$14</f>
        <v>2051</v>
      </c>
      <c r="AT2" s="103">
        <f xml:space="preserve"> 'Time&amp;Esc'!AT$14</f>
        <v>2052</v>
      </c>
      <c r="AU2" s="103">
        <f xml:space="preserve"> 'Time&amp;Esc'!AU$14</f>
        <v>2053</v>
      </c>
      <c r="AV2" s="103">
        <f xml:space="preserve"> 'Time&amp;Esc'!AV$14</f>
        <v>2054</v>
      </c>
      <c r="AW2" s="103">
        <f xml:space="preserve"> 'Time&amp;Esc'!AW$14</f>
        <v>2055</v>
      </c>
      <c r="AX2" s="103">
        <f xml:space="preserve"> 'Time&amp;Esc'!AX$14</f>
        <v>2056</v>
      </c>
      <c r="AY2" s="103">
        <f xml:space="preserve"> 'Time&amp;Esc'!AY$14</f>
        <v>2057</v>
      </c>
      <c r="AZ2" s="103">
        <f xml:space="preserve"> 'Time&amp;Esc'!AZ$14</f>
        <v>2058</v>
      </c>
      <c r="BA2" s="103">
        <f xml:space="preserve"> 'Time&amp;Esc'!BA$14</f>
        <v>2059</v>
      </c>
      <c r="BB2" s="103">
        <f xml:space="preserve"> 'Time&amp;Esc'!BB$14</f>
        <v>2060</v>
      </c>
      <c r="BC2" s="103">
        <f xml:space="preserve"> 'Time&amp;Esc'!BC$14</f>
        <v>2061</v>
      </c>
      <c r="BD2" s="103">
        <f xml:space="preserve"> 'Time&amp;Esc'!BD$14</f>
        <v>2062</v>
      </c>
      <c r="BE2" s="103">
        <f xml:space="preserve"> 'Time&amp;Esc'!BE$14</f>
        <v>2063</v>
      </c>
      <c r="BF2" s="103">
        <f xml:space="preserve"> 'Time&amp;Esc'!BF$14</f>
        <v>2064</v>
      </c>
      <c r="BG2" s="103">
        <f xml:space="preserve"> 'Time&amp;Esc'!BG$14</f>
        <v>2065</v>
      </c>
      <c r="BH2" s="103">
        <f xml:space="preserve"> 'Time&amp;Esc'!BH$14</f>
        <v>2066</v>
      </c>
    </row>
    <row r="3" spans="1:60" s="240" customFormat="1" ht="12.9" customHeight="1" x14ac:dyDescent="0.3">
      <c r="A3" s="75"/>
      <c r="B3" s="75"/>
      <c r="C3" s="178"/>
      <c r="D3" s="83"/>
      <c r="E3" s="103" t="str">
        <f>'Time&amp;Esc'!E$9</f>
        <v>Model year</v>
      </c>
      <c r="F3" s="104">
        <f ca="1" xml:space="preserve"> Outputs!F$3</f>
        <v>0</v>
      </c>
      <c r="G3" s="105" t="str">
        <f xml:space="preserve"> Outputs!I$3</f>
        <v>Track chgs</v>
      </c>
      <c r="H3" s="83"/>
      <c r="I3" s="83"/>
      <c r="J3" s="83"/>
      <c r="K3" s="103">
        <f>'Time&amp;Esc'!K$9</f>
        <v>1</v>
      </c>
      <c r="L3" s="103">
        <f>'Time&amp;Esc'!L$9</f>
        <v>2</v>
      </c>
      <c r="M3" s="103">
        <f>'Time&amp;Esc'!M$9</f>
        <v>3</v>
      </c>
      <c r="N3" s="103">
        <f>'Time&amp;Esc'!N$9</f>
        <v>4</v>
      </c>
      <c r="O3" s="103">
        <f>'Time&amp;Esc'!O$9</f>
        <v>5</v>
      </c>
      <c r="P3" s="103">
        <f>'Time&amp;Esc'!P$9</f>
        <v>6</v>
      </c>
      <c r="Q3" s="103">
        <f>'Time&amp;Esc'!Q$9</f>
        <v>7</v>
      </c>
      <c r="R3" s="103">
        <f>'Time&amp;Esc'!R$9</f>
        <v>8</v>
      </c>
      <c r="S3" s="103">
        <f>'Time&amp;Esc'!S$9</f>
        <v>9</v>
      </c>
      <c r="T3" s="103">
        <f>'Time&amp;Esc'!T$9</f>
        <v>10</v>
      </c>
      <c r="U3" s="103">
        <f>'Time&amp;Esc'!U$9</f>
        <v>11</v>
      </c>
      <c r="V3" s="103">
        <f>'Time&amp;Esc'!V$9</f>
        <v>12</v>
      </c>
      <c r="W3" s="103">
        <f>'Time&amp;Esc'!W$9</f>
        <v>13</v>
      </c>
      <c r="X3" s="103">
        <f>'Time&amp;Esc'!X$9</f>
        <v>14</v>
      </c>
      <c r="Y3" s="103">
        <f>'Time&amp;Esc'!Y$9</f>
        <v>15</v>
      </c>
      <c r="Z3" s="103">
        <f>'Time&amp;Esc'!Z$9</f>
        <v>16</v>
      </c>
      <c r="AA3" s="103">
        <f>'Time&amp;Esc'!AA$9</f>
        <v>17</v>
      </c>
      <c r="AB3" s="103">
        <f>'Time&amp;Esc'!AB$9</f>
        <v>18</v>
      </c>
      <c r="AC3" s="103">
        <f>'Time&amp;Esc'!AC$9</f>
        <v>19</v>
      </c>
      <c r="AD3" s="103">
        <f>'Time&amp;Esc'!AD$9</f>
        <v>20</v>
      </c>
      <c r="AE3" s="103">
        <f>'Time&amp;Esc'!AE$9</f>
        <v>21</v>
      </c>
      <c r="AF3" s="103">
        <f>'Time&amp;Esc'!AF$9</f>
        <v>22</v>
      </c>
      <c r="AG3" s="103">
        <f>'Time&amp;Esc'!AG$9</f>
        <v>23</v>
      </c>
      <c r="AH3" s="103">
        <f>'Time&amp;Esc'!AH$9</f>
        <v>24</v>
      </c>
      <c r="AI3" s="103">
        <f>'Time&amp;Esc'!AI$9</f>
        <v>25</v>
      </c>
      <c r="AJ3" s="103">
        <f>'Time&amp;Esc'!AJ$9</f>
        <v>26</v>
      </c>
      <c r="AK3" s="103">
        <f>'Time&amp;Esc'!AK$9</f>
        <v>27</v>
      </c>
      <c r="AL3" s="103">
        <f>'Time&amp;Esc'!AL$9</f>
        <v>28</v>
      </c>
      <c r="AM3" s="103">
        <f>'Time&amp;Esc'!AM$9</f>
        <v>29</v>
      </c>
      <c r="AN3" s="103">
        <f>'Time&amp;Esc'!AN$9</f>
        <v>30</v>
      </c>
      <c r="AO3" s="103">
        <f>'Time&amp;Esc'!AO$9</f>
        <v>31</v>
      </c>
      <c r="AP3" s="103">
        <f>'Time&amp;Esc'!AP$9</f>
        <v>32</v>
      </c>
      <c r="AQ3" s="103">
        <f>'Time&amp;Esc'!AQ$9</f>
        <v>33</v>
      </c>
      <c r="AR3" s="103">
        <f>'Time&amp;Esc'!AR$9</f>
        <v>34</v>
      </c>
      <c r="AS3" s="103">
        <f>'Time&amp;Esc'!AS$9</f>
        <v>35</v>
      </c>
      <c r="AT3" s="103">
        <f>'Time&amp;Esc'!AT$9</f>
        <v>36</v>
      </c>
      <c r="AU3" s="103">
        <f>'Time&amp;Esc'!AU$9</f>
        <v>37</v>
      </c>
      <c r="AV3" s="103">
        <f>'Time&amp;Esc'!AV$9</f>
        <v>38</v>
      </c>
      <c r="AW3" s="103">
        <f>'Time&amp;Esc'!AW$9</f>
        <v>39</v>
      </c>
      <c r="AX3" s="103">
        <f>'Time&amp;Esc'!AX$9</f>
        <v>40</v>
      </c>
      <c r="AY3" s="103">
        <f>'Time&amp;Esc'!AY$9</f>
        <v>41</v>
      </c>
      <c r="AZ3" s="103">
        <f>'Time&amp;Esc'!AZ$9</f>
        <v>42</v>
      </c>
      <c r="BA3" s="103">
        <f>'Time&amp;Esc'!BA$9</f>
        <v>43</v>
      </c>
      <c r="BB3" s="103">
        <f>'Time&amp;Esc'!BB$9</f>
        <v>44</v>
      </c>
      <c r="BC3" s="103">
        <f>'Time&amp;Esc'!BC$9</f>
        <v>45</v>
      </c>
      <c r="BD3" s="103">
        <f>'Time&amp;Esc'!BD$9</f>
        <v>46</v>
      </c>
      <c r="BE3" s="103">
        <f>'Time&amp;Esc'!BE$9</f>
        <v>47</v>
      </c>
      <c r="BF3" s="103">
        <f>'Time&amp;Esc'!BF$9</f>
        <v>48</v>
      </c>
      <c r="BG3" s="103">
        <f>'Time&amp;Esc'!BG$9</f>
        <v>49</v>
      </c>
      <c r="BH3" s="103">
        <f>'Time&amp;Esc'!BH$9</f>
        <v>50</v>
      </c>
    </row>
    <row r="4" spans="1:60" ht="12.9" customHeight="1" x14ac:dyDescent="0.3">
      <c r="A4" s="75"/>
      <c r="B4" s="75"/>
      <c r="C4" s="178"/>
      <c r="D4" s="84"/>
      <c r="E4" s="76" t="s">
        <v>120</v>
      </c>
      <c r="F4" s="80" t="s">
        <v>165</v>
      </c>
      <c r="G4" s="81" t="s">
        <v>411</v>
      </c>
      <c r="H4" s="81" t="s">
        <v>412</v>
      </c>
      <c r="I4" s="80" t="s">
        <v>122</v>
      </c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</row>
    <row r="5" spans="1:60" ht="12.9" customHeight="1" x14ac:dyDescent="0.3">
      <c r="A5" s="82" t="s">
        <v>816</v>
      </c>
      <c r="B5" s="82"/>
      <c r="C5" s="900"/>
      <c r="D5" s="901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</row>
    <row r="6" spans="1:60" ht="12.9" customHeight="1" x14ac:dyDescent="0.3">
      <c r="A6" s="75"/>
      <c r="B6" s="75"/>
      <c r="C6" s="178"/>
      <c r="D6" s="84"/>
      <c r="E6" s="76"/>
      <c r="F6" s="80"/>
      <c r="G6" s="81"/>
      <c r="H6" s="81"/>
      <c r="I6" s="80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</row>
    <row r="7" spans="1:60" ht="12.9" customHeight="1" x14ac:dyDescent="0.3">
      <c r="A7" s="75"/>
      <c r="B7" s="75"/>
      <c r="C7" s="178" t="s">
        <v>817</v>
      </c>
      <c r="D7" s="84"/>
      <c r="E7" s="76"/>
      <c r="F7" s="80"/>
      <c r="G7" s="81"/>
      <c r="H7" s="81"/>
      <c r="I7" s="80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</row>
    <row r="8" spans="1:60" s="186" customFormat="1" ht="12.9" customHeight="1" x14ac:dyDescent="0.3">
      <c r="A8" s="753"/>
      <c r="B8" s="753"/>
      <c r="C8" s="754"/>
      <c r="D8" s="755"/>
      <c r="E8" s="756" t="str">
        <f xml:space="preserve"> InpC!E$23</f>
        <v>Initial Exploration Chance of Success</v>
      </c>
      <c r="F8" s="757">
        <f xml:space="preserve"> InpC!F$23</f>
        <v>0.2</v>
      </c>
      <c r="G8" s="756" t="str">
        <f xml:space="preserve"> InpC!G$23</f>
        <v>%</v>
      </c>
      <c r="H8" s="576"/>
      <c r="I8" s="758"/>
      <c r="J8" s="759"/>
      <c r="K8" s="759"/>
      <c r="L8" s="759"/>
      <c r="M8" s="759"/>
      <c r="N8" s="759"/>
      <c r="O8" s="759"/>
      <c r="P8" s="759"/>
      <c r="Q8" s="759"/>
      <c r="R8" s="759"/>
      <c r="S8" s="759"/>
      <c r="T8" s="759"/>
      <c r="U8" s="759"/>
      <c r="V8" s="759"/>
      <c r="W8" s="759"/>
      <c r="X8" s="759"/>
      <c r="Y8" s="759"/>
      <c r="Z8" s="759"/>
      <c r="AA8" s="759"/>
      <c r="AB8" s="759"/>
      <c r="AC8" s="759"/>
      <c r="AD8" s="759"/>
      <c r="AE8" s="759"/>
      <c r="AF8" s="759"/>
      <c r="AG8" s="759"/>
      <c r="AH8" s="759"/>
      <c r="AI8" s="759"/>
      <c r="AJ8" s="759"/>
      <c r="AK8" s="759"/>
      <c r="AL8" s="759"/>
      <c r="AM8" s="759"/>
      <c r="AN8" s="759"/>
      <c r="AO8" s="759"/>
      <c r="AP8" s="759"/>
      <c r="AQ8" s="759"/>
      <c r="AR8" s="759"/>
      <c r="AS8" s="759"/>
      <c r="AT8" s="759"/>
      <c r="AU8" s="759"/>
      <c r="AV8" s="759"/>
      <c r="AW8" s="759"/>
      <c r="AX8" s="759"/>
      <c r="AY8" s="759"/>
      <c r="AZ8" s="759"/>
      <c r="BA8" s="759"/>
      <c r="BB8" s="759"/>
      <c r="BC8" s="759"/>
      <c r="BD8" s="759"/>
      <c r="BE8" s="759"/>
      <c r="BF8" s="759"/>
      <c r="BG8" s="759"/>
      <c r="BH8" s="759"/>
    </row>
    <row r="9" spans="1:60" s="186" customFormat="1" ht="12.9" customHeight="1" x14ac:dyDescent="0.3">
      <c r="A9" s="753"/>
      <c r="B9" s="753"/>
      <c r="C9" s="754"/>
      <c r="D9" s="755"/>
      <c r="E9" s="756" t="str">
        <f xml:space="preserve"> InpC!E$24</f>
        <v>Bid Round</v>
      </c>
      <c r="F9" s="756">
        <f xml:space="preserve"> InpC!F$24</f>
        <v>1</v>
      </c>
      <c r="G9" s="756" t="str">
        <f xml:space="preserve"> InpC!G$24</f>
        <v>round</v>
      </c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  <c r="X9" s="756"/>
      <c r="Y9" s="756"/>
      <c r="Z9" s="756"/>
      <c r="AA9" s="756"/>
      <c r="AB9" s="756"/>
      <c r="AC9" s="756"/>
      <c r="AD9" s="756"/>
      <c r="AE9" s="756"/>
      <c r="AF9" s="756"/>
      <c r="AG9" s="756"/>
      <c r="AH9" s="756"/>
      <c r="AI9" s="756"/>
      <c r="AJ9" s="756"/>
      <c r="AK9" s="756"/>
      <c r="AL9" s="756"/>
      <c r="AM9" s="756"/>
      <c r="AN9" s="756"/>
      <c r="AO9" s="756"/>
      <c r="AP9" s="756"/>
      <c r="AQ9" s="756"/>
      <c r="AR9" s="756"/>
      <c r="AS9" s="756"/>
      <c r="AT9" s="756"/>
      <c r="AU9" s="756"/>
      <c r="AV9" s="756"/>
      <c r="AW9" s="756"/>
      <c r="AX9" s="756"/>
      <c r="AY9" s="756"/>
      <c r="AZ9" s="756"/>
      <c r="BA9" s="756"/>
      <c r="BB9" s="756"/>
      <c r="BC9" s="756"/>
      <c r="BD9" s="756"/>
      <c r="BE9" s="756"/>
      <c r="BF9" s="756"/>
      <c r="BG9" s="756"/>
      <c r="BH9" s="756"/>
    </row>
    <row r="10" spans="1:60" s="184" customFormat="1" ht="12.9" customHeight="1" x14ac:dyDescent="0.3">
      <c r="A10" s="753"/>
      <c r="B10" s="753"/>
      <c r="C10" s="754"/>
      <c r="D10" s="755"/>
      <c r="E10" s="756" t="str">
        <f xml:space="preserve"> InpC!E$114</f>
        <v>First Round Discovery</v>
      </c>
      <c r="F10" s="760" t="str">
        <f xml:space="preserve"> InpC!F$114</f>
        <v>yes</v>
      </c>
      <c r="G10" s="756" t="str">
        <f xml:space="preserve"> InpC!G$114</f>
        <v>switch</v>
      </c>
      <c r="H10" s="570"/>
      <c r="I10" s="570"/>
      <c r="J10" s="570"/>
      <c r="K10" s="570"/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  <c r="AB10" s="570"/>
      <c r="AC10" s="570"/>
      <c r="AD10" s="570"/>
      <c r="AE10" s="570"/>
      <c r="AF10" s="570"/>
      <c r="AG10" s="570"/>
      <c r="AH10" s="570"/>
      <c r="AI10" s="570"/>
      <c r="AJ10" s="570"/>
      <c r="AK10" s="570"/>
      <c r="AL10" s="570"/>
      <c r="AM10" s="570"/>
      <c r="AN10" s="570"/>
      <c r="AO10" s="570"/>
      <c r="AP10" s="570"/>
      <c r="AQ10" s="570"/>
      <c r="AR10" s="570"/>
      <c r="AS10" s="570"/>
      <c r="AT10" s="570"/>
      <c r="AU10" s="570"/>
      <c r="AV10" s="570"/>
      <c r="AW10" s="570"/>
      <c r="AX10" s="570"/>
      <c r="AY10" s="570"/>
      <c r="AZ10" s="570"/>
      <c r="BA10" s="570"/>
      <c r="BB10" s="570"/>
      <c r="BC10" s="570"/>
      <c r="BD10" s="570"/>
      <c r="BE10" s="570"/>
      <c r="BF10" s="570"/>
      <c r="BG10" s="570"/>
      <c r="BH10" s="570"/>
    </row>
    <row r="11" spans="1:60" s="184" customFormat="1" ht="12.9" customHeight="1" x14ac:dyDescent="0.3">
      <c r="A11" s="753"/>
      <c r="B11" s="753"/>
      <c r="C11" s="754"/>
      <c r="D11" s="755"/>
      <c r="E11" s="570" t="str">
        <f xml:space="preserve"> "Adjusted " &amp; C7</f>
        <v>Adjusted Chance of Success</v>
      </c>
      <c r="F11" s="545">
        <f>IF(AND(F9=1,F10="no"),0,IF(AND(F9=1,F10="yes"),F8,(IF(AND(F9=2,F10="no"),F8*0.5,(IF(AND(F9=2,F10="yes"),F8*1.5))))))</f>
        <v>0.2</v>
      </c>
      <c r="G11" s="570"/>
      <c r="H11" s="570" t="s">
        <v>818</v>
      </c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</row>
    <row r="12" spans="1:60" s="186" customFormat="1" ht="12.9" customHeight="1" x14ac:dyDescent="0.3">
      <c r="A12" s="753"/>
      <c r="B12" s="753"/>
      <c r="C12" s="754"/>
      <c r="D12" s="755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</row>
    <row r="13" spans="1:60" s="186" customFormat="1" ht="12.9" customHeight="1" x14ac:dyDescent="0.3">
      <c r="A13" s="753"/>
      <c r="B13" s="753"/>
      <c r="C13" s="754"/>
      <c r="D13" s="755"/>
      <c r="E13" s="574" t="s">
        <v>819</v>
      </c>
      <c r="F13" s="545">
        <f xml:space="preserve"> 1 - F11</f>
        <v>0.8</v>
      </c>
      <c r="G13" s="576" t="s">
        <v>82</v>
      </c>
      <c r="H13" s="576"/>
      <c r="I13" s="758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59"/>
      <c r="AA13" s="759"/>
      <c r="AB13" s="759"/>
      <c r="AC13" s="759"/>
      <c r="AD13" s="759"/>
      <c r="AE13" s="759"/>
      <c r="AF13" s="759"/>
      <c r="AG13" s="759"/>
      <c r="AH13" s="759"/>
      <c r="AI13" s="759"/>
      <c r="AJ13" s="759"/>
      <c r="AK13" s="759"/>
      <c r="AL13" s="759"/>
      <c r="AM13" s="759"/>
      <c r="AN13" s="759"/>
      <c r="AO13" s="759"/>
      <c r="AP13" s="759"/>
      <c r="AQ13" s="759"/>
      <c r="AR13" s="759"/>
      <c r="AS13" s="759"/>
      <c r="AT13" s="759"/>
      <c r="AU13" s="759"/>
      <c r="AV13" s="759"/>
      <c r="AW13" s="759"/>
      <c r="AX13" s="759"/>
      <c r="AY13" s="759"/>
      <c r="AZ13" s="759"/>
      <c r="BA13" s="759"/>
      <c r="BB13" s="759"/>
      <c r="BC13" s="759"/>
      <c r="BD13" s="759"/>
      <c r="BE13" s="759"/>
      <c r="BF13" s="759"/>
      <c r="BG13" s="759"/>
      <c r="BH13" s="759"/>
    </row>
    <row r="14" spans="1:60" s="186" customFormat="1" ht="12.9" customHeight="1" x14ac:dyDescent="0.3">
      <c r="A14" s="761"/>
      <c r="B14" s="761"/>
      <c r="C14" s="762"/>
      <c r="D14" s="763"/>
      <c r="E14" s="574"/>
      <c r="F14" s="545"/>
      <c r="G14" s="570"/>
      <c r="H14" s="570"/>
      <c r="I14" s="764"/>
      <c r="J14" s="574"/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  <c r="AQ14" s="574"/>
      <c r="AR14" s="574"/>
      <c r="AS14" s="574"/>
      <c r="AT14" s="574"/>
      <c r="AU14" s="574"/>
      <c r="AV14" s="574"/>
      <c r="AW14" s="574"/>
      <c r="AX14" s="574"/>
      <c r="AY14" s="574"/>
      <c r="AZ14" s="574"/>
      <c r="BA14" s="574"/>
      <c r="BB14" s="574"/>
      <c r="BC14" s="574"/>
      <c r="BD14" s="574"/>
      <c r="BE14" s="574"/>
      <c r="BF14" s="574"/>
      <c r="BG14" s="574"/>
      <c r="BH14" s="574"/>
    </row>
    <row r="15" spans="1:60" s="186" customFormat="1" ht="12.9" customHeight="1" x14ac:dyDescent="0.3">
      <c r="A15" s="761"/>
      <c r="B15" s="761"/>
      <c r="C15" s="762" t="s">
        <v>820</v>
      </c>
      <c r="D15" s="763"/>
      <c r="E15" s="574"/>
      <c r="F15" s="545"/>
      <c r="G15" s="570"/>
      <c r="H15" s="570"/>
      <c r="I15" s="764"/>
      <c r="J15" s="574"/>
      <c r="K15" s="574"/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  <c r="AQ15" s="574"/>
      <c r="AR15" s="574"/>
      <c r="AS15" s="574"/>
      <c r="AT15" s="574"/>
      <c r="AU15" s="574"/>
      <c r="AV15" s="574"/>
      <c r="AW15" s="574"/>
      <c r="AX15" s="574"/>
      <c r="AY15" s="574"/>
      <c r="AZ15" s="574"/>
      <c r="BA15" s="574"/>
      <c r="BB15" s="574"/>
      <c r="BC15" s="574"/>
      <c r="BD15" s="574"/>
      <c r="BE15" s="574"/>
      <c r="BF15" s="574"/>
      <c r="BG15" s="574"/>
      <c r="BH15" s="574"/>
    </row>
    <row r="16" spans="1:60" s="186" customFormat="1" ht="12.9" customHeight="1" x14ac:dyDescent="0.3">
      <c r="A16" s="753"/>
      <c r="B16" s="753"/>
      <c r="C16" s="754"/>
      <c r="D16" s="755"/>
      <c r="E16" s="756" t="str">
        <f xml:space="preserve"> Stage1!E$333</f>
        <v>Exploration costs NEG</v>
      </c>
      <c r="F16" s="756">
        <f xml:space="preserve"> Stage1!F$333</f>
        <v>0</v>
      </c>
      <c r="G16" s="756" t="str">
        <f xml:space="preserve"> Stage1!G$333</f>
        <v>$ mn</v>
      </c>
      <c r="H16" s="756">
        <f xml:space="preserve"> Stage1!H$333</f>
        <v>0</v>
      </c>
      <c r="I16" s="756">
        <f xml:space="preserve"> Stage1!I$333</f>
        <v>-217.36935705600001</v>
      </c>
      <c r="J16" s="765">
        <f xml:space="preserve"> Stage1!J$333</f>
        <v>0</v>
      </c>
      <c r="K16" s="756">
        <f xml:space="preserve"> Stage1!K$333</f>
        <v>0</v>
      </c>
      <c r="L16" s="756">
        <f xml:space="preserve"> Stage1!L$333</f>
        <v>0</v>
      </c>
      <c r="M16" s="756">
        <f xml:space="preserve"> Stage1!M$333</f>
        <v>0</v>
      </c>
      <c r="N16" s="756">
        <f xml:space="preserve"> Stage1!N$333</f>
        <v>-42.448319999999995</v>
      </c>
      <c r="O16" s="756">
        <f xml:space="preserve"> Stage1!O$333</f>
        <v>-86.594572799999995</v>
      </c>
      <c r="P16" s="756">
        <f xml:space="preserve"> Stage1!P$333</f>
        <v>-88.326464256000008</v>
      </c>
      <c r="Q16" s="756">
        <f xml:space="preserve"> Stage1!Q$333</f>
        <v>0</v>
      </c>
      <c r="R16" s="756">
        <f xml:space="preserve"> Stage1!R$333</f>
        <v>0</v>
      </c>
      <c r="S16" s="756">
        <f xml:space="preserve"> Stage1!S$333</f>
        <v>0</v>
      </c>
      <c r="T16" s="756">
        <f xml:space="preserve"> Stage1!T$333</f>
        <v>0</v>
      </c>
      <c r="U16" s="756">
        <f xml:space="preserve"> Stage1!U$333</f>
        <v>0</v>
      </c>
      <c r="V16" s="756">
        <f xml:space="preserve"> Stage1!V$333</f>
        <v>0</v>
      </c>
      <c r="W16" s="756">
        <f xml:space="preserve"> Stage1!W$333</f>
        <v>0</v>
      </c>
      <c r="X16" s="756">
        <f xml:space="preserve"> Stage1!X$333</f>
        <v>0</v>
      </c>
      <c r="Y16" s="756">
        <f xml:space="preserve"> Stage1!Y$333</f>
        <v>0</v>
      </c>
      <c r="Z16" s="756">
        <f xml:space="preserve"> Stage1!Z$333</f>
        <v>0</v>
      </c>
      <c r="AA16" s="756">
        <f xml:space="preserve"> Stage1!AA$333</f>
        <v>0</v>
      </c>
      <c r="AB16" s="756">
        <f xml:space="preserve"> Stage1!AB$333</f>
        <v>0</v>
      </c>
      <c r="AC16" s="756">
        <f xml:space="preserve"> Stage1!AC$333</f>
        <v>0</v>
      </c>
      <c r="AD16" s="756">
        <f xml:space="preserve"> Stage1!AD$333</f>
        <v>0</v>
      </c>
      <c r="AE16" s="756">
        <f xml:space="preserve"> Stage1!AE$333</f>
        <v>0</v>
      </c>
      <c r="AF16" s="756">
        <f xml:space="preserve"> Stage1!AF$333</f>
        <v>0</v>
      </c>
      <c r="AG16" s="756">
        <f xml:space="preserve"> Stage1!AG$333</f>
        <v>0</v>
      </c>
      <c r="AH16" s="756">
        <f xml:space="preserve"> Stage1!AH$333</f>
        <v>0</v>
      </c>
      <c r="AI16" s="756">
        <f xml:space="preserve"> Stage1!AI$333</f>
        <v>0</v>
      </c>
      <c r="AJ16" s="756">
        <f xml:space="preserve"> Stage1!AJ$333</f>
        <v>0</v>
      </c>
      <c r="AK16" s="756">
        <f xml:space="preserve"> Stage1!AK$333</f>
        <v>0</v>
      </c>
      <c r="AL16" s="756">
        <f xml:space="preserve"> Stage1!AL$333</f>
        <v>0</v>
      </c>
      <c r="AM16" s="756">
        <f xml:space="preserve"> Stage1!AM$333</f>
        <v>0</v>
      </c>
      <c r="AN16" s="756">
        <f xml:space="preserve"> Stage1!AN$333</f>
        <v>0</v>
      </c>
      <c r="AO16" s="756">
        <f xml:space="preserve"> Stage1!AO$333</f>
        <v>0</v>
      </c>
      <c r="AP16" s="756">
        <f xml:space="preserve"> Stage1!AP$333</f>
        <v>0</v>
      </c>
      <c r="AQ16" s="756">
        <f xml:space="preserve"> Stage1!AQ$333</f>
        <v>0</v>
      </c>
      <c r="AR16" s="756">
        <f xml:space="preserve"> Stage1!AR$333</f>
        <v>0</v>
      </c>
      <c r="AS16" s="756">
        <f xml:space="preserve"> Stage1!AS$333</f>
        <v>0</v>
      </c>
      <c r="AT16" s="756">
        <f xml:space="preserve"> Stage1!AT$333</f>
        <v>0</v>
      </c>
      <c r="AU16" s="756">
        <f xml:space="preserve"> Stage1!AU$333</f>
        <v>0</v>
      </c>
      <c r="AV16" s="756">
        <f xml:space="preserve"> Stage1!AV$333</f>
        <v>0</v>
      </c>
      <c r="AW16" s="756">
        <f xml:space="preserve"> Stage1!AW$333</f>
        <v>0</v>
      </c>
      <c r="AX16" s="756">
        <f xml:space="preserve"> Stage1!AX$333</f>
        <v>0</v>
      </c>
      <c r="AY16" s="756">
        <f xml:space="preserve"> Stage1!AY$333</f>
        <v>0</v>
      </c>
      <c r="AZ16" s="756">
        <f xml:space="preserve"> Stage1!AZ$333</f>
        <v>0</v>
      </c>
      <c r="BA16" s="756">
        <f xml:space="preserve"> Stage1!BA$333</f>
        <v>0</v>
      </c>
      <c r="BB16" s="756">
        <f xml:space="preserve"> Stage1!BB$333</f>
        <v>0</v>
      </c>
      <c r="BC16" s="756">
        <f xml:space="preserve"> Stage1!BC$333</f>
        <v>0</v>
      </c>
      <c r="BD16" s="756">
        <f xml:space="preserve"> Stage1!BD$333</f>
        <v>0</v>
      </c>
      <c r="BE16" s="756">
        <f xml:space="preserve"> Stage1!BE$333</f>
        <v>0</v>
      </c>
      <c r="BF16" s="756">
        <f xml:space="preserve"> Stage1!BF$333</f>
        <v>0</v>
      </c>
      <c r="BG16" s="756">
        <f xml:space="preserve"> Stage1!BG$333</f>
        <v>0</v>
      </c>
      <c r="BH16" s="756">
        <f xml:space="preserve"> Stage1!BH$333</f>
        <v>0</v>
      </c>
    </row>
    <row r="17" spans="1:60" s="186" customFormat="1" ht="12.9" customHeight="1" x14ac:dyDescent="0.3">
      <c r="A17" s="761"/>
      <c r="B17" s="761"/>
      <c r="C17" s="762"/>
      <c r="D17" s="763"/>
      <c r="E17" s="574" t="str">
        <f xml:space="preserve"> C15</f>
        <v>Minimum Exploration Commitment</v>
      </c>
      <c r="F17" s="545"/>
      <c r="G17" s="570" t="s">
        <v>74</v>
      </c>
      <c r="H17" s="570"/>
      <c r="I17" s="764">
        <f xml:space="preserve"> SUM(K17:BH17)</f>
        <v>-42.448319999999995</v>
      </c>
      <c r="J17" s="574"/>
      <c r="K17" s="574">
        <f t="shared" ref="K17:AP17" si="0">IF(AND(J16=0,K16&lt;&gt;0),K16,0)</f>
        <v>0</v>
      </c>
      <c r="L17" s="574">
        <f t="shared" si="0"/>
        <v>0</v>
      </c>
      <c r="M17" s="574">
        <f t="shared" si="0"/>
        <v>0</v>
      </c>
      <c r="N17" s="574">
        <f t="shared" si="0"/>
        <v>-42.448319999999995</v>
      </c>
      <c r="O17" s="574">
        <f t="shared" si="0"/>
        <v>0</v>
      </c>
      <c r="P17" s="574">
        <f t="shared" si="0"/>
        <v>0</v>
      </c>
      <c r="Q17" s="574">
        <f t="shared" si="0"/>
        <v>0</v>
      </c>
      <c r="R17" s="574">
        <f t="shared" si="0"/>
        <v>0</v>
      </c>
      <c r="S17" s="574">
        <f t="shared" si="0"/>
        <v>0</v>
      </c>
      <c r="T17" s="574">
        <f t="shared" si="0"/>
        <v>0</v>
      </c>
      <c r="U17" s="574">
        <f t="shared" si="0"/>
        <v>0</v>
      </c>
      <c r="V17" s="574">
        <f t="shared" si="0"/>
        <v>0</v>
      </c>
      <c r="W17" s="574">
        <f t="shared" si="0"/>
        <v>0</v>
      </c>
      <c r="X17" s="574">
        <f t="shared" si="0"/>
        <v>0</v>
      </c>
      <c r="Y17" s="574">
        <f t="shared" si="0"/>
        <v>0</v>
      </c>
      <c r="Z17" s="574">
        <f t="shared" si="0"/>
        <v>0</v>
      </c>
      <c r="AA17" s="574">
        <f t="shared" si="0"/>
        <v>0</v>
      </c>
      <c r="AB17" s="574">
        <f t="shared" si="0"/>
        <v>0</v>
      </c>
      <c r="AC17" s="574">
        <f t="shared" si="0"/>
        <v>0</v>
      </c>
      <c r="AD17" s="574">
        <f t="shared" si="0"/>
        <v>0</v>
      </c>
      <c r="AE17" s="574">
        <f t="shared" si="0"/>
        <v>0</v>
      </c>
      <c r="AF17" s="574">
        <f t="shared" si="0"/>
        <v>0</v>
      </c>
      <c r="AG17" s="574">
        <f t="shared" si="0"/>
        <v>0</v>
      </c>
      <c r="AH17" s="574">
        <f t="shared" si="0"/>
        <v>0</v>
      </c>
      <c r="AI17" s="574">
        <f t="shared" si="0"/>
        <v>0</v>
      </c>
      <c r="AJ17" s="574">
        <f t="shared" si="0"/>
        <v>0</v>
      </c>
      <c r="AK17" s="574">
        <f t="shared" si="0"/>
        <v>0</v>
      </c>
      <c r="AL17" s="574">
        <f t="shared" si="0"/>
        <v>0</v>
      </c>
      <c r="AM17" s="574">
        <f t="shared" si="0"/>
        <v>0</v>
      </c>
      <c r="AN17" s="574">
        <f t="shared" si="0"/>
        <v>0</v>
      </c>
      <c r="AO17" s="574">
        <f t="shared" si="0"/>
        <v>0</v>
      </c>
      <c r="AP17" s="574">
        <f t="shared" si="0"/>
        <v>0</v>
      </c>
      <c r="AQ17" s="574">
        <f t="shared" ref="AQ17:BH17" si="1">IF(AND(AP16=0,AQ16&lt;&gt;0),AQ16,0)</f>
        <v>0</v>
      </c>
      <c r="AR17" s="574">
        <f t="shared" si="1"/>
        <v>0</v>
      </c>
      <c r="AS17" s="574">
        <f t="shared" si="1"/>
        <v>0</v>
      </c>
      <c r="AT17" s="574">
        <f t="shared" si="1"/>
        <v>0</v>
      </c>
      <c r="AU17" s="574">
        <f t="shared" si="1"/>
        <v>0</v>
      </c>
      <c r="AV17" s="574">
        <f t="shared" si="1"/>
        <v>0</v>
      </c>
      <c r="AW17" s="574">
        <f t="shared" si="1"/>
        <v>0</v>
      </c>
      <c r="AX17" s="574">
        <f t="shared" si="1"/>
        <v>0</v>
      </c>
      <c r="AY17" s="574">
        <f t="shared" si="1"/>
        <v>0</v>
      </c>
      <c r="AZ17" s="574">
        <f t="shared" si="1"/>
        <v>0</v>
      </c>
      <c r="BA17" s="574">
        <f t="shared" si="1"/>
        <v>0</v>
      </c>
      <c r="BB17" s="574">
        <f t="shared" si="1"/>
        <v>0</v>
      </c>
      <c r="BC17" s="574">
        <f t="shared" si="1"/>
        <v>0</v>
      </c>
      <c r="BD17" s="574">
        <f t="shared" si="1"/>
        <v>0</v>
      </c>
      <c r="BE17" s="574">
        <f t="shared" si="1"/>
        <v>0</v>
      </c>
      <c r="BF17" s="574">
        <f t="shared" si="1"/>
        <v>0</v>
      </c>
      <c r="BG17" s="574">
        <f t="shared" si="1"/>
        <v>0</v>
      </c>
      <c r="BH17" s="574">
        <f t="shared" si="1"/>
        <v>0</v>
      </c>
    </row>
    <row r="18" spans="1:60" s="186" customFormat="1" ht="12.9" customHeight="1" x14ac:dyDescent="0.3">
      <c r="A18" s="761"/>
      <c r="B18" s="761"/>
      <c r="C18" s="762"/>
      <c r="D18" s="763"/>
      <c r="E18" s="574"/>
      <c r="F18" s="545"/>
      <c r="G18" s="570"/>
      <c r="H18" s="570"/>
      <c r="I18" s="764"/>
      <c r="J18" s="574"/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  <c r="AQ18" s="574"/>
      <c r="AR18" s="574"/>
      <c r="AS18" s="574"/>
      <c r="AT18" s="574"/>
      <c r="AU18" s="574"/>
      <c r="AV18" s="574"/>
      <c r="AW18" s="574"/>
      <c r="AX18" s="574"/>
      <c r="AY18" s="574"/>
      <c r="AZ18" s="574"/>
      <c r="BA18" s="574"/>
      <c r="BB18" s="574"/>
      <c r="BC18" s="574"/>
      <c r="BD18" s="574"/>
      <c r="BE18" s="574"/>
      <c r="BF18" s="574"/>
      <c r="BG18" s="574"/>
      <c r="BH18" s="574"/>
    </row>
    <row r="19" spans="1:60" s="186" customFormat="1" ht="12.9" customHeight="1" x14ac:dyDescent="0.3">
      <c r="A19" s="761"/>
      <c r="B19" s="761"/>
      <c r="C19" s="762" t="s">
        <v>821</v>
      </c>
      <c r="D19" s="763"/>
      <c r="E19" s="574"/>
      <c r="F19" s="545"/>
      <c r="G19" s="570"/>
      <c r="H19" s="570"/>
      <c r="I19" s="764"/>
      <c r="J19" s="574"/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  <c r="AQ19" s="574"/>
      <c r="AR19" s="574"/>
      <c r="AS19" s="574"/>
      <c r="AT19" s="574"/>
      <c r="AU19" s="574"/>
      <c r="AV19" s="574"/>
      <c r="AW19" s="574"/>
      <c r="AX19" s="574"/>
      <c r="AY19" s="574"/>
      <c r="AZ19" s="574"/>
      <c r="BA19" s="574"/>
      <c r="BB19" s="574"/>
      <c r="BC19" s="574"/>
      <c r="BD19" s="574"/>
      <c r="BE19" s="574"/>
      <c r="BF19" s="574"/>
      <c r="BG19" s="574"/>
      <c r="BH19" s="574"/>
    </row>
    <row r="20" spans="1:60" s="186" customFormat="1" ht="12.9" customHeight="1" x14ac:dyDescent="0.3">
      <c r="A20" s="753"/>
      <c r="B20" s="753"/>
      <c r="C20" s="754"/>
      <c r="D20" s="755"/>
      <c r="E20" s="570" t="str">
        <f t="shared" ref="E20:AJ20" si="2" xml:space="preserve"> E$17</f>
        <v>Minimum Exploration Commitment</v>
      </c>
      <c r="F20" s="570">
        <f t="shared" si="2"/>
        <v>0</v>
      </c>
      <c r="G20" s="570" t="str">
        <f t="shared" si="2"/>
        <v>$ mn</v>
      </c>
      <c r="H20" s="570">
        <f t="shared" si="2"/>
        <v>0</v>
      </c>
      <c r="I20" s="570">
        <f t="shared" si="2"/>
        <v>-42.448319999999995</v>
      </c>
      <c r="J20" s="570">
        <f t="shared" si="2"/>
        <v>0</v>
      </c>
      <c r="K20" s="570">
        <f t="shared" si="2"/>
        <v>0</v>
      </c>
      <c r="L20" s="570">
        <f t="shared" si="2"/>
        <v>0</v>
      </c>
      <c r="M20" s="570">
        <f t="shared" si="2"/>
        <v>0</v>
      </c>
      <c r="N20" s="570">
        <f t="shared" si="2"/>
        <v>-42.448319999999995</v>
      </c>
      <c r="O20" s="570">
        <f t="shared" si="2"/>
        <v>0</v>
      </c>
      <c r="P20" s="570">
        <f t="shared" si="2"/>
        <v>0</v>
      </c>
      <c r="Q20" s="570">
        <f t="shared" si="2"/>
        <v>0</v>
      </c>
      <c r="R20" s="570">
        <f t="shared" si="2"/>
        <v>0</v>
      </c>
      <c r="S20" s="570">
        <f t="shared" si="2"/>
        <v>0</v>
      </c>
      <c r="T20" s="570">
        <f t="shared" si="2"/>
        <v>0</v>
      </c>
      <c r="U20" s="570">
        <f t="shared" si="2"/>
        <v>0</v>
      </c>
      <c r="V20" s="570">
        <f t="shared" si="2"/>
        <v>0</v>
      </c>
      <c r="W20" s="570">
        <f t="shared" si="2"/>
        <v>0</v>
      </c>
      <c r="X20" s="570">
        <f t="shared" si="2"/>
        <v>0</v>
      </c>
      <c r="Y20" s="570">
        <f t="shared" si="2"/>
        <v>0</v>
      </c>
      <c r="Z20" s="570">
        <f t="shared" si="2"/>
        <v>0</v>
      </c>
      <c r="AA20" s="570">
        <f t="shared" si="2"/>
        <v>0</v>
      </c>
      <c r="AB20" s="570">
        <f t="shared" si="2"/>
        <v>0</v>
      </c>
      <c r="AC20" s="570">
        <f t="shared" si="2"/>
        <v>0</v>
      </c>
      <c r="AD20" s="570">
        <f t="shared" si="2"/>
        <v>0</v>
      </c>
      <c r="AE20" s="570">
        <f t="shared" si="2"/>
        <v>0</v>
      </c>
      <c r="AF20" s="570">
        <f t="shared" si="2"/>
        <v>0</v>
      </c>
      <c r="AG20" s="570">
        <f t="shared" si="2"/>
        <v>0</v>
      </c>
      <c r="AH20" s="570">
        <f t="shared" si="2"/>
        <v>0</v>
      </c>
      <c r="AI20" s="570">
        <f t="shared" si="2"/>
        <v>0</v>
      </c>
      <c r="AJ20" s="570">
        <f t="shared" si="2"/>
        <v>0</v>
      </c>
      <c r="AK20" s="570">
        <f t="shared" ref="AK20:BH20" si="3" xml:space="preserve"> AK$17</f>
        <v>0</v>
      </c>
      <c r="AL20" s="570">
        <f t="shared" si="3"/>
        <v>0</v>
      </c>
      <c r="AM20" s="570">
        <f t="shared" si="3"/>
        <v>0</v>
      </c>
      <c r="AN20" s="570">
        <f t="shared" si="3"/>
        <v>0</v>
      </c>
      <c r="AO20" s="570">
        <f t="shared" si="3"/>
        <v>0</v>
      </c>
      <c r="AP20" s="570">
        <f t="shared" si="3"/>
        <v>0</v>
      </c>
      <c r="AQ20" s="570">
        <f t="shared" si="3"/>
        <v>0</v>
      </c>
      <c r="AR20" s="570">
        <f t="shared" si="3"/>
        <v>0</v>
      </c>
      <c r="AS20" s="570">
        <f t="shared" si="3"/>
        <v>0</v>
      </c>
      <c r="AT20" s="570">
        <f t="shared" si="3"/>
        <v>0</v>
      </c>
      <c r="AU20" s="570">
        <f t="shared" si="3"/>
        <v>0</v>
      </c>
      <c r="AV20" s="570">
        <f t="shared" si="3"/>
        <v>0</v>
      </c>
      <c r="AW20" s="570">
        <f t="shared" si="3"/>
        <v>0</v>
      </c>
      <c r="AX20" s="570">
        <f t="shared" si="3"/>
        <v>0</v>
      </c>
      <c r="AY20" s="570">
        <f t="shared" si="3"/>
        <v>0</v>
      </c>
      <c r="AZ20" s="570">
        <f t="shared" si="3"/>
        <v>0</v>
      </c>
      <c r="BA20" s="570">
        <f t="shared" si="3"/>
        <v>0</v>
      </c>
      <c r="BB20" s="570">
        <f t="shared" si="3"/>
        <v>0</v>
      </c>
      <c r="BC20" s="570">
        <f t="shared" si="3"/>
        <v>0</v>
      </c>
      <c r="BD20" s="570">
        <f t="shared" si="3"/>
        <v>0</v>
      </c>
      <c r="BE20" s="570">
        <f t="shared" si="3"/>
        <v>0</v>
      </c>
      <c r="BF20" s="570">
        <f t="shared" si="3"/>
        <v>0</v>
      </c>
      <c r="BG20" s="570">
        <f t="shared" si="3"/>
        <v>0</v>
      </c>
      <c r="BH20" s="570">
        <f t="shared" si="3"/>
        <v>0</v>
      </c>
    </row>
    <row r="21" spans="1:60" s="186" customFormat="1" ht="12.9" customHeight="1" x14ac:dyDescent="0.3">
      <c r="A21" s="753"/>
      <c r="B21" s="753"/>
      <c r="C21" s="754"/>
      <c r="D21" s="755"/>
      <c r="E21" s="619" t="str">
        <f xml:space="preserve"> 'Time&amp;Esc'!E$120</f>
        <v>Discount index (nominal) - Contract Signature forwards</v>
      </c>
      <c r="F21" s="619">
        <f xml:space="preserve"> 'Time&amp;Esc'!F$120</f>
        <v>0</v>
      </c>
      <c r="G21" s="619" t="str">
        <f xml:space="preserve"> 'Time&amp;Esc'!G$120</f>
        <v>index</v>
      </c>
      <c r="H21" s="619">
        <f xml:space="preserve"> 'Time&amp;Esc'!H$120</f>
        <v>0</v>
      </c>
      <c r="I21" s="619">
        <f xml:space="preserve"> 'Time&amp;Esc'!I$120</f>
        <v>0</v>
      </c>
      <c r="J21" s="619">
        <f xml:space="preserve"> 'Time&amp;Esc'!J$120</f>
        <v>0</v>
      </c>
      <c r="K21" s="619">
        <f xml:space="preserve"> 'Time&amp;Esc'!K$120</f>
        <v>1</v>
      </c>
      <c r="L21" s="619">
        <f xml:space="preserve"> 'Time&amp;Esc'!L$120</f>
        <v>1</v>
      </c>
      <c r="M21" s="619">
        <f xml:space="preserve"> 'Time&amp;Esc'!M$120</f>
        <v>1.0999999999999999</v>
      </c>
      <c r="N21" s="619">
        <f xml:space="preserve"> 'Time&amp;Esc'!N$120</f>
        <v>1.2099999999999997</v>
      </c>
      <c r="O21" s="619">
        <f xml:space="preserve"> 'Time&amp;Esc'!O$120</f>
        <v>1.3309999999999995</v>
      </c>
      <c r="P21" s="619">
        <f xml:space="preserve"> 'Time&amp;Esc'!P$120</f>
        <v>1.4640999999999993</v>
      </c>
      <c r="Q21" s="619">
        <f xml:space="preserve"> 'Time&amp;Esc'!Q$120</f>
        <v>1.610509999999999</v>
      </c>
      <c r="R21" s="619">
        <f xml:space="preserve"> 'Time&amp;Esc'!R$120</f>
        <v>1.7715609999999988</v>
      </c>
      <c r="S21" s="619">
        <f xml:space="preserve"> 'Time&amp;Esc'!S$120</f>
        <v>1.9487170999999983</v>
      </c>
      <c r="T21" s="619">
        <f xml:space="preserve"> 'Time&amp;Esc'!T$120</f>
        <v>2.143588809999998</v>
      </c>
      <c r="U21" s="619">
        <f xml:space="preserve"> 'Time&amp;Esc'!U$120</f>
        <v>2.3579476909999975</v>
      </c>
      <c r="V21" s="619">
        <f xml:space="preserve"> 'Time&amp;Esc'!V$120</f>
        <v>2.593742460099997</v>
      </c>
      <c r="W21" s="619">
        <f xml:space="preserve"> 'Time&amp;Esc'!W$120</f>
        <v>2.8531167061099962</v>
      </c>
      <c r="X21" s="619">
        <f xml:space="preserve"> 'Time&amp;Esc'!X$120</f>
        <v>3.1384283767209955</v>
      </c>
      <c r="Y21" s="619">
        <f xml:space="preserve"> 'Time&amp;Esc'!Y$120</f>
        <v>3.4522712143930945</v>
      </c>
      <c r="Z21" s="619">
        <f xml:space="preserve"> 'Time&amp;Esc'!Z$120</f>
        <v>3.7974983358324041</v>
      </c>
      <c r="AA21" s="619">
        <f xml:space="preserve"> 'Time&amp;Esc'!AA$120</f>
        <v>4.1772481694156438</v>
      </c>
      <c r="AB21" s="619">
        <f xml:space="preserve"> 'Time&amp;Esc'!AB$120</f>
        <v>4.5949729863572077</v>
      </c>
      <c r="AC21" s="619">
        <f xml:space="preserve"> 'Time&amp;Esc'!AC$120</f>
        <v>5.0544702849929282</v>
      </c>
      <c r="AD21" s="619">
        <f xml:space="preserve"> 'Time&amp;Esc'!AD$120</f>
        <v>5.5599173134922202</v>
      </c>
      <c r="AE21" s="619">
        <f xml:space="preserve"> 'Time&amp;Esc'!AE$120</f>
        <v>6.115909044841441</v>
      </c>
      <c r="AF21" s="619">
        <f xml:space="preserve"> 'Time&amp;Esc'!AF$120</f>
        <v>6.7274999493255843</v>
      </c>
      <c r="AG21" s="619">
        <f xml:space="preserve"> 'Time&amp;Esc'!AG$120</f>
        <v>7.4002499442581424</v>
      </c>
      <c r="AH21" s="619">
        <f xml:space="preserve"> 'Time&amp;Esc'!AH$120</f>
        <v>8.1402749386839552</v>
      </c>
      <c r="AI21" s="619">
        <f xml:space="preserve"> 'Time&amp;Esc'!AI$120</f>
        <v>8.9543024325523497</v>
      </c>
      <c r="AJ21" s="619">
        <f xml:space="preserve"> 'Time&amp;Esc'!AJ$120</f>
        <v>9.8497326758075836</v>
      </c>
      <c r="AK21" s="619">
        <f xml:space="preserve"> 'Time&amp;Esc'!AK$120</f>
        <v>10.834705943388341</v>
      </c>
      <c r="AL21" s="619">
        <f xml:space="preserve"> 'Time&amp;Esc'!AL$120</f>
        <v>11.918176537727174</v>
      </c>
      <c r="AM21" s="619">
        <f xml:space="preserve"> 'Time&amp;Esc'!AM$120</f>
        <v>13.10999419149989</v>
      </c>
      <c r="AN21" s="619">
        <f xml:space="preserve"> 'Time&amp;Esc'!AN$120</f>
        <v>14.420993610649877</v>
      </c>
      <c r="AO21" s="619">
        <f xml:space="preserve"> 'Time&amp;Esc'!AO$120</f>
        <v>15.863092971714861</v>
      </c>
      <c r="AP21" s="619">
        <f xml:space="preserve"> 'Time&amp;Esc'!AP$120</f>
        <v>17.449402268886349</v>
      </c>
      <c r="AQ21" s="619">
        <f xml:space="preserve"> 'Time&amp;Esc'!AQ$120</f>
        <v>19.194342495774979</v>
      </c>
      <c r="AR21" s="619">
        <f xml:space="preserve"> 'Time&amp;Esc'!AR$120</f>
        <v>21.113776745352475</v>
      </c>
      <c r="AS21" s="619">
        <f xml:space="preserve"> 'Time&amp;Esc'!AS$120</f>
        <v>23.225154419887719</v>
      </c>
      <c r="AT21" s="619">
        <f xml:space="preserve"> 'Time&amp;Esc'!AT$120</f>
        <v>25.547669861876489</v>
      </c>
      <c r="AU21" s="619">
        <f xml:space="preserve"> 'Time&amp;Esc'!AU$120</f>
        <v>28.102436848064134</v>
      </c>
      <c r="AV21" s="619">
        <f xml:space="preserve"> 'Time&amp;Esc'!AV$120</f>
        <v>30.912680532870542</v>
      </c>
      <c r="AW21" s="619">
        <f xml:space="preserve"> 'Time&amp;Esc'!AW$120</f>
        <v>34.003948586157591</v>
      </c>
      <c r="AX21" s="619">
        <f xml:space="preserve"> 'Time&amp;Esc'!AX$120</f>
        <v>37.404343444773353</v>
      </c>
      <c r="AY21" s="619">
        <f xml:space="preserve"> 'Time&amp;Esc'!AY$120</f>
        <v>41.144777789250675</v>
      </c>
      <c r="AZ21" s="619">
        <f xml:space="preserve"> 'Time&amp;Esc'!AZ$120</f>
        <v>45.259255568175739</v>
      </c>
      <c r="BA21" s="619">
        <f xml:space="preserve"> 'Time&amp;Esc'!BA$120</f>
        <v>49.785181124993308</v>
      </c>
      <c r="BB21" s="619">
        <f xml:space="preserve"> 'Time&amp;Esc'!BB$120</f>
        <v>54.763699237492638</v>
      </c>
      <c r="BC21" s="619">
        <f xml:space="preserve"> 'Time&amp;Esc'!BC$120</f>
        <v>60.240069161241891</v>
      </c>
      <c r="BD21" s="619">
        <f xml:space="preserve"> 'Time&amp;Esc'!BD$120</f>
        <v>66.26407607736607</v>
      </c>
      <c r="BE21" s="619">
        <f xml:space="preserve"> 'Time&amp;Esc'!BE$120</f>
        <v>72.890483685102666</v>
      </c>
      <c r="BF21" s="619">
        <f xml:space="preserve"> 'Time&amp;Esc'!BF$120</f>
        <v>80.179532053612931</v>
      </c>
      <c r="BG21" s="619">
        <f xml:space="preserve"> 'Time&amp;Esc'!BG$120</f>
        <v>88.197485258974211</v>
      </c>
      <c r="BH21" s="619">
        <f xml:space="preserve"> 'Time&amp;Esc'!BH$120</f>
        <v>97.017233784871621</v>
      </c>
    </row>
    <row r="22" spans="1:60" s="184" customFormat="1" ht="12.9" customHeight="1" x14ac:dyDescent="0.3">
      <c r="A22" s="753"/>
      <c r="B22" s="753"/>
      <c r="C22" s="754"/>
      <c r="D22" s="755"/>
      <c r="E22" s="570" t="s">
        <v>822</v>
      </c>
      <c r="F22" s="570"/>
      <c r="G22" s="570" t="s">
        <v>74</v>
      </c>
      <c r="H22" s="570"/>
      <c r="I22" s="570">
        <f xml:space="preserve"> SUM(K22:BH22)</f>
        <v>-35.081256198347113</v>
      </c>
      <c r="J22" s="570"/>
      <c r="K22" s="570">
        <f t="shared" ref="K22:AP22" si="4" xml:space="preserve"> K20 / K21</f>
        <v>0</v>
      </c>
      <c r="L22" s="570">
        <f t="shared" si="4"/>
        <v>0</v>
      </c>
      <c r="M22" s="570">
        <f t="shared" si="4"/>
        <v>0</v>
      </c>
      <c r="N22" s="570">
        <f t="shared" si="4"/>
        <v>-35.081256198347113</v>
      </c>
      <c r="O22" s="570">
        <f t="shared" si="4"/>
        <v>0</v>
      </c>
      <c r="P22" s="570">
        <f t="shared" si="4"/>
        <v>0</v>
      </c>
      <c r="Q22" s="570">
        <f t="shared" si="4"/>
        <v>0</v>
      </c>
      <c r="R22" s="570">
        <f t="shared" si="4"/>
        <v>0</v>
      </c>
      <c r="S22" s="570">
        <f t="shared" si="4"/>
        <v>0</v>
      </c>
      <c r="T22" s="570">
        <f t="shared" si="4"/>
        <v>0</v>
      </c>
      <c r="U22" s="570">
        <f t="shared" si="4"/>
        <v>0</v>
      </c>
      <c r="V22" s="570">
        <f t="shared" si="4"/>
        <v>0</v>
      </c>
      <c r="W22" s="570">
        <f t="shared" si="4"/>
        <v>0</v>
      </c>
      <c r="X22" s="570">
        <f t="shared" si="4"/>
        <v>0</v>
      </c>
      <c r="Y22" s="570">
        <f t="shared" si="4"/>
        <v>0</v>
      </c>
      <c r="Z22" s="570">
        <f t="shared" si="4"/>
        <v>0</v>
      </c>
      <c r="AA22" s="570">
        <f t="shared" si="4"/>
        <v>0</v>
      </c>
      <c r="AB22" s="570">
        <f t="shared" si="4"/>
        <v>0</v>
      </c>
      <c r="AC22" s="570">
        <f t="shared" si="4"/>
        <v>0</v>
      </c>
      <c r="AD22" s="570">
        <f t="shared" si="4"/>
        <v>0</v>
      </c>
      <c r="AE22" s="570">
        <f t="shared" si="4"/>
        <v>0</v>
      </c>
      <c r="AF22" s="570">
        <f t="shared" si="4"/>
        <v>0</v>
      </c>
      <c r="AG22" s="570">
        <f t="shared" si="4"/>
        <v>0</v>
      </c>
      <c r="AH22" s="570">
        <f t="shared" si="4"/>
        <v>0</v>
      </c>
      <c r="AI22" s="570">
        <f t="shared" si="4"/>
        <v>0</v>
      </c>
      <c r="AJ22" s="570">
        <f t="shared" si="4"/>
        <v>0</v>
      </c>
      <c r="AK22" s="570">
        <f t="shared" si="4"/>
        <v>0</v>
      </c>
      <c r="AL22" s="570">
        <f t="shared" si="4"/>
        <v>0</v>
      </c>
      <c r="AM22" s="570">
        <f t="shared" si="4"/>
        <v>0</v>
      </c>
      <c r="AN22" s="570">
        <f t="shared" si="4"/>
        <v>0</v>
      </c>
      <c r="AO22" s="570">
        <f t="shared" si="4"/>
        <v>0</v>
      </c>
      <c r="AP22" s="570">
        <f t="shared" si="4"/>
        <v>0</v>
      </c>
      <c r="AQ22" s="570">
        <f t="shared" ref="AQ22:BH22" si="5" xml:space="preserve"> AQ20 / AQ21</f>
        <v>0</v>
      </c>
      <c r="AR22" s="570">
        <f t="shared" si="5"/>
        <v>0</v>
      </c>
      <c r="AS22" s="570">
        <f t="shared" si="5"/>
        <v>0</v>
      </c>
      <c r="AT22" s="570">
        <f t="shared" si="5"/>
        <v>0</v>
      </c>
      <c r="AU22" s="570">
        <f t="shared" si="5"/>
        <v>0</v>
      </c>
      <c r="AV22" s="570">
        <f t="shared" si="5"/>
        <v>0</v>
      </c>
      <c r="AW22" s="570">
        <f t="shared" si="5"/>
        <v>0</v>
      </c>
      <c r="AX22" s="570">
        <f t="shared" si="5"/>
        <v>0</v>
      </c>
      <c r="AY22" s="570">
        <f t="shared" si="5"/>
        <v>0</v>
      </c>
      <c r="AZ22" s="570">
        <f t="shared" si="5"/>
        <v>0</v>
      </c>
      <c r="BA22" s="570">
        <f t="shared" si="5"/>
        <v>0</v>
      </c>
      <c r="BB22" s="570">
        <f t="shared" si="5"/>
        <v>0</v>
      </c>
      <c r="BC22" s="570">
        <f t="shared" si="5"/>
        <v>0</v>
      </c>
      <c r="BD22" s="570">
        <f t="shared" si="5"/>
        <v>0</v>
      </c>
      <c r="BE22" s="570">
        <f t="shared" si="5"/>
        <v>0</v>
      </c>
      <c r="BF22" s="570">
        <f t="shared" si="5"/>
        <v>0</v>
      </c>
      <c r="BG22" s="570">
        <f t="shared" si="5"/>
        <v>0</v>
      </c>
      <c r="BH22" s="570">
        <f t="shared" si="5"/>
        <v>0</v>
      </c>
    </row>
    <row r="23" spans="1:60" s="184" customFormat="1" ht="12.9" customHeight="1" x14ac:dyDescent="0.3">
      <c r="A23" s="753"/>
      <c r="B23" s="753"/>
      <c r="C23" s="754"/>
      <c r="D23" s="755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</row>
    <row r="24" spans="1:60" s="186" customFormat="1" ht="12.9" customHeight="1" x14ac:dyDescent="0.3">
      <c r="A24" s="753"/>
      <c r="B24" s="753"/>
      <c r="C24" s="754"/>
      <c r="D24" s="755"/>
      <c r="E24" s="570" t="str">
        <f t="shared" ref="E24:AJ24" si="6" xml:space="preserve"> E$13</f>
        <v>Exploration Chance of Failure</v>
      </c>
      <c r="F24" s="545">
        <f t="shared" si="6"/>
        <v>0.8</v>
      </c>
      <c r="G24" s="570" t="str">
        <f t="shared" si="6"/>
        <v>%</v>
      </c>
      <c r="H24" s="570">
        <f t="shared" si="6"/>
        <v>0</v>
      </c>
      <c r="I24" s="570">
        <f t="shared" si="6"/>
        <v>0</v>
      </c>
      <c r="J24" s="570">
        <f t="shared" si="6"/>
        <v>0</v>
      </c>
      <c r="K24" s="570">
        <f t="shared" si="6"/>
        <v>0</v>
      </c>
      <c r="L24" s="570">
        <f t="shared" si="6"/>
        <v>0</v>
      </c>
      <c r="M24" s="570">
        <f t="shared" si="6"/>
        <v>0</v>
      </c>
      <c r="N24" s="570">
        <f t="shared" si="6"/>
        <v>0</v>
      </c>
      <c r="O24" s="570">
        <f t="shared" si="6"/>
        <v>0</v>
      </c>
      <c r="P24" s="570">
        <f t="shared" si="6"/>
        <v>0</v>
      </c>
      <c r="Q24" s="570">
        <f t="shared" si="6"/>
        <v>0</v>
      </c>
      <c r="R24" s="570">
        <f t="shared" si="6"/>
        <v>0</v>
      </c>
      <c r="S24" s="570">
        <f t="shared" si="6"/>
        <v>0</v>
      </c>
      <c r="T24" s="570">
        <f t="shared" si="6"/>
        <v>0</v>
      </c>
      <c r="U24" s="570">
        <f t="shared" si="6"/>
        <v>0</v>
      </c>
      <c r="V24" s="570">
        <f t="shared" si="6"/>
        <v>0</v>
      </c>
      <c r="W24" s="570">
        <f t="shared" si="6"/>
        <v>0</v>
      </c>
      <c r="X24" s="570">
        <f t="shared" si="6"/>
        <v>0</v>
      </c>
      <c r="Y24" s="570">
        <f t="shared" si="6"/>
        <v>0</v>
      </c>
      <c r="Z24" s="570">
        <f t="shared" si="6"/>
        <v>0</v>
      </c>
      <c r="AA24" s="570">
        <f t="shared" si="6"/>
        <v>0</v>
      </c>
      <c r="AB24" s="570">
        <f t="shared" si="6"/>
        <v>0</v>
      </c>
      <c r="AC24" s="570">
        <f t="shared" si="6"/>
        <v>0</v>
      </c>
      <c r="AD24" s="570">
        <f t="shared" si="6"/>
        <v>0</v>
      </c>
      <c r="AE24" s="570">
        <f t="shared" si="6"/>
        <v>0</v>
      </c>
      <c r="AF24" s="570">
        <f t="shared" si="6"/>
        <v>0</v>
      </c>
      <c r="AG24" s="570">
        <f t="shared" si="6"/>
        <v>0</v>
      </c>
      <c r="AH24" s="570">
        <f t="shared" si="6"/>
        <v>0</v>
      </c>
      <c r="AI24" s="570">
        <f t="shared" si="6"/>
        <v>0</v>
      </c>
      <c r="AJ24" s="570">
        <f t="shared" si="6"/>
        <v>0</v>
      </c>
      <c r="AK24" s="570">
        <f t="shared" ref="AK24:BH24" si="7" xml:space="preserve"> AK$13</f>
        <v>0</v>
      </c>
      <c r="AL24" s="570">
        <f t="shared" si="7"/>
        <v>0</v>
      </c>
      <c r="AM24" s="570">
        <f t="shared" si="7"/>
        <v>0</v>
      </c>
      <c r="AN24" s="570">
        <f t="shared" si="7"/>
        <v>0</v>
      </c>
      <c r="AO24" s="570">
        <f t="shared" si="7"/>
        <v>0</v>
      </c>
      <c r="AP24" s="570">
        <f t="shared" si="7"/>
        <v>0</v>
      </c>
      <c r="AQ24" s="570">
        <f t="shared" si="7"/>
        <v>0</v>
      </c>
      <c r="AR24" s="570">
        <f t="shared" si="7"/>
        <v>0</v>
      </c>
      <c r="AS24" s="570">
        <f t="shared" si="7"/>
        <v>0</v>
      </c>
      <c r="AT24" s="570">
        <f t="shared" si="7"/>
        <v>0</v>
      </c>
      <c r="AU24" s="570">
        <f t="shared" si="7"/>
        <v>0</v>
      </c>
      <c r="AV24" s="570">
        <f t="shared" si="7"/>
        <v>0</v>
      </c>
      <c r="AW24" s="570">
        <f t="shared" si="7"/>
        <v>0</v>
      </c>
      <c r="AX24" s="570">
        <f t="shared" si="7"/>
        <v>0</v>
      </c>
      <c r="AY24" s="570">
        <f t="shared" si="7"/>
        <v>0</v>
      </c>
      <c r="AZ24" s="570">
        <f t="shared" si="7"/>
        <v>0</v>
      </c>
      <c r="BA24" s="570">
        <f t="shared" si="7"/>
        <v>0</v>
      </c>
      <c r="BB24" s="570">
        <f t="shared" si="7"/>
        <v>0</v>
      </c>
      <c r="BC24" s="570">
        <f t="shared" si="7"/>
        <v>0</v>
      </c>
      <c r="BD24" s="570">
        <f t="shared" si="7"/>
        <v>0</v>
      </c>
      <c r="BE24" s="570">
        <f t="shared" si="7"/>
        <v>0</v>
      </c>
      <c r="BF24" s="570">
        <f t="shared" si="7"/>
        <v>0</v>
      </c>
      <c r="BG24" s="570">
        <f t="shared" si="7"/>
        <v>0</v>
      </c>
      <c r="BH24" s="570">
        <f t="shared" si="7"/>
        <v>0</v>
      </c>
    </row>
    <row r="25" spans="1:60" s="184" customFormat="1" ht="12.9" customHeight="1" x14ac:dyDescent="0.3">
      <c r="A25" s="753"/>
      <c r="B25" s="753"/>
      <c r="C25" s="754"/>
      <c r="D25" s="755"/>
      <c r="E25" s="570" t="str">
        <f xml:space="preserve"> C19</f>
        <v>EMV of Exploration Failure</v>
      </c>
      <c r="F25" s="570">
        <f xml:space="preserve"> F24 * SUM(K22:BH22)</f>
        <v>-28.06500495867769</v>
      </c>
      <c r="G25" s="570" t="s">
        <v>74</v>
      </c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</row>
    <row r="26" spans="1:60" s="186" customFormat="1" ht="12.9" customHeight="1" x14ac:dyDescent="0.3">
      <c r="A26" s="753"/>
      <c r="B26" s="753"/>
      <c r="C26" s="754"/>
      <c r="D26" s="755"/>
      <c r="E26" s="574"/>
      <c r="F26" s="758"/>
      <c r="G26" s="576"/>
      <c r="H26" s="576"/>
      <c r="I26" s="758"/>
      <c r="J26" s="759"/>
      <c r="K26" s="759"/>
      <c r="L26" s="759"/>
      <c r="M26" s="759"/>
      <c r="N26" s="759"/>
      <c r="O26" s="759"/>
      <c r="P26" s="759"/>
      <c r="Q26" s="759"/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AZ26" s="759"/>
      <c r="BA26" s="759"/>
      <c r="BB26" s="759"/>
      <c r="BC26" s="759"/>
      <c r="BD26" s="759"/>
      <c r="BE26" s="759"/>
      <c r="BF26" s="759"/>
      <c r="BG26" s="759"/>
      <c r="BH26" s="759"/>
    </row>
    <row r="27" spans="1:60" s="186" customFormat="1" ht="12.9" customHeight="1" x14ac:dyDescent="0.3">
      <c r="A27" s="761"/>
      <c r="B27" s="761"/>
      <c r="C27" s="762" t="s">
        <v>823</v>
      </c>
      <c r="D27" s="763"/>
      <c r="E27" s="574"/>
      <c r="F27" s="545"/>
      <c r="G27" s="570"/>
      <c r="H27" s="570"/>
      <c r="I27" s="764"/>
      <c r="J27" s="574"/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  <c r="AQ27" s="574"/>
      <c r="AR27" s="574"/>
      <c r="AS27" s="574"/>
      <c r="AT27" s="574"/>
      <c r="AU27" s="574"/>
      <c r="AV27" s="574"/>
      <c r="AW27" s="574"/>
      <c r="AX27" s="574"/>
      <c r="AY27" s="574"/>
      <c r="AZ27" s="574"/>
      <c r="BA27" s="574"/>
      <c r="BB27" s="574"/>
      <c r="BC27" s="574"/>
      <c r="BD27" s="574"/>
      <c r="BE27" s="574"/>
      <c r="BF27" s="574"/>
      <c r="BG27" s="574"/>
      <c r="BH27" s="574"/>
    </row>
    <row r="28" spans="1:60" s="186" customFormat="1" ht="12.9" customHeight="1" x14ac:dyDescent="0.3">
      <c r="A28" s="753"/>
      <c r="B28" s="753"/>
      <c r="C28" s="754"/>
      <c r="D28" s="755"/>
      <c r="E28" s="756" t="str">
        <f xml:space="preserve"> Stage2!E$430</f>
        <v>Cash flow - Contractor</v>
      </c>
      <c r="F28" s="756">
        <f xml:space="preserve"> Stage2!F$430</f>
        <v>0</v>
      </c>
      <c r="G28" s="756" t="str">
        <f xml:space="preserve"> Stage2!G$430</f>
        <v>$ mn</v>
      </c>
      <c r="H28" s="756">
        <f xml:space="preserve"> Stage2!H$430</f>
        <v>0</v>
      </c>
      <c r="I28" s="756">
        <f ca="1" xml:space="preserve"> Stage2!I$430</f>
        <v>10177.572314309808</v>
      </c>
      <c r="J28" s="756">
        <f xml:space="preserve"> Stage2!J$430</f>
        <v>0</v>
      </c>
      <c r="K28" s="756">
        <f ca="1" xml:space="preserve"> Stage2!K$430</f>
        <v>0</v>
      </c>
      <c r="L28" s="756">
        <f ca="1" xml:space="preserve"> Stage2!L$430</f>
        <v>0</v>
      </c>
      <c r="M28" s="756">
        <f ca="1" xml:space="preserve"> Stage2!M$430</f>
        <v>0</v>
      </c>
      <c r="N28" s="756">
        <f ca="1" xml:space="preserve"> Stage2!N$430</f>
        <v>-42.795607499999996</v>
      </c>
      <c r="O28" s="756">
        <f ca="1" xml:space="preserve"> Stage2!O$430</f>
        <v>-86.959224675000002</v>
      </c>
      <c r="P28" s="756">
        <f ca="1" xml:space="preserve"> Stage2!P$430</f>
        <v>-88.709348724750015</v>
      </c>
      <c r="Q28" s="756">
        <f ca="1" xml:space="preserve"> Stage2!Q$430</f>
        <v>-681.77307899117977</v>
      </c>
      <c r="R28" s="756">
        <f ca="1" xml:space="preserve"> Stage2!R$430</f>
        <v>-1042.7911879027549</v>
      </c>
      <c r="S28" s="756">
        <f ca="1" xml:space="preserve"> Stage2!S$430</f>
        <v>-1063.6681181671499</v>
      </c>
      <c r="T28" s="756">
        <f ca="1" xml:space="preserve"> Stage2!T$430</f>
        <v>-549.06019091229359</v>
      </c>
      <c r="U28" s="756">
        <f ca="1" xml:space="preserve"> Stage2!U$430</f>
        <v>577.74478791904892</v>
      </c>
      <c r="V28" s="756">
        <f ca="1" xml:space="preserve"> Stage2!V$430</f>
        <v>589.275250258028</v>
      </c>
      <c r="W28" s="756">
        <f ca="1" xml:space="preserve"> Stage2!W$430</f>
        <v>601.0351001728169</v>
      </c>
      <c r="X28" s="756">
        <f ca="1" xml:space="preserve"> Stage2!X$430</f>
        <v>613.02886433138281</v>
      </c>
      <c r="Y28" s="756">
        <f ca="1" xml:space="preserve"> Stage2!Y$430</f>
        <v>625.26115688087589</v>
      </c>
      <c r="Z28" s="756">
        <f ca="1" xml:space="preserve"> Stage2!Z$430</f>
        <v>628.90417267114913</v>
      </c>
      <c r="AA28" s="756">
        <f ca="1" xml:space="preserve"> Stage2!AA$430</f>
        <v>585.05304790124137</v>
      </c>
      <c r="AB28" s="756">
        <f ca="1" xml:space="preserve"> Stage2!AB$430</f>
        <v>594.27314949055926</v>
      </c>
      <c r="AC28" s="756">
        <f ca="1" xml:space="preserve"> Stage2!AC$430</f>
        <v>560.81650139657995</v>
      </c>
      <c r="AD28" s="756">
        <f ca="1" xml:space="preserve"> Stage2!AD$430</f>
        <v>476.75760404601255</v>
      </c>
      <c r="AE28" s="756">
        <f ca="1" xml:space="preserve"> Stage2!AE$430</f>
        <v>481.11939593457998</v>
      </c>
      <c r="AF28" s="756">
        <f ca="1" xml:space="preserve"> Stage2!AF$430</f>
        <v>485.41620730406282</v>
      </c>
      <c r="AG28" s="756">
        <f ca="1" xml:space="preserve"> Stage2!AG$430</f>
        <v>416.60820796689654</v>
      </c>
      <c r="AH28" s="756">
        <f ca="1" xml:space="preserve"> Stage2!AH$430</f>
        <v>404.64488744885392</v>
      </c>
      <c r="AI28" s="756">
        <f ca="1" xml:space="preserve"> Stage2!AI$430</f>
        <v>370.20009402733751</v>
      </c>
      <c r="AJ28" s="756">
        <f ca="1" xml:space="preserve"> Stage2!AJ$430</f>
        <v>372.26520980505614</v>
      </c>
      <c r="AK28" s="756">
        <f ca="1" xml:space="preserve"> Stage2!AK$430</f>
        <v>374.18416493887923</v>
      </c>
      <c r="AL28" s="756">
        <f ca="1" xml:space="preserve"> Stage2!AL$430</f>
        <v>375.95170267730504</v>
      </c>
      <c r="AM28" s="756">
        <f ca="1" xml:space="preserve"> Stage2!AM$430</f>
        <v>377.56323994069714</v>
      </c>
      <c r="AN28" s="756">
        <f ca="1" xml:space="preserve"> Stage2!AN$430</f>
        <v>379.01526241206386</v>
      </c>
      <c r="AO28" s="756">
        <f ca="1" xml:space="preserve"> Stage2!AO$430</f>
        <v>385.95331969707956</v>
      </c>
      <c r="AP28" s="756">
        <f ca="1" xml:space="preserve"> Stage2!AP$430</f>
        <v>394.51535279981181</v>
      </c>
      <c r="AQ28" s="756">
        <f ca="1" xml:space="preserve"> Stage2!AQ$430</f>
        <v>403.32143579702824</v>
      </c>
      <c r="AR28" s="756">
        <f ca="1" xml:space="preserve"> Stage2!AR$430</f>
        <v>412.40630936732708</v>
      </c>
      <c r="AS28" s="756">
        <f ca="1" xml:space="preserve"> Stage2!AS$430</f>
        <v>421.82823644443579</v>
      </c>
      <c r="AT28" s="756">
        <f ca="1" xml:space="preserve"> Stage2!AT$430</f>
        <v>431.70017831401702</v>
      </c>
      <c r="AU28" s="756">
        <f ca="1" xml:space="preserve"> Stage2!AU$430</f>
        <v>442.29876469947919</v>
      </c>
      <c r="AV28" s="756">
        <f ca="1" xml:space="preserve"> Stage2!AV$430</f>
        <v>454.71730808032413</v>
      </c>
      <c r="AW28" s="756">
        <f ca="1" xml:space="preserve"> Stage2!AW$430</f>
        <v>489.80868157566732</v>
      </c>
      <c r="AX28" s="756">
        <f ca="1" xml:space="preserve"> Stage2!AX$430</f>
        <v>7.6614768843417966</v>
      </c>
      <c r="AY28" s="756">
        <f ca="1" xml:space="preserve"> Stage2!AY$430</f>
        <v>0</v>
      </c>
      <c r="AZ28" s="756">
        <f ca="1" xml:space="preserve"> Stage2!AZ$430</f>
        <v>0</v>
      </c>
      <c r="BA28" s="756">
        <f ca="1" xml:space="preserve"> Stage2!BA$430</f>
        <v>0</v>
      </c>
      <c r="BB28" s="756">
        <f ca="1" xml:space="preserve"> Stage2!BB$430</f>
        <v>0</v>
      </c>
      <c r="BC28" s="756">
        <f ca="1" xml:space="preserve"> Stage2!BC$430</f>
        <v>0</v>
      </c>
      <c r="BD28" s="756">
        <f ca="1" xml:space="preserve"> Stage2!BD$430</f>
        <v>0</v>
      </c>
      <c r="BE28" s="756">
        <f ca="1" xml:space="preserve"> Stage2!BE$430</f>
        <v>0</v>
      </c>
      <c r="BF28" s="756">
        <f ca="1" xml:space="preserve"> Stage2!BF$430</f>
        <v>0</v>
      </c>
      <c r="BG28" s="756">
        <f ca="1" xml:space="preserve"> Stage2!BG$430</f>
        <v>0</v>
      </c>
      <c r="BH28" s="756">
        <f ca="1" xml:space="preserve"> Stage2!BH$430</f>
        <v>0</v>
      </c>
    </row>
    <row r="29" spans="1:60" s="186" customFormat="1" ht="12.9" customHeight="1" x14ac:dyDescent="0.3">
      <c r="A29" s="753"/>
      <c r="B29" s="753"/>
      <c r="C29" s="754"/>
      <c r="D29" s="755"/>
      <c r="E29" s="619" t="str">
        <f xml:space="preserve"> 'Time&amp;Esc'!E$120</f>
        <v>Discount index (nominal) - Contract Signature forwards</v>
      </c>
      <c r="F29" s="619">
        <f xml:space="preserve"> 'Time&amp;Esc'!F$120</f>
        <v>0</v>
      </c>
      <c r="G29" s="619" t="str">
        <f xml:space="preserve"> 'Time&amp;Esc'!G$120</f>
        <v>index</v>
      </c>
      <c r="H29" s="619">
        <f xml:space="preserve"> 'Time&amp;Esc'!H$120</f>
        <v>0</v>
      </c>
      <c r="I29" s="619">
        <f xml:space="preserve"> 'Time&amp;Esc'!I$120</f>
        <v>0</v>
      </c>
      <c r="J29" s="619">
        <f xml:space="preserve"> 'Time&amp;Esc'!J$120</f>
        <v>0</v>
      </c>
      <c r="K29" s="619">
        <f xml:space="preserve"> 'Time&amp;Esc'!K$120</f>
        <v>1</v>
      </c>
      <c r="L29" s="619">
        <f xml:space="preserve"> 'Time&amp;Esc'!L$120</f>
        <v>1</v>
      </c>
      <c r="M29" s="619">
        <f xml:space="preserve"> 'Time&amp;Esc'!M$120</f>
        <v>1.0999999999999999</v>
      </c>
      <c r="N29" s="619">
        <f xml:space="preserve"> 'Time&amp;Esc'!N$120</f>
        <v>1.2099999999999997</v>
      </c>
      <c r="O29" s="619">
        <f xml:space="preserve"> 'Time&amp;Esc'!O$120</f>
        <v>1.3309999999999995</v>
      </c>
      <c r="P29" s="619">
        <f xml:space="preserve"> 'Time&amp;Esc'!P$120</f>
        <v>1.4640999999999993</v>
      </c>
      <c r="Q29" s="619">
        <f xml:space="preserve"> 'Time&amp;Esc'!Q$120</f>
        <v>1.610509999999999</v>
      </c>
      <c r="R29" s="619">
        <f xml:space="preserve"> 'Time&amp;Esc'!R$120</f>
        <v>1.7715609999999988</v>
      </c>
      <c r="S29" s="619">
        <f xml:space="preserve"> 'Time&amp;Esc'!S$120</f>
        <v>1.9487170999999983</v>
      </c>
      <c r="T29" s="619">
        <f xml:space="preserve"> 'Time&amp;Esc'!T$120</f>
        <v>2.143588809999998</v>
      </c>
      <c r="U29" s="619">
        <f xml:space="preserve"> 'Time&amp;Esc'!U$120</f>
        <v>2.3579476909999975</v>
      </c>
      <c r="V29" s="619">
        <f xml:space="preserve"> 'Time&amp;Esc'!V$120</f>
        <v>2.593742460099997</v>
      </c>
      <c r="W29" s="619">
        <f xml:space="preserve"> 'Time&amp;Esc'!W$120</f>
        <v>2.8531167061099962</v>
      </c>
      <c r="X29" s="619">
        <f xml:space="preserve"> 'Time&amp;Esc'!X$120</f>
        <v>3.1384283767209955</v>
      </c>
      <c r="Y29" s="619">
        <f xml:space="preserve"> 'Time&amp;Esc'!Y$120</f>
        <v>3.4522712143930945</v>
      </c>
      <c r="Z29" s="619">
        <f xml:space="preserve"> 'Time&amp;Esc'!Z$120</f>
        <v>3.7974983358324041</v>
      </c>
      <c r="AA29" s="619">
        <f xml:space="preserve"> 'Time&amp;Esc'!AA$120</f>
        <v>4.1772481694156438</v>
      </c>
      <c r="AB29" s="619">
        <f xml:space="preserve"> 'Time&amp;Esc'!AB$120</f>
        <v>4.5949729863572077</v>
      </c>
      <c r="AC29" s="619">
        <f xml:space="preserve"> 'Time&amp;Esc'!AC$120</f>
        <v>5.0544702849929282</v>
      </c>
      <c r="AD29" s="619">
        <f xml:space="preserve"> 'Time&amp;Esc'!AD$120</f>
        <v>5.5599173134922202</v>
      </c>
      <c r="AE29" s="619">
        <f xml:space="preserve"> 'Time&amp;Esc'!AE$120</f>
        <v>6.115909044841441</v>
      </c>
      <c r="AF29" s="619">
        <f xml:space="preserve"> 'Time&amp;Esc'!AF$120</f>
        <v>6.7274999493255843</v>
      </c>
      <c r="AG29" s="619">
        <f xml:space="preserve"> 'Time&amp;Esc'!AG$120</f>
        <v>7.4002499442581424</v>
      </c>
      <c r="AH29" s="619">
        <f xml:space="preserve"> 'Time&amp;Esc'!AH$120</f>
        <v>8.1402749386839552</v>
      </c>
      <c r="AI29" s="619">
        <f xml:space="preserve"> 'Time&amp;Esc'!AI$120</f>
        <v>8.9543024325523497</v>
      </c>
      <c r="AJ29" s="619">
        <f xml:space="preserve"> 'Time&amp;Esc'!AJ$120</f>
        <v>9.8497326758075836</v>
      </c>
      <c r="AK29" s="619">
        <f xml:space="preserve"> 'Time&amp;Esc'!AK$120</f>
        <v>10.834705943388341</v>
      </c>
      <c r="AL29" s="619">
        <f xml:space="preserve"> 'Time&amp;Esc'!AL$120</f>
        <v>11.918176537727174</v>
      </c>
      <c r="AM29" s="619">
        <f xml:space="preserve"> 'Time&amp;Esc'!AM$120</f>
        <v>13.10999419149989</v>
      </c>
      <c r="AN29" s="619">
        <f xml:space="preserve"> 'Time&amp;Esc'!AN$120</f>
        <v>14.420993610649877</v>
      </c>
      <c r="AO29" s="619">
        <f xml:space="preserve"> 'Time&amp;Esc'!AO$120</f>
        <v>15.863092971714861</v>
      </c>
      <c r="AP29" s="619">
        <f xml:space="preserve"> 'Time&amp;Esc'!AP$120</f>
        <v>17.449402268886349</v>
      </c>
      <c r="AQ29" s="619">
        <f xml:space="preserve"> 'Time&amp;Esc'!AQ$120</f>
        <v>19.194342495774979</v>
      </c>
      <c r="AR29" s="619">
        <f xml:space="preserve"> 'Time&amp;Esc'!AR$120</f>
        <v>21.113776745352475</v>
      </c>
      <c r="AS29" s="619">
        <f xml:space="preserve"> 'Time&amp;Esc'!AS$120</f>
        <v>23.225154419887719</v>
      </c>
      <c r="AT29" s="619">
        <f xml:space="preserve"> 'Time&amp;Esc'!AT$120</f>
        <v>25.547669861876489</v>
      </c>
      <c r="AU29" s="619">
        <f xml:space="preserve"> 'Time&amp;Esc'!AU$120</f>
        <v>28.102436848064134</v>
      </c>
      <c r="AV29" s="619">
        <f xml:space="preserve"> 'Time&amp;Esc'!AV$120</f>
        <v>30.912680532870542</v>
      </c>
      <c r="AW29" s="619">
        <f xml:space="preserve"> 'Time&amp;Esc'!AW$120</f>
        <v>34.003948586157591</v>
      </c>
      <c r="AX29" s="619">
        <f xml:space="preserve"> 'Time&amp;Esc'!AX$120</f>
        <v>37.404343444773353</v>
      </c>
      <c r="AY29" s="619">
        <f xml:space="preserve"> 'Time&amp;Esc'!AY$120</f>
        <v>41.144777789250675</v>
      </c>
      <c r="AZ29" s="619">
        <f xml:space="preserve"> 'Time&amp;Esc'!AZ$120</f>
        <v>45.259255568175739</v>
      </c>
      <c r="BA29" s="619">
        <f xml:space="preserve"> 'Time&amp;Esc'!BA$120</f>
        <v>49.785181124993308</v>
      </c>
      <c r="BB29" s="619">
        <f xml:space="preserve"> 'Time&amp;Esc'!BB$120</f>
        <v>54.763699237492638</v>
      </c>
      <c r="BC29" s="619">
        <f xml:space="preserve"> 'Time&amp;Esc'!BC$120</f>
        <v>60.240069161241891</v>
      </c>
      <c r="BD29" s="619">
        <f xml:space="preserve"> 'Time&amp;Esc'!BD$120</f>
        <v>66.26407607736607</v>
      </c>
      <c r="BE29" s="619">
        <f xml:space="preserve"> 'Time&amp;Esc'!BE$120</f>
        <v>72.890483685102666</v>
      </c>
      <c r="BF29" s="619">
        <f xml:space="preserve"> 'Time&amp;Esc'!BF$120</f>
        <v>80.179532053612931</v>
      </c>
      <c r="BG29" s="619">
        <f xml:space="preserve"> 'Time&amp;Esc'!BG$120</f>
        <v>88.197485258974211</v>
      </c>
      <c r="BH29" s="619">
        <f xml:space="preserve"> 'Time&amp;Esc'!BH$120</f>
        <v>97.017233784871621</v>
      </c>
    </row>
    <row r="30" spans="1:60" s="186" customFormat="1" ht="12.9" customHeight="1" x14ac:dyDescent="0.3">
      <c r="A30" s="753"/>
      <c r="B30" s="753"/>
      <c r="C30" s="754"/>
      <c r="D30" s="755"/>
      <c r="E30" s="574" t="s">
        <v>824</v>
      </c>
      <c r="F30" s="758"/>
      <c r="G30" s="576" t="s">
        <v>825</v>
      </c>
      <c r="H30" s="576"/>
      <c r="I30" s="758">
        <f ca="1" xml:space="preserve"> SUM(K30:BH30)</f>
        <v>340.52871717870312</v>
      </c>
      <c r="J30" s="759"/>
      <c r="K30" s="570">
        <f t="shared" ref="K30:AP30" ca="1" si="8" xml:space="preserve"> K28 / K29</f>
        <v>0</v>
      </c>
      <c r="L30" s="570">
        <f t="shared" ca="1" si="8"/>
        <v>0</v>
      </c>
      <c r="M30" s="570">
        <f t="shared" ca="1" si="8"/>
        <v>0</v>
      </c>
      <c r="N30" s="570">
        <f t="shared" ca="1" si="8"/>
        <v>-35.368270661157027</v>
      </c>
      <c r="O30" s="570">
        <f t="shared" ca="1" si="8"/>
        <v>-65.333752573253221</v>
      </c>
      <c r="P30" s="570">
        <f t="shared" ca="1" si="8"/>
        <v>-60.589678795676562</v>
      </c>
      <c r="Q30" s="570">
        <f t="shared" ca="1" si="8"/>
        <v>-423.32744223331753</v>
      </c>
      <c r="R30" s="570">
        <f t="shared" ca="1" si="8"/>
        <v>-588.62844006091552</v>
      </c>
      <c r="S30" s="570">
        <f t="shared" ca="1" si="8"/>
        <v>-545.82992994065216</v>
      </c>
      <c r="T30" s="570">
        <f t="shared" ca="1" si="8"/>
        <v>-256.14063123995038</v>
      </c>
      <c r="U30" s="570">
        <f t="shared" ca="1" si="8"/>
        <v>245.02018858358531</v>
      </c>
      <c r="V30" s="570">
        <f t="shared" ca="1" si="8"/>
        <v>227.19111836389089</v>
      </c>
      <c r="W30" s="570">
        <f t="shared" ca="1" si="8"/>
        <v>210.65913598476024</v>
      </c>
      <c r="X30" s="570">
        <f t="shared" ca="1" si="8"/>
        <v>195.32988832196017</v>
      </c>
      <c r="Y30" s="570">
        <f t="shared" ca="1" si="8"/>
        <v>181.11588518134317</v>
      </c>
      <c r="Z30" s="570">
        <f t="shared" ca="1" si="8"/>
        <v>165.61012462782148</v>
      </c>
      <c r="AA30" s="570">
        <f t="shared" ca="1" si="8"/>
        <v>140.05704812675387</v>
      </c>
      <c r="AB30" s="570">
        <f t="shared" ca="1" si="8"/>
        <v>129.33115194692053</v>
      </c>
      <c r="AC30" s="570">
        <f t="shared" ca="1" si="8"/>
        <v>110.95455503253881</v>
      </c>
      <c r="AD30" s="570">
        <f t="shared" ca="1" si="8"/>
        <v>85.749045743732111</v>
      </c>
      <c r="AE30" s="570">
        <f t="shared" ca="1" si="8"/>
        <v>78.66686577695063</v>
      </c>
      <c r="AF30" s="570">
        <f t="shared" ca="1" si="8"/>
        <v>72.154026155395897</v>
      </c>
      <c r="AG30" s="570">
        <f t="shared" ca="1" si="8"/>
        <v>56.296504997124195</v>
      </c>
      <c r="AH30" s="570">
        <f t="shared" ca="1" si="8"/>
        <v>49.708995150263704</v>
      </c>
      <c r="AI30" s="570">
        <f t="shared" ca="1" si="8"/>
        <v>41.343264516230448</v>
      </c>
      <c r="AJ30" s="570">
        <f t="shared" ca="1" si="8"/>
        <v>37.794448038107184</v>
      </c>
      <c r="AK30" s="570">
        <f t="shared" ca="1" si="8"/>
        <v>34.535701005085194</v>
      </c>
      <c r="AL30" s="570">
        <f t="shared" ca="1" si="8"/>
        <v>31.544397877244396</v>
      </c>
      <c r="AM30" s="570">
        <f t="shared" ca="1" si="8"/>
        <v>28.79964967379599</v>
      </c>
      <c r="AN30" s="570">
        <f t="shared" ca="1" si="8"/>
        <v>26.282187805156628</v>
      </c>
      <c r="AO30" s="570">
        <f t="shared" ca="1" si="8"/>
        <v>24.330269032985218</v>
      </c>
      <c r="AP30" s="570">
        <f t="shared" ca="1" si="8"/>
        <v>22.609104124057222</v>
      </c>
      <c r="AQ30" s="570">
        <f t="shared" ref="AQ30:BH30" ca="1" si="9" xml:space="preserve"> AQ28 / AQ29</f>
        <v>21.01251636443429</v>
      </c>
      <c r="AR30" s="570">
        <f t="shared" ca="1" si="9"/>
        <v>19.532569390178153</v>
      </c>
      <c r="AS30" s="570">
        <f t="shared" ca="1" si="9"/>
        <v>18.162558957335669</v>
      </c>
      <c r="AT30" s="570">
        <f t="shared" ca="1" si="9"/>
        <v>16.897829847027324</v>
      </c>
      <c r="AU30" s="570">
        <f t="shared" ca="1" si="9"/>
        <v>15.738804684119321</v>
      </c>
      <c r="AV30" s="570">
        <f t="shared" ca="1" si="9"/>
        <v>14.709734006949258</v>
      </c>
      <c r="AW30" s="570">
        <f t="shared" ca="1" si="9"/>
        <v>14.404464832506534</v>
      </c>
      <c r="AX30" s="570">
        <f t="shared" ca="1" si="9"/>
        <v>0.20482853537193588</v>
      </c>
      <c r="AY30" s="570">
        <f t="shared" ca="1" si="9"/>
        <v>0</v>
      </c>
      <c r="AZ30" s="570">
        <f t="shared" ca="1" si="9"/>
        <v>0</v>
      </c>
      <c r="BA30" s="570">
        <f t="shared" ca="1" si="9"/>
        <v>0</v>
      </c>
      <c r="BB30" s="570">
        <f t="shared" ca="1" si="9"/>
        <v>0</v>
      </c>
      <c r="BC30" s="570">
        <f t="shared" ca="1" si="9"/>
        <v>0</v>
      </c>
      <c r="BD30" s="570">
        <f t="shared" ca="1" si="9"/>
        <v>0</v>
      </c>
      <c r="BE30" s="570">
        <f t="shared" ca="1" si="9"/>
        <v>0</v>
      </c>
      <c r="BF30" s="570">
        <f t="shared" ca="1" si="9"/>
        <v>0</v>
      </c>
      <c r="BG30" s="570">
        <f t="shared" ca="1" si="9"/>
        <v>0</v>
      </c>
      <c r="BH30" s="570">
        <f t="shared" ca="1" si="9"/>
        <v>0</v>
      </c>
    </row>
    <row r="31" spans="1:60" s="186" customFormat="1" ht="12.9" customHeight="1" x14ac:dyDescent="0.3">
      <c r="A31" s="753"/>
      <c r="B31" s="753"/>
      <c r="C31" s="754"/>
      <c r="D31" s="755"/>
      <c r="E31" s="574"/>
      <c r="F31" s="758"/>
      <c r="G31" s="576"/>
      <c r="H31" s="576"/>
      <c r="I31" s="758"/>
      <c r="J31" s="759"/>
      <c r="K31" s="759"/>
      <c r="L31" s="759"/>
      <c r="M31" s="759"/>
      <c r="N31" s="759"/>
      <c r="O31" s="759"/>
      <c r="P31" s="759"/>
      <c r="Q31" s="759"/>
      <c r="R31" s="759"/>
      <c r="S31" s="759"/>
      <c r="T31" s="759"/>
      <c r="U31" s="759"/>
      <c r="V31" s="759"/>
      <c r="W31" s="759"/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</row>
    <row r="32" spans="1:60" s="186" customFormat="1" ht="12.9" customHeight="1" x14ac:dyDescent="0.3">
      <c r="A32" s="753"/>
      <c r="B32" s="753"/>
      <c r="C32" s="754"/>
      <c r="D32" s="755"/>
      <c r="E32" s="570" t="str">
        <f t="shared" ref="E32:AJ32" si="10" xml:space="preserve"> E$11</f>
        <v>Adjusted Chance of Success</v>
      </c>
      <c r="F32" s="545">
        <f t="shared" si="10"/>
        <v>0.2</v>
      </c>
      <c r="G32" s="570">
        <f t="shared" si="10"/>
        <v>0</v>
      </c>
      <c r="H32" s="570" t="str">
        <f t="shared" si="10"/>
        <v>Broke the rule of thumb</v>
      </c>
      <c r="I32" s="570">
        <f t="shared" si="10"/>
        <v>0</v>
      </c>
      <c r="J32" s="570">
        <f t="shared" si="10"/>
        <v>0</v>
      </c>
      <c r="K32" s="570">
        <f t="shared" si="10"/>
        <v>0</v>
      </c>
      <c r="L32" s="570">
        <f t="shared" si="10"/>
        <v>0</v>
      </c>
      <c r="M32" s="570">
        <f t="shared" si="10"/>
        <v>0</v>
      </c>
      <c r="N32" s="570">
        <f t="shared" si="10"/>
        <v>0</v>
      </c>
      <c r="O32" s="570">
        <f t="shared" si="10"/>
        <v>0</v>
      </c>
      <c r="P32" s="570">
        <f t="shared" si="10"/>
        <v>0</v>
      </c>
      <c r="Q32" s="570">
        <f t="shared" si="10"/>
        <v>0</v>
      </c>
      <c r="R32" s="570">
        <f t="shared" si="10"/>
        <v>0</v>
      </c>
      <c r="S32" s="570">
        <f t="shared" si="10"/>
        <v>0</v>
      </c>
      <c r="T32" s="570">
        <f t="shared" si="10"/>
        <v>0</v>
      </c>
      <c r="U32" s="570">
        <f t="shared" si="10"/>
        <v>0</v>
      </c>
      <c r="V32" s="570">
        <f t="shared" si="10"/>
        <v>0</v>
      </c>
      <c r="W32" s="570">
        <f t="shared" si="10"/>
        <v>0</v>
      </c>
      <c r="X32" s="570">
        <f t="shared" si="10"/>
        <v>0</v>
      </c>
      <c r="Y32" s="570">
        <f t="shared" si="10"/>
        <v>0</v>
      </c>
      <c r="Z32" s="570">
        <f t="shared" si="10"/>
        <v>0</v>
      </c>
      <c r="AA32" s="570">
        <f t="shared" si="10"/>
        <v>0</v>
      </c>
      <c r="AB32" s="570">
        <f t="shared" si="10"/>
        <v>0</v>
      </c>
      <c r="AC32" s="570">
        <f t="shared" si="10"/>
        <v>0</v>
      </c>
      <c r="AD32" s="570">
        <f t="shared" si="10"/>
        <v>0</v>
      </c>
      <c r="AE32" s="570">
        <f t="shared" si="10"/>
        <v>0</v>
      </c>
      <c r="AF32" s="570">
        <f t="shared" si="10"/>
        <v>0</v>
      </c>
      <c r="AG32" s="570">
        <f t="shared" si="10"/>
        <v>0</v>
      </c>
      <c r="AH32" s="570">
        <f t="shared" si="10"/>
        <v>0</v>
      </c>
      <c r="AI32" s="570">
        <f t="shared" si="10"/>
        <v>0</v>
      </c>
      <c r="AJ32" s="570">
        <f t="shared" si="10"/>
        <v>0</v>
      </c>
      <c r="AK32" s="570">
        <f t="shared" ref="AK32:BH32" si="11" xml:space="preserve"> AK$11</f>
        <v>0</v>
      </c>
      <c r="AL32" s="570">
        <f t="shared" si="11"/>
        <v>0</v>
      </c>
      <c r="AM32" s="570">
        <f t="shared" si="11"/>
        <v>0</v>
      </c>
      <c r="AN32" s="570">
        <f t="shared" si="11"/>
        <v>0</v>
      </c>
      <c r="AO32" s="570">
        <f t="shared" si="11"/>
        <v>0</v>
      </c>
      <c r="AP32" s="570">
        <f t="shared" si="11"/>
        <v>0</v>
      </c>
      <c r="AQ32" s="570">
        <f t="shared" si="11"/>
        <v>0</v>
      </c>
      <c r="AR32" s="570">
        <f t="shared" si="11"/>
        <v>0</v>
      </c>
      <c r="AS32" s="570">
        <f t="shared" si="11"/>
        <v>0</v>
      </c>
      <c r="AT32" s="570">
        <f t="shared" si="11"/>
        <v>0</v>
      </c>
      <c r="AU32" s="570">
        <f t="shared" si="11"/>
        <v>0</v>
      </c>
      <c r="AV32" s="570">
        <f t="shared" si="11"/>
        <v>0</v>
      </c>
      <c r="AW32" s="570">
        <f t="shared" si="11"/>
        <v>0</v>
      </c>
      <c r="AX32" s="570">
        <f t="shared" si="11"/>
        <v>0</v>
      </c>
      <c r="AY32" s="570">
        <f t="shared" si="11"/>
        <v>0</v>
      </c>
      <c r="AZ32" s="570">
        <f t="shared" si="11"/>
        <v>0</v>
      </c>
      <c r="BA32" s="570">
        <f t="shared" si="11"/>
        <v>0</v>
      </c>
      <c r="BB32" s="570">
        <f t="shared" si="11"/>
        <v>0</v>
      </c>
      <c r="BC32" s="570">
        <f t="shared" si="11"/>
        <v>0</v>
      </c>
      <c r="BD32" s="570">
        <f t="shared" si="11"/>
        <v>0</v>
      </c>
      <c r="BE32" s="570">
        <f t="shared" si="11"/>
        <v>0</v>
      </c>
      <c r="BF32" s="570">
        <f t="shared" si="11"/>
        <v>0</v>
      </c>
      <c r="BG32" s="570">
        <f t="shared" si="11"/>
        <v>0</v>
      </c>
      <c r="BH32" s="570">
        <f t="shared" si="11"/>
        <v>0</v>
      </c>
    </row>
    <row r="33" spans="1:60" s="186" customFormat="1" ht="12.9" customHeight="1" x14ac:dyDescent="0.3">
      <c r="A33" s="753"/>
      <c r="B33" s="753"/>
      <c r="C33" s="754"/>
      <c r="D33" s="755"/>
      <c r="E33" s="574" t="s">
        <v>823</v>
      </c>
      <c r="F33" s="570">
        <f ca="1" xml:space="preserve"> F32 * SUM(K30:BH30)</f>
        <v>68.105743435740621</v>
      </c>
      <c r="G33" s="570" t="s">
        <v>74</v>
      </c>
      <c r="H33" s="576"/>
      <c r="I33" s="758"/>
      <c r="J33" s="759"/>
      <c r="K33" s="759"/>
      <c r="L33" s="759"/>
      <c r="M33" s="759"/>
      <c r="N33" s="759"/>
      <c r="O33" s="759"/>
      <c r="P33" s="759"/>
      <c r="Q33" s="759"/>
      <c r="R33" s="759"/>
      <c r="S33" s="759"/>
      <c r="T33" s="759"/>
      <c r="U33" s="759"/>
      <c r="V33" s="759"/>
      <c r="W33" s="759"/>
      <c r="X33" s="759"/>
      <c r="Y33" s="759"/>
      <c r="Z33" s="759"/>
      <c r="AA33" s="759"/>
      <c r="AB33" s="759"/>
      <c r="AC33" s="759"/>
      <c r="AD33" s="759"/>
      <c r="AE33" s="759"/>
      <c r="AF33" s="759"/>
      <c r="AG33" s="759"/>
      <c r="AH33" s="759"/>
      <c r="AI33" s="759"/>
      <c r="AJ33" s="759"/>
      <c r="AK33" s="759"/>
      <c r="AL33" s="759"/>
      <c r="AM33" s="759"/>
      <c r="AN33" s="759"/>
      <c r="AO33" s="759"/>
      <c r="AP33" s="759"/>
      <c r="AQ33" s="759"/>
      <c r="AR33" s="759"/>
      <c r="AS33" s="759"/>
      <c r="AT33" s="759"/>
      <c r="AU33" s="759"/>
      <c r="AV33" s="759"/>
      <c r="AW33" s="759"/>
      <c r="AX33" s="759"/>
      <c r="AY33" s="759"/>
      <c r="AZ33" s="759"/>
      <c r="BA33" s="759"/>
      <c r="BB33" s="759"/>
      <c r="BC33" s="759"/>
      <c r="BD33" s="759"/>
      <c r="BE33" s="759"/>
      <c r="BF33" s="759"/>
      <c r="BG33" s="759"/>
      <c r="BH33" s="759"/>
    </row>
    <row r="34" spans="1:60" s="186" customFormat="1" ht="12.9" customHeight="1" x14ac:dyDescent="0.3">
      <c r="A34" s="753"/>
      <c r="B34" s="753"/>
      <c r="C34" s="754"/>
      <c r="D34" s="755"/>
      <c r="E34" s="574"/>
      <c r="F34" s="758"/>
      <c r="G34" s="576"/>
      <c r="H34" s="576"/>
      <c r="I34" s="758"/>
      <c r="J34" s="759"/>
      <c r="K34" s="759"/>
      <c r="L34" s="759"/>
      <c r="M34" s="759"/>
      <c r="N34" s="759"/>
      <c r="O34" s="759"/>
      <c r="P34" s="759"/>
      <c r="Q34" s="759"/>
      <c r="R34" s="759"/>
      <c r="S34" s="759"/>
      <c r="T34" s="759"/>
      <c r="U34" s="759"/>
      <c r="V34" s="759"/>
      <c r="W34" s="759"/>
      <c r="X34" s="759"/>
      <c r="Y34" s="759"/>
      <c r="Z34" s="759"/>
      <c r="AA34" s="759"/>
      <c r="AB34" s="759"/>
      <c r="AC34" s="759"/>
      <c r="AD34" s="759"/>
      <c r="AE34" s="759"/>
      <c r="AF34" s="759"/>
      <c r="AG34" s="759"/>
      <c r="AH34" s="759"/>
      <c r="AI34" s="759"/>
      <c r="AJ34" s="759"/>
      <c r="AK34" s="759"/>
      <c r="AL34" s="759"/>
      <c r="AM34" s="759"/>
      <c r="AN34" s="759"/>
      <c r="AO34" s="759"/>
      <c r="AP34" s="759"/>
      <c r="AQ34" s="759"/>
      <c r="AR34" s="759"/>
      <c r="AS34" s="759"/>
      <c r="AT34" s="759"/>
      <c r="AU34" s="759"/>
      <c r="AV34" s="759"/>
      <c r="AW34" s="759"/>
      <c r="AX34" s="759"/>
      <c r="AY34" s="759"/>
      <c r="AZ34" s="759"/>
      <c r="BA34" s="759"/>
      <c r="BB34" s="759"/>
      <c r="BC34" s="759"/>
      <c r="BD34" s="759"/>
      <c r="BE34" s="759"/>
      <c r="BF34" s="759"/>
      <c r="BG34" s="759"/>
      <c r="BH34" s="759"/>
    </row>
    <row r="35" spans="1:60" s="186" customFormat="1" ht="12.9" customHeight="1" x14ac:dyDescent="0.3">
      <c r="A35" s="761"/>
      <c r="B35" s="761"/>
      <c r="C35" s="762" t="s">
        <v>826</v>
      </c>
      <c r="D35" s="763"/>
      <c r="E35" s="574"/>
      <c r="F35" s="545"/>
      <c r="G35" s="570"/>
      <c r="H35" s="570"/>
      <c r="I35" s="764"/>
      <c r="J35" s="574"/>
      <c r="K35" s="574"/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/>
      <c r="AO35" s="574"/>
      <c r="AP35" s="574"/>
      <c r="AQ35" s="574"/>
      <c r="AR35" s="574"/>
      <c r="AS35" s="574"/>
      <c r="AT35" s="574"/>
      <c r="AU35" s="574"/>
      <c r="AV35" s="574"/>
      <c r="AW35" s="574"/>
      <c r="AX35" s="574"/>
      <c r="AY35" s="574"/>
      <c r="AZ35" s="574"/>
      <c r="BA35" s="574"/>
      <c r="BB35" s="574"/>
      <c r="BC35" s="574"/>
      <c r="BD35" s="574"/>
      <c r="BE35" s="574"/>
      <c r="BF35" s="574"/>
      <c r="BG35" s="574"/>
      <c r="BH35" s="574"/>
    </row>
    <row r="36" spans="1:60" s="186" customFormat="1" ht="12.9" customHeight="1" x14ac:dyDescent="0.3">
      <c r="A36" s="753"/>
      <c r="B36" s="753"/>
      <c r="C36" s="754"/>
      <c r="D36" s="755"/>
      <c r="E36" s="570" t="str">
        <f xml:space="preserve"> E$25</f>
        <v>EMV of Exploration Failure</v>
      </c>
      <c r="F36" s="570">
        <f xml:space="preserve"> F$25</f>
        <v>-28.06500495867769</v>
      </c>
      <c r="G36" s="570" t="str">
        <f xml:space="preserve"> G$25</f>
        <v>$ mn</v>
      </c>
      <c r="H36" s="570"/>
      <c r="I36" s="570"/>
      <c r="J36" s="570"/>
      <c r="K36" s="570"/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570"/>
      <c r="AD36" s="570"/>
      <c r="AE36" s="570"/>
      <c r="AF36" s="570"/>
      <c r="AG36" s="570"/>
      <c r="AH36" s="570"/>
      <c r="AI36" s="570"/>
      <c r="AJ36" s="570"/>
      <c r="AK36" s="570"/>
      <c r="AL36" s="570"/>
      <c r="AM36" s="570"/>
      <c r="AN36" s="570"/>
      <c r="AO36" s="570"/>
      <c r="AP36" s="570"/>
      <c r="AQ36" s="570"/>
      <c r="AR36" s="570"/>
      <c r="AS36" s="570"/>
      <c r="AT36" s="570"/>
      <c r="AU36" s="570"/>
      <c r="AV36" s="570"/>
      <c r="AW36" s="570"/>
      <c r="AX36" s="570"/>
      <c r="AY36" s="570"/>
      <c r="AZ36" s="570"/>
      <c r="BA36" s="570"/>
      <c r="BB36" s="570"/>
      <c r="BC36" s="570"/>
      <c r="BD36" s="570"/>
      <c r="BE36" s="570"/>
      <c r="BF36" s="570"/>
      <c r="BG36" s="570"/>
      <c r="BH36" s="570"/>
    </row>
    <row r="37" spans="1:60" s="186" customFormat="1" ht="12.9" customHeight="1" x14ac:dyDescent="0.3">
      <c r="A37" s="753"/>
      <c r="B37" s="753"/>
      <c r="C37" s="754"/>
      <c r="D37" s="755"/>
      <c r="E37" s="570" t="str">
        <f xml:space="preserve"> E$33</f>
        <v>EMV of Exploration Success</v>
      </c>
      <c r="F37" s="570">
        <f ca="1" xml:space="preserve"> F$33</f>
        <v>68.105743435740621</v>
      </c>
      <c r="G37" s="570" t="str">
        <f xml:space="preserve"> G$33</f>
        <v>$ mn</v>
      </c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</row>
    <row r="38" spans="1:60" s="288" customFormat="1" ht="12.9" customHeight="1" x14ac:dyDescent="0.3">
      <c r="A38" s="766"/>
      <c r="B38" s="766"/>
      <c r="C38" s="767"/>
      <c r="D38" s="768"/>
      <c r="E38" s="769" t="str">
        <f xml:space="preserve"> C35</f>
        <v xml:space="preserve">Total EMV </v>
      </c>
      <c r="F38" s="770">
        <f ca="1" xml:space="preserve"> F36 + F37</f>
        <v>40.040738477062931</v>
      </c>
      <c r="G38" s="771" t="s">
        <v>74</v>
      </c>
      <c r="H38" s="771"/>
      <c r="I38" s="770"/>
      <c r="J38" s="771"/>
      <c r="K38" s="771"/>
      <c r="L38" s="771"/>
      <c r="M38" s="771"/>
      <c r="N38" s="771"/>
      <c r="O38" s="771"/>
      <c r="P38" s="771"/>
      <c r="Q38" s="771"/>
      <c r="R38" s="771"/>
      <c r="S38" s="771"/>
      <c r="T38" s="771"/>
      <c r="U38" s="771"/>
      <c r="V38" s="771"/>
      <c r="W38" s="771"/>
      <c r="X38" s="771"/>
      <c r="Y38" s="771"/>
      <c r="Z38" s="771"/>
      <c r="AA38" s="771"/>
      <c r="AB38" s="771"/>
      <c r="AC38" s="771"/>
      <c r="AD38" s="771"/>
      <c r="AE38" s="771"/>
      <c r="AF38" s="771"/>
      <c r="AG38" s="771"/>
      <c r="AH38" s="771"/>
      <c r="AI38" s="771"/>
      <c r="AJ38" s="771"/>
      <c r="AK38" s="771"/>
      <c r="AL38" s="771"/>
      <c r="AM38" s="771"/>
      <c r="AN38" s="771"/>
      <c r="AO38" s="771"/>
      <c r="AP38" s="771"/>
      <c r="AQ38" s="771"/>
      <c r="AR38" s="771"/>
      <c r="AS38" s="771"/>
      <c r="AT38" s="771"/>
      <c r="AU38" s="771"/>
      <c r="AV38" s="771"/>
      <c r="AW38" s="771"/>
      <c r="AX38" s="771"/>
      <c r="AY38" s="771"/>
      <c r="AZ38" s="771"/>
      <c r="BA38" s="771"/>
      <c r="BB38" s="771"/>
      <c r="BC38" s="771"/>
      <c r="BD38" s="771"/>
      <c r="BE38" s="771"/>
      <c r="BF38" s="771"/>
      <c r="BG38" s="771"/>
      <c r="BH38" s="771"/>
    </row>
    <row r="39" spans="1:60" ht="12.9" customHeight="1" x14ac:dyDescent="0.3">
      <c r="A39" s="772"/>
      <c r="B39" s="772"/>
      <c r="C39" s="754"/>
      <c r="D39" s="755"/>
      <c r="E39" s="773"/>
      <c r="F39" s="774"/>
      <c r="G39" s="775"/>
      <c r="H39" s="775"/>
      <c r="I39" s="774"/>
      <c r="J39" s="759"/>
      <c r="K39" s="759"/>
      <c r="L39" s="759"/>
      <c r="M39" s="759"/>
      <c r="N39" s="759"/>
      <c r="O39" s="759"/>
      <c r="P39" s="759"/>
      <c r="Q39" s="759"/>
      <c r="R39" s="759"/>
      <c r="S39" s="759"/>
      <c r="T39" s="759"/>
      <c r="U39" s="759"/>
      <c r="V39" s="759"/>
      <c r="W39" s="759"/>
      <c r="X39" s="759"/>
      <c r="Y39" s="759"/>
      <c r="Z39" s="759"/>
      <c r="AA39" s="759"/>
      <c r="AB39" s="759"/>
      <c r="AC39" s="759"/>
      <c r="AD39" s="759"/>
      <c r="AE39" s="759"/>
      <c r="AF39" s="759"/>
      <c r="AG39" s="759"/>
      <c r="AH39" s="759"/>
      <c r="AI39" s="759"/>
      <c r="AJ39" s="759"/>
      <c r="AK39" s="759"/>
      <c r="AL39" s="759"/>
      <c r="AM39" s="759"/>
      <c r="AN39" s="759"/>
      <c r="AO39" s="759"/>
      <c r="AP39" s="759"/>
      <c r="AQ39" s="759"/>
      <c r="AR39" s="759"/>
      <c r="AS39" s="759"/>
      <c r="AT39" s="759"/>
      <c r="AU39" s="759"/>
      <c r="AV39" s="759"/>
      <c r="AW39" s="759"/>
      <c r="AX39" s="759"/>
      <c r="AY39" s="759"/>
      <c r="AZ39" s="759"/>
      <c r="BA39" s="759"/>
      <c r="BB39" s="759"/>
      <c r="BC39" s="759"/>
      <c r="BD39" s="759"/>
      <c r="BE39" s="759"/>
      <c r="BF39" s="759"/>
      <c r="BG39" s="759"/>
      <c r="BH39" s="759"/>
    </row>
    <row r="40" spans="1:60" ht="12.9" customHeight="1" x14ac:dyDescent="0.3">
      <c r="A40" s="776" t="s">
        <v>827</v>
      </c>
      <c r="B40" s="776"/>
      <c r="C40" s="777"/>
      <c r="D40" s="778"/>
      <c r="E40" s="776"/>
      <c r="F40" s="776"/>
      <c r="G40" s="776"/>
      <c r="H40" s="776"/>
      <c r="I40" s="776"/>
      <c r="J40" s="776"/>
      <c r="K40" s="776"/>
      <c r="L40" s="776"/>
      <c r="M40" s="776"/>
      <c r="N40" s="776"/>
      <c r="O40" s="776"/>
      <c r="P40" s="776"/>
      <c r="Q40" s="776"/>
      <c r="R40" s="776"/>
      <c r="S40" s="776"/>
      <c r="T40" s="776"/>
      <c r="U40" s="776"/>
      <c r="V40" s="776"/>
      <c r="W40" s="776"/>
      <c r="X40" s="776"/>
      <c r="Y40" s="776"/>
      <c r="Z40" s="776"/>
      <c r="AA40" s="776"/>
      <c r="AB40" s="776"/>
      <c r="AC40" s="776"/>
      <c r="AD40" s="776"/>
      <c r="AE40" s="776"/>
      <c r="AF40" s="776"/>
      <c r="AG40" s="776"/>
      <c r="AH40" s="776"/>
      <c r="AI40" s="776"/>
      <c r="AJ40" s="776"/>
      <c r="AK40" s="776"/>
      <c r="AL40" s="776"/>
      <c r="AM40" s="776"/>
      <c r="AN40" s="776"/>
      <c r="AO40" s="776"/>
      <c r="AP40" s="776"/>
      <c r="AQ40" s="776"/>
      <c r="AR40" s="776"/>
      <c r="AS40" s="776"/>
      <c r="AT40" s="776"/>
      <c r="AU40" s="776"/>
      <c r="AV40" s="776"/>
      <c r="AW40" s="776"/>
      <c r="AX40" s="776"/>
      <c r="AY40" s="776"/>
      <c r="AZ40" s="776"/>
      <c r="BA40" s="776"/>
      <c r="BB40" s="776"/>
      <c r="BC40" s="776"/>
      <c r="BD40" s="776"/>
      <c r="BE40" s="776"/>
      <c r="BF40" s="776"/>
      <c r="BG40" s="776"/>
      <c r="BH40" s="776"/>
    </row>
    <row r="41" spans="1:60" ht="12.9" customHeight="1" x14ac:dyDescent="0.3">
      <c r="A41" s="772"/>
      <c r="B41" s="772"/>
      <c r="C41" s="754"/>
      <c r="D41" s="755"/>
      <c r="E41" s="773"/>
      <c r="F41" s="774"/>
      <c r="G41" s="775"/>
      <c r="H41" s="775"/>
      <c r="I41" s="774"/>
      <c r="J41" s="759"/>
      <c r="K41" s="759"/>
      <c r="L41" s="759"/>
      <c r="M41" s="759"/>
      <c r="N41" s="759"/>
      <c r="O41" s="759"/>
      <c r="P41" s="759"/>
      <c r="Q41" s="759"/>
      <c r="R41" s="759"/>
      <c r="S41" s="759"/>
      <c r="T41" s="759"/>
      <c r="U41" s="759"/>
      <c r="V41" s="759"/>
      <c r="W41" s="759"/>
      <c r="X41" s="759"/>
      <c r="Y41" s="759"/>
      <c r="Z41" s="759"/>
      <c r="AA41" s="759"/>
      <c r="AB41" s="759"/>
      <c r="AC41" s="759"/>
      <c r="AD41" s="759"/>
      <c r="AE41" s="759"/>
      <c r="AF41" s="759"/>
      <c r="AG41" s="759"/>
      <c r="AH41" s="759"/>
      <c r="AI41" s="759"/>
      <c r="AJ41" s="759"/>
      <c r="AK41" s="759"/>
      <c r="AL41" s="759"/>
      <c r="AM41" s="759"/>
      <c r="AN41" s="759"/>
      <c r="AO41" s="759"/>
      <c r="AP41" s="759"/>
      <c r="AQ41" s="759"/>
      <c r="AR41" s="759"/>
      <c r="AS41" s="759"/>
      <c r="AT41" s="759"/>
      <c r="AU41" s="759"/>
      <c r="AV41" s="759"/>
      <c r="AW41" s="759"/>
      <c r="AX41" s="759"/>
      <c r="AY41" s="759"/>
      <c r="AZ41" s="759"/>
      <c r="BA41" s="759"/>
      <c r="BB41" s="759"/>
      <c r="BC41" s="759"/>
      <c r="BD41" s="759"/>
      <c r="BE41" s="759"/>
      <c r="BF41" s="759"/>
      <c r="BG41" s="759"/>
      <c r="BH41" s="759"/>
    </row>
    <row r="42" spans="1:60" s="186" customFormat="1" ht="12.9" customHeight="1" x14ac:dyDescent="0.3">
      <c r="A42" s="753"/>
      <c r="B42" s="772" t="s">
        <v>828</v>
      </c>
      <c r="C42" s="754"/>
      <c r="D42" s="755"/>
      <c r="E42" s="756"/>
      <c r="F42" s="779"/>
      <c r="G42" s="780"/>
      <c r="H42" s="576"/>
      <c r="I42" s="758"/>
      <c r="J42" s="759"/>
      <c r="K42" s="759"/>
      <c r="L42" s="759"/>
      <c r="M42" s="759"/>
      <c r="N42" s="759"/>
      <c r="O42" s="759"/>
      <c r="P42" s="759"/>
      <c r="Q42" s="759"/>
      <c r="R42" s="759"/>
      <c r="S42" s="759"/>
      <c r="T42" s="759"/>
      <c r="U42" s="759"/>
      <c r="V42" s="759"/>
      <c r="W42" s="759"/>
      <c r="X42" s="759"/>
      <c r="Y42" s="759"/>
      <c r="Z42" s="759"/>
      <c r="AA42" s="759"/>
      <c r="AB42" s="759"/>
      <c r="AC42" s="759"/>
      <c r="AD42" s="759"/>
      <c r="AE42" s="759"/>
      <c r="AF42" s="759"/>
      <c r="AG42" s="759"/>
      <c r="AH42" s="759"/>
      <c r="AI42" s="759"/>
      <c r="AJ42" s="759"/>
      <c r="AK42" s="759"/>
      <c r="AL42" s="759"/>
      <c r="AM42" s="759"/>
      <c r="AN42" s="759"/>
      <c r="AO42" s="759"/>
      <c r="AP42" s="759"/>
      <c r="AQ42" s="759"/>
      <c r="AR42" s="759"/>
      <c r="AS42" s="759"/>
      <c r="AT42" s="759"/>
      <c r="AU42" s="759"/>
      <c r="AV42" s="759"/>
      <c r="AW42" s="759"/>
      <c r="AX42" s="759"/>
      <c r="AY42" s="759"/>
      <c r="AZ42" s="759"/>
      <c r="BA42" s="759"/>
      <c r="BB42" s="759"/>
      <c r="BC42" s="759"/>
      <c r="BD42" s="759"/>
      <c r="BE42" s="759"/>
      <c r="BF42" s="759"/>
      <c r="BG42" s="759"/>
      <c r="BH42" s="759"/>
    </row>
    <row r="43" spans="1:60" ht="12.75" customHeight="1" x14ac:dyDescent="0.3">
      <c r="A43" s="772"/>
      <c r="B43" s="772"/>
      <c r="C43" s="754" t="s">
        <v>829</v>
      </c>
      <c r="D43" s="755"/>
      <c r="E43" s="781"/>
      <c r="F43" s="781"/>
      <c r="G43" s="781"/>
      <c r="H43" s="781"/>
      <c r="I43" s="781"/>
      <c r="J43" s="781"/>
      <c r="K43" s="781"/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  <c r="AF43" s="781"/>
      <c r="AG43" s="781"/>
      <c r="AH43" s="781"/>
      <c r="AI43" s="781"/>
      <c r="AJ43" s="781"/>
      <c r="AK43" s="781"/>
      <c r="AL43" s="781"/>
      <c r="AM43" s="781"/>
      <c r="AN43" s="781"/>
      <c r="AO43" s="781"/>
      <c r="AP43" s="781"/>
      <c r="AQ43" s="781"/>
      <c r="AR43" s="781"/>
      <c r="AS43" s="781"/>
      <c r="AT43" s="781"/>
      <c r="AU43" s="781"/>
      <c r="AV43" s="781"/>
      <c r="AW43" s="781"/>
      <c r="AX43" s="781"/>
      <c r="AY43" s="781"/>
      <c r="AZ43" s="781"/>
      <c r="BA43" s="781"/>
      <c r="BB43" s="781"/>
      <c r="BC43" s="781"/>
      <c r="BD43" s="781"/>
      <c r="BE43" s="781"/>
      <c r="BF43" s="781"/>
      <c r="BG43" s="781"/>
      <c r="BH43" s="781"/>
    </row>
    <row r="44" spans="1:60" s="186" customFormat="1" ht="12.9" customHeight="1" x14ac:dyDescent="0.3">
      <c r="A44" s="753"/>
      <c r="B44" s="753"/>
      <c r="C44" s="754"/>
      <c r="D44" s="755"/>
      <c r="E44" s="756" t="str">
        <f xml:space="preserve"> InpC!E$153</f>
        <v>Average Grid Consumption per capita (2020)</v>
      </c>
      <c r="F44" s="756">
        <f xml:space="preserve"> InpC!F$153</f>
        <v>3000</v>
      </c>
      <c r="G44" s="756" t="str">
        <f xml:space="preserve"> InpC!G$153</f>
        <v>KwH / person</v>
      </c>
      <c r="H44" s="570"/>
      <c r="I44" s="758"/>
      <c r="J44" s="759"/>
      <c r="K44" s="759"/>
      <c r="L44" s="759"/>
      <c r="M44" s="759"/>
      <c r="N44" s="759"/>
      <c r="O44" s="759"/>
      <c r="P44" s="759"/>
      <c r="Q44" s="759"/>
      <c r="R44" s="759"/>
      <c r="S44" s="759"/>
      <c r="T44" s="759"/>
      <c r="U44" s="759"/>
      <c r="V44" s="759"/>
      <c r="W44" s="759"/>
      <c r="X44" s="759"/>
      <c r="Y44" s="759"/>
      <c r="Z44" s="759"/>
      <c r="AA44" s="759"/>
      <c r="AB44" s="759"/>
      <c r="AC44" s="759"/>
      <c r="AD44" s="759"/>
      <c r="AE44" s="759"/>
      <c r="AF44" s="759"/>
      <c r="AG44" s="759"/>
      <c r="AH44" s="759"/>
      <c r="AI44" s="759"/>
      <c r="AJ44" s="759"/>
      <c r="AK44" s="759"/>
      <c r="AL44" s="759"/>
      <c r="AM44" s="759"/>
      <c r="AN44" s="759"/>
      <c r="AO44" s="759"/>
      <c r="AP44" s="759"/>
      <c r="AQ44" s="759"/>
      <c r="AR44" s="759"/>
      <c r="AS44" s="759"/>
      <c r="AT44" s="759"/>
      <c r="AU44" s="759"/>
      <c r="AV44" s="759"/>
      <c r="AW44" s="759"/>
      <c r="AX44" s="759"/>
      <c r="AY44" s="759"/>
      <c r="AZ44" s="759"/>
      <c r="BA44" s="759"/>
      <c r="BB44" s="759"/>
      <c r="BC44" s="759"/>
      <c r="BD44" s="759"/>
      <c r="BE44" s="759"/>
      <c r="BF44" s="759"/>
      <c r="BG44" s="759"/>
      <c r="BH44" s="759"/>
    </row>
    <row r="45" spans="1:60" s="186" customFormat="1" ht="12.9" customHeight="1" x14ac:dyDescent="0.3">
      <c r="A45" s="753"/>
      <c r="B45" s="753"/>
      <c r="C45" s="754"/>
      <c r="D45" s="755"/>
      <c r="E45" s="756" t="str">
        <f xml:space="preserve"> InpC!E$154</f>
        <v>Lebanon Population</v>
      </c>
      <c r="F45" s="756">
        <f xml:space="preserve"> InpC!F$154</f>
        <v>7000000</v>
      </c>
      <c r="G45" s="756" t="str">
        <f xml:space="preserve"> InpC!G$154</f>
        <v>people</v>
      </c>
      <c r="H45" s="570"/>
      <c r="I45" s="758"/>
      <c r="J45" s="759"/>
      <c r="K45" s="759"/>
      <c r="L45" s="759"/>
      <c r="M45" s="759"/>
      <c r="N45" s="759"/>
      <c r="O45" s="759"/>
      <c r="P45" s="759"/>
      <c r="Q45" s="759"/>
      <c r="R45" s="759"/>
      <c r="S45" s="759"/>
      <c r="T45" s="759"/>
      <c r="U45" s="759"/>
      <c r="V45" s="759"/>
      <c r="W45" s="759"/>
      <c r="X45" s="759"/>
      <c r="Y45" s="759"/>
      <c r="Z45" s="759"/>
      <c r="AA45" s="759"/>
      <c r="AB45" s="759"/>
      <c r="AC45" s="759"/>
      <c r="AD45" s="759"/>
      <c r="AE45" s="759"/>
      <c r="AF45" s="759"/>
      <c r="AG45" s="759"/>
      <c r="AH45" s="759"/>
      <c r="AI45" s="759"/>
      <c r="AJ45" s="759"/>
      <c r="AK45" s="759"/>
      <c r="AL45" s="759"/>
      <c r="AM45" s="759"/>
      <c r="AN45" s="759"/>
      <c r="AO45" s="759"/>
      <c r="AP45" s="759"/>
      <c r="AQ45" s="759"/>
      <c r="AR45" s="759"/>
      <c r="AS45" s="759"/>
      <c r="AT45" s="759"/>
      <c r="AU45" s="759"/>
      <c r="AV45" s="759"/>
      <c r="AW45" s="759"/>
      <c r="AX45" s="759"/>
      <c r="AY45" s="759"/>
      <c r="AZ45" s="759"/>
      <c r="BA45" s="759"/>
      <c r="BB45" s="759"/>
      <c r="BC45" s="759"/>
      <c r="BD45" s="759"/>
      <c r="BE45" s="759"/>
      <c r="BF45" s="759"/>
      <c r="BG45" s="759"/>
      <c r="BH45" s="759"/>
    </row>
    <row r="46" spans="1:60" s="186" customFormat="1" ht="12.9" customHeight="1" x14ac:dyDescent="0.3">
      <c r="A46" s="753"/>
      <c r="B46" s="753"/>
      <c r="C46" s="754"/>
      <c r="D46" s="755"/>
      <c r="E46" s="756" t="str">
        <f xml:space="preserve"> InpC!E$163</f>
        <v>Thousands in a million</v>
      </c>
      <c r="F46" s="779">
        <f xml:space="preserve"> InpC!F$163</f>
        <v>1000</v>
      </c>
      <c r="G46" s="780" t="str">
        <f xml:space="preserve"> InpC!G$163</f>
        <v>factor</v>
      </c>
      <c r="H46" s="576"/>
      <c r="I46" s="758"/>
      <c r="J46" s="759"/>
      <c r="K46" s="759"/>
      <c r="L46" s="759"/>
      <c r="M46" s="759"/>
      <c r="N46" s="759"/>
      <c r="O46" s="759"/>
      <c r="P46" s="759"/>
      <c r="Q46" s="759"/>
      <c r="R46" s="759"/>
      <c r="S46" s="759"/>
      <c r="T46" s="759"/>
      <c r="U46" s="759"/>
      <c r="V46" s="759"/>
      <c r="W46" s="759"/>
      <c r="X46" s="759"/>
      <c r="Y46" s="759"/>
      <c r="Z46" s="759"/>
      <c r="AA46" s="759"/>
      <c r="AB46" s="759"/>
      <c r="AC46" s="759"/>
      <c r="AD46" s="759"/>
      <c r="AE46" s="759"/>
      <c r="AF46" s="759"/>
      <c r="AG46" s="759"/>
      <c r="AH46" s="759"/>
      <c r="AI46" s="759"/>
      <c r="AJ46" s="759"/>
      <c r="AK46" s="759"/>
      <c r="AL46" s="759"/>
      <c r="AM46" s="759"/>
      <c r="AN46" s="759"/>
      <c r="AO46" s="759"/>
      <c r="AP46" s="759"/>
      <c r="AQ46" s="759"/>
      <c r="AR46" s="759"/>
      <c r="AS46" s="759"/>
      <c r="AT46" s="759"/>
      <c r="AU46" s="759"/>
      <c r="AV46" s="759"/>
      <c r="AW46" s="759"/>
      <c r="AX46" s="759"/>
      <c r="AY46" s="759"/>
      <c r="AZ46" s="759"/>
      <c r="BA46" s="759"/>
      <c r="BB46" s="759"/>
      <c r="BC46" s="759"/>
      <c r="BD46" s="759"/>
      <c r="BE46" s="759"/>
      <c r="BF46" s="759"/>
      <c r="BG46" s="759"/>
      <c r="BH46" s="759"/>
    </row>
    <row r="47" spans="1:60" s="445" customFormat="1" ht="12.9" customHeight="1" x14ac:dyDescent="0.3">
      <c r="A47" s="782"/>
      <c r="B47" s="782"/>
      <c r="C47" s="783"/>
      <c r="D47" s="784"/>
      <c r="E47" s="785" t="s">
        <v>830</v>
      </c>
      <c r="F47" s="786">
        <f>F44 * F45 / (F46 * F46)</f>
        <v>21000</v>
      </c>
      <c r="G47" s="787" t="s">
        <v>831</v>
      </c>
      <c r="H47" s="787"/>
      <c r="I47" s="786"/>
      <c r="J47" s="787"/>
      <c r="K47" s="787"/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  <c r="AF47" s="787"/>
      <c r="AG47" s="787"/>
      <c r="AH47" s="787"/>
      <c r="AI47" s="787"/>
      <c r="AJ47" s="787"/>
      <c r="AK47" s="787"/>
      <c r="AL47" s="787"/>
      <c r="AM47" s="787"/>
      <c r="AN47" s="787"/>
      <c r="AO47" s="787"/>
      <c r="AP47" s="787"/>
      <c r="AQ47" s="787"/>
      <c r="AR47" s="787"/>
      <c r="AS47" s="787"/>
      <c r="AT47" s="787"/>
      <c r="AU47" s="787"/>
      <c r="AV47" s="787"/>
      <c r="AW47" s="787"/>
      <c r="AX47" s="787"/>
      <c r="AY47" s="787"/>
      <c r="AZ47" s="787"/>
      <c r="BA47" s="787"/>
      <c r="BB47" s="787"/>
      <c r="BC47" s="787"/>
      <c r="BD47" s="787"/>
      <c r="BE47" s="787"/>
      <c r="BF47" s="787"/>
      <c r="BG47" s="787"/>
      <c r="BH47" s="787"/>
    </row>
    <row r="48" spans="1:60" s="186" customFormat="1" ht="12.9" customHeight="1" x14ac:dyDescent="0.3">
      <c r="A48" s="753"/>
      <c r="B48" s="753"/>
      <c r="C48" s="754"/>
      <c r="D48" s="755"/>
      <c r="E48" s="756"/>
      <c r="F48" s="779"/>
      <c r="G48" s="780"/>
      <c r="H48" s="576"/>
      <c r="I48" s="758"/>
      <c r="J48" s="759"/>
      <c r="K48" s="759"/>
      <c r="L48" s="759"/>
      <c r="M48" s="759"/>
      <c r="N48" s="759"/>
      <c r="O48" s="759"/>
      <c r="P48" s="759"/>
      <c r="Q48" s="759"/>
      <c r="R48" s="759"/>
      <c r="S48" s="759"/>
      <c r="T48" s="759"/>
      <c r="U48" s="759"/>
      <c r="V48" s="759"/>
      <c r="W48" s="759"/>
      <c r="X48" s="759"/>
      <c r="Y48" s="759"/>
      <c r="Z48" s="759"/>
      <c r="AA48" s="759"/>
      <c r="AB48" s="759"/>
      <c r="AC48" s="759"/>
      <c r="AD48" s="759"/>
      <c r="AE48" s="759"/>
      <c r="AF48" s="759"/>
      <c r="AG48" s="759"/>
      <c r="AH48" s="759"/>
      <c r="AI48" s="759"/>
      <c r="AJ48" s="759"/>
      <c r="AK48" s="759"/>
      <c r="AL48" s="759"/>
      <c r="AM48" s="759"/>
      <c r="AN48" s="759"/>
      <c r="AO48" s="759"/>
      <c r="AP48" s="759"/>
      <c r="AQ48" s="759"/>
      <c r="AR48" s="759"/>
      <c r="AS48" s="759"/>
      <c r="AT48" s="759"/>
      <c r="AU48" s="759"/>
      <c r="AV48" s="759"/>
      <c r="AW48" s="759"/>
      <c r="AX48" s="759"/>
      <c r="AY48" s="759"/>
      <c r="AZ48" s="759"/>
      <c r="BA48" s="759"/>
      <c r="BB48" s="759"/>
      <c r="BC48" s="759"/>
      <c r="BD48" s="759"/>
      <c r="BE48" s="759"/>
      <c r="BF48" s="759"/>
      <c r="BG48" s="759"/>
      <c r="BH48" s="759"/>
    </row>
    <row r="49" spans="1:60" ht="12.75" customHeight="1" x14ac:dyDescent="0.3">
      <c r="A49" s="772"/>
      <c r="B49" s="772"/>
      <c r="C49" s="754" t="s">
        <v>832</v>
      </c>
      <c r="D49" s="755"/>
      <c r="E49" s="781"/>
      <c r="F49" s="781"/>
      <c r="G49" s="781"/>
      <c r="H49" s="781"/>
      <c r="I49" s="781"/>
      <c r="J49" s="781"/>
      <c r="K49" s="781"/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  <c r="AF49" s="781"/>
      <c r="AG49" s="781"/>
      <c r="AH49" s="781"/>
      <c r="AI49" s="781"/>
      <c r="AJ49" s="781"/>
      <c r="AK49" s="781"/>
      <c r="AL49" s="781"/>
      <c r="AM49" s="781"/>
      <c r="AN49" s="781"/>
      <c r="AO49" s="781"/>
      <c r="AP49" s="781"/>
      <c r="AQ49" s="781"/>
      <c r="AR49" s="781"/>
      <c r="AS49" s="781"/>
      <c r="AT49" s="781"/>
      <c r="AU49" s="781"/>
      <c r="AV49" s="781"/>
      <c r="AW49" s="781"/>
      <c r="AX49" s="781"/>
      <c r="AY49" s="781"/>
      <c r="AZ49" s="781"/>
      <c r="BA49" s="781"/>
      <c r="BB49" s="781"/>
      <c r="BC49" s="781"/>
      <c r="BD49" s="781"/>
      <c r="BE49" s="781"/>
      <c r="BF49" s="781"/>
      <c r="BG49" s="781"/>
      <c r="BH49" s="781"/>
    </row>
    <row r="50" spans="1:60" s="186" customFormat="1" ht="12.9" customHeight="1" x14ac:dyDescent="0.3">
      <c r="A50" s="753"/>
      <c r="B50" s="753"/>
      <c r="C50" s="754"/>
      <c r="D50" s="755"/>
      <c r="E50" s="570" t="str">
        <f t="shared" ref="E50:G50" si="12" xml:space="preserve"> E$47</f>
        <v>Total Consumption</v>
      </c>
      <c r="F50" s="570">
        <f t="shared" si="12"/>
        <v>21000</v>
      </c>
      <c r="G50" s="570" t="str">
        <f t="shared" si="12"/>
        <v>GwH / pa</v>
      </c>
      <c r="H50" s="576"/>
      <c r="I50" s="758"/>
      <c r="J50" s="759"/>
      <c r="K50" s="759"/>
      <c r="L50" s="759"/>
      <c r="M50" s="759"/>
      <c r="N50" s="759"/>
      <c r="O50" s="759"/>
      <c r="P50" s="759"/>
      <c r="Q50" s="759"/>
      <c r="R50" s="759"/>
      <c r="S50" s="759"/>
      <c r="T50" s="759"/>
      <c r="U50" s="759"/>
      <c r="V50" s="759"/>
      <c r="W50" s="759"/>
      <c r="X50" s="759"/>
      <c r="Y50" s="759"/>
      <c r="Z50" s="759"/>
      <c r="AA50" s="759"/>
      <c r="AB50" s="759"/>
      <c r="AC50" s="759"/>
      <c r="AD50" s="759"/>
      <c r="AE50" s="759"/>
      <c r="AF50" s="759"/>
      <c r="AG50" s="759"/>
      <c r="AH50" s="759"/>
      <c r="AI50" s="759"/>
      <c r="AJ50" s="759"/>
      <c r="AK50" s="759"/>
      <c r="AL50" s="759"/>
      <c r="AM50" s="759"/>
      <c r="AN50" s="759"/>
      <c r="AO50" s="759"/>
      <c r="AP50" s="759"/>
      <c r="AQ50" s="759"/>
      <c r="AR50" s="759"/>
      <c r="AS50" s="759"/>
      <c r="AT50" s="759"/>
      <c r="AU50" s="759"/>
      <c r="AV50" s="759"/>
      <c r="AW50" s="759"/>
      <c r="AX50" s="759"/>
      <c r="AY50" s="759"/>
      <c r="AZ50" s="759"/>
      <c r="BA50" s="759"/>
      <c r="BB50" s="759"/>
      <c r="BC50" s="759"/>
      <c r="BD50" s="759"/>
      <c r="BE50" s="759"/>
      <c r="BF50" s="759"/>
      <c r="BG50" s="759"/>
      <c r="BH50" s="759"/>
    </row>
    <row r="51" spans="1:60" s="186" customFormat="1" ht="12.9" customHeight="1" x14ac:dyDescent="0.3">
      <c r="A51" s="753"/>
      <c r="B51" s="753"/>
      <c r="C51" s="754"/>
      <c r="D51" s="755"/>
      <c r="E51" s="756" t="str">
        <f xml:space="preserve"> InpC!E$163</f>
        <v>Thousands in a million</v>
      </c>
      <c r="F51" s="779">
        <f xml:space="preserve"> InpC!F$163</f>
        <v>1000</v>
      </c>
      <c r="G51" s="780" t="str">
        <f xml:space="preserve"> InpC!G$163</f>
        <v>factor</v>
      </c>
      <c r="H51" s="576"/>
      <c r="I51" s="758"/>
      <c r="J51" s="759"/>
      <c r="K51" s="759"/>
      <c r="L51" s="759"/>
      <c r="M51" s="759"/>
      <c r="N51" s="759"/>
      <c r="O51" s="759"/>
      <c r="P51" s="759"/>
      <c r="Q51" s="759"/>
      <c r="R51" s="759"/>
      <c r="S51" s="759"/>
      <c r="T51" s="759"/>
      <c r="U51" s="759"/>
      <c r="V51" s="759"/>
      <c r="W51" s="759"/>
      <c r="X51" s="759"/>
      <c r="Y51" s="759"/>
      <c r="Z51" s="759"/>
      <c r="AA51" s="759"/>
      <c r="AB51" s="759"/>
      <c r="AC51" s="759"/>
      <c r="AD51" s="759"/>
      <c r="AE51" s="759"/>
      <c r="AF51" s="759"/>
      <c r="AG51" s="759"/>
      <c r="AH51" s="759"/>
      <c r="AI51" s="759"/>
      <c r="AJ51" s="759"/>
      <c r="AK51" s="759"/>
      <c r="AL51" s="759"/>
      <c r="AM51" s="759"/>
      <c r="AN51" s="759"/>
      <c r="AO51" s="759"/>
      <c r="AP51" s="759"/>
      <c r="AQ51" s="759"/>
      <c r="AR51" s="759"/>
      <c r="AS51" s="759"/>
      <c r="AT51" s="759"/>
      <c r="AU51" s="759"/>
      <c r="AV51" s="759"/>
      <c r="AW51" s="759"/>
      <c r="AX51" s="759"/>
      <c r="AY51" s="759"/>
      <c r="AZ51" s="759"/>
      <c r="BA51" s="759"/>
      <c r="BB51" s="759"/>
      <c r="BC51" s="759"/>
      <c r="BD51" s="759"/>
      <c r="BE51" s="759"/>
      <c r="BF51" s="759"/>
      <c r="BG51" s="759"/>
      <c r="BH51" s="759"/>
    </row>
    <row r="52" spans="1:60" s="186" customFormat="1" ht="12.9" customHeight="1" x14ac:dyDescent="0.3">
      <c r="A52" s="753"/>
      <c r="B52" s="753"/>
      <c r="C52" s="754"/>
      <c r="D52" s="755"/>
      <c r="E52" s="756" t="str">
        <f xml:space="preserve"> InpC!E$150</f>
        <v>Natural Gas Average Operating Heat Rate</v>
      </c>
      <c r="F52" s="788">
        <f xml:space="preserve"> InpC!F$150</f>
        <v>8</v>
      </c>
      <c r="G52" s="780" t="str">
        <f xml:space="preserve"> InpC!G$150</f>
        <v>mmBTU / MwH</v>
      </c>
      <c r="H52" s="576"/>
      <c r="I52" s="758"/>
      <c r="J52" s="759"/>
      <c r="K52" s="759"/>
      <c r="L52" s="759"/>
      <c r="M52" s="759"/>
      <c r="N52" s="759"/>
      <c r="O52" s="759"/>
      <c r="P52" s="759"/>
      <c r="Q52" s="759"/>
      <c r="R52" s="759"/>
      <c r="S52" s="759"/>
      <c r="T52" s="759"/>
      <c r="U52" s="759"/>
      <c r="V52" s="759"/>
      <c r="W52" s="759"/>
      <c r="X52" s="759"/>
      <c r="Y52" s="759"/>
      <c r="Z52" s="759"/>
      <c r="AA52" s="759"/>
      <c r="AB52" s="759"/>
      <c r="AC52" s="759"/>
      <c r="AD52" s="759"/>
      <c r="AE52" s="759"/>
      <c r="AF52" s="759"/>
      <c r="AG52" s="759"/>
      <c r="AH52" s="759"/>
      <c r="AI52" s="759"/>
      <c r="AJ52" s="759"/>
      <c r="AK52" s="759"/>
      <c r="AL52" s="759"/>
      <c r="AM52" s="759"/>
      <c r="AN52" s="759"/>
      <c r="AO52" s="759"/>
      <c r="AP52" s="759"/>
      <c r="AQ52" s="759"/>
      <c r="AR52" s="759"/>
      <c r="AS52" s="759"/>
      <c r="AT52" s="759"/>
      <c r="AU52" s="759"/>
      <c r="AV52" s="759"/>
      <c r="AW52" s="759"/>
      <c r="AX52" s="759"/>
      <c r="AY52" s="759"/>
      <c r="AZ52" s="759"/>
      <c r="BA52" s="759"/>
      <c r="BB52" s="759"/>
      <c r="BC52" s="759"/>
      <c r="BD52" s="759"/>
      <c r="BE52" s="759"/>
      <c r="BF52" s="759"/>
      <c r="BG52" s="759"/>
      <c r="BH52" s="759"/>
    </row>
    <row r="53" spans="1:60" s="445" customFormat="1" ht="12.9" customHeight="1" x14ac:dyDescent="0.3">
      <c r="A53" s="782"/>
      <c r="B53" s="782"/>
      <c r="C53" s="783"/>
      <c r="D53" s="784"/>
      <c r="E53" s="785" t="s">
        <v>833</v>
      </c>
      <c r="F53" s="786">
        <f>F50 * F52 * F51 / (F51 * F51)</f>
        <v>168</v>
      </c>
      <c r="G53" s="787" t="s">
        <v>64</v>
      </c>
      <c r="H53" s="787"/>
      <c r="I53" s="786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</row>
    <row r="54" spans="1:60" s="186" customFormat="1" ht="12.9" customHeight="1" x14ac:dyDescent="0.3">
      <c r="A54" s="753"/>
      <c r="B54" s="753"/>
      <c r="C54" s="754"/>
      <c r="D54" s="755"/>
      <c r="E54" s="756"/>
      <c r="F54" s="779"/>
      <c r="G54" s="780"/>
      <c r="H54" s="576"/>
      <c r="I54" s="758"/>
      <c r="J54" s="759"/>
      <c r="K54" s="759"/>
      <c r="L54" s="759"/>
      <c r="M54" s="759"/>
      <c r="N54" s="759"/>
      <c r="O54" s="759"/>
      <c r="P54" s="759"/>
      <c r="Q54" s="759"/>
      <c r="R54" s="759"/>
      <c r="S54" s="759"/>
      <c r="T54" s="759"/>
      <c r="U54" s="759"/>
      <c r="V54" s="759"/>
      <c r="W54" s="759"/>
      <c r="X54" s="759"/>
      <c r="Y54" s="759"/>
      <c r="Z54" s="759"/>
      <c r="AA54" s="759"/>
      <c r="AB54" s="759"/>
      <c r="AC54" s="759"/>
      <c r="AD54" s="759"/>
      <c r="AE54" s="759"/>
      <c r="AF54" s="759"/>
      <c r="AG54" s="759"/>
      <c r="AH54" s="759"/>
      <c r="AI54" s="759"/>
      <c r="AJ54" s="759"/>
      <c r="AK54" s="759"/>
      <c r="AL54" s="759"/>
      <c r="AM54" s="759"/>
      <c r="AN54" s="759"/>
      <c r="AO54" s="759"/>
      <c r="AP54" s="759"/>
      <c r="AQ54" s="759"/>
      <c r="AR54" s="759"/>
      <c r="AS54" s="759"/>
      <c r="AT54" s="759"/>
      <c r="AU54" s="759"/>
      <c r="AV54" s="759"/>
      <c r="AW54" s="759"/>
      <c r="AX54" s="759"/>
      <c r="AY54" s="759"/>
      <c r="AZ54" s="759"/>
      <c r="BA54" s="759"/>
      <c r="BB54" s="759"/>
      <c r="BC54" s="759"/>
      <c r="BD54" s="759"/>
      <c r="BE54" s="759"/>
      <c r="BF54" s="759"/>
      <c r="BG54" s="759"/>
      <c r="BH54" s="759"/>
    </row>
    <row r="55" spans="1:60" s="186" customFormat="1" ht="12.9" customHeight="1" x14ac:dyDescent="0.3">
      <c r="A55" s="753"/>
      <c r="B55" s="753"/>
      <c r="C55" s="754" t="s">
        <v>834</v>
      </c>
      <c r="D55" s="755"/>
      <c r="E55" s="756"/>
      <c r="F55" s="779"/>
      <c r="G55" s="780"/>
      <c r="H55" s="576"/>
      <c r="I55" s="758"/>
      <c r="J55" s="759"/>
      <c r="K55" s="759"/>
      <c r="L55" s="759"/>
      <c r="M55" s="759"/>
      <c r="N55" s="759"/>
      <c r="O55" s="759"/>
      <c r="P55" s="759"/>
      <c r="Q55" s="759"/>
      <c r="R55" s="759"/>
      <c r="S55" s="759"/>
      <c r="T55" s="759"/>
      <c r="U55" s="759"/>
      <c r="V55" s="759"/>
      <c r="W55" s="759"/>
      <c r="X55" s="759"/>
      <c r="Y55" s="759"/>
      <c r="Z55" s="759"/>
      <c r="AA55" s="759"/>
      <c r="AB55" s="759"/>
      <c r="AC55" s="759"/>
      <c r="AD55" s="759"/>
      <c r="AE55" s="759"/>
      <c r="AF55" s="759"/>
      <c r="AG55" s="759"/>
      <c r="AH55" s="759"/>
      <c r="AI55" s="759"/>
      <c r="AJ55" s="759"/>
      <c r="AK55" s="759"/>
      <c r="AL55" s="759"/>
      <c r="AM55" s="759"/>
      <c r="AN55" s="759"/>
      <c r="AO55" s="759"/>
      <c r="AP55" s="759"/>
      <c r="AQ55" s="759"/>
      <c r="AR55" s="759"/>
      <c r="AS55" s="759"/>
      <c r="AT55" s="759"/>
      <c r="AU55" s="759"/>
      <c r="AV55" s="759"/>
      <c r="AW55" s="759"/>
      <c r="AX55" s="759"/>
      <c r="AY55" s="759"/>
      <c r="AZ55" s="759"/>
      <c r="BA55" s="759"/>
      <c r="BB55" s="759"/>
      <c r="BC55" s="759"/>
      <c r="BD55" s="759"/>
      <c r="BE55" s="759"/>
      <c r="BF55" s="759"/>
      <c r="BG55" s="759"/>
      <c r="BH55" s="759"/>
    </row>
    <row r="56" spans="1:60" s="186" customFormat="1" ht="12.9" customHeight="1" x14ac:dyDescent="0.3">
      <c r="A56" s="753"/>
      <c r="B56" s="753"/>
      <c r="C56" s="754"/>
      <c r="D56" s="755"/>
      <c r="E56" s="570" t="str">
        <f t="shared" ref="E56:G56" si="13" xml:space="preserve"> E$53</f>
        <v xml:space="preserve">Total Current Consumption </v>
      </c>
      <c r="F56" s="570">
        <f t="shared" si="13"/>
        <v>168</v>
      </c>
      <c r="G56" s="570" t="str">
        <f t="shared" si="13"/>
        <v>Tbtu</v>
      </c>
      <c r="H56" s="576"/>
      <c r="I56" s="758"/>
      <c r="J56" s="759"/>
      <c r="K56" s="759"/>
      <c r="L56" s="759"/>
      <c r="M56" s="759"/>
      <c r="N56" s="759"/>
      <c r="O56" s="759"/>
      <c r="P56" s="759"/>
      <c r="Q56" s="759"/>
      <c r="R56" s="759"/>
      <c r="S56" s="759"/>
      <c r="T56" s="759"/>
      <c r="U56" s="759"/>
      <c r="V56" s="759"/>
      <c r="W56" s="759"/>
      <c r="X56" s="759"/>
      <c r="Y56" s="759"/>
      <c r="Z56" s="759"/>
      <c r="AA56" s="759"/>
      <c r="AB56" s="759"/>
      <c r="AC56" s="759"/>
      <c r="AD56" s="759"/>
      <c r="AE56" s="759"/>
      <c r="AF56" s="759"/>
      <c r="AG56" s="759"/>
      <c r="AH56" s="759"/>
      <c r="AI56" s="759"/>
      <c r="AJ56" s="759"/>
      <c r="AK56" s="759"/>
      <c r="AL56" s="759"/>
      <c r="AM56" s="759"/>
      <c r="AN56" s="759"/>
      <c r="AO56" s="759"/>
      <c r="AP56" s="759"/>
      <c r="AQ56" s="759"/>
      <c r="AR56" s="759"/>
      <c r="AS56" s="759"/>
      <c r="AT56" s="759"/>
      <c r="AU56" s="759"/>
      <c r="AV56" s="759"/>
      <c r="AW56" s="759"/>
      <c r="AX56" s="759"/>
      <c r="AY56" s="759"/>
      <c r="AZ56" s="759"/>
      <c r="BA56" s="759"/>
      <c r="BB56" s="759"/>
      <c r="BC56" s="759"/>
      <c r="BD56" s="759"/>
      <c r="BE56" s="759"/>
      <c r="BF56" s="759"/>
      <c r="BG56" s="759"/>
      <c r="BH56" s="759"/>
    </row>
    <row r="57" spans="1:60" s="445" customFormat="1" ht="12.9" customHeight="1" x14ac:dyDescent="0.3">
      <c r="A57" s="782"/>
      <c r="B57" s="782"/>
      <c r="C57" s="783"/>
      <c r="D57" s="784"/>
      <c r="E57" s="756" t="str">
        <f xml:space="preserve"> InpC!E$155</f>
        <v>Shortfall expressed as ratio of grid output</v>
      </c>
      <c r="F57" s="757">
        <f xml:space="preserve"> InpC!F$155</f>
        <v>0.5</v>
      </c>
      <c r="G57" s="756" t="str">
        <f xml:space="preserve"> InpC!G$155</f>
        <v>%</v>
      </c>
      <c r="H57" s="785"/>
      <c r="I57" s="786"/>
      <c r="J57" s="787"/>
      <c r="K57" s="787"/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  <c r="AF57" s="787"/>
      <c r="AG57" s="787"/>
      <c r="AH57" s="787"/>
      <c r="AI57" s="787"/>
      <c r="AJ57" s="787"/>
      <c r="AK57" s="787"/>
      <c r="AL57" s="787"/>
      <c r="AM57" s="787"/>
      <c r="AN57" s="787"/>
      <c r="AO57" s="787"/>
      <c r="AP57" s="787"/>
      <c r="AQ57" s="787"/>
      <c r="AR57" s="787"/>
      <c r="AS57" s="787"/>
      <c r="AT57" s="787"/>
      <c r="AU57" s="787"/>
      <c r="AV57" s="787"/>
      <c r="AW57" s="787"/>
      <c r="AX57" s="787"/>
      <c r="AY57" s="787"/>
      <c r="AZ57" s="787"/>
      <c r="BA57" s="787"/>
      <c r="BB57" s="787"/>
      <c r="BC57" s="787"/>
      <c r="BD57" s="787"/>
      <c r="BE57" s="787"/>
      <c r="BF57" s="787"/>
      <c r="BG57" s="787"/>
      <c r="BH57" s="787"/>
    </row>
    <row r="58" spans="1:60" s="445" customFormat="1" ht="12.9" customHeight="1" x14ac:dyDescent="0.3">
      <c r="A58" s="782"/>
      <c r="B58" s="782"/>
      <c r="C58" s="783"/>
      <c r="D58" s="784"/>
      <c r="E58" s="785" t="s">
        <v>835</v>
      </c>
      <c r="F58" s="786">
        <f xml:space="preserve"> F56 * F57</f>
        <v>84</v>
      </c>
      <c r="G58" s="787" t="s">
        <v>64</v>
      </c>
      <c r="H58" s="787"/>
      <c r="I58" s="786"/>
      <c r="J58" s="787"/>
      <c r="K58" s="787"/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  <c r="AF58" s="787"/>
      <c r="AG58" s="787"/>
      <c r="AH58" s="787"/>
      <c r="AI58" s="787"/>
      <c r="AJ58" s="787"/>
      <c r="AK58" s="787"/>
      <c r="AL58" s="787"/>
      <c r="AM58" s="787"/>
      <c r="AN58" s="787"/>
      <c r="AO58" s="787"/>
      <c r="AP58" s="787"/>
      <c r="AQ58" s="787"/>
      <c r="AR58" s="787"/>
      <c r="AS58" s="787"/>
      <c r="AT58" s="787"/>
      <c r="AU58" s="787"/>
      <c r="AV58" s="787"/>
      <c r="AW58" s="787"/>
      <c r="AX58" s="787"/>
      <c r="AY58" s="787"/>
      <c r="AZ58" s="787"/>
      <c r="BA58" s="787"/>
      <c r="BB58" s="787"/>
      <c r="BC58" s="787"/>
      <c r="BD58" s="787"/>
      <c r="BE58" s="787"/>
      <c r="BF58" s="787"/>
      <c r="BG58" s="787"/>
      <c r="BH58" s="787"/>
    </row>
    <row r="59" spans="1:60" s="186" customFormat="1" ht="12.9" customHeight="1" x14ac:dyDescent="0.3">
      <c r="A59" s="753"/>
      <c r="B59" s="753"/>
      <c r="C59" s="754"/>
      <c r="D59" s="755"/>
      <c r="E59" s="756"/>
      <c r="F59" s="779"/>
      <c r="G59" s="780"/>
      <c r="H59" s="576"/>
      <c r="I59" s="758"/>
      <c r="J59" s="759"/>
      <c r="K59" s="759"/>
      <c r="L59" s="759"/>
      <c r="M59" s="759"/>
      <c r="N59" s="759"/>
      <c r="O59" s="759"/>
      <c r="P59" s="759"/>
      <c r="Q59" s="759"/>
      <c r="R59" s="759"/>
      <c r="S59" s="759"/>
      <c r="T59" s="759"/>
      <c r="U59" s="759"/>
      <c r="V59" s="759"/>
      <c r="W59" s="759"/>
      <c r="X59" s="759"/>
      <c r="Y59" s="759"/>
      <c r="Z59" s="759"/>
      <c r="AA59" s="759"/>
      <c r="AB59" s="759"/>
      <c r="AC59" s="759"/>
      <c r="AD59" s="759"/>
      <c r="AE59" s="759"/>
      <c r="AF59" s="759"/>
      <c r="AG59" s="759"/>
      <c r="AH59" s="759"/>
      <c r="AI59" s="759"/>
      <c r="AJ59" s="759"/>
      <c r="AK59" s="759"/>
      <c r="AL59" s="759"/>
      <c r="AM59" s="759"/>
      <c r="AN59" s="759"/>
      <c r="AO59" s="759"/>
      <c r="AP59" s="759"/>
      <c r="AQ59" s="759"/>
      <c r="AR59" s="759"/>
      <c r="AS59" s="759"/>
      <c r="AT59" s="759"/>
      <c r="AU59" s="759"/>
      <c r="AV59" s="759"/>
      <c r="AW59" s="759"/>
      <c r="AX59" s="759"/>
      <c r="AY59" s="759"/>
      <c r="AZ59" s="759"/>
      <c r="BA59" s="759"/>
      <c r="BB59" s="759"/>
      <c r="BC59" s="759"/>
      <c r="BD59" s="759"/>
      <c r="BE59" s="759"/>
      <c r="BF59" s="759"/>
      <c r="BG59" s="759"/>
      <c r="BH59" s="759"/>
    </row>
    <row r="60" spans="1:60" ht="12.75" customHeight="1" x14ac:dyDescent="0.3">
      <c r="A60" s="772"/>
      <c r="B60" s="772"/>
      <c r="C60" s="754" t="s">
        <v>836</v>
      </c>
      <c r="D60" s="755"/>
      <c r="E60" s="781"/>
      <c r="F60" s="781"/>
      <c r="G60" s="781"/>
      <c r="H60" s="781"/>
      <c r="I60" s="781"/>
      <c r="J60" s="781"/>
      <c r="K60" s="781"/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  <c r="AF60" s="781"/>
      <c r="AG60" s="781"/>
      <c r="AH60" s="781"/>
      <c r="AI60" s="781"/>
      <c r="AJ60" s="781"/>
      <c r="AK60" s="781"/>
      <c r="AL60" s="781"/>
      <c r="AM60" s="781"/>
      <c r="AN60" s="781"/>
      <c r="AO60" s="781"/>
      <c r="AP60" s="781"/>
      <c r="AQ60" s="781"/>
      <c r="AR60" s="781"/>
      <c r="AS60" s="781"/>
      <c r="AT60" s="781"/>
      <c r="AU60" s="781"/>
      <c r="AV60" s="781"/>
      <c r="AW60" s="781"/>
      <c r="AX60" s="781"/>
      <c r="AY60" s="781"/>
      <c r="AZ60" s="781"/>
      <c r="BA60" s="781"/>
      <c r="BB60" s="781"/>
      <c r="BC60" s="781"/>
      <c r="BD60" s="781"/>
      <c r="BE60" s="781"/>
      <c r="BF60" s="781"/>
      <c r="BG60" s="781"/>
      <c r="BH60" s="781"/>
    </row>
    <row r="61" spans="1:60" s="186" customFormat="1" ht="12.9" customHeight="1" x14ac:dyDescent="0.3">
      <c r="A61" s="753"/>
      <c r="B61" s="753"/>
      <c r="C61" s="754"/>
      <c r="D61" s="755"/>
      <c r="E61" s="570" t="str">
        <f t="shared" ref="E61:G61" si="14" xml:space="preserve"> E$53</f>
        <v xml:space="preserve">Total Current Consumption </v>
      </c>
      <c r="F61" s="570">
        <f t="shared" si="14"/>
        <v>168</v>
      </c>
      <c r="G61" s="570" t="str">
        <f t="shared" si="14"/>
        <v>Tbtu</v>
      </c>
      <c r="H61" s="576"/>
      <c r="I61" s="758"/>
      <c r="J61" s="759"/>
      <c r="K61" s="759"/>
      <c r="L61" s="759"/>
      <c r="M61" s="759"/>
      <c r="N61" s="759"/>
      <c r="O61" s="759"/>
      <c r="P61" s="759"/>
      <c r="Q61" s="759"/>
      <c r="R61" s="759"/>
      <c r="S61" s="759"/>
      <c r="T61" s="759"/>
      <c r="U61" s="759"/>
      <c r="V61" s="759"/>
      <c r="W61" s="759"/>
      <c r="X61" s="759"/>
      <c r="Y61" s="759"/>
      <c r="Z61" s="759"/>
      <c r="AA61" s="759"/>
      <c r="AB61" s="759"/>
      <c r="AC61" s="759"/>
      <c r="AD61" s="759"/>
      <c r="AE61" s="759"/>
      <c r="AF61" s="759"/>
      <c r="AG61" s="759"/>
      <c r="AH61" s="759"/>
      <c r="AI61" s="759"/>
      <c r="AJ61" s="759"/>
      <c r="AK61" s="759"/>
      <c r="AL61" s="759"/>
      <c r="AM61" s="759"/>
      <c r="AN61" s="759"/>
      <c r="AO61" s="759"/>
      <c r="AP61" s="759"/>
      <c r="AQ61" s="759"/>
      <c r="AR61" s="759"/>
      <c r="AS61" s="759"/>
      <c r="AT61" s="759"/>
      <c r="AU61" s="759"/>
      <c r="AV61" s="759"/>
      <c r="AW61" s="759"/>
      <c r="AX61" s="759"/>
      <c r="AY61" s="759"/>
      <c r="AZ61" s="759"/>
      <c r="BA61" s="759"/>
      <c r="BB61" s="759"/>
      <c r="BC61" s="759"/>
      <c r="BD61" s="759"/>
      <c r="BE61" s="759"/>
      <c r="BF61" s="759"/>
      <c r="BG61" s="759"/>
      <c r="BH61" s="759"/>
    </row>
    <row r="62" spans="1:60" s="186" customFormat="1" ht="12.9" customHeight="1" x14ac:dyDescent="0.3">
      <c r="A62" s="753"/>
      <c r="B62" s="753"/>
      <c r="C62" s="754"/>
      <c r="D62" s="755"/>
      <c r="E62" s="570" t="str">
        <f t="shared" ref="E62:G62" si="15" xml:space="preserve"> E$58</f>
        <v>Shortfall estimate</v>
      </c>
      <c r="F62" s="570">
        <f t="shared" si="15"/>
        <v>84</v>
      </c>
      <c r="G62" s="570" t="str">
        <f t="shared" si="15"/>
        <v>Tbtu</v>
      </c>
      <c r="H62" s="576"/>
      <c r="I62" s="758"/>
      <c r="J62" s="759"/>
      <c r="K62" s="759"/>
      <c r="L62" s="759"/>
      <c r="M62" s="759"/>
      <c r="N62" s="759"/>
      <c r="O62" s="759"/>
      <c r="P62" s="759"/>
      <c r="Q62" s="759"/>
      <c r="R62" s="759"/>
      <c r="S62" s="759"/>
      <c r="T62" s="759"/>
      <c r="U62" s="759"/>
      <c r="V62" s="759"/>
      <c r="W62" s="759"/>
      <c r="X62" s="759"/>
      <c r="Y62" s="759"/>
      <c r="Z62" s="759"/>
      <c r="AA62" s="759"/>
      <c r="AB62" s="759"/>
      <c r="AC62" s="759"/>
      <c r="AD62" s="759"/>
      <c r="AE62" s="759"/>
      <c r="AF62" s="759"/>
      <c r="AG62" s="759"/>
      <c r="AH62" s="759"/>
      <c r="AI62" s="759"/>
      <c r="AJ62" s="759"/>
      <c r="AK62" s="759"/>
      <c r="AL62" s="759"/>
      <c r="AM62" s="759"/>
      <c r="AN62" s="759"/>
      <c r="AO62" s="759"/>
      <c r="AP62" s="759"/>
      <c r="AQ62" s="759"/>
      <c r="AR62" s="759"/>
      <c r="AS62" s="759"/>
      <c r="AT62" s="759"/>
      <c r="AU62" s="759"/>
      <c r="AV62" s="759"/>
      <c r="AW62" s="759"/>
      <c r="AX62" s="759"/>
      <c r="AY62" s="759"/>
      <c r="AZ62" s="759"/>
      <c r="BA62" s="759"/>
      <c r="BB62" s="759"/>
      <c r="BC62" s="759"/>
      <c r="BD62" s="759"/>
      <c r="BE62" s="759"/>
      <c r="BF62" s="759"/>
      <c r="BG62" s="759"/>
      <c r="BH62" s="759"/>
    </row>
    <row r="63" spans="1:60" s="186" customFormat="1" ht="12.9" customHeight="1" x14ac:dyDescent="0.3">
      <c r="A63" s="753"/>
      <c r="B63" s="753"/>
      <c r="C63" s="754"/>
      <c r="D63" s="755"/>
      <c r="E63" s="574" t="s">
        <v>833</v>
      </c>
      <c r="F63" s="759">
        <f xml:space="preserve"> F61 +F62</f>
        <v>252</v>
      </c>
      <c r="G63" s="576" t="s">
        <v>64</v>
      </c>
      <c r="H63" s="576"/>
      <c r="I63" s="758"/>
      <c r="J63" s="759"/>
      <c r="K63" s="759"/>
      <c r="L63" s="759"/>
      <c r="M63" s="759"/>
      <c r="N63" s="759"/>
      <c r="O63" s="759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  <c r="AA63" s="759"/>
      <c r="AB63" s="759"/>
      <c r="AC63" s="759"/>
      <c r="AD63" s="759"/>
      <c r="AE63" s="759"/>
      <c r="AF63" s="759"/>
      <c r="AG63" s="759"/>
      <c r="AH63" s="759"/>
      <c r="AI63" s="759"/>
      <c r="AJ63" s="759"/>
      <c r="AK63" s="759"/>
      <c r="AL63" s="759"/>
      <c r="AM63" s="759"/>
      <c r="AN63" s="759"/>
      <c r="AO63" s="759"/>
      <c r="AP63" s="759"/>
      <c r="AQ63" s="759"/>
      <c r="AR63" s="759"/>
      <c r="AS63" s="759"/>
      <c r="AT63" s="759"/>
      <c r="AU63" s="759"/>
      <c r="AV63" s="759"/>
      <c r="AW63" s="759"/>
      <c r="AX63" s="759"/>
      <c r="AY63" s="759"/>
      <c r="AZ63" s="759"/>
      <c r="BA63" s="759"/>
      <c r="BB63" s="759"/>
      <c r="BC63" s="759"/>
      <c r="BD63" s="759"/>
      <c r="BE63" s="759"/>
      <c r="BF63" s="759"/>
      <c r="BG63" s="759"/>
      <c r="BH63" s="759"/>
    </row>
    <row r="64" spans="1:60" s="186" customFormat="1" ht="12.9" customHeight="1" x14ac:dyDescent="0.3">
      <c r="A64" s="753"/>
      <c r="B64" s="753"/>
      <c r="C64" s="754"/>
      <c r="D64" s="755"/>
      <c r="E64" s="574"/>
      <c r="F64" s="759"/>
      <c r="G64" s="576"/>
      <c r="H64" s="576"/>
      <c r="I64" s="758"/>
      <c r="J64" s="759"/>
      <c r="K64" s="759"/>
      <c r="L64" s="759"/>
      <c r="M64" s="759"/>
      <c r="N64" s="759"/>
      <c r="O64" s="759"/>
      <c r="P64" s="759"/>
      <c r="Q64" s="759"/>
      <c r="R64" s="759"/>
      <c r="S64" s="759"/>
      <c r="T64" s="759"/>
      <c r="U64" s="759"/>
      <c r="V64" s="759"/>
      <c r="W64" s="759"/>
      <c r="X64" s="759"/>
      <c r="Y64" s="759"/>
      <c r="Z64" s="759"/>
      <c r="AA64" s="759"/>
      <c r="AB64" s="759"/>
      <c r="AC64" s="759"/>
      <c r="AD64" s="759"/>
      <c r="AE64" s="759"/>
      <c r="AF64" s="759"/>
      <c r="AG64" s="759"/>
      <c r="AH64" s="759"/>
      <c r="AI64" s="759"/>
      <c r="AJ64" s="759"/>
      <c r="AK64" s="759"/>
      <c r="AL64" s="759"/>
      <c r="AM64" s="759"/>
      <c r="AN64" s="759"/>
      <c r="AO64" s="759"/>
      <c r="AP64" s="759"/>
      <c r="AQ64" s="759"/>
      <c r="AR64" s="759"/>
      <c r="AS64" s="759"/>
      <c r="AT64" s="759"/>
      <c r="AU64" s="759"/>
      <c r="AV64" s="759"/>
      <c r="AW64" s="759"/>
      <c r="AX64" s="759"/>
      <c r="AY64" s="759"/>
      <c r="AZ64" s="759"/>
      <c r="BA64" s="759"/>
      <c r="BB64" s="759"/>
      <c r="BC64" s="759"/>
      <c r="BD64" s="759"/>
      <c r="BE64" s="759"/>
      <c r="BF64" s="759"/>
      <c r="BG64" s="759"/>
      <c r="BH64" s="759"/>
    </row>
    <row r="65" spans="1:60" s="186" customFormat="1" ht="12.9" customHeight="1" x14ac:dyDescent="0.3">
      <c r="A65" s="753"/>
      <c r="B65" s="772" t="s">
        <v>837</v>
      </c>
      <c r="C65" s="754"/>
      <c r="D65" s="755"/>
      <c r="E65" s="574"/>
      <c r="F65" s="759"/>
      <c r="G65" s="576"/>
      <c r="H65" s="576"/>
      <c r="I65" s="758"/>
      <c r="J65" s="759"/>
      <c r="K65" s="759"/>
      <c r="L65" s="759"/>
      <c r="M65" s="759"/>
      <c r="N65" s="759"/>
      <c r="O65" s="759"/>
      <c r="P65" s="759"/>
      <c r="Q65" s="759"/>
      <c r="R65" s="759"/>
      <c r="S65" s="759"/>
      <c r="T65" s="759"/>
      <c r="U65" s="759"/>
      <c r="V65" s="759"/>
      <c r="W65" s="759"/>
      <c r="X65" s="759"/>
      <c r="Y65" s="759"/>
      <c r="Z65" s="759"/>
      <c r="AA65" s="759"/>
      <c r="AB65" s="759"/>
      <c r="AC65" s="759"/>
      <c r="AD65" s="759"/>
      <c r="AE65" s="759"/>
      <c r="AF65" s="759"/>
      <c r="AG65" s="759"/>
      <c r="AH65" s="759"/>
      <c r="AI65" s="759"/>
      <c r="AJ65" s="759"/>
      <c r="AK65" s="759"/>
      <c r="AL65" s="759"/>
      <c r="AM65" s="759"/>
      <c r="AN65" s="759"/>
      <c r="AO65" s="759"/>
      <c r="AP65" s="759"/>
      <c r="AQ65" s="759"/>
      <c r="AR65" s="759"/>
      <c r="AS65" s="759"/>
      <c r="AT65" s="759"/>
      <c r="AU65" s="759"/>
      <c r="AV65" s="759"/>
      <c r="AW65" s="759"/>
      <c r="AX65" s="759"/>
      <c r="AY65" s="759"/>
      <c r="AZ65" s="759"/>
      <c r="BA65" s="759"/>
      <c r="BB65" s="759"/>
      <c r="BC65" s="759"/>
      <c r="BD65" s="759"/>
      <c r="BE65" s="759"/>
      <c r="BF65" s="759"/>
      <c r="BG65" s="759"/>
      <c r="BH65" s="759"/>
    </row>
    <row r="66" spans="1:60" ht="12.75" customHeight="1" x14ac:dyDescent="0.3">
      <c r="A66" s="772"/>
      <c r="B66" s="772"/>
      <c r="C66" s="754"/>
      <c r="D66" s="755"/>
      <c r="E66" s="756" t="str">
        <f xml:space="preserve"> InpC!E$156</f>
        <v>Gas market growth rate</v>
      </c>
      <c r="F66" s="757">
        <f xml:space="preserve"> InpC!F$156</f>
        <v>0.05</v>
      </c>
      <c r="G66" s="756" t="str">
        <f xml:space="preserve"> InpC!G$156</f>
        <v>% p.a.</v>
      </c>
      <c r="H66" s="574"/>
      <c r="I66" s="781"/>
      <c r="J66" s="781"/>
      <c r="K66" s="781"/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  <c r="AF66" s="781"/>
      <c r="AG66" s="781"/>
      <c r="AH66" s="781"/>
      <c r="AI66" s="781"/>
      <c r="AJ66" s="781"/>
      <c r="AK66" s="781"/>
      <c r="AL66" s="781"/>
      <c r="AM66" s="781"/>
      <c r="AN66" s="781"/>
      <c r="AO66" s="781"/>
      <c r="AP66" s="781"/>
      <c r="AQ66" s="781"/>
      <c r="AR66" s="781"/>
      <c r="AS66" s="781"/>
      <c r="AT66" s="781"/>
      <c r="AU66" s="781"/>
      <c r="AV66" s="781"/>
      <c r="AW66" s="781"/>
      <c r="AX66" s="781"/>
      <c r="AY66" s="781"/>
      <c r="AZ66" s="781"/>
      <c r="BA66" s="781"/>
      <c r="BB66" s="781"/>
      <c r="BC66" s="781"/>
      <c r="BD66" s="781"/>
      <c r="BE66" s="781"/>
      <c r="BF66" s="781"/>
      <c r="BG66" s="781"/>
      <c r="BH66" s="781"/>
    </row>
    <row r="67" spans="1:60" s="186" customFormat="1" ht="12.9" customHeight="1" x14ac:dyDescent="0.3">
      <c r="A67" s="753"/>
      <c r="B67" s="753"/>
      <c r="C67" s="754"/>
      <c r="D67" s="755"/>
      <c r="E67" s="756" t="str">
        <f xml:space="preserve"> InpC!E$81</f>
        <v>Current Year</v>
      </c>
      <c r="F67" s="756">
        <f xml:space="preserve"> InpC!F$81</f>
        <v>2020</v>
      </c>
      <c r="G67" s="756" t="str">
        <f xml:space="preserve"> InpC!G$81</f>
        <v>year</v>
      </c>
      <c r="H67" s="576"/>
      <c r="I67" s="758"/>
      <c r="J67" s="759"/>
      <c r="K67" s="759"/>
      <c r="L67" s="759"/>
      <c r="M67" s="759"/>
      <c r="N67" s="759"/>
      <c r="O67" s="759"/>
      <c r="P67" s="759"/>
      <c r="Q67" s="759"/>
      <c r="R67" s="759"/>
      <c r="S67" s="759"/>
      <c r="T67" s="759"/>
      <c r="U67" s="759"/>
      <c r="V67" s="759"/>
      <c r="W67" s="759"/>
      <c r="X67" s="759"/>
      <c r="Y67" s="759"/>
      <c r="Z67" s="759"/>
      <c r="AA67" s="759"/>
      <c r="AB67" s="759"/>
      <c r="AC67" s="759"/>
      <c r="AD67" s="759"/>
      <c r="AE67" s="759"/>
      <c r="AF67" s="759"/>
      <c r="AG67" s="759"/>
      <c r="AH67" s="759"/>
      <c r="AI67" s="759"/>
      <c r="AJ67" s="759"/>
      <c r="AK67" s="759"/>
      <c r="AL67" s="759"/>
      <c r="AM67" s="759"/>
      <c r="AN67" s="759"/>
      <c r="AO67" s="759"/>
      <c r="AP67" s="759"/>
      <c r="AQ67" s="759"/>
      <c r="AR67" s="759"/>
      <c r="AS67" s="759"/>
      <c r="AT67" s="759"/>
      <c r="AU67" s="759"/>
      <c r="AV67" s="759"/>
      <c r="AW67" s="759"/>
      <c r="AX67" s="759"/>
      <c r="AY67" s="759"/>
      <c r="AZ67" s="759"/>
      <c r="BA67" s="759"/>
      <c r="BB67" s="759"/>
      <c r="BC67" s="759"/>
      <c r="BD67" s="759"/>
      <c r="BE67" s="759"/>
      <c r="BF67" s="759"/>
      <c r="BG67" s="759"/>
      <c r="BH67" s="759"/>
    </row>
    <row r="68" spans="1:60" s="186" customFormat="1" ht="12.9" customHeight="1" x14ac:dyDescent="0.3">
      <c r="A68" s="753"/>
      <c r="B68" s="753"/>
      <c r="C68" s="754"/>
      <c r="D68" s="755"/>
      <c r="E68" s="570" t="str">
        <f xml:space="preserve"> E$63</f>
        <v xml:space="preserve">Total Current Consumption </v>
      </c>
      <c r="F68" s="570">
        <f xml:space="preserve"> F$63</f>
        <v>252</v>
      </c>
      <c r="G68" s="570" t="str">
        <f xml:space="preserve"> G$63</f>
        <v>Tbtu</v>
      </c>
      <c r="H68" s="570"/>
      <c r="I68" s="570"/>
      <c r="J68" s="570"/>
      <c r="K68" s="570"/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  <c r="AF68" s="570"/>
      <c r="AG68" s="570"/>
      <c r="AH68" s="570"/>
      <c r="AI68" s="570"/>
      <c r="AJ68" s="570"/>
      <c r="AK68" s="570"/>
      <c r="AL68" s="570"/>
      <c r="AM68" s="570"/>
      <c r="AN68" s="570"/>
      <c r="AO68" s="570"/>
      <c r="AP68" s="570"/>
      <c r="AQ68" s="570"/>
      <c r="AR68" s="570"/>
      <c r="AS68" s="570"/>
      <c r="AT68" s="570"/>
      <c r="AU68" s="570"/>
      <c r="AV68" s="570"/>
      <c r="AW68" s="570"/>
      <c r="AX68" s="570"/>
      <c r="AY68" s="570"/>
      <c r="AZ68" s="570"/>
      <c r="BA68" s="570"/>
      <c r="BB68" s="570"/>
      <c r="BC68" s="570"/>
      <c r="BD68" s="570"/>
      <c r="BE68" s="570"/>
      <c r="BF68" s="570"/>
      <c r="BG68" s="570"/>
      <c r="BH68" s="570"/>
    </row>
    <row r="69" spans="1:60" s="186" customFormat="1" ht="12.9" customHeight="1" x14ac:dyDescent="0.3">
      <c r="A69" s="753"/>
      <c r="B69" s="753"/>
      <c r="C69" s="754"/>
      <c r="D69" s="755"/>
      <c r="E69" s="789" t="str">
        <f xml:space="preserve"> 'Time&amp;Esc'!E$14</f>
        <v>Calendar year</v>
      </c>
      <c r="F69" s="789">
        <f xml:space="preserve"> 'Time&amp;Esc'!F$14</f>
        <v>0</v>
      </c>
      <c r="G69" s="789" t="str">
        <f xml:space="preserve"> 'Time&amp;Esc'!G$14</f>
        <v>year</v>
      </c>
      <c r="H69" s="789">
        <f xml:space="preserve"> 'Time&amp;Esc'!H$14</f>
        <v>0</v>
      </c>
      <c r="I69" s="789">
        <f xml:space="preserve"> 'Time&amp;Esc'!I$14</f>
        <v>0</v>
      </c>
      <c r="J69" s="789">
        <f xml:space="preserve"> 'Time&amp;Esc'!J$14</f>
        <v>0</v>
      </c>
      <c r="K69" s="789">
        <f xml:space="preserve"> 'Time&amp;Esc'!K$14</f>
        <v>2017</v>
      </c>
      <c r="L69" s="789">
        <f xml:space="preserve"> 'Time&amp;Esc'!L$14</f>
        <v>2018</v>
      </c>
      <c r="M69" s="789">
        <f xml:space="preserve"> 'Time&amp;Esc'!M$14</f>
        <v>2019</v>
      </c>
      <c r="N69" s="789">
        <f xml:space="preserve"> 'Time&amp;Esc'!N$14</f>
        <v>2020</v>
      </c>
      <c r="O69" s="789">
        <f xml:space="preserve"> 'Time&amp;Esc'!O$14</f>
        <v>2021</v>
      </c>
      <c r="P69" s="789">
        <f xml:space="preserve"> 'Time&amp;Esc'!P$14</f>
        <v>2022</v>
      </c>
      <c r="Q69" s="789">
        <f xml:space="preserve"> 'Time&amp;Esc'!Q$14</f>
        <v>2023</v>
      </c>
      <c r="R69" s="789">
        <f xml:space="preserve"> 'Time&amp;Esc'!R$14</f>
        <v>2024</v>
      </c>
      <c r="S69" s="789">
        <f xml:space="preserve"> 'Time&amp;Esc'!S$14</f>
        <v>2025</v>
      </c>
      <c r="T69" s="789">
        <f xml:space="preserve"> 'Time&amp;Esc'!T$14</f>
        <v>2026</v>
      </c>
      <c r="U69" s="789">
        <f xml:space="preserve"> 'Time&amp;Esc'!U$14</f>
        <v>2027</v>
      </c>
      <c r="V69" s="789">
        <f xml:space="preserve"> 'Time&amp;Esc'!V$14</f>
        <v>2028</v>
      </c>
      <c r="W69" s="789">
        <f xml:space="preserve"> 'Time&amp;Esc'!W$14</f>
        <v>2029</v>
      </c>
      <c r="X69" s="789">
        <f xml:space="preserve"> 'Time&amp;Esc'!X$14</f>
        <v>2030</v>
      </c>
      <c r="Y69" s="789">
        <f xml:space="preserve"> 'Time&amp;Esc'!Y$14</f>
        <v>2031</v>
      </c>
      <c r="Z69" s="789">
        <f xml:space="preserve"> 'Time&amp;Esc'!Z$14</f>
        <v>2032</v>
      </c>
      <c r="AA69" s="789">
        <f xml:space="preserve"> 'Time&amp;Esc'!AA$14</f>
        <v>2033</v>
      </c>
      <c r="AB69" s="789">
        <f xml:space="preserve"> 'Time&amp;Esc'!AB$14</f>
        <v>2034</v>
      </c>
      <c r="AC69" s="789">
        <f xml:space="preserve"> 'Time&amp;Esc'!AC$14</f>
        <v>2035</v>
      </c>
      <c r="AD69" s="789">
        <f xml:space="preserve"> 'Time&amp;Esc'!AD$14</f>
        <v>2036</v>
      </c>
      <c r="AE69" s="789">
        <f xml:space="preserve"> 'Time&amp;Esc'!AE$14</f>
        <v>2037</v>
      </c>
      <c r="AF69" s="789">
        <f xml:space="preserve"> 'Time&amp;Esc'!AF$14</f>
        <v>2038</v>
      </c>
      <c r="AG69" s="789">
        <f xml:space="preserve"> 'Time&amp;Esc'!AG$14</f>
        <v>2039</v>
      </c>
      <c r="AH69" s="789">
        <f xml:space="preserve"> 'Time&amp;Esc'!AH$14</f>
        <v>2040</v>
      </c>
      <c r="AI69" s="789">
        <f xml:space="preserve"> 'Time&amp;Esc'!AI$14</f>
        <v>2041</v>
      </c>
      <c r="AJ69" s="789">
        <f xml:space="preserve"> 'Time&amp;Esc'!AJ$14</f>
        <v>2042</v>
      </c>
      <c r="AK69" s="789">
        <f xml:space="preserve"> 'Time&amp;Esc'!AK$14</f>
        <v>2043</v>
      </c>
      <c r="AL69" s="789">
        <f xml:space="preserve"> 'Time&amp;Esc'!AL$14</f>
        <v>2044</v>
      </c>
      <c r="AM69" s="789">
        <f xml:space="preserve"> 'Time&amp;Esc'!AM$14</f>
        <v>2045</v>
      </c>
      <c r="AN69" s="789">
        <f xml:space="preserve"> 'Time&amp;Esc'!AN$14</f>
        <v>2046</v>
      </c>
      <c r="AO69" s="789">
        <f xml:space="preserve"> 'Time&amp;Esc'!AO$14</f>
        <v>2047</v>
      </c>
      <c r="AP69" s="789">
        <f xml:space="preserve"> 'Time&amp;Esc'!AP$14</f>
        <v>2048</v>
      </c>
      <c r="AQ69" s="789">
        <f xml:space="preserve"> 'Time&amp;Esc'!AQ$14</f>
        <v>2049</v>
      </c>
      <c r="AR69" s="789">
        <f xml:space="preserve"> 'Time&amp;Esc'!AR$14</f>
        <v>2050</v>
      </c>
      <c r="AS69" s="789">
        <f xml:space="preserve"> 'Time&amp;Esc'!AS$14</f>
        <v>2051</v>
      </c>
      <c r="AT69" s="789">
        <f xml:space="preserve"> 'Time&amp;Esc'!AT$14</f>
        <v>2052</v>
      </c>
      <c r="AU69" s="789">
        <f xml:space="preserve"> 'Time&amp;Esc'!AU$14</f>
        <v>2053</v>
      </c>
      <c r="AV69" s="789">
        <f xml:space="preserve"> 'Time&amp;Esc'!AV$14</f>
        <v>2054</v>
      </c>
      <c r="AW69" s="789">
        <f xml:space="preserve"> 'Time&amp;Esc'!AW$14</f>
        <v>2055</v>
      </c>
      <c r="AX69" s="789">
        <f xml:space="preserve"> 'Time&amp;Esc'!AX$14</f>
        <v>2056</v>
      </c>
      <c r="AY69" s="789">
        <f xml:space="preserve"> 'Time&amp;Esc'!AY$14</f>
        <v>2057</v>
      </c>
      <c r="AZ69" s="789">
        <f xml:space="preserve"> 'Time&amp;Esc'!AZ$14</f>
        <v>2058</v>
      </c>
      <c r="BA69" s="789">
        <f xml:space="preserve"> 'Time&amp;Esc'!BA$14</f>
        <v>2059</v>
      </c>
      <c r="BB69" s="789">
        <f xml:space="preserve"> 'Time&amp;Esc'!BB$14</f>
        <v>2060</v>
      </c>
      <c r="BC69" s="789">
        <f xml:space="preserve"> 'Time&amp;Esc'!BC$14</f>
        <v>2061</v>
      </c>
      <c r="BD69" s="789">
        <f xml:space="preserve"> 'Time&amp;Esc'!BD$14</f>
        <v>2062</v>
      </c>
      <c r="BE69" s="789">
        <f xml:space="preserve"> 'Time&amp;Esc'!BE$14</f>
        <v>2063</v>
      </c>
      <c r="BF69" s="789">
        <f xml:space="preserve"> 'Time&amp;Esc'!BF$14</f>
        <v>2064</v>
      </c>
      <c r="BG69" s="789">
        <f xml:space="preserve"> 'Time&amp;Esc'!BG$14</f>
        <v>2065</v>
      </c>
      <c r="BH69" s="789">
        <f xml:space="preserve"> 'Time&amp;Esc'!BH$14</f>
        <v>2066</v>
      </c>
    </row>
    <row r="70" spans="1:60" s="288" customFormat="1" ht="12.9" customHeight="1" x14ac:dyDescent="0.3">
      <c r="A70" s="766"/>
      <c r="B70" s="766"/>
      <c r="C70" s="767"/>
      <c r="D70" s="768"/>
      <c r="E70" s="769" t="s">
        <v>838</v>
      </c>
      <c r="F70" s="770"/>
      <c r="G70" s="771"/>
      <c r="H70" s="771"/>
      <c r="I70" s="770"/>
      <c r="J70" s="771"/>
      <c r="K70" s="771">
        <f t="shared" ref="K70:AP70" si="16">IF(K69&lt;=$F$67,$F$68,J70*(1+$F$66))</f>
        <v>252</v>
      </c>
      <c r="L70" s="771">
        <f t="shared" si="16"/>
        <v>252</v>
      </c>
      <c r="M70" s="771">
        <f t="shared" si="16"/>
        <v>252</v>
      </c>
      <c r="N70" s="771">
        <f t="shared" si="16"/>
        <v>252</v>
      </c>
      <c r="O70" s="771">
        <f t="shared" si="16"/>
        <v>264.60000000000002</v>
      </c>
      <c r="P70" s="771">
        <f t="shared" si="16"/>
        <v>277.83000000000004</v>
      </c>
      <c r="Q70" s="771">
        <f t="shared" si="16"/>
        <v>291.72150000000005</v>
      </c>
      <c r="R70" s="771">
        <f t="shared" si="16"/>
        <v>306.30757500000004</v>
      </c>
      <c r="S70" s="771">
        <f t="shared" si="16"/>
        <v>321.62295375000008</v>
      </c>
      <c r="T70" s="771">
        <f t="shared" si="16"/>
        <v>337.70410143750007</v>
      </c>
      <c r="U70" s="771">
        <f t="shared" si="16"/>
        <v>354.58930650937509</v>
      </c>
      <c r="V70" s="771">
        <f t="shared" si="16"/>
        <v>372.31877183484386</v>
      </c>
      <c r="W70" s="771">
        <f t="shared" si="16"/>
        <v>390.93471042658609</v>
      </c>
      <c r="X70" s="771">
        <f t="shared" si="16"/>
        <v>410.4814459479154</v>
      </c>
      <c r="Y70" s="771">
        <f t="shared" si="16"/>
        <v>431.00551824531118</v>
      </c>
      <c r="Z70" s="771">
        <f t="shared" si="16"/>
        <v>452.55579415757677</v>
      </c>
      <c r="AA70" s="771">
        <f t="shared" si="16"/>
        <v>475.1835838654556</v>
      </c>
      <c r="AB70" s="771">
        <f t="shared" si="16"/>
        <v>498.94276305872842</v>
      </c>
      <c r="AC70" s="771">
        <f t="shared" si="16"/>
        <v>523.88990121166489</v>
      </c>
      <c r="AD70" s="771">
        <f t="shared" si="16"/>
        <v>550.08439627224811</v>
      </c>
      <c r="AE70" s="771">
        <f t="shared" si="16"/>
        <v>577.58861608586051</v>
      </c>
      <c r="AF70" s="771">
        <f t="shared" si="16"/>
        <v>606.46804689015357</v>
      </c>
      <c r="AG70" s="771">
        <f t="shared" si="16"/>
        <v>636.79144923466129</v>
      </c>
      <c r="AH70" s="771">
        <f t="shared" si="16"/>
        <v>668.63102169639433</v>
      </c>
      <c r="AI70" s="771">
        <f t="shared" si="16"/>
        <v>702.06257278121404</v>
      </c>
      <c r="AJ70" s="771">
        <f t="shared" si="16"/>
        <v>737.16570142027479</v>
      </c>
      <c r="AK70" s="771">
        <f t="shared" si="16"/>
        <v>774.02398649128861</v>
      </c>
      <c r="AL70" s="771">
        <f t="shared" si="16"/>
        <v>812.72518581585302</v>
      </c>
      <c r="AM70" s="771">
        <f t="shared" si="16"/>
        <v>853.36144510664576</v>
      </c>
      <c r="AN70" s="771">
        <f t="shared" si="16"/>
        <v>896.02951736197804</v>
      </c>
      <c r="AO70" s="771">
        <f t="shared" si="16"/>
        <v>940.83099323007696</v>
      </c>
      <c r="AP70" s="771">
        <f t="shared" si="16"/>
        <v>987.87254289158079</v>
      </c>
      <c r="AQ70" s="771">
        <f t="shared" ref="AQ70:BH70" si="17">IF(AQ69&lt;=$F$67,$F$68,AP70*(1+$F$66))</f>
        <v>1037.2661700361598</v>
      </c>
      <c r="AR70" s="771">
        <f t="shared" si="17"/>
        <v>1089.1294785379678</v>
      </c>
      <c r="AS70" s="771">
        <f t="shared" si="17"/>
        <v>1143.5859524648663</v>
      </c>
      <c r="AT70" s="771">
        <f t="shared" si="17"/>
        <v>1200.7652500881097</v>
      </c>
      <c r="AU70" s="771">
        <f t="shared" si="17"/>
        <v>1260.8035125925153</v>
      </c>
      <c r="AV70" s="771">
        <f t="shared" si="17"/>
        <v>1323.8436882221411</v>
      </c>
      <c r="AW70" s="771">
        <f t="shared" si="17"/>
        <v>1390.0358726332481</v>
      </c>
      <c r="AX70" s="771">
        <f t="shared" si="17"/>
        <v>1459.5376662649105</v>
      </c>
      <c r="AY70" s="771">
        <f t="shared" si="17"/>
        <v>1532.514549578156</v>
      </c>
      <c r="AZ70" s="771">
        <f t="shared" si="17"/>
        <v>1609.1402770570639</v>
      </c>
      <c r="BA70" s="771">
        <f t="shared" si="17"/>
        <v>1689.5972909099173</v>
      </c>
      <c r="BB70" s="771">
        <f t="shared" si="17"/>
        <v>1774.0771554554133</v>
      </c>
      <c r="BC70" s="771">
        <f t="shared" si="17"/>
        <v>1862.7810132281841</v>
      </c>
      <c r="BD70" s="771">
        <f t="shared" si="17"/>
        <v>1955.9200638895934</v>
      </c>
      <c r="BE70" s="771">
        <f t="shared" si="17"/>
        <v>2053.7160670840731</v>
      </c>
      <c r="BF70" s="771">
        <f t="shared" si="17"/>
        <v>2156.401870438277</v>
      </c>
      <c r="BG70" s="771">
        <f t="shared" si="17"/>
        <v>2264.2219639601908</v>
      </c>
      <c r="BH70" s="771">
        <f t="shared" si="17"/>
        <v>2377.4330621582003</v>
      </c>
    </row>
    <row r="71" spans="1:60" ht="12.9" customHeight="1" x14ac:dyDescent="0.3">
      <c r="A71" s="772"/>
      <c r="B71" s="772"/>
      <c r="C71" s="754"/>
      <c r="D71" s="755"/>
      <c r="E71" s="773"/>
      <c r="F71" s="774"/>
      <c r="G71" s="775"/>
      <c r="H71" s="775"/>
      <c r="I71" s="774"/>
      <c r="J71" s="759"/>
      <c r="K71" s="759"/>
      <c r="L71" s="759"/>
      <c r="M71" s="759"/>
      <c r="N71" s="759"/>
      <c r="O71" s="759"/>
      <c r="P71" s="759"/>
      <c r="Q71" s="759"/>
      <c r="R71" s="759"/>
      <c r="S71" s="759"/>
      <c r="T71" s="759"/>
      <c r="U71" s="759"/>
      <c r="V71" s="759"/>
      <c r="W71" s="759"/>
      <c r="X71" s="759"/>
      <c r="Y71" s="759"/>
      <c r="Z71" s="759"/>
      <c r="AA71" s="759"/>
      <c r="AB71" s="759"/>
      <c r="AC71" s="759"/>
      <c r="AD71" s="759"/>
      <c r="AE71" s="759"/>
      <c r="AF71" s="759"/>
      <c r="AG71" s="759"/>
      <c r="AH71" s="759"/>
      <c r="AI71" s="759"/>
      <c r="AJ71" s="759"/>
      <c r="AK71" s="759"/>
      <c r="AL71" s="759"/>
      <c r="AM71" s="759"/>
      <c r="AN71" s="759"/>
      <c r="AO71" s="759"/>
      <c r="AP71" s="759"/>
      <c r="AQ71" s="759"/>
      <c r="AR71" s="759"/>
      <c r="AS71" s="759"/>
      <c r="AT71" s="759"/>
      <c r="AU71" s="759"/>
      <c r="AV71" s="759"/>
      <c r="AW71" s="759"/>
      <c r="AX71" s="759"/>
      <c r="AY71" s="759"/>
      <c r="AZ71" s="759"/>
      <c r="BA71" s="759"/>
      <c r="BB71" s="759"/>
      <c r="BC71" s="759"/>
      <c r="BD71" s="759"/>
      <c r="BE71" s="759"/>
      <c r="BF71" s="759"/>
      <c r="BG71" s="759"/>
      <c r="BH71" s="759"/>
    </row>
    <row r="72" spans="1:60" ht="12.9" customHeight="1" x14ac:dyDescent="0.3">
      <c r="A72" s="776" t="s">
        <v>839</v>
      </c>
      <c r="B72" s="776"/>
      <c r="C72" s="777"/>
      <c r="D72" s="778"/>
      <c r="E72" s="776"/>
      <c r="F72" s="776"/>
      <c r="G72" s="776"/>
      <c r="H72" s="776"/>
      <c r="I72" s="776"/>
      <c r="J72" s="776"/>
      <c r="K72" s="776"/>
      <c r="L72" s="776"/>
      <c r="M72" s="776"/>
      <c r="N72" s="776"/>
      <c r="O72" s="776"/>
      <c r="P72" s="776"/>
      <c r="Q72" s="776"/>
      <c r="R72" s="776"/>
      <c r="S72" s="776"/>
      <c r="T72" s="776"/>
      <c r="U72" s="776"/>
      <c r="V72" s="776"/>
      <c r="W72" s="776"/>
      <c r="X72" s="776"/>
      <c r="Y72" s="776"/>
      <c r="Z72" s="776"/>
      <c r="AA72" s="776"/>
      <c r="AB72" s="776"/>
      <c r="AC72" s="776"/>
      <c r="AD72" s="776"/>
      <c r="AE72" s="776"/>
      <c r="AF72" s="776"/>
      <c r="AG72" s="776"/>
      <c r="AH72" s="776"/>
      <c r="AI72" s="776"/>
      <c r="AJ72" s="776"/>
      <c r="AK72" s="776"/>
      <c r="AL72" s="776"/>
      <c r="AM72" s="776"/>
      <c r="AN72" s="776"/>
      <c r="AO72" s="776"/>
      <c r="AP72" s="776"/>
      <c r="AQ72" s="776"/>
      <c r="AR72" s="776"/>
      <c r="AS72" s="776"/>
      <c r="AT72" s="776"/>
      <c r="AU72" s="776"/>
      <c r="AV72" s="776"/>
      <c r="AW72" s="776"/>
      <c r="AX72" s="776"/>
      <c r="AY72" s="776"/>
      <c r="AZ72" s="776"/>
      <c r="BA72" s="776"/>
      <c r="BB72" s="776"/>
      <c r="BC72" s="776"/>
      <c r="BD72" s="776"/>
      <c r="BE72" s="776"/>
      <c r="BF72" s="776"/>
      <c r="BG72" s="776"/>
      <c r="BH72" s="776"/>
    </row>
    <row r="73" spans="1:60" ht="12.9" customHeight="1" x14ac:dyDescent="0.3">
      <c r="A73" s="570"/>
      <c r="B73" s="790" t="s">
        <v>587</v>
      </c>
      <c r="C73" s="791"/>
      <c r="D73" s="792"/>
      <c r="E73" s="790"/>
      <c r="F73" s="790"/>
      <c r="G73" s="790"/>
      <c r="H73" s="790"/>
      <c r="I73" s="790"/>
      <c r="J73" s="790"/>
      <c r="K73" s="790"/>
      <c r="L73" s="790"/>
      <c r="M73" s="790"/>
      <c r="N73" s="790"/>
      <c r="O73" s="790"/>
      <c r="P73" s="790"/>
      <c r="Q73" s="790"/>
      <c r="R73" s="790"/>
      <c r="S73" s="790"/>
      <c r="T73" s="790"/>
      <c r="U73" s="790"/>
      <c r="V73" s="790"/>
      <c r="W73" s="790"/>
      <c r="X73" s="790"/>
      <c r="Y73" s="790"/>
      <c r="Z73" s="790"/>
      <c r="AA73" s="790"/>
      <c r="AB73" s="790"/>
      <c r="AC73" s="790"/>
      <c r="AD73" s="790"/>
      <c r="AE73" s="790"/>
      <c r="AF73" s="790"/>
      <c r="AG73" s="790"/>
      <c r="AH73" s="790"/>
      <c r="AI73" s="790"/>
      <c r="AJ73" s="790"/>
      <c r="AK73" s="790"/>
      <c r="AL73" s="790"/>
      <c r="AM73" s="790"/>
      <c r="AN73" s="790"/>
      <c r="AO73" s="790"/>
      <c r="AP73" s="790"/>
      <c r="AQ73" s="790"/>
      <c r="AR73" s="790"/>
      <c r="AS73" s="790"/>
      <c r="AT73" s="790"/>
      <c r="AU73" s="790"/>
      <c r="AV73" s="790"/>
      <c r="AW73" s="790"/>
      <c r="AX73" s="790"/>
      <c r="AY73" s="790"/>
      <c r="AZ73" s="790"/>
      <c r="BA73" s="790"/>
      <c r="BB73" s="790"/>
      <c r="BC73" s="790"/>
      <c r="BD73" s="790"/>
      <c r="BE73" s="790"/>
      <c r="BF73" s="790"/>
      <c r="BG73" s="790"/>
      <c r="BH73" s="790"/>
    </row>
    <row r="74" spans="1:60" ht="12.9" customHeight="1" x14ac:dyDescent="0.3">
      <c r="A74" s="570"/>
      <c r="B74" s="790"/>
      <c r="C74" s="791"/>
      <c r="D74" s="792"/>
      <c r="E74" s="756" t="str">
        <f xml:space="preserve"> Stage1!E$294</f>
        <v>Oil production</v>
      </c>
      <c r="F74" s="756">
        <f xml:space="preserve"> Stage1!F$294</f>
        <v>0</v>
      </c>
      <c r="G74" s="756" t="str">
        <f xml:space="preserve"> Stage1!G$294</f>
        <v>MM bbl</v>
      </c>
      <c r="H74" s="756">
        <f xml:space="preserve"> Stage1!H$294</f>
        <v>0</v>
      </c>
      <c r="I74" s="756">
        <f xml:space="preserve"> Stage1!I$294</f>
        <v>20.999999999999996</v>
      </c>
      <c r="J74" s="756">
        <f xml:space="preserve"> Stage1!J$294</f>
        <v>0</v>
      </c>
      <c r="K74" s="756">
        <f xml:space="preserve"> Stage1!K$294</f>
        <v>0</v>
      </c>
      <c r="L74" s="756">
        <f xml:space="preserve"> Stage1!L$294</f>
        <v>0</v>
      </c>
      <c r="M74" s="756">
        <f xml:space="preserve"> Stage1!M$294</f>
        <v>0</v>
      </c>
      <c r="N74" s="756">
        <f xml:space="preserve"> Stage1!N$294</f>
        <v>0</v>
      </c>
      <c r="O74" s="756">
        <f xml:space="preserve"> Stage1!O$294</f>
        <v>0</v>
      </c>
      <c r="P74" s="756">
        <f xml:space="preserve"> Stage1!P$294</f>
        <v>0</v>
      </c>
      <c r="Q74" s="756">
        <f xml:space="preserve"> Stage1!Q$294</f>
        <v>0</v>
      </c>
      <c r="R74" s="756">
        <f xml:space="preserve"> Stage1!R$294</f>
        <v>0</v>
      </c>
      <c r="S74" s="756">
        <f xml:space="preserve"> Stage1!S$294</f>
        <v>0</v>
      </c>
      <c r="T74" s="756">
        <f xml:space="preserve"> Stage1!T$294</f>
        <v>0.29399999999999998</v>
      </c>
      <c r="U74" s="756">
        <f xml:space="preserve"> Stage1!U$294</f>
        <v>0.71400000000000008</v>
      </c>
      <c r="V74" s="756">
        <f xml:space="preserve"> Stage1!V$294</f>
        <v>0.71400000000000008</v>
      </c>
      <c r="W74" s="756">
        <f xml:space="preserve"> Stage1!W$294</f>
        <v>0.71400000000000008</v>
      </c>
      <c r="X74" s="756">
        <f xml:space="preserve"> Stage1!X$294</f>
        <v>0.71400000000000008</v>
      </c>
      <c r="Y74" s="756">
        <f xml:space="preserve"> Stage1!Y$294</f>
        <v>0.71400000000000008</v>
      </c>
      <c r="Z74" s="756">
        <f xml:space="preserve"> Stage1!Z$294</f>
        <v>0.71400000000000008</v>
      </c>
      <c r="AA74" s="756">
        <f xml:space="preserve"> Stage1!AA$294</f>
        <v>0.71400000000000008</v>
      </c>
      <c r="AB74" s="756">
        <f xml:space="preserve"> Stage1!AB$294</f>
        <v>0.71400000000000008</v>
      </c>
      <c r="AC74" s="756">
        <f xml:space="preserve"> Stage1!AC$294</f>
        <v>0.71400000000000008</v>
      </c>
      <c r="AD74" s="756">
        <f xml:space="preserve"> Stage1!AD$294</f>
        <v>0.71400000000000008</v>
      </c>
      <c r="AE74" s="756">
        <f xml:space="preserve"> Stage1!AE$294</f>
        <v>0.71400000000000008</v>
      </c>
      <c r="AF74" s="756">
        <f xml:space="preserve"> Stage1!AF$294</f>
        <v>0.71400000000000008</v>
      </c>
      <c r="AG74" s="756">
        <f xml:space="preserve"> Stage1!AG$294</f>
        <v>0.71400000000000008</v>
      </c>
      <c r="AH74" s="756">
        <f xml:space="preserve"> Stage1!AH$294</f>
        <v>0.71400000000000008</v>
      </c>
      <c r="AI74" s="756">
        <f xml:space="preserve"> Stage1!AI$294</f>
        <v>0.71400000000000008</v>
      </c>
      <c r="AJ74" s="756">
        <f xml:space="preserve"> Stage1!AJ$294</f>
        <v>0.71400000000000008</v>
      </c>
      <c r="AK74" s="756">
        <f xml:space="preserve"> Stage1!AK$294</f>
        <v>0.71400000000000008</v>
      </c>
      <c r="AL74" s="756">
        <f xml:space="preserve"> Stage1!AL$294</f>
        <v>0.71400000000000008</v>
      </c>
      <c r="AM74" s="756">
        <f xml:space="preserve"> Stage1!AM$294</f>
        <v>0.71400000000000008</v>
      </c>
      <c r="AN74" s="756">
        <f xml:space="preserve"> Stage1!AN$294</f>
        <v>0.71400000000000008</v>
      </c>
      <c r="AO74" s="756">
        <f xml:space="preserve"> Stage1!AO$294</f>
        <v>0.71400000000000008</v>
      </c>
      <c r="AP74" s="756">
        <f xml:space="preserve"> Stage1!AP$294</f>
        <v>0.71400000000000008</v>
      </c>
      <c r="AQ74" s="756">
        <f xml:space="preserve"> Stage1!AQ$294</f>
        <v>0.71400000000000008</v>
      </c>
      <c r="AR74" s="756">
        <f xml:space="preserve"> Stage1!AR$294</f>
        <v>0.71400000000000008</v>
      </c>
      <c r="AS74" s="756">
        <f xml:space="preserve"> Stage1!AS$294</f>
        <v>0.71400000000000008</v>
      </c>
      <c r="AT74" s="756">
        <f xml:space="preserve"> Stage1!AT$294</f>
        <v>0.71400000000000008</v>
      </c>
      <c r="AU74" s="756">
        <f xml:space="preserve"> Stage1!AU$294</f>
        <v>0.71400000000000008</v>
      </c>
      <c r="AV74" s="756">
        <f xml:space="preserve"> Stage1!AV$294</f>
        <v>0.71400000000000008</v>
      </c>
      <c r="AW74" s="756">
        <f xml:space="preserve"> Stage1!AW$294</f>
        <v>0.71400000000000008</v>
      </c>
      <c r="AX74" s="756">
        <f xml:space="preserve"> Stage1!AX$294</f>
        <v>0</v>
      </c>
      <c r="AY74" s="756">
        <f xml:space="preserve"> Stage1!AY$294</f>
        <v>0</v>
      </c>
      <c r="AZ74" s="756">
        <f xml:space="preserve"> Stage1!AZ$294</f>
        <v>0</v>
      </c>
      <c r="BA74" s="756">
        <f xml:space="preserve"> Stage1!BA$294</f>
        <v>0</v>
      </c>
      <c r="BB74" s="756">
        <f xml:space="preserve"> Stage1!BB$294</f>
        <v>0</v>
      </c>
      <c r="BC74" s="756">
        <f xml:space="preserve"> Stage1!BC$294</f>
        <v>0</v>
      </c>
      <c r="BD74" s="756">
        <f xml:space="preserve"> Stage1!BD$294</f>
        <v>0</v>
      </c>
      <c r="BE74" s="756">
        <f xml:space="preserve"> Stage1!BE$294</f>
        <v>0</v>
      </c>
      <c r="BF74" s="756">
        <f xml:space="preserve"> Stage1!BF$294</f>
        <v>0</v>
      </c>
      <c r="BG74" s="756">
        <f xml:space="preserve"> Stage1!BG$294</f>
        <v>0</v>
      </c>
      <c r="BH74" s="756">
        <f xml:space="preserve"> Stage1!BH$294</f>
        <v>0</v>
      </c>
    </row>
    <row r="75" spans="1:60" s="242" customFormat="1" ht="12.9" customHeight="1" x14ac:dyDescent="0.3">
      <c r="A75" s="343"/>
      <c r="B75" s="471"/>
      <c r="C75" s="561"/>
      <c r="D75" s="343"/>
      <c r="E75" s="563" t="str">
        <f xml:space="preserve"> Stage1!E$295</f>
        <v>Gas production</v>
      </c>
      <c r="F75" s="563">
        <f xml:space="preserve"> Stage1!F$295</f>
        <v>0</v>
      </c>
      <c r="G75" s="563" t="str">
        <f xml:space="preserve"> Stage1!G$295</f>
        <v>tcf</v>
      </c>
      <c r="H75" s="563">
        <f xml:space="preserve"> Stage1!H$295</f>
        <v>0</v>
      </c>
      <c r="I75" s="563">
        <f xml:space="preserve"> Stage1!I$295</f>
        <v>2.9999999999999996</v>
      </c>
      <c r="J75" s="563">
        <f xml:space="preserve"> Stage1!J$295</f>
        <v>0</v>
      </c>
      <c r="K75" s="563">
        <f xml:space="preserve"> Stage1!K$295</f>
        <v>0</v>
      </c>
      <c r="L75" s="563">
        <f xml:space="preserve"> Stage1!L$295</f>
        <v>0</v>
      </c>
      <c r="M75" s="563">
        <f xml:space="preserve"> Stage1!M$295</f>
        <v>0</v>
      </c>
      <c r="N75" s="563">
        <f xml:space="preserve"> Stage1!N$295</f>
        <v>0</v>
      </c>
      <c r="O75" s="563">
        <f xml:space="preserve"> Stage1!O$295</f>
        <v>0</v>
      </c>
      <c r="P75" s="563">
        <f xml:space="preserve"> Stage1!P$295</f>
        <v>0</v>
      </c>
      <c r="Q75" s="563">
        <f xml:space="preserve"> Stage1!Q$295</f>
        <v>0</v>
      </c>
      <c r="R75" s="563">
        <f xml:space="preserve"> Stage1!R$295</f>
        <v>0</v>
      </c>
      <c r="S75" s="563">
        <f xml:space="preserve"> Stage1!S$295</f>
        <v>0</v>
      </c>
      <c r="T75" s="563">
        <f xml:space="preserve"> Stage1!T$295</f>
        <v>4.2000000000000003E-2</v>
      </c>
      <c r="U75" s="563">
        <f xml:space="preserve"> Stage1!U$295</f>
        <v>0.10200000000000001</v>
      </c>
      <c r="V75" s="563">
        <f xml:space="preserve"> Stage1!V$295</f>
        <v>0.10200000000000001</v>
      </c>
      <c r="W75" s="563">
        <f xml:space="preserve"> Stage1!W$295</f>
        <v>0.10200000000000001</v>
      </c>
      <c r="X75" s="563">
        <f xml:space="preserve"> Stage1!X$295</f>
        <v>0.10200000000000001</v>
      </c>
      <c r="Y75" s="563">
        <f xml:space="preserve"> Stage1!Y$295</f>
        <v>0.10200000000000001</v>
      </c>
      <c r="Z75" s="563">
        <f xml:space="preserve"> Stage1!Z$295</f>
        <v>0.10200000000000001</v>
      </c>
      <c r="AA75" s="563">
        <f xml:space="preserve"> Stage1!AA$295</f>
        <v>0.10200000000000001</v>
      </c>
      <c r="AB75" s="563">
        <f xml:space="preserve"> Stage1!AB$295</f>
        <v>0.10200000000000001</v>
      </c>
      <c r="AC75" s="563">
        <f xml:space="preserve"> Stage1!AC$295</f>
        <v>0.10200000000000001</v>
      </c>
      <c r="AD75" s="563">
        <f xml:space="preserve"> Stage1!AD$295</f>
        <v>0.10200000000000001</v>
      </c>
      <c r="AE75" s="563">
        <f xml:space="preserve"> Stage1!AE$295</f>
        <v>0.10200000000000001</v>
      </c>
      <c r="AF75" s="563">
        <f xml:space="preserve"> Stage1!AF$295</f>
        <v>0.10200000000000001</v>
      </c>
      <c r="AG75" s="563">
        <f xml:space="preserve"> Stage1!AG$295</f>
        <v>0.10200000000000001</v>
      </c>
      <c r="AH75" s="563">
        <f xml:space="preserve"> Stage1!AH$295</f>
        <v>0.10200000000000001</v>
      </c>
      <c r="AI75" s="563">
        <f xml:space="preserve"> Stage1!AI$295</f>
        <v>0.10200000000000001</v>
      </c>
      <c r="AJ75" s="563">
        <f xml:space="preserve"> Stage1!AJ$295</f>
        <v>0.10200000000000001</v>
      </c>
      <c r="AK75" s="563">
        <f xml:space="preserve"> Stage1!AK$295</f>
        <v>0.10200000000000001</v>
      </c>
      <c r="AL75" s="563">
        <f xml:space="preserve"> Stage1!AL$295</f>
        <v>0.10200000000000001</v>
      </c>
      <c r="AM75" s="563">
        <f xml:space="preserve"> Stage1!AM$295</f>
        <v>0.10200000000000001</v>
      </c>
      <c r="AN75" s="563">
        <f xml:space="preserve"> Stage1!AN$295</f>
        <v>0.10200000000000001</v>
      </c>
      <c r="AO75" s="563">
        <f xml:space="preserve"> Stage1!AO$295</f>
        <v>0.10200000000000001</v>
      </c>
      <c r="AP75" s="563">
        <f xml:space="preserve"> Stage1!AP$295</f>
        <v>0.10200000000000001</v>
      </c>
      <c r="AQ75" s="563">
        <f xml:space="preserve"> Stage1!AQ$295</f>
        <v>0.10200000000000001</v>
      </c>
      <c r="AR75" s="563">
        <f xml:space="preserve"> Stage1!AR$295</f>
        <v>0.10200000000000001</v>
      </c>
      <c r="AS75" s="563">
        <f xml:space="preserve"> Stage1!AS$295</f>
        <v>0.10200000000000001</v>
      </c>
      <c r="AT75" s="563">
        <f xml:space="preserve"> Stage1!AT$295</f>
        <v>0.10200000000000001</v>
      </c>
      <c r="AU75" s="563">
        <f xml:space="preserve"> Stage1!AU$295</f>
        <v>0.10200000000000001</v>
      </c>
      <c r="AV75" s="563">
        <f xml:space="preserve"> Stage1!AV$295</f>
        <v>0.10200000000000001</v>
      </c>
      <c r="AW75" s="563">
        <f xml:space="preserve"> Stage1!AW$295</f>
        <v>0.10200000000000001</v>
      </c>
      <c r="AX75" s="563">
        <f xml:space="preserve"> Stage1!AX$295</f>
        <v>0</v>
      </c>
      <c r="AY75" s="563">
        <f xml:space="preserve"> Stage1!AY$295</f>
        <v>0</v>
      </c>
      <c r="AZ75" s="563">
        <f xml:space="preserve"> Stage1!AZ$295</f>
        <v>0</v>
      </c>
      <c r="BA75" s="563">
        <f xml:space="preserve"> Stage1!BA$295</f>
        <v>0</v>
      </c>
      <c r="BB75" s="563">
        <f xml:space="preserve"> Stage1!BB$295</f>
        <v>0</v>
      </c>
      <c r="BC75" s="563">
        <f xml:space="preserve"> Stage1!BC$295</f>
        <v>0</v>
      </c>
      <c r="BD75" s="563">
        <f xml:space="preserve"> Stage1!BD$295</f>
        <v>0</v>
      </c>
      <c r="BE75" s="563">
        <f xml:space="preserve"> Stage1!BE$295</f>
        <v>0</v>
      </c>
      <c r="BF75" s="563">
        <f xml:space="preserve"> Stage1!BF$295</f>
        <v>0</v>
      </c>
      <c r="BG75" s="563">
        <f xml:space="preserve"> Stage1!BG$295</f>
        <v>0</v>
      </c>
      <c r="BH75" s="563">
        <f xml:space="preserve"> Stage1!BH$295</f>
        <v>0</v>
      </c>
    </row>
    <row r="76" spans="1:60" ht="12.9" customHeight="1" x14ac:dyDescent="0.3">
      <c r="A76" s="570"/>
      <c r="B76" s="790"/>
      <c r="C76" s="791"/>
      <c r="D76" s="792"/>
      <c r="E76" s="756" t="str">
        <f xml:space="preserve"> Stage1!E$302</f>
        <v>Oil and gas production</v>
      </c>
      <c r="F76" s="756">
        <f xml:space="preserve"> Stage1!F$302</f>
        <v>0</v>
      </c>
      <c r="G76" s="756" t="str">
        <f xml:space="preserve"> Stage1!G$302</f>
        <v>MMboe</v>
      </c>
      <c r="H76" s="756">
        <f xml:space="preserve"> Stage1!H$302</f>
        <v>0</v>
      </c>
      <c r="I76" s="756">
        <f xml:space="preserve"> Stage1!I$302</f>
        <v>21.517241981272988</v>
      </c>
      <c r="J76" s="756">
        <f xml:space="preserve"> Stage1!J$302</f>
        <v>0</v>
      </c>
      <c r="K76" s="756">
        <f xml:space="preserve"> Stage1!K$302</f>
        <v>0</v>
      </c>
      <c r="L76" s="756">
        <f xml:space="preserve"> Stage1!L$302</f>
        <v>0</v>
      </c>
      <c r="M76" s="756">
        <f xml:space="preserve"> Stage1!M$302</f>
        <v>0</v>
      </c>
      <c r="N76" s="756">
        <f xml:space="preserve"> Stage1!N$302</f>
        <v>0</v>
      </c>
      <c r="O76" s="756">
        <f xml:space="preserve"> Stage1!O$302</f>
        <v>0</v>
      </c>
      <c r="P76" s="756">
        <f xml:space="preserve"> Stage1!P$302</f>
        <v>0</v>
      </c>
      <c r="Q76" s="756">
        <f xml:space="preserve"> Stage1!Q$302</f>
        <v>0</v>
      </c>
      <c r="R76" s="756">
        <f xml:space="preserve"> Stage1!R$302</f>
        <v>0</v>
      </c>
      <c r="S76" s="756">
        <f xml:space="preserve"> Stage1!S$302</f>
        <v>0</v>
      </c>
      <c r="T76" s="756">
        <f xml:space="preserve"> Stage1!T$302</f>
        <v>0.30124138773782194</v>
      </c>
      <c r="U76" s="756">
        <f xml:space="preserve"> Stage1!U$302</f>
        <v>0.73158622736328194</v>
      </c>
      <c r="V76" s="756">
        <f xml:space="preserve"> Stage1!V$302</f>
        <v>0.73158622736328194</v>
      </c>
      <c r="W76" s="756">
        <f xml:space="preserve"> Stage1!W$302</f>
        <v>0.73158622736328194</v>
      </c>
      <c r="X76" s="756">
        <f xml:space="preserve"> Stage1!X$302</f>
        <v>0.73158622736328194</v>
      </c>
      <c r="Y76" s="756">
        <f xml:space="preserve"> Stage1!Y$302</f>
        <v>0.73158622736328194</v>
      </c>
      <c r="Z76" s="756">
        <f xml:space="preserve"> Stage1!Z$302</f>
        <v>0.73158622736328194</v>
      </c>
      <c r="AA76" s="756">
        <f xml:space="preserve"> Stage1!AA$302</f>
        <v>0.73158622736328194</v>
      </c>
      <c r="AB76" s="756">
        <f xml:space="preserve"> Stage1!AB$302</f>
        <v>0.73158622736328194</v>
      </c>
      <c r="AC76" s="756">
        <f xml:space="preserve"> Stage1!AC$302</f>
        <v>0.73158622736328194</v>
      </c>
      <c r="AD76" s="756">
        <f xml:space="preserve"> Stage1!AD$302</f>
        <v>0.73158622736328194</v>
      </c>
      <c r="AE76" s="756">
        <f xml:space="preserve"> Stage1!AE$302</f>
        <v>0.73158622736328194</v>
      </c>
      <c r="AF76" s="756">
        <f xml:space="preserve"> Stage1!AF$302</f>
        <v>0.73158622736328194</v>
      </c>
      <c r="AG76" s="756">
        <f xml:space="preserve"> Stage1!AG$302</f>
        <v>0.73158622736328194</v>
      </c>
      <c r="AH76" s="756">
        <f xml:space="preserve"> Stage1!AH$302</f>
        <v>0.73158622736328194</v>
      </c>
      <c r="AI76" s="756">
        <f xml:space="preserve"> Stage1!AI$302</f>
        <v>0.73158622736328194</v>
      </c>
      <c r="AJ76" s="756">
        <f xml:space="preserve"> Stage1!AJ$302</f>
        <v>0.73158622736328194</v>
      </c>
      <c r="AK76" s="756">
        <f xml:space="preserve"> Stage1!AK$302</f>
        <v>0.73158622736328194</v>
      </c>
      <c r="AL76" s="756">
        <f xml:space="preserve"> Stage1!AL$302</f>
        <v>0.73158622736328194</v>
      </c>
      <c r="AM76" s="756">
        <f xml:space="preserve"> Stage1!AM$302</f>
        <v>0.73158622736328194</v>
      </c>
      <c r="AN76" s="756">
        <f xml:space="preserve"> Stage1!AN$302</f>
        <v>0.73158622736328194</v>
      </c>
      <c r="AO76" s="756">
        <f xml:space="preserve"> Stage1!AO$302</f>
        <v>0.73158622736328194</v>
      </c>
      <c r="AP76" s="756">
        <f xml:space="preserve"> Stage1!AP$302</f>
        <v>0.73158622736328194</v>
      </c>
      <c r="AQ76" s="756">
        <f xml:space="preserve"> Stage1!AQ$302</f>
        <v>0.73158622736328194</v>
      </c>
      <c r="AR76" s="756">
        <f xml:space="preserve"> Stage1!AR$302</f>
        <v>0.73158622736328194</v>
      </c>
      <c r="AS76" s="756">
        <f xml:space="preserve"> Stage1!AS$302</f>
        <v>0.73158622736328194</v>
      </c>
      <c r="AT76" s="756">
        <f xml:space="preserve"> Stage1!AT$302</f>
        <v>0.73158622736328194</v>
      </c>
      <c r="AU76" s="756">
        <f xml:space="preserve"> Stage1!AU$302</f>
        <v>0.73158622736328194</v>
      </c>
      <c r="AV76" s="756">
        <f xml:space="preserve"> Stage1!AV$302</f>
        <v>0.73158622736328194</v>
      </c>
      <c r="AW76" s="756">
        <f xml:space="preserve"> Stage1!AW$302</f>
        <v>0.73158622736328194</v>
      </c>
      <c r="AX76" s="756">
        <f xml:space="preserve"> Stage1!AX$302</f>
        <v>0</v>
      </c>
      <c r="AY76" s="756">
        <f xml:space="preserve"> Stage1!AY$302</f>
        <v>0</v>
      </c>
      <c r="AZ76" s="756">
        <f xml:space="preserve"> Stage1!AZ$302</f>
        <v>0</v>
      </c>
      <c r="BA76" s="756">
        <f xml:space="preserve"> Stage1!BA$302</f>
        <v>0</v>
      </c>
      <c r="BB76" s="756">
        <f xml:space="preserve"> Stage1!BB$302</f>
        <v>0</v>
      </c>
      <c r="BC76" s="756">
        <f xml:space="preserve"> Stage1!BC$302</f>
        <v>0</v>
      </c>
      <c r="BD76" s="756">
        <f xml:space="preserve"> Stage1!BD$302</f>
        <v>0</v>
      </c>
      <c r="BE76" s="756">
        <f xml:space="preserve"> Stage1!BE$302</f>
        <v>0</v>
      </c>
      <c r="BF76" s="756">
        <f xml:space="preserve"> Stage1!BF$302</f>
        <v>0</v>
      </c>
      <c r="BG76" s="756">
        <f xml:space="preserve"> Stage1!BG$302</f>
        <v>0</v>
      </c>
      <c r="BH76" s="756">
        <f xml:space="preserve"> Stage1!BH$302</f>
        <v>0</v>
      </c>
    </row>
    <row r="77" spans="1:60" s="241" customFormat="1" ht="12.9" customHeight="1" x14ac:dyDescent="0.3">
      <c r="A77" s="343"/>
      <c r="B77" s="471"/>
      <c r="C77" s="561"/>
      <c r="D77" s="627"/>
      <c r="E77" s="568" t="str">
        <f xml:space="preserve"> "Total " &amp; E74</f>
        <v>Total Oil production</v>
      </c>
      <c r="F77" s="568">
        <f xml:space="preserve"> SUM(K74:BH74)</f>
        <v>20.999999999999996</v>
      </c>
      <c r="G77" s="568" t="str">
        <f>G74</f>
        <v>MM bbl</v>
      </c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3"/>
      <c r="T77" s="343"/>
      <c r="U77" s="343"/>
      <c r="V77" s="343"/>
      <c r="W77" s="343"/>
      <c r="X77" s="343"/>
      <c r="Y77" s="343"/>
      <c r="Z77" s="343"/>
      <c r="AA77" s="343"/>
      <c r="AB77" s="343"/>
      <c r="AC77" s="343"/>
      <c r="AD77" s="343"/>
      <c r="AE77" s="343"/>
      <c r="AF77" s="343"/>
      <c r="AG77" s="343"/>
      <c r="AH77" s="343"/>
      <c r="AI77" s="343"/>
      <c r="AJ77" s="343"/>
      <c r="AK77" s="343"/>
      <c r="AL77" s="343"/>
      <c r="AM77" s="343"/>
      <c r="AN77" s="343"/>
      <c r="AO77" s="343"/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/>
      <c r="BB77" s="343"/>
      <c r="BC77" s="343"/>
      <c r="BD77" s="343"/>
      <c r="BE77" s="343"/>
      <c r="BF77" s="343"/>
      <c r="BG77" s="343"/>
      <c r="BH77" s="343"/>
    </row>
    <row r="78" spans="1:60" s="241" customFormat="1" ht="12.9" customHeight="1" x14ac:dyDescent="0.3">
      <c r="A78" s="343"/>
      <c r="B78" s="471"/>
      <c r="C78" s="561"/>
      <c r="D78" s="627"/>
      <c r="E78" s="568" t="str">
        <f xml:space="preserve"> "Total " &amp; E75</f>
        <v>Total Gas production</v>
      </c>
      <c r="F78" s="568">
        <f xml:space="preserve"> SUM(K75:BH75)</f>
        <v>2.9999999999999996</v>
      </c>
      <c r="G78" s="568" t="str">
        <f>G75</f>
        <v>tcf</v>
      </c>
      <c r="H78" s="343"/>
      <c r="I78" s="343"/>
      <c r="J78" s="343"/>
      <c r="K78" s="343"/>
      <c r="L78" s="343"/>
      <c r="M78" s="343"/>
      <c r="N78" s="343"/>
      <c r="O78" s="343"/>
      <c r="P78" s="343"/>
      <c r="Q78" s="343"/>
      <c r="R78" s="343"/>
      <c r="S78" s="343"/>
      <c r="T78" s="343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3"/>
      <c r="AK78" s="343"/>
      <c r="AL78" s="343"/>
      <c r="AM78" s="343"/>
      <c r="AN78" s="343"/>
      <c r="AO78" s="343"/>
      <c r="AP78" s="343"/>
      <c r="AQ78" s="343"/>
      <c r="AR78" s="343"/>
      <c r="AS78" s="343"/>
      <c r="AT78" s="343"/>
      <c r="AU78" s="343"/>
      <c r="AV78" s="343"/>
      <c r="AW78" s="343"/>
      <c r="AX78" s="343"/>
      <c r="AY78" s="343"/>
      <c r="AZ78" s="343"/>
      <c r="BA78" s="343"/>
      <c r="BB78" s="343"/>
      <c r="BC78" s="343"/>
      <c r="BD78" s="343"/>
      <c r="BE78" s="343"/>
      <c r="BF78" s="343"/>
      <c r="BG78" s="343"/>
      <c r="BH78" s="343"/>
    </row>
    <row r="79" spans="1:60" s="242" customFormat="1" ht="12.9" customHeight="1" x14ac:dyDescent="0.3">
      <c r="A79" s="343"/>
      <c r="B79" s="471"/>
      <c r="C79" s="561"/>
      <c r="D79" s="627"/>
      <c r="E79" s="568" t="str">
        <f xml:space="preserve"> "Total " &amp; E76</f>
        <v>Total Oil and gas production</v>
      </c>
      <c r="F79" s="568">
        <f xml:space="preserve"> SUM(K76:BH76)</f>
        <v>21.517241981272988</v>
      </c>
      <c r="G79" s="568" t="str">
        <f>G76</f>
        <v>MMboe</v>
      </c>
      <c r="H79" s="343"/>
      <c r="I79" s="343"/>
      <c r="J79" s="343"/>
      <c r="K79" s="343"/>
      <c r="L79" s="343"/>
      <c r="M79" s="343"/>
      <c r="N79" s="343"/>
      <c r="O79" s="343"/>
      <c r="P79" s="343"/>
      <c r="Q79" s="343"/>
      <c r="R79" s="343"/>
      <c r="S79" s="343"/>
      <c r="T79" s="343"/>
      <c r="U79" s="343"/>
      <c r="V79" s="343"/>
      <c r="W79" s="343"/>
      <c r="X79" s="343"/>
      <c r="Y79" s="343"/>
      <c r="Z79" s="343"/>
      <c r="AA79" s="343"/>
      <c r="AB79" s="343"/>
      <c r="AC79" s="343"/>
      <c r="AD79" s="343"/>
      <c r="AE79" s="343"/>
      <c r="AF79" s="343"/>
      <c r="AG79" s="343"/>
      <c r="AH79" s="343"/>
      <c r="AI79" s="343"/>
      <c r="AJ79" s="343"/>
      <c r="AK79" s="343"/>
      <c r="AL79" s="343"/>
      <c r="AM79" s="343"/>
      <c r="AN79" s="343"/>
      <c r="AO79" s="343"/>
      <c r="AP79" s="343"/>
      <c r="AQ79" s="343"/>
      <c r="AR79" s="343"/>
      <c r="AS79" s="343"/>
      <c r="AT79" s="343"/>
      <c r="AU79" s="343"/>
      <c r="AV79" s="343"/>
      <c r="AW79" s="343"/>
      <c r="AX79" s="343"/>
      <c r="AY79" s="343"/>
      <c r="AZ79" s="343"/>
      <c r="BA79" s="343"/>
      <c r="BB79" s="343"/>
      <c r="BC79" s="343"/>
      <c r="BD79" s="343"/>
      <c r="BE79" s="343"/>
      <c r="BF79" s="343"/>
      <c r="BG79" s="343"/>
      <c r="BH79" s="343"/>
    </row>
    <row r="80" spans="1:60" s="240" customFormat="1" ht="12.9" customHeight="1" x14ac:dyDescent="0.3">
      <c r="A80" s="570"/>
      <c r="B80" s="790"/>
      <c r="C80" s="791"/>
      <c r="D80" s="792"/>
      <c r="E80" s="570"/>
      <c r="F80" s="570"/>
      <c r="G80" s="570"/>
      <c r="H80" s="570"/>
      <c r="I80" s="570"/>
      <c r="J80" s="570"/>
      <c r="K80" s="570"/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  <c r="AF80" s="570"/>
      <c r="AG80" s="570"/>
      <c r="AH80" s="570"/>
      <c r="AI80" s="570"/>
      <c r="AJ80" s="570"/>
      <c r="AK80" s="570"/>
      <c r="AL80" s="570"/>
      <c r="AM80" s="570"/>
      <c r="AN80" s="570"/>
      <c r="AO80" s="570"/>
      <c r="AP80" s="570"/>
      <c r="AQ80" s="570"/>
      <c r="AR80" s="570"/>
      <c r="AS80" s="570"/>
      <c r="AT80" s="570"/>
      <c r="AU80" s="570"/>
      <c r="AV80" s="570"/>
      <c r="AW80" s="570"/>
      <c r="AX80" s="570"/>
      <c r="AY80" s="570"/>
      <c r="AZ80" s="570"/>
      <c r="BA80" s="570"/>
      <c r="BB80" s="570"/>
      <c r="BC80" s="570"/>
      <c r="BD80" s="570"/>
      <c r="BE80" s="570"/>
      <c r="BF80" s="570"/>
      <c r="BG80" s="570"/>
      <c r="BH80" s="570"/>
    </row>
    <row r="81" spans="1:60" ht="12.9" customHeight="1" x14ac:dyDescent="0.3">
      <c r="A81" s="570"/>
      <c r="B81" s="790" t="s">
        <v>840</v>
      </c>
      <c r="C81" s="791"/>
      <c r="D81" s="792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  <c r="X81" s="756"/>
      <c r="Y81" s="756"/>
      <c r="Z81" s="756"/>
      <c r="AA81" s="756"/>
      <c r="AB81" s="756"/>
      <c r="AC81" s="756"/>
      <c r="AD81" s="756"/>
      <c r="AE81" s="756"/>
      <c r="AF81" s="756"/>
      <c r="AG81" s="756"/>
      <c r="AH81" s="756"/>
      <c r="AI81" s="756"/>
      <c r="AJ81" s="756"/>
      <c r="AK81" s="756"/>
      <c r="AL81" s="756"/>
      <c r="AM81" s="756"/>
      <c r="AN81" s="756"/>
      <c r="AO81" s="756"/>
      <c r="AP81" s="756"/>
      <c r="AQ81" s="756"/>
      <c r="AR81" s="756"/>
      <c r="AS81" s="756"/>
      <c r="AT81" s="756"/>
      <c r="AU81" s="756"/>
      <c r="AV81" s="756"/>
      <c r="AW81" s="756"/>
      <c r="AX81" s="756"/>
      <c r="AY81" s="756"/>
      <c r="AZ81" s="756"/>
      <c r="BA81" s="756"/>
      <c r="BB81" s="756"/>
      <c r="BC81" s="756"/>
      <c r="BD81" s="756"/>
      <c r="BE81" s="756"/>
      <c r="BF81" s="756"/>
      <c r="BG81" s="756"/>
      <c r="BH81" s="756"/>
    </row>
    <row r="82" spans="1:60" ht="12.9" customHeight="1" x14ac:dyDescent="0.3">
      <c r="A82" s="570" t="s">
        <v>666</v>
      </c>
      <c r="B82" s="790"/>
      <c r="C82" s="791"/>
      <c r="D82" s="792"/>
      <c r="E82" s="756" t="str">
        <f xml:space="preserve"> Stage1!E$315</f>
        <v>Oil revenue</v>
      </c>
      <c r="F82" s="756">
        <f xml:space="preserve"> Stage1!F$315</f>
        <v>0</v>
      </c>
      <c r="G82" s="756" t="str">
        <f xml:space="preserve"> Stage1!G$315</f>
        <v>$ mn</v>
      </c>
      <c r="H82" s="756">
        <f xml:space="preserve"> Stage1!H$315</f>
        <v>0</v>
      </c>
      <c r="I82" s="756">
        <f xml:space="preserve"> Stage1!I$315</f>
        <v>1705.7322323940989</v>
      </c>
      <c r="J82" s="756">
        <f xml:space="preserve"> Stage1!J$315</f>
        <v>0</v>
      </c>
      <c r="K82" s="756">
        <f xml:space="preserve"> Stage1!K$315</f>
        <v>0</v>
      </c>
      <c r="L82" s="756">
        <f xml:space="preserve"> Stage1!L$315</f>
        <v>0</v>
      </c>
      <c r="M82" s="756">
        <f xml:space="preserve"> Stage1!M$315</f>
        <v>0</v>
      </c>
      <c r="N82" s="756">
        <f xml:space="preserve"> Stage1!N$315</f>
        <v>0</v>
      </c>
      <c r="O82" s="756">
        <f xml:space="preserve"> Stage1!O$315</f>
        <v>0</v>
      </c>
      <c r="P82" s="756">
        <f xml:space="preserve"> Stage1!P$315</f>
        <v>0</v>
      </c>
      <c r="Q82" s="756">
        <f xml:space="preserve"> Stage1!Q$315</f>
        <v>0</v>
      </c>
      <c r="R82" s="756">
        <f xml:space="preserve"> Stage1!R$315</f>
        <v>0</v>
      </c>
      <c r="S82" s="756">
        <f xml:space="preserve"> Stage1!S$315</f>
        <v>0</v>
      </c>
      <c r="T82" s="756">
        <f xml:space="preserve"> Stage1!T$315</f>
        <v>17.567860758747972</v>
      </c>
      <c r="U82" s="756">
        <f xml:space="preserve"> Stage1!U$315</f>
        <v>43.518100793812842</v>
      </c>
      <c r="V82" s="756">
        <f xml:space="preserve"> Stage1!V$315</f>
        <v>44.388462809689095</v>
      </c>
      <c r="W82" s="756">
        <f xml:space="preserve"> Stage1!W$315</f>
        <v>45.27623206588288</v>
      </c>
      <c r="X82" s="756">
        <f xml:space="preserve"> Stage1!X$315</f>
        <v>46.181756707200535</v>
      </c>
      <c r="Y82" s="756">
        <f xml:space="preserve"> Stage1!Y$315</f>
        <v>47.105391841344549</v>
      </c>
      <c r="Z82" s="756">
        <f xml:space="preserve"> Stage1!Z$315</f>
        <v>48.047499678171441</v>
      </c>
      <c r="AA82" s="756">
        <f xml:space="preserve"> Stage1!AA$315</f>
        <v>49.008449671734873</v>
      </c>
      <c r="AB82" s="756">
        <f xml:space="preserve"> Stage1!AB$315</f>
        <v>49.988618665169568</v>
      </c>
      <c r="AC82" s="756">
        <f xml:space="preserve"> Stage1!AC$315</f>
        <v>50.988391038472962</v>
      </c>
      <c r="AD82" s="756">
        <f xml:space="preserve"> Stage1!AD$315</f>
        <v>52.008158859242421</v>
      </c>
      <c r="AE82" s="756">
        <f xml:space="preserve"> Stage1!AE$315</f>
        <v>53.048322036427273</v>
      </c>
      <c r="AF82" s="756">
        <f xml:space="preserve"> Stage1!AF$315</f>
        <v>54.109288477155822</v>
      </c>
      <c r="AG82" s="756">
        <f xml:space="preserve"> Stage1!AG$315</f>
        <v>55.191474246698945</v>
      </c>
      <c r="AH82" s="756">
        <f xml:space="preserve"> Stage1!AH$315</f>
        <v>56.29530373163292</v>
      </c>
      <c r="AI82" s="756">
        <f xml:space="preserve"> Stage1!AI$315</f>
        <v>57.42120980626558</v>
      </c>
      <c r="AJ82" s="756">
        <f xml:space="preserve"> Stage1!AJ$315</f>
        <v>58.569634002390892</v>
      </c>
      <c r="AK82" s="756">
        <f xml:space="preserve"> Stage1!AK$315</f>
        <v>59.741026682438708</v>
      </c>
      <c r="AL82" s="756">
        <f xml:space="preserve"> Stage1!AL$315</f>
        <v>60.935847216087481</v>
      </c>
      <c r="AM82" s="756">
        <f xml:space="preserve"> Stage1!AM$315</f>
        <v>62.154564160409237</v>
      </c>
      <c r="AN82" s="756">
        <f xml:space="preserve"> Stage1!AN$315</f>
        <v>63.397655443617417</v>
      </c>
      <c r="AO82" s="756">
        <f xml:space="preserve"> Stage1!AO$315</f>
        <v>64.665608552489772</v>
      </c>
      <c r="AP82" s="756">
        <f xml:space="preserve"> Stage1!AP$315</f>
        <v>65.958920723539563</v>
      </c>
      <c r="AQ82" s="756">
        <f xml:space="preserve"> Stage1!AQ$315</f>
        <v>67.278099138010361</v>
      </c>
      <c r="AR82" s="756">
        <f xml:space="preserve"> Stage1!AR$315</f>
        <v>68.623661120770578</v>
      </c>
      <c r="AS82" s="756">
        <f xml:space="preserve"> Stage1!AS$315</f>
        <v>69.996134343185986</v>
      </c>
      <c r="AT82" s="756">
        <f xml:space="preserve"> Stage1!AT$315</f>
        <v>71.396057030049704</v>
      </c>
      <c r="AU82" s="756">
        <f xml:space="preserve"> Stage1!AU$315</f>
        <v>72.82397817065069</v>
      </c>
      <c r="AV82" s="756">
        <f xml:space="preserve"> Stage1!AV$315</f>
        <v>74.280457734063717</v>
      </c>
      <c r="AW82" s="756">
        <f xml:space="preserve"> Stage1!AW$315</f>
        <v>75.766066888744987</v>
      </c>
      <c r="AX82" s="756">
        <f xml:space="preserve"> Stage1!AX$315</f>
        <v>0</v>
      </c>
      <c r="AY82" s="756">
        <f xml:space="preserve"> Stage1!AY$315</f>
        <v>0</v>
      </c>
      <c r="AZ82" s="756">
        <f xml:space="preserve"> Stage1!AZ$315</f>
        <v>0</v>
      </c>
      <c r="BA82" s="756">
        <f xml:space="preserve"> Stage1!BA$315</f>
        <v>0</v>
      </c>
      <c r="BB82" s="756">
        <f xml:space="preserve"> Stage1!BB$315</f>
        <v>0</v>
      </c>
      <c r="BC82" s="756">
        <f xml:space="preserve"> Stage1!BC$315</f>
        <v>0</v>
      </c>
      <c r="BD82" s="756">
        <f xml:space="preserve"> Stage1!BD$315</f>
        <v>0</v>
      </c>
      <c r="BE82" s="756">
        <f xml:space="preserve"> Stage1!BE$315</f>
        <v>0</v>
      </c>
      <c r="BF82" s="756">
        <f xml:space="preserve"> Stage1!BF$315</f>
        <v>0</v>
      </c>
      <c r="BG82" s="756">
        <f xml:space="preserve"> Stage1!BG$315</f>
        <v>0</v>
      </c>
      <c r="BH82" s="756">
        <f xml:space="preserve"> Stage1!BH$315</f>
        <v>0</v>
      </c>
    </row>
    <row r="83" spans="1:60" ht="12.9" customHeight="1" x14ac:dyDescent="0.3">
      <c r="A83" s="570" t="s">
        <v>666</v>
      </c>
      <c r="B83" s="790"/>
      <c r="C83" s="791"/>
      <c r="D83" s="792"/>
      <c r="E83" s="756" t="str">
        <f xml:space="preserve"> Stage1!E$316</f>
        <v>Gas revenue</v>
      </c>
      <c r="F83" s="756">
        <f xml:space="preserve"> Stage1!F$316</f>
        <v>0</v>
      </c>
      <c r="G83" s="756" t="str">
        <f xml:space="preserve"> Stage1!G$316</f>
        <v>$ mn</v>
      </c>
      <c r="H83" s="756">
        <f xml:space="preserve"> Stage1!H$316</f>
        <v>0</v>
      </c>
      <c r="I83" s="756">
        <f xml:space="preserve"> Stage1!I$316</f>
        <v>29972.152083496308</v>
      </c>
      <c r="J83" s="756">
        <f xml:space="preserve"> Stage1!J$316</f>
        <v>0</v>
      </c>
      <c r="K83" s="756">
        <f xml:space="preserve"> Stage1!K$316</f>
        <v>0</v>
      </c>
      <c r="L83" s="756">
        <f xml:space="preserve"> Stage1!L$316</f>
        <v>0</v>
      </c>
      <c r="M83" s="756">
        <f xml:space="preserve"> Stage1!M$316</f>
        <v>0</v>
      </c>
      <c r="N83" s="756">
        <f xml:space="preserve"> Stage1!N$316</f>
        <v>0</v>
      </c>
      <c r="O83" s="756">
        <f xml:space="preserve"> Stage1!O$316</f>
        <v>0</v>
      </c>
      <c r="P83" s="756">
        <f xml:space="preserve"> Stage1!P$316</f>
        <v>0</v>
      </c>
      <c r="Q83" s="756">
        <f xml:space="preserve"> Stage1!Q$316</f>
        <v>0</v>
      </c>
      <c r="R83" s="756">
        <f xml:space="preserve"> Stage1!R$316</f>
        <v>0</v>
      </c>
      <c r="S83" s="756">
        <f xml:space="preserve"> Stage1!S$316</f>
        <v>0</v>
      </c>
      <c r="T83" s="756">
        <f xml:space="preserve"> Stage1!T$316</f>
        <v>308.69241047514288</v>
      </c>
      <c r="U83" s="756">
        <f xml:space="preserve"> Stage1!U$316</f>
        <v>764.67519966271141</v>
      </c>
      <c r="V83" s="756">
        <f xml:space="preserve"> Stage1!V$316</f>
        <v>779.96870365596556</v>
      </c>
      <c r="W83" s="756">
        <f xml:space="preserve"> Stage1!W$316</f>
        <v>795.56807772908485</v>
      </c>
      <c r="X83" s="756">
        <f xml:space="preserve"> Stage1!X$316</f>
        <v>811.47943928366647</v>
      </c>
      <c r="Y83" s="756">
        <f xml:space="preserve"> Stage1!Y$316</f>
        <v>827.70902806933998</v>
      </c>
      <c r="Z83" s="756">
        <f xml:space="preserve"> Stage1!Z$316</f>
        <v>844.26320863072681</v>
      </c>
      <c r="AA83" s="756">
        <f xml:space="preserve"> Stage1!AA$316</f>
        <v>861.14847280334129</v>
      </c>
      <c r="AB83" s="756">
        <f xml:space="preserve"> Stage1!AB$316</f>
        <v>878.37144225940824</v>
      </c>
      <c r="AC83" s="756">
        <f xml:space="preserve"> Stage1!AC$316</f>
        <v>895.93887110459639</v>
      </c>
      <c r="AD83" s="756">
        <f xml:space="preserve"> Stage1!AD$316</f>
        <v>913.85764852668831</v>
      </c>
      <c r="AE83" s="756">
        <f xml:space="preserve"> Stage1!AE$316</f>
        <v>932.13480149722216</v>
      </c>
      <c r="AF83" s="756">
        <f xml:space="preserve"> Stage1!AF$316</f>
        <v>950.77749752716659</v>
      </c>
      <c r="AG83" s="756">
        <f xml:space="preserve"> Stage1!AG$316</f>
        <v>969.79304747771005</v>
      </c>
      <c r="AH83" s="756">
        <f xml:space="preserve"> Stage1!AH$316</f>
        <v>989.18890842726421</v>
      </c>
      <c r="AI83" s="756">
        <f xml:space="preserve"> Stage1!AI$316</f>
        <v>1008.9726865958095</v>
      </c>
      <c r="AJ83" s="756">
        <f xml:space="preserve"> Stage1!AJ$316</f>
        <v>1029.1521403277256</v>
      </c>
      <c r="AK83" s="756">
        <f xml:space="preserve"> Stage1!AK$316</f>
        <v>1049.7351831342801</v>
      </c>
      <c r="AL83" s="756">
        <f xml:space="preserve"> Stage1!AL$316</f>
        <v>1070.7298867969657</v>
      </c>
      <c r="AM83" s="756">
        <f xml:space="preserve"> Stage1!AM$316</f>
        <v>1092.1444845329052</v>
      </c>
      <c r="AN83" s="756">
        <f xml:space="preserve"> Stage1!AN$316</f>
        <v>1113.9873742235632</v>
      </c>
      <c r="AO83" s="756">
        <f xml:space="preserve"> Stage1!AO$316</f>
        <v>1136.2671217080347</v>
      </c>
      <c r="AP83" s="756">
        <f xml:space="preserve"> Stage1!AP$316</f>
        <v>1158.9924641421953</v>
      </c>
      <c r="AQ83" s="756">
        <f xml:space="preserve"> Stage1!AQ$316</f>
        <v>1182.1723134250392</v>
      </c>
      <c r="AR83" s="756">
        <f xml:space="preserve"> Stage1!AR$316</f>
        <v>1205.81575969354</v>
      </c>
      <c r="AS83" s="756">
        <f xml:space="preserve"> Stage1!AS$316</f>
        <v>1229.9320748874109</v>
      </c>
      <c r="AT83" s="756">
        <f xml:space="preserve"> Stage1!AT$316</f>
        <v>1254.5307163851592</v>
      </c>
      <c r="AU83" s="756">
        <f xml:space="preserve"> Stage1!AU$316</f>
        <v>1279.6213307128621</v>
      </c>
      <c r="AV83" s="756">
        <f xml:space="preserve"> Stage1!AV$316</f>
        <v>1305.2137573271195</v>
      </c>
      <c r="AW83" s="756">
        <f xml:space="preserve"> Stage1!AW$316</f>
        <v>1331.318032473662</v>
      </c>
      <c r="AX83" s="756">
        <f xml:space="preserve"> Stage1!AX$316</f>
        <v>0</v>
      </c>
      <c r="AY83" s="756">
        <f xml:space="preserve"> Stage1!AY$316</f>
        <v>0</v>
      </c>
      <c r="AZ83" s="756">
        <f xml:space="preserve"> Stage1!AZ$316</f>
        <v>0</v>
      </c>
      <c r="BA83" s="756">
        <f xml:space="preserve"> Stage1!BA$316</f>
        <v>0</v>
      </c>
      <c r="BB83" s="756">
        <f xml:space="preserve"> Stage1!BB$316</f>
        <v>0</v>
      </c>
      <c r="BC83" s="756">
        <f xml:space="preserve"> Stage1!BC$316</f>
        <v>0</v>
      </c>
      <c r="BD83" s="756">
        <f xml:space="preserve"> Stage1!BD$316</f>
        <v>0</v>
      </c>
      <c r="BE83" s="756">
        <f xml:space="preserve"> Stage1!BE$316</f>
        <v>0</v>
      </c>
      <c r="BF83" s="756">
        <f xml:space="preserve"> Stage1!BF$316</f>
        <v>0</v>
      </c>
      <c r="BG83" s="756">
        <f xml:space="preserve"> Stage1!BG$316</f>
        <v>0</v>
      </c>
      <c r="BH83" s="756">
        <f xml:space="preserve"> Stage1!BH$316</f>
        <v>0</v>
      </c>
    </row>
    <row r="84" spans="1:60" s="240" customFormat="1" ht="12.9" customHeight="1" thickBot="1" x14ac:dyDescent="0.35">
      <c r="A84" s="570"/>
      <c r="B84" s="790"/>
      <c r="C84" s="791"/>
      <c r="D84" s="792"/>
      <c r="E84" s="793" t="str">
        <f xml:space="preserve"> Stage1!E$317</f>
        <v>Project revenues</v>
      </c>
      <c r="F84" s="793">
        <f xml:space="preserve"> Stage1!F$317</f>
        <v>0</v>
      </c>
      <c r="G84" s="793" t="str">
        <f xml:space="preserve"> Stage1!G$317</f>
        <v>$ mn</v>
      </c>
      <c r="H84" s="793">
        <f xml:space="preserve"> Stage1!H$317</f>
        <v>0</v>
      </c>
      <c r="I84" s="793">
        <f xml:space="preserve"> Stage1!I$317</f>
        <v>31677.884315890406</v>
      </c>
      <c r="J84" s="793">
        <f xml:space="preserve"> Stage1!J$317</f>
        <v>0</v>
      </c>
      <c r="K84" s="793">
        <f xml:space="preserve"> Stage1!K$317</f>
        <v>0</v>
      </c>
      <c r="L84" s="793">
        <f xml:space="preserve"> Stage1!L$317</f>
        <v>0</v>
      </c>
      <c r="M84" s="793">
        <f xml:space="preserve"> Stage1!M$317</f>
        <v>0</v>
      </c>
      <c r="N84" s="793">
        <f xml:space="preserve"> Stage1!N$317</f>
        <v>0</v>
      </c>
      <c r="O84" s="793">
        <f xml:space="preserve"> Stage1!O$317</f>
        <v>0</v>
      </c>
      <c r="P84" s="793">
        <f xml:space="preserve"> Stage1!P$317</f>
        <v>0</v>
      </c>
      <c r="Q84" s="793">
        <f xml:space="preserve"> Stage1!Q$317</f>
        <v>0</v>
      </c>
      <c r="R84" s="793">
        <f xml:space="preserve"> Stage1!R$317</f>
        <v>0</v>
      </c>
      <c r="S84" s="793">
        <f xml:space="preserve"> Stage1!S$317</f>
        <v>0</v>
      </c>
      <c r="T84" s="793">
        <f xml:space="preserve"> Stage1!T$317</f>
        <v>326.26027123389088</v>
      </c>
      <c r="U84" s="793">
        <f xml:space="preserve"> Stage1!U$317</f>
        <v>808.1933004565243</v>
      </c>
      <c r="V84" s="793">
        <f xml:space="preserve"> Stage1!V$317</f>
        <v>824.3571664656547</v>
      </c>
      <c r="W84" s="793">
        <f xml:space="preserve"> Stage1!W$317</f>
        <v>840.84430979496778</v>
      </c>
      <c r="X84" s="793">
        <f xml:space="preserve"> Stage1!X$317</f>
        <v>857.66119599086699</v>
      </c>
      <c r="Y84" s="793">
        <f xml:space="preserve"> Stage1!Y$317</f>
        <v>874.81441991068448</v>
      </c>
      <c r="Z84" s="793">
        <f xml:space="preserve"> Stage1!Z$317</f>
        <v>892.31070830889826</v>
      </c>
      <c r="AA84" s="793">
        <f xml:space="preserve"> Stage1!AA$317</f>
        <v>910.15692247507616</v>
      </c>
      <c r="AB84" s="793">
        <f xml:space="preserve"> Stage1!AB$317</f>
        <v>928.36006092457785</v>
      </c>
      <c r="AC84" s="793">
        <f xml:space="preserve"> Stage1!AC$317</f>
        <v>946.92726214306936</v>
      </c>
      <c r="AD84" s="793">
        <f xml:space="preserve"> Stage1!AD$317</f>
        <v>965.86580738593068</v>
      </c>
      <c r="AE84" s="793">
        <f xml:space="preserve"> Stage1!AE$317</f>
        <v>985.18312353364945</v>
      </c>
      <c r="AF84" s="793">
        <f xml:space="preserve"> Stage1!AF$317</f>
        <v>1004.8867860043224</v>
      </c>
      <c r="AG84" s="793">
        <f xml:space="preserve"> Stage1!AG$317</f>
        <v>1024.984521724409</v>
      </c>
      <c r="AH84" s="793">
        <f xml:space="preserve"> Stage1!AH$317</f>
        <v>1045.4842121588972</v>
      </c>
      <c r="AI84" s="793">
        <f xml:space="preserve"> Stage1!AI$317</f>
        <v>1066.3938964020751</v>
      </c>
      <c r="AJ84" s="793">
        <f xml:space="preserve"> Stage1!AJ$317</f>
        <v>1087.7217743301164</v>
      </c>
      <c r="AK84" s="793">
        <f xml:space="preserve"> Stage1!AK$317</f>
        <v>1109.4762098167189</v>
      </c>
      <c r="AL84" s="793">
        <f xml:space="preserve"> Stage1!AL$317</f>
        <v>1131.6657340130532</v>
      </c>
      <c r="AM84" s="793">
        <f xml:space="preserve"> Stage1!AM$317</f>
        <v>1154.2990486933145</v>
      </c>
      <c r="AN84" s="793">
        <f xml:space="preserve"> Stage1!AN$317</f>
        <v>1177.3850296671806</v>
      </c>
      <c r="AO84" s="793">
        <f xml:space="preserve"> Stage1!AO$317</f>
        <v>1200.9327302605245</v>
      </c>
      <c r="AP84" s="793">
        <f xml:space="preserve"> Stage1!AP$317</f>
        <v>1224.9513848657348</v>
      </c>
      <c r="AQ84" s="793">
        <f xml:space="preserve"> Stage1!AQ$317</f>
        <v>1249.4504125630497</v>
      </c>
      <c r="AR84" s="793">
        <f xml:space="preserve"> Stage1!AR$317</f>
        <v>1274.4394208143106</v>
      </c>
      <c r="AS84" s="793">
        <f xml:space="preserve"> Stage1!AS$317</f>
        <v>1299.9282092305968</v>
      </c>
      <c r="AT84" s="793">
        <f xml:space="preserve"> Stage1!AT$317</f>
        <v>1325.9267734152088</v>
      </c>
      <c r="AU84" s="793">
        <f xml:space="preserve"> Stage1!AU$317</f>
        <v>1352.4453088835128</v>
      </c>
      <c r="AV84" s="793">
        <f xml:space="preserve"> Stage1!AV$317</f>
        <v>1379.4942150611832</v>
      </c>
      <c r="AW84" s="793">
        <f xml:space="preserve"> Stage1!AW$317</f>
        <v>1407.084099362407</v>
      </c>
      <c r="AX84" s="793">
        <f xml:space="preserve"> Stage1!AX$317</f>
        <v>0</v>
      </c>
      <c r="AY84" s="793">
        <f xml:space="preserve"> Stage1!AY$317</f>
        <v>0</v>
      </c>
      <c r="AZ84" s="793">
        <f xml:space="preserve"> Stage1!AZ$317</f>
        <v>0</v>
      </c>
      <c r="BA84" s="793">
        <f xml:space="preserve"> Stage1!BA$317</f>
        <v>0</v>
      </c>
      <c r="BB84" s="793">
        <f xml:space="preserve"> Stage1!BB$317</f>
        <v>0</v>
      </c>
      <c r="BC84" s="793">
        <f xml:space="preserve"> Stage1!BC$317</f>
        <v>0</v>
      </c>
      <c r="BD84" s="793">
        <f xml:space="preserve"> Stage1!BD$317</f>
        <v>0</v>
      </c>
      <c r="BE84" s="793">
        <f xml:space="preserve"> Stage1!BE$317</f>
        <v>0</v>
      </c>
      <c r="BF84" s="793">
        <f xml:space="preserve"> Stage1!BF$317</f>
        <v>0</v>
      </c>
      <c r="BG84" s="793">
        <f xml:space="preserve"> Stage1!BG$317</f>
        <v>0</v>
      </c>
      <c r="BH84" s="793">
        <f xml:space="preserve"> Stage1!BH$317</f>
        <v>0</v>
      </c>
    </row>
    <row r="85" spans="1:60" s="241" customFormat="1" ht="12.9" customHeight="1" x14ac:dyDescent="0.3">
      <c r="A85" s="343"/>
      <c r="B85" s="471"/>
      <c r="C85" s="561"/>
      <c r="D85" s="627"/>
      <c r="E85" s="568" t="str">
        <f xml:space="preserve"> "Total " &amp; E82</f>
        <v>Total Oil revenue</v>
      </c>
      <c r="F85" s="568">
        <f xml:space="preserve"> SUM(K82:BH82)</f>
        <v>1705.7322323940989</v>
      </c>
      <c r="G85" s="568" t="str">
        <f>G82</f>
        <v>$ mn</v>
      </c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  <c r="AD85" s="343"/>
      <c r="AE85" s="343"/>
      <c r="AF85" s="343"/>
      <c r="AG85" s="343"/>
      <c r="AH85" s="343"/>
      <c r="AI85" s="343"/>
      <c r="AJ85" s="343"/>
      <c r="AK85" s="343"/>
      <c r="AL85" s="343"/>
      <c r="AM85" s="343"/>
      <c r="AN85" s="343"/>
      <c r="AO85" s="343"/>
      <c r="AP85" s="343"/>
      <c r="AQ85" s="343"/>
      <c r="AR85" s="343"/>
      <c r="AS85" s="343"/>
      <c r="AT85" s="343"/>
      <c r="AU85" s="343"/>
      <c r="AV85" s="343"/>
      <c r="AW85" s="343"/>
      <c r="AX85" s="343"/>
      <c r="AY85" s="343"/>
      <c r="AZ85" s="343"/>
      <c r="BA85" s="343"/>
      <c r="BB85" s="343"/>
      <c r="BC85" s="343"/>
      <c r="BD85" s="343"/>
      <c r="BE85" s="343"/>
      <c r="BF85" s="343"/>
      <c r="BG85" s="343"/>
      <c r="BH85" s="343"/>
    </row>
    <row r="86" spans="1:60" s="241" customFormat="1" ht="12.9" customHeight="1" x14ac:dyDescent="0.3">
      <c r="A86" s="343"/>
      <c r="B86" s="471"/>
      <c r="C86" s="561"/>
      <c r="D86" s="627"/>
      <c r="E86" s="568" t="str">
        <f xml:space="preserve"> "Total " &amp; E83</f>
        <v>Total Gas revenue</v>
      </c>
      <c r="F86" s="568">
        <f xml:space="preserve"> SUM(K83:BH83)</f>
        <v>29972.152083496308</v>
      </c>
      <c r="G86" s="568" t="str">
        <f>G83</f>
        <v>$ mn</v>
      </c>
      <c r="H86" s="343"/>
      <c r="I86" s="343"/>
      <c r="J86" s="343"/>
      <c r="K86" s="343"/>
      <c r="L86" s="343"/>
      <c r="M86" s="343"/>
      <c r="N86" s="343"/>
      <c r="O86" s="343"/>
      <c r="P86" s="343"/>
      <c r="Q86" s="343"/>
      <c r="R86" s="343"/>
      <c r="S86" s="343"/>
      <c r="T86" s="343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343"/>
      <c r="AI86" s="343"/>
      <c r="AJ86" s="343"/>
      <c r="AK86" s="343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3"/>
      <c r="BB86" s="343"/>
      <c r="BC86" s="343"/>
      <c r="BD86" s="343"/>
      <c r="BE86" s="343"/>
      <c r="BF86" s="343"/>
      <c r="BG86" s="343"/>
      <c r="BH86" s="343"/>
    </row>
    <row r="87" spans="1:60" s="157" customFormat="1" ht="12.9" customHeight="1" x14ac:dyDescent="0.3">
      <c r="A87" s="568"/>
      <c r="B87" s="794"/>
      <c r="C87" s="795"/>
      <c r="D87" s="796"/>
      <c r="E87" s="568" t="str">
        <f xml:space="preserve"> "Total " &amp; E84</f>
        <v>Total Project revenues</v>
      </c>
      <c r="F87" s="568">
        <f xml:space="preserve"> SUM(K84:BH84)</f>
        <v>31677.884315890406</v>
      </c>
      <c r="G87" s="568" t="str">
        <f>G84</f>
        <v>$ mn</v>
      </c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  <c r="X87" s="568"/>
      <c r="Y87" s="568"/>
      <c r="Z87" s="568"/>
      <c r="AA87" s="568"/>
      <c r="AB87" s="568"/>
      <c r="AC87" s="568"/>
      <c r="AD87" s="568"/>
      <c r="AE87" s="568"/>
      <c r="AF87" s="568"/>
      <c r="AG87" s="568"/>
      <c r="AH87" s="568"/>
      <c r="AI87" s="568"/>
      <c r="AJ87" s="568"/>
      <c r="AK87" s="568"/>
      <c r="AL87" s="568"/>
      <c r="AM87" s="568"/>
      <c r="AN87" s="568"/>
      <c r="AO87" s="568"/>
      <c r="AP87" s="568"/>
      <c r="AQ87" s="568"/>
      <c r="AR87" s="568"/>
      <c r="AS87" s="568"/>
      <c r="AT87" s="568"/>
      <c r="AU87" s="568"/>
      <c r="AV87" s="568"/>
      <c r="AW87" s="568"/>
      <c r="AX87" s="568"/>
      <c r="AY87" s="568"/>
      <c r="AZ87" s="568"/>
      <c r="BA87" s="568"/>
      <c r="BB87" s="568"/>
      <c r="BC87" s="568"/>
      <c r="BD87" s="568"/>
      <c r="BE87" s="568"/>
      <c r="BF87" s="568"/>
      <c r="BG87" s="568"/>
      <c r="BH87" s="568"/>
    </row>
    <row r="88" spans="1:60" ht="12.9" customHeight="1" x14ac:dyDescent="0.3">
      <c r="A88" s="570"/>
      <c r="B88" s="790"/>
      <c r="C88" s="791"/>
      <c r="D88" s="792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  <c r="X88" s="756"/>
      <c r="Y88" s="756"/>
      <c r="Z88" s="756"/>
      <c r="AA88" s="756"/>
      <c r="AB88" s="756"/>
      <c r="AC88" s="756"/>
      <c r="AD88" s="756"/>
      <c r="AE88" s="756"/>
      <c r="AF88" s="756"/>
      <c r="AG88" s="756"/>
      <c r="AH88" s="756"/>
      <c r="AI88" s="756"/>
      <c r="AJ88" s="756"/>
      <c r="AK88" s="756"/>
      <c r="AL88" s="756"/>
      <c r="AM88" s="756"/>
      <c r="AN88" s="756"/>
      <c r="AO88" s="756"/>
      <c r="AP88" s="756"/>
      <c r="AQ88" s="756"/>
      <c r="AR88" s="756"/>
      <c r="AS88" s="756"/>
      <c r="AT88" s="756"/>
      <c r="AU88" s="756"/>
      <c r="AV88" s="756"/>
      <c r="AW88" s="756"/>
      <c r="AX88" s="756"/>
      <c r="AY88" s="756"/>
      <c r="AZ88" s="756"/>
      <c r="BA88" s="756"/>
      <c r="BB88" s="756"/>
      <c r="BC88" s="756"/>
      <c r="BD88" s="756"/>
      <c r="BE88" s="756"/>
      <c r="BF88" s="756"/>
      <c r="BG88" s="756"/>
      <c r="BH88" s="756"/>
    </row>
    <row r="89" spans="1:60" ht="12.9" customHeight="1" x14ac:dyDescent="0.3">
      <c r="A89" s="570"/>
      <c r="B89" s="790" t="s">
        <v>841</v>
      </c>
      <c r="C89" s="791"/>
      <c r="D89" s="792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  <c r="X89" s="756"/>
      <c r="Y89" s="756"/>
      <c r="Z89" s="756"/>
      <c r="AA89" s="756"/>
      <c r="AB89" s="756"/>
      <c r="AC89" s="756"/>
      <c r="AD89" s="756"/>
      <c r="AE89" s="756"/>
      <c r="AF89" s="756"/>
      <c r="AG89" s="756"/>
      <c r="AH89" s="756"/>
      <c r="AI89" s="756"/>
      <c r="AJ89" s="756"/>
      <c r="AK89" s="756"/>
      <c r="AL89" s="756"/>
      <c r="AM89" s="756"/>
      <c r="AN89" s="756"/>
      <c r="AO89" s="756"/>
      <c r="AP89" s="756"/>
      <c r="AQ89" s="756"/>
      <c r="AR89" s="756"/>
      <c r="AS89" s="756"/>
      <c r="AT89" s="756"/>
      <c r="AU89" s="756"/>
      <c r="AV89" s="756"/>
      <c r="AW89" s="756"/>
      <c r="AX89" s="756"/>
      <c r="AY89" s="756"/>
      <c r="AZ89" s="756"/>
      <c r="BA89" s="756"/>
      <c r="BB89" s="756"/>
      <c r="BC89" s="756"/>
      <c r="BD89" s="756"/>
      <c r="BE89" s="756"/>
      <c r="BF89" s="756"/>
      <c r="BG89" s="756"/>
      <c r="BH89" s="756"/>
    </row>
    <row r="90" spans="1:60" s="244" customFormat="1" ht="12.9" customHeight="1" x14ac:dyDescent="0.3">
      <c r="A90" s="488"/>
      <c r="B90" s="797"/>
      <c r="C90" s="798"/>
      <c r="D90" s="488"/>
      <c r="E90" s="619" t="str">
        <f>'Time&amp;Esc'!E$93</f>
        <v>Inflation index - full cycle</v>
      </c>
      <c r="F90" s="619">
        <f>'Time&amp;Esc'!F$93</f>
        <v>0</v>
      </c>
      <c r="G90" s="619" t="str">
        <f>'Time&amp;Esc'!G$93</f>
        <v>index</v>
      </c>
      <c r="H90" s="619" t="str">
        <f>'Time&amp;Esc'!H$93</f>
        <v>assumes begginning of period cash flows</v>
      </c>
      <c r="I90" s="619">
        <f>'Time&amp;Esc'!I$93</f>
        <v>0</v>
      </c>
      <c r="J90" s="619">
        <f>'Time&amp;Esc'!J$93</f>
        <v>0</v>
      </c>
      <c r="K90" s="619">
        <f>'Time&amp;Esc'!K$93</f>
        <v>1</v>
      </c>
      <c r="L90" s="619">
        <f>'Time&amp;Esc'!L$93</f>
        <v>1.02</v>
      </c>
      <c r="M90" s="619">
        <f>'Time&amp;Esc'!M$93</f>
        <v>1.0404</v>
      </c>
      <c r="N90" s="619">
        <f>'Time&amp;Esc'!N$93</f>
        <v>1.0612079999999999</v>
      </c>
      <c r="O90" s="619">
        <f>'Time&amp;Esc'!O$93</f>
        <v>1.08243216</v>
      </c>
      <c r="P90" s="619">
        <f>'Time&amp;Esc'!P$93</f>
        <v>1.1040808032</v>
      </c>
      <c r="Q90" s="619">
        <f>'Time&amp;Esc'!Q$93</f>
        <v>1.1261624192640001</v>
      </c>
      <c r="R90" s="619">
        <f>'Time&amp;Esc'!R$93</f>
        <v>1.14868566764928</v>
      </c>
      <c r="S90" s="619">
        <f>'Time&amp;Esc'!S$93</f>
        <v>1.1716593810022657</v>
      </c>
      <c r="T90" s="619">
        <f>'Time&amp;Esc'!T$93</f>
        <v>1.1950925686223111</v>
      </c>
      <c r="U90" s="619">
        <f>'Time&amp;Esc'!U$93</f>
        <v>1.2189944199947573</v>
      </c>
      <c r="V90" s="619">
        <f>'Time&amp;Esc'!V$93</f>
        <v>1.2433743083946525</v>
      </c>
      <c r="W90" s="619">
        <f>'Time&amp;Esc'!W$93</f>
        <v>1.2682417945625455</v>
      </c>
      <c r="X90" s="619">
        <f>'Time&amp;Esc'!X$93</f>
        <v>1.2936066304537963</v>
      </c>
      <c r="Y90" s="619">
        <f>'Time&amp;Esc'!Y$93</f>
        <v>1.3194787630628724</v>
      </c>
      <c r="Z90" s="619">
        <f>'Time&amp;Esc'!Z$93</f>
        <v>1.3458683383241299</v>
      </c>
      <c r="AA90" s="619">
        <f>'Time&amp;Esc'!AA$93</f>
        <v>1.3727857050906125</v>
      </c>
      <c r="AB90" s="619">
        <f>'Time&amp;Esc'!AB$93</f>
        <v>1.4002414191924248</v>
      </c>
      <c r="AC90" s="619">
        <f>'Time&amp;Esc'!AC$93</f>
        <v>1.4282462475762734</v>
      </c>
      <c r="AD90" s="619">
        <f>'Time&amp;Esc'!AD$93</f>
        <v>1.4568111725277988</v>
      </c>
      <c r="AE90" s="619">
        <f>'Time&amp;Esc'!AE$93</f>
        <v>1.4859473959783549</v>
      </c>
      <c r="AF90" s="619">
        <f>'Time&amp;Esc'!AF$93</f>
        <v>1.5156663438979221</v>
      </c>
      <c r="AG90" s="619">
        <f>'Time&amp;Esc'!AG$93</f>
        <v>1.5459796707758806</v>
      </c>
      <c r="AH90" s="619">
        <f>'Time&amp;Esc'!AH$93</f>
        <v>1.5768992641913981</v>
      </c>
      <c r="AI90" s="619">
        <f>'Time&amp;Esc'!AI$93</f>
        <v>1.6084372494752261</v>
      </c>
      <c r="AJ90" s="619">
        <f>'Time&amp;Esc'!AJ$93</f>
        <v>1.6406059944647307</v>
      </c>
      <c r="AK90" s="619">
        <f>'Time&amp;Esc'!AK$93</f>
        <v>1.6734181143540252</v>
      </c>
      <c r="AL90" s="619">
        <f>'Time&amp;Esc'!AL$93</f>
        <v>1.7068864766411058</v>
      </c>
      <c r="AM90" s="619">
        <f>'Time&amp;Esc'!AM$93</f>
        <v>1.7410242061739281</v>
      </c>
      <c r="AN90" s="619">
        <f>'Time&amp;Esc'!AN$93</f>
        <v>1.7758446902974065</v>
      </c>
      <c r="AO90" s="619">
        <f>'Time&amp;Esc'!AO$93</f>
        <v>1.8113615841033548</v>
      </c>
      <c r="AP90" s="619">
        <f>'Time&amp;Esc'!AP$93</f>
        <v>1.8475888157854219</v>
      </c>
      <c r="AQ90" s="619">
        <f>'Time&amp;Esc'!AQ$93</f>
        <v>1.8845405921011305</v>
      </c>
      <c r="AR90" s="619">
        <f>'Time&amp;Esc'!AR$93</f>
        <v>1.9222314039431532</v>
      </c>
      <c r="AS90" s="619">
        <f>'Time&amp;Esc'!AS$93</f>
        <v>1.9606760320220162</v>
      </c>
      <c r="AT90" s="619">
        <f>'Time&amp;Esc'!AT$93</f>
        <v>1.9998895526624565</v>
      </c>
      <c r="AU90" s="619">
        <f>'Time&amp;Esc'!AU$93</f>
        <v>2.0398873437157055</v>
      </c>
      <c r="AV90" s="619">
        <f>'Time&amp;Esc'!AV$93</f>
        <v>2.0806850905900198</v>
      </c>
      <c r="AW90" s="619">
        <f>'Time&amp;Esc'!AW$93</f>
        <v>2.1222987924018204</v>
      </c>
      <c r="AX90" s="619">
        <f>'Time&amp;Esc'!AX$93</f>
        <v>2.1647447682498568</v>
      </c>
      <c r="AY90" s="619">
        <f>'Time&amp;Esc'!AY$93</f>
        <v>2.208039663614854</v>
      </c>
      <c r="AZ90" s="619">
        <f>'Time&amp;Esc'!AZ$93</f>
        <v>2.252200456887151</v>
      </c>
      <c r="BA90" s="619">
        <f>'Time&amp;Esc'!BA$93</f>
        <v>2.2972444660248938</v>
      </c>
      <c r="BB90" s="619">
        <f>'Time&amp;Esc'!BB$93</f>
        <v>2.343189355345392</v>
      </c>
      <c r="BC90" s="619">
        <f>'Time&amp;Esc'!BC$93</f>
        <v>2.3900531424522997</v>
      </c>
      <c r="BD90" s="619">
        <f>'Time&amp;Esc'!BD$93</f>
        <v>2.4378542053013459</v>
      </c>
      <c r="BE90" s="619">
        <f>'Time&amp;Esc'!BE$93</f>
        <v>2.4866112894073726</v>
      </c>
      <c r="BF90" s="619">
        <f>'Time&amp;Esc'!BF$93</f>
        <v>2.53634351519552</v>
      </c>
      <c r="BG90" s="619">
        <f>'Time&amp;Esc'!BG$93</f>
        <v>2.5870703854994304</v>
      </c>
      <c r="BH90" s="619">
        <f>'Time&amp;Esc'!BH$93</f>
        <v>2.6388117932094191</v>
      </c>
    </row>
    <row r="91" spans="1:60" s="240" customFormat="1" ht="12.9" customHeight="1" x14ac:dyDescent="0.3">
      <c r="A91" s="570"/>
      <c r="B91" s="790"/>
      <c r="C91" s="791"/>
      <c r="D91" s="792"/>
      <c r="E91" s="570" t="str">
        <f xml:space="preserve"> E82</f>
        <v>Oil revenue</v>
      </c>
      <c r="F91" s="570"/>
      <c r="G91" s="570" t="str">
        <f xml:space="preserve"> G82 &amp; " real"</f>
        <v>$ mn real</v>
      </c>
      <c r="H91" s="570"/>
      <c r="I91" s="570">
        <f xml:space="preserve"> SUM(K91:BH91)</f>
        <v>1050.0000000000005</v>
      </c>
      <c r="J91" s="570"/>
      <c r="K91" s="570">
        <f t="shared" ref="K91:AP91" si="18" xml:space="preserve"> K82 / K90</f>
        <v>0</v>
      </c>
      <c r="L91" s="570">
        <f t="shared" si="18"/>
        <v>0</v>
      </c>
      <c r="M91" s="570">
        <f t="shared" si="18"/>
        <v>0</v>
      </c>
      <c r="N91" s="570">
        <f t="shared" si="18"/>
        <v>0</v>
      </c>
      <c r="O91" s="570">
        <f t="shared" si="18"/>
        <v>0</v>
      </c>
      <c r="P91" s="570">
        <f t="shared" si="18"/>
        <v>0</v>
      </c>
      <c r="Q91" s="570">
        <f t="shared" si="18"/>
        <v>0</v>
      </c>
      <c r="R91" s="570">
        <f t="shared" si="18"/>
        <v>0</v>
      </c>
      <c r="S91" s="570">
        <f t="shared" si="18"/>
        <v>0</v>
      </c>
      <c r="T91" s="570">
        <f t="shared" si="18"/>
        <v>14.7</v>
      </c>
      <c r="U91" s="570">
        <f t="shared" si="18"/>
        <v>35.700000000000003</v>
      </c>
      <c r="V91" s="570">
        <f t="shared" si="18"/>
        <v>35.700000000000003</v>
      </c>
      <c r="W91" s="570">
        <f t="shared" si="18"/>
        <v>35.700000000000003</v>
      </c>
      <c r="X91" s="570">
        <f t="shared" si="18"/>
        <v>35.700000000000003</v>
      </c>
      <c r="Y91" s="570">
        <f t="shared" si="18"/>
        <v>35.700000000000003</v>
      </c>
      <c r="Z91" s="570">
        <f t="shared" si="18"/>
        <v>35.700000000000003</v>
      </c>
      <c r="AA91" s="570">
        <f t="shared" si="18"/>
        <v>35.700000000000003</v>
      </c>
      <c r="AB91" s="570">
        <f t="shared" si="18"/>
        <v>35.700000000000003</v>
      </c>
      <c r="AC91" s="570">
        <f t="shared" si="18"/>
        <v>35.700000000000003</v>
      </c>
      <c r="AD91" s="570">
        <f t="shared" si="18"/>
        <v>35.700000000000003</v>
      </c>
      <c r="AE91" s="570">
        <f t="shared" si="18"/>
        <v>35.700000000000003</v>
      </c>
      <c r="AF91" s="570">
        <f t="shared" si="18"/>
        <v>35.700000000000003</v>
      </c>
      <c r="AG91" s="570">
        <f t="shared" si="18"/>
        <v>35.700000000000003</v>
      </c>
      <c r="AH91" s="570">
        <f t="shared" si="18"/>
        <v>35.700000000000003</v>
      </c>
      <c r="AI91" s="570">
        <f t="shared" si="18"/>
        <v>35.700000000000003</v>
      </c>
      <c r="AJ91" s="570">
        <f t="shared" si="18"/>
        <v>35.700000000000003</v>
      </c>
      <c r="AK91" s="570">
        <f t="shared" si="18"/>
        <v>35.700000000000003</v>
      </c>
      <c r="AL91" s="570">
        <f t="shared" si="18"/>
        <v>35.700000000000003</v>
      </c>
      <c r="AM91" s="570">
        <f t="shared" si="18"/>
        <v>35.700000000000003</v>
      </c>
      <c r="AN91" s="570">
        <f t="shared" si="18"/>
        <v>35.700000000000003</v>
      </c>
      <c r="AO91" s="570">
        <f t="shared" si="18"/>
        <v>35.700000000000003</v>
      </c>
      <c r="AP91" s="570">
        <f t="shared" si="18"/>
        <v>35.700000000000003</v>
      </c>
      <c r="AQ91" s="570">
        <f t="shared" ref="AQ91:BH91" si="19" xml:space="preserve"> AQ82 / AQ90</f>
        <v>35.700000000000003</v>
      </c>
      <c r="AR91" s="570">
        <f t="shared" si="19"/>
        <v>35.700000000000003</v>
      </c>
      <c r="AS91" s="570">
        <f t="shared" si="19"/>
        <v>35.700000000000003</v>
      </c>
      <c r="AT91" s="570">
        <f t="shared" si="19"/>
        <v>35.700000000000003</v>
      </c>
      <c r="AU91" s="570">
        <f t="shared" si="19"/>
        <v>35.700000000000003</v>
      </c>
      <c r="AV91" s="570">
        <f t="shared" si="19"/>
        <v>35.700000000000003</v>
      </c>
      <c r="AW91" s="570">
        <f t="shared" si="19"/>
        <v>35.700000000000003</v>
      </c>
      <c r="AX91" s="570">
        <f t="shared" si="19"/>
        <v>0</v>
      </c>
      <c r="AY91" s="570">
        <f t="shared" si="19"/>
        <v>0</v>
      </c>
      <c r="AZ91" s="570">
        <f t="shared" si="19"/>
        <v>0</v>
      </c>
      <c r="BA91" s="570">
        <f t="shared" si="19"/>
        <v>0</v>
      </c>
      <c r="BB91" s="570">
        <f t="shared" si="19"/>
        <v>0</v>
      </c>
      <c r="BC91" s="570">
        <f t="shared" si="19"/>
        <v>0</v>
      </c>
      <c r="BD91" s="570">
        <f t="shared" si="19"/>
        <v>0</v>
      </c>
      <c r="BE91" s="570">
        <f t="shared" si="19"/>
        <v>0</v>
      </c>
      <c r="BF91" s="570">
        <f t="shared" si="19"/>
        <v>0</v>
      </c>
      <c r="BG91" s="570">
        <f t="shared" si="19"/>
        <v>0</v>
      </c>
      <c r="BH91" s="570">
        <f t="shared" si="19"/>
        <v>0</v>
      </c>
    </row>
    <row r="92" spans="1:60" s="240" customFormat="1" ht="12.9" customHeight="1" x14ac:dyDescent="0.3">
      <c r="A92" s="570"/>
      <c r="B92" s="790"/>
      <c r="C92" s="791"/>
      <c r="D92" s="792"/>
      <c r="E92" s="570" t="str">
        <f xml:space="preserve"> E83</f>
        <v>Gas revenue</v>
      </c>
      <c r="F92" s="570"/>
      <c r="G92" s="570" t="str">
        <f xml:space="preserve"> G83 &amp; " real"</f>
        <v>$ mn real</v>
      </c>
      <c r="H92" s="570"/>
      <c r="I92" s="570">
        <f xml:space="preserve"> SUM(K92:BH92)</f>
        <v>18449.999999999989</v>
      </c>
      <c r="J92" s="570"/>
      <c r="K92" s="570">
        <f t="shared" ref="K92:AP92" si="20" xml:space="preserve"> K83 / K90</f>
        <v>0</v>
      </c>
      <c r="L92" s="570">
        <f t="shared" si="20"/>
        <v>0</v>
      </c>
      <c r="M92" s="570">
        <f t="shared" si="20"/>
        <v>0</v>
      </c>
      <c r="N92" s="570">
        <f t="shared" si="20"/>
        <v>0</v>
      </c>
      <c r="O92" s="570">
        <f t="shared" si="20"/>
        <v>0</v>
      </c>
      <c r="P92" s="570">
        <f t="shared" si="20"/>
        <v>0</v>
      </c>
      <c r="Q92" s="570">
        <f t="shared" si="20"/>
        <v>0</v>
      </c>
      <c r="R92" s="570">
        <f t="shared" si="20"/>
        <v>0</v>
      </c>
      <c r="S92" s="570">
        <f t="shared" si="20"/>
        <v>0</v>
      </c>
      <c r="T92" s="570">
        <f t="shared" si="20"/>
        <v>258.29999999999995</v>
      </c>
      <c r="U92" s="570">
        <f t="shared" si="20"/>
        <v>627.30000000000007</v>
      </c>
      <c r="V92" s="570">
        <f t="shared" si="20"/>
        <v>627.30000000000007</v>
      </c>
      <c r="W92" s="570">
        <f t="shared" si="20"/>
        <v>627.30000000000007</v>
      </c>
      <c r="X92" s="570">
        <f t="shared" si="20"/>
        <v>627.30000000000007</v>
      </c>
      <c r="Y92" s="570">
        <f t="shared" si="20"/>
        <v>627.30000000000007</v>
      </c>
      <c r="Z92" s="570">
        <f t="shared" si="20"/>
        <v>627.30000000000007</v>
      </c>
      <c r="AA92" s="570">
        <f t="shared" si="20"/>
        <v>627.30000000000007</v>
      </c>
      <c r="AB92" s="570">
        <f t="shared" si="20"/>
        <v>627.30000000000007</v>
      </c>
      <c r="AC92" s="570">
        <f t="shared" si="20"/>
        <v>627.30000000000007</v>
      </c>
      <c r="AD92" s="570">
        <f t="shared" si="20"/>
        <v>627.30000000000007</v>
      </c>
      <c r="AE92" s="570">
        <f t="shared" si="20"/>
        <v>627.30000000000007</v>
      </c>
      <c r="AF92" s="570">
        <f t="shared" si="20"/>
        <v>627.30000000000007</v>
      </c>
      <c r="AG92" s="570">
        <f t="shared" si="20"/>
        <v>627.30000000000007</v>
      </c>
      <c r="AH92" s="570">
        <f t="shared" si="20"/>
        <v>627.30000000000007</v>
      </c>
      <c r="AI92" s="570">
        <f t="shared" si="20"/>
        <v>627.30000000000007</v>
      </c>
      <c r="AJ92" s="570">
        <f t="shared" si="20"/>
        <v>627.30000000000007</v>
      </c>
      <c r="AK92" s="570">
        <f t="shared" si="20"/>
        <v>627.30000000000007</v>
      </c>
      <c r="AL92" s="570">
        <f t="shared" si="20"/>
        <v>627.30000000000007</v>
      </c>
      <c r="AM92" s="570">
        <f t="shared" si="20"/>
        <v>627.30000000000007</v>
      </c>
      <c r="AN92" s="570">
        <f t="shared" si="20"/>
        <v>627.30000000000007</v>
      </c>
      <c r="AO92" s="570">
        <f t="shared" si="20"/>
        <v>627.30000000000007</v>
      </c>
      <c r="AP92" s="570">
        <f t="shared" si="20"/>
        <v>627.30000000000007</v>
      </c>
      <c r="AQ92" s="570">
        <f t="shared" ref="AQ92:BH92" si="21" xml:space="preserve"> AQ83 / AQ90</f>
        <v>627.30000000000007</v>
      </c>
      <c r="AR92" s="570">
        <f t="shared" si="21"/>
        <v>627.30000000000007</v>
      </c>
      <c r="AS92" s="570">
        <f t="shared" si="21"/>
        <v>627.30000000000007</v>
      </c>
      <c r="AT92" s="570">
        <f t="shared" si="21"/>
        <v>627.30000000000007</v>
      </c>
      <c r="AU92" s="570">
        <f t="shared" si="21"/>
        <v>627.30000000000007</v>
      </c>
      <c r="AV92" s="570">
        <f t="shared" si="21"/>
        <v>627.30000000000007</v>
      </c>
      <c r="AW92" s="570">
        <f t="shared" si="21"/>
        <v>627.30000000000007</v>
      </c>
      <c r="AX92" s="570">
        <f t="shared" si="21"/>
        <v>0</v>
      </c>
      <c r="AY92" s="570">
        <f t="shared" si="21"/>
        <v>0</v>
      </c>
      <c r="AZ92" s="570">
        <f t="shared" si="21"/>
        <v>0</v>
      </c>
      <c r="BA92" s="570">
        <f t="shared" si="21"/>
        <v>0</v>
      </c>
      <c r="BB92" s="570">
        <f t="shared" si="21"/>
        <v>0</v>
      </c>
      <c r="BC92" s="570">
        <f t="shared" si="21"/>
        <v>0</v>
      </c>
      <c r="BD92" s="570">
        <f t="shared" si="21"/>
        <v>0</v>
      </c>
      <c r="BE92" s="570">
        <f t="shared" si="21"/>
        <v>0</v>
      </c>
      <c r="BF92" s="570">
        <f t="shared" si="21"/>
        <v>0</v>
      </c>
      <c r="BG92" s="570">
        <f t="shared" si="21"/>
        <v>0</v>
      </c>
      <c r="BH92" s="570">
        <f t="shared" si="21"/>
        <v>0</v>
      </c>
    </row>
    <row r="93" spans="1:60" s="245" customFormat="1" ht="12.9" customHeight="1" thickBot="1" x14ac:dyDescent="0.35">
      <c r="A93" s="488"/>
      <c r="B93" s="797"/>
      <c r="C93" s="798"/>
      <c r="D93" s="488"/>
      <c r="E93" s="799" t="str">
        <f xml:space="preserve"> E84</f>
        <v>Project revenues</v>
      </c>
      <c r="F93" s="799"/>
      <c r="G93" s="799" t="str">
        <f xml:space="preserve"> G84 &amp; " real"</f>
        <v>$ mn real</v>
      </c>
      <c r="H93" s="799"/>
      <c r="I93" s="799">
        <f xml:space="preserve"> SUM(K93:BH93)</f>
        <v>19500</v>
      </c>
      <c r="J93" s="800"/>
      <c r="K93" s="799">
        <f t="shared" ref="K93:AP93" si="22" xml:space="preserve"> K84 / K90</f>
        <v>0</v>
      </c>
      <c r="L93" s="799">
        <f t="shared" si="22"/>
        <v>0</v>
      </c>
      <c r="M93" s="799">
        <f t="shared" si="22"/>
        <v>0</v>
      </c>
      <c r="N93" s="799">
        <f t="shared" si="22"/>
        <v>0</v>
      </c>
      <c r="O93" s="799">
        <f t="shared" si="22"/>
        <v>0</v>
      </c>
      <c r="P93" s="799">
        <f t="shared" si="22"/>
        <v>0</v>
      </c>
      <c r="Q93" s="799">
        <f t="shared" si="22"/>
        <v>0</v>
      </c>
      <c r="R93" s="799">
        <f t="shared" si="22"/>
        <v>0</v>
      </c>
      <c r="S93" s="799">
        <f t="shared" si="22"/>
        <v>0</v>
      </c>
      <c r="T93" s="799">
        <f t="shared" si="22"/>
        <v>272.99999999999994</v>
      </c>
      <c r="U93" s="799">
        <f t="shared" si="22"/>
        <v>663.00000000000011</v>
      </c>
      <c r="V93" s="799">
        <f t="shared" si="22"/>
        <v>663.00000000000011</v>
      </c>
      <c r="W93" s="799">
        <f t="shared" si="22"/>
        <v>663.00000000000011</v>
      </c>
      <c r="X93" s="799">
        <f t="shared" si="22"/>
        <v>663</v>
      </c>
      <c r="Y93" s="799">
        <f t="shared" si="22"/>
        <v>663.00000000000011</v>
      </c>
      <c r="Z93" s="799">
        <f t="shared" si="22"/>
        <v>663.00000000000011</v>
      </c>
      <c r="AA93" s="799">
        <f t="shared" si="22"/>
        <v>663.00000000000011</v>
      </c>
      <c r="AB93" s="799">
        <f t="shared" si="22"/>
        <v>663.00000000000011</v>
      </c>
      <c r="AC93" s="799">
        <f t="shared" si="22"/>
        <v>663.00000000000011</v>
      </c>
      <c r="AD93" s="799">
        <f t="shared" si="22"/>
        <v>663</v>
      </c>
      <c r="AE93" s="799">
        <f t="shared" si="22"/>
        <v>663.00000000000011</v>
      </c>
      <c r="AF93" s="799">
        <f t="shared" si="22"/>
        <v>663</v>
      </c>
      <c r="AG93" s="799">
        <f t="shared" si="22"/>
        <v>663.00000000000011</v>
      </c>
      <c r="AH93" s="799">
        <f t="shared" si="22"/>
        <v>663.00000000000011</v>
      </c>
      <c r="AI93" s="799">
        <f t="shared" si="22"/>
        <v>663.00000000000011</v>
      </c>
      <c r="AJ93" s="799">
        <f t="shared" si="22"/>
        <v>663</v>
      </c>
      <c r="AK93" s="799">
        <f t="shared" si="22"/>
        <v>663.00000000000011</v>
      </c>
      <c r="AL93" s="799">
        <f t="shared" si="22"/>
        <v>663</v>
      </c>
      <c r="AM93" s="799">
        <f t="shared" si="22"/>
        <v>663.00000000000011</v>
      </c>
      <c r="AN93" s="799">
        <f t="shared" si="22"/>
        <v>663</v>
      </c>
      <c r="AO93" s="799">
        <f t="shared" si="22"/>
        <v>663.00000000000011</v>
      </c>
      <c r="AP93" s="799">
        <f t="shared" si="22"/>
        <v>663</v>
      </c>
      <c r="AQ93" s="799">
        <f t="shared" ref="AQ93:BH93" si="23" xml:space="preserve"> AQ84 / AQ90</f>
        <v>663.00000000000011</v>
      </c>
      <c r="AR93" s="799">
        <f t="shared" si="23"/>
        <v>663</v>
      </c>
      <c r="AS93" s="799">
        <f t="shared" si="23"/>
        <v>663</v>
      </c>
      <c r="AT93" s="799">
        <f t="shared" si="23"/>
        <v>663.00000000000011</v>
      </c>
      <c r="AU93" s="799">
        <f t="shared" si="23"/>
        <v>663</v>
      </c>
      <c r="AV93" s="799">
        <f t="shared" si="23"/>
        <v>663</v>
      </c>
      <c r="AW93" s="799">
        <f t="shared" si="23"/>
        <v>663</v>
      </c>
      <c r="AX93" s="799">
        <f t="shared" si="23"/>
        <v>0</v>
      </c>
      <c r="AY93" s="799">
        <f t="shared" si="23"/>
        <v>0</v>
      </c>
      <c r="AZ93" s="799">
        <f t="shared" si="23"/>
        <v>0</v>
      </c>
      <c r="BA93" s="799">
        <f t="shared" si="23"/>
        <v>0</v>
      </c>
      <c r="BB93" s="799">
        <f t="shared" si="23"/>
        <v>0</v>
      </c>
      <c r="BC93" s="799">
        <f t="shared" si="23"/>
        <v>0</v>
      </c>
      <c r="BD93" s="799">
        <f t="shared" si="23"/>
        <v>0</v>
      </c>
      <c r="BE93" s="799">
        <f t="shared" si="23"/>
        <v>0</v>
      </c>
      <c r="BF93" s="799">
        <f t="shared" si="23"/>
        <v>0</v>
      </c>
      <c r="BG93" s="799">
        <f t="shared" si="23"/>
        <v>0</v>
      </c>
      <c r="BH93" s="799">
        <f t="shared" si="23"/>
        <v>0</v>
      </c>
    </row>
    <row r="94" spans="1:60" s="241" customFormat="1" ht="12.9" customHeight="1" x14ac:dyDescent="0.3">
      <c r="A94" s="343"/>
      <c r="B94" s="471"/>
      <c r="C94" s="561"/>
      <c r="D94" s="627"/>
      <c r="E94" s="568" t="str">
        <f xml:space="preserve"> "Total " &amp; E91</f>
        <v>Total Oil revenue</v>
      </c>
      <c r="F94" s="568">
        <f xml:space="preserve"> SUM(K91:BH91)</f>
        <v>1050.0000000000005</v>
      </c>
      <c r="G94" s="568" t="str">
        <f>G91</f>
        <v>$ mn real</v>
      </c>
      <c r="H94" s="343"/>
      <c r="I94" s="343"/>
      <c r="J94" s="343"/>
      <c r="K94" s="343"/>
      <c r="L94" s="343"/>
      <c r="M94" s="343"/>
      <c r="N94" s="343"/>
      <c r="O94" s="343"/>
      <c r="P94" s="343"/>
      <c r="Q94" s="343"/>
      <c r="R94" s="343"/>
      <c r="S94" s="343"/>
      <c r="T94" s="343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343"/>
      <c r="AI94" s="343"/>
      <c r="AJ94" s="343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3"/>
      <c r="BB94" s="343"/>
      <c r="BC94" s="343"/>
      <c r="BD94" s="343"/>
      <c r="BE94" s="343"/>
      <c r="BF94" s="343"/>
      <c r="BG94" s="343"/>
      <c r="BH94" s="343"/>
    </row>
    <row r="95" spans="1:60" s="241" customFormat="1" ht="12.9" customHeight="1" x14ac:dyDescent="0.3">
      <c r="A95" s="343"/>
      <c r="B95" s="471"/>
      <c r="C95" s="561"/>
      <c r="D95" s="627"/>
      <c r="E95" s="568" t="str">
        <f xml:space="preserve"> "Total " &amp; E92</f>
        <v>Total Gas revenue</v>
      </c>
      <c r="F95" s="568">
        <f xml:space="preserve"> SUM(K92:BH92)</f>
        <v>18449.999999999989</v>
      </c>
      <c r="G95" s="568" t="str">
        <f>G92</f>
        <v>$ mn real</v>
      </c>
      <c r="H95" s="343"/>
      <c r="I95" s="343"/>
      <c r="J95" s="343"/>
      <c r="K95" s="343"/>
      <c r="L95" s="343"/>
      <c r="M95" s="343"/>
      <c r="N95" s="343"/>
      <c r="O95" s="343"/>
      <c r="P95" s="343"/>
      <c r="Q95" s="343"/>
      <c r="R95" s="343"/>
      <c r="S95" s="343"/>
      <c r="T95" s="343"/>
      <c r="U95" s="343"/>
      <c r="V95" s="343"/>
      <c r="W95" s="343"/>
      <c r="X95" s="343"/>
      <c r="Y95" s="343"/>
      <c r="Z95" s="343"/>
      <c r="AA95" s="343"/>
      <c r="AB95" s="343"/>
      <c r="AC95" s="343"/>
      <c r="AD95" s="343"/>
      <c r="AE95" s="343"/>
      <c r="AF95" s="343"/>
      <c r="AG95" s="343"/>
      <c r="AH95" s="343"/>
      <c r="AI95" s="343"/>
      <c r="AJ95" s="343"/>
      <c r="AK95" s="343"/>
      <c r="AL95" s="343"/>
      <c r="AM95" s="343"/>
      <c r="AN95" s="343"/>
      <c r="AO95" s="343"/>
      <c r="AP95" s="343"/>
      <c r="AQ95" s="343"/>
      <c r="AR95" s="343"/>
      <c r="AS95" s="343"/>
      <c r="AT95" s="343"/>
      <c r="AU95" s="343"/>
      <c r="AV95" s="343"/>
      <c r="AW95" s="343"/>
      <c r="AX95" s="343"/>
      <c r="AY95" s="343"/>
      <c r="AZ95" s="343"/>
      <c r="BA95" s="343"/>
      <c r="BB95" s="343"/>
      <c r="BC95" s="343"/>
      <c r="BD95" s="343"/>
      <c r="BE95" s="343"/>
      <c r="BF95" s="343"/>
      <c r="BG95" s="343"/>
      <c r="BH95" s="343"/>
    </row>
    <row r="96" spans="1:60" s="243" customFormat="1" ht="12.9" customHeight="1" x14ac:dyDescent="0.3">
      <c r="A96" s="568"/>
      <c r="B96" s="794"/>
      <c r="C96" s="795"/>
      <c r="D96" s="796"/>
      <c r="E96" s="568" t="str">
        <f xml:space="preserve"> "Total " &amp; E93</f>
        <v>Total Project revenues</v>
      </c>
      <c r="F96" s="568">
        <f xml:space="preserve"> SUM(K93:BH93)</f>
        <v>19500</v>
      </c>
      <c r="G96" s="568" t="str">
        <f>G93</f>
        <v>$ mn real</v>
      </c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  <c r="X96" s="568"/>
      <c r="Y96" s="568"/>
      <c r="Z96" s="568"/>
      <c r="AA96" s="568"/>
      <c r="AB96" s="568"/>
      <c r="AC96" s="568"/>
      <c r="AD96" s="568"/>
      <c r="AE96" s="568"/>
      <c r="AF96" s="568"/>
      <c r="AG96" s="568"/>
      <c r="AH96" s="568"/>
      <c r="AI96" s="568"/>
      <c r="AJ96" s="568"/>
      <c r="AK96" s="568"/>
      <c r="AL96" s="568"/>
      <c r="AM96" s="568"/>
      <c r="AN96" s="568"/>
      <c r="AO96" s="568"/>
      <c r="AP96" s="568"/>
      <c r="AQ96" s="568"/>
      <c r="AR96" s="568"/>
      <c r="AS96" s="568"/>
      <c r="AT96" s="568"/>
      <c r="AU96" s="568"/>
      <c r="AV96" s="568"/>
      <c r="AW96" s="568"/>
      <c r="AX96" s="568"/>
      <c r="AY96" s="568"/>
      <c r="AZ96" s="568"/>
      <c r="BA96" s="568"/>
      <c r="BB96" s="568"/>
      <c r="BC96" s="568"/>
      <c r="BD96" s="568"/>
      <c r="BE96" s="568"/>
      <c r="BF96" s="568"/>
      <c r="BG96" s="568"/>
      <c r="BH96" s="568"/>
    </row>
    <row r="97" spans="1:60" s="244" customFormat="1" ht="12.9" customHeight="1" x14ac:dyDescent="0.3">
      <c r="A97" s="488"/>
      <c r="B97" s="797"/>
      <c r="C97" s="798"/>
      <c r="D97" s="488"/>
      <c r="E97" s="619"/>
      <c r="F97" s="619"/>
      <c r="G97" s="619"/>
      <c r="H97" s="619"/>
      <c r="I97" s="619"/>
      <c r="J97" s="619"/>
      <c r="K97" s="619"/>
      <c r="L97" s="619"/>
      <c r="M97" s="619"/>
      <c r="N97" s="619"/>
      <c r="O97" s="619"/>
      <c r="P97" s="619"/>
      <c r="Q97" s="619"/>
      <c r="R97" s="619"/>
      <c r="S97" s="619"/>
      <c r="T97" s="619"/>
      <c r="U97" s="619"/>
      <c r="V97" s="619"/>
      <c r="W97" s="619"/>
      <c r="X97" s="619"/>
      <c r="Y97" s="619"/>
      <c r="Z97" s="619"/>
      <c r="AA97" s="619"/>
      <c r="AB97" s="619"/>
      <c r="AC97" s="619"/>
      <c r="AD97" s="619"/>
      <c r="AE97" s="619"/>
      <c r="AF97" s="619"/>
      <c r="AG97" s="619"/>
      <c r="AH97" s="619"/>
      <c r="AI97" s="619"/>
      <c r="AJ97" s="619"/>
      <c r="AK97" s="619"/>
      <c r="AL97" s="619"/>
      <c r="AM97" s="619"/>
      <c r="AN97" s="619"/>
      <c r="AO97" s="619"/>
      <c r="AP97" s="619"/>
      <c r="AQ97" s="619"/>
      <c r="AR97" s="619"/>
      <c r="AS97" s="619"/>
      <c r="AT97" s="619"/>
      <c r="AU97" s="619"/>
      <c r="AV97" s="619"/>
      <c r="AW97" s="619"/>
      <c r="AX97" s="619"/>
      <c r="AY97" s="619"/>
      <c r="AZ97" s="619"/>
      <c r="BA97" s="619"/>
      <c r="BB97" s="619"/>
      <c r="BC97" s="619"/>
      <c r="BD97" s="619"/>
      <c r="BE97" s="619"/>
      <c r="BF97" s="619"/>
      <c r="BG97" s="619"/>
      <c r="BH97" s="619"/>
    </row>
    <row r="98" spans="1:60" s="244" customFormat="1" ht="12.9" customHeight="1" x14ac:dyDescent="0.3">
      <c r="A98" s="488"/>
      <c r="B98" s="797" t="s">
        <v>842</v>
      </c>
      <c r="C98" s="798"/>
      <c r="D98" s="488"/>
      <c r="E98" s="619"/>
      <c r="F98" s="619"/>
      <c r="G98" s="619"/>
      <c r="H98" s="619"/>
      <c r="I98" s="619"/>
      <c r="J98" s="619"/>
      <c r="K98" s="619"/>
      <c r="L98" s="619"/>
      <c r="M98" s="619"/>
      <c r="N98" s="619"/>
      <c r="O98" s="619"/>
      <c r="P98" s="619"/>
      <c r="Q98" s="619"/>
      <c r="R98" s="619"/>
      <c r="S98" s="619"/>
      <c r="T98" s="619"/>
      <c r="U98" s="619"/>
      <c r="V98" s="619"/>
      <c r="W98" s="619"/>
      <c r="X98" s="619"/>
      <c r="Y98" s="619"/>
      <c r="Z98" s="619"/>
      <c r="AA98" s="619"/>
      <c r="AB98" s="619"/>
      <c r="AC98" s="619"/>
      <c r="AD98" s="619"/>
      <c r="AE98" s="619"/>
      <c r="AF98" s="619"/>
      <c r="AG98" s="619"/>
      <c r="AH98" s="619"/>
      <c r="AI98" s="619"/>
      <c r="AJ98" s="619"/>
      <c r="AK98" s="619"/>
      <c r="AL98" s="619"/>
      <c r="AM98" s="619"/>
      <c r="AN98" s="619"/>
      <c r="AO98" s="619"/>
      <c r="AP98" s="619"/>
      <c r="AQ98" s="619"/>
      <c r="AR98" s="619"/>
      <c r="AS98" s="619"/>
      <c r="AT98" s="619"/>
      <c r="AU98" s="619"/>
      <c r="AV98" s="619"/>
      <c r="AW98" s="619"/>
      <c r="AX98" s="619"/>
      <c r="AY98" s="619"/>
      <c r="AZ98" s="619"/>
      <c r="BA98" s="619"/>
      <c r="BB98" s="619"/>
      <c r="BC98" s="619"/>
      <c r="BD98" s="619"/>
      <c r="BE98" s="619"/>
      <c r="BF98" s="619"/>
      <c r="BG98" s="619"/>
      <c r="BH98" s="619"/>
    </row>
    <row r="99" spans="1:60" s="244" customFormat="1" ht="12.9" customHeight="1" x14ac:dyDescent="0.3">
      <c r="A99" s="488"/>
      <c r="B99" s="797"/>
      <c r="C99" s="798"/>
      <c r="D99" s="488"/>
      <c r="E99" s="343" t="str">
        <f xml:space="preserve"> E$85</f>
        <v>Total Oil revenue</v>
      </c>
      <c r="F99" s="343">
        <f xml:space="preserve"> F$85</f>
        <v>1705.7322323940989</v>
      </c>
      <c r="G99" s="343" t="str">
        <f xml:space="preserve"> G$85</f>
        <v>$ mn</v>
      </c>
      <c r="H99" s="619"/>
      <c r="I99" s="619"/>
      <c r="J99" s="619"/>
      <c r="K99" s="619"/>
      <c r="L99" s="619"/>
      <c r="M99" s="619"/>
      <c r="N99" s="619"/>
      <c r="O99" s="619"/>
      <c r="P99" s="619"/>
      <c r="Q99" s="619"/>
      <c r="R99" s="619"/>
      <c r="S99" s="619"/>
      <c r="T99" s="619"/>
      <c r="U99" s="619"/>
      <c r="V99" s="619"/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619"/>
      <c r="AL99" s="619"/>
      <c r="AM99" s="619"/>
      <c r="AN99" s="619"/>
      <c r="AO99" s="619"/>
      <c r="AP99" s="619"/>
      <c r="AQ99" s="619"/>
      <c r="AR99" s="619"/>
      <c r="AS99" s="619"/>
      <c r="AT99" s="619"/>
      <c r="AU99" s="619"/>
      <c r="AV99" s="619"/>
      <c r="AW99" s="619"/>
      <c r="AX99" s="619"/>
      <c r="AY99" s="619"/>
      <c r="AZ99" s="619"/>
      <c r="BA99" s="619"/>
      <c r="BB99" s="619"/>
      <c r="BC99" s="619"/>
      <c r="BD99" s="619"/>
      <c r="BE99" s="619"/>
      <c r="BF99" s="619"/>
      <c r="BG99" s="619"/>
      <c r="BH99" s="619"/>
    </row>
    <row r="100" spans="1:60" s="242" customFormat="1" ht="12.9" customHeight="1" x14ac:dyDescent="0.3">
      <c r="A100" s="343"/>
      <c r="B100" s="471"/>
      <c r="C100" s="561"/>
      <c r="D100" s="343"/>
      <c r="E100" s="343" t="str">
        <f xml:space="preserve"> E$94</f>
        <v>Total Oil revenue</v>
      </c>
      <c r="F100" s="343">
        <f xml:space="preserve"> F$94</f>
        <v>1050.0000000000005</v>
      </c>
      <c r="G100" s="343" t="str">
        <f xml:space="preserve"> G$94</f>
        <v>$ mn real</v>
      </c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  <c r="X100" s="563"/>
      <c r="Y100" s="563"/>
      <c r="Z100" s="563"/>
      <c r="AA100" s="563"/>
      <c r="AB100" s="563"/>
      <c r="AC100" s="563"/>
      <c r="AD100" s="563"/>
      <c r="AE100" s="563"/>
      <c r="AF100" s="563"/>
      <c r="AG100" s="563"/>
      <c r="AH100" s="563"/>
      <c r="AI100" s="563"/>
      <c r="AJ100" s="563"/>
      <c r="AK100" s="563"/>
      <c r="AL100" s="563"/>
      <c r="AM100" s="563"/>
      <c r="AN100" s="563"/>
      <c r="AO100" s="563"/>
      <c r="AP100" s="563"/>
      <c r="AQ100" s="563"/>
      <c r="AR100" s="563"/>
      <c r="AS100" s="563"/>
      <c r="AT100" s="563"/>
      <c r="AU100" s="563"/>
      <c r="AV100" s="563"/>
      <c r="AW100" s="563"/>
      <c r="AX100" s="563"/>
      <c r="AY100" s="563"/>
      <c r="AZ100" s="563"/>
      <c r="BA100" s="563"/>
      <c r="BB100" s="563"/>
      <c r="BC100" s="563"/>
      <c r="BD100" s="563"/>
      <c r="BE100" s="563"/>
      <c r="BF100" s="563"/>
      <c r="BG100" s="563"/>
      <c r="BH100" s="563"/>
    </row>
    <row r="101" spans="1:60" s="242" customFormat="1" ht="12.9" customHeight="1" x14ac:dyDescent="0.3">
      <c r="A101" s="343"/>
      <c r="B101" s="471"/>
      <c r="C101" s="561"/>
      <c r="D101" s="343"/>
      <c r="E101" s="343" t="str">
        <f xml:space="preserve"> E$77</f>
        <v>Total Oil production</v>
      </c>
      <c r="F101" s="343">
        <f xml:space="preserve"> F$77</f>
        <v>20.999999999999996</v>
      </c>
      <c r="G101" s="343" t="str">
        <f xml:space="preserve"> G$77</f>
        <v>MM bbl</v>
      </c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  <c r="X101" s="563"/>
      <c r="Y101" s="563"/>
      <c r="Z101" s="563"/>
      <c r="AA101" s="563"/>
      <c r="AB101" s="563"/>
      <c r="AC101" s="563"/>
      <c r="AD101" s="563"/>
      <c r="AE101" s="563"/>
      <c r="AF101" s="563"/>
      <c r="AG101" s="563"/>
      <c r="AH101" s="563"/>
      <c r="AI101" s="563"/>
      <c r="AJ101" s="563"/>
      <c r="AK101" s="563"/>
      <c r="AL101" s="563"/>
      <c r="AM101" s="563"/>
      <c r="AN101" s="563"/>
      <c r="AO101" s="563"/>
      <c r="AP101" s="563"/>
      <c r="AQ101" s="563"/>
      <c r="AR101" s="563"/>
      <c r="AS101" s="563"/>
      <c r="AT101" s="563"/>
      <c r="AU101" s="563"/>
      <c r="AV101" s="563"/>
      <c r="AW101" s="563"/>
      <c r="AX101" s="563"/>
      <c r="AY101" s="563"/>
      <c r="AZ101" s="563"/>
      <c r="BA101" s="563"/>
      <c r="BB101" s="563"/>
      <c r="BC101" s="563"/>
      <c r="BD101" s="563"/>
      <c r="BE101" s="563"/>
      <c r="BF101" s="563"/>
      <c r="BG101" s="563"/>
      <c r="BH101" s="563"/>
    </row>
    <row r="102" spans="1:60" s="241" customFormat="1" ht="12.9" customHeight="1" x14ac:dyDescent="0.3">
      <c r="A102" s="343"/>
      <c r="B102" s="471"/>
      <c r="C102" s="561"/>
      <c r="D102" s="343"/>
      <c r="E102" s="568" t="s">
        <v>843</v>
      </c>
      <c r="F102" s="801">
        <f xml:space="preserve"> IFERROR( F99 / F101, "n.a.")</f>
        <v>81.225344399719006</v>
      </c>
      <c r="G102" s="568" t="s">
        <v>844</v>
      </c>
      <c r="H102" s="343"/>
      <c r="I102" s="343"/>
      <c r="J102" s="343"/>
      <c r="K102" s="343"/>
      <c r="L102" s="343"/>
      <c r="M102" s="343"/>
      <c r="N102" s="343"/>
      <c r="O102" s="343"/>
      <c r="P102" s="343"/>
      <c r="Q102" s="343"/>
      <c r="R102" s="343"/>
      <c r="S102" s="343"/>
      <c r="T102" s="343"/>
      <c r="U102" s="343"/>
      <c r="V102" s="343"/>
      <c r="W102" s="343"/>
      <c r="X102" s="343"/>
      <c r="Y102" s="343"/>
      <c r="Z102" s="343"/>
      <c r="AA102" s="343"/>
      <c r="AB102" s="343"/>
      <c r="AC102" s="343"/>
      <c r="AD102" s="343"/>
      <c r="AE102" s="343"/>
      <c r="AF102" s="343"/>
      <c r="AG102" s="343"/>
      <c r="AH102" s="343"/>
      <c r="AI102" s="343"/>
      <c r="AJ102" s="343"/>
      <c r="AK102" s="343"/>
      <c r="AL102" s="343"/>
      <c r="AM102" s="343"/>
      <c r="AN102" s="343"/>
      <c r="AO102" s="343"/>
      <c r="AP102" s="343"/>
      <c r="AQ102" s="343"/>
      <c r="AR102" s="343"/>
      <c r="AS102" s="343"/>
      <c r="AT102" s="343"/>
      <c r="AU102" s="343"/>
      <c r="AV102" s="343"/>
      <c r="AW102" s="343"/>
      <c r="AX102" s="343"/>
      <c r="AY102" s="343"/>
      <c r="AZ102" s="343"/>
      <c r="BA102" s="343"/>
      <c r="BB102" s="343"/>
      <c r="BC102" s="343"/>
      <c r="BD102" s="343"/>
      <c r="BE102" s="343"/>
      <c r="BF102" s="343"/>
      <c r="BG102" s="343"/>
      <c r="BH102" s="343"/>
    </row>
    <row r="103" spans="1:60" s="243" customFormat="1" ht="12.9" customHeight="1" x14ac:dyDescent="0.3">
      <c r="A103" s="568"/>
      <c r="B103" s="794"/>
      <c r="C103" s="795"/>
      <c r="D103" s="568"/>
      <c r="E103" s="568" t="s">
        <v>843</v>
      </c>
      <c r="F103" s="801">
        <f xml:space="preserve"> IFERROR( F100 / F101, "n.a.")</f>
        <v>50.000000000000028</v>
      </c>
      <c r="G103" s="568" t="s">
        <v>845</v>
      </c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  <c r="X103" s="568"/>
      <c r="Y103" s="568"/>
      <c r="Z103" s="568"/>
      <c r="AA103" s="568"/>
      <c r="AB103" s="568"/>
      <c r="AC103" s="568"/>
      <c r="AD103" s="568"/>
      <c r="AE103" s="568"/>
      <c r="AF103" s="568"/>
      <c r="AG103" s="568"/>
      <c r="AH103" s="568"/>
      <c r="AI103" s="568"/>
      <c r="AJ103" s="568"/>
      <c r="AK103" s="568"/>
      <c r="AL103" s="568"/>
      <c r="AM103" s="568"/>
      <c r="AN103" s="568"/>
      <c r="AO103" s="568"/>
      <c r="AP103" s="568"/>
      <c r="AQ103" s="568"/>
      <c r="AR103" s="568"/>
      <c r="AS103" s="568"/>
      <c r="AT103" s="568"/>
      <c r="AU103" s="568"/>
      <c r="AV103" s="568"/>
      <c r="AW103" s="568"/>
      <c r="AX103" s="568"/>
      <c r="AY103" s="568"/>
      <c r="AZ103" s="568"/>
      <c r="BA103" s="568"/>
      <c r="BB103" s="568"/>
      <c r="BC103" s="568"/>
      <c r="BD103" s="568"/>
      <c r="BE103" s="568"/>
      <c r="BF103" s="568"/>
      <c r="BG103" s="568"/>
      <c r="BH103" s="568"/>
    </row>
    <row r="104" spans="1:60" s="242" customFormat="1" ht="12.9" customHeight="1" x14ac:dyDescent="0.3">
      <c r="A104" s="343"/>
      <c r="B104" s="471"/>
      <c r="C104" s="561"/>
      <c r="D104" s="34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  <c r="X104" s="563"/>
      <c r="Y104" s="563"/>
      <c r="Z104" s="563"/>
      <c r="AA104" s="563"/>
      <c r="AB104" s="563"/>
      <c r="AC104" s="563"/>
      <c r="AD104" s="563"/>
      <c r="AE104" s="563"/>
      <c r="AF104" s="563"/>
      <c r="AG104" s="563"/>
      <c r="AH104" s="563"/>
      <c r="AI104" s="563"/>
      <c r="AJ104" s="563"/>
      <c r="AK104" s="563"/>
      <c r="AL104" s="563"/>
      <c r="AM104" s="563"/>
      <c r="AN104" s="563"/>
      <c r="AO104" s="563"/>
      <c r="AP104" s="563"/>
      <c r="AQ104" s="563"/>
      <c r="AR104" s="563"/>
      <c r="AS104" s="563"/>
      <c r="AT104" s="563"/>
      <c r="AU104" s="563"/>
      <c r="AV104" s="563"/>
      <c r="AW104" s="563"/>
      <c r="AX104" s="563"/>
      <c r="AY104" s="563"/>
      <c r="AZ104" s="563"/>
      <c r="BA104" s="563"/>
      <c r="BB104" s="563"/>
      <c r="BC104" s="563"/>
      <c r="BD104" s="563"/>
      <c r="BE104" s="563"/>
      <c r="BF104" s="563"/>
      <c r="BG104" s="563"/>
      <c r="BH104" s="563"/>
    </row>
    <row r="105" spans="1:60" s="244" customFormat="1" ht="12.9" customHeight="1" x14ac:dyDescent="0.3">
      <c r="A105" s="488"/>
      <c r="B105" s="797"/>
      <c r="C105" s="798"/>
      <c r="D105" s="488"/>
      <c r="E105" s="343" t="str">
        <f>E$86</f>
        <v>Total Gas revenue</v>
      </c>
      <c r="F105" s="343">
        <f>F$86</f>
        <v>29972.152083496308</v>
      </c>
      <c r="G105" s="343" t="str">
        <f>G$86</f>
        <v>$ mn</v>
      </c>
      <c r="H105" s="619"/>
      <c r="I105" s="619"/>
      <c r="J105" s="619"/>
      <c r="K105" s="619"/>
      <c r="L105" s="619"/>
      <c r="M105" s="619"/>
      <c r="N105" s="619"/>
      <c r="O105" s="619"/>
      <c r="P105" s="619"/>
      <c r="Q105" s="619"/>
      <c r="R105" s="619"/>
      <c r="S105" s="619"/>
      <c r="T105" s="619"/>
      <c r="U105" s="619"/>
      <c r="V105" s="619"/>
      <c r="W105" s="619"/>
      <c r="X105" s="619"/>
      <c r="Y105" s="619"/>
      <c r="Z105" s="619"/>
      <c r="AA105" s="619"/>
      <c r="AB105" s="619"/>
      <c r="AC105" s="619"/>
      <c r="AD105" s="619"/>
      <c r="AE105" s="619"/>
      <c r="AF105" s="619"/>
      <c r="AG105" s="619"/>
      <c r="AH105" s="619"/>
      <c r="AI105" s="619"/>
      <c r="AJ105" s="619"/>
      <c r="AK105" s="619"/>
      <c r="AL105" s="619"/>
      <c r="AM105" s="619"/>
      <c r="AN105" s="619"/>
      <c r="AO105" s="619"/>
      <c r="AP105" s="619"/>
      <c r="AQ105" s="619"/>
      <c r="AR105" s="619"/>
      <c r="AS105" s="619"/>
      <c r="AT105" s="619"/>
      <c r="AU105" s="619"/>
      <c r="AV105" s="619"/>
      <c r="AW105" s="619"/>
      <c r="AX105" s="619"/>
      <c r="AY105" s="619"/>
      <c r="AZ105" s="619"/>
      <c r="BA105" s="619"/>
      <c r="BB105" s="619"/>
      <c r="BC105" s="619"/>
      <c r="BD105" s="619"/>
      <c r="BE105" s="619"/>
      <c r="BF105" s="619"/>
      <c r="BG105" s="619"/>
      <c r="BH105" s="619"/>
    </row>
    <row r="106" spans="1:60" s="241" customFormat="1" ht="12.9" customHeight="1" x14ac:dyDescent="0.3">
      <c r="A106" s="343"/>
      <c r="B106" s="471"/>
      <c r="C106" s="561"/>
      <c r="D106" s="343"/>
      <c r="E106" s="343" t="str">
        <f xml:space="preserve"> E$95</f>
        <v>Total Gas revenue</v>
      </c>
      <c r="F106" s="343">
        <f xml:space="preserve"> F$95</f>
        <v>18449.999999999989</v>
      </c>
      <c r="G106" s="343" t="str">
        <f xml:space="preserve"> G$95</f>
        <v>$ mn real</v>
      </c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</row>
    <row r="107" spans="1:60" s="241" customFormat="1" ht="12.9" customHeight="1" x14ac:dyDescent="0.3">
      <c r="A107" s="343"/>
      <c r="B107" s="471"/>
      <c r="C107" s="561"/>
      <c r="D107" s="343"/>
      <c r="E107" s="343" t="str">
        <f xml:space="preserve"> E$78</f>
        <v>Total Gas production</v>
      </c>
      <c r="F107" s="343">
        <f xml:space="preserve"> F$78</f>
        <v>2.9999999999999996</v>
      </c>
      <c r="G107" s="343" t="str">
        <f xml:space="preserve"> G$78</f>
        <v>tcf</v>
      </c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3"/>
      <c r="T107" s="343"/>
      <c r="U107" s="343"/>
      <c r="V107" s="343"/>
      <c r="W107" s="343"/>
      <c r="X107" s="343"/>
      <c r="Y107" s="343"/>
      <c r="Z107" s="343"/>
      <c r="AA107" s="343"/>
      <c r="AB107" s="343"/>
      <c r="AC107" s="343"/>
      <c r="AD107" s="343"/>
      <c r="AE107" s="343"/>
      <c r="AF107" s="343"/>
      <c r="AG107" s="343"/>
      <c r="AH107" s="343"/>
      <c r="AI107" s="343"/>
      <c r="AJ107" s="343"/>
      <c r="AK107" s="343"/>
      <c r="AL107" s="343"/>
      <c r="AM107" s="343"/>
      <c r="AN107" s="343"/>
      <c r="AO107" s="343"/>
      <c r="AP107" s="343"/>
      <c r="AQ107" s="343"/>
      <c r="AR107" s="343"/>
      <c r="AS107" s="343"/>
      <c r="AT107" s="343"/>
      <c r="AU107" s="343"/>
      <c r="AV107" s="343"/>
      <c r="AW107" s="343"/>
      <c r="AX107" s="343"/>
      <c r="AY107" s="343"/>
      <c r="AZ107" s="343"/>
      <c r="BA107" s="343"/>
      <c r="BB107" s="343"/>
      <c r="BC107" s="343"/>
      <c r="BD107" s="343"/>
      <c r="BE107" s="343"/>
      <c r="BF107" s="343"/>
      <c r="BG107" s="343"/>
      <c r="BH107" s="343"/>
    </row>
    <row r="108" spans="1:60" s="241" customFormat="1" ht="12.9" customHeight="1" x14ac:dyDescent="0.3">
      <c r="A108" s="343"/>
      <c r="B108" s="471"/>
      <c r="C108" s="561"/>
      <c r="D108" s="343"/>
      <c r="E108" s="568" t="s">
        <v>846</v>
      </c>
      <c r="F108" s="801">
        <f xml:space="preserve"> IFERROR( F105 / F107, "n.a.")</f>
        <v>9990.717361165438</v>
      </c>
      <c r="G108" s="568" t="s">
        <v>847</v>
      </c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3"/>
      <c r="T108" s="343"/>
      <c r="U108" s="343"/>
      <c r="V108" s="343"/>
      <c r="W108" s="343"/>
      <c r="X108" s="343"/>
      <c r="Y108" s="343"/>
      <c r="Z108" s="343"/>
      <c r="AA108" s="343"/>
      <c r="AB108" s="343"/>
      <c r="AC108" s="343"/>
      <c r="AD108" s="343"/>
      <c r="AE108" s="343"/>
      <c r="AF108" s="343"/>
      <c r="AG108" s="343"/>
      <c r="AH108" s="343"/>
      <c r="AI108" s="343"/>
      <c r="AJ108" s="343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/>
      <c r="BD108" s="343"/>
      <c r="BE108" s="343"/>
      <c r="BF108" s="343"/>
      <c r="BG108" s="343"/>
      <c r="BH108" s="343"/>
    </row>
    <row r="109" spans="1:60" s="243" customFormat="1" ht="12.9" customHeight="1" x14ac:dyDescent="0.3">
      <c r="A109" s="568"/>
      <c r="B109" s="794"/>
      <c r="C109" s="795"/>
      <c r="D109" s="568"/>
      <c r="E109" s="568" t="s">
        <v>846</v>
      </c>
      <c r="F109" s="801">
        <f xml:space="preserve"> IFERROR( F106 / F107, "n.a.")</f>
        <v>6149.9999999999973</v>
      </c>
      <c r="G109" s="568" t="s">
        <v>848</v>
      </c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  <c r="X109" s="568"/>
      <c r="Y109" s="568"/>
      <c r="Z109" s="568"/>
      <c r="AA109" s="568"/>
      <c r="AB109" s="568"/>
      <c r="AC109" s="568"/>
      <c r="AD109" s="568"/>
      <c r="AE109" s="568"/>
      <c r="AF109" s="568"/>
      <c r="AG109" s="568"/>
      <c r="AH109" s="568"/>
      <c r="AI109" s="568"/>
      <c r="AJ109" s="568"/>
      <c r="AK109" s="568"/>
      <c r="AL109" s="568"/>
      <c r="AM109" s="568"/>
      <c r="AN109" s="568"/>
      <c r="AO109" s="568"/>
      <c r="AP109" s="568"/>
      <c r="AQ109" s="568"/>
      <c r="AR109" s="568"/>
      <c r="AS109" s="568"/>
      <c r="AT109" s="568"/>
      <c r="AU109" s="568"/>
      <c r="AV109" s="568"/>
      <c r="AW109" s="568"/>
      <c r="AX109" s="568"/>
      <c r="AY109" s="568"/>
      <c r="AZ109" s="568"/>
      <c r="BA109" s="568"/>
      <c r="BB109" s="568"/>
      <c r="BC109" s="568"/>
      <c r="BD109" s="568"/>
      <c r="BE109" s="568"/>
      <c r="BF109" s="568"/>
      <c r="BG109" s="568"/>
      <c r="BH109" s="568"/>
    </row>
    <row r="110" spans="1:60" s="245" customFormat="1" ht="12.9" customHeight="1" x14ac:dyDescent="0.3">
      <c r="A110" s="488"/>
      <c r="B110" s="797"/>
      <c r="C110" s="798"/>
      <c r="D110" s="488"/>
      <c r="E110" s="488"/>
      <c r="F110" s="488"/>
      <c r="G110" s="488"/>
      <c r="H110" s="488"/>
      <c r="I110" s="488"/>
      <c r="J110" s="488"/>
      <c r="K110" s="488"/>
      <c r="L110" s="488"/>
      <c r="M110" s="488"/>
      <c r="N110" s="488"/>
      <c r="O110" s="488"/>
      <c r="P110" s="488"/>
      <c r="Q110" s="488"/>
      <c r="R110" s="488"/>
      <c r="S110" s="488"/>
      <c r="T110" s="488"/>
      <c r="U110" s="488"/>
      <c r="V110" s="488"/>
      <c r="W110" s="488"/>
      <c r="X110" s="488"/>
      <c r="Y110" s="488"/>
      <c r="Z110" s="488"/>
      <c r="AA110" s="488"/>
      <c r="AB110" s="488"/>
      <c r="AC110" s="488"/>
      <c r="AD110" s="488"/>
      <c r="AE110" s="488"/>
      <c r="AF110" s="488"/>
      <c r="AG110" s="488"/>
      <c r="AH110" s="488"/>
      <c r="AI110" s="488"/>
      <c r="AJ110" s="488"/>
      <c r="AK110" s="488"/>
      <c r="AL110" s="488"/>
      <c r="AM110" s="488"/>
      <c r="AN110" s="488"/>
      <c r="AO110" s="488"/>
      <c r="AP110" s="488"/>
      <c r="AQ110" s="488"/>
      <c r="AR110" s="488"/>
      <c r="AS110" s="488"/>
      <c r="AT110" s="488"/>
      <c r="AU110" s="488"/>
      <c r="AV110" s="488"/>
      <c r="AW110" s="488"/>
      <c r="AX110" s="488"/>
      <c r="AY110" s="488"/>
      <c r="AZ110" s="488"/>
      <c r="BA110" s="488"/>
      <c r="BB110" s="488"/>
      <c r="BC110" s="488"/>
      <c r="BD110" s="488"/>
      <c r="BE110" s="488"/>
      <c r="BF110" s="488"/>
      <c r="BG110" s="488"/>
      <c r="BH110" s="488"/>
    </row>
    <row r="111" spans="1:60" ht="12.9" customHeight="1" x14ac:dyDescent="0.3">
      <c r="A111" s="570"/>
      <c r="B111" s="790" t="s">
        <v>849</v>
      </c>
      <c r="C111" s="791"/>
      <c r="D111" s="792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  <c r="X111" s="756"/>
      <c r="Y111" s="756"/>
      <c r="Z111" s="756"/>
      <c r="AA111" s="756"/>
      <c r="AB111" s="756"/>
      <c r="AC111" s="756"/>
      <c r="AD111" s="756"/>
      <c r="AE111" s="756"/>
      <c r="AF111" s="756"/>
      <c r="AG111" s="756"/>
      <c r="AH111" s="756"/>
      <c r="AI111" s="756"/>
      <c r="AJ111" s="756"/>
      <c r="AK111" s="756"/>
      <c r="AL111" s="756"/>
      <c r="AM111" s="756"/>
      <c r="AN111" s="756"/>
      <c r="AO111" s="756"/>
      <c r="AP111" s="756"/>
      <c r="AQ111" s="756"/>
      <c r="AR111" s="756"/>
      <c r="AS111" s="756"/>
      <c r="AT111" s="756"/>
      <c r="AU111" s="756"/>
      <c r="AV111" s="756"/>
      <c r="AW111" s="756"/>
      <c r="AX111" s="756"/>
      <c r="AY111" s="756"/>
      <c r="AZ111" s="756"/>
      <c r="BA111" s="756"/>
      <c r="BB111" s="756"/>
      <c r="BC111" s="756"/>
      <c r="BD111" s="756"/>
      <c r="BE111" s="756"/>
      <c r="BF111" s="756"/>
      <c r="BG111" s="756"/>
      <c r="BH111" s="756"/>
    </row>
    <row r="112" spans="1:60" ht="12.9" customHeight="1" x14ac:dyDescent="0.3">
      <c r="A112" s="570"/>
      <c r="B112" s="790"/>
      <c r="C112" s="791" t="s">
        <v>127</v>
      </c>
      <c r="D112" s="792"/>
      <c r="E112" s="790"/>
      <c r="F112" s="790"/>
      <c r="G112" s="790"/>
      <c r="H112" s="790"/>
      <c r="I112" s="790"/>
      <c r="J112" s="790"/>
      <c r="K112" s="790"/>
      <c r="L112" s="790"/>
      <c r="M112" s="790"/>
      <c r="N112" s="790"/>
      <c r="O112" s="790"/>
      <c r="P112" s="790"/>
      <c r="Q112" s="790"/>
      <c r="R112" s="790"/>
      <c r="S112" s="790"/>
      <c r="T112" s="790"/>
      <c r="U112" s="790"/>
      <c r="V112" s="790"/>
      <c r="W112" s="790"/>
      <c r="X112" s="790"/>
      <c r="Y112" s="790"/>
      <c r="Z112" s="790"/>
      <c r="AA112" s="790"/>
      <c r="AB112" s="790"/>
      <c r="AC112" s="790"/>
      <c r="AD112" s="790"/>
      <c r="AE112" s="790"/>
      <c r="AF112" s="790"/>
      <c r="AG112" s="790"/>
      <c r="AH112" s="790"/>
      <c r="AI112" s="790"/>
      <c r="AJ112" s="790"/>
      <c r="AK112" s="790"/>
      <c r="AL112" s="790"/>
      <c r="AM112" s="790"/>
      <c r="AN112" s="790"/>
      <c r="AO112" s="790"/>
      <c r="AP112" s="790"/>
      <c r="AQ112" s="790"/>
      <c r="AR112" s="790"/>
      <c r="AS112" s="790"/>
      <c r="AT112" s="790"/>
      <c r="AU112" s="790"/>
      <c r="AV112" s="790"/>
      <c r="AW112" s="790"/>
      <c r="AX112" s="790"/>
      <c r="AY112" s="790"/>
      <c r="AZ112" s="790"/>
      <c r="BA112" s="790"/>
      <c r="BB112" s="790"/>
      <c r="BC112" s="790"/>
      <c r="BD112" s="790"/>
      <c r="BE112" s="790"/>
      <c r="BF112" s="790"/>
      <c r="BG112" s="790"/>
      <c r="BH112" s="790"/>
    </row>
    <row r="113" spans="1:60" s="242" customFormat="1" ht="12.9" customHeight="1" x14ac:dyDescent="0.3">
      <c r="A113" s="516"/>
      <c r="B113" s="679"/>
      <c r="C113" s="685"/>
      <c r="D113" s="802"/>
      <c r="E113" s="543" t="str">
        <f xml:space="preserve"> Stage1!E$319</f>
        <v>Exploration costs</v>
      </c>
      <c r="F113" s="543">
        <f xml:space="preserve"> Stage1!F$319</f>
        <v>0</v>
      </c>
      <c r="G113" s="543" t="str">
        <f xml:space="preserve"> Stage1!G$319</f>
        <v>$ mn</v>
      </c>
      <c r="H113" s="543">
        <f xml:space="preserve"> Stage1!H$319</f>
        <v>0</v>
      </c>
      <c r="I113" s="543">
        <f xml:space="preserve"> Stage1!I$319</f>
        <v>217.36935705600001</v>
      </c>
      <c r="J113" s="543">
        <f xml:space="preserve"> Stage1!J$319</f>
        <v>0</v>
      </c>
      <c r="K113" s="543">
        <f xml:space="preserve"> Stage1!K$319</f>
        <v>0</v>
      </c>
      <c r="L113" s="543">
        <f xml:space="preserve"> Stage1!L$319</f>
        <v>0</v>
      </c>
      <c r="M113" s="543">
        <f xml:space="preserve"> Stage1!M$319</f>
        <v>0</v>
      </c>
      <c r="N113" s="543">
        <f xml:space="preserve"> Stage1!N$319</f>
        <v>42.448319999999995</v>
      </c>
      <c r="O113" s="543">
        <f xml:space="preserve"> Stage1!O$319</f>
        <v>86.594572799999995</v>
      </c>
      <c r="P113" s="543">
        <f xml:space="preserve"> Stage1!P$319</f>
        <v>88.326464256000008</v>
      </c>
      <c r="Q113" s="543">
        <f xml:space="preserve"> Stage1!Q$319</f>
        <v>0</v>
      </c>
      <c r="R113" s="543">
        <f xml:space="preserve"> Stage1!R$319</f>
        <v>0</v>
      </c>
      <c r="S113" s="543">
        <f xml:space="preserve"> Stage1!S$319</f>
        <v>0</v>
      </c>
      <c r="T113" s="543">
        <f xml:space="preserve"> Stage1!T$319</f>
        <v>0</v>
      </c>
      <c r="U113" s="543">
        <f xml:space="preserve"> Stage1!U$319</f>
        <v>0</v>
      </c>
      <c r="V113" s="543">
        <f xml:space="preserve"> Stage1!V$319</f>
        <v>0</v>
      </c>
      <c r="W113" s="543">
        <f xml:space="preserve"> Stage1!W$319</f>
        <v>0</v>
      </c>
      <c r="X113" s="543">
        <f xml:space="preserve"> Stage1!X$319</f>
        <v>0</v>
      </c>
      <c r="Y113" s="543">
        <f xml:space="preserve"> Stage1!Y$319</f>
        <v>0</v>
      </c>
      <c r="Z113" s="543">
        <f xml:space="preserve"> Stage1!Z$319</f>
        <v>0</v>
      </c>
      <c r="AA113" s="543">
        <f xml:space="preserve"> Stage1!AA$319</f>
        <v>0</v>
      </c>
      <c r="AB113" s="543">
        <f xml:space="preserve"> Stage1!AB$319</f>
        <v>0</v>
      </c>
      <c r="AC113" s="543">
        <f xml:space="preserve"> Stage1!AC$319</f>
        <v>0</v>
      </c>
      <c r="AD113" s="543">
        <f xml:space="preserve"> Stage1!AD$319</f>
        <v>0</v>
      </c>
      <c r="AE113" s="543">
        <f xml:space="preserve"> Stage1!AE$319</f>
        <v>0</v>
      </c>
      <c r="AF113" s="543">
        <f xml:space="preserve"> Stage1!AF$319</f>
        <v>0</v>
      </c>
      <c r="AG113" s="543">
        <f xml:space="preserve"> Stage1!AG$319</f>
        <v>0</v>
      </c>
      <c r="AH113" s="543">
        <f xml:space="preserve"> Stage1!AH$319</f>
        <v>0</v>
      </c>
      <c r="AI113" s="543">
        <f xml:space="preserve"> Stage1!AI$319</f>
        <v>0</v>
      </c>
      <c r="AJ113" s="543">
        <f xml:space="preserve"> Stage1!AJ$319</f>
        <v>0</v>
      </c>
      <c r="AK113" s="543">
        <f xml:space="preserve"> Stage1!AK$319</f>
        <v>0</v>
      </c>
      <c r="AL113" s="543">
        <f xml:space="preserve"> Stage1!AL$319</f>
        <v>0</v>
      </c>
      <c r="AM113" s="543">
        <f xml:space="preserve"> Stage1!AM$319</f>
        <v>0</v>
      </c>
      <c r="AN113" s="543">
        <f xml:space="preserve"> Stage1!AN$319</f>
        <v>0</v>
      </c>
      <c r="AO113" s="543">
        <f xml:space="preserve"> Stage1!AO$319</f>
        <v>0</v>
      </c>
      <c r="AP113" s="543">
        <f xml:space="preserve"> Stage1!AP$319</f>
        <v>0</v>
      </c>
      <c r="AQ113" s="543">
        <f xml:space="preserve"> Stage1!AQ$319</f>
        <v>0</v>
      </c>
      <c r="AR113" s="543">
        <f xml:space="preserve"> Stage1!AR$319</f>
        <v>0</v>
      </c>
      <c r="AS113" s="543">
        <f xml:space="preserve"> Stage1!AS$319</f>
        <v>0</v>
      </c>
      <c r="AT113" s="543">
        <f xml:space="preserve"> Stage1!AT$319</f>
        <v>0</v>
      </c>
      <c r="AU113" s="543">
        <f xml:space="preserve"> Stage1!AU$319</f>
        <v>0</v>
      </c>
      <c r="AV113" s="543">
        <f xml:space="preserve"> Stage1!AV$319</f>
        <v>0</v>
      </c>
      <c r="AW113" s="543">
        <f xml:space="preserve"> Stage1!AW$319</f>
        <v>0</v>
      </c>
      <c r="AX113" s="543">
        <f xml:space="preserve"> Stage1!AX$319</f>
        <v>0</v>
      </c>
      <c r="AY113" s="543">
        <f xml:space="preserve"> Stage1!AY$319</f>
        <v>0</v>
      </c>
      <c r="AZ113" s="543">
        <f xml:space="preserve"> Stage1!AZ$319</f>
        <v>0</v>
      </c>
      <c r="BA113" s="543">
        <f xml:space="preserve"> Stage1!BA$319</f>
        <v>0</v>
      </c>
      <c r="BB113" s="543">
        <f xml:space="preserve"> Stage1!BB$319</f>
        <v>0</v>
      </c>
      <c r="BC113" s="543">
        <f xml:space="preserve"> Stage1!BC$319</f>
        <v>0</v>
      </c>
      <c r="BD113" s="543">
        <f xml:space="preserve"> Stage1!BD$319</f>
        <v>0</v>
      </c>
      <c r="BE113" s="543">
        <f xml:space="preserve"> Stage1!BE$319</f>
        <v>0</v>
      </c>
      <c r="BF113" s="543">
        <f xml:space="preserve"> Stage1!BF$319</f>
        <v>0</v>
      </c>
      <c r="BG113" s="543">
        <f xml:space="preserve"> Stage1!BG$319</f>
        <v>0</v>
      </c>
      <c r="BH113" s="543">
        <f xml:space="preserve"> Stage1!BH$319</f>
        <v>0</v>
      </c>
    </row>
    <row r="114" spans="1:60" s="242" customFormat="1" ht="12.9" customHeight="1" x14ac:dyDescent="0.3">
      <c r="A114" s="516"/>
      <c r="B114" s="679"/>
      <c r="C114" s="685"/>
      <c r="D114" s="615"/>
      <c r="E114" s="543" t="str">
        <f xml:space="preserve"> Stage1!E$320</f>
        <v>Development costs</v>
      </c>
      <c r="F114" s="543">
        <f xml:space="preserve"> Stage1!F$320</f>
        <v>0</v>
      </c>
      <c r="G114" s="543" t="str">
        <f xml:space="preserve"> Stage1!G$320</f>
        <v>$ mn</v>
      </c>
      <c r="H114" s="543">
        <f xml:space="preserve"> Stage1!H$320</f>
        <v>0</v>
      </c>
      <c r="I114" s="543">
        <f xml:space="preserve"> Stage1!I$320</f>
        <v>3508.9120448103236</v>
      </c>
      <c r="J114" s="543">
        <f xml:space="preserve"> Stage1!J$320</f>
        <v>0</v>
      </c>
      <c r="K114" s="543">
        <f xml:space="preserve"> Stage1!K$320</f>
        <v>0</v>
      </c>
      <c r="L114" s="543">
        <f xml:space="preserve"> Stage1!L$320</f>
        <v>0</v>
      </c>
      <c r="M114" s="543">
        <f xml:space="preserve"> Stage1!M$320</f>
        <v>0</v>
      </c>
      <c r="N114" s="543">
        <f xml:space="preserve"> Stage1!N$320</f>
        <v>0</v>
      </c>
      <c r="O114" s="543">
        <f xml:space="preserve"> Stage1!O$320</f>
        <v>0</v>
      </c>
      <c r="P114" s="543">
        <f xml:space="preserve"> Stage1!P$320</f>
        <v>0</v>
      </c>
      <c r="Q114" s="543">
        <f xml:space="preserve"> Stage1!Q$320</f>
        <v>681.10303117086733</v>
      </c>
      <c r="R114" s="543">
        <f xml:space="preserve"> Stage1!R$320</f>
        <v>1042.0876376914268</v>
      </c>
      <c r="S114" s="543">
        <f xml:space="preserve"> Stage1!S$320</f>
        <v>1062.9293904452554</v>
      </c>
      <c r="T114" s="543">
        <f xml:space="preserve"> Stage1!T$320</f>
        <v>722.79198550277385</v>
      </c>
      <c r="U114" s="543">
        <f xml:space="preserve"> Stage1!U$320</f>
        <v>0</v>
      </c>
      <c r="V114" s="543">
        <f xml:space="preserve"> Stage1!V$320</f>
        <v>0</v>
      </c>
      <c r="W114" s="543">
        <f xml:space="preserve"> Stage1!W$320</f>
        <v>0</v>
      </c>
      <c r="X114" s="543">
        <f xml:space="preserve"> Stage1!X$320</f>
        <v>0</v>
      </c>
      <c r="Y114" s="543">
        <f xml:space="preserve"> Stage1!Y$320</f>
        <v>0</v>
      </c>
      <c r="Z114" s="543">
        <f xml:space="preserve"> Stage1!Z$320</f>
        <v>0</v>
      </c>
      <c r="AA114" s="543">
        <f xml:space="preserve"> Stage1!AA$320</f>
        <v>0</v>
      </c>
      <c r="AB114" s="543">
        <f xml:space="preserve"> Stage1!AB$320</f>
        <v>0</v>
      </c>
      <c r="AC114" s="543">
        <f xml:space="preserve"> Stage1!AC$320</f>
        <v>0</v>
      </c>
      <c r="AD114" s="543">
        <f xml:space="preserve"> Stage1!AD$320</f>
        <v>0</v>
      </c>
      <c r="AE114" s="543">
        <f xml:space="preserve"> Stage1!AE$320</f>
        <v>0</v>
      </c>
      <c r="AF114" s="543">
        <f xml:space="preserve"> Stage1!AF$320</f>
        <v>0</v>
      </c>
      <c r="AG114" s="543">
        <f xml:space="preserve"> Stage1!AG$320</f>
        <v>0</v>
      </c>
      <c r="AH114" s="543">
        <f xml:space="preserve"> Stage1!AH$320</f>
        <v>0</v>
      </c>
      <c r="AI114" s="543">
        <f xml:space="preserve"> Stage1!AI$320</f>
        <v>0</v>
      </c>
      <c r="AJ114" s="543">
        <f xml:space="preserve"> Stage1!AJ$320</f>
        <v>0</v>
      </c>
      <c r="AK114" s="543">
        <f xml:space="preserve"> Stage1!AK$320</f>
        <v>0</v>
      </c>
      <c r="AL114" s="543">
        <f xml:space="preserve"> Stage1!AL$320</f>
        <v>0</v>
      </c>
      <c r="AM114" s="543">
        <f xml:space="preserve"> Stage1!AM$320</f>
        <v>0</v>
      </c>
      <c r="AN114" s="543">
        <f xml:space="preserve"> Stage1!AN$320</f>
        <v>0</v>
      </c>
      <c r="AO114" s="543">
        <f xml:space="preserve"> Stage1!AO$320</f>
        <v>0</v>
      </c>
      <c r="AP114" s="543">
        <f xml:space="preserve"> Stage1!AP$320</f>
        <v>0</v>
      </c>
      <c r="AQ114" s="543">
        <f xml:space="preserve"> Stage1!AQ$320</f>
        <v>0</v>
      </c>
      <c r="AR114" s="543">
        <f xml:space="preserve"> Stage1!AR$320</f>
        <v>0</v>
      </c>
      <c r="AS114" s="543">
        <f xml:space="preserve"> Stage1!AS$320</f>
        <v>0</v>
      </c>
      <c r="AT114" s="543">
        <f xml:space="preserve"> Stage1!AT$320</f>
        <v>0</v>
      </c>
      <c r="AU114" s="543">
        <f xml:space="preserve"> Stage1!AU$320</f>
        <v>0</v>
      </c>
      <c r="AV114" s="543">
        <f xml:space="preserve"> Stage1!AV$320</f>
        <v>0</v>
      </c>
      <c r="AW114" s="543">
        <f xml:space="preserve"> Stage1!AW$320</f>
        <v>0</v>
      </c>
      <c r="AX114" s="543">
        <f xml:space="preserve"> Stage1!AX$320</f>
        <v>0</v>
      </c>
      <c r="AY114" s="543">
        <f xml:space="preserve"> Stage1!AY$320</f>
        <v>0</v>
      </c>
      <c r="AZ114" s="543">
        <f xml:space="preserve"> Stage1!AZ$320</f>
        <v>0</v>
      </c>
      <c r="BA114" s="543">
        <f xml:space="preserve"> Stage1!BA$320</f>
        <v>0</v>
      </c>
      <c r="BB114" s="543">
        <f xml:space="preserve"> Stage1!BB$320</f>
        <v>0</v>
      </c>
      <c r="BC114" s="543">
        <f xml:space="preserve"> Stage1!BC$320</f>
        <v>0</v>
      </c>
      <c r="BD114" s="543">
        <f xml:space="preserve"> Stage1!BD$320</f>
        <v>0</v>
      </c>
      <c r="BE114" s="543">
        <f xml:space="preserve"> Stage1!BE$320</f>
        <v>0</v>
      </c>
      <c r="BF114" s="543">
        <f xml:space="preserve"> Stage1!BF$320</f>
        <v>0</v>
      </c>
      <c r="BG114" s="543">
        <f xml:space="preserve"> Stage1!BG$320</f>
        <v>0</v>
      </c>
      <c r="BH114" s="543">
        <f xml:space="preserve"> Stage1!BH$320</f>
        <v>0</v>
      </c>
    </row>
    <row r="115" spans="1:60" s="242" customFormat="1" ht="12.9" customHeight="1" x14ac:dyDescent="0.3">
      <c r="A115" s="516"/>
      <c r="B115" s="679"/>
      <c r="C115" s="685"/>
      <c r="D115" s="615"/>
      <c r="E115" s="543" t="str">
        <f>Stage1!E$321</f>
        <v>Sustaining capital costs</v>
      </c>
      <c r="F115" s="543">
        <f>Stage1!F$321</f>
        <v>0</v>
      </c>
      <c r="G115" s="543" t="str">
        <f>Stage1!G$321</f>
        <v>$ mn</v>
      </c>
      <c r="H115" s="543">
        <f>Stage1!H$321</f>
        <v>0</v>
      </c>
      <c r="I115" s="543">
        <f>Stage1!I$321</f>
        <v>0</v>
      </c>
      <c r="J115" s="543">
        <f>Stage1!J$321</f>
        <v>0</v>
      </c>
      <c r="K115" s="543">
        <f>Stage1!K$321</f>
        <v>0</v>
      </c>
      <c r="L115" s="543">
        <f>Stage1!L$321</f>
        <v>0</v>
      </c>
      <c r="M115" s="543">
        <f>Stage1!M$321</f>
        <v>0</v>
      </c>
      <c r="N115" s="543">
        <f>Stage1!N$321</f>
        <v>0</v>
      </c>
      <c r="O115" s="543">
        <f>Stage1!O$321</f>
        <v>0</v>
      </c>
      <c r="P115" s="543">
        <f>Stage1!P$321</f>
        <v>0</v>
      </c>
      <c r="Q115" s="543">
        <f>Stage1!Q$321</f>
        <v>0</v>
      </c>
      <c r="R115" s="543">
        <f>Stage1!R$321</f>
        <v>0</v>
      </c>
      <c r="S115" s="543">
        <f>Stage1!S$321</f>
        <v>0</v>
      </c>
      <c r="T115" s="543">
        <f>Stage1!T$321</f>
        <v>0</v>
      </c>
      <c r="U115" s="543">
        <f>Stage1!U$321</f>
        <v>0</v>
      </c>
      <c r="V115" s="543">
        <f>Stage1!V$321</f>
        <v>0</v>
      </c>
      <c r="W115" s="543">
        <f>Stage1!W$321</f>
        <v>0</v>
      </c>
      <c r="X115" s="543">
        <f>Stage1!X$321</f>
        <v>0</v>
      </c>
      <c r="Y115" s="543">
        <f>Stage1!Y$321</f>
        <v>0</v>
      </c>
      <c r="Z115" s="543">
        <f>Stage1!Z$321</f>
        <v>0</v>
      </c>
      <c r="AA115" s="543">
        <f>Stage1!AA$321</f>
        <v>0</v>
      </c>
      <c r="AB115" s="543">
        <f>Stage1!AB$321</f>
        <v>0</v>
      </c>
      <c r="AC115" s="543">
        <f>Stage1!AC$321</f>
        <v>0</v>
      </c>
      <c r="AD115" s="543">
        <f>Stage1!AD$321</f>
        <v>0</v>
      </c>
      <c r="AE115" s="543">
        <f>Stage1!AE$321</f>
        <v>0</v>
      </c>
      <c r="AF115" s="543">
        <f>Stage1!AF$321</f>
        <v>0</v>
      </c>
      <c r="AG115" s="543">
        <f>Stage1!AG$321</f>
        <v>0</v>
      </c>
      <c r="AH115" s="543">
        <f>Stage1!AH$321</f>
        <v>0</v>
      </c>
      <c r="AI115" s="543">
        <f>Stage1!AI$321</f>
        <v>0</v>
      </c>
      <c r="AJ115" s="543">
        <f>Stage1!AJ$321</f>
        <v>0</v>
      </c>
      <c r="AK115" s="543">
        <f>Stage1!AK$321</f>
        <v>0</v>
      </c>
      <c r="AL115" s="543">
        <f>Stage1!AL$321</f>
        <v>0</v>
      </c>
      <c r="AM115" s="543">
        <f>Stage1!AM$321</f>
        <v>0</v>
      </c>
      <c r="AN115" s="543">
        <f>Stage1!AN$321</f>
        <v>0</v>
      </c>
      <c r="AO115" s="543">
        <f>Stage1!AO$321</f>
        <v>0</v>
      </c>
      <c r="AP115" s="543">
        <f>Stage1!AP$321</f>
        <v>0</v>
      </c>
      <c r="AQ115" s="543">
        <f>Stage1!AQ$321</f>
        <v>0</v>
      </c>
      <c r="AR115" s="543">
        <f>Stage1!AR$321</f>
        <v>0</v>
      </c>
      <c r="AS115" s="543">
        <f>Stage1!AS$321</f>
        <v>0</v>
      </c>
      <c r="AT115" s="543">
        <f>Stage1!AT$321</f>
        <v>0</v>
      </c>
      <c r="AU115" s="543">
        <f>Stage1!AU$321</f>
        <v>0</v>
      </c>
      <c r="AV115" s="543">
        <f>Stage1!AV$321</f>
        <v>0</v>
      </c>
      <c r="AW115" s="543">
        <f>Stage1!AW$321</f>
        <v>0</v>
      </c>
      <c r="AX115" s="543">
        <f>Stage1!AX$321</f>
        <v>0</v>
      </c>
      <c r="AY115" s="543">
        <f>Stage1!AY$321</f>
        <v>0</v>
      </c>
      <c r="AZ115" s="543">
        <f>Stage1!AZ$321</f>
        <v>0</v>
      </c>
      <c r="BA115" s="543">
        <f>Stage1!BA$321</f>
        <v>0</v>
      </c>
      <c r="BB115" s="543">
        <f>Stage1!BB$321</f>
        <v>0</v>
      </c>
      <c r="BC115" s="543">
        <f>Stage1!BC$321</f>
        <v>0</v>
      </c>
      <c r="BD115" s="543">
        <f>Stage1!BD$321</f>
        <v>0</v>
      </c>
      <c r="BE115" s="543">
        <f>Stage1!BE$321</f>
        <v>0</v>
      </c>
      <c r="BF115" s="543">
        <f>Stage1!BF$321</f>
        <v>0</v>
      </c>
      <c r="BG115" s="543">
        <f>Stage1!BG$321</f>
        <v>0</v>
      </c>
      <c r="BH115" s="543">
        <f>Stage1!BH$321</f>
        <v>0</v>
      </c>
    </row>
    <row r="116" spans="1:60" s="242" customFormat="1" ht="12.9" customHeight="1" x14ac:dyDescent="0.3">
      <c r="A116" s="516"/>
      <c r="B116" s="679"/>
      <c r="C116" s="685"/>
      <c r="D116" s="615"/>
      <c r="E116" s="543" t="str">
        <f xml:space="preserve"> Stage1!E$322</f>
        <v>Operating costs</v>
      </c>
      <c r="F116" s="543">
        <f xml:space="preserve"> Stage1!F$322</f>
        <v>0</v>
      </c>
      <c r="G116" s="543" t="str">
        <f xml:space="preserve"> Stage1!G$322</f>
        <v>$ mn</v>
      </c>
      <c r="H116" s="543">
        <f xml:space="preserve"> Stage1!H$322</f>
        <v>0</v>
      </c>
      <c r="I116" s="543">
        <f xml:space="preserve"> Stage1!I$322</f>
        <v>4584.2589081539181</v>
      </c>
      <c r="J116" s="543">
        <f xml:space="preserve"> Stage1!J$322</f>
        <v>0</v>
      </c>
      <c r="K116" s="543">
        <f xml:space="preserve"> Stage1!K$322</f>
        <v>0</v>
      </c>
      <c r="L116" s="543">
        <f xml:space="preserve"> Stage1!L$322</f>
        <v>0</v>
      </c>
      <c r="M116" s="543">
        <f xml:space="preserve"> Stage1!M$322</f>
        <v>0</v>
      </c>
      <c r="N116" s="543">
        <f xml:space="preserve"> Stage1!N$322</f>
        <v>0</v>
      </c>
      <c r="O116" s="543">
        <f xml:space="preserve"> Stage1!O$322</f>
        <v>0</v>
      </c>
      <c r="P116" s="543">
        <f xml:space="preserve"> Stage1!P$322</f>
        <v>0</v>
      </c>
      <c r="Q116" s="543">
        <f xml:space="preserve"> Stage1!Q$322</f>
        <v>0</v>
      </c>
      <c r="R116" s="543">
        <f xml:space="preserve"> Stage1!R$322</f>
        <v>0</v>
      </c>
      <c r="S116" s="543">
        <f xml:space="preserve"> Stage1!S$322</f>
        <v>0</v>
      </c>
      <c r="T116" s="543">
        <f xml:space="preserve"> Stage1!T$322</f>
        <v>105.65813399189854</v>
      </c>
      <c r="U116" s="543">
        <f xml:space="preserve"> Stage1!U$322</f>
        <v>115.45096151770348</v>
      </c>
      <c r="V116" s="543">
        <f xml:space="preserve"> Stage1!V$322</f>
        <v>117.75998074805754</v>
      </c>
      <c r="W116" s="543">
        <f xml:space="preserve"> Stage1!W$322</f>
        <v>120.11518036301869</v>
      </c>
      <c r="X116" s="543">
        <f xml:space="preserve"> Stage1!X$322</f>
        <v>122.51748397027906</v>
      </c>
      <c r="Y116" s="543">
        <f xml:space="preserve"> Stage1!Y$322</f>
        <v>124.96783364968465</v>
      </c>
      <c r="Z116" s="543">
        <f xml:space="preserve"> Stage1!Z$322</f>
        <v>127.46719032267835</v>
      </c>
      <c r="AA116" s="543">
        <f xml:space="preserve"> Stage1!AA$322</f>
        <v>130.01653412913191</v>
      </c>
      <c r="AB116" s="543">
        <f xml:space="preserve"> Stage1!AB$322</f>
        <v>132.61686481171458</v>
      </c>
      <c r="AC116" s="543">
        <f xml:space="preserve"> Stage1!AC$322</f>
        <v>135.26920210794887</v>
      </c>
      <c r="AD116" s="543">
        <f xml:space="preserve"> Stage1!AD$322</f>
        <v>137.97458615010783</v>
      </c>
      <c r="AE116" s="543">
        <f xml:space="preserve"> Stage1!AE$322</f>
        <v>140.73407787311001</v>
      </c>
      <c r="AF116" s="543">
        <f xml:space="preserve"> Stage1!AF$322</f>
        <v>143.5487594305722</v>
      </c>
      <c r="AG116" s="543">
        <f xml:space="preserve"> Stage1!AG$322</f>
        <v>146.41973461918366</v>
      </c>
      <c r="AH116" s="543">
        <f xml:space="preserve"> Stage1!AH$322</f>
        <v>149.34812931156733</v>
      </c>
      <c r="AI116" s="543">
        <f xml:space="preserve"> Stage1!AI$322</f>
        <v>152.33509189779869</v>
      </c>
      <c r="AJ116" s="543">
        <f xml:space="preserve"> Stage1!AJ$322</f>
        <v>155.38179373575466</v>
      </c>
      <c r="AK116" s="543">
        <f xml:space="preserve"> Stage1!AK$322</f>
        <v>158.48942961046973</v>
      </c>
      <c r="AL116" s="543">
        <f xml:space="preserve"> Stage1!AL$322</f>
        <v>161.65921820267914</v>
      </c>
      <c r="AM116" s="543">
        <f xml:space="preserve"> Stage1!AM$322</f>
        <v>164.89240256673273</v>
      </c>
      <c r="AN116" s="543">
        <f xml:space="preserve"> Stage1!AN$322</f>
        <v>168.19025061806738</v>
      </c>
      <c r="AO116" s="543">
        <f xml:space="preserve"> Stage1!AO$322</f>
        <v>171.55405563042873</v>
      </c>
      <c r="AP116" s="543">
        <f xml:space="preserve"> Stage1!AP$322</f>
        <v>174.98513674303732</v>
      </c>
      <c r="AQ116" s="543">
        <f xml:space="preserve"> Stage1!AQ$322</f>
        <v>178.48483947789808</v>
      </c>
      <c r="AR116" s="543">
        <f xml:space="preserve"> Stage1!AR$322</f>
        <v>182.05453626745606</v>
      </c>
      <c r="AS116" s="543">
        <f xml:space="preserve"> Stage1!AS$322</f>
        <v>185.69562699280516</v>
      </c>
      <c r="AT116" s="543">
        <f xml:space="preserve"> Stage1!AT$322</f>
        <v>189.40953953266128</v>
      </c>
      <c r="AU116" s="543">
        <f xml:space="preserve"> Stage1!AU$322</f>
        <v>193.19773032331449</v>
      </c>
      <c r="AV116" s="543">
        <f xml:space="preserve"> Stage1!AV$322</f>
        <v>197.0616849297808</v>
      </c>
      <c r="AW116" s="543">
        <f xml:space="preserve"> Stage1!AW$322</f>
        <v>201.00291862837642</v>
      </c>
      <c r="AX116" s="543">
        <f xml:space="preserve"> Stage1!AX$322</f>
        <v>0</v>
      </c>
      <c r="AY116" s="543">
        <f xml:space="preserve"> Stage1!AY$322</f>
        <v>0</v>
      </c>
      <c r="AZ116" s="543">
        <f xml:space="preserve"> Stage1!AZ$322</f>
        <v>0</v>
      </c>
      <c r="BA116" s="543">
        <f xml:space="preserve"> Stage1!BA$322</f>
        <v>0</v>
      </c>
      <c r="BB116" s="543">
        <f xml:space="preserve"> Stage1!BB$322</f>
        <v>0</v>
      </c>
      <c r="BC116" s="543">
        <f xml:space="preserve"> Stage1!BC$322</f>
        <v>0</v>
      </c>
      <c r="BD116" s="543">
        <f xml:space="preserve"> Stage1!BD$322</f>
        <v>0</v>
      </c>
      <c r="BE116" s="543">
        <f xml:space="preserve"> Stage1!BE$322</f>
        <v>0</v>
      </c>
      <c r="BF116" s="543">
        <f xml:space="preserve"> Stage1!BF$322</f>
        <v>0</v>
      </c>
      <c r="BG116" s="543">
        <f xml:space="preserve"> Stage1!BG$322</f>
        <v>0</v>
      </c>
      <c r="BH116" s="543">
        <f xml:space="preserve"> Stage1!BH$322</f>
        <v>0</v>
      </c>
    </row>
    <row r="117" spans="1:60" s="242" customFormat="1" ht="12.9" customHeight="1" x14ac:dyDescent="0.3">
      <c r="A117" s="516"/>
      <c r="B117" s="679"/>
      <c r="C117" s="685"/>
      <c r="D117" s="615"/>
      <c r="E117" s="543" t="str">
        <f>Stage1!E$282</f>
        <v>Decommissioning costs</v>
      </c>
      <c r="F117" s="543">
        <f>Stage1!F$282</f>
        <v>0</v>
      </c>
      <c r="G117" s="543" t="str">
        <f>Stage1!G$282</f>
        <v>$ mn</v>
      </c>
      <c r="H117" s="543">
        <f>Stage1!H$282</f>
        <v>0</v>
      </c>
      <c r="I117" s="543">
        <f>Stage1!I$282</f>
        <v>981.92822687813498</v>
      </c>
      <c r="J117" s="543">
        <f>Stage1!J$282</f>
        <v>0</v>
      </c>
      <c r="K117" s="543">
        <f>Stage1!K$282</f>
        <v>0</v>
      </c>
      <c r="L117" s="543">
        <f>Stage1!L$282</f>
        <v>0</v>
      </c>
      <c r="M117" s="543">
        <f>Stage1!M$282</f>
        <v>0</v>
      </c>
      <c r="N117" s="543">
        <f>Stage1!N$282</f>
        <v>0</v>
      </c>
      <c r="O117" s="543">
        <f>Stage1!O$282</f>
        <v>0</v>
      </c>
      <c r="P117" s="543">
        <f>Stage1!P$282</f>
        <v>0</v>
      </c>
      <c r="Q117" s="543">
        <f>Stage1!Q$282</f>
        <v>0</v>
      </c>
      <c r="R117" s="543">
        <f>Stage1!R$282</f>
        <v>0</v>
      </c>
      <c r="S117" s="543">
        <f>Stage1!S$282</f>
        <v>0</v>
      </c>
      <c r="T117" s="543">
        <f>Stage1!T$282</f>
        <v>0</v>
      </c>
      <c r="U117" s="543">
        <f>Stage1!U$282</f>
        <v>0</v>
      </c>
      <c r="V117" s="543">
        <f>Stage1!V$282</f>
        <v>0</v>
      </c>
      <c r="W117" s="543">
        <f>Stage1!W$282</f>
        <v>0</v>
      </c>
      <c r="X117" s="543">
        <f>Stage1!X$282</f>
        <v>0</v>
      </c>
      <c r="Y117" s="543">
        <f>Stage1!Y$282</f>
        <v>0</v>
      </c>
      <c r="Z117" s="543">
        <f>Stage1!Z$282</f>
        <v>0</v>
      </c>
      <c r="AA117" s="543">
        <f>Stage1!AA$282</f>
        <v>0</v>
      </c>
      <c r="AB117" s="543">
        <f>Stage1!AB$282</f>
        <v>0</v>
      </c>
      <c r="AC117" s="543">
        <f>Stage1!AC$282</f>
        <v>0</v>
      </c>
      <c r="AD117" s="543">
        <f>Stage1!AD$282</f>
        <v>0</v>
      </c>
      <c r="AE117" s="543">
        <f>Stage1!AE$282</f>
        <v>0</v>
      </c>
      <c r="AF117" s="543">
        <f>Stage1!AF$282</f>
        <v>0</v>
      </c>
      <c r="AG117" s="543">
        <f>Stage1!AG$282</f>
        <v>0</v>
      </c>
      <c r="AH117" s="543">
        <f>Stage1!AH$282</f>
        <v>0</v>
      </c>
      <c r="AI117" s="543">
        <f>Stage1!AI$282</f>
        <v>0</v>
      </c>
      <c r="AJ117" s="543">
        <f>Stage1!AJ$282</f>
        <v>0</v>
      </c>
      <c r="AK117" s="543">
        <f>Stage1!AK$282</f>
        <v>0</v>
      </c>
      <c r="AL117" s="543">
        <f>Stage1!AL$282</f>
        <v>0</v>
      </c>
      <c r="AM117" s="543">
        <f>Stage1!AM$282</f>
        <v>0</v>
      </c>
      <c r="AN117" s="543">
        <f>Stage1!AN$282</f>
        <v>0</v>
      </c>
      <c r="AO117" s="543">
        <f>Stage1!AO$282</f>
        <v>0</v>
      </c>
      <c r="AP117" s="543">
        <f>Stage1!AP$282</f>
        <v>0</v>
      </c>
      <c r="AQ117" s="543">
        <f>Stage1!AQ$282</f>
        <v>0</v>
      </c>
      <c r="AR117" s="543">
        <f>Stage1!AR$282</f>
        <v>0</v>
      </c>
      <c r="AS117" s="543">
        <f>Stage1!AS$282</f>
        <v>0</v>
      </c>
      <c r="AT117" s="543">
        <f>Stage1!AT$282</f>
        <v>0</v>
      </c>
      <c r="AU117" s="543">
        <f>Stage1!AU$282</f>
        <v>0</v>
      </c>
      <c r="AV117" s="543">
        <f>Stage1!AV$282</f>
        <v>0</v>
      </c>
      <c r="AW117" s="543">
        <f>Stage1!AW$282</f>
        <v>0</v>
      </c>
      <c r="AX117" s="543">
        <f>Stage1!AX$282</f>
        <v>981.92822687813498</v>
      </c>
      <c r="AY117" s="543">
        <f>Stage1!AY$282</f>
        <v>0</v>
      </c>
      <c r="AZ117" s="543">
        <f>Stage1!AZ$282</f>
        <v>0</v>
      </c>
      <c r="BA117" s="543">
        <f>Stage1!BA$282</f>
        <v>0</v>
      </c>
      <c r="BB117" s="543">
        <f>Stage1!BB$282</f>
        <v>0</v>
      </c>
      <c r="BC117" s="543">
        <f>Stage1!BC$282</f>
        <v>0</v>
      </c>
      <c r="BD117" s="543">
        <f>Stage1!BD$282</f>
        <v>0</v>
      </c>
      <c r="BE117" s="543">
        <f>Stage1!BE$282</f>
        <v>0</v>
      </c>
      <c r="BF117" s="543">
        <f>Stage1!BF$282</f>
        <v>0</v>
      </c>
      <c r="BG117" s="543">
        <f>Stage1!BG$282</f>
        <v>0</v>
      </c>
      <c r="BH117" s="543">
        <f>Stage1!BH$282</f>
        <v>0</v>
      </c>
    </row>
    <row r="118" spans="1:60" s="242" customFormat="1" ht="12.9" customHeight="1" x14ac:dyDescent="0.3">
      <c r="A118" s="516"/>
      <c r="B118" s="679"/>
      <c r="C118" s="685"/>
      <c r="D118" s="615"/>
      <c r="E118" s="543" t="str">
        <f>Stage2!E$71</f>
        <v>Net Decommissioning Fund payments - NEG</v>
      </c>
      <c r="F118" s="543">
        <f>Stage2!F$71</f>
        <v>0</v>
      </c>
      <c r="G118" s="543" t="str">
        <f>Stage2!G$71</f>
        <v>$ mn</v>
      </c>
      <c r="H118" s="543">
        <f>Stage2!H$71</f>
        <v>0</v>
      </c>
      <c r="I118" s="543">
        <f>Stage2!I$71</f>
        <v>-58.172028316186356</v>
      </c>
      <c r="J118" s="543">
        <f>Stage2!J$71</f>
        <v>0</v>
      </c>
      <c r="K118" s="543">
        <f>Stage2!K$71</f>
        <v>0</v>
      </c>
      <c r="L118" s="543">
        <f>Stage2!L$71</f>
        <v>0</v>
      </c>
      <c r="M118" s="543">
        <f>Stage2!M$71</f>
        <v>0</v>
      </c>
      <c r="N118" s="543">
        <f>Stage2!N$71</f>
        <v>0</v>
      </c>
      <c r="O118" s="543">
        <f>Stage2!O$71</f>
        <v>0</v>
      </c>
      <c r="P118" s="543">
        <f>Stage2!P$71</f>
        <v>0</v>
      </c>
      <c r="Q118" s="543">
        <f>Stage2!Q$71</f>
        <v>0</v>
      </c>
      <c r="R118" s="543">
        <f>Stage2!R$71</f>
        <v>0</v>
      </c>
      <c r="S118" s="543">
        <f>Stage2!S$71</f>
        <v>0</v>
      </c>
      <c r="T118" s="543">
        <f>Stage2!T$71</f>
        <v>0</v>
      </c>
      <c r="U118" s="543">
        <f>Stage2!U$71</f>
        <v>0</v>
      </c>
      <c r="V118" s="543">
        <f>Stage2!V$71</f>
        <v>0</v>
      </c>
      <c r="W118" s="543">
        <f>Stage2!W$71</f>
        <v>0</v>
      </c>
      <c r="X118" s="543">
        <f>Stage2!X$71</f>
        <v>0</v>
      </c>
      <c r="Y118" s="543">
        <f>Stage2!Y$71</f>
        <v>0</v>
      </c>
      <c r="Z118" s="543">
        <f>Stage2!Z$71</f>
        <v>0</v>
      </c>
      <c r="AA118" s="543">
        <f>Stage2!AA$71</f>
        <v>0</v>
      </c>
      <c r="AB118" s="543">
        <f>Stage2!AB$71</f>
        <v>0</v>
      </c>
      <c r="AC118" s="543">
        <f>Stage2!AC$71</f>
        <v>0</v>
      </c>
      <c r="AD118" s="543">
        <f>Stage2!AD$71</f>
        <v>0</v>
      </c>
      <c r="AE118" s="543">
        <f>Stage2!AE$71</f>
        <v>0</v>
      </c>
      <c r="AF118" s="543">
        <f>Stage2!AF$71</f>
        <v>0</v>
      </c>
      <c r="AG118" s="543">
        <f>Stage2!AG$71</f>
        <v>0</v>
      </c>
      <c r="AH118" s="543">
        <f>Stage2!AH$71</f>
        <v>0</v>
      </c>
      <c r="AI118" s="543">
        <f>Stage2!AI$71</f>
        <v>70.137730491295258</v>
      </c>
      <c r="AJ118" s="543">
        <f>Stage2!AJ$71</f>
        <v>70.118037974657327</v>
      </c>
      <c r="AK118" s="543">
        <f>Stage2!AK$71</f>
        <v>70.05388755040542</v>
      </c>
      <c r="AL118" s="543">
        <f>Stage2!AL$71</f>
        <v>69.936882805282352</v>
      </c>
      <c r="AM118" s="543">
        <f>Stage2!AM$71</f>
        <v>69.756141406363824</v>
      </c>
      <c r="AN118" s="543">
        <f>Stage2!AN$71</f>
        <v>69.497198334177256</v>
      </c>
      <c r="AO118" s="543">
        <f>Stage2!AO$71</f>
        <v>69.140226471730429</v>
      </c>
      <c r="AP118" s="543">
        <f>Stage2!AP$71</f>
        <v>68.656990949318569</v>
      </c>
      <c r="AQ118" s="543">
        <f>Stage2!AQ$71</f>
        <v>68.005273976707713</v>
      </c>
      <c r="AR118" s="543">
        <f>Stage2!AR$71</f>
        <v>67.117741115498617</v>
      </c>
      <c r="AS118" s="543">
        <f>Stage2!AS$71</f>
        <v>65.876926550357098</v>
      </c>
      <c r="AT118" s="543">
        <f>Stage2!AT$71</f>
        <v>64.048619689407531</v>
      </c>
      <c r="AU118" s="543">
        <f>Stage2!AU$71</f>
        <v>61.04902531596818</v>
      </c>
      <c r="AV118" s="543">
        <f>Stage2!AV$71</f>
        <v>54.549436086967624</v>
      </c>
      <c r="AW118" s="543">
        <f>Stage2!AW$71</f>
        <v>0</v>
      </c>
      <c r="AX118" s="543">
        <f>Stage2!AX$71</f>
        <v>-996.11614703432349</v>
      </c>
      <c r="AY118" s="543">
        <f>Stage2!AY$71</f>
        <v>0</v>
      </c>
      <c r="AZ118" s="543">
        <f>Stage2!AZ$71</f>
        <v>0</v>
      </c>
      <c r="BA118" s="543">
        <f>Stage2!BA$71</f>
        <v>0</v>
      </c>
      <c r="BB118" s="543">
        <f>Stage2!BB$71</f>
        <v>0</v>
      </c>
      <c r="BC118" s="543">
        <f>Stage2!BC$71</f>
        <v>0</v>
      </c>
      <c r="BD118" s="543">
        <f>Stage2!BD$71</f>
        <v>0</v>
      </c>
      <c r="BE118" s="543">
        <f>Stage2!BE$71</f>
        <v>0</v>
      </c>
      <c r="BF118" s="543">
        <f>Stage2!BF$71</f>
        <v>0</v>
      </c>
      <c r="BG118" s="543">
        <f>Stage2!BG$71</f>
        <v>0</v>
      </c>
      <c r="BH118" s="543">
        <f>Stage2!BH$71</f>
        <v>0</v>
      </c>
    </row>
    <row r="119" spans="1:60" s="240" customFormat="1" ht="12.9" customHeight="1" thickBot="1" x14ac:dyDescent="0.35">
      <c r="A119" s="570"/>
      <c r="B119" s="790"/>
      <c r="C119" s="791"/>
      <c r="D119" s="792"/>
      <c r="E119" s="799" t="s">
        <v>700</v>
      </c>
      <c r="F119" s="799"/>
      <c r="G119" s="799" t="s">
        <v>74</v>
      </c>
      <c r="H119" s="799"/>
      <c r="I119" s="799">
        <f xml:space="preserve"> SUM(K119:BH119)</f>
        <v>9234.2965085821943</v>
      </c>
      <c r="J119" s="799"/>
      <c r="K119" s="799">
        <f t="shared" ref="K119:AP119" si="24" xml:space="preserve"> SUM(K113:K118)</f>
        <v>0</v>
      </c>
      <c r="L119" s="799">
        <f t="shared" si="24"/>
        <v>0</v>
      </c>
      <c r="M119" s="799">
        <f t="shared" si="24"/>
        <v>0</v>
      </c>
      <c r="N119" s="799">
        <f t="shared" si="24"/>
        <v>42.448319999999995</v>
      </c>
      <c r="O119" s="799">
        <f t="shared" si="24"/>
        <v>86.594572799999995</v>
      </c>
      <c r="P119" s="799">
        <f t="shared" si="24"/>
        <v>88.326464256000008</v>
      </c>
      <c r="Q119" s="799">
        <f t="shared" si="24"/>
        <v>681.10303117086733</v>
      </c>
      <c r="R119" s="799">
        <f t="shared" si="24"/>
        <v>1042.0876376914268</v>
      </c>
      <c r="S119" s="799">
        <f t="shared" si="24"/>
        <v>1062.9293904452554</v>
      </c>
      <c r="T119" s="799">
        <f t="shared" si="24"/>
        <v>828.45011949467244</v>
      </c>
      <c r="U119" s="799">
        <f t="shared" si="24"/>
        <v>115.45096151770348</v>
      </c>
      <c r="V119" s="799">
        <f t="shared" si="24"/>
        <v>117.75998074805754</v>
      </c>
      <c r="W119" s="799">
        <f t="shared" si="24"/>
        <v>120.11518036301869</v>
      </c>
      <c r="X119" s="799">
        <f t="shared" si="24"/>
        <v>122.51748397027906</v>
      </c>
      <c r="Y119" s="799">
        <f t="shared" si="24"/>
        <v>124.96783364968465</v>
      </c>
      <c r="Z119" s="799">
        <f t="shared" si="24"/>
        <v>127.46719032267835</v>
      </c>
      <c r="AA119" s="799">
        <f t="shared" si="24"/>
        <v>130.01653412913191</v>
      </c>
      <c r="AB119" s="799">
        <f t="shared" si="24"/>
        <v>132.61686481171458</v>
      </c>
      <c r="AC119" s="799">
        <f t="shared" si="24"/>
        <v>135.26920210794887</v>
      </c>
      <c r="AD119" s="799">
        <f t="shared" si="24"/>
        <v>137.97458615010783</v>
      </c>
      <c r="AE119" s="799">
        <f t="shared" si="24"/>
        <v>140.73407787311001</v>
      </c>
      <c r="AF119" s="799">
        <f t="shared" si="24"/>
        <v>143.5487594305722</v>
      </c>
      <c r="AG119" s="799">
        <f t="shared" si="24"/>
        <v>146.41973461918366</v>
      </c>
      <c r="AH119" s="799">
        <f t="shared" si="24"/>
        <v>149.34812931156733</v>
      </c>
      <c r="AI119" s="799">
        <f t="shared" si="24"/>
        <v>222.47282238909395</v>
      </c>
      <c r="AJ119" s="799">
        <f t="shared" si="24"/>
        <v>225.49983171041197</v>
      </c>
      <c r="AK119" s="799">
        <f t="shared" si="24"/>
        <v>228.54331716087515</v>
      </c>
      <c r="AL119" s="799">
        <f t="shared" si="24"/>
        <v>231.59610100796149</v>
      </c>
      <c r="AM119" s="799">
        <f t="shared" si="24"/>
        <v>234.64854397309654</v>
      </c>
      <c r="AN119" s="799">
        <f t="shared" si="24"/>
        <v>237.68744895224464</v>
      </c>
      <c r="AO119" s="799">
        <f t="shared" si="24"/>
        <v>240.69428210215915</v>
      </c>
      <c r="AP119" s="799">
        <f t="shared" si="24"/>
        <v>243.64212769235587</v>
      </c>
      <c r="AQ119" s="799">
        <f t="shared" ref="AQ119:BH119" si="25" xml:space="preserve"> SUM(AQ113:AQ118)</f>
        <v>246.49011345460579</v>
      </c>
      <c r="AR119" s="799">
        <f t="shared" si="25"/>
        <v>249.17227738295469</v>
      </c>
      <c r="AS119" s="799">
        <f t="shared" si="25"/>
        <v>251.57255354316226</v>
      </c>
      <c r="AT119" s="799">
        <f t="shared" si="25"/>
        <v>253.45815922206882</v>
      </c>
      <c r="AU119" s="799">
        <f t="shared" si="25"/>
        <v>254.24675563928267</v>
      </c>
      <c r="AV119" s="799">
        <f t="shared" si="25"/>
        <v>251.61112101674843</v>
      </c>
      <c r="AW119" s="799">
        <f t="shared" si="25"/>
        <v>201.00291862837642</v>
      </c>
      <c r="AX119" s="799">
        <f t="shared" si="25"/>
        <v>-14.187920156188511</v>
      </c>
      <c r="AY119" s="799">
        <f t="shared" si="25"/>
        <v>0</v>
      </c>
      <c r="AZ119" s="799">
        <f t="shared" si="25"/>
        <v>0</v>
      </c>
      <c r="BA119" s="799">
        <f t="shared" si="25"/>
        <v>0</v>
      </c>
      <c r="BB119" s="799">
        <f t="shared" si="25"/>
        <v>0</v>
      </c>
      <c r="BC119" s="799">
        <f t="shared" si="25"/>
        <v>0</v>
      </c>
      <c r="BD119" s="799">
        <f t="shared" si="25"/>
        <v>0</v>
      </c>
      <c r="BE119" s="799">
        <f t="shared" si="25"/>
        <v>0</v>
      </c>
      <c r="BF119" s="799">
        <f t="shared" si="25"/>
        <v>0</v>
      </c>
      <c r="BG119" s="799">
        <f t="shared" si="25"/>
        <v>0</v>
      </c>
      <c r="BH119" s="799">
        <f t="shared" si="25"/>
        <v>0</v>
      </c>
    </row>
    <row r="120" spans="1:60" s="241" customFormat="1" ht="12.9" customHeight="1" x14ac:dyDescent="0.3">
      <c r="A120" s="343"/>
      <c r="B120" s="471"/>
      <c r="C120" s="561"/>
      <c r="D120" s="627"/>
      <c r="E120" s="568" t="str">
        <f t="shared" ref="E120:E126" si="26" xml:space="preserve"> "Total " &amp; E113</f>
        <v>Total Exploration costs</v>
      </c>
      <c r="F120" s="568">
        <f t="shared" ref="F120:F126" si="27" xml:space="preserve"> SUM(K113:BH113)</f>
        <v>217.36935705600001</v>
      </c>
      <c r="G120" s="568" t="str">
        <f t="shared" ref="G120:G126" si="28">G113</f>
        <v>$ mn</v>
      </c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3"/>
      <c r="T120" s="343"/>
      <c r="U120" s="343"/>
      <c r="V120" s="343"/>
      <c r="W120" s="343"/>
      <c r="X120" s="343"/>
      <c r="Y120" s="343"/>
      <c r="Z120" s="343"/>
      <c r="AA120" s="343"/>
      <c r="AB120" s="343"/>
      <c r="AC120" s="343"/>
      <c r="AD120" s="343"/>
      <c r="AE120" s="343"/>
      <c r="AF120" s="343"/>
      <c r="AG120" s="343"/>
      <c r="AH120" s="343"/>
      <c r="AI120" s="343"/>
      <c r="AJ120" s="343"/>
      <c r="AK120" s="343"/>
      <c r="AL120" s="343"/>
      <c r="AM120" s="343"/>
      <c r="AN120" s="343"/>
      <c r="AO120" s="343"/>
      <c r="AP120" s="343"/>
      <c r="AQ120" s="343"/>
      <c r="AR120" s="343"/>
      <c r="AS120" s="343"/>
      <c r="AT120" s="343"/>
      <c r="AU120" s="343"/>
      <c r="AV120" s="343"/>
      <c r="AW120" s="343"/>
      <c r="AX120" s="343"/>
      <c r="AY120" s="343"/>
      <c r="AZ120" s="343"/>
      <c r="BA120" s="343"/>
      <c r="BB120" s="343"/>
      <c r="BC120" s="343"/>
      <c r="BD120" s="343"/>
      <c r="BE120" s="343"/>
      <c r="BF120" s="343"/>
      <c r="BG120" s="343"/>
      <c r="BH120" s="343"/>
    </row>
    <row r="121" spans="1:60" s="241" customFormat="1" ht="12.9" customHeight="1" x14ac:dyDescent="0.3">
      <c r="A121" s="343"/>
      <c r="B121" s="471"/>
      <c r="C121" s="561"/>
      <c r="D121" s="627"/>
      <c r="E121" s="568" t="str">
        <f t="shared" si="26"/>
        <v>Total Development costs</v>
      </c>
      <c r="F121" s="568">
        <f t="shared" si="27"/>
        <v>3508.9120448103236</v>
      </c>
      <c r="G121" s="568" t="str">
        <f t="shared" si="28"/>
        <v>$ mn</v>
      </c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3"/>
      <c r="T121" s="343"/>
      <c r="U121" s="343"/>
      <c r="V121" s="343"/>
      <c r="W121" s="343"/>
      <c r="X121" s="343"/>
      <c r="Y121" s="343"/>
      <c r="Z121" s="343"/>
      <c r="AA121" s="343"/>
      <c r="AB121" s="343"/>
      <c r="AC121" s="343"/>
      <c r="AD121" s="343"/>
      <c r="AE121" s="343"/>
      <c r="AF121" s="343"/>
      <c r="AG121" s="343"/>
      <c r="AH121" s="343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3"/>
      <c r="AT121" s="343"/>
      <c r="AU121" s="343"/>
      <c r="AV121" s="343"/>
      <c r="AW121" s="343"/>
      <c r="AX121" s="343"/>
      <c r="AY121" s="343"/>
      <c r="AZ121" s="343"/>
      <c r="BA121" s="343"/>
      <c r="BB121" s="343"/>
      <c r="BC121" s="343"/>
      <c r="BD121" s="343"/>
      <c r="BE121" s="343"/>
      <c r="BF121" s="343"/>
      <c r="BG121" s="343"/>
      <c r="BH121" s="343"/>
    </row>
    <row r="122" spans="1:60" s="241" customFormat="1" ht="12.9" customHeight="1" x14ac:dyDescent="0.3">
      <c r="A122" s="343"/>
      <c r="B122" s="471"/>
      <c r="C122" s="561"/>
      <c r="D122" s="627"/>
      <c r="E122" s="568" t="str">
        <f t="shared" si="26"/>
        <v>Total Sustaining capital costs</v>
      </c>
      <c r="F122" s="568">
        <f t="shared" si="27"/>
        <v>0</v>
      </c>
      <c r="G122" s="568" t="str">
        <f t="shared" si="28"/>
        <v>$ mn</v>
      </c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3"/>
      <c r="T122" s="343"/>
      <c r="U122" s="343"/>
      <c r="V122" s="343"/>
      <c r="W122" s="343"/>
      <c r="X122" s="343"/>
      <c r="Y122" s="343"/>
      <c r="Z122" s="343"/>
      <c r="AA122" s="343"/>
      <c r="AB122" s="343"/>
      <c r="AC122" s="343"/>
      <c r="AD122" s="343"/>
      <c r="AE122" s="343"/>
      <c r="AF122" s="343"/>
      <c r="AG122" s="343"/>
      <c r="AH122" s="343"/>
      <c r="AI122" s="343"/>
      <c r="AJ122" s="343"/>
      <c r="AK122" s="343"/>
      <c r="AL122" s="343"/>
      <c r="AM122" s="343"/>
      <c r="AN122" s="343"/>
      <c r="AO122" s="343"/>
      <c r="AP122" s="343"/>
      <c r="AQ122" s="343"/>
      <c r="AR122" s="343"/>
      <c r="AS122" s="343"/>
      <c r="AT122" s="343"/>
      <c r="AU122" s="343"/>
      <c r="AV122" s="343"/>
      <c r="AW122" s="343"/>
      <c r="AX122" s="343"/>
      <c r="AY122" s="343"/>
      <c r="AZ122" s="343"/>
      <c r="BA122" s="343"/>
      <c r="BB122" s="343"/>
      <c r="BC122" s="343"/>
      <c r="BD122" s="343"/>
      <c r="BE122" s="343"/>
      <c r="BF122" s="343"/>
      <c r="BG122" s="343"/>
      <c r="BH122" s="343"/>
    </row>
    <row r="123" spans="1:60" s="241" customFormat="1" ht="12.9" customHeight="1" x14ac:dyDescent="0.3">
      <c r="A123" s="343"/>
      <c r="B123" s="471"/>
      <c r="C123" s="561"/>
      <c r="D123" s="627"/>
      <c r="E123" s="568" t="str">
        <f t="shared" si="26"/>
        <v>Total Operating costs</v>
      </c>
      <c r="F123" s="568">
        <f t="shared" si="27"/>
        <v>4584.2589081539181</v>
      </c>
      <c r="G123" s="568" t="str">
        <f t="shared" si="28"/>
        <v>$ mn</v>
      </c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3"/>
      <c r="T123" s="343"/>
      <c r="U123" s="343"/>
      <c r="V123" s="343"/>
      <c r="W123" s="343"/>
      <c r="X123" s="343"/>
      <c r="Y123" s="343"/>
      <c r="Z123" s="343"/>
      <c r="AA123" s="343"/>
      <c r="AB123" s="343"/>
      <c r="AC123" s="343"/>
      <c r="AD123" s="343"/>
      <c r="AE123" s="343"/>
      <c r="AF123" s="343"/>
      <c r="AG123" s="343"/>
      <c r="AH123" s="343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3"/>
      <c r="AT123" s="343"/>
      <c r="AU123" s="343"/>
      <c r="AV123" s="343"/>
      <c r="AW123" s="343"/>
      <c r="AX123" s="343"/>
      <c r="AY123" s="343"/>
      <c r="AZ123" s="343"/>
      <c r="BA123" s="343"/>
      <c r="BB123" s="343"/>
      <c r="BC123" s="343"/>
      <c r="BD123" s="343"/>
      <c r="BE123" s="343"/>
      <c r="BF123" s="343"/>
      <c r="BG123" s="343"/>
      <c r="BH123" s="343"/>
    </row>
    <row r="124" spans="1:60" s="241" customFormat="1" ht="12.9" customHeight="1" x14ac:dyDescent="0.3">
      <c r="A124" s="343"/>
      <c r="B124" s="471"/>
      <c r="C124" s="561"/>
      <c r="D124" s="627"/>
      <c r="E124" s="568" t="str">
        <f t="shared" si="26"/>
        <v>Total Decommissioning costs</v>
      </c>
      <c r="F124" s="568">
        <f t="shared" si="27"/>
        <v>981.92822687813498</v>
      </c>
      <c r="G124" s="568" t="str">
        <f t="shared" si="28"/>
        <v>$ mn</v>
      </c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3"/>
      <c r="T124" s="343"/>
      <c r="U124" s="343"/>
      <c r="V124" s="343"/>
      <c r="W124" s="343"/>
      <c r="X124" s="343"/>
      <c r="Y124" s="343"/>
      <c r="Z124" s="343"/>
      <c r="AA124" s="343"/>
      <c r="AB124" s="343"/>
      <c r="AC124" s="343"/>
      <c r="AD124" s="343"/>
      <c r="AE124" s="343"/>
      <c r="AF124" s="343"/>
      <c r="AG124" s="343"/>
      <c r="AH124" s="343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3"/>
      <c r="AT124" s="343"/>
      <c r="AU124" s="343"/>
      <c r="AV124" s="343"/>
      <c r="AW124" s="343"/>
      <c r="AX124" s="343"/>
      <c r="AY124" s="343"/>
      <c r="AZ124" s="343"/>
      <c r="BA124" s="343"/>
      <c r="BB124" s="343"/>
      <c r="BC124" s="343"/>
      <c r="BD124" s="343"/>
      <c r="BE124" s="343"/>
      <c r="BF124" s="343"/>
      <c r="BG124" s="343"/>
      <c r="BH124" s="343"/>
    </row>
    <row r="125" spans="1:60" s="241" customFormat="1" ht="12.9" customHeight="1" x14ac:dyDescent="0.3">
      <c r="A125" s="343"/>
      <c r="B125" s="471"/>
      <c r="C125" s="561"/>
      <c r="D125" s="627"/>
      <c r="E125" s="568" t="str">
        <f t="shared" si="26"/>
        <v>Total Net Decommissioning Fund payments - NEG</v>
      </c>
      <c r="F125" s="568">
        <f t="shared" si="27"/>
        <v>-58.172028316186356</v>
      </c>
      <c r="G125" s="568" t="str">
        <f t="shared" si="28"/>
        <v>$ mn</v>
      </c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3"/>
      <c r="T125" s="343"/>
      <c r="U125" s="343"/>
      <c r="V125" s="343"/>
      <c r="W125" s="343"/>
      <c r="X125" s="343"/>
      <c r="Y125" s="343"/>
      <c r="Z125" s="343"/>
      <c r="AA125" s="343"/>
      <c r="AB125" s="343"/>
      <c r="AC125" s="343"/>
      <c r="AD125" s="343"/>
      <c r="AE125" s="343"/>
      <c r="AF125" s="343"/>
      <c r="AG125" s="343"/>
      <c r="AH125" s="343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3"/>
      <c r="AT125" s="343"/>
      <c r="AU125" s="343"/>
      <c r="AV125" s="343"/>
      <c r="AW125" s="343"/>
      <c r="AX125" s="343"/>
      <c r="AY125" s="343"/>
      <c r="AZ125" s="343"/>
      <c r="BA125" s="343"/>
      <c r="BB125" s="343"/>
      <c r="BC125" s="343"/>
      <c r="BD125" s="343"/>
      <c r="BE125" s="343"/>
      <c r="BF125" s="343"/>
      <c r="BG125" s="343"/>
      <c r="BH125" s="343"/>
    </row>
    <row r="126" spans="1:60" s="157" customFormat="1" ht="12.9" customHeight="1" x14ac:dyDescent="0.3">
      <c r="A126" s="568"/>
      <c r="B126" s="794"/>
      <c r="C126" s="795"/>
      <c r="D126" s="796"/>
      <c r="E126" s="568" t="str">
        <f t="shared" si="26"/>
        <v>Total Project costs inc. DF</v>
      </c>
      <c r="F126" s="568">
        <f t="shared" si="27"/>
        <v>9234.2965085821943</v>
      </c>
      <c r="G126" s="568" t="str">
        <f t="shared" si="28"/>
        <v>$ mn</v>
      </c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  <c r="X126" s="568"/>
      <c r="Y126" s="568"/>
      <c r="Z126" s="568"/>
      <c r="AA126" s="568"/>
      <c r="AB126" s="568"/>
      <c r="AC126" s="568"/>
      <c r="AD126" s="568"/>
      <c r="AE126" s="568"/>
      <c r="AF126" s="568"/>
      <c r="AG126" s="568"/>
      <c r="AH126" s="568"/>
      <c r="AI126" s="568"/>
      <c r="AJ126" s="568"/>
      <c r="AK126" s="568"/>
      <c r="AL126" s="568"/>
      <c r="AM126" s="568"/>
      <c r="AN126" s="568"/>
      <c r="AO126" s="568"/>
      <c r="AP126" s="568"/>
      <c r="AQ126" s="568"/>
      <c r="AR126" s="568"/>
      <c r="AS126" s="568"/>
      <c r="AT126" s="568"/>
      <c r="AU126" s="568"/>
      <c r="AV126" s="568"/>
      <c r="AW126" s="568"/>
      <c r="AX126" s="568"/>
      <c r="AY126" s="568"/>
      <c r="AZ126" s="568"/>
      <c r="BA126" s="568"/>
      <c r="BB126" s="568"/>
      <c r="BC126" s="568"/>
      <c r="BD126" s="568"/>
      <c r="BE126" s="568"/>
      <c r="BF126" s="568"/>
      <c r="BG126" s="568"/>
      <c r="BH126" s="568"/>
    </row>
    <row r="127" spans="1:60" s="240" customFormat="1" ht="12.9" customHeight="1" x14ac:dyDescent="0.3">
      <c r="A127" s="570"/>
      <c r="B127" s="790"/>
      <c r="C127" s="791"/>
      <c r="D127" s="792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70"/>
      <c r="AH127" s="570"/>
      <c r="AI127" s="570"/>
      <c r="AJ127" s="570"/>
      <c r="AK127" s="570"/>
      <c r="AL127" s="570"/>
      <c r="AM127" s="570"/>
      <c r="AN127" s="570"/>
      <c r="AO127" s="570"/>
      <c r="AP127" s="570"/>
      <c r="AQ127" s="570"/>
      <c r="AR127" s="570"/>
      <c r="AS127" s="570"/>
      <c r="AT127" s="570"/>
      <c r="AU127" s="570"/>
      <c r="AV127" s="570"/>
      <c r="AW127" s="570"/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</row>
    <row r="128" spans="1:60" ht="12.9" customHeight="1" x14ac:dyDescent="0.3">
      <c r="A128" s="570"/>
      <c r="B128" s="790" t="s">
        <v>850</v>
      </c>
      <c r="C128" s="791"/>
      <c r="D128" s="792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  <c r="X128" s="756"/>
      <c r="Y128" s="756"/>
      <c r="Z128" s="756"/>
      <c r="AA128" s="756"/>
      <c r="AB128" s="756"/>
      <c r="AC128" s="756"/>
      <c r="AD128" s="756"/>
      <c r="AE128" s="756"/>
      <c r="AF128" s="756"/>
      <c r="AG128" s="756"/>
      <c r="AH128" s="756"/>
      <c r="AI128" s="756"/>
      <c r="AJ128" s="756"/>
      <c r="AK128" s="756"/>
      <c r="AL128" s="756"/>
      <c r="AM128" s="756"/>
      <c r="AN128" s="756"/>
      <c r="AO128" s="756"/>
      <c r="AP128" s="756"/>
      <c r="AQ128" s="756"/>
      <c r="AR128" s="756"/>
      <c r="AS128" s="756"/>
      <c r="AT128" s="756"/>
      <c r="AU128" s="756"/>
      <c r="AV128" s="756"/>
      <c r="AW128" s="756"/>
      <c r="AX128" s="756"/>
      <c r="AY128" s="756"/>
      <c r="AZ128" s="756"/>
      <c r="BA128" s="756"/>
      <c r="BB128" s="756"/>
      <c r="BC128" s="756"/>
      <c r="BD128" s="756"/>
      <c r="BE128" s="756"/>
      <c r="BF128" s="756"/>
      <c r="BG128" s="756"/>
      <c r="BH128" s="756"/>
    </row>
    <row r="129" spans="1:60" ht="12.9" customHeight="1" x14ac:dyDescent="0.3">
      <c r="A129" s="570"/>
      <c r="B129" s="790"/>
      <c r="C129" s="791" t="s">
        <v>127</v>
      </c>
      <c r="D129" s="792"/>
      <c r="E129" s="790"/>
      <c r="F129" s="790"/>
      <c r="G129" s="790"/>
      <c r="H129" s="790"/>
      <c r="I129" s="790"/>
      <c r="J129" s="790"/>
      <c r="K129" s="790"/>
      <c r="L129" s="790"/>
      <c r="M129" s="790"/>
      <c r="N129" s="790"/>
      <c r="O129" s="790"/>
      <c r="P129" s="790"/>
      <c r="Q129" s="790"/>
      <c r="R129" s="790"/>
      <c r="S129" s="790"/>
      <c r="T129" s="790"/>
      <c r="U129" s="790"/>
      <c r="V129" s="790"/>
      <c r="W129" s="790"/>
      <c r="X129" s="790"/>
      <c r="Y129" s="790"/>
      <c r="Z129" s="790"/>
      <c r="AA129" s="790"/>
      <c r="AB129" s="790"/>
      <c r="AC129" s="790"/>
      <c r="AD129" s="790"/>
      <c r="AE129" s="790"/>
      <c r="AF129" s="790"/>
      <c r="AG129" s="790"/>
      <c r="AH129" s="790"/>
      <c r="AI129" s="790"/>
      <c r="AJ129" s="790"/>
      <c r="AK129" s="790"/>
      <c r="AL129" s="790"/>
      <c r="AM129" s="790"/>
      <c r="AN129" s="790"/>
      <c r="AO129" s="790"/>
      <c r="AP129" s="790"/>
      <c r="AQ129" s="790"/>
      <c r="AR129" s="790"/>
      <c r="AS129" s="790"/>
      <c r="AT129" s="790"/>
      <c r="AU129" s="790"/>
      <c r="AV129" s="790"/>
      <c r="AW129" s="790"/>
      <c r="AX129" s="790"/>
      <c r="AY129" s="790"/>
      <c r="AZ129" s="790"/>
      <c r="BA129" s="790"/>
      <c r="BB129" s="790"/>
      <c r="BC129" s="790"/>
      <c r="BD129" s="790"/>
      <c r="BE129" s="790"/>
      <c r="BF129" s="790"/>
      <c r="BG129" s="790"/>
      <c r="BH129" s="790"/>
    </row>
    <row r="130" spans="1:60" s="244" customFormat="1" ht="12.9" customHeight="1" x14ac:dyDescent="0.3">
      <c r="A130" s="488"/>
      <c r="B130" s="797"/>
      <c r="C130" s="798"/>
      <c r="D130" s="488"/>
      <c r="E130" s="619" t="str">
        <f>'Time&amp;Esc'!E$93</f>
        <v>Inflation index - full cycle</v>
      </c>
      <c r="F130" s="619">
        <f>'Time&amp;Esc'!F$93</f>
        <v>0</v>
      </c>
      <c r="G130" s="619" t="str">
        <f>'Time&amp;Esc'!G$93</f>
        <v>index</v>
      </c>
      <c r="H130" s="619" t="str">
        <f>'Time&amp;Esc'!H$93</f>
        <v>assumes begginning of period cash flows</v>
      </c>
      <c r="I130" s="619">
        <f>'Time&amp;Esc'!I$93</f>
        <v>0</v>
      </c>
      <c r="J130" s="619">
        <f>'Time&amp;Esc'!J$93</f>
        <v>0</v>
      </c>
      <c r="K130" s="619">
        <f>'Time&amp;Esc'!K$93</f>
        <v>1</v>
      </c>
      <c r="L130" s="619">
        <f>'Time&amp;Esc'!L$93</f>
        <v>1.02</v>
      </c>
      <c r="M130" s="619">
        <f>'Time&amp;Esc'!M$93</f>
        <v>1.0404</v>
      </c>
      <c r="N130" s="619">
        <f>'Time&amp;Esc'!N$93</f>
        <v>1.0612079999999999</v>
      </c>
      <c r="O130" s="619">
        <f>'Time&amp;Esc'!O$93</f>
        <v>1.08243216</v>
      </c>
      <c r="P130" s="619">
        <f>'Time&amp;Esc'!P$93</f>
        <v>1.1040808032</v>
      </c>
      <c r="Q130" s="619">
        <f>'Time&amp;Esc'!Q$93</f>
        <v>1.1261624192640001</v>
      </c>
      <c r="R130" s="619">
        <f>'Time&amp;Esc'!R$93</f>
        <v>1.14868566764928</v>
      </c>
      <c r="S130" s="619">
        <f>'Time&amp;Esc'!S$93</f>
        <v>1.1716593810022657</v>
      </c>
      <c r="T130" s="619">
        <f>'Time&amp;Esc'!T$93</f>
        <v>1.1950925686223111</v>
      </c>
      <c r="U130" s="619">
        <f>'Time&amp;Esc'!U$93</f>
        <v>1.2189944199947573</v>
      </c>
      <c r="V130" s="619">
        <f>'Time&amp;Esc'!V$93</f>
        <v>1.2433743083946525</v>
      </c>
      <c r="W130" s="619">
        <f>'Time&amp;Esc'!W$93</f>
        <v>1.2682417945625455</v>
      </c>
      <c r="X130" s="619">
        <f>'Time&amp;Esc'!X$93</f>
        <v>1.2936066304537963</v>
      </c>
      <c r="Y130" s="619">
        <f>'Time&amp;Esc'!Y$93</f>
        <v>1.3194787630628724</v>
      </c>
      <c r="Z130" s="619">
        <f>'Time&amp;Esc'!Z$93</f>
        <v>1.3458683383241299</v>
      </c>
      <c r="AA130" s="619">
        <f>'Time&amp;Esc'!AA$93</f>
        <v>1.3727857050906125</v>
      </c>
      <c r="AB130" s="619">
        <f>'Time&amp;Esc'!AB$93</f>
        <v>1.4002414191924248</v>
      </c>
      <c r="AC130" s="619">
        <f>'Time&amp;Esc'!AC$93</f>
        <v>1.4282462475762734</v>
      </c>
      <c r="AD130" s="619">
        <f>'Time&amp;Esc'!AD$93</f>
        <v>1.4568111725277988</v>
      </c>
      <c r="AE130" s="619">
        <f>'Time&amp;Esc'!AE$93</f>
        <v>1.4859473959783549</v>
      </c>
      <c r="AF130" s="619">
        <f>'Time&amp;Esc'!AF$93</f>
        <v>1.5156663438979221</v>
      </c>
      <c r="AG130" s="619">
        <f>'Time&amp;Esc'!AG$93</f>
        <v>1.5459796707758806</v>
      </c>
      <c r="AH130" s="619">
        <f>'Time&amp;Esc'!AH$93</f>
        <v>1.5768992641913981</v>
      </c>
      <c r="AI130" s="619">
        <f>'Time&amp;Esc'!AI$93</f>
        <v>1.6084372494752261</v>
      </c>
      <c r="AJ130" s="619">
        <f>'Time&amp;Esc'!AJ$93</f>
        <v>1.6406059944647307</v>
      </c>
      <c r="AK130" s="619">
        <f>'Time&amp;Esc'!AK$93</f>
        <v>1.6734181143540252</v>
      </c>
      <c r="AL130" s="619">
        <f>'Time&amp;Esc'!AL$93</f>
        <v>1.7068864766411058</v>
      </c>
      <c r="AM130" s="619">
        <f>'Time&amp;Esc'!AM$93</f>
        <v>1.7410242061739281</v>
      </c>
      <c r="AN130" s="619">
        <f>'Time&amp;Esc'!AN$93</f>
        <v>1.7758446902974065</v>
      </c>
      <c r="AO130" s="619">
        <f>'Time&amp;Esc'!AO$93</f>
        <v>1.8113615841033548</v>
      </c>
      <c r="AP130" s="619">
        <f>'Time&amp;Esc'!AP$93</f>
        <v>1.8475888157854219</v>
      </c>
      <c r="AQ130" s="619">
        <f>'Time&amp;Esc'!AQ$93</f>
        <v>1.8845405921011305</v>
      </c>
      <c r="AR130" s="619">
        <f>'Time&amp;Esc'!AR$93</f>
        <v>1.9222314039431532</v>
      </c>
      <c r="AS130" s="619">
        <f>'Time&amp;Esc'!AS$93</f>
        <v>1.9606760320220162</v>
      </c>
      <c r="AT130" s="619">
        <f>'Time&amp;Esc'!AT$93</f>
        <v>1.9998895526624565</v>
      </c>
      <c r="AU130" s="619">
        <f>'Time&amp;Esc'!AU$93</f>
        <v>2.0398873437157055</v>
      </c>
      <c r="AV130" s="619">
        <f>'Time&amp;Esc'!AV$93</f>
        <v>2.0806850905900198</v>
      </c>
      <c r="AW130" s="619">
        <f>'Time&amp;Esc'!AW$93</f>
        <v>2.1222987924018204</v>
      </c>
      <c r="AX130" s="619">
        <f>'Time&amp;Esc'!AX$93</f>
        <v>2.1647447682498568</v>
      </c>
      <c r="AY130" s="619">
        <f>'Time&amp;Esc'!AY$93</f>
        <v>2.208039663614854</v>
      </c>
      <c r="AZ130" s="619">
        <f>'Time&amp;Esc'!AZ$93</f>
        <v>2.252200456887151</v>
      </c>
      <c r="BA130" s="619">
        <f>'Time&amp;Esc'!BA$93</f>
        <v>2.2972444660248938</v>
      </c>
      <c r="BB130" s="619">
        <f>'Time&amp;Esc'!BB$93</f>
        <v>2.343189355345392</v>
      </c>
      <c r="BC130" s="619">
        <f>'Time&amp;Esc'!BC$93</f>
        <v>2.3900531424522997</v>
      </c>
      <c r="BD130" s="619">
        <f>'Time&amp;Esc'!BD$93</f>
        <v>2.4378542053013459</v>
      </c>
      <c r="BE130" s="619">
        <f>'Time&amp;Esc'!BE$93</f>
        <v>2.4866112894073726</v>
      </c>
      <c r="BF130" s="619">
        <f>'Time&amp;Esc'!BF$93</f>
        <v>2.53634351519552</v>
      </c>
      <c r="BG130" s="619">
        <f>'Time&amp;Esc'!BG$93</f>
        <v>2.5870703854994304</v>
      </c>
      <c r="BH130" s="619">
        <f>'Time&amp;Esc'!BH$93</f>
        <v>2.6388117932094191</v>
      </c>
    </row>
    <row r="131" spans="1:60" s="246" customFormat="1" ht="12.9" customHeight="1" x14ac:dyDescent="0.3">
      <c r="A131" s="769"/>
      <c r="B131" s="803"/>
      <c r="C131" s="804"/>
      <c r="D131" s="805"/>
      <c r="E131" s="769" t="str">
        <f t="shared" ref="E131:E136" si="29">E113</f>
        <v>Exploration costs</v>
      </c>
      <c r="F131" s="769"/>
      <c r="G131" s="769" t="str">
        <f t="shared" ref="G131:G136" si="30" xml:space="preserve"> G113 &amp; " real"</f>
        <v>$ mn real</v>
      </c>
      <c r="H131" s="769"/>
      <c r="I131" s="769">
        <f t="shared" ref="I131:I137" si="31" xml:space="preserve"> SUM(K131:BH131)</f>
        <v>200</v>
      </c>
      <c r="J131" s="769"/>
      <c r="K131" s="769">
        <f t="shared" ref="K131:AP131" si="32" xml:space="preserve"> K113 / K130</f>
        <v>0</v>
      </c>
      <c r="L131" s="769">
        <f t="shared" si="32"/>
        <v>0</v>
      </c>
      <c r="M131" s="769">
        <f t="shared" si="32"/>
        <v>0</v>
      </c>
      <c r="N131" s="769">
        <f t="shared" si="32"/>
        <v>40</v>
      </c>
      <c r="O131" s="769">
        <f t="shared" si="32"/>
        <v>80</v>
      </c>
      <c r="P131" s="769">
        <f t="shared" si="32"/>
        <v>80</v>
      </c>
      <c r="Q131" s="769">
        <f t="shared" si="32"/>
        <v>0</v>
      </c>
      <c r="R131" s="769">
        <f t="shared" si="32"/>
        <v>0</v>
      </c>
      <c r="S131" s="769">
        <f t="shared" si="32"/>
        <v>0</v>
      </c>
      <c r="T131" s="769">
        <f t="shared" si="32"/>
        <v>0</v>
      </c>
      <c r="U131" s="769">
        <f t="shared" si="32"/>
        <v>0</v>
      </c>
      <c r="V131" s="769">
        <f t="shared" si="32"/>
        <v>0</v>
      </c>
      <c r="W131" s="769">
        <f t="shared" si="32"/>
        <v>0</v>
      </c>
      <c r="X131" s="769">
        <f t="shared" si="32"/>
        <v>0</v>
      </c>
      <c r="Y131" s="769">
        <f t="shared" si="32"/>
        <v>0</v>
      </c>
      <c r="Z131" s="769">
        <f t="shared" si="32"/>
        <v>0</v>
      </c>
      <c r="AA131" s="769">
        <f t="shared" si="32"/>
        <v>0</v>
      </c>
      <c r="AB131" s="769">
        <f t="shared" si="32"/>
        <v>0</v>
      </c>
      <c r="AC131" s="769">
        <f t="shared" si="32"/>
        <v>0</v>
      </c>
      <c r="AD131" s="769">
        <f t="shared" si="32"/>
        <v>0</v>
      </c>
      <c r="AE131" s="769">
        <f t="shared" si="32"/>
        <v>0</v>
      </c>
      <c r="AF131" s="769">
        <f t="shared" si="32"/>
        <v>0</v>
      </c>
      <c r="AG131" s="769">
        <f t="shared" si="32"/>
        <v>0</v>
      </c>
      <c r="AH131" s="769">
        <f t="shared" si="32"/>
        <v>0</v>
      </c>
      <c r="AI131" s="769">
        <f t="shared" si="32"/>
        <v>0</v>
      </c>
      <c r="AJ131" s="769">
        <f t="shared" si="32"/>
        <v>0</v>
      </c>
      <c r="AK131" s="769">
        <f t="shared" si="32"/>
        <v>0</v>
      </c>
      <c r="AL131" s="769">
        <f t="shared" si="32"/>
        <v>0</v>
      </c>
      <c r="AM131" s="769">
        <f t="shared" si="32"/>
        <v>0</v>
      </c>
      <c r="AN131" s="769">
        <f t="shared" si="32"/>
        <v>0</v>
      </c>
      <c r="AO131" s="769">
        <f t="shared" si="32"/>
        <v>0</v>
      </c>
      <c r="AP131" s="769">
        <f t="shared" si="32"/>
        <v>0</v>
      </c>
      <c r="AQ131" s="769">
        <f t="shared" ref="AQ131:BH131" si="33" xml:space="preserve"> AQ113 / AQ130</f>
        <v>0</v>
      </c>
      <c r="AR131" s="769">
        <f t="shared" si="33"/>
        <v>0</v>
      </c>
      <c r="AS131" s="769">
        <f t="shared" si="33"/>
        <v>0</v>
      </c>
      <c r="AT131" s="769">
        <f t="shared" si="33"/>
        <v>0</v>
      </c>
      <c r="AU131" s="769">
        <f t="shared" si="33"/>
        <v>0</v>
      </c>
      <c r="AV131" s="769">
        <f t="shared" si="33"/>
        <v>0</v>
      </c>
      <c r="AW131" s="769">
        <f t="shared" si="33"/>
        <v>0</v>
      </c>
      <c r="AX131" s="769">
        <f t="shared" si="33"/>
        <v>0</v>
      </c>
      <c r="AY131" s="769">
        <f t="shared" si="33"/>
        <v>0</v>
      </c>
      <c r="AZ131" s="769">
        <f t="shared" si="33"/>
        <v>0</v>
      </c>
      <c r="BA131" s="769">
        <f t="shared" si="33"/>
        <v>0</v>
      </c>
      <c r="BB131" s="769">
        <f t="shared" si="33"/>
        <v>0</v>
      </c>
      <c r="BC131" s="769">
        <f t="shared" si="33"/>
        <v>0</v>
      </c>
      <c r="BD131" s="769">
        <f t="shared" si="33"/>
        <v>0</v>
      </c>
      <c r="BE131" s="769">
        <f t="shared" si="33"/>
        <v>0</v>
      </c>
      <c r="BF131" s="769">
        <f t="shared" si="33"/>
        <v>0</v>
      </c>
      <c r="BG131" s="769">
        <f t="shared" si="33"/>
        <v>0</v>
      </c>
      <c r="BH131" s="769">
        <f t="shared" si="33"/>
        <v>0</v>
      </c>
    </row>
    <row r="132" spans="1:60" s="246" customFormat="1" ht="12.9" customHeight="1" x14ac:dyDescent="0.3">
      <c r="A132" s="769"/>
      <c r="B132" s="803"/>
      <c r="C132" s="804"/>
      <c r="D132" s="805"/>
      <c r="E132" s="769" t="str">
        <f t="shared" si="29"/>
        <v>Development costs</v>
      </c>
      <c r="F132" s="769"/>
      <c r="G132" s="769" t="str">
        <f t="shared" si="30"/>
        <v>$ mn real</v>
      </c>
      <c r="H132" s="769"/>
      <c r="I132" s="769">
        <f t="shared" si="31"/>
        <v>3024</v>
      </c>
      <c r="J132" s="769"/>
      <c r="K132" s="769">
        <f t="shared" ref="K132:AP132" si="34" xml:space="preserve"> K114 / K130</f>
        <v>0</v>
      </c>
      <c r="L132" s="769">
        <f t="shared" si="34"/>
        <v>0</v>
      </c>
      <c r="M132" s="769">
        <f t="shared" si="34"/>
        <v>0</v>
      </c>
      <c r="N132" s="769">
        <f t="shared" si="34"/>
        <v>0</v>
      </c>
      <c r="O132" s="769">
        <f t="shared" si="34"/>
        <v>0</v>
      </c>
      <c r="P132" s="769">
        <f t="shared" si="34"/>
        <v>0</v>
      </c>
      <c r="Q132" s="769">
        <f t="shared" si="34"/>
        <v>604.80000000000007</v>
      </c>
      <c r="R132" s="769">
        <f t="shared" si="34"/>
        <v>907.19999999999993</v>
      </c>
      <c r="S132" s="769">
        <f t="shared" si="34"/>
        <v>907.19999999999993</v>
      </c>
      <c r="T132" s="769">
        <f t="shared" si="34"/>
        <v>604.80000000000007</v>
      </c>
      <c r="U132" s="769">
        <f t="shared" si="34"/>
        <v>0</v>
      </c>
      <c r="V132" s="769">
        <f t="shared" si="34"/>
        <v>0</v>
      </c>
      <c r="W132" s="769">
        <f t="shared" si="34"/>
        <v>0</v>
      </c>
      <c r="X132" s="769">
        <f t="shared" si="34"/>
        <v>0</v>
      </c>
      <c r="Y132" s="769">
        <f t="shared" si="34"/>
        <v>0</v>
      </c>
      <c r="Z132" s="769">
        <f t="shared" si="34"/>
        <v>0</v>
      </c>
      <c r="AA132" s="769">
        <f t="shared" si="34"/>
        <v>0</v>
      </c>
      <c r="AB132" s="769">
        <f t="shared" si="34"/>
        <v>0</v>
      </c>
      <c r="AC132" s="769">
        <f t="shared" si="34"/>
        <v>0</v>
      </c>
      <c r="AD132" s="769">
        <f t="shared" si="34"/>
        <v>0</v>
      </c>
      <c r="AE132" s="769">
        <f t="shared" si="34"/>
        <v>0</v>
      </c>
      <c r="AF132" s="769">
        <f t="shared" si="34"/>
        <v>0</v>
      </c>
      <c r="AG132" s="769">
        <f t="shared" si="34"/>
        <v>0</v>
      </c>
      <c r="AH132" s="769">
        <f t="shared" si="34"/>
        <v>0</v>
      </c>
      <c r="AI132" s="769">
        <f t="shared" si="34"/>
        <v>0</v>
      </c>
      <c r="AJ132" s="769">
        <f t="shared" si="34"/>
        <v>0</v>
      </c>
      <c r="AK132" s="769">
        <f t="shared" si="34"/>
        <v>0</v>
      </c>
      <c r="AL132" s="769">
        <f t="shared" si="34"/>
        <v>0</v>
      </c>
      <c r="AM132" s="769">
        <f t="shared" si="34"/>
        <v>0</v>
      </c>
      <c r="AN132" s="769">
        <f t="shared" si="34"/>
        <v>0</v>
      </c>
      <c r="AO132" s="769">
        <f t="shared" si="34"/>
        <v>0</v>
      </c>
      <c r="AP132" s="769">
        <f t="shared" si="34"/>
        <v>0</v>
      </c>
      <c r="AQ132" s="769">
        <f t="shared" ref="AQ132:BH132" si="35" xml:space="preserve"> AQ114 / AQ130</f>
        <v>0</v>
      </c>
      <c r="AR132" s="769">
        <f t="shared" si="35"/>
        <v>0</v>
      </c>
      <c r="AS132" s="769">
        <f t="shared" si="35"/>
        <v>0</v>
      </c>
      <c r="AT132" s="769">
        <f t="shared" si="35"/>
        <v>0</v>
      </c>
      <c r="AU132" s="769">
        <f t="shared" si="35"/>
        <v>0</v>
      </c>
      <c r="AV132" s="769">
        <f t="shared" si="35"/>
        <v>0</v>
      </c>
      <c r="AW132" s="769">
        <f t="shared" si="35"/>
        <v>0</v>
      </c>
      <c r="AX132" s="769">
        <f t="shared" si="35"/>
        <v>0</v>
      </c>
      <c r="AY132" s="769">
        <f t="shared" si="35"/>
        <v>0</v>
      </c>
      <c r="AZ132" s="769">
        <f t="shared" si="35"/>
        <v>0</v>
      </c>
      <c r="BA132" s="769">
        <f t="shared" si="35"/>
        <v>0</v>
      </c>
      <c r="BB132" s="769">
        <f t="shared" si="35"/>
        <v>0</v>
      </c>
      <c r="BC132" s="769">
        <f t="shared" si="35"/>
        <v>0</v>
      </c>
      <c r="BD132" s="769">
        <f t="shared" si="35"/>
        <v>0</v>
      </c>
      <c r="BE132" s="769">
        <f t="shared" si="35"/>
        <v>0</v>
      </c>
      <c r="BF132" s="769">
        <f t="shared" si="35"/>
        <v>0</v>
      </c>
      <c r="BG132" s="769">
        <f t="shared" si="35"/>
        <v>0</v>
      </c>
      <c r="BH132" s="769">
        <f t="shared" si="35"/>
        <v>0</v>
      </c>
    </row>
    <row r="133" spans="1:60" s="246" customFormat="1" ht="12.9" customHeight="1" x14ac:dyDescent="0.3">
      <c r="A133" s="769"/>
      <c r="B133" s="803"/>
      <c r="C133" s="804"/>
      <c r="D133" s="805"/>
      <c r="E133" s="769" t="str">
        <f t="shared" si="29"/>
        <v>Sustaining capital costs</v>
      </c>
      <c r="F133" s="769"/>
      <c r="G133" s="769" t="str">
        <f t="shared" si="30"/>
        <v>$ mn real</v>
      </c>
      <c r="H133" s="769"/>
      <c r="I133" s="769">
        <f t="shared" si="31"/>
        <v>0</v>
      </c>
      <c r="J133" s="769"/>
      <c r="K133" s="769">
        <f t="shared" ref="K133:AP133" si="36" xml:space="preserve"> K115 / K130</f>
        <v>0</v>
      </c>
      <c r="L133" s="769">
        <f t="shared" si="36"/>
        <v>0</v>
      </c>
      <c r="M133" s="769">
        <f t="shared" si="36"/>
        <v>0</v>
      </c>
      <c r="N133" s="769">
        <f t="shared" si="36"/>
        <v>0</v>
      </c>
      <c r="O133" s="769">
        <f t="shared" si="36"/>
        <v>0</v>
      </c>
      <c r="P133" s="769">
        <f t="shared" si="36"/>
        <v>0</v>
      </c>
      <c r="Q133" s="769">
        <f t="shared" si="36"/>
        <v>0</v>
      </c>
      <c r="R133" s="769">
        <f t="shared" si="36"/>
        <v>0</v>
      </c>
      <c r="S133" s="769">
        <f t="shared" si="36"/>
        <v>0</v>
      </c>
      <c r="T133" s="769">
        <f t="shared" si="36"/>
        <v>0</v>
      </c>
      <c r="U133" s="769">
        <f t="shared" si="36"/>
        <v>0</v>
      </c>
      <c r="V133" s="769">
        <f t="shared" si="36"/>
        <v>0</v>
      </c>
      <c r="W133" s="769">
        <f t="shared" si="36"/>
        <v>0</v>
      </c>
      <c r="X133" s="769">
        <f t="shared" si="36"/>
        <v>0</v>
      </c>
      <c r="Y133" s="769">
        <f t="shared" si="36"/>
        <v>0</v>
      </c>
      <c r="Z133" s="769">
        <f t="shared" si="36"/>
        <v>0</v>
      </c>
      <c r="AA133" s="769">
        <f t="shared" si="36"/>
        <v>0</v>
      </c>
      <c r="AB133" s="769">
        <f t="shared" si="36"/>
        <v>0</v>
      </c>
      <c r="AC133" s="769">
        <f t="shared" si="36"/>
        <v>0</v>
      </c>
      <c r="AD133" s="769">
        <f t="shared" si="36"/>
        <v>0</v>
      </c>
      <c r="AE133" s="769">
        <f t="shared" si="36"/>
        <v>0</v>
      </c>
      <c r="AF133" s="769">
        <f t="shared" si="36"/>
        <v>0</v>
      </c>
      <c r="AG133" s="769">
        <f t="shared" si="36"/>
        <v>0</v>
      </c>
      <c r="AH133" s="769">
        <f t="shared" si="36"/>
        <v>0</v>
      </c>
      <c r="AI133" s="769">
        <f t="shared" si="36"/>
        <v>0</v>
      </c>
      <c r="AJ133" s="769">
        <f t="shared" si="36"/>
        <v>0</v>
      </c>
      <c r="AK133" s="769">
        <f t="shared" si="36"/>
        <v>0</v>
      </c>
      <c r="AL133" s="769">
        <f t="shared" si="36"/>
        <v>0</v>
      </c>
      <c r="AM133" s="769">
        <f t="shared" si="36"/>
        <v>0</v>
      </c>
      <c r="AN133" s="769">
        <f t="shared" si="36"/>
        <v>0</v>
      </c>
      <c r="AO133" s="769">
        <f t="shared" si="36"/>
        <v>0</v>
      </c>
      <c r="AP133" s="769">
        <f t="shared" si="36"/>
        <v>0</v>
      </c>
      <c r="AQ133" s="769">
        <f t="shared" ref="AQ133:BH133" si="37" xml:space="preserve"> AQ115 / AQ130</f>
        <v>0</v>
      </c>
      <c r="AR133" s="769">
        <f t="shared" si="37"/>
        <v>0</v>
      </c>
      <c r="AS133" s="769">
        <f t="shared" si="37"/>
        <v>0</v>
      </c>
      <c r="AT133" s="769">
        <f t="shared" si="37"/>
        <v>0</v>
      </c>
      <c r="AU133" s="769">
        <f t="shared" si="37"/>
        <v>0</v>
      </c>
      <c r="AV133" s="769">
        <f t="shared" si="37"/>
        <v>0</v>
      </c>
      <c r="AW133" s="769">
        <f t="shared" si="37"/>
        <v>0</v>
      </c>
      <c r="AX133" s="769">
        <f t="shared" si="37"/>
        <v>0</v>
      </c>
      <c r="AY133" s="769">
        <f t="shared" si="37"/>
        <v>0</v>
      </c>
      <c r="AZ133" s="769">
        <f t="shared" si="37"/>
        <v>0</v>
      </c>
      <c r="BA133" s="769">
        <f t="shared" si="37"/>
        <v>0</v>
      </c>
      <c r="BB133" s="769">
        <f t="shared" si="37"/>
        <v>0</v>
      </c>
      <c r="BC133" s="769">
        <f t="shared" si="37"/>
        <v>0</v>
      </c>
      <c r="BD133" s="769">
        <f t="shared" si="37"/>
        <v>0</v>
      </c>
      <c r="BE133" s="769">
        <f t="shared" si="37"/>
        <v>0</v>
      </c>
      <c r="BF133" s="769">
        <f t="shared" si="37"/>
        <v>0</v>
      </c>
      <c r="BG133" s="769">
        <f t="shared" si="37"/>
        <v>0</v>
      </c>
      <c r="BH133" s="769">
        <f t="shared" si="37"/>
        <v>0</v>
      </c>
    </row>
    <row r="134" spans="1:60" s="246" customFormat="1" ht="12.9" customHeight="1" x14ac:dyDescent="0.3">
      <c r="A134" s="769"/>
      <c r="B134" s="803"/>
      <c r="C134" s="804"/>
      <c r="D134" s="805"/>
      <c r="E134" s="769" t="str">
        <f t="shared" si="29"/>
        <v>Operating costs</v>
      </c>
      <c r="F134" s="769"/>
      <c r="G134" s="769" t="str">
        <f t="shared" si="30"/>
        <v>$ mn real</v>
      </c>
      <c r="H134" s="769"/>
      <c r="I134" s="769">
        <f t="shared" si="31"/>
        <v>2835.0000000000009</v>
      </c>
      <c r="J134" s="769"/>
      <c r="K134" s="769">
        <f t="shared" ref="K134:AP134" si="38" xml:space="preserve"> K116 / K130</f>
        <v>0</v>
      </c>
      <c r="L134" s="769">
        <f t="shared" si="38"/>
        <v>0</v>
      </c>
      <c r="M134" s="769">
        <f t="shared" si="38"/>
        <v>0</v>
      </c>
      <c r="N134" s="769">
        <f t="shared" si="38"/>
        <v>0</v>
      </c>
      <c r="O134" s="769">
        <f t="shared" si="38"/>
        <v>0</v>
      </c>
      <c r="P134" s="769">
        <f t="shared" si="38"/>
        <v>0</v>
      </c>
      <c r="Q134" s="769">
        <f t="shared" si="38"/>
        <v>0</v>
      </c>
      <c r="R134" s="769">
        <f t="shared" si="38"/>
        <v>0</v>
      </c>
      <c r="S134" s="769">
        <f t="shared" si="38"/>
        <v>0</v>
      </c>
      <c r="T134" s="769">
        <f t="shared" si="38"/>
        <v>88.410000000000011</v>
      </c>
      <c r="U134" s="769">
        <f t="shared" si="38"/>
        <v>94.710000000000008</v>
      </c>
      <c r="V134" s="769">
        <f t="shared" si="38"/>
        <v>94.710000000000008</v>
      </c>
      <c r="W134" s="769">
        <f t="shared" si="38"/>
        <v>94.710000000000008</v>
      </c>
      <c r="X134" s="769">
        <f t="shared" si="38"/>
        <v>94.710000000000008</v>
      </c>
      <c r="Y134" s="769">
        <f t="shared" si="38"/>
        <v>94.710000000000008</v>
      </c>
      <c r="Z134" s="769">
        <f t="shared" si="38"/>
        <v>94.710000000000008</v>
      </c>
      <c r="AA134" s="769">
        <f t="shared" si="38"/>
        <v>94.710000000000008</v>
      </c>
      <c r="AB134" s="769">
        <f t="shared" si="38"/>
        <v>94.710000000000022</v>
      </c>
      <c r="AC134" s="769">
        <f t="shared" si="38"/>
        <v>94.710000000000008</v>
      </c>
      <c r="AD134" s="769">
        <f t="shared" si="38"/>
        <v>94.710000000000008</v>
      </c>
      <c r="AE134" s="769">
        <f t="shared" si="38"/>
        <v>94.710000000000008</v>
      </c>
      <c r="AF134" s="769">
        <f t="shared" si="38"/>
        <v>94.710000000000008</v>
      </c>
      <c r="AG134" s="769">
        <f t="shared" si="38"/>
        <v>94.710000000000008</v>
      </c>
      <c r="AH134" s="769">
        <f t="shared" si="38"/>
        <v>94.710000000000008</v>
      </c>
      <c r="AI134" s="769">
        <f t="shared" si="38"/>
        <v>94.710000000000008</v>
      </c>
      <c r="AJ134" s="769">
        <f t="shared" si="38"/>
        <v>94.710000000000008</v>
      </c>
      <c r="AK134" s="769">
        <f t="shared" si="38"/>
        <v>94.71</v>
      </c>
      <c r="AL134" s="769">
        <f t="shared" si="38"/>
        <v>94.710000000000008</v>
      </c>
      <c r="AM134" s="769">
        <f t="shared" si="38"/>
        <v>94.71</v>
      </c>
      <c r="AN134" s="769">
        <f t="shared" si="38"/>
        <v>94.710000000000008</v>
      </c>
      <c r="AO134" s="769">
        <f t="shared" si="38"/>
        <v>94.710000000000008</v>
      </c>
      <c r="AP134" s="769">
        <f t="shared" si="38"/>
        <v>94.710000000000008</v>
      </c>
      <c r="AQ134" s="769">
        <f t="shared" ref="AQ134:BH134" si="39" xml:space="preserve"> AQ116 / AQ130</f>
        <v>94.710000000000008</v>
      </c>
      <c r="AR134" s="769">
        <f t="shared" si="39"/>
        <v>94.710000000000008</v>
      </c>
      <c r="AS134" s="769">
        <f t="shared" si="39"/>
        <v>94.710000000000008</v>
      </c>
      <c r="AT134" s="769">
        <f t="shared" si="39"/>
        <v>94.710000000000008</v>
      </c>
      <c r="AU134" s="769">
        <f t="shared" si="39"/>
        <v>94.710000000000008</v>
      </c>
      <c r="AV134" s="769">
        <f t="shared" si="39"/>
        <v>94.710000000000008</v>
      </c>
      <c r="AW134" s="769">
        <f t="shared" si="39"/>
        <v>94.710000000000008</v>
      </c>
      <c r="AX134" s="769">
        <f t="shared" si="39"/>
        <v>0</v>
      </c>
      <c r="AY134" s="769">
        <f t="shared" si="39"/>
        <v>0</v>
      </c>
      <c r="AZ134" s="769">
        <f t="shared" si="39"/>
        <v>0</v>
      </c>
      <c r="BA134" s="769">
        <f t="shared" si="39"/>
        <v>0</v>
      </c>
      <c r="BB134" s="769">
        <f t="shared" si="39"/>
        <v>0</v>
      </c>
      <c r="BC134" s="769">
        <f t="shared" si="39"/>
        <v>0</v>
      </c>
      <c r="BD134" s="769">
        <f t="shared" si="39"/>
        <v>0</v>
      </c>
      <c r="BE134" s="769">
        <f t="shared" si="39"/>
        <v>0</v>
      </c>
      <c r="BF134" s="769">
        <f t="shared" si="39"/>
        <v>0</v>
      </c>
      <c r="BG134" s="769">
        <f t="shared" si="39"/>
        <v>0</v>
      </c>
      <c r="BH134" s="769">
        <f t="shared" si="39"/>
        <v>0</v>
      </c>
    </row>
    <row r="135" spans="1:60" s="246" customFormat="1" ht="12.9" customHeight="1" x14ac:dyDescent="0.3">
      <c r="A135" s="769"/>
      <c r="B135" s="803"/>
      <c r="C135" s="804"/>
      <c r="D135" s="805"/>
      <c r="E135" s="769" t="str">
        <f t="shared" si="29"/>
        <v>Decommissioning costs</v>
      </c>
      <c r="F135" s="769"/>
      <c r="G135" s="769" t="str">
        <f t="shared" si="30"/>
        <v>$ mn real</v>
      </c>
      <c r="H135" s="769"/>
      <c r="I135" s="769">
        <f t="shared" si="31"/>
        <v>453.59999999999997</v>
      </c>
      <c r="J135" s="769"/>
      <c r="K135" s="769">
        <f t="shared" ref="K135:AP135" si="40" xml:space="preserve"> K117 / K130</f>
        <v>0</v>
      </c>
      <c r="L135" s="769">
        <f t="shared" si="40"/>
        <v>0</v>
      </c>
      <c r="M135" s="769">
        <f t="shared" si="40"/>
        <v>0</v>
      </c>
      <c r="N135" s="769">
        <f t="shared" si="40"/>
        <v>0</v>
      </c>
      <c r="O135" s="769">
        <f t="shared" si="40"/>
        <v>0</v>
      </c>
      <c r="P135" s="769">
        <f t="shared" si="40"/>
        <v>0</v>
      </c>
      <c r="Q135" s="769">
        <f t="shared" si="40"/>
        <v>0</v>
      </c>
      <c r="R135" s="769">
        <f t="shared" si="40"/>
        <v>0</v>
      </c>
      <c r="S135" s="769">
        <f t="shared" si="40"/>
        <v>0</v>
      </c>
      <c r="T135" s="769">
        <f t="shared" si="40"/>
        <v>0</v>
      </c>
      <c r="U135" s="769">
        <f t="shared" si="40"/>
        <v>0</v>
      </c>
      <c r="V135" s="769">
        <f t="shared" si="40"/>
        <v>0</v>
      </c>
      <c r="W135" s="769">
        <f t="shared" si="40"/>
        <v>0</v>
      </c>
      <c r="X135" s="769">
        <f t="shared" si="40"/>
        <v>0</v>
      </c>
      <c r="Y135" s="769">
        <f t="shared" si="40"/>
        <v>0</v>
      </c>
      <c r="Z135" s="769">
        <f t="shared" si="40"/>
        <v>0</v>
      </c>
      <c r="AA135" s="769">
        <f t="shared" si="40"/>
        <v>0</v>
      </c>
      <c r="AB135" s="769">
        <f t="shared" si="40"/>
        <v>0</v>
      </c>
      <c r="AC135" s="769">
        <f t="shared" si="40"/>
        <v>0</v>
      </c>
      <c r="AD135" s="769">
        <f t="shared" si="40"/>
        <v>0</v>
      </c>
      <c r="AE135" s="769">
        <f t="shared" si="40"/>
        <v>0</v>
      </c>
      <c r="AF135" s="769">
        <f t="shared" si="40"/>
        <v>0</v>
      </c>
      <c r="AG135" s="769">
        <f t="shared" si="40"/>
        <v>0</v>
      </c>
      <c r="AH135" s="769">
        <f t="shared" si="40"/>
        <v>0</v>
      </c>
      <c r="AI135" s="769">
        <f t="shared" si="40"/>
        <v>0</v>
      </c>
      <c r="AJ135" s="769">
        <f t="shared" si="40"/>
        <v>0</v>
      </c>
      <c r="AK135" s="769">
        <f t="shared" si="40"/>
        <v>0</v>
      </c>
      <c r="AL135" s="769">
        <f t="shared" si="40"/>
        <v>0</v>
      </c>
      <c r="AM135" s="769">
        <f t="shared" si="40"/>
        <v>0</v>
      </c>
      <c r="AN135" s="769">
        <f t="shared" si="40"/>
        <v>0</v>
      </c>
      <c r="AO135" s="769">
        <f t="shared" si="40"/>
        <v>0</v>
      </c>
      <c r="AP135" s="769">
        <f t="shared" si="40"/>
        <v>0</v>
      </c>
      <c r="AQ135" s="769">
        <f t="shared" ref="AQ135:BH135" si="41" xml:space="preserve"> AQ117 / AQ130</f>
        <v>0</v>
      </c>
      <c r="AR135" s="769">
        <f t="shared" si="41"/>
        <v>0</v>
      </c>
      <c r="AS135" s="769">
        <f t="shared" si="41"/>
        <v>0</v>
      </c>
      <c r="AT135" s="769">
        <f t="shared" si="41"/>
        <v>0</v>
      </c>
      <c r="AU135" s="769">
        <f t="shared" si="41"/>
        <v>0</v>
      </c>
      <c r="AV135" s="769">
        <f t="shared" si="41"/>
        <v>0</v>
      </c>
      <c r="AW135" s="769">
        <f t="shared" si="41"/>
        <v>0</v>
      </c>
      <c r="AX135" s="769">
        <f t="shared" si="41"/>
        <v>453.59999999999997</v>
      </c>
      <c r="AY135" s="769">
        <f t="shared" si="41"/>
        <v>0</v>
      </c>
      <c r="AZ135" s="769">
        <f t="shared" si="41"/>
        <v>0</v>
      </c>
      <c r="BA135" s="769">
        <f t="shared" si="41"/>
        <v>0</v>
      </c>
      <c r="BB135" s="769">
        <f t="shared" si="41"/>
        <v>0</v>
      </c>
      <c r="BC135" s="769">
        <f t="shared" si="41"/>
        <v>0</v>
      </c>
      <c r="BD135" s="769">
        <f t="shared" si="41"/>
        <v>0</v>
      </c>
      <c r="BE135" s="769">
        <f t="shared" si="41"/>
        <v>0</v>
      </c>
      <c r="BF135" s="769">
        <f t="shared" si="41"/>
        <v>0</v>
      </c>
      <c r="BG135" s="769">
        <f t="shared" si="41"/>
        <v>0</v>
      </c>
      <c r="BH135" s="769">
        <f t="shared" si="41"/>
        <v>0</v>
      </c>
    </row>
    <row r="136" spans="1:60" s="246" customFormat="1" ht="12.9" customHeight="1" x14ac:dyDescent="0.3">
      <c r="A136" s="769"/>
      <c r="B136" s="803"/>
      <c r="C136" s="804"/>
      <c r="D136" s="805"/>
      <c r="E136" s="769" t="str">
        <f t="shared" si="29"/>
        <v>Net Decommissioning Fund payments - NEG</v>
      </c>
      <c r="F136" s="769"/>
      <c r="G136" s="769" t="str">
        <f t="shared" si="30"/>
        <v>$ mn real</v>
      </c>
      <c r="H136" s="769"/>
      <c r="I136" s="769">
        <f t="shared" si="31"/>
        <v>56.331089237388767</v>
      </c>
      <c r="J136" s="769"/>
      <c r="K136" s="769">
        <f t="shared" ref="K136:AP136" si="42" xml:space="preserve"> K118 / K130</f>
        <v>0</v>
      </c>
      <c r="L136" s="769">
        <f t="shared" si="42"/>
        <v>0</v>
      </c>
      <c r="M136" s="769">
        <f t="shared" si="42"/>
        <v>0</v>
      </c>
      <c r="N136" s="769">
        <f t="shared" si="42"/>
        <v>0</v>
      </c>
      <c r="O136" s="769">
        <f t="shared" si="42"/>
        <v>0</v>
      </c>
      <c r="P136" s="769">
        <f t="shared" si="42"/>
        <v>0</v>
      </c>
      <c r="Q136" s="769">
        <f t="shared" si="42"/>
        <v>0</v>
      </c>
      <c r="R136" s="769">
        <f t="shared" si="42"/>
        <v>0</v>
      </c>
      <c r="S136" s="769">
        <f t="shared" si="42"/>
        <v>0</v>
      </c>
      <c r="T136" s="769">
        <f t="shared" si="42"/>
        <v>0</v>
      </c>
      <c r="U136" s="769">
        <f t="shared" si="42"/>
        <v>0</v>
      </c>
      <c r="V136" s="769">
        <f t="shared" si="42"/>
        <v>0</v>
      </c>
      <c r="W136" s="769">
        <f t="shared" si="42"/>
        <v>0</v>
      </c>
      <c r="X136" s="769">
        <f t="shared" si="42"/>
        <v>0</v>
      </c>
      <c r="Y136" s="769">
        <f t="shared" si="42"/>
        <v>0</v>
      </c>
      <c r="Z136" s="769">
        <f t="shared" si="42"/>
        <v>0</v>
      </c>
      <c r="AA136" s="769">
        <f t="shared" si="42"/>
        <v>0</v>
      </c>
      <c r="AB136" s="769">
        <f t="shared" si="42"/>
        <v>0</v>
      </c>
      <c r="AC136" s="769">
        <f t="shared" si="42"/>
        <v>0</v>
      </c>
      <c r="AD136" s="769">
        <f t="shared" si="42"/>
        <v>0</v>
      </c>
      <c r="AE136" s="769">
        <f t="shared" si="42"/>
        <v>0</v>
      </c>
      <c r="AF136" s="769">
        <f t="shared" si="42"/>
        <v>0</v>
      </c>
      <c r="AG136" s="769">
        <f t="shared" si="42"/>
        <v>0</v>
      </c>
      <c r="AH136" s="769">
        <f t="shared" si="42"/>
        <v>0</v>
      </c>
      <c r="AI136" s="769">
        <f t="shared" si="42"/>
        <v>43.606134161701746</v>
      </c>
      <c r="AJ136" s="769">
        <f t="shared" si="42"/>
        <v>42.739108726427801</v>
      </c>
      <c r="AK136" s="769">
        <f t="shared" si="42"/>
        <v>41.862752022047822</v>
      </c>
      <c r="AL136" s="769">
        <f t="shared" si="42"/>
        <v>40.973365107975752</v>
      </c>
      <c r="AM136" s="769">
        <f t="shared" si="42"/>
        <v>40.066152531939693</v>
      </c>
      <c r="AN136" s="769">
        <f t="shared" si="42"/>
        <v>39.134727667281723</v>
      </c>
      <c r="AO136" s="769">
        <f t="shared" si="42"/>
        <v>38.170306292520635</v>
      </c>
      <c r="AP136" s="769">
        <f t="shared" si="42"/>
        <v>37.160319635368673</v>
      </c>
      <c r="AQ136" s="769">
        <f t="shared" ref="AQ136:BH136" si="43" xml:space="preserve"> AQ118 / AQ130</f>
        <v>36.085863186892993</v>
      </c>
      <c r="AR136" s="769">
        <f t="shared" si="43"/>
        <v>34.916577149773545</v>
      </c>
      <c r="AS136" s="769">
        <f t="shared" si="43"/>
        <v>33.599088005589174</v>
      </c>
      <c r="AT136" s="769">
        <f t="shared" si="43"/>
        <v>32.026078442251716</v>
      </c>
      <c r="AU136" s="769">
        <f t="shared" si="43"/>
        <v>29.927645516328301</v>
      </c>
      <c r="AV136" s="769">
        <f t="shared" si="43"/>
        <v>26.217055302443217</v>
      </c>
      <c r="AW136" s="769">
        <f t="shared" si="43"/>
        <v>0</v>
      </c>
      <c r="AX136" s="769">
        <f t="shared" si="43"/>
        <v>-460.15408451115417</v>
      </c>
      <c r="AY136" s="769">
        <f t="shared" si="43"/>
        <v>0</v>
      </c>
      <c r="AZ136" s="769">
        <f t="shared" si="43"/>
        <v>0</v>
      </c>
      <c r="BA136" s="769">
        <f t="shared" si="43"/>
        <v>0</v>
      </c>
      <c r="BB136" s="769">
        <f t="shared" si="43"/>
        <v>0</v>
      </c>
      <c r="BC136" s="769">
        <f t="shared" si="43"/>
        <v>0</v>
      </c>
      <c r="BD136" s="769">
        <f t="shared" si="43"/>
        <v>0</v>
      </c>
      <c r="BE136" s="769">
        <f t="shared" si="43"/>
        <v>0</v>
      </c>
      <c r="BF136" s="769">
        <f t="shared" si="43"/>
        <v>0</v>
      </c>
      <c r="BG136" s="769">
        <f t="shared" si="43"/>
        <v>0</v>
      </c>
      <c r="BH136" s="769">
        <f t="shared" si="43"/>
        <v>0</v>
      </c>
    </row>
    <row r="137" spans="1:60" s="240" customFormat="1" ht="12.9" customHeight="1" thickBot="1" x14ac:dyDescent="0.35">
      <c r="A137" s="570"/>
      <c r="B137" s="790"/>
      <c r="C137" s="791"/>
      <c r="D137" s="792"/>
      <c r="E137" s="799" t="s">
        <v>700</v>
      </c>
      <c r="F137" s="799"/>
      <c r="G137" s="799" t="s">
        <v>599</v>
      </c>
      <c r="H137" s="799"/>
      <c r="I137" s="799">
        <f t="shared" si="31"/>
        <v>6568.9310892373887</v>
      </c>
      <c r="J137" s="799"/>
      <c r="K137" s="799">
        <f t="shared" ref="K137:AP137" si="44" xml:space="preserve"> SUM(K131:K136)</f>
        <v>0</v>
      </c>
      <c r="L137" s="799">
        <f t="shared" si="44"/>
        <v>0</v>
      </c>
      <c r="M137" s="799">
        <f t="shared" si="44"/>
        <v>0</v>
      </c>
      <c r="N137" s="799">
        <f t="shared" si="44"/>
        <v>40</v>
      </c>
      <c r="O137" s="799">
        <f t="shared" si="44"/>
        <v>80</v>
      </c>
      <c r="P137" s="799">
        <f t="shared" si="44"/>
        <v>80</v>
      </c>
      <c r="Q137" s="799">
        <f t="shared" si="44"/>
        <v>604.80000000000007</v>
      </c>
      <c r="R137" s="799">
        <f t="shared" si="44"/>
        <v>907.19999999999993</v>
      </c>
      <c r="S137" s="799">
        <f t="shared" si="44"/>
        <v>907.19999999999993</v>
      </c>
      <c r="T137" s="799">
        <f t="shared" si="44"/>
        <v>693.21</v>
      </c>
      <c r="U137" s="799">
        <f t="shared" si="44"/>
        <v>94.710000000000008</v>
      </c>
      <c r="V137" s="799">
        <f t="shared" si="44"/>
        <v>94.710000000000008</v>
      </c>
      <c r="W137" s="799">
        <f t="shared" si="44"/>
        <v>94.710000000000008</v>
      </c>
      <c r="X137" s="799">
        <f t="shared" si="44"/>
        <v>94.710000000000008</v>
      </c>
      <c r="Y137" s="799">
        <f t="shared" si="44"/>
        <v>94.710000000000008</v>
      </c>
      <c r="Z137" s="799">
        <f t="shared" si="44"/>
        <v>94.710000000000008</v>
      </c>
      <c r="AA137" s="799">
        <f t="shared" si="44"/>
        <v>94.710000000000008</v>
      </c>
      <c r="AB137" s="799">
        <f t="shared" si="44"/>
        <v>94.710000000000022</v>
      </c>
      <c r="AC137" s="799">
        <f t="shared" si="44"/>
        <v>94.710000000000008</v>
      </c>
      <c r="AD137" s="799">
        <f t="shared" si="44"/>
        <v>94.710000000000008</v>
      </c>
      <c r="AE137" s="799">
        <f t="shared" si="44"/>
        <v>94.710000000000008</v>
      </c>
      <c r="AF137" s="799">
        <f t="shared" si="44"/>
        <v>94.710000000000008</v>
      </c>
      <c r="AG137" s="799">
        <f t="shared" si="44"/>
        <v>94.710000000000008</v>
      </c>
      <c r="AH137" s="799">
        <f t="shared" si="44"/>
        <v>94.710000000000008</v>
      </c>
      <c r="AI137" s="799">
        <f t="shared" si="44"/>
        <v>138.31613416170177</v>
      </c>
      <c r="AJ137" s="799">
        <f t="shared" si="44"/>
        <v>137.44910872642782</v>
      </c>
      <c r="AK137" s="799">
        <f t="shared" si="44"/>
        <v>136.57275202204781</v>
      </c>
      <c r="AL137" s="799">
        <f t="shared" si="44"/>
        <v>135.68336510797576</v>
      </c>
      <c r="AM137" s="799">
        <f t="shared" si="44"/>
        <v>134.77615253193969</v>
      </c>
      <c r="AN137" s="799">
        <f t="shared" si="44"/>
        <v>133.84472766728175</v>
      </c>
      <c r="AO137" s="799">
        <f t="shared" si="44"/>
        <v>132.88030629252063</v>
      </c>
      <c r="AP137" s="799">
        <f t="shared" si="44"/>
        <v>131.87031963536867</v>
      </c>
      <c r="AQ137" s="799">
        <f t="shared" ref="AQ137:BH137" si="45" xml:space="preserve"> SUM(AQ131:AQ136)</f>
        <v>130.795863186893</v>
      </c>
      <c r="AR137" s="799">
        <f t="shared" si="45"/>
        <v>129.62657714977354</v>
      </c>
      <c r="AS137" s="799">
        <f t="shared" si="45"/>
        <v>128.30908800558919</v>
      </c>
      <c r="AT137" s="799">
        <f t="shared" si="45"/>
        <v>126.73607844225172</v>
      </c>
      <c r="AU137" s="799">
        <f t="shared" si="45"/>
        <v>124.63764551632831</v>
      </c>
      <c r="AV137" s="799">
        <f t="shared" si="45"/>
        <v>120.92705530244322</v>
      </c>
      <c r="AW137" s="799">
        <f t="shared" si="45"/>
        <v>94.710000000000008</v>
      </c>
      <c r="AX137" s="799">
        <f t="shared" si="45"/>
        <v>-6.5540845111542012</v>
      </c>
      <c r="AY137" s="799">
        <f t="shared" si="45"/>
        <v>0</v>
      </c>
      <c r="AZ137" s="799">
        <f t="shared" si="45"/>
        <v>0</v>
      </c>
      <c r="BA137" s="799">
        <f t="shared" si="45"/>
        <v>0</v>
      </c>
      <c r="BB137" s="799">
        <f t="shared" si="45"/>
        <v>0</v>
      </c>
      <c r="BC137" s="799">
        <f t="shared" si="45"/>
        <v>0</v>
      </c>
      <c r="BD137" s="799">
        <f t="shared" si="45"/>
        <v>0</v>
      </c>
      <c r="BE137" s="799">
        <f t="shared" si="45"/>
        <v>0</v>
      </c>
      <c r="BF137" s="799">
        <f t="shared" si="45"/>
        <v>0</v>
      </c>
      <c r="BG137" s="799">
        <f t="shared" si="45"/>
        <v>0</v>
      </c>
      <c r="BH137" s="799">
        <f t="shared" si="45"/>
        <v>0</v>
      </c>
    </row>
    <row r="138" spans="1:60" s="241" customFormat="1" ht="12.9" customHeight="1" x14ac:dyDescent="0.3">
      <c r="A138" s="343"/>
      <c r="B138" s="471"/>
      <c r="C138" s="561"/>
      <c r="D138" s="627"/>
      <c r="E138" s="568" t="str">
        <f t="shared" ref="E138:E144" si="46" xml:space="preserve"> "Total " &amp; E131</f>
        <v>Total Exploration costs</v>
      </c>
      <c r="F138" s="568">
        <f t="shared" ref="F138:F144" si="47" xml:space="preserve"> SUM(K131:BH131)</f>
        <v>200</v>
      </c>
      <c r="G138" s="568" t="str">
        <f t="shared" ref="G138:G144" si="48">G131</f>
        <v>$ mn real</v>
      </c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3"/>
      <c r="T138" s="343"/>
      <c r="U138" s="343"/>
      <c r="V138" s="343"/>
      <c r="W138" s="343"/>
      <c r="X138" s="343"/>
      <c r="Y138" s="343"/>
      <c r="Z138" s="343"/>
      <c r="AA138" s="343"/>
      <c r="AB138" s="343"/>
      <c r="AC138" s="343"/>
      <c r="AD138" s="343"/>
      <c r="AE138" s="343"/>
      <c r="AF138" s="343"/>
      <c r="AG138" s="343"/>
      <c r="AH138" s="343"/>
      <c r="AI138" s="343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43"/>
      <c r="AY138" s="343"/>
      <c r="AZ138" s="343"/>
      <c r="BA138" s="343"/>
      <c r="BB138" s="343"/>
      <c r="BC138" s="343"/>
      <c r="BD138" s="343"/>
      <c r="BE138" s="343"/>
      <c r="BF138" s="343"/>
      <c r="BG138" s="343"/>
      <c r="BH138" s="343"/>
    </row>
    <row r="139" spans="1:60" s="241" customFormat="1" ht="12.9" customHeight="1" x14ac:dyDescent="0.3">
      <c r="A139" s="343"/>
      <c r="B139" s="471"/>
      <c r="C139" s="561"/>
      <c r="D139" s="627"/>
      <c r="E139" s="568" t="str">
        <f t="shared" si="46"/>
        <v>Total Development costs</v>
      </c>
      <c r="F139" s="568">
        <f t="shared" si="47"/>
        <v>3024</v>
      </c>
      <c r="G139" s="568" t="str">
        <f t="shared" si="48"/>
        <v>$ mn real</v>
      </c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3"/>
      <c r="T139" s="343"/>
      <c r="U139" s="343"/>
      <c r="V139" s="343"/>
      <c r="W139" s="343"/>
      <c r="X139" s="343"/>
      <c r="Y139" s="343"/>
      <c r="Z139" s="343"/>
      <c r="AA139" s="343"/>
      <c r="AB139" s="343"/>
      <c r="AC139" s="343"/>
      <c r="AD139" s="343"/>
      <c r="AE139" s="343"/>
      <c r="AF139" s="343"/>
      <c r="AG139" s="343"/>
      <c r="AH139" s="343"/>
      <c r="AI139" s="343"/>
      <c r="AJ139" s="343"/>
      <c r="AK139" s="343"/>
      <c r="AL139" s="343"/>
      <c r="AM139" s="343"/>
      <c r="AN139" s="343"/>
      <c r="AO139" s="343"/>
      <c r="AP139" s="343"/>
      <c r="AQ139" s="343"/>
      <c r="AR139" s="343"/>
      <c r="AS139" s="343"/>
      <c r="AT139" s="343"/>
      <c r="AU139" s="343"/>
      <c r="AV139" s="343"/>
      <c r="AW139" s="343"/>
      <c r="AX139" s="343"/>
      <c r="AY139" s="343"/>
      <c r="AZ139" s="343"/>
      <c r="BA139" s="343"/>
      <c r="BB139" s="343"/>
      <c r="BC139" s="343"/>
      <c r="BD139" s="343"/>
      <c r="BE139" s="343"/>
      <c r="BF139" s="343"/>
      <c r="BG139" s="343"/>
      <c r="BH139" s="343"/>
    </row>
    <row r="140" spans="1:60" s="241" customFormat="1" ht="12.9" customHeight="1" x14ac:dyDescent="0.3">
      <c r="A140" s="343"/>
      <c r="B140" s="471"/>
      <c r="C140" s="561"/>
      <c r="D140" s="627"/>
      <c r="E140" s="568" t="str">
        <f t="shared" si="46"/>
        <v>Total Sustaining capital costs</v>
      </c>
      <c r="F140" s="568">
        <f t="shared" si="47"/>
        <v>0</v>
      </c>
      <c r="G140" s="568" t="str">
        <f t="shared" si="48"/>
        <v>$ mn real</v>
      </c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3"/>
      <c r="T140" s="343"/>
      <c r="U140" s="343"/>
      <c r="V140" s="343"/>
      <c r="W140" s="343"/>
      <c r="X140" s="343"/>
      <c r="Y140" s="343"/>
      <c r="Z140" s="343"/>
      <c r="AA140" s="343"/>
      <c r="AB140" s="343"/>
      <c r="AC140" s="343"/>
      <c r="AD140" s="343"/>
      <c r="AE140" s="343"/>
      <c r="AF140" s="343"/>
      <c r="AG140" s="343"/>
      <c r="AH140" s="343"/>
      <c r="AI140" s="343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43"/>
      <c r="AY140" s="343"/>
      <c r="AZ140" s="343"/>
      <c r="BA140" s="343"/>
      <c r="BB140" s="343"/>
      <c r="BC140" s="343"/>
      <c r="BD140" s="343"/>
      <c r="BE140" s="343"/>
      <c r="BF140" s="343"/>
      <c r="BG140" s="343"/>
      <c r="BH140" s="343"/>
    </row>
    <row r="141" spans="1:60" s="241" customFormat="1" ht="12.9" customHeight="1" x14ac:dyDescent="0.3">
      <c r="A141" s="343"/>
      <c r="B141" s="471"/>
      <c r="C141" s="561"/>
      <c r="D141" s="627"/>
      <c r="E141" s="568" t="str">
        <f t="shared" si="46"/>
        <v>Total Operating costs</v>
      </c>
      <c r="F141" s="568">
        <f t="shared" si="47"/>
        <v>2835.0000000000009</v>
      </c>
      <c r="G141" s="568" t="str">
        <f t="shared" si="48"/>
        <v>$ mn real</v>
      </c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3"/>
      <c r="T141" s="343"/>
      <c r="U141" s="343"/>
      <c r="V141" s="343"/>
      <c r="W141" s="343"/>
      <c r="X141" s="343"/>
      <c r="Y141" s="343"/>
      <c r="Z141" s="343"/>
      <c r="AA141" s="343"/>
      <c r="AB141" s="343"/>
      <c r="AC141" s="343"/>
      <c r="AD141" s="343"/>
      <c r="AE141" s="343"/>
      <c r="AF141" s="343"/>
      <c r="AG141" s="343"/>
      <c r="AH141" s="343"/>
      <c r="AI141" s="343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43"/>
      <c r="AY141" s="343"/>
      <c r="AZ141" s="343"/>
      <c r="BA141" s="343"/>
      <c r="BB141" s="343"/>
      <c r="BC141" s="343"/>
      <c r="BD141" s="343"/>
      <c r="BE141" s="343"/>
      <c r="BF141" s="343"/>
      <c r="BG141" s="343"/>
      <c r="BH141" s="343"/>
    </row>
    <row r="142" spans="1:60" s="241" customFormat="1" ht="12.9" customHeight="1" x14ac:dyDescent="0.3">
      <c r="A142" s="343"/>
      <c r="B142" s="471"/>
      <c r="C142" s="561"/>
      <c r="D142" s="627"/>
      <c r="E142" s="568" t="str">
        <f t="shared" si="46"/>
        <v>Total Decommissioning costs</v>
      </c>
      <c r="F142" s="568">
        <f t="shared" si="47"/>
        <v>453.59999999999997</v>
      </c>
      <c r="G142" s="568" t="str">
        <f t="shared" si="48"/>
        <v>$ mn real</v>
      </c>
      <c r="H142" s="343"/>
      <c r="I142" s="343"/>
      <c r="J142" s="343"/>
      <c r="K142" s="343"/>
      <c r="L142" s="343"/>
      <c r="M142" s="343"/>
      <c r="N142" s="343"/>
      <c r="O142" s="343"/>
      <c r="P142" s="343"/>
      <c r="Q142" s="343"/>
      <c r="R142" s="343"/>
      <c r="S142" s="343"/>
      <c r="T142" s="343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  <c r="AS142" s="343"/>
      <c r="AT142" s="343"/>
      <c r="AU142" s="343"/>
      <c r="AV142" s="343"/>
      <c r="AW142" s="343"/>
      <c r="AX142" s="343"/>
      <c r="AY142" s="343"/>
      <c r="AZ142" s="343"/>
      <c r="BA142" s="343"/>
      <c r="BB142" s="343"/>
      <c r="BC142" s="343"/>
      <c r="BD142" s="343"/>
      <c r="BE142" s="343"/>
      <c r="BF142" s="343"/>
      <c r="BG142" s="343"/>
      <c r="BH142" s="343"/>
    </row>
    <row r="143" spans="1:60" s="241" customFormat="1" ht="12.9" customHeight="1" x14ac:dyDescent="0.3">
      <c r="A143" s="343"/>
      <c r="B143" s="471"/>
      <c r="C143" s="561"/>
      <c r="D143" s="627"/>
      <c r="E143" s="568" t="str">
        <f t="shared" si="46"/>
        <v>Total Net Decommissioning Fund payments - NEG</v>
      </c>
      <c r="F143" s="568">
        <f t="shared" si="47"/>
        <v>56.331089237388767</v>
      </c>
      <c r="G143" s="568" t="str">
        <f t="shared" si="48"/>
        <v>$ mn real</v>
      </c>
      <c r="H143" s="343"/>
      <c r="I143" s="343"/>
      <c r="J143" s="343"/>
      <c r="K143" s="343"/>
      <c r="L143" s="343"/>
      <c r="M143" s="343"/>
      <c r="N143" s="343"/>
      <c r="O143" s="343"/>
      <c r="P143" s="343"/>
      <c r="Q143" s="343"/>
      <c r="R143" s="343"/>
      <c r="S143" s="343"/>
      <c r="T143" s="343"/>
      <c r="U143" s="343"/>
      <c r="V143" s="343"/>
      <c r="W143" s="343"/>
      <c r="X143" s="343"/>
      <c r="Y143" s="343"/>
      <c r="Z143" s="343"/>
      <c r="AA143" s="343"/>
      <c r="AB143" s="343"/>
      <c r="AC143" s="343"/>
      <c r="AD143" s="343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</row>
    <row r="144" spans="1:60" s="241" customFormat="1" ht="12.9" customHeight="1" x14ac:dyDescent="0.3">
      <c r="A144" s="343"/>
      <c r="B144" s="471"/>
      <c r="C144" s="561"/>
      <c r="D144" s="627"/>
      <c r="E144" s="568" t="str">
        <f t="shared" si="46"/>
        <v>Total Project costs inc. DF</v>
      </c>
      <c r="F144" s="568">
        <f t="shared" si="47"/>
        <v>6568.9310892373887</v>
      </c>
      <c r="G144" s="568" t="str">
        <f t="shared" si="48"/>
        <v>$ mn real</v>
      </c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3"/>
      <c r="T144" s="343"/>
      <c r="U144" s="343"/>
      <c r="V144" s="343"/>
      <c r="W144" s="343"/>
      <c r="X144" s="343"/>
      <c r="Y144" s="343"/>
      <c r="Z144" s="343"/>
      <c r="AA144" s="343"/>
      <c r="AB144" s="343"/>
      <c r="AC144" s="343"/>
      <c r="AD144" s="343"/>
      <c r="AE144" s="343"/>
      <c r="AF144" s="343"/>
      <c r="AG144" s="343"/>
      <c r="AH144" s="343"/>
      <c r="AI144" s="343"/>
      <c r="AJ144" s="343"/>
      <c r="AK144" s="343"/>
      <c r="AL144" s="343"/>
      <c r="AM144" s="343"/>
      <c r="AN144" s="343"/>
      <c r="AO144" s="343"/>
      <c r="AP144" s="343"/>
      <c r="AQ144" s="343"/>
      <c r="AR144" s="343"/>
      <c r="AS144" s="343"/>
      <c r="AT144" s="343"/>
      <c r="AU144" s="343"/>
      <c r="AV144" s="343"/>
      <c r="AW144" s="343"/>
      <c r="AX144" s="343"/>
      <c r="AY144" s="343"/>
      <c r="AZ144" s="343"/>
      <c r="BA144" s="343"/>
      <c r="BB144" s="343"/>
      <c r="BC144" s="343"/>
      <c r="BD144" s="343"/>
      <c r="BE144" s="343"/>
      <c r="BF144" s="343"/>
      <c r="BG144" s="343"/>
      <c r="BH144" s="343"/>
    </row>
    <row r="145" spans="1:60" s="240" customFormat="1" ht="12.9" customHeight="1" x14ac:dyDescent="0.3">
      <c r="A145" s="570"/>
      <c r="B145" s="790"/>
      <c r="C145" s="791"/>
      <c r="D145" s="792"/>
      <c r="E145" s="570"/>
      <c r="F145" s="570"/>
      <c r="G145" s="570"/>
      <c r="H145" s="570"/>
      <c r="I145" s="570"/>
      <c r="J145" s="570"/>
      <c r="K145" s="570"/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70"/>
      <c r="AH145" s="570"/>
      <c r="AI145" s="570"/>
      <c r="AJ145" s="570"/>
      <c r="AK145" s="570"/>
      <c r="AL145" s="570"/>
      <c r="AM145" s="570"/>
      <c r="AN145" s="570"/>
      <c r="AO145" s="570"/>
      <c r="AP145" s="570"/>
      <c r="AQ145" s="570"/>
      <c r="AR145" s="570"/>
      <c r="AS145" s="570"/>
      <c r="AT145" s="570"/>
      <c r="AU145" s="570"/>
      <c r="AV145" s="570"/>
      <c r="AW145" s="570"/>
      <c r="AX145" s="570"/>
      <c r="AY145" s="570"/>
      <c r="AZ145" s="570"/>
      <c r="BA145" s="570"/>
      <c r="BB145" s="570"/>
      <c r="BC145" s="570"/>
      <c r="BD145" s="570"/>
      <c r="BE145" s="570"/>
      <c r="BF145" s="570"/>
      <c r="BG145" s="570"/>
      <c r="BH145" s="570"/>
    </row>
    <row r="146" spans="1:60" ht="12.9" customHeight="1" x14ac:dyDescent="0.3">
      <c r="A146" s="570"/>
      <c r="B146" s="790"/>
      <c r="C146" s="791" t="s">
        <v>851</v>
      </c>
      <c r="D146" s="792"/>
      <c r="E146" s="790"/>
      <c r="F146" s="790"/>
      <c r="G146" s="790"/>
      <c r="H146" s="790"/>
      <c r="I146" s="790"/>
      <c r="J146" s="790"/>
      <c r="K146" s="790"/>
      <c r="L146" s="790"/>
      <c r="M146" s="790"/>
      <c r="N146" s="790"/>
      <c r="O146" s="790"/>
      <c r="P146" s="790"/>
      <c r="Q146" s="790"/>
      <c r="R146" s="790"/>
      <c r="S146" s="790"/>
      <c r="T146" s="790"/>
      <c r="U146" s="790"/>
      <c r="V146" s="790"/>
      <c r="W146" s="790"/>
      <c r="X146" s="790"/>
      <c r="Y146" s="790"/>
      <c r="Z146" s="790"/>
      <c r="AA146" s="790"/>
      <c r="AB146" s="790"/>
      <c r="AC146" s="790"/>
      <c r="AD146" s="790"/>
      <c r="AE146" s="790"/>
      <c r="AF146" s="790"/>
      <c r="AG146" s="790"/>
      <c r="AH146" s="790"/>
      <c r="AI146" s="790"/>
      <c r="AJ146" s="790"/>
      <c r="AK146" s="790"/>
      <c r="AL146" s="790"/>
      <c r="AM146" s="790"/>
      <c r="AN146" s="790"/>
      <c r="AO146" s="790"/>
      <c r="AP146" s="790"/>
      <c r="AQ146" s="790"/>
      <c r="AR146" s="790"/>
      <c r="AS146" s="790"/>
      <c r="AT146" s="790"/>
      <c r="AU146" s="790"/>
      <c r="AV146" s="790"/>
      <c r="AW146" s="790"/>
      <c r="AX146" s="790"/>
      <c r="AY146" s="790"/>
      <c r="AZ146" s="790"/>
      <c r="BA146" s="790"/>
      <c r="BB146" s="790"/>
      <c r="BC146" s="790"/>
      <c r="BD146" s="790"/>
      <c r="BE146" s="790"/>
      <c r="BF146" s="790"/>
      <c r="BG146" s="790"/>
      <c r="BH146" s="790"/>
    </row>
    <row r="147" spans="1:60" s="240" customFormat="1" ht="12.9" customHeight="1" x14ac:dyDescent="0.3">
      <c r="A147" s="570"/>
      <c r="B147" s="790"/>
      <c r="C147" s="791"/>
      <c r="D147" s="792"/>
      <c r="E147" s="756" t="str">
        <f xml:space="preserve"> Stage1!E$61</f>
        <v>Total Gas production - Btu, before ELT</v>
      </c>
      <c r="F147" s="756">
        <f xml:space="preserve"> Stage1!F$61</f>
        <v>3075.0000000000014</v>
      </c>
      <c r="G147" s="756" t="str">
        <f xml:space="preserve"> Stage1!G$61</f>
        <v>Tbtu</v>
      </c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  <c r="X147" s="756"/>
      <c r="Y147" s="756"/>
      <c r="Z147" s="756"/>
      <c r="AA147" s="756"/>
      <c r="AB147" s="756"/>
      <c r="AC147" s="756"/>
      <c r="AD147" s="756"/>
      <c r="AE147" s="756"/>
      <c r="AF147" s="756"/>
      <c r="AG147" s="756"/>
      <c r="AH147" s="756"/>
      <c r="AI147" s="756"/>
      <c r="AJ147" s="756"/>
      <c r="AK147" s="756"/>
      <c r="AL147" s="756"/>
      <c r="AM147" s="756"/>
      <c r="AN147" s="756"/>
      <c r="AO147" s="756"/>
      <c r="AP147" s="756"/>
      <c r="AQ147" s="756"/>
      <c r="AR147" s="756"/>
      <c r="AS147" s="756"/>
      <c r="AT147" s="756"/>
      <c r="AU147" s="756"/>
      <c r="AV147" s="756"/>
      <c r="AW147" s="756"/>
      <c r="AX147" s="756"/>
      <c r="AY147" s="756"/>
      <c r="AZ147" s="756"/>
      <c r="BA147" s="756"/>
      <c r="BB147" s="756"/>
      <c r="BC147" s="756"/>
      <c r="BD147" s="756"/>
      <c r="BE147" s="756"/>
      <c r="BF147" s="756"/>
      <c r="BG147" s="756"/>
      <c r="BH147" s="756"/>
    </row>
    <row r="148" spans="1:60" s="240" customFormat="1" ht="12.9" customHeight="1" x14ac:dyDescent="0.3">
      <c r="A148" s="570"/>
      <c r="B148" s="790"/>
      <c r="C148" s="791"/>
      <c r="D148" s="792"/>
      <c r="E148" s="570" t="str">
        <f t="shared" ref="E148:E153" si="49">E138</f>
        <v>Total Exploration costs</v>
      </c>
      <c r="F148" s="488">
        <f t="shared" ref="F148:F153" si="50" xml:space="preserve"> F138 / $F$147</f>
        <v>6.504065040650403E-2</v>
      </c>
      <c r="G148" s="570" t="s">
        <v>852</v>
      </c>
      <c r="H148" s="570"/>
      <c r="I148" s="570"/>
      <c r="J148" s="570"/>
      <c r="K148" s="570"/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  <c r="AF148" s="570"/>
      <c r="AG148" s="570"/>
      <c r="AH148" s="570"/>
      <c r="AI148" s="570"/>
      <c r="AJ148" s="570"/>
      <c r="AK148" s="570"/>
      <c r="AL148" s="570"/>
      <c r="AM148" s="570"/>
      <c r="AN148" s="570"/>
      <c r="AO148" s="570"/>
      <c r="AP148" s="570"/>
      <c r="AQ148" s="570"/>
      <c r="AR148" s="570"/>
      <c r="AS148" s="570"/>
      <c r="AT148" s="570"/>
      <c r="AU148" s="570"/>
      <c r="AV148" s="570"/>
      <c r="AW148" s="570"/>
      <c r="AX148" s="570"/>
      <c r="AY148" s="570"/>
      <c r="AZ148" s="570"/>
      <c r="BA148" s="570"/>
      <c r="BB148" s="570"/>
      <c r="BC148" s="570"/>
      <c r="BD148" s="570"/>
      <c r="BE148" s="570"/>
      <c r="BF148" s="570"/>
      <c r="BG148" s="570"/>
      <c r="BH148" s="570"/>
    </row>
    <row r="149" spans="1:60" s="240" customFormat="1" ht="12.9" customHeight="1" x14ac:dyDescent="0.3">
      <c r="A149" s="570"/>
      <c r="B149" s="790"/>
      <c r="C149" s="791"/>
      <c r="D149" s="792"/>
      <c r="E149" s="570" t="str">
        <f t="shared" si="49"/>
        <v>Total Development costs</v>
      </c>
      <c r="F149" s="488">
        <f t="shared" si="50"/>
        <v>0.983414634146341</v>
      </c>
      <c r="G149" s="570" t="s">
        <v>852</v>
      </c>
      <c r="H149" s="570"/>
      <c r="I149" s="570"/>
      <c r="J149" s="570"/>
      <c r="K149" s="570"/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  <c r="AF149" s="570"/>
      <c r="AG149" s="570"/>
      <c r="AH149" s="570"/>
      <c r="AI149" s="570"/>
      <c r="AJ149" s="570"/>
      <c r="AK149" s="570"/>
      <c r="AL149" s="570"/>
      <c r="AM149" s="570"/>
      <c r="AN149" s="570"/>
      <c r="AO149" s="570"/>
      <c r="AP149" s="570"/>
      <c r="AQ149" s="570"/>
      <c r="AR149" s="570"/>
      <c r="AS149" s="570"/>
      <c r="AT149" s="570"/>
      <c r="AU149" s="570"/>
      <c r="AV149" s="570"/>
      <c r="AW149" s="570"/>
      <c r="AX149" s="570"/>
      <c r="AY149" s="570"/>
      <c r="AZ149" s="570"/>
      <c r="BA149" s="570"/>
      <c r="BB149" s="570"/>
      <c r="BC149" s="570"/>
      <c r="BD149" s="570"/>
      <c r="BE149" s="570"/>
      <c r="BF149" s="570"/>
      <c r="BG149" s="570"/>
      <c r="BH149" s="570"/>
    </row>
    <row r="150" spans="1:60" s="240" customFormat="1" ht="12.9" customHeight="1" x14ac:dyDescent="0.3">
      <c r="A150" s="570"/>
      <c r="B150" s="790"/>
      <c r="C150" s="791"/>
      <c r="D150" s="792"/>
      <c r="E150" s="570" t="str">
        <f t="shared" si="49"/>
        <v>Total Sustaining capital costs</v>
      </c>
      <c r="F150" s="488">
        <f t="shared" si="50"/>
        <v>0</v>
      </c>
      <c r="G150" s="570" t="s">
        <v>852</v>
      </c>
      <c r="H150" s="570"/>
      <c r="I150" s="570"/>
      <c r="J150" s="570"/>
      <c r="K150" s="570"/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  <c r="AF150" s="570"/>
      <c r="AG150" s="570"/>
      <c r="AH150" s="570"/>
      <c r="AI150" s="570"/>
      <c r="AJ150" s="570"/>
      <c r="AK150" s="570"/>
      <c r="AL150" s="570"/>
      <c r="AM150" s="570"/>
      <c r="AN150" s="570"/>
      <c r="AO150" s="570"/>
      <c r="AP150" s="570"/>
      <c r="AQ150" s="570"/>
      <c r="AR150" s="570"/>
      <c r="AS150" s="570"/>
      <c r="AT150" s="570"/>
      <c r="AU150" s="570"/>
      <c r="AV150" s="570"/>
      <c r="AW150" s="570"/>
      <c r="AX150" s="570"/>
      <c r="AY150" s="570"/>
      <c r="AZ150" s="570"/>
      <c r="BA150" s="570"/>
      <c r="BB150" s="570"/>
      <c r="BC150" s="570"/>
      <c r="BD150" s="570"/>
      <c r="BE150" s="570"/>
      <c r="BF150" s="570"/>
      <c r="BG150" s="570"/>
      <c r="BH150" s="570"/>
    </row>
    <row r="151" spans="1:60" s="240" customFormat="1" ht="12.9" customHeight="1" x14ac:dyDescent="0.3">
      <c r="A151" s="570"/>
      <c r="B151" s="790"/>
      <c r="C151" s="791"/>
      <c r="D151" s="792"/>
      <c r="E151" s="570" t="str">
        <f t="shared" si="49"/>
        <v>Total Operating costs</v>
      </c>
      <c r="F151" s="488">
        <f t="shared" si="50"/>
        <v>0.92195121951219505</v>
      </c>
      <c r="G151" s="570" t="s">
        <v>852</v>
      </c>
      <c r="H151" s="570"/>
      <c r="I151" s="570"/>
      <c r="J151" s="570"/>
      <c r="K151" s="570"/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  <c r="AF151" s="570"/>
      <c r="AG151" s="570"/>
      <c r="AH151" s="570"/>
      <c r="AI151" s="570"/>
      <c r="AJ151" s="570"/>
      <c r="AK151" s="570"/>
      <c r="AL151" s="570"/>
      <c r="AM151" s="570"/>
      <c r="AN151" s="570"/>
      <c r="AO151" s="570"/>
      <c r="AP151" s="570"/>
      <c r="AQ151" s="570"/>
      <c r="AR151" s="570"/>
      <c r="AS151" s="570"/>
      <c r="AT151" s="570"/>
      <c r="AU151" s="570"/>
      <c r="AV151" s="570"/>
      <c r="AW151" s="570"/>
      <c r="AX151" s="570"/>
      <c r="AY151" s="570"/>
      <c r="AZ151" s="570"/>
      <c r="BA151" s="570"/>
      <c r="BB151" s="570"/>
      <c r="BC151" s="570"/>
      <c r="BD151" s="570"/>
      <c r="BE151" s="570"/>
      <c r="BF151" s="570"/>
      <c r="BG151" s="570"/>
      <c r="BH151" s="570"/>
    </row>
    <row r="152" spans="1:60" s="240" customFormat="1" ht="12.9" customHeight="1" x14ac:dyDescent="0.3">
      <c r="A152" s="570"/>
      <c r="B152" s="790"/>
      <c r="C152" s="791"/>
      <c r="D152" s="792"/>
      <c r="E152" s="570" t="str">
        <f t="shared" si="49"/>
        <v>Total Decommissioning costs</v>
      </c>
      <c r="F152" s="488">
        <f t="shared" si="50"/>
        <v>0.14751219512195116</v>
      </c>
      <c r="G152" s="570" t="s">
        <v>852</v>
      </c>
      <c r="H152" s="570"/>
      <c r="I152" s="570"/>
      <c r="J152" s="570"/>
      <c r="K152" s="570"/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  <c r="AF152" s="570"/>
      <c r="AG152" s="570"/>
      <c r="AH152" s="570"/>
      <c r="AI152" s="570"/>
      <c r="AJ152" s="570"/>
      <c r="AK152" s="570"/>
      <c r="AL152" s="570"/>
      <c r="AM152" s="570"/>
      <c r="AN152" s="570"/>
      <c r="AO152" s="570"/>
      <c r="AP152" s="570"/>
      <c r="AQ152" s="570"/>
      <c r="AR152" s="570"/>
      <c r="AS152" s="570"/>
      <c r="AT152" s="570"/>
      <c r="AU152" s="570"/>
      <c r="AV152" s="570"/>
      <c r="AW152" s="570"/>
      <c r="AX152" s="570"/>
      <c r="AY152" s="570"/>
      <c r="AZ152" s="570"/>
      <c r="BA152" s="570"/>
      <c r="BB152" s="570"/>
      <c r="BC152" s="570"/>
      <c r="BD152" s="570"/>
      <c r="BE152" s="570"/>
      <c r="BF152" s="570"/>
      <c r="BG152" s="570"/>
      <c r="BH152" s="570"/>
    </row>
    <row r="153" spans="1:60" s="240" customFormat="1" ht="12.9" customHeight="1" x14ac:dyDescent="0.3">
      <c r="A153" s="570"/>
      <c r="B153" s="790"/>
      <c r="C153" s="791"/>
      <c r="D153" s="792"/>
      <c r="E153" s="570" t="str">
        <f t="shared" si="49"/>
        <v>Total Net Decommissioning Fund payments - NEG</v>
      </c>
      <c r="F153" s="488">
        <f t="shared" si="50"/>
        <v>1.8319053410532925E-2</v>
      </c>
      <c r="G153" s="570" t="s">
        <v>852</v>
      </c>
      <c r="H153" s="570"/>
      <c r="I153" s="570"/>
      <c r="J153" s="570"/>
      <c r="K153" s="570"/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  <c r="AF153" s="570"/>
      <c r="AG153" s="570"/>
      <c r="AH153" s="570"/>
      <c r="AI153" s="570"/>
      <c r="AJ153" s="570"/>
      <c r="AK153" s="570"/>
      <c r="AL153" s="570"/>
      <c r="AM153" s="570"/>
      <c r="AN153" s="570"/>
      <c r="AO153" s="570"/>
      <c r="AP153" s="570"/>
      <c r="AQ153" s="570"/>
      <c r="AR153" s="570"/>
      <c r="AS153" s="570"/>
      <c r="AT153" s="570"/>
      <c r="AU153" s="570"/>
      <c r="AV153" s="570"/>
      <c r="AW153" s="570"/>
      <c r="AX153" s="570"/>
      <c r="AY153" s="570"/>
      <c r="AZ153" s="570"/>
      <c r="BA153" s="570"/>
      <c r="BB153" s="570"/>
      <c r="BC153" s="570"/>
      <c r="BD153" s="570"/>
      <c r="BE153" s="570"/>
      <c r="BF153" s="570"/>
      <c r="BG153" s="570"/>
      <c r="BH153" s="570"/>
    </row>
    <row r="154" spans="1:60" s="184" customFormat="1" ht="12.9" customHeight="1" x14ac:dyDescent="0.3">
      <c r="A154" s="570"/>
      <c r="B154" s="790"/>
      <c r="C154" s="791"/>
      <c r="D154" s="792"/>
      <c r="E154" s="343" t="str">
        <f xml:space="preserve"> "Total " &amp; E147</f>
        <v>Total Total Gas production - Btu, before ELT</v>
      </c>
      <c r="F154" s="488">
        <f>SUM(F148:F153)</f>
        <v>2.1362377525975242</v>
      </c>
      <c r="G154" s="570" t="s">
        <v>852</v>
      </c>
      <c r="H154" s="570"/>
      <c r="I154" s="570"/>
      <c r="J154" s="570"/>
      <c r="K154" s="570"/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  <c r="AF154" s="570"/>
      <c r="AG154" s="570"/>
      <c r="AH154" s="570"/>
      <c r="AI154" s="570"/>
      <c r="AJ154" s="570"/>
      <c r="AK154" s="570"/>
      <c r="AL154" s="570"/>
      <c r="AM154" s="570"/>
      <c r="AN154" s="570"/>
      <c r="AO154" s="570"/>
      <c r="AP154" s="570"/>
      <c r="AQ154" s="570"/>
      <c r="AR154" s="570"/>
      <c r="AS154" s="570"/>
      <c r="AT154" s="570"/>
      <c r="AU154" s="570"/>
      <c r="AV154" s="570"/>
      <c r="AW154" s="570"/>
      <c r="AX154" s="570"/>
      <c r="AY154" s="570"/>
      <c r="AZ154" s="570"/>
      <c r="BA154" s="570"/>
      <c r="BB154" s="570"/>
      <c r="BC154" s="570"/>
      <c r="BD154" s="570"/>
      <c r="BE154" s="570"/>
      <c r="BF154" s="570"/>
      <c r="BG154" s="570"/>
      <c r="BH154" s="570"/>
    </row>
    <row r="155" spans="1:60" s="240" customFormat="1" ht="12.9" customHeight="1" x14ac:dyDescent="0.3">
      <c r="A155" s="570"/>
      <c r="B155" s="790"/>
      <c r="C155" s="791"/>
      <c r="D155" s="792"/>
      <c r="E155" s="570"/>
      <c r="F155" s="570"/>
      <c r="G155" s="570"/>
      <c r="H155" s="570"/>
      <c r="I155" s="570"/>
      <c r="J155" s="570"/>
      <c r="K155" s="570"/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  <c r="AF155" s="570"/>
      <c r="AG155" s="570"/>
      <c r="AH155" s="570"/>
      <c r="AI155" s="570"/>
      <c r="AJ155" s="570"/>
      <c r="AK155" s="570"/>
      <c r="AL155" s="570"/>
      <c r="AM155" s="570"/>
      <c r="AN155" s="570"/>
      <c r="AO155" s="570"/>
      <c r="AP155" s="570"/>
      <c r="AQ155" s="570"/>
      <c r="AR155" s="570"/>
      <c r="AS155" s="570"/>
      <c r="AT155" s="570"/>
      <c r="AU155" s="570"/>
      <c r="AV155" s="570"/>
      <c r="AW155" s="570"/>
      <c r="AX155" s="570"/>
      <c r="AY155" s="570"/>
      <c r="AZ155" s="570"/>
      <c r="BA155" s="570"/>
      <c r="BB155" s="570"/>
      <c r="BC155" s="570"/>
      <c r="BD155" s="570"/>
      <c r="BE155" s="570"/>
      <c r="BF155" s="570"/>
      <c r="BG155" s="570"/>
      <c r="BH155" s="570"/>
    </row>
    <row r="156" spans="1:60" s="240" customFormat="1" ht="12.9" customHeight="1" x14ac:dyDescent="0.3">
      <c r="A156" s="570"/>
      <c r="B156" s="790" t="s">
        <v>853</v>
      </c>
      <c r="C156" s="791"/>
      <c r="D156" s="792"/>
      <c r="E156" s="570"/>
      <c r="F156" s="570"/>
      <c r="G156" s="570"/>
      <c r="H156" s="570"/>
      <c r="I156" s="570"/>
      <c r="J156" s="570"/>
      <c r="K156" s="570"/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  <c r="AF156" s="570"/>
      <c r="AG156" s="570"/>
      <c r="AH156" s="570"/>
      <c r="AI156" s="570"/>
      <c r="AJ156" s="570"/>
      <c r="AK156" s="570"/>
      <c r="AL156" s="570"/>
      <c r="AM156" s="570"/>
      <c r="AN156" s="570"/>
      <c r="AO156" s="570"/>
      <c r="AP156" s="570"/>
      <c r="AQ156" s="570"/>
      <c r="AR156" s="570"/>
      <c r="AS156" s="570"/>
      <c r="AT156" s="570"/>
      <c r="AU156" s="570"/>
      <c r="AV156" s="570"/>
      <c r="AW156" s="570"/>
      <c r="AX156" s="570"/>
      <c r="AY156" s="570"/>
      <c r="AZ156" s="570"/>
      <c r="BA156" s="570"/>
      <c r="BB156" s="570"/>
      <c r="BC156" s="570"/>
      <c r="BD156" s="570"/>
      <c r="BE156" s="570"/>
      <c r="BF156" s="570"/>
      <c r="BG156" s="570"/>
      <c r="BH156" s="570"/>
    </row>
    <row r="157" spans="1:60" s="240" customFormat="1" ht="12.9" customHeight="1" x14ac:dyDescent="0.3">
      <c r="A157" s="570"/>
      <c r="B157" s="790"/>
      <c r="C157" s="791" t="s">
        <v>127</v>
      </c>
      <c r="D157" s="792"/>
      <c r="E157" s="570"/>
      <c r="F157" s="570"/>
      <c r="G157" s="570"/>
      <c r="H157" s="570"/>
      <c r="I157" s="570"/>
      <c r="J157" s="570"/>
      <c r="K157" s="570"/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  <c r="AF157" s="570"/>
      <c r="AG157" s="570"/>
      <c r="AH157" s="570"/>
      <c r="AI157" s="570"/>
      <c r="AJ157" s="570"/>
      <c r="AK157" s="570"/>
      <c r="AL157" s="570"/>
      <c r="AM157" s="570"/>
      <c r="AN157" s="570"/>
      <c r="AO157" s="570"/>
      <c r="AP157" s="570"/>
      <c r="AQ157" s="570"/>
      <c r="AR157" s="570"/>
      <c r="AS157" s="570"/>
      <c r="AT157" s="570"/>
      <c r="AU157" s="570"/>
      <c r="AV157" s="570"/>
      <c r="AW157" s="570"/>
      <c r="AX157" s="570"/>
      <c r="AY157" s="570"/>
      <c r="AZ157" s="570"/>
      <c r="BA157" s="570"/>
      <c r="BB157" s="570"/>
      <c r="BC157" s="570"/>
      <c r="BD157" s="570"/>
      <c r="BE157" s="570"/>
      <c r="BF157" s="570"/>
      <c r="BG157" s="570"/>
      <c r="BH157" s="570"/>
    </row>
    <row r="158" spans="1:60" s="240" customFormat="1" ht="12.9" customHeight="1" x14ac:dyDescent="0.3">
      <c r="A158" s="570" t="s">
        <v>666</v>
      </c>
      <c r="B158" s="790"/>
      <c r="C158" s="791"/>
      <c r="D158" s="792"/>
      <c r="E158" s="570" t="str">
        <f t="shared" ref="E158:AJ158" si="51" xml:space="preserve"> E$84</f>
        <v>Project revenues</v>
      </c>
      <c r="F158" s="570">
        <f t="shared" si="51"/>
        <v>0</v>
      </c>
      <c r="G158" s="570" t="str">
        <f t="shared" si="51"/>
        <v>$ mn</v>
      </c>
      <c r="H158" s="570">
        <f t="shared" si="51"/>
        <v>0</v>
      </c>
      <c r="I158" s="570">
        <f t="shared" si="51"/>
        <v>31677.884315890406</v>
      </c>
      <c r="J158" s="570">
        <f t="shared" si="51"/>
        <v>0</v>
      </c>
      <c r="K158" s="570">
        <f t="shared" si="51"/>
        <v>0</v>
      </c>
      <c r="L158" s="570">
        <f t="shared" si="51"/>
        <v>0</v>
      </c>
      <c r="M158" s="570">
        <f t="shared" si="51"/>
        <v>0</v>
      </c>
      <c r="N158" s="570">
        <f t="shared" si="51"/>
        <v>0</v>
      </c>
      <c r="O158" s="570">
        <f t="shared" si="51"/>
        <v>0</v>
      </c>
      <c r="P158" s="570">
        <f t="shared" si="51"/>
        <v>0</v>
      </c>
      <c r="Q158" s="570">
        <f t="shared" si="51"/>
        <v>0</v>
      </c>
      <c r="R158" s="570">
        <f t="shared" si="51"/>
        <v>0</v>
      </c>
      <c r="S158" s="570">
        <f t="shared" si="51"/>
        <v>0</v>
      </c>
      <c r="T158" s="570">
        <f t="shared" si="51"/>
        <v>326.26027123389088</v>
      </c>
      <c r="U158" s="570">
        <f t="shared" si="51"/>
        <v>808.1933004565243</v>
      </c>
      <c r="V158" s="570">
        <f t="shared" si="51"/>
        <v>824.3571664656547</v>
      </c>
      <c r="W158" s="570">
        <f t="shared" si="51"/>
        <v>840.84430979496778</v>
      </c>
      <c r="X158" s="570">
        <f t="shared" si="51"/>
        <v>857.66119599086699</v>
      </c>
      <c r="Y158" s="570">
        <f t="shared" si="51"/>
        <v>874.81441991068448</v>
      </c>
      <c r="Z158" s="570">
        <f t="shared" si="51"/>
        <v>892.31070830889826</v>
      </c>
      <c r="AA158" s="570">
        <f t="shared" si="51"/>
        <v>910.15692247507616</v>
      </c>
      <c r="AB158" s="570">
        <f t="shared" si="51"/>
        <v>928.36006092457785</v>
      </c>
      <c r="AC158" s="570">
        <f t="shared" si="51"/>
        <v>946.92726214306936</v>
      </c>
      <c r="AD158" s="570">
        <f t="shared" si="51"/>
        <v>965.86580738593068</v>
      </c>
      <c r="AE158" s="570">
        <f t="shared" si="51"/>
        <v>985.18312353364945</v>
      </c>
      <c r="AF158" s="570">
        <f t="shared" si="51"/>
        <v>1004.8867860043224</v>
      </c>
      <c r="AG158" s="570">
        <f t="shared" si="51"/>
        <v>1024.984521724409</v>
      </c>
      <c r="AH158" s="570">
        <f t="shared" si="51"/>
        <v>1045.4842121588972</v>
      </c>
      <c r="AI158" s="570">
        <f t="shared" si="51"/>
        <v>1066.3938964020751</v>
      </c>
      <c r="AJ158" s="570">
        <f t="shared" si="51"/>
        <v>1087.7217743301164</v>
      </c>
      <c r="AK158" s="570">
        <f t="shared" ref="AK158:BH158" si="52" xml:space="preserve"> AK$84</f>
        <v>1109.4762098167189</v>
      </c>
      <c r="AL158" s="570">
        <f t="shared" si="52"/>
        <v>1131.6657340130532</v>
      </c>
      <c r="AM158" s="570">
        <f t="shared" si="52"/>
        <v>1154.2990486933145</v>
      </c>
      <c r="AN158" s="570">
        <f t="shared" si="52"/>
        <v>1177.3850296671806</v>
      </c>
      <c r="AO158" s="570">
        <f t="shared" si="52"/>
        <v>1200.9327302605245</v>
      </c>
      <c r="AP158" s="570">
        <f t="shared" si="52"/>
        <v>1224.9513848657348</v>
      </c>
      <c r="AQ158" s="570">
        <f t="shared" si="52"/>
        <v>1249.4504125630497</v>
      </c>
      <c r="AR158" s="570">
        <f t="shared" si="52"/>
        <v>1274.4394208143106</v>
      </c>
      <c r="AS158" s="570">
        <f t="shared" si="52"/>
        <v>1299.9282092305968</v>
      </c>
      <c r="AT158" s="570">
        <f t="shared" si="52"/>
        <v>1325.9267734152088</v>
      </c>
      <c r="AU158" s="570">
        <f t="shared" si="52"/>
        <v>1352.4453088835128</v>
      </c>
      <c r="AV158" s="570">
        <f t="shared" si="52"/>
        <v>1379.4942150611832</v>
      </c>
      <c r="AW158" s="570">
        <f t="shared" si="52"/>
        <v>1407.084099362407</v>
      </c>
      <c r="AX158" s="570">
        <f t="shared" si="52"/>
        <v>0</v>
      </c>
      <c r="AY158" s="570">
        <f t="shared" si="52"/>
        <v>0</v>
      </c>
      <c r="AZ158" s="570">
        <f t="shared" si="52"/>
        <v>0</v>
      </c>
      <c r="BA158" s="570">
        <f t="shared" si="52"/>
        <v>0</v>
      </c>
      <c r="BB158" s="570">
        <f t="shared" si="52"/>
        <v>0</v>
      </c>
      <c r="BC158" s="570">
        <f t="shared" si="52"/>
        <v>0</v>
      </c>
      <c r="BD158" s="570">
        <f t="shared" si="52"/>
        <v>0</v>
      </c>
      <c r="BE158" s="570">
        <f t="shared" si="52"/>
        <v>0</v>
      </c>
      <c r="BF158" s="570">
        <f t="shared" si="52"/>
        <v>0</v>
      </c>
      <c r="BG158" s="570">
        <f t="shared" si="52"/>
        <v>0</v>
      </c>
      <c r="BH158" s="570">
        <f t="shared" si="52"/>
        <v>0</v>
      </c>
    </row>
    <row r="159" spans="1:60" s="240" customFormat="1" ht="12.9" customHeight="1" x14ac:dyDescent="0.3">
      <c r="A159" s="570" t="s">
        <v>671</v>
      </c>
      <c r="B159" s="790"/>
      <c r="C159" s="791"/>
      <c r="D159" s="792"/>
      <c r="E159" s="570" t="str">
        <f t="shared" ref="E159:AJ159" si="53" xml:space="preserve"> E$119</f>
        <v>Project costs inc. DF</v>
      </c>
      <c r="F159" s="570">
        <f t="shared" si="53"/>
        <v>0</v>
      </c>
      <c r="G159" s="570" t="str">
        <f t="shared" si="53"/>
        <v>$ mn</v>
      </c>
      <c r="H159" s="570">
        <f t="shared" si="53"/>
        <v>0</v>
      </c>
      <c r="I159" s="570">
        <f t="shared" si="53"/>
        <v>9234.2965085821943</v>
      </c>
      <c r="J159" s="570">
        <f t="shared" si="53"/>
        <v>0</v>
      </c>
      <c r="K159" s="570">
        <f t="shared" si="53"/>
        <v>0</v>
      </c>
      <c r="L159" s="570">
        <f t="shared" si="53"/>
        <v>0</v>
      </c>
      <c r="M159" s="570">
        <f t="shared" si="53"/>
        <v>0</v>
      </c>
      <c r="N159" s="570">
        <f t="shared" si="53"/>
        <v>42.448319999999995</v>
      </c>
      <c r="O159" s="570">
        <f t="shared" si="53"/>
        <v>86.594572799999995</v>
      </c>
      <c r="P159" s="570">
        <f t="shared" si="53"/>
        <v>88.326464256000008</v>
      </c>
      <c r="Q159" s="570">
        <f t="shared" si="53"/>
        <v>681.10303117086733</v>
      </c>
      <c r="R159" s="570">
        <f t="shared" si="53"/>
        <v>1042.0876376914268</v>
      </c>
      <c r="S159" s="570">
        <f t="shared" si="53"/>
        <v>1062.9293904452554</v>
      </c>
      <c r="T159" s="570">
        <f t="shared" si="53"/>
        <v>828.45011949467244</v>
      </c>
      <c r="U159" s="570">
        <f t="shared" si="53"/>
        <v>115.45096151770348</v>
      </c>
      <c r="V159" s="570">
        <f t="shared" si="53"/>
        <v>117.75998074805754</v>
      </c>
      <c r="W159" s="570">
        <f t="shared" si="53"/>
        <v>120.11518036301869</v>
      </c>
      <c r="X159" s="570">
        <f t="shared" si="53"/>
        <v>122.51748397027906</v>
      </c>
      <c r="Y159" s="570">
        <f t="shared" si="53"/>
        <v>124.96783364968465</v>
      </c>
      <c r="Z159" s="570">
        <f t="shared" si="53"/>
        <v>127.46719032267835</v>
      </c>
      <c r="AA159" s="570">
        <f t="shared" si="53"/>
        <v>130.01653412913191</v>
      </c>
      <c r="AB159" s="570">
        <f t="shared" si="53"/>
        <v>132.61686481171458</v>
      </c>
      <c r="AC159" s="570">
        <f t="shared" si="53"/>
        <v>135.26920210794887</v>
      </c>
      <c r="AD159" s="570">
        <f t="shared" si="53"/>
        <v>137.97458615010783</v>
      </c>
      <c r="AE159" s="570">
        <f t="shared" si="53"/>
        <v>140.73407787311001</v>
      </c>
      <c r="AF159" s="570">
        <f t="shared" si="53"/>
        <v>143.5487594305722</v>
      </c>
      <c r="AG159" s="570">
        <f t="shared" si="53"/>
        <v>146.41973461918366</v>
      </c>
      <c r="AH159" s="570">
        <f t="shared" si="53"/>
        <v>149.34812931156733</v>
      </c>
      <c r="AI159" s="570">
        <f t="shared" si="53"/>
        <v>222.47282238909395</v>
      </c>
      <c r="AJ159" s="570">
        <f t="shared" si="53"/>
        <v>225.49983171041197</v>
      </c>
      <c r="AK159" s="570">
        <f t="shared" ref="AK159:BH159" si="54" xml:space="preserve"> AK$119</f>
        <v>228.54331716087515</v>
      </c>
      <c r="AL159" s="570">
        <f t="shared" si="54"/>
        <v>231.59610100796149</v>
      </c>
      <c r="AM159" s="570">
        <f t="shared" si="54"/>
        <v>234.64854397309654</v>
      </c>
      <c r="AN159" s="570">
        <f t="shared" si="54"/>
        <v>237.68744895224464</v>
      </c>
      <c r="AO159" s="570">
        <f t="shared" si="54"/>
        <v>240.69428210215915</v>
      </c>
      <c r="AP159" s="570">
        <f t="shared" si="54"/>
        <v>243.64212769235587</v>
      </c>
      <c r="AQ159" s="570">
        <f t="shared" si="54"/>
        <v>246.49011345460579</v>
      </c>
      <c r="AR159" s="570">
        <f t="shared" si="54"/>
        <v>249.17227738295469</v>
      </c>
      <c r="AS159" s="570">
        <f t="shared" si="54"/>
        <v>251.57255354316226</v>
      </c>
      <c r="AT159" s="570">
        <f t="shared" si="54"/>
        <v>253.45815922206882</v>
      </c>
      <c r="AU159" s="570">
        <f t="shared" si="54"/>
        <v>254.24675563928267</v>
      </c>
      <c r="AV159" s="570">
        <f t="shared" si="54"/>
        <v>251.61112101674843</v>
      </c>
      <c r="AW159" s="570">
        <f t="shared" si="54"/>
        <v>201.00291862837642</v>
      </c>
      <c r="AX159" s="570">
        <f t="shared" si="54"/>
        <v>-14.187920156188511</v>
      </c>
      <c r="AY159" s="570">
        <f t="shared" si="54"/>
        <v>0</v>
      </c>
      <c r="AZ159" s="570">
        <f t="shared" si="54"/>
        <v>0</v>
      </c>
      <c r="BA159" s="570">
        <f t="shared" si="54"/>
        <v>0</v>
      </c>
      <c r="BB159" s="570">
        <f t="shared" si="54"/>
        <v>0</v>
      </c>
      <c r="BC159" s="570">
        <f t="shared" si="54"/>
        <v>0</v>
      </c>
      <c r="BD159" s="570">
        <f t="shared" si="54"/>
        <v>0</v>
      </c>
      <c r="BE159" s="570">
        <f t="shared" si="54"/>
        <v>0</v>
      </c>
      <c r="BF159" s="570">
        <f t="shared" si="54"/>
        <v>0</v>
      </c>
      <c r="BG159" s="570">
        <f t="shared" si="54"/>
        <v>0</v>
      </c>
      <c r="BH159" s="570">
        <f t="shared" si="54"/>
        <v>0</v>
      </c>
    </row>
    <row r="160" spans="1:60" s="240" customFormat="1" ht="12.9" customHeight="1" thickBot="1" x14ac:dyDescent="0.35">
      <c r="A160" s="570"/>
      <c r="B160" s="790"/>
      <c r="C160" s="791"/>
      <c r="D160" s="792"/>
      <c r="E160" s="799" t="s">
        <v>854</v>
      </c>
      <c r="F160" s="799"/>
      <c r="G160" s="799" t="s">
        <v>74</v>
      </c>
      <c r="H160" s="799"/>
      <c r="I160" s="799">
        <f xml:space="preserve"> SUM(K160:BH160)</f>
        <v>22443.58780730822</v>
      </c>
      <c r="J160" s="799"/>
      <c r="K160" s="799">
        <f t="shared" ref="K160:AP160" si="55" xml:space="preserve"> K158 - K159</f>
        <v>0</v>
      </c>
      <c r="L160" s="799">
        <f t="shared" si="55"/>
        <v>0</v>
      </c>
      <c r="M160" s="799">
        <f t="shared" si="55"/>
        <v>0</v>
      </c>
      <c r="N160" s="799">
        <f t="shared" si="55"/>
        <v>-42.448319999999995</v>
      </c>
      <c r="O160" s="799">
        <f t="shared" si="55"/>
        <v>-86.594572799999995</v>
      </c>
      <c r="P160" s="799">
        <f t="shared" si="55"/>
        <v>-88.326464256000008</v>
      </c>
      <c r="Q160" s="799">
        <f t="shared" si="55"/>
        <v>-681.10303117086733</v>
      </c>
      <c r="R160" s="799">
        <f t="shared" si="55"/>
        <v>-1042.0876376914268</v>
      </c>
      <c r="S160" s="799">
        <f t="shared" si="55"/>
        <v>-1062.9293904452554</v>
      </c>
      <c r="T160" s="799">
        <f t="shared" si="55"/>
        <v>-502.18984826078156</v>
      </c>
      <c r="U160" s="799">
        <f t="shared" si="55"/>
        <v>692.74233893882081</v>
      </c>
      <c r="V160" s="799">
        <f t="shared" si="55"/>
        <v>706.5971857175972</v>
      </c>
      <c r="W160" s="799">
        <f t="shared" si="55"/>
        <v>720.7291294319491</v>
      </c>
      <c r="X160" s="799">
        <f t="shared" si="55"/>
        <v>735.14371202058794</v>
      </c>
      <c r="Y160" s="799">
        <f t="shared" si="55"/>
        <v>749.84658626099986</v>
      </c>
      <c r="Z160" s="799">
        <f t="shared" si="55"/>
        <v>764.84351798621992</v>
      </c>
      <c r="AA160" s="799">
        <f t="shared" si="55"/>
        <v>780.1403883459443</v>
      </c>
      <c r="AB160" s="799">
        <f t="shared" si="55"/>
        <v>795.7431961128633</v>
      </c>
      <c r="AC160" s="799">
        <f t="shared" si="55"/>
        <v>811.65806003512046</v>
      </c>
      <c r="AD160" s="799">
        <f t="shared" si="55"/>
        <v>827.89122123582285</v>
      </c>
      <c r="AE160" s="799">
        <f t="shared" si="55"/>
        <v>844.44904566053947</v>
      </c>
      <c r="AF160" s="799">
        <f t="shared" si="55"/>
        <v>861.3380265737502</v>
      </c>
      <c r="AG160" s="799">
        <f t="shared" si="55"/>
        <v>878.56478710522538</v>
      </c>
      <c r="AH160" s="799">
        <f t="shared" si="55"/>
        <v>896.13608284732982</v>
      </c>
      <c r="AI160" s="799">
        <f t="shared" si="55"/>
        <v>843.92107401298119</v>
      </c>
      <c r="AJ160" s="799">
        <f t="shared" si="55"/>
        <v>862.22194261970446</v>
      </c>
      <c r="AK160" s="799">
        <f t="shared" si="55"/>
        <v>880.93289265584372</v>
      </c>
      <c r="AL160" s="799">
        <f t="shared" si="55"/>
        <v>900.06963300509176</v>
      </c>
      <c r="AM160" s="799">
        <f t="shared" si="55"/>
        <v>919.6505047202179</v>
      </c>
      <c r="AN160" s="799">
        <f t="shared" si="55"/>
        <v>939.69758071493595</v>
      </c>
      <c r="AO160" s="799">
        <f t="shared" si="55"/>
        <v>960.23844815836537</v>
      </c>
      <c r="AP160" s="799">
        <f t="shared" si="55"/>
        <v>981.30925717337891</v>
      </c>
      <c r="AQ160" s="799">
        <f t="shared" ref="AQ160:BH160" si="56" xml:space="preserve"> AQ158 - AQ159</f>
        <v>1002.9602991084439</v>
      </c>
      <c r="AR160" s="799">
        <f t="shared" si="56"/>
        <v>1025.2671434313559</v>
      </c>
      <c r="AS160" s="799">
        <f t="shared" si="56"/>
        <v>1048.3556556874346</v>
      </c>
      <c r="AT160" s="799">
        <f t="shared" si="56"/>
        <v>1072.46861419314</v>
      </c>
      <c r="AU160" s="799">
        <f t="shared" si="56"/>
        <v>1098.1985532442302</v>
      </c>
      <c r="AV160" s="799">
        <f t="shared" si="56"/>
        <v>1127.8830940444348</v>
      </c>
      <c r="AW160" s="799">
        <f t="shared" si="56"/>
        <v>1206.0811807340306</v>
      </c>
      <c r="AX160" s="799">
        <f t="shared" si="56"/>
        <v>14.187920156188511</v>
      </c>
      <c r="AY160" s="799">
        <f t="shared" si="56"/>
        <v>0</v>
      </c>
      <c r="AZ160" s="799">
        <f t="shared" si="56"/>
        <v>0</v>
      </c>
      <c r="BA160" s="799">
        <f t="shared" si="56"/>
        <v>0</v>
      </c>
      <c r="BB160" s="799">
        <f t="shared" si="56"/>
        <v>0</v>
      </c>
      <c r="BC160" s="799">
        <f t="shared" si="56"/>
        <v>0</v>
      </c>
      <c r="BD160" s="799">
        <f t="shared" si="56"/>
        <v>0</v>
      </c>
      <c r="BE160" s="799">
        <f t="shared" si="56"/>
        <v>0</v>
      </c>
      <c r="BF160" s="799">
        <f t="shared" si="56"/>
        <v>0</v>
      </c>
      <c r="BG160" s="799">
        <f t="shared" si="56"/>
        <v>0</v>
      </c>
      <c r="BH160" s="799">
        <f t="shared" si="56"/>
        <v>0</v>
      </c>
    </row>
    <row r="161" spans="1:60" s="242" customFormat="1" ht="12.9" customHeight="1" x14ac:dyDescent="0.3">
      <c r="A161" s="343"/>
      <c r="B161" s="471"/>
      <c r="C161" s="561"/>
      <c r="D161" s="627"/>
      <c r="E161" s="568" t="str">
        <f xml:space="preserve"> "Total " &amp; E158</f>
        <v>Total Project revenues</v>
      </c>
      <c r="F161" s="568">
        <f xml:space="preserve"> SUM(K158:BH158)</f>
        <v>31677.884315890406</v>
      </c>
      <c r="G161" s="568" t="str">
        <f>G158</f>
        <v>$ mn</v>
      </c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3"/>
      <c r="T161" s="343"/>
      <c r="U161" s="343"/>
      <c r="V161" s="343"/>
      <c r="W161" s="343"/>
      <c r="X161" s="343"/>
      <c r="Y161" s="343"/>
      <c r="Z161" s="343"/>
      <c r="AA161" s="343"/>
      <c r="AB161" s="343"/>
      <c r="AC161" s="343"/>
      <c r="AD161" s="343"/>
      <c r="AE161" s="343"/>
      <c r="AF161" s="343"/>
      <c r="AG161" s="343"/>
      <c r="AH161" s="343"/>
      <c r="AI161" s="343"/>
      <c r="AJ161" s="343"/>
      <c r="AK161" s="343"/>
      <c r="AL161" s="343"/>
      <c r="AM161" s="343"/>
      <c r="AN161" s="343"/>
      <c r="AO161" s="343"/>
      <c r="AP161" s="343"/>
      <c r="AQ161" s="343"/>
      <c r="AR161" s="343"/>
      <c r="AS161" s="343"/>
      <c r="AT161" s="343"/>
      <c r="AU161" s="343"/>
      <c r="AV161" s="343"/>
      <c r="AW161" s="343"/>
      <c r="AX161" s="343"/>
      <c r="AY161" s="343"/>
      <c r="AZ161" s="343"/>
      <c r="BA161" s="343"/>
      <c r="BB161" s="343"/>
      <c r="BC161" s="343"/>
      <c r="BD161" s="343"/>
      <c r="BE161" s="343"/>
      <c r="BF161" s="343"/>
      <c r="BG161" s="343"/>
      <c r="BH161" s="343"/>
    </row>
    <row r="162" spans="1:60" s="242" customFormat="1" ht="12.9" customHeight="1" x14ac:dyDescent="0.3">
      <c r="A162" s="343"/>
      <c r="B162" s="471"/>
      <c r="C162" s="561"/>
      <c r="D162" s="627"/>
      <c r="E162" s="568" t="str">
        <f xml:space="preserve"> "Total " &amp; E159</f>
        <v>Total Project costs inc. DF</v>
      </c>
      <c r="F162" s="568">
        <f xml:space="preserve"> SUM(K159:BH159)</f>
        <v>9234.2965085821943</v>
      </c>
      <c r="G162" s="568" t="str">
        <f>G159</f>
        <v>$ mn</v>
      </c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3"/>
      <c r="T162" s="343"/>
      <c r="U162" s="343"/>
      <c r="V162" s="343"/>
      <c r="W162" s="343"/>
      <c r="X162" s="343"/>
      <c r="Y162" s="343"/>
      <c r="Z162" s="343"/>
      <c r="AA162" s="343"/>
      <c r="AB162" s="343"/>
      <c r="AC162" s="343"/>
      <c r="AD162" s="343"/>
      <c r="AE162" s="343"/>
      <c r="AF162" s="343"/>
      <c r="AG162" s="343"/>
      <c r="AH162" s="343"/>
      <c r="AI162" s="343"/>
      <c r="AJ162" s="343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/>
      <c r="BH162" s="343"/>
    </row>
    <row r="163" spans="1:60" s="157" customFormat="1" ht="12.9" customHeight="1" x14ac:dyDescent="0.3">
      <c r="A163" s="568"/>
      <c r="B163" s="794"/>
      <c r="C163" s="795"/>
      <c r="D163" s="796"/>
      <c r="E163" s="568" t="str">
        <f xml:space="preserve"> "Total " &amp; E160</f>
        <v>Total Project cash flow inc. DF</v>
      </c>
      <c r="F163" s="568">
        <f xml:space="preserve"> SUM(K160:BH160)</f>
        <v>22443.58780730822</v>
      </c>
      <c r="G163" s="568" t="str">
        <f>G160</f>
        <v>$ mn</v>
      </c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  <c r="X163" s="568"/>
      <c r="Y163" s="568"/>
      <c r="Z163" s="568"/>
      <c r="AA163" s="568"/>
      <c r="AB163" s="568"/>
      <c r="AC163" s="568"/>
      <c r="AD163" s="568"/>
      <c r="AE163" s="568"/>
      <c r="AF163" s="568"/>
      <c r="AG163" s="568"/>
      <c r="AH163" s="568"/>
      <c r="AI163" s="568"/>
      <c r="AJ163" s="568"/>
      <c r="AK163" s="568"/>
      <c r="AL163" s="568"/>
      <c r="AM163" s="568"/>
      <c r="AN163" s="568"/>
      <c r="AO163" s="568"/>
      <c r="AP163" s="568"/>
      <c r="AQ163" s="568"/>
      <c r="AR163" s="568"/>
      <c r="AS163" s="568"/>
      <c r="AT163" s="568"/>
      <c r="AU163" s="568"/>
      <c r="AV163" s="568"/>
      <c r="AW163" s="568"/>
      <c r="AX163" s="568"/>
      <c r="AY163" s="568"/>
      <c r="AZ163" s="568"/>
      <c r="BA163" s="568"/>
      <c r="BB163" s="568"/>
      <c r="BC163" s="568"/>
      <c r="BD163" s="568"/>
      <c r="BE163" s="568"/>
      <c r="BF163" s="568"/>
      <c r="BG163" s="568"/>
      <c r="BH163" s="568"/>
    </row>
    <row r="164" spans="1:60" s="240" customFormat="1" ht="12.9" customHeight="1" x14ac:dyDescent="0.3">
      <c r="A164" s="570"/>
      <c r="B164" s="790"/>
      <c r="C164" s="791"/>
      <c r="D164" s="792"/>
      <c r="E164" s="570"/>
      <c r="F164" s="570"/>
      <c r="G164" s="570"/>
      <c r="H164" s="570"/>
      <c r="I164" s="570"/>
      <c r="J164" s="570"/>
      <c r="K164" s="570"/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  <c r="AF164" s="570"/>
      <c r="AG164" s="570"/>
      <c r="AH164" s="570"/>
      <c r="AI164" s="570"/>
      <c r="AJ164" s="570"/>
      <c r="AK164" s="570"/>
      <c r="AL164" s="570"/>
      <c r="AM164" s="570"/>
      <c r="AN164" s="570"/>
      <c r="AO164" s="570"/>
      <c r="AP164" s="570"/>
      <c r="AQ164" s="570"/>
      <c r="AR164" s="570"/>
      <c r="AS164" s="570"/>
      <c r="AT164" s="570"/>
      <c r="AU164" s="570"/>
      <c r="AV164" s="570"/>
      <c r="AW164" s="570"/>
      <c r="AX164" s="570"/>
      <c r="AY164" s="570"/>
      <c r="AZ164" s="570"/>
      <c r="BA164" s="570"/>
      <c r="BB164" s="570"/>
      <c r="BC164" s="570"/>
      <c r="BD164" s="570"/>
      <c r="BE164" s="570"/>
      <c r="BF164" s="570"/>
      <c r="BG164" s="570"/>
      <c r="BH164" s="570"/>
    </row>
    <row r="165" spans="1:60" s="240" customFormat="1" ht="12.9" customHeight="1" x14ac:dyDescent="0.3">
      <c r="A165" s="570"/>
      <c r="B165" s="790" t="s">
        <v>855</v>
      </c>
      <c r="C165" s="791"/>
      <c r="D165" s="792"/>
      <c r="E165" s="570"/>
      <c r="F165" s="570"/>
      <c r="G165" s="570"/>
      <c r="H165" s="570"/>
      <c r="I165" s="570"/>
      <c r="J165" s="570"/>
      <c r="K165" s="570"/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  <c r="AF165" s="570"/>
      <c r="AG165" s="570"/>
      <c r="AH165" s="570"/>
      <c r="AI165" s="570"/>
      <c r="AJ165" s="570"/>
      <c r="AK165" s="570"/>
      <c r="AL165" s="570"/>
      <c r="AM165" s="570"/>
      <c r="AN165" s="570"/>
      <c r="AO165" s="570"/>
      <c r="AP165" s="570"/>
      <c r="AQ165" s="570"/>
      <c r="AR165" s="570"/>
      <c r="AS165" s="570"/>
      <c r="AT165" s="570"/>
      <c r="AU165" s="570"/>
      <c r="AV165" s="570"/>
      <c r="AW165" s="570"/>
      <c r="AX165" s="570"/>
      <c r="AY165" s="570"/>
      <c r="AZ165" s="570"/>
      <c r="BA165" s="570"/>
      <c r="BB165" s="570"/>
      <c r="BC165" s="570"/>
      <c r="BD165" s="570"/>
      <c r="BE165" s="570"/>
      <c r="BF165" s="570"/>
      <c r="BG165" s="570"/>
      <c r="BH165" s="570"/>
    </row>
    <row r="166" spans="1:60" s="240" customFormat="1" ht="12.9" customHeight="1" x14ac:dyDescent="0.3">
      <c r="A166" s="570"/>
      <c r="B166" s="790"/>
      <c r="C166" s="791" t="s">
        <v>127</v>
      </c>
      <c r="D166" s="792"/>
      <c r="E166" s="570"/>
      <c r="F166" s="570"/>
      <c r="G166" s="570"/>
      <c r="H166" s="570"/>
      <c r="I166" s="570"/>
      <c r="J166" s="570"/>
      <c r="K166" s="570"/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  <c r="AF166" s="570"/>
      <c r="AG166" s="570"/>
      <c r="AH166" s="570"/>
      <c r="AI166" s="570"/>
      <c r="AJ166" s="570"/>
      <c r="AK166" s="570"/>
      <c r="AL166" s="570"/>
      <c r="AM166" s="570"/>
      <c r="AN166" s="570"/>
      <c r="AO166" s="570"/>
      <c r="AP166" s="570"/>
      <c r="AQ166" s="570"/>
      <c r="AR166" s="570"/>
      <c r="AS166" s="570"/>
      <c r="AT166" s="570"/>
      <c r="AU166" s="570"/>
      <c r="AV166" s="570"/>
      <c r="AW166" s="570"/>
      <c r="AX166" s="570"/>
      <c r="AY166" s="570"/>
      <c r="AZ166" s="570"/>
      <c r="BA166" s="570"/>
      <c r="BB166" s="570"/>
      <c r="BC166" s="570"/>
      <c r="BD166" s="570"/>
      <c r="BE166" s="570"/>
      <c r="BF166" s="570"/>
      <c r="BG166" s="570"/>
      <c r="BH166" s="570"/>
    </row>
    <row r="167" spans="1:60" s="240" customFormat="1" ht="12.9" customHeight="1" x14ac:dyDescent="0.3">
      <c r="A167" s="570" t="s">
        <v>666</v>
      </c>
      <c r="B167" s="790"/>
      <c r="C167" s="791"/>
      <c r="D167" s="792"/>
      <c r="E167" s="570" t="str">
        <f t="shared" ref="E167:AJ167" si="57" xml:space="preserve"> E$93</f>
        <v>Project revenues</v>
      </c>
      <c r="F167" s="570">
        <f t="shared" si="57"/>
        <v>0</v>
      </c>
      <c r="G167" s="570" t="str">
        <f t="shared" si="57"/>
        <v>$ mn real</v>
      </c>
      <c r="H167" s="570">
        <f t="shared" si="57"/>
        <v>0</v>
      </c>
      <c r="I167" s="570">
        <f t="shared" si="57"/>
        <v>19500</v>
      </c>
      <c r="J167" s="570">
        <f t="shared" si="57"/>
        <v>0</v>
      </c>
      <c r="K167" s="570">
        <f t="shared" si="57"/>
        <v>0</v>
      </c>
      <c r="L167" s="570">
        <f t="shared" si="57"/>
        <v>0</v>
      </c>
      <c r="M167" s="570">
        <f t="shared" si="57"/>
        <v>0</v>
      </c>
      <c r="N167" s="570">
        <f t="shared" si="57"/>
        <v>0</v>
      </c>
      <c r="O167" s="570">
        <f t="shared" si="57"/>
        <v>0</v>
      </c>
      <c r="P167" s="570">
        <f t="shared" si="57"/>
        <v>0</v>
      </c>
      <c r="Q167" s="570">
        <f t="shared" si="57"/>
        <v>0</v>
      </c>
      <c r="R167" s="570">
        <f t="shared" si="57"/>
        <v>0</v>
      </c>
      <c r="S167" s="570">
        <f t="shared" si="57"/>
        <v>0</v>
      </c>
      <c r="T167" s="570">
        <f t="shared" si="57"/>
        <v>272.99999999999994</v>
      </c>
      <c r="U167" s="570">
        <f t="shared" si="57"/>
        <v>663.00000000000011</v>
      </c>
      <c r="V167" s="570">
        <f t="shared" si="57"/>
        <v>663.00000000000011</v>
      </c>
      <c r="W167" s="570">
        <f t="shared" si="57"/>
        <v>663.00000000000011</v>
      </c>
      <c r="X167" s="570">
        <f t="shared" si="57"/>
        <v>663</v>
      </c>
      <c r="Y167" s="570">
        <f t="shared" si="57"/>
        <v>663.00000000000011</v>
      </c>
      <c r="Z167" s="570">
        <f t="shared" si="57"/>
        <v>663.00000000000011</v>
      </c>
      <c r="AA167" s="570">
        <f t="shared" si="57"/>
        <v>663.00000000000011</v>
      </c>
      <c r="AB167" s="570">
        <f t="shared" si="57"/>
        <v>663.00000000000011</v>
      </c>
      <c r="AC167" s="570">
        <f t="shared" si="57"/>
        <v>663.00000000000011</v>
      </c>
      <c r="AD167" s="570">
        <f t="shared" si="57"/>
        <v>663</v>
      </c>
      <c r="AE167" s="570">
        <f t="shared" si="57"/>
        <v>663.00000000000011</v>
      </c>
      <c r="AF167" s="570">
        <f t="shared" si="57"/>
        <v>663</v>
      </c>
      <c r="AG167" s="570">
        <f t="shared" si="57"/>
        <v>663.00000000000011</v>
      </c>
      <c r="AH167" s="570">
        <f t="shared" si="57"/>
        <v>663.00000000000011</v>
      </c>
      <c r="AI167" s="570">
        <f t="shared" si="57"/>
        <v>663.00000000000011</v>
      </c>
      <c r="AJ167" s="570">
        <f t="shared" si="57"/>
        <v>663</v>
      </c>
      <c r="AK167" s="570">
        <f t="shared" ref="AK167:BH167" si="58" xml:space="preserve"> AK$93</f>
        <v>663.00000000000011</v>
      </c>
      <c r="AL167" s="570">
        <f t="shared" si="58"/>
        <v>663</v>
      </c>
      <c r="AM167" s="570">
        <f t="shared" si="58"/>
        <v>663.00000000000011</v>
      </c>
      <c r="AN167" s="570">
        <f t="shared" si="58"/>
        <v>663</v>
      </c>
      <c r="AO167" s="570">
        <f t="shared" si="58"/>
        <v>663.00000000000011</v>
      </c>
      <c r="AP167" s="570">
        <f t="shared" si="58"/>
        <v>663</v>
      </c>
      <c r="AQ167" s="570">
        <f t="shared" si="58"/>
        <v>663.00000000000011</v>
      </c>
      <c r="AR167" s="570">
        <f t="shared" si="58"/>
        <v>663</v>
      </c>
      <c r="AS167" s="570">
        <f t="shared" si="58"/>
        <v>663</v>
      </c>
      <c r="AT167" s="570">
        <f t="shared" si="58"/>
        <v>663.00000000000011</v>
      </c>
      <c r="AU167" s="570">
        <f t="shared" si="58"/>
        <v>663</v>
      </c>
      <c r="AV167" s="570">
        <f t="shared" si="58"/>
        <v>663</v>
      </c>
      <c r="AW167" s="570">
        <f t="shared" si="58"/>
        <v>663</v>
      </c>
      <c r="AX167" s="570">
        <f t="shared" si="58"/>
        <v>0</v>
      </c>
      <c r="AY167" s="570">
        <f t="shared" si="58"/>
        <v>0</v>
      </c>
      <c r="AZ167" s="570">
        <f t="shared" si="58"/>
        <v>0</v>
      </c>
      <c r="BA167" s="570">
        <f t="shared" si="58"/>
        <v>0</v>
      </c>
      <c r="BB167" s="570">
        <f t="shared" si="58"/>
        <v>0</v>
      </c>
      <c r="BC167" s="570">
        <f t="shared" si="58"/>
        <v>0</v>
      </c>
      <c r="BD167" s="570">
        <f t="shared" si="58"/>
        <v>0</v>
      </c>
      <c r="BE167" s="570">
        <f t="shared" si="58"/>
        <v>0</v>
      </c>
      <c r="BF167" s="570">
        <f t="shared" si="58"/>
        <v>0</v>
      </c>
      <c r="BG167" s="570">
        <f t="shared" si="58"/>
        <v>0</v>
      </c>
      <c r="BH167" s="570">
        <f t="shared" si="58"/>
        <v>0</v>
      </c>
    </row>
    <row r="168" spans="1:60" s="240" customFormat="1" ht="12.9" customHeight="1" x14ac:dyDescent="0.3">
      <c r="A168" s="570" t="s">
        <v>671</v>
      </c>
      <c r="B168" s="790"/>
      <c r="C168" s="791"/>
      <c r="D168" s="792"/>
      <c r="E168" s="570" t="str">
        <f t="shared" ref="E168:AJ168" si="59" xml:space="preserve"> E$137</f>
        <v>Project costs inc. DF</v>
      </c>
      <c r="F168" s="570">
        <f t="shared" si="59"/>
        <v>0</v>
      </c>
      <c r="G168" s="570" t="str">
        <f t="shared" si="59"/>
        <v>$ mn real</v>
      </c>
      <c r="H168" s="570">
        <f t="shared" si="59"/>
        <v>0</v>
      </c>
      <c r="I168" s="570">
        <f t="shared" si="59"/>
        <v>6568.9310892373887</v>
      </c>
      <c r="J168" s="570">
        <f t="shared" si="59"/>
        <v>0</v>
      </c>
      <c r="K168" s="570">
        <f t="shared" si="59"/>
        <v>0</v>
      </c>
      <c r="L168" s="570">
        <f t="shared" si="59"/>
        <v>0</v>
      </c>
      <c r="M168" s="570">
        <f t="shared" si="59"/>
        <v>0</v>
      </c>
      <c r="N168" s="570">
        <f t="shared" si="59"/>
        <v>40</v>
      </c>
      <c r="O168" s="570">
        <f t="shared" si="59"/>
        <v>80</v>
      </c>
      <c r="P168" s="570">
        <f t="shared" si="59"/>
        <v>80</v>
      </c>
      <c r="Q168" s="570">
        <f t="shared" si="59"/>
        <v>604.80000000000007</v>
      </c>
      <c r="R168" s="570">
        <f t="shared" si="59"/>
        <v>907.19999999999993</v>
      </c>
      <c r="S168" s="570">
        <f t="shared" si="59"/>
        <v>907.19999999999993</v>
      </c>
      <c r="T168" s="570">
        <f t="shared" si="59"/>
        <v>693.21</v>
      </c>
      <c r="U168" s="570">
        <f t="shared" si="59"/>
        <v>94.710000000000008</v>
      </c>
      <c r="V168" s="570">
        <f t="shared" si="59"/>
        <v>94.710000000000008</v>
      </c>
      <c r="W168" s="570">
        <f t="shared" si="59"/>
        <v>94.710000000000008</v>
      </c>
      <c r="X168" s="570">
        <f t="shared" si="59"/>
        <v>94.710000000000008</v>
      </c>
      <c r="Y168" s="570">
        <f t="shared" si="59"/>
        <v>94.710000000000008</v>
      </c>
      <c r="Z168" s="570">
        <f t="shared" si="59"/>
        <v>94.710000000000008</v>
      </c>
      <c r="AA168" s="570">
        <f t="shared" si="59"/>
        <v>94.710000000000008</v>
      </c>
      <c r="AB168" s="570">
        <f t="shared" si="59"/>
        <v>94.710000000000022</v>
      </c>
      <c r="AC168" s="570">
        <f t="shared" si="59"/>
        <v>94.710000000000008</v>
      </c>
      <c r="AD168" s="570">
        <f t="shared" si="59"/>
        <v>94.710000000000008</v>
      </c>
      <c r="AE168" s="570">
        <f t="shared" si="59"/>
        <v>94.710000000000008</v>
      </c>
      <c r="AF168" s="570">
        <f t="shared" si="59"/>
        <v>94.710000000000008</v>
      </c>
      <c r="AG168" s="570">
        <f t="shared" si="59"/>
        <v>94.710000000000008</v>
      </c>
      <c r="AH168" s="570">
        <f t="shared" si="59"/>
        <v>94.710000000000008</v>
      </c>
      <c r="AI168" s="570">
        <f t="shared" si="59"/>
        <v>138.31613416170177</v>
      </c>
      <c r="AJ168" s="570">
        <f t="shared" si="59"/>
        <v>137.44910872642782</v>
      </c>
      <c r="AK168" s="570">
        <f t="shared" ref="AK168:BH168" si="60" xml:space="preserve"> AK$137</f>
        <v>136.57275202204781</v>
      </c>
      <c r="AL168" s="570">
        <f t="shared" si="60"/>
        <v>135.68336510797576</v>
      </c>
      <c r="AM168" s="570">
        <f t="shared" si="60"/>
        <v>134.77615253193969</v>
      </c>
      <c r="AN168" s="570">
        <f t="shared" si="60"/>
        <v>133.84472766728175</v>
      </c>
      <c r="AO168" s="570">
        <f t="shared" si="60"/>
        <v>132.88030629252063</v>
      </c>
      <c r="AP168" s="570">
        <f t="shared" si="60"/>
        <v>131.87031963536867</v>
      </c>
      <c r="AQ168" s="570">
        <f t="shared" si="60"/>
        <v>130.795863186893</v>
      </c>
      <c r="AR168" s="570">
        <f t="shared" si="60"/>
        <v>129.62657714977354</v>
      </c>
      <c r="AS168" s="570">
        <f t="shared" si="60"/>
        <v>128.30908800558919</v>
      </c>
      <c r="AT168" s="570">
        <f t="shared" si="60"/>
        <v>126.73607844225172</v>
      </c>
      <c r="AU168" s="570">
        <f t="shared" si="60"/>
        <v>124.63764551632831</v>
      </c>
      <c r="AV168" s="570">
        <f t="shared" si="60"/>
        <v>120.92705530244322</v>
      </c>
      <c r="AW168" s="570">
        <f t="shared" si="60"/>
        <v>94.710000000000008</v>
      </c>
      <c r="AX168" s="570">
        <f t="shared" si="60"/>
        <v>-6.5540845111542012</v>
      </c>
      <c r="AY168" s="570">
        <f t="shared" si="60"/>
        <v>0</v>
      </c>
      <c r="AZ168" s="570">
        <f t="shared" si="60"/>
        <v>0</v>
      </c>
      <c r="BA168" s="570">
        <f t="shared" si="60"/>
        <v>0</v>
      </c>
      <c r="BB168" s="570">
        <f t="shared" si="60"/>
        <v>0</v>
      </c>
      <c r="BC168" s="570">
        <f t="shared" si="60"/>
        <v>0</v>
      </c>
      <c r="BD168" s="570">
        <f t="shared" si="60"/>
        <v>0</v>
      </c>
      <c r="BE168" s="570">
        <f t="shared" si="60"/>
        <v>0</v>
      </c>
      <c r="BF168" s="570">
        <f t="shared" si="60"/>
        <v>0</v>
      </c>
      <c r="BG168" s="570">
        <f t="shared" si="60"/>
        <v>0</v>
      </c>
      <c r="BH168" s="570">
        <f t="shared" si="60"/>
        <v>0</v>
      </c>
    </row>
    <row r="169" spans="1:60" s="240" customFormat="1" ht="12.9" customHeight="1" thickBot="1" x14ac:dyDescent="0.35">
      <c r="A169" s="570"/>
      <c r="B169" s="790"/>
      <c r="C169" s="791"/>
      <c r="D169" s="792"/>
      <c r="E169" s="799" t="s">
        <v>854</v>
      </c>
      <c r="F169" s="799"/>
      <c r="G169" s="799" t="s">
        <v>599</v>
      </c>
      <c r="H169" s="799"/>
      <c r="I169" s="799">
        <f xml:space="preserve"> SUM(K169:BH169)</f>
        <v>12931.068910762613</v>
      </c>
      <c r="J169" s="799"/>
      <c r="K169" s="799">
        <f t="shared" ref="K169:AP169" si="61" xml:space="preserve"> K167 - K168</f>
        <v>0</v>
      </c>
      <c r="L169" s="799">
        <f t="shared" si="61"/>
        <v>0</v>
      </c>
      <c r="M169" s="799">
        <f t="shared" si="61"/>
        <v>0</v>
      </c>
      <c r="N169" s="799">
        <f t="shared" si="61"/>
        <v>-40</v>
      </c>
      <c r="O169" s="799">
        <f t="shared" si="61"/>
        <v>-80</v>
      </c>
      <c r="P169" s="799">
        <f t="shared" si="61"/>
        <v>-80</v>
      </c>
      <c r="Q169" s="799">
        <f t="shared" si="61"/>
        <v>-604.80000000000007</v>
      </c>
      <c r="R169" s="799">
        <f t="shared" si="61"/>
        <v>-907.19999999999993</v>
      </c>
      <c r="S169" s="799">
        <f t="shared" si="61"/>
        <v>-907.19999999999993</v>
      </c>
      <c r="T169" s="799">
        <f t="shared" si="61"/>
        <v>-420.21000000000009</v>
      </c>
      <c r="U169" s="799">
        <f t="shared" si="61"/>
        <v>568.29000000000008</v>
      </c>
      <c r="V169" s="799">
        <f t="shared" si="61"/>
        <v>568.29000000000008</v>
      </c>
      <c r="W169" s="799">
        <f t="shared" si="61"/>
        <v>568.29000000000008</v>
      </c>
      <c r="X169" s="799">
        <f t="shared" si="61"/>
        <v>568.29</v>
      </c>
      <c r="Y169" s="799">
        <f t="shared" si="61"/>
        <v>568.29000000000008</v>
      </c>
      <c r="Z169" s="799">
        <f t="shared" si="61"/>
        <v>568.29000000000008</v>
      </c>
      <c r="AA169" s="799">
        <f t="shared" si="61"/>
        <v>568.29000000000008</v>
      </c>
      <c r="AB169" s="799">
        <f t="shared" si="61"/>
        <v>568.29000000000008</v>
      </c>
      <c r="AC169" s="799">
        <f t="shared" si="61"/>
        <v>568.29000000000008</v>
      </c>
      <c r="AD169" s="799">
        <f t="shared" si="61"/>
        <v>568.29</v>
      </c>
      <c r="AE169" s="799">
        <f t="shared" si="61"/>
        <v>568.29000000000008</v>
      </c>
      <c r="AF169" s="799">
        <f t="shared" si="61"/>
        <v>568.29</v>
      </c>
      <c r="AG169" s="799">
        <f t="shared" si="61"/>
        <v>568.29000000000008</v>
      </c>
      <c r="AH169" s="799">
        <f t="shared" si="61"/>
        <v>568.29000000000008</v>
      </c>
      <c r="AI169" s="799">
        <f t="shared" si="61"/>
        <v>524.68386583829829</v>
      </c>
      <c r="AJ169" s="799">
        <f t="shared" si="61"/>
        <v>525.55089127357223</v>
      </c>
      <c r="AK169" s="799">
        <f t="shared" si="61"/>
        <v>526.42724797795233</v>
      </c>
      <c r="AL169" s="799">
        <f t="shared" si="61"/>
        <v>527.31663489202424</v>
      </c>
      <c r="AM169" s="799">
        <f t="shared" si="61"/>
        <v>528.2238474680604</v>
      </c>
      <c r="AN169" s="799">
        <f t="shared" si="61"/>
        <v>529.15527233271825</v>
      </c>
      <c r="AO169" s="799">
        <f t="shared" si="61"/>
        <v>530.11969370747943</v>
      </c>
      <c r="AP169" s="799">
        <f t="shared" si="61"/>
        <v>531.12968036463133</v>
      </c>
      <c r="AQ169" s="799">
        <f t="shared" ref="AQ169:BH169" si="62" xml:space="preserve"> AQ167 - AQ168</f>
        <v>532.20413681310708</v>
      </c>
      <c r="AR169" s="799">
        <f t="shared" si="62"/>
        <v>533.37342285022646</v>
      </c>
      <c r="AS169" s="799">
        <f t="shared" si="62"/>
        <v>534.69091199441084</v>
      </c>
      <c r="AT169" s="799">
        <f t="shared" si="62"/>
        <v>536.2639215577484</v>
      </c>
      <c r="AU169" s="799">
        <f t="shared" si="62"/>
        <v>538.36235448367165</v>
      </c>
      <c r="AV169" s="799">
        <f t="shared" si="62"/>
        <v>542.07294469755675</v>
      </c>
      <c r="AW169" s="799">
        <f t="shared" si="62"/>
        <v>568.29</v>
      </c>
      <c r="AX169" s="799">
        <f t="shared" si="62"/>
        <v>6.5540845111542012</v>
      </c>
      <c r="AY169" s="799">
        <f t="shared" si="62"/>
        <v>0</v>
      </c>
      <c r="AZ169" s="799">
        <f t="shared" si="62"/>
        <v>0</v>
      </c>
      <c r="BA169" s="799">
        <f t="shared" si="62"/>
        <v>0</v>
      </c>
      <c r="BB169" s="799">
        <f t="shared" si="62"/>
        <v>0</v>
      </c>
      <c r="BC169" s="799">
        <f t="shared" si="62"/>
        <v>0</v>
      </c>
      <c r="BD169" s="799">
        <f t="shared" si="62"/>
        <v>0</v>
      </c>
      <c r="BE169" s="799">
        <f t="shared" si="62"/>
        <v>0</v>
      </c>
      <c r="BF169" s="799">
        <f t="shared" si="62"/>
        <v>0</v>
      </c>
      <c r="BG169" s="799">
        <f t="shared" si="62"/>
        <v>0</v>
      </c>
      <c r="BH169" s="799">
        <f t="shared" si="62"/>
        <v>0</v>
      </c>
    </row>
    <row r="170" spans="1:60" s="241" customFormat="1" ht="12.9" customHeight="1" x14ac:dyDescent="0.3">
      <c r="A170" s="343"/>
      <c r="B170" s="471"/>
      <c r="C170" s="561"/>
      <c r="D170" s="627"/>
      <c r="E170" s="343" t="str">
        <f xml:space="preserve"> "Total " &amp; E167</f>
        <v>Total Project revenues</v>
      </c>
      <c r="F170" s="343">
        <f xml:space="preserve"> SUM(K167:BH167)</f>
        <v>19500</v>
      </c>
      <c r="G170" s="343" t="str">
        <f>G167</f>
        <v>$ mn real</v>
      </c>
      <c r="H170" s="343"/>
      <c r="I170" s="343"/>
      <c r="J170" s="343"/>
      <c r="K170" s="343"/>
      <c r="L170" s="343"/>
      <c r="M170" s="343"/>
      <c r="N170" s="343"/>
      <c r="O170" s="343"/>
      <c r="P170" s="343"/>
      <c r="Q170" s="343"/>
      <c r="R170" s="343"/>
      <c r="S170" s="343"/>
      <c r="T170" s="343"/>
      <c r="U170" s="343"/>
      <c r="V170" s="343"/>
      <c r="W170" s="343"/>
      <c r="X170" s="343"/>
      <c r="Y170" s="343"/>
      <c r="Z170" s="343"/>
      <c r="AA170" s="343"/>
      <c r="AB170" s="343"/>
      <c r="AC170" s="343"/>
      <c r="AD170" s="343"/>
      <c r="AE170" s="343"/>
      <c r="AF170" s="343"/>
      <c r="AG170" s="343"/>
      <c r="AH170" s="343"/>
      <c r="AI170" s="343"/>
      <c r="AJ170" s="343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/>
      <c r="BF170" s="343"/>
      <c r="BG170" s="343"/>
      <c r="BH170" s="343"/>
    </row>
    <row r="171" spans="1:60" s="241" customFormat="1" ht="12.9" customHeight="1" x14ac:dyDescent="0.3">
      <c r="A171" s="343"/>
      <c r="B171" s="471"/>
      <c r="C171" s="561"/>
      <c r="D171" s="627"/>
      <c r="E171" s="343" t="str">
        <f xml:space="preserve"> "Total " &amp; E168</f>
        <v>Total Project costs inc. DF</v>
      </c>
      <c r="F171" s="343">
        <f xml:space="preserve"> SUM(K168:BH168)</f>
        <v>6568.9310892373887</v>
      </c>
      <c r="G171" s="343" t="str">
        <f>G168</f>
        <v>$ mn real</v>
      </c>
      <c r="H171" s="343"/>
      <c r="I171" s="343"/>
      <c r="J171" s="343"/>
      <c r="K171" s="343"/>
      <c r="L171" s="343"/>
      <c r="M171" s="343"/>
      <c r="N171" s="343"/>
      <c r="O171" s="343"/>
      <c r="P171" s="343"/>
      <c r="Q171" s="343"/>
      <c r="R171" s="343"/>
      <c r="S171" s="343"/>
      <c r="T171" s="343"/>
      <c r="U171" s="343"/>
      <c r="V171" s="343"/>
      <c r="W171" s="343"/>
      <c r="X171" s="343"/>
      <c r="Y171" s="343"/>
      <c r="Z171" s="343"/>
      <c r="AA171" s="343"/>
      <c r="AB171" s="343"/>
      <c r="AC171" s="343"/>
      <c r="AD171" s="343"/>
      <c r="AE171" s="343"/>
      <c r="AF171" s="343"/>
      <c r="AG171" s="343"/>
      <c r="AH171" s="343"/>
      <c r="AI171" s="343"/>
      <c r="AJ171" s="343"/>
      <c r="AK171" s="343"/>
      <c r="AL171" s="343"/>
      <c r="AM171" s="343"/>
      <c r="AN171" s="343"/>
      <c r="AO171" s="343"/>
      <c r="AP171" s="343"/>
      <c r="AQ171" s="343"/>
      <c r="AR171" s="343"/>
      <c r="AS171" s="343"/>
      <c r="AT171" s="343"/>
      <c r="AU171" s="343"/>
      <c r="AV171" s="343"/>
      <c r="AW171" s="343"/>
      <c r="AX171" s="343"/>
      <c r="AY171" s="343"/>
      <c r="AZ171" s="343"/>
      <c r="BA171" s="343"/>
      <c r="BB171" s="343"/>
      <c r="BC171" s="343"/>
      <c r="BD171" s="343"/>
      <c r="BE171" s="343"/>
      <c r="BF171" s="343"/>
      <c r="BG171" s="343"/>
      <c r="BH171" s="343"/>
    </row>
    <row r="172" spans="1:60" s="241" customFormat="1" ht="12.9" customHeight="1" x14ac:dyDescent="0.3">
      <c r="A172" s="343"/>
      <c r="B172" s="471"/>
      <c r="C172" s="561"/>
      <c r="D172" s="627"/>
      <c r="E172" s="568" t="str">
        <f xml:space="preserve"> "Total " &amp; E169</f>
        <v>Total Project cash flow inc. DF</v>
      </c>
      <c r="F172" s="568">
        <f xml:space="preserve"> SUM(K169:BH169)</f>
        <v>12931.068910762613</v>
      </c>
      <c r="G172" s="568" t="str">
        <f>G169</f>
        <v>$ mn real</v>
      </c>
      <c r="H172" s="343"/>
      <c r="I172" s="343"/>
      <c r="J172" s="343"/>
      <c r="K172" s="343"/>
      <c r="L172" s="343"/>
      <c r="M172" s="343"/>
      <c r="N172" s="343"/>
      <c r="O172" s="343"/>
      <c r="P172" s="343"/>
      <c r="Q172" s="343"/>
      <c r="R172" s="343"/>
      <c r="S172" s="343"/>
      <c r="T172" s="343"/>
      <c r="U172" s="343"/>
      <c r="V172" s="343"/>
      <c r="W172" s="343"/>
      <c r="X172" s="343"/>
      <c r="Y172" s="343"/>
      <c r="Z172" s="343"/>
      <c r="AA172" s="343"/>
      <c r="AB172" s="343"/>
      <c r="AC172" s="343"/>
      <c r="AD172" s="343"/>
      <c r="AE172" s="343"/>
      <c r="AF172" s="343"/>
      <c r="AG172" s="343"/>
      <c r="AH172" s="343"/>
      <c r="AI172" s="343"/>
      <c r="AJ172" s="343"/>
      <c r="AK172" s="343"/>
      <c r="AL172" s="343"/>
      <c r="AM172" s="343"/>
      <c r="AN172" s="343"/>
      <c r="AO172" s="343"/>
      <c r="AP172" s="343"/>
      <c r="AQ172" s="343"/>
      <c r="AR172" s="343"/>
      <c r="AS172" s="343"/>
      <c r="AT172" s="343"/>
      <c r="AU172" s="343"/>
      <c r="AV172" s="343"/>
      <c r="AW172" s="343"/>
      <c r="AX172" s="343"/>
      <c r="AY172" s="343"/>
      <c r="AZ172" s="343"/>
      <c r="BA172" s="343"/>
      <c r="BB172" s="343"/>
      <c r="BC172" s="343"/>
      <c r="BD172" s="343"/>
      <c r="BE172" s="343"/>
      <c r="BF172" s="343"/>
      <c r="BG172" s="343"/>
      <c r="BH172" s="343"/>
    </row>
    <row r="173" spans="1:60" s="240" customFormat="1" ht="12.9" customHeight="1" x14ac:dyDescent="0.3">
      <c r="A173" s="570"/>
      <c r="B173" s="790"/>
      <c r="C173" s="791"/>
      <c r="D173" s="792"/>
      <c r="E173" s="570"/>
      <c r="F173" s="570"/>
      <c r="G173" s="570"/>
      <c r="H173" s="570"/>
      <c r="I173" s="570"/>
      <c r="J173" s="570"/>
      <c r="K173" s="570"/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  <c r="AF173" s="570"/>
      <c r="AG173" s="570"/>
      <c r="AH173" s="570"/>
      <c r="AI173" s="570"/>
      <c r="AJ173" s="570"/>
      <c r="AK173" s="570"/>
      <c r="AL173" s="570"/>
      <c r="AM173" s="570"/>
      <c r="AN173" s="570"/>
      <c r="AO173" s="570"/>
      <c r="AP173" s="570"/>
      <c r="AQ173" s="570"/>
      <c r="AR173" s="570"/>
      <c r="AS173" s="570"/>
      <c r="AT173" s="570"/>
      <c r="AU173" s="570"/>
      <c r="AV173" s="570"/>
      <c r="AW173" s="570"/>
      <c r="AX173" s="570"/>
      <c r="AY173" s="570"/>
      <c r="AZ173" s="570"/>
      <c r="BA173" s="570"/>
      <c r="BB173" s="570"/>
      <c r="BC173" s="570"/>
      <c r="BD173" s="570"/>
      <c r="BE173" s="570"/>
      <c r="BF173" s="570"/>
      <c r="BG173" s="570"/>
      <c r="BH173" s="570"/>
    </row>
    <row r="174" spans="1:60" s="240" customFormat="1" ht="12.9" customHeight="1" x14ac:dyDescent="0.3">
      <c r="A174" s="570"/>
      <c r="B174" s="790" t="s">
        <v>697</v>
      </c>
      <c r="C174" s="791"/>
      <c r="D174" s="792"/>
      <c r="E174" s="570"/>
      <c r="F174" s="570"/>
      <c r="G174" s="570"/>
      <c r="H174" s="570"/>
      <c r="I174" s="570"/>
      <c r="J174" s="570"/>
      <c r="K174" s="570"/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  <c r="AF174" s="570"/>
      <c r="AG174" s="570"/>
      <c r="AH174" s="570"/>
      <c r="AI174" s="570"/>
      <c r="AJ174" s="570"/>
      <c r="AK174" s="570"/>
      <c r="AL174" s="570"/>
      <c r="AM174" s="570"/>
      <c r="AN174" s="570"/>
      <c r="AO174" s="570"/>
      <c r="AP174" s="570"/>
      <c r="AQ174" s="570"/>
      <c r="AR174" s="570"/>
      <c r="AS174" s="570"/>
      <c r="AT174" s="570"/>
      <c r="AU174" s="570"/>
      <c r="AV174" s="570"/>
      <c r="AW174" s="570"/>
      <c r="AX174" s="570"/>
      <c r="AY174" s="570"/>
      <c r="AZ174" s="570"/>
      <c r="BA174" s="570"/>
      <c r="BB174" s="570"/>
      <c r="BC174" s="570"/>
      <c r="BD174" s="570"/>
      <c r="BE174" s="570"/>
      <c r="BF174" s="570"/>
      <c r="BG174" s="570"/>
      <c r="BH174" s="570"/>
    </row>
    <row r="175" spans="1:60" ht="12.9" customHeight="1" x14ac:dyDescent="0.3">
      <c r="A175" s="570"/>
      <c r="B175" s="790"/>
      <c r="C175" s="791" t="s">
        <v>127</v>
      </c>
      <c r="D175" s="792"/>
      <c r="E175" s="790"/>
      <c r="F175" s="790"/>
      <c r="G175" s="790"/>
      <c r="H175" s="790"/>
      <c r="I175" s="790"/>
      <c r="J175" s="790"/>
      <c r="K175" s="790"/>
      <c r="L175" s="790"/>
      <c r="M175" s="790"/>
      <c r="N175" s="790"/>
      <c r="O175" s="790"/>
      <c r="P175" s="790"/>
      <c r="Q175" s="790"/>
      <c r="R175" s="790"/>
      <c r="S175" s="790"/>
      <c r="T175" s="790"/>
      <c r="U175" s="790"/>
      <c r="V175" s="790"/>
      <c r="W175" s="790"/>
      <c r="X175" s="790"/>
      <c r="Y175" s="790"/>
      <c r="Z175" s="790"/>
      <c r="AA175" s="790"/>
      <c r="AB175" s="790"/>
      <c r="AC175" s="790"/>
      <c r="AD175" s="790"/>
      <c r="AE175" s="790"/>
      <c r="AF175" s="790"/>
      <c r="AG175" s="790"/>
      <c r="AH175" s="790"/>
      <c r="AI175" s="790"/>
      <c r="AJ175" s="790"/>
      <c r="AK175" s="790"/>
      <c r="AL175" s="790"/>
      <c r="AM175" s="790"/>
      <c r="AN175" s="790"/>
      <c r="AO175" s="790"/>
      <c r="AP175" s="790"/>
      <c r="AQ175" s="790"/>
      <c r="AR175" s="790"/>
      <c r="AS175" s="790"/>
      <c r="AT175" s="790"/>
      <c r="AU175" s="790"/>
      <c r="AV175" s="790"/>
      <c r="AW175" s="790"/>
      <c r="AX175" s="790"/>
      <c r="AY175" s="790"/>
      <c r="AZ175" s="790"/>
      <c r="BA175" s="790"/>
      <c r="BB175" s="790"/>
      <c r="BC175" s="790"/>
      <c r="BD175" s="790"/>
      <c r="BE175" s="790"/>
      <c r="BF175" s="790"/>
      <c r="BG175" s="790"/>
      <c r="BH175" s="790"/>
    </row>
    <row r="176" spans="1:60" s="240" customFormat="1" ht="12.9" customHeight="1" x14ac:dyDescent="0.3">
      <c r="A176" s="570"/>
      <c r="B176" s="790"/>
      <c r="C176" s="791"/>
      <c r="D176" s="792"/>
      <c r="E176" s="570" t="str">
        <f t="shared" ref="E176:AJ176" si="63" xml:space="preserve"> E$160</f>
        <v>Project cash flow inc. DF</v>
      </c>
      <c r="F176" s="570">
        <f t="shared" si="63"/>
        <v>0</v>
      </c>
      <c r="G176" s="570" t="str">
        <f t="shared" si="63"/>
        <v>$ mn</v>
      </c>
      <c r="H176" s="570">
        <f t="shared" si="63"/>
        <v>0</v>
      </c>
      <c r="I176" s="570">
        <f t="shared" si="63"/>
        <v>22443.58780730822</v>
      </c>
      <c r="J176" s="570">
        <f t="shared" si="63"/>
        <v>0</v>
      </c>
      <c r="K176" s="570">
        <f t="shared" si="63"/>
        <v>0</v>
      </c>
      <c r="L176" s="570">
        <f t="shared" si="63"/>
        <v>0</v>
      </c>
      <c r="M176" s="570">
        <f t="shared" si="63"/>
        <v>0</v>
      </c>
      <c r="N176" s="570">
        <f t="shared" si="63"/>
        <v>-42.448319999999995</v>
      </c>
      <c r="O176" s="570">
        <f t="shared" si="63"/>
        <v>-86.594572799999995</v>
      </c>
      <c r="P176" s="570">
        <f t="shared" si="63"/>
        <v>-88.326464256000008</v>
      </c>
      <c r="Q176" s="570">
        <f t="shared" si="63"/>
        <v>-681.10303117086733</v>
      </c>
      <c r="R176" s="570">
        <f t="shared" si="63"/>
        <v>-1042.0876376914268</v>
      </c>
      <c r="S176" s="570">
        <f t="shared" si="63"/>
        <v>-1062.9293904452554</v>
      </c>
      <c r="T176" s="570">
        <f t="shared" si="63"/>
        <v>-502.18984826078156</v>
      </c>
      <c r="U176" s="570">
        <f t="shared" si="63"/>
        <v>692.74233893882081</v>
      </c>
      <c r="V176" s="570">
        <f t="shared" si="63"/>
        <v>706.5971857175972</v>
      </c>
      <c r="W176" s="570">
        <f t="shared" si="63"/>
        <v>720.7291294319491</v>
      </c>
      <c r="X176" s="570">
        <f t="shared" si="63"/>
        <v>735.14371202058794</v>
      </c>
      <c r="Y176" s="570">
        <f t="shared" si="63"/>
        <v>749.84658626099986</v>
      </c>
      <c r="Z176" s="570">
        <f t="shared" si="63"/>
        <v>764.84351798621992</v>
      </c>
      <c r="AA176" s="570">
        <f t="shared" si="63"/>
        <v>780.1403883459443</v>
      </c>
      <c r="AB176" s="570">
        <f t="shared" si="63"/>
        <v>795.7431961128633</v>
      </c>
      <c r="AC176" s="570">
        <f t="shared" si="63"/>
        <v>811.65806003512046</v>
      </c>
      <c r="AD176" s="570">
        <f t="shared" si="63"/>
        <v>827.89122123582285</v>
      </c>
      <c r="AE176" s="570">
        <f t="shared" si="63"/>
        <v>844.44904566053947</v>
      </c>
      <c r="AF176" s="570">
        <f t="shared" si="63"/>
        <v>861.3380265737502</v>
      </c>
      <c r="AG176" s="570">
        <f t="shared" si="63"/>
        <v>878.56478710522538</v>
      </c>
      <c r="AH176" s="570">
        <f t="shared" si="63"/>
        <v>896.13608284732982</v>
      </c>
      <c r="AI176" s="570">
        <f t="shared" si="63"/>
        <v>843.92107401298119</v>
      </c>
      <c r="AJ176" s="570">
        <f t="shared" si="63"/>
        <v>862.22194261970446</v>
      </c>
      <c r="AK176" s="570">
        <f t="shared" ref="AK176:BH176" si="64" xml:space="preserve"> AK$160</f>
        <v>880.93289265584372</v>
      </c>
      <c r="AL176" s="570">
        <f t="shared" si="64"/>
        <v>900.06963300509176</v>
      </c>
      <c r="AM176" s="570">
        <f t="shared" si="64"/>
        <v>919.6505047202179</v>
      </c>
      <c r="AN176" s="570">
        <f t="shared" si="64"/>
        <v>939.69758071493595</v>
      </c>
      <c r="AO176" s="570">
        <f t="shared" si="64"/>
        <v>960.23844815836537</v>
      </c>
      <c r="AP176" s="570">
        <f t="shared" si="64"/>
        <v>981.30925717337891</v>
      </c>
      <c r="AQ176" s="570">
        <f t="shared" si="64"/>
        <v>1002.9602991084439</v>
      </c>
      <c r="AR176" s="570">
        <f t="shared" si="64"/>
        <v>1025.2671434313559</v>
      </c>
      <c r="AS176" s="570">
        <f t="shared" si="64"/>
        <v>1048.3556556874346</v>
      </c>
      <c r="AT176" s="570">
        <f t="shared" si="64"/>
        <v>1072.46861419314</v>
      </c>
      <c r="AU176" s="570">
        <f t="shared" si="64"/>
        <v>1098.1985532442302</v>
      </c>
      <c r="AV176" s="570">
        <f t="shared" si="64"/>
        <v>1127.8830940444348</v>
      </c>
      <c r="AW176" s="570">
        <f t="shared" si="64"/>
        <v>1206.0811807340306</v>
      </c>
      <c r="AX176" s="570">
        <f t="shared" si="64"/>
        <v>14.187920156188511</v>
      </c>
      <c r="AY176" s="570">
        <f t="shared" si="64"/>
        <v>0</v>
      </c>
      <c r="AZ176" s="570">
        <f t="shared" si="64"/>
        <v>0</v>
      </c>
      <c r="BA176" s="570">
        <f t="shared" si="64"/>
        <v>0</v>
      </c>
      <c r="BB176" s="570">
        <f t="shared" si="64"/>
        <v>0</v>
      </c>
      <c r="BC176" s="570">
        <f t="shared" si="64"/>
        <v>0</v>
      </c>
      <c r="BD176" s="570">
        <f t="shared" si="64"/>
        <v>0</v>
      </c>
      <c r="BE176" s="570">
        <f t="shared" si="64"/>
        <v>0</v>
      </c>
      <c r="BF176" s="570">
        <f t="shared" si="64"/>
        <v>0</v>
      </c>
      <c r="BG176" s="570">
        <f t="shared" si="64"/>
        <v>0</v>
      </c>
      <c r="BH176" s="570">
        <f t="shared" si="64"/>
        <v>0</v>
      </c>
    </row>
    <row r="177" spans="1:60" s="242" customFormat="1" ht="12.9" customHeight="1" x14ac:dyDescent="0.3">
      <c r="A177" s="516"/>
      <c r="B177" s="679"/>
      <c r="C177" s="685"/>
      <c r="D177" s="615"/>
      <c r="E177" s="543" t="str">
        <f>Stage2!E$83</f>
        <v>Project cash flows inc. DF</v>
      </c>
      <c r="F177" s="543">
        <f>Stage2!F$83</f>
        <v>0</v>
      </c>
      <c r="G177" s="543" t="str">
        <f>Stage2!G$83</f>
        <v>$ mn</v>
      </c>
      <c r="H177" s="543">
        <f>Stage2!H$83</f>
        <v>0</v>
      </c>
      <c r="I177" s="543">
        <f>Stage2!I$83</f>
        <v>22443.58780730822</v>
      </c>
      <c r="J177" s="543">
        <f>Stage2!J$83</f>
        <v>0</v>
      </c>
      <c r="K177" s="543">
        <f>Stage2!K$83</f>
        <v>0</v>
      </c>
      <c r="L177" s="543">
        <f>Stage2!L$83</f>
        <v>0</v>
      </c>
      <c r="M177" s="543">
        <f>Stage2!M$83</f>
        <v>0</v>
      </c>
      <c r="N177" s="543">
        <f>Stage2!N$83</f>
        <v>-42.448319999999995</v>
      </c>
      <c r="O177" s="543">
        <f>Stage2!O$83</f>
        <v>-86.594572799999995</v>
      </c>
      <c r="P177" s="543">
        <f>Stage2!P$83</f>
        <v>-88.326464256000008</v>
      </c>
      <c r="Q177" s="543">
        <f>Stage2!Q$83</f>
        <v>-681.10303117086733</v>
      </c>
      <c r="R177" s="543">
        <f>Stage2!R$83</f>
        <v>-1042.0876376914268</v>
      </c>
      <c r="S177" s="543">
        <f>Stage2!S$83</f>
        <v>-1062.9293904452554</v>
      </c>
      <c r="T177" s="543">
        <f>Stage2!T$83</f>
        <v>-502.18984826078156</v>
      </c>
      <c r="U177" s="543">
        <f>Stage2!U$83</f>
        <v>692.74233893882081</v>
      </c>
      <c r="V177" s="543">
        <f>Stage2!V$83</f>
        <v>706.5971857175972</v>
      </c>
      <c r="W177" s="543">
        <f>Stage2!W$83</f>
        <v>720.7291294319491</v>
      </c>
      <c r="X177" s="543">
        <f>Stage2!X$83</f>
        <v>735.14371202058794</v>
      </c>
      <c r="Y177" s="543">
        <f>Stage2!Y$83</f>
        <v>749.84658626099986</v>
      </c>
      <c r="Z177" s="543">
        <f>Stage2!Z$83</f>
        <v>764.84351798621992</v>
      </c>
      <c r="AA177" s="543">
        <f>Stage2!AA$83</f>
        <v>780.1403883459443</v>
      </c>
      <c r="AB177" s="543">
        <f>Stage2!AB$83</f>
        <v>795.7431961128633</v>
      </c>
      <c r="AC177" s="543">
        <f>Stage2!AC$83</f>
        <v>811.65806003512046</v>
      </c>
      <c r="AD177" s="543">
        <f>Stage2!AD$83</f>
        <v>827.89122123582285</v>
      </c>
      <c r="AE177" s="543">
        <f>Stage2!AE$83</f>
        <v>844.44904566053947</v>
      </c>
      <c r="AF177" s="543">
        <f>Stage2!AF$83</f>
        <v>861.3380265737502</v>
      </c>
      <c r="AG177" s="543">
        <f>Stage2!AG$83</f>
        <v>878.56478710522538</v>
      </c>
      <c r="AH177" s="543">
        <f>Stage2!AH$83</f>
        <v>896.13608284732982</v>
      </c>
      <c r="AI177" s="543">
        <f>Stage2!AI$83</f>
        <v>843.92107401298108</v>
      </c>
      <c r="AJ177" s="543">
        <f>Stage2!AJ$83</f>
        <v>862.22194261970446</v>
      </c>
      <c r="AK177" s="543">
        <f>Stage2!AK$83</f>
        <v>880.93289265584372</v>
      </c>
      <c r="AL177" s="543">
        <f>Stage2!AL$83</f>
        <v>900.06963300509176</v>
      </c>
      <c r="AM177" s="543">
        <f>Stage2!AM$83</f>
        <v>919.65050472021801</v>
      </c>
      <c r="AN177" s="543">
        <f>Stage2!AN$83</f>
        <v>939.69758071493595</v>
      </c>
      <c r="AO177" s="543">
        <f>Stage2!AO$83</f>
        <v>960.23844815836526</v>
      </c>
      <c r="AP177" s="543">
        <f>Stage2!AP$83</f>
        <v>981.3092571733788</v>
      </c>
      <c r="AQ177" s="543">
        <f>Stage2!AQ$83</f>
        <v>1002.9602991084439</v>
      </c>
      <c r="AR177" s="543">
        <f>Stage2!AR$83</f>
        <v>1025.2671434313559</v>
      </c>
      <c r="AS177" s="543">
        <f>Stage2!AS$83</f>
        <v>1048.3556556874346</v>
      </c>
      <c r="AT177" s="543">
        <f>Stage2!AT$83</f>
        <v>1072.46861419314</v>
      </c>
      <c r="AU177" s="543">
        <f>Stage2!AU$83</f>
        <v>1098.19855324423</v>
      </c>
      <c r="AV177" s="543">
        <f>Stage2!AV$83</f>
        <v>1127.8830940444348</v>
      </c>
      <c r="AW177" s="543">
        <f>Stage2!AW$83</f>
        <v>1206.0811807340306</v>
      </c>
      <c r="AX177" s="543">
        <f>Stage2!AX$83</f>
        <v>14.187920156188511</v>
      </c>
      <c r="AY177" s="543">
        <f>Stage2!AY$83</f>
        <v>0</v>
      </c>
      <c r="AZ177" s="543">
        <f>Stage2!AZ$83</f>
        <v>0</v>
      </c>
      <c r="BA177" s="543">
        <f>Stage2!BA$83</f>
        <v>0</v>
      </c>
      <c r="BB177" s="543">
        <f>Stage2!BB$83</f>
        <v>0</v>
      </c>
      <c r="BC177" s="543">
        <f>Stage2!BC$83</f>
        <v>0</v>
      </c>
      <c r="BD177" s="543">
        <f>Stage2!BD$83</f>
        <v>0</v>
      </c>
      <c r="BE177" s="543">
        <f>Stage2!BE$83</f>
        <v>0</v>
      </c>
      <c r="BF177" s="543">
        <f>Stage2!BF$83</f>
        <v>0</v>
      </c>
      <c r="BG177" s="543">
        <f>Stage2!BG$83</f>
        <v>0</v>
      </c>
      <c r="BH177" s="543">
        <f>Stage2!BH$83</f>
        <v>0</v>
      </c>
    </row>
    <row r="178" spans="1:60" s="242" customFormat="1" ht="12.9" customHeight="1" x14ac:dyDescent="0.3">
      <c r="A178" s="718"/>
      <c r="B178" s="290"/>
      <c r="C178" s="685"/>
      <c r="D178" s="615"/>
      <c r="E178" s="289" t="s">
        <v>740</v>
      </c>
      <c r="F178" s="289"/>
      <c r="G178" s="289" t="s">
        <v>74</v>
      </c>
      <c r="H178" s="289"/>
      <c r="I178" s="289">
        <f xml:space="preserve"> SUM(K178:BH178)</f>
        <v>0</v>
      </c>
      <c r="J178" s="289"/>
      <c r="K178" s="289">
        <f t="shared" ref="K178:AP178" si="65" xml:space="preserve"> K176 - K177</f>
        <v>0</v>
      </c>
      <c r="L178" s="289">
        <f t="shared" si="65"/>
        <v>0</v>
      </c>
      <c r="M178" s="289">
        <f t="shared" si="65"/>
        <v>0</v>
      </c>
      <c r="N178" s="289">
        <f t="shared" si="65"/>
        <v>0</v>
      </c>
      <c r="O178" s="289">
        <f t="shared" si="65"/>
        <v>0</v>
      </c>
      <c r="P178" s="289">
        <f t="shared" si="65"/>
        <v>0</v>
      </c>
      <c r="Q178" s="289">
        <f t="shared" si="65"/>
        <v>0</v>
      </c>
      <c r="R178" s="289">
        <f t="shared" si="65"/>
        <v>0</v>
      </c>
      <c r="S178" s="289">
        <f t="shared" si="65"/>
        <v>0</v>
      </c>
      <c r="T178" s="289">
        <f t="shared" si="65"/>
        <v>0</v>
      </c>
      <c r="U178" s="289">
        <f t="shared" si="65"/>
        <v>0</v>
      </c>
      <c r="V178" s="289">
        <f t="shared" si="65"/>
        <v>0</v>
      </c>
      <c r="W178" s="289">
        <f t="shared" si="65"/>
        <v>0</v>
      </c>
      <c r="X178" s="289">
        <f t="shared" si="65"/>
        <v>0</v>
      </c>
      <c r="Y178" s="289">
        <f t="shared" si="65"/>
        <v>0</v>
      </c>
      <c r="Z178" s="289">
        <f t="shared" si="65"/>
        <v>0</v>
      </c>
      <c r="AA178" s="289">
        <f t="shared" si="65"/>
        <v>0</v>
      </c>
      <c r="AB178" s="289">
        <f t="shared" si="65"/>
        <v>0</v>
      </c>
      <c r="AC178" s="289">
        <f t="shared" si="65"/>
        <v>0</v>
      </c>
      <c r="AD178" s="289">
        <f t="shared" si="65"/>
        <v>0</v>
      </c>
      <c r="AE178" s="289">
        <f t="shared" si="65"/>
        <v>0</v>
      </c>
      <c r="AF178" s="289">
        <f t="shared" si="65"/>
        <v>0</v>
      </c>
      <c r="AG178" s="289">
        <f t="shared" si="65"/>
        <v>0</v>
      </c>
      <c r="AH178" s="289">
        <f t="shared" si="65"/>
        <v>0</v>
      </c>
      <c r="AI178" s="289">
        <f t="shared" si="65"/>
        <v>0</v>
      </c>
      <c r="AJ178" s="289">
        <f t="shared" si="65"/>
        <v>0</v>
      </c>
      <c r="AK178" s="289">
        <f t="shared" si="65"/>
        <v>0</v>
      </c>
      <c r="AL178" s="289">
        <f t="shared" si="65"/>
        <v>0</v>
      </c>
      <c r="AM178" s="289">
        <f t="shared" si="65"/>
        <v>0</v>
      </c>
      <c r="AN178" s="289">
        <f t="shared" si="65"/>
        <v>0</v>
      </c>
      <c r="AO178" s="289">
        <f t="shared" si="65"/>
        <v>0</v>
      </c>
      <c r="AP178" s="289">
        <f t="shared" si="65"/>
        <v>0</v>
      </c>
      <c r="AQ178" s="289">
        <f t="shared" ref="AQ178:BH178" si="66" xml:space="preserve"> AQ176 - AQ177</f>
        <v>0</v>
      </c>
      <c r="AR178" s="289">
        <f t="shared" si="66"/>
        <v>0</v>
      </c>
      <c r="AS178" s="289">
        <f t="shared" si="66"/>
        <v>0</v>
      </c>
      <c r="AT178" s="289">
        <f t="shared" si="66"/>
        <v>0</v>
      </c>
      <c r="AU178" s="289">
        <f t="shared" si="66"/>
        <v>0</v>
      </c>
      <c r="AV178" s="289">
        <f t="shared" si="66"/>
        <v>0</v>
      </c>
      <c r="AW178" s="289">
        <f t="shared" si="66"/>
        <v>0</v>
      </c>
      <c r="AX178" s="289">
        <f t="shared" si="66"/>
        <v>0</v>
      </c>
      <c r="AY178" s="289">
        <f t="shared" si="66"/>
        <v>0</v>
      </c>
      <c r="AZ178" s="289">
        <f t="shared" si="66"/>
        <v>0</v>
      </c>
      <c r="BA178" s="289">
        <f t="shared" si="66"/>
        <v>0</v>
      </c>
      <c r="BB178" s="289">
        <f t="shared" si="66"/>
        <v>0</v>
      </c>
      <c r="BC178" s="289">
        <f t="shared" si="66"/>
        <v>0</v>
      </c>
      <c r="BD178" s="289">
        <f t="shared" si="66"/>
        <v>0</v>
      </c>
      <c r="BE178" s="289">
        <f t="shared" si="66"/>
        <v>0</v>
      </c>
      <c r="BF178" s="289">
        <f t="shared" si="66"/>
        <v>0</v>
      </c>
      <c r="BG178" s="289">
        <f t="shared" si="66"/>
        <v>0</v>
      </c>
      <c r="BH178" s="289">
        <f t="shared" si="66"/>
        <v>0</v>
      </c>
    </row>
    <row r="179" spans="1:60" s="242" customFormat="1" ht="12.9" customHeight="1" x14ac:dyDescent="0.3">
      <c r="A179" s="516"/>
      <c r="B179" s="679"/>
      <c r="C179" s="685"/>
      <c r="D179" s="615"/>
      <c r="E179" s="289" t="s">
        <v>672</v>
      </c>
      <c r="F179" s="289"/>
      <c r="G179" s="289" t="s">
        <v>74</v>
      </c>
      <c r="H179" s="289"/>
      <c r="I179" s="611">
        <f xml:space="preserve"> SUM(K179:BH179)</f>
        <v>0</v>
      </c>
      <c r="J179" s="289"/>
      <c r="K179" s="611">
        <f t="shared" ref="K179:AP179" si="67" xml:space="preserve"> IF( ABS(K178) &gt; CHK_TOL, 1, 0)</f>
        <v>0</v>
      </c>
      <c r="L179" s="611">
        <f t="shared" si="67"/>
        <v>0</v>
      </c>
      <c r="M179" s="611">
        <f t="shared" si="67"/>
        <v>0</v>
      </c>
      <c r="N179" s="611">
        <f t="shared" si="67"/>
        <v>0</v>
      </c>
      <c r="O179" s="611">
        <f t="shared" si="67"/>
        <v>0</v>
      </c>
      <c r="P179" s="611">
        <f t="shared" si="67"/>
        <v>0</v>
      </c>
      <c r="Q179" s="611">
        <f t="shared" si="67"/>
        <v>0</v>
      </c>
      <c r="R179" s="611">
        <f t="shared" si="67"/>
        <v>0</v>
      </c>
      <c r="S179" s="611">
        <f t="shared" si="67"/>
        <v>0</v>
      </c>
      <c r="T179" s="611">
        <f t="shared" si="67"/>
        <v>0</v>
      </c>
      <c r="U179" s="611">
        <f t="shared" si="67"/>
        <v>0</v>
      </c>
      <c r="V179" s="611">
        <f t="shared" si="67"/>
        <v>0</v>
      </c>
      <c r="W179" s="611">
        <f t="shared" si="67"/>
        <v>0</v>
      </c>
      <c r="X179" s="611">
        <f t="shared" si="67"/>
        <v>0</v>
      </c>
      <c r="Y179" s="611">
        <f t="shared" si="67"/>
        <v>0</v>
      </c>
      <c r="Z179" s="611">
        <f t="shared" si="67"/>
        <v>0</v>
      </c>
      <c r="AA179" s="611">
        <f t="shared" si="67"/>
        <v>0</v>
      </c>
      <c r="AB179" s="611">
        <f t="shared" si="67"/>
        <v>0</v>
      </c>
      <c r="AC179" s="611">
        <f t="shared" si="67"/>
        <v>0</v>
      </c>
      <c r="AD179" s="611">
        <f t="shared" si="67"/>
        <v>0</v>
      </c>
      <c r="AE179" s="611">
        <f t="shared" si="67"/>
        <v>0</v>
      </c>
      <c r="AF179" s="611">
        <f t="shared" si="67"/>
        <v>0</v>
      </c>
      <c r="AG179" s="611">
        <f t="shared" si="67"/>
        <v>0</v>
      </c>
      <c r="AH179" s="611">
        <f t="shared" si="67"/>
        <v>0</v>
      </c>
      <c r="AI179" s="611">
        <f t="shared" si="67"/>
        <v>0</v>
      </c>
      <c r="AJ179" s="611">
        <f t="shared" si="67"/>
        <v>0</v>
      </c>
      <c r="AK179" s="611">
        <f t="shared" si="67"/>
        <v>0</v>
      </c>
      <c r="AL179" s="611">
        <f t="shared" si="67"/>
        <v>0</v>
      </c>
      <c r="AM179" s="611">
        <f t="shared" si="67"/>
        <v>0</v>
      </c>
      <c r="AN179" s="611">
        <f t="shared" si="67"/>
        <v>0</v>
      </c>
      <c r="AO179" s="611">
        <f t="shared" si="67"/>
        <v>0</v>
      </c>
      <c r="AP179" s="611">
        <f t="shared" si="67"/>
        <v>0</v>
      </c>
      <c r="AQ179" s="611">
        <f t="shared" ref="AQ179:BH179" si="68" xml:space="preserve"> IF( ABS(AQ178) &gt; CHK_TOL, 1, 0)</f>
        <v>0</v>
      </c>
      <c r="AR179" s="611">
        <f t="shared" si="68"/>
        <v>0</v>
      </c>
      <c r="AS179" s="611">
        <f t="shared" si="68"/>
        <v>0</v>
      </c>
      <c r="AT179" s="611">
        <f t="shared" si="68"/>
        <v>0</v>
      </c>
      <c r="AU179" s="611">
        <f t="shared" si="68"/>
        <v>0</v>
      </c>
      <c r="AV179" s="611">
        <f t="shared" si="68"/>
        <v>0</v>
      </c>
      <c r="AW179" s="611">
        <f t="shared" si="68"/>
        <v>0</v>
      </c>
      <c r="AX179" s="611">
        <f t="shared" si="68"/>
        <v>0</v>
      </c>
      <c r="AY179" s="611">
        <f t="shared" si="68"/>
        <v>0</v>
      </c>
      <c r="AZ179" s="611">
        <f t="shared" si="68"/>
        <v>0</v>
      </c>
      <c r="BA179" s="611">
        <f t="shared" si="68"/>
        <v>0</v>
      </c>
      <c r="BB179" s="611">
        <f t="shared" si="68"/>
        <v>0</v>
      </c>
      <c r="BC179" s="611">
        <f t="shared" si="68"/>
        <v>0</v>
      </c>
      <c r="BD179" s="611">
        <f t="shared" si="68"/>
        <v>0</v>
      </c>
      <c r="BE179" s="611">
        <f t="shared" si="68"/>
        <v>0</v>
      </c>
      <c r="BF179" s="611">
        <f t="shared" si="68"/>
        <v>0</v>
      </c>
      <c r="BG179" s="611">
        <f t="shared" si="68"/>
        <v>0</v>
      </c>
      <c r="BH179" s="611">
        <f t="shared" si="68"/>
        <v>0</v>
      </c>
    </row>
    <row r="180" spans="1:60" s="242" customFormat="1" ht="12.9" customHeight="1" x14ac:dyDescent="0.3">
      <c r="A180" s="516"/>
      <c r="B180" s="679"/>
      <c r="C180" s="685"/>
      <c r="D180" s="615"/>
      <c r="E180" s="697" t="str">
        <f xml:space="preserve"> "Check - " &amp; E179 &amp; ", " &amp; C175</f>
        <v>Check - Project cash flow, Full cycle</v>
      </c>
      <c r="F180" s="698">
        <f xml:space="preserve"> IF( SUM(K179:BH179) &lt;&gt; 0, 1, 0)</f>
        <v>0</v>
      </c>
      <c r="G180" s="697" t="s">
        <v>148</v>
      </c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  <c r="AA180" s="289"/>
      <c r="AB180" s="289"/>
      <c r="AC180" s="289"/>
      <c r="AD180" s="289"/>
      <c r="AE180" s="289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9"/>
      <c r="AP180" s="289"/>
      <c r="AQ180" s="289"/>
      <c r="AR180" s="289"/>
      <c r="AS180" s="289"/>
      <c r="AT180" s="289"/>
      <c r="AU180" s="289"/>
      <c r="AV180" s="289"/>
      <c r="AW180" s="289"/>
      <c r="AX180" s="289"/>
      <c r="AY180" s="289"/>
      <c r="AZ180" s="289"/>
      <c r="BA180" s="289"/>
      <c r="BB180" s="289"/>
      <c r="BC180" s="289"/>
      <c r="BD180" s="289"/>
      <c r="BE180" s="289"/>
      <c r="BF180" s="289"/>
      <c r="BG180" s="289"/>
      <c r="BH180" s="289"/>
    </row>
    <row r="181" spans="1:60" ht="12.9" customHeight="1" x14ac:dyDescent="0.3">
      <c r="A181" s="772"/>
      <c r="B181" s="772"/>
      <c r="C181" s="754"/>
      <c r="D181" s="755"/>
      <c r="E181" s="781"/>
      <c r="F181" s="781"/>
      <c r="G181" s="781"/>
      <c r="H181" s="781"/>
      <c r="I181" s="781"/>
      <c r="J181" s="781"/>
      <c r="K181" s="781"/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  <c r="AF181" s="781"/>
      <c r="AG181" s="781"/>
      <c r="AH181" s="781"/>
      <c r="AI181" s="781"/>
      <c r="AJ181" s="781"/>
      <c r="AK181" s="781"/>
      <c r="AL181" s="781"/>
      <c r="AM181" s="781"/>
      <c r="AN181" s="781"/>
      <c r="AO181" s="781"/>
      <c r="AP181" s="781"/>
      <c r="AQ181" s="781"/>
      <c r="AR181" s="781"/>
      <c r="AS181" s="781"/>
      <c r="AT181" s="781"/>
      <c r="AU181" s="781"/>
      <c r="AV181" s="781"/>
      <c r="AW181" s="781"/>
      <c r="AX181" s="781"/>
      <c r="AY181" s="781"/>
      <c r="AZ181" s="781"/>
      <c r="BA181" s="781"/>
      <c r="BB181" s="781"/>
      <c r="BC181" s="781"/>
      <c r="BD181" s="781"/>
      <c r="BE181" s="781"/>
      <c r="BF181" s="781"/>
      <c r="BG181" s="781"/>
      <c r="BH181" s="781"/>
    </row>
    <row r="182" spans="1:60" ht="12.9" customHeight="1" x14ac:dyDescent="0.3">
      <c r="A182" s="776" t="s">
        <v>856</v>
      </c>
      <c r="B182" s="776"/>
      <c r="C182" s="777"/>
      <c r="D182" s="778"/>
      <c r="E182" s="776"/>
      <c r="F182" s="776"/>
      <c r="G182" s="776"/>
      <c r="H182" s="776"/>
      <c r="I182" s="776"/>
      <c r="J182" s="776"/>
      <c r="K182" s="776"/>
      <c r="L182" s="776"/>
      <c r="M182" s="776"/>
      <c r="N182" s="776"/>
      <c r="O182" s="776"/>
      <c r="P182" s="776"/>
      <c r="Q182" s="776"/>
      <c r="R182" s="776"/>
      <c r="S182" s="776"/>
      <c r="T182" s="776"/>
      <c r="U182" s="776"/>
      <c r="V182" s="776"/>
      <c r="W182" s="776"/>
      <c r="X182" s="776"/>
      <c r="Y182" s="776"/>
      <c r="Z182" s="776"/>
      <c r="AA182" s="776"/>
      <c r="AB182" s="776"/>
      <c r="AC182" s="776"/>
      <c r="AD182" s="776"/>
      <c r="AE182" s="776"/>
      <c r="AF182" s="776"/>
      <c r="AG182" s="776"/>
      <c r="AH182" s="776"/>
      <c r="AI182" s="776"/>
      <c r="AJ182" s="776"/>
      <c r="AK182" s="776"/>
      <c r="AL182" s="776"/>
      <c r="AM182" s="776"/>
      <c r="AN182" s="776"/>
      <c r="AO182" s="776"/>
      <c r="AP182" s="776"/>
      <c r="AQ182" s="776"/>
      <c r="AR182" s="776"/>
      <c r="AS182" s="776"/>
      <c r="AT182" s="776"/>
      <c r="AU182" s="776"/>
      <c r="AV182" s="776"/>
      <c r="AW182" s="776"/>
      <c r="AX182" s="776"/>
      <c r="AY182" s="776"/>
      <c r="AZ182" s="776"/>
      <c r="BA182" s="776"/>
      <c r="BB182" s="776"/>
      <c r="BC182" s="776"/>
      <c r="BD182" s="776"/>
      <c r="BE182" s="776"/>
      <c r="BF182" s="776"/>
      <c r="BG182" s="776"/>
      <c r="BH182" s="776"/>
    </row>
    <row r="183" spans="1:60" ht="12.9" customHeight="1" x14ac:dyDescent="0.3">
      <c r="A183" s="790"/>
      <c r="B183" s="790"/>
      <c r="C183" s="806"/>
      <c r="D183" s="807"/>
      <c r="E183" s="790"/>
      <c r="F183" s="790"/>
      <c r="G183" s="790"/>
      <c r="H183" s="790"/>
      <c r="I183" s="790"/>
      <c r="J183" s="790"/>
      <c r="K183" s="790"/>
      <c r="L183" s="790"/>
      <c r="M183" s="790"/>
      <c r="N183" s="790"/>
      <c r="O183" s="790"/>
      <c r="P183" s="790"/>
      <c r="Q183" s="790"/>
      <c r="R183" s="790"/>
      <c r="S183" s="790"/>
      <c r="T183" s="790"/>
      <c r="U183" s="790"/>
      <c r="V183" s="790"/>
      <c r="W183" s="790"/>
      <c r="X183" s="790"/>
      <c r="Y183" s="790"/>
      <c r="Z183" s="790"/>
      <c r="AA183" s="790"/>
      <c r="AB183" s="790"/>
      <c r="AC183" s="790"/>
      <c r="AD183" s="790"/>
      <c r="AE183" s="790"/>
      <c r="AF183" s="790"/>
      <c r="AG183" s="790"/>
      <c r="AH183" s="790"/>
      <c r="AI183" s="790"/>
      <c r="AJ183" s="790"/>
      <c r="AK183" s="790"/>
      <c r="AL183" s="790"/>
      <c r="AM183" s="790"/>
      <c r="AN183" s="790"/>
      <c r="AO183" s="790"/>
      <c r="AP183" s="790"/>
      <c r="AQ183" s="790"/>
      <c r="AR183" s="790"/>
      <c r="AS183" s="790"/>
      <c r="AT183" s="790"/>
      <c r="AU183" s="790"/>
      <c r="AV183" s="790"/>
      <c r="AW183" s="790"/>
      <c r="AX183" s="790"/>
      <c r="AY183" s="790"/>
      <c r="AZ183" s="790"/>
      <c r="BA183" s="790"/>
      <c r="BB183" s="790"/>
      <c r="BC183" s="790"/>
      <c r="BD183" s="790"/>
      <c r="BE183" s="790"/>
      <c r="BF183" s="790"/>
      <c r="BG183" s="790"/>
      <c r="BH183" s="790"/>
    </row>
    <row r="184" spans="1:60" s="242" customFormat="1" ht="12.75" customHeight="1" x14ac:dyDescent="0.3">
      <c r="A184" s="516"/>
      <c r="B184" s="472" t="s">
        <v>857</v>
      </c>
      <c r="C184" s="473"/>
      <c r="D184" s="516"/>
      <c r="E184" s="516"/>
      <c r="F184" s="516"/>
      <c r="G184" s="516"/>
      <c r="H184" s="516"/>
      <c r="I184" s="516"/>
      <c r="J184" s="516"/>
      <c r="K184" s="516"/>
      <c r="L184" s="516"/>
      <c r="M184" s="516"/>
      <c r="N184" s="516"/>
      <c r="O184" s="516"/>
      <c r="P184" s="516"/>
      <c r="Q184" s="516"/>
      <c r="R184" s="516"/>
      <c r="S184" s="516"/>
      <c r="T184" s="516"/>
      <c r="U184" s="516"/>
      <c r="V184" s="516"/>
      <c r="W184" s="516"/>
      <c r="X184" s="516"/>
      <c r="Y184" s="516"/>
      <c r="Z184" s="516"/>
      <c r="AA184" s="516"/>
      <c r="AB184" s="516"/>
      <c r="AC184" s="516"/>
      <c r="AD184" s="516"/>
      <c r="AE184" s="516"/>
      <c r="AF184" s="516"/>
      <c r="AG184" s="516"/>
      <c r="AH184" s="516"/>
      <c r="AI184" s="516"/>
      <c r="AJ184" s="516"/>
      <c r="AK184" s="516"/>
      <c r="AL184" s="516"/>
      <c r="AM184" s="516"/>
      <c r="AN184" s="516"/>
      <c r="AO184" s="516"/>
      <c r="AP184" s="516"/>
      <c r="AQ184" s="516"/>
      <c r="AR184" s="516"/>
      <c r="AS184" s="516"/>
      <c r="AT184" s="516"/>
      <c r="AU184" s="516"/>
      <c r="AV184" s="516"/>
      <c r="AW184" s="516"/>
      <c r="AX184" s="516"/>
      <c r="AY184" s="516"/>
      <c r="AZ184" s="516"/>
      <c r="BA184" s="516"/>
      <c r="BB184" s="516"/>
      <c r="BC184" s="516"/>
      <c r="BD184" s="516"/>
      <c r="BE184" s="516"/>
      <c r="BF184" s="516"/>
      <c r="BG184" s="516"/>
      <c r="BH184" s="516"/>
    </row>
    <row r="185" spans="1:60" s="242" customFormat="1" ht="12.75" customHeight="1" x14ac:dyDescent="0.3">
      <c r="A185" s="516"/>
      <c r="B185" s="472"/>
      <c r="C185" s="526" t="s">
        <v>858</v>
      </c>
      <c r="D185" s="516"/>
      <c r="E185" s="516"/>
      <c r="F185" s="516"/>
      <c r="G185" s="516"/>
      <c r="H185" s="516"/>
      <c r="I185" s="516"/>
      <c r="J185" s="516"/>
      <c r="K185" s="516"/>
      <c r="L185" s="516"/>
      <c r="M185" s="516"/>
      <c r="N185" s="516"/>
      <c r="O185" s="516"/>
      <c r="P185" s="516"/>
      <c r="Q185" s="516"/>
      <c r="R185" s="516"/>
      <c r="S185" s="516"/>
      <c r="T185" s="516"/>
      <c r="U185" s="516"/>
      <c r="V185" s="516"/>
      <c r="W185" s="516"/>
      <c r="X185" s="516"/>
      <c r="Y185" s="516"/>
      <c r="Z185" s="516"/>
      <c r="AA185" s="516"/>
      <c r="AB185" s="516"/>
      <c r="AC185" s="516"/>
      <c r="AD185" s="516"/>
      <c r="AE185" s="516"/>
      <c r="AF185" s="516"/>
      <c r="AG185" s="516"/>
      <c r="AH185" s="516"/>
      <c r="AI185" s="516"/>
      <c r="AJ185" s="516"/>
      <c r="AK185" s="516"/>
      <c r="AL185" s="516"/>
      <c r="AM185" s="516"/>
      <c r="AN185" s="516"/>
      <c r="AO185" s="516"/>
      <c r="AP185" s="516"/>
      <c r="AQ185" s="516"/>
      <c r="AR185" s="516"/>
      <c r="AS185" s="516"/>
      <c r="AT185" s="516"/>
      <c r="AU185" s="516"/>
      <c r="AV185" s="516"/>
      <c r="AW185" s="516"/>
      <c r="AX185" s="516"/>
      <c r="AY185" s="516"/>
      <c r="AZ185" s="516"/>
      <c r="BA185" s="516"/>
      <c r="BB185" s="516"/>
      <c r="BC185" s="516"/>
      <c r="BD185" s="516"/>
      <c r="BE185" s="516"/>
      <c r="BF185" s="516"/>
      <c r="BG185" s="516"/>
      <c r="BH185" s="516"/>
    </row>
    <row r="186" spans="1:60" s="242" customFormat="1" ht="12.75" customHeight="1" x14ac:dyDescent="0.3">
      <c r="A186" s="516"/>
      <c r="B186" s="472"/>
      <c r="C186" s="526"/>
      <c r="D186" s="516" t="s">
        <v>859</v>
      </c>
      <c r="E186" s="516"/>
      <c r="F186" s="516"/>
      <c r="G186" s="516"/>
      <c r="H186" s="516"/>
      <c r="I186" s="516"/>
      <c r="J186" s="516"/>
      <c r="K186" s="516"/>
      <c r="L186" s="516"/>
      <c r="M186" s="516"/>
      <c r="N186" s="516"/>
      <c r="O186" s="516"/>
      <c r="P186" s="516"/>
      <c r="Q186" s="516"/>
      <c r="R186" s="516"/>
      <c r="S186" s="516"/>
      <c r="T186" s="516"/>
      <c r="U186" s="516"/>
      <c r="V186" s="516"/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516"/>
      <c r="AL186" s="516"/>
      <c r="AM186" s="516"/>
      <c r="AN186" s="516"/>
      <c r="AO186" s="516"/>
      <c r="AP186" s="516"/>
      <c r="AQ186" s="516"/>
      <c r="AR186" s="516"/>
      <c r="AS186" s="516"/>
      <c r="AT186" s="516"/>
      <c r="AU186" s="516"/>
      <c r="AV186" s="516"/>
      <c r="AW186" s="516"/>
      <c r="AX186" s="516"/>
      <c r="AY186" s="516"/>
      <c r="AZ186" s="516"/>
      <c r="BA186" s="516"/>
      <c r="BB186" s="516"/>
      <c r="BC186" s="516"/>
      <c r="BD186" s="516"/>
      <c r="BE186" s="516"/>
      <c r="BF186" s="516"/>
      <c r="BG186" s="516"/>
      <c r="BH186" s="516"/>
    </row>
    <row r="187" spans="1:60" s="247" customFormat="1" ht="12.75" customHeight="1" x14ac:dyDescent="0.3">
      <c r="A187" s="543"/>
      <c r="B187" s="662"/>
      <c r="C187" s="663"/>
      <c r="D187" s="543"/>
      <c r="E187" s="543" t="str">
        <f xml:space="preserve"> Stage2!E$425</f>
        <v>Govt. revenue  - pre EMV test</v>
      </c>
      <c r="F187" s="543">
        <f xml:space="preserve"> Stage2!F$425</f>
        <v>0</v>
      </c>
      <c r="G187" s="543" t="str">
        <f xml:space="preserve"> Stage2!G$425</f>
        <v>$ mn</v>
      </c>
      <c r="H187" s="543">
        <f xml:space="preserve"> Stage2!H$425</f>
        <v>0</v>
      </c>
      <c r="I187" s="543">
        <f ca="1" xml:space="preserve"> Stage2!I$425</f>
        <v>12266.015492998407</v>
      </c>
      <c r="J187" s="543">
        <f xml:space="preserve"> Stage2!J$425</f>
        <v>0</v>
      </c>
      <c r="K187" s="543">
        <f ca="1" xml:space="preserve"> Stage2!K$425</f>
        <v>0</v>
      </c>
      <c r="L187" s="543">
        <f ca="1" xml:space="preserve"> Stage2!L$425</f>
        <v>0</v>
      </c>
      <c r="M187" s="543">
        <f ca="1" xml:space="preserve"> Stage2!M$425</f>
        <v>0</v>
      </c>
      <c r="N187" s="543">
        <f ca="1" xml:space="preserve"> Stage2!N$425</f>
        <v>0.34728750000000003</v>
      </c>
      <c r="O187" s="543">
        <f ca="1" xml:space="preserve"> Stage2!O$425</f>
        <v>0.36465187500000007</v>
      </c>
      <c r="P187" s="543">
        <f ca="1" xml:space="preserve"> Stage2!P$425</f>
        <v>0.3828844687500001</v>
      </c>
      <c r="Q187" s="543">
        <f ca="1" xml:space="preserve"> Stage2!Q$425</f>
        <v>0.67004782031250021</v>
      </c>
      <c r="R187" s="543">
        <f ca="1" xml:space="preserve"> Stage2!R$425</f>
        <v>0.70355021132812523</v>
      </c>
      <c r="S187" s="543">
        <f ca="1" xml:space="preserve"> Stage2!S$425</f>
        <v>0.73872772189453151</v>
      </c>
      <c r="T187" s="543">
        <f ca="1" xml:space="preserve"> Stage2!T$425</f>
        <v>46.870342651511876</v>
      </c>
      <c r="U187" s="543">
        <f ca="1" xml:space="preserve"> Stage2!U$425</f>
        <v>114.99755101977198</v>
      </c>
      <c r="V187" s="543">
        <f ca="1" xml:space="preserve"> Stage2!V$425</f>
        <v>117.32193545956903</v>
      </c>
      <c r="W187" s="543">
        <f ca="1" xml:space="preserve"> Stage2!W$425</f>
        <v>119.69402925913215</v>
      </c>
      <c r="X187" s="543">
        <f ca="1" xml:space="preserve"> Stage2!X$425</f>
        <v>122.11484768920511</v>
      </c>
      <c r="Y187" s="543">
        <f ca="1" xml:space="preserve"> Stage2!Y$425</f>
        <v>124.5854293801241</v>
      </c>
      <c r="Z187" s="543">
        <f ca="1" xml:space="preserve"> Stage2!Z$425</f>
        <v>135.9393453150708</v>
      </c>
      <c r="AA187" s="543">
        <f ca="1" xml:space="preserve"> Stage2!AA$425</f>
        <v>195.08734044470293</v>
      </c>
      <c r="AB187" s="543">
        <f ca="1" xml:space="preserve"> Stage2!AB$425</f>
        <v>201.47004662230415</v>
      </c>
      <c r="AC187" s="543">
        <f ca="1" xml:space="preserve"> Stage2!AC$425</f>
        <v>250.84155863854056</v>
      </c>
      <c r="AD187" s="543">
        <f ca="1" xml:space="preserve"> Stage2!AD$425</f>
        <v>351.13361718981037</v>
      </c>
      <c r="AE187" s="543">
        <f ca="1" xml:space="preserve"> Stage2!AE$425</f>
        <v>363.32964972595954</v>
      </c>
      <c r="AF187" s="543">
        <f ca="1" xml:space="preserve"> Stage2!AF$425</f>
        <v>375.92181926968743</v>
      </c>
      <c r="AG187" s="543">
        <f ca="1" xml:space="preserve"> Stage2!AG$425</f>
        <v>461.95657913832872</v>
      </c>
      <c r="AH187" s="543">
        <f ca="1" xml:space="preserve"> Stage2!AH$425</f>
        <v>491.49119539847584</v>
      </c>
      <c r="AI187" s="543">
        <f ca="1" xml:space="preserve"> Stage2!AI$425</f>
        <v>473.72097998564368</v>
      </c>
      <c r="AJ187" s="543">
        <f ca="1" xml:space="preserve"> Stage2!AJ$425</f>
        <v>489.95673281464843</v>
      </c>
      <c r="AK187" s="543">
        <f ca="1" xml:space="preserve"> Stage2!AK$425</f>
        <v>506.74872771696425</v>
      </c>
      <c r="AL187" s="543">
        <f ca="1" xml:space="preserve"> Stage2!AL$425</f>
        <v>524.11793032778667</v>
      </c>
      <c r="AM187" s="543">
        <f ca="1" xml:space="preserve"> Stage2!AM$425</f>
        <v>542.08726477952075</v>
      </c>
      <c r="AN187" s="543">
        <f ca="1" xml:space="preserve"> Stage2!AN$425</f>
        <v>560.68231830287209</v>
      </c>
      <c r="AO187" s="543">
        <f ca="1" xml:space="preserve"> Stage2!AO$425</f>
        <v>574.28512846128569</v>
      </c>
      <c r="AP187" s="543">
        <f ca="1" xml:space="preserve"> Stage2!AP$425</f>
        <v>586.79390437356733</v>
      </c>
      <c r="AQ187" s="543">
        <f ca="1" xml:space="preserve"> Stage2!AQ$425</f>
        <v>599.63886331141555</v>
      </c>
      <c r="AR187" s="543">
        <f ca="1" xml:space="preserve"> Stage2!AR$425</f>
        <v>612.86083406402895</v>
      </c>
      <c r="AS187" s="543">
        <f ca="1" xml:space="preserve"> Stage2!AS$425</f>
        <v>626.52741924299869</v>
      </c>
      <c r="AT187" s="543">
        <f ca="1" xml:space="preserve"> Stage2!AT$425</f>
        <v>640.7684358791231</v>
      </c>
      <c r="AU187" s="543">
        <f ca="1" xml:space="preserve"> Stage2!AU$425</f>
        <v>655.899788544751</v>
      </c>
      <c r="AV187" s="543">
        <f ca="1" xml:space="preserve"> Stage2!AV$425</f>
        <v>673.16578596411091</v>
      </c>
      <c r="AW187" s="543">
        <f ca="1" xml:space="preserve"> Stage2!AW$425</f>
        <v>716.2724991583633</v>
      </c>
      <c r="AX187" s="543">
        <f ca="1" xml:space="preserve"> Stage2!AX$425</f>
        <v>6.5264432718467154</v>
      </c>
      <c r="AY187" s="543">
        <f ca="1" xml:space="preserve"> Stage2!AY$425</f>
        <v>0</v>
      </c>
      <c r="AZ187" s="543">
        <f ca="1" xml:space="preserve"> Stage2!AZ$425</f>
        <v>0</v>
      </c>
      <c r="BA187" s="543">
        <f ca="1" xml:space="preserve"> Stage2!BA$425</f>
        <v>0</v>
      </c>
      <c r="BB187" s="543">
        <f ca="1" xml:space="preserve"> Stage2!BB$425</f>
        <v>0</v>
      </c>
      <c r="BC187" s="543">
        <f ca="1" xml:space="preserve"> Stage2!BC$425</f>
        <v>0</v>
      </c>
      <c r="BD187" s="543">
        <f ca="1" xml:space="preserve"> Stage2!BD$425</f>
        <v>0</v>
      </c>
      <c r="BE187" s="543">
        <f ca="1" xml:space="preserve"> Stage2!BE$425</f>
        <v>0</v>
      </c>
      <c r="BF187" s="543">
        <f ca="1" xml:space="preserve"> Stage2!BF$425</f>
        <v>0</v>
      </c>
      <c r="BG187" s="543">
        <f ca="1" xml:space="preserve"> Stage2!BG$425</f>
        <v>0</v>
      </c>
      <c r="BH187" s="543">
        <f ca="1" xml:space="preserve"> Stage2!BH$425</f>
        <v>0</v>
      </c>
    </row>
    <row r="188" spans="1:60" s="242" customFormat="1" ht="12.9" customHeight="1" x14ac:dyDescent="0.3">
      <c r="A188" s="343"/>
      <c r="B188" s="471"/>
      <c r="C188" s="561"/>
      <c r="D188" s="627"/>
      <c r="E188" s="568" t="str">
        <f xml:space="preserve"> "Total " &amp; E187 &amp; ", " &amp; D186</f>
        <v>Total Govt. revenue  - pre EMV test, Full-cycle</v>
      </c>
      <c r="F188" s="568">
        <f ca="1" xml:space="preserve"> SUM(K187:BH187)</f>
        <v>12266.015492998407</v>
      </c>
      <c r="G188" s="568" t="str">
        <f>G187</f>
        <v>$ mn</v>
      </c>
      <c r="H188" s="343"/>
      <c r="I188" s="343"/>
      <c r="J188" s="343"/>
      <c r="K188" s="343"/>
      <c r="L188" s="343"/>
      <c r="M188" s="343"/>
      <c r="N188" s="343"/>
      <c r="O188" s="343"/>
      <c r="P188" s="343"/>
      <c r="Q188" s="343"/>
      <c r="R188" s="343"/>
      <c r="S188" s="343"/>
      <c r="T188" s="343"/>
      <c r="U188" s="343"/>
      <c r="V188" s="343"/>
      <c r="W188" s="343"/>
      <c r="X188" s="343"/>
      <c r="Y188" s="343"/>
      <c r="Z188" s="343"/>
      <c r="AA188" s="343"/>
      <c r="AB188" s="343"/>
      <c r="AC188" s="343"/>
      <c r="AD188" s="343"/>
      <c r="AE188" s="343"/>
      <c r="AF188" s="343"/>
      <c r="AG188" s="343"/>
      <c r="AH188" s="343"/>
      <c r="AI188" s="343"/>
      <c r="AJ188" s="343"/>
      <c r="AK188" s="343"/>
      <c r="AL188" s="343"/>
      <c r="AM188" s="343"/>
      <c r="AN188" s="343"/>
      <c r="AO188" s="343"/>
      <c r="AP188" s="343"/>
      <c r="AQ188" s="343"/>
      <c r="AR188" s="343"/>
      <c r="AS188" s="343"/>
      <c r="AT188" s="343"/>
      <c r="AU188" s="343"/>
      <c r="AV188" s="343"/>
      <c r="AW188" s="343"/>
      <c r="AX188" s="343"/>
      <c r="AY188" s="343"/>
      <c r="AZ188" s="343"/>
      <c r="BA188" s="343"/>
      <c r="BB188" s="343"/>
      <c r="BC188" s="343"/>
      <c r="BD188" s="343"/>
      <c r="BE188" s="343"/>
      <c r="BF188" s="343"/>
      <c r="BG188" s="343"/>
      <c r="BH188" s="343"/>
    </row>
    <row r="189" spans="1:60" s="242" customFormat="1" ht="12.75" customHeight="1" x14ac:dyDescent="0.3">
      <c r="A189" s="516"/>
      <c r="B189" s="472"/>
      <c r="C189" s="473"/>
      <c r="D189" s="516"/>
      <c r="E189" s="516"/>
      <c r="F189" s="516"/>
      <c r="G189" s="516"/>
      <c r="H189" s="516"/>
      <c r="I189" s="516"/>
      <c r="J189" s="516"/>
      <c r="K189" s="516"/>
      <c r="L189" s="516"/>
      <c r="M189" s="516"/>
      <c r="N189" s="516"/>
      <c r="O189" s="516"/>
      <c r="P189" s="516"/>
      <c r="Q189" s="516"/>
      <c r="R189" s="516"/>
      <c r="S189" s="516"/>
      <c r="T189" s="516"/>
      <c r="U189" s="516"/>
      <c r="V189" s="516"/>
      <c r="W189" s="516"/>
      <c r="X189" s="516"/>
      <c r="Y189" s="516"/>
      <c r="Z189" s="516"/>
      <c r="AA189" s="516"/>
      <c r="AB189" s="516"/>
      <c r="AC189" s="516"/>
      <c r="AD189" s="516"/>
      <c r="AE189" s="516"/>
      <c r="AF189" s="516"/>
      <c r="AG189" s="516"/>
      <c r="AH189" s="516"/>
      <c r="AI189" s="516"/>
      <c r="AJ189" s="516"/>
      <c r="AK189" s="516"/>
      <c r="AL189" s="516"/>
      <c r="AM189" s="516"/>
      <c r="AN189" s="516"/>
      <c r="AO189" s="516"/>
      <c r="AP189" s="516"/>
      <c r="AQ189" s="516"/>
      <c r="AR189" s="516"/>
      <c r="AS189" s="516"/>
      <c r="AT189" s="516"/>
      <c r="AU189" s="516"/>
      <c r="AV189" s="516"/>
      <c r="AW189" s="516"/>
      <c r="AX189" s="516"/>
      <c r="AY189" s="516"/>
      <c r="AZ189" s="516"/>
      <c r="BA189" s="516"/>
      <c r="BB189" s="516"/>
      <c r="BC189" s="516"/>
      <c r="BD189" s="516"/>
      <c r="BE189" s="516"/>
      <c r="BF189" s="516"/>
      <c r="BG189" s="516"/>
      <c r="BH189" s="516"/>
    </row>
    <row r="190" spans="1:60" s="242" customFormat="1" ht="12.75" customHeight="1" x14ac:dyDescent="0.3">
      <c r="A190" s="516"/>
      <c r="B190" s="472"/>
      <c r="C190" s="473"/>
      <c r="D190" s="516" t="s">
        <v>128</v>
      </c>
      <c r="E190" s="516"/>
      <c r="F190" s="516"/>
      <c r="G190" s="516"/>
      <c r="H190" s="516"/>
      <c r="I190" s="516"/>
      <c r="J190" s="516"/>
      <c r="K190" s="516"/>
      <c r="L190" s="516"/>
      <c r="M190" s="516"/>
      <c r="N190" s="516"/>
      <c r="O190" s="516"/>
      <c r="P190" s="516"/>
      <c r="Q190" s="516"/>
      <c r="R190" s="516"/>
      <c r="S190" s="516"/>
      <c r="T190" s="516"/>
      <c r="U190" s="516"/>
      <c r="V190" s="516"/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516"/>
      <c r="AK190" s="516"/>
      <c r="AL190" s="516"/>
      <c r="AM190" s="516"/>
      <c r="AN190" s="516"/>
      <c r="AO190" s="516"/>
      <c r="AP190" s="516"/>
      <c r="AQ190" s="516"/>
      <c r="AR190" s="516"/>
      <c r="AS190" s="516"/>
      <c r="AT190" s="516"/>
      <c r="AU190" s="516"/>
      <c r="AV190" s="516"/>
      <c r="AW190" s="516"/>
      <c r="AX190" s="516"/>
      <c r="AY190" s="516"/>
      <c r="AZ190" s="516"/>
      <c r="BA190" s="516"/>
      <c r="BB190" s="516"/>
      <c r="BC190" s="516"/>
      <c r="BD190" s="516"/>
      <c r="BE190" s="516"/>
      <c r="BF190" s="516"/>
      <c r="BG190" s="516"/>
      <c r="BH190" s="516"/>
    </row>
    <row r="191" spans="1:60" s="247" customFormat="1" ht="12.75" customHeight="1" x14ac:dyDescent="0.3">
      <c r="A191" s="543"/>
      <c r="B191" s="662"/>
      <c r="C191" s="663"/>
      <c r="D191" s="543"/>
      <c r="E191" s="543" t="str">
        <f xml:space="preserve"> Stage2!E$425</f>
        <v>Govt. revenue  - pre EMV test</v>
      </c>
      <c r="F191" s="543">
        <f xml:space="preserve"> Stage2!F$425</f>
        <v>0</v>
      </c>
      <c r="G191" s="543" t="str">
        <f xml:space="preserve"> Stage2!G$425</f>
        <v>$ mn</v>
      </c>
      <c r="H191" s="543">
        <f xml:space="preserve"> Stage2!H$425</f>
        <v>0</v>
      </c>
      <c r="I191" s="543">
        <f ca="1" xml:space="preserve"> Stage2!I$425</f>
        <v>12266.015492998407</v>
      </c>
      <c r="J191" s="543">
        <f xml:space="preserve"> Stage2!J$425</f>
        <v>0</v>
      </c>
      <c r="K191" s="543">
        <f ca="1" xml:space="preserve"> Stage2!K$425</f>
        <v>0</v>
      </c>
      <c r="L191" s="543">
        <f ca="1" xml:space="preserve"> Stage2!L$425</f>
        <v>0</v>
      </c>
      <c r="M191" s="543">
        <f ca="1" xml:space="preserve"> Stage2!M$425</f>
        <v>0</v>
      </c>
      <c r="N191" s="543">
        <f ca="1" xml:space="preserve"> Stage2!N$425</f>
        <v>0.34728750000000003</v>
      </c>
      <c r="O191" s="543">
        <f ca="1" xml:space="preserve"> Stage2!O$425</f>
        <v>0.36465187500000007</v>
      </c>
      <c r="P191" s="543">
        <f ca="1" xml:space="preserve"> Stage2!P$425</f>
        <v>0.3828844687500001</v>
      </c>
      <c r="Q191" s="543">
        <f ca="1" xml:space="preserve"> Stage2!Q$425</f>
        <v>0.67004782031250021</v>
      </c>
      <c r="R191" s="543">
        <f ca="1" xml:space="preserve"> Stage2!R$425</f>
        <v>0.70355021132812523</v>
      </c>
      <c r="S191" s="543">
        <f ca="1" xml:space="preserve"> Stage2!S$425</f>
        <v>0.73872772189453151</v>
      </c>
      <c r="T191" s="543">
        <f ca="1" xml:space="preserve"> Stage2!T$425</f>
        <v>46.870342651511876</v>
      </c>
      <c r="U191" s="543">
        <f ca="1" xml:space="preserve"> Stage2!U$425</f>
        <v>114.99755101977198</v>
      </c>
      <c r="V191" s="543">
        <f ca="1" xml:space="preserve"> Stage2!V$425</f>
        <v>117.32193545956903</v>
      </c>
      <c r="W191" s="543">
        <f ca="1" xml:space="preserve"> Stage2!W$425</f>
        <v>119.69402925913215</v>
      </c>
      <c r="X191" s="543">
        <f ca="1" xml:space="preserve"> Stage2!X$425</f>
        <v>122.11484768920511</v>
      </c>
      <c r="Y191" s="543">
        <f ca="1" xml:space="preserve"> Stage2!Y$425</f>
        <v>124.5854293801241</v>
      </c>
      <c r="Z191" s="543">
        <f ca="1" xml:space="preserve"> Stage2!Z$425</f>
        <v>135.9393453150708</v>
      </c>
      <c r="AA191" s="543">
        <f ca="1" xml:space="preserve"> Stage2!AA$425</f>
        <v>195.08734044470293</v>
      </c>
      <c r="AB191" s="543">
        <f ca="1" xml:space="preserve"> Stage2!AB$425</f>
        <v>201.47004662230415</v>
      </c>
      <c r="AC191" s="543">
        <f ca="1" xml:space="preserve"> Stage2!AC$425</f>
        <v>250.84155863854056</v>
      </c>
      <c r="AD191" s="543">
        <f ca="1" xml:space="preserve"> Stage2!AD$425</f>
        <v>351.13361718981037</v>
      </c>
      <c r="AE191" s="543">
        <f ca="1" xml:space="preserve"> Stage2!AE$425</f>
        <v>363.32964972595954</v>
      </c>
      <c r="AF191" s="543">
        <f ca="1" xml:space="preserve"> Stage2!AF$425</f>
        <v>375.92181926968743</v>
      </c>
      <c r="AG191" s="543">
        <f ca="1" xml:space="preserve"> Stage2!AG$425</f>
        <v>461.95657913832872</v>
      </c>
      <c r="AH191" s="543">
        <f ca="1" xml:space="preserve"> Stage2!AH$425</f>
        <v>491.49119539847584</v>
      </c>
      <c r="AI191" s="543">
        <f ca="1" xml:space="preserve"> Stage2!AI$425</f>
        <v>473.72097998564368</v>
      </c>
      <c r="AJ191" s="543">
        <f ca="1" xml:space="preserve"> Stage2!AJ$425</f>
        <v>489.95673281464843</v>
      </c>
      <c r="AK191" s="543">
        <f ca="1" xml:space="preserve"> Stage2!AK$425</f>
        <v>506.74872771696425</v>
      </c>
      <c r="AL191" s="543">
        <f ca="1" xml:space="preserve"> Stage2!AL$425</f>
        <v>524.11793032778667</v>
      </c>
      <c r="AM191" s="543">
        <f ca="1" xml:space="preserve"> Stage2!AM$425</f>
        <v>542.08726477952075</v>
      </c>
      <c r="AN191" s="543">
        <f ca="1" xml:space="preserve"> Stage2!AN$425</f>
        <v>560.68231830287209</v>
      </c>
      <c r="AO191" s="543">
        <f ca="1" xml:space="preserve"> Stage2!AO$425</f>
        <v>574.28512846128569</v>
      </c>
      <c r="AP191" s="543">
        <f ca="1" xml:space="preserve"> Stage2!AP$425</f>
        <v>586.79390437356733</v>
      </c>
      <c r="AQ191" s="543">
        <f ca="1" xml:space="preserve"> Stage2!AQ$425</f>
        <v>599.63886331141555</v>
      </c>
      <c r="AR191" s="543">
        <f ca="1" xml:space="preserve"> Stage2!AR$425</f>
        <v>612.86083406402895</v>
      </c>
      <c r="AS191" s="543">
        <f ca="1" xml:space="preserve"> Stage2!AS$425</f>
        <v>626.52741924299869</v>
      </c>
      <c r="AT191" s="543">
        <f ca="1" xml:space="preserve"> Stage2!AT$425</f>
        <v>640.7684358791231</v>
      </c>
      <c r="AU191" s="543">
        <f ca="1" xml:space="preserve"> Stage2!AU$425</f>
        <v>655.899788544751</v>
      </c>
      <c r="AV191" s="543">
        <f ca="1" xml:space="preserve"> Stage2!AV$425</f>
        <v>673.16578596411091</v>
      </c>
      <c r="AW191" s="543">
        <f ca="1" xml:space="preserve"> Stage2!AW$425</f>
        <v>716.2724991583633</v>
      </c>
      <c r="AX191" s="543">
        <f ca="1" xml:space="preserve"> Stage2!AX$425</f>
        <v>6.5264432718467154</v>
      </c>
      <c r="AY191" s="543">
        <f ca="1" xml:space="preserve"> Stage2!AY$425</f>
        <v>0</v>
      </c>
      <c r="AZ191" s="543">
        <f ca="1" xml:space="preserve"> Stage2!AZ$425</f>
        <v>0</v>
      </c>
      <c r="BA191" s="543">
        <f ca="1" xml:space="preserve"> Stage2!BA$425</f>
        <v>0</v>
      </c>
      <c r="BB191" s="543">
        <f ca="1" xml:space="preserve"> Stage2!BB$425</f>
        <v>0</v>
      </c>
      <c r="BC191" s="543">
        <f ca="1" xml:space="preserve"> Stage2!BC$425</f>
        <v>0</v>
      </c>
      <c r="BD191" s="543">
        <f ca="1" xml:space="preserve"> Stage2!BD$425</f>
        <v>0</v>
      </c>
      <c r="BE191" s="543">
        <f ca="1" xml:space="preserve"> Stage2!BE$425</f>
        <v>0</v>
      </c>
      <c r="BF191" s="543">
        <f ca="1" xml:space="preserve"> Stage2!BF$425</f>
        <v>0</v>
      </c>
      <c r="BG191" s="543">
        <f ca="1" xml:space="preserve"> Stage2!BG$425</f>
        <v>0</v>
      </c>
      <c r="BH191" s="543">
        <f ca="1" xml:space="preserve"> Stage2!BH$425</f>
        <v>0</v>
      </c>
    </row>
    <row r="192" spans="1:60" s="247" customFormat="1" ht="12.75" customHeight="1" x14ac:dyDescent="0.3">
      <c r="A192" s="543"/>
      <c r="B192" s="662"/>
      <c r="C192" s="663"/>
      <c r="D192" s="543"/>
      <c r="E192" s="543" t="str">
        <f>'Time&amp;Esc'!E$82</f>
        <v>FID point forward</v>
      </c>
      <c r="F192" s="543">
        <f>'Time&amp;Esc'!F$82</f>
        <v>0</v>
      </c>
      <c r="G192" s="543" t="str">
        <f>'Time&amp;Esc'!G$82</f>
        <v>flag</v>
      </c>
      <c r="H192" s="543">
        <f>'Time&amp;Esc'!H$82</f>
        <v>0</v>
      </c>
      <c r="I192" s="543">
        <f>'Time&amp;Esc'!I$82</f>
        <v>34</v>
      </c>
      <c r="J192" s="543">
        <f>'Time&amp;Esc'!J$82</f>
        <v>0</v>
      </c>
      <c r="K192" s="543">
        <f>'Time&amp;Esc'!K$82</f>
        <v>0</v>
      </c>
      <c r="L192" s="543">
        <f>'Time&amp;Esc'!L$82</f>
        <v>0</v>
      </c>
      <c r="M192" s="543">
        <f>'Time&amp;Esc'!M$82</f>
        <v>0</v>
      </c>
      <c r="N192" s="543">
        <f>'Time&amp;Esc'!N$82</f>
        <v>0</v>
      </c>
      <c r="O192" s="543">
        <f>'Time&amp;Esc'!O$82</f>
        <v>0</v>
      </c>
      <c r="P192" s="543">
        <f>'Time&amp;Esc'!P$82</f>
        <v>0</v>
      </c>
      <c r="Q192" s="543">
        <f>'Time&amp;Esc'!Q$82</f>
        <v>1</v>
      </c>
      <c r="R192" s="543">
        <f>'Time&amp;Esc'!R$82</f>
        <v>1</v>
      </c>
      <c r="S192" s="543">
        <f>'Time&amp;Esc'!S$82</f>
        <v>1</v>
      </c>
      <c r="T192" s="543">
        <f>'Time&amp;Esc'!T$82</f>
        <v>1</v>
      </c>
      <c r="U192" s="543">
        <f>'Time&amp;Esc'!U$82</f>
        <v>1</v>
      </c>
      <c r="V192" s="543">
        <f>'Time&amp;Esc'!V$82</f>
        <v>1</v>
      </c>
      <c r="W192" s="543">
        <f>'Time&amp;Esc'!W$82</f>
        <v>1</v>
      </c>
      <c r="X192" s="543">
        <f>'Time&amp;Esc'!X$82</f>
        <v>1</v>
      </c>
      <c r="Y192" s="543">
        <f>'Time&amp;Esc'!Y$82</f>
        <v>1</v>
      </c>
      <c r="Z192" s="543">
        <f>'Time&amp;Esc'!Z$82</f>
        <v>1</v>
      </c>
      <c r="AA192" s="543">
        <f>'Time&amp;Esc'!AA$82</f>
        <v>1</v>
      </c>
      <c r="AB192" s="543">
        <f>'Time&amp;Esc'!AB$82</f>
        <v>1</v>
      </c>
      <c r="AC192" s="543">
        <f>'Time&amp;Esc'!AC$82</f>
        <v>1</v>
      </c>
      <c r="AD192" s="543">
        <f>'Time&amp;Esc'!AD$82</f>
        <v>1</v>
      </c>
      <c r="AE192" s="543">
        <f>'Time&amp;Esc'!AE$82</f>
        <v>1</v>
      </c>
      <c r="AF192" s="543">
        <f>'Time&amp;Esc'!AF$82</f>
        <v>1</v>
      </c>
      <c r="AG192" s="543">
        <f>'Time&amp;Esc'!AG$82</f>
        <v>1</v>
      </c>
      <c r="AH192" s="543">
        <f>'Time&amp;Esc'!AH$82</f>
        <v>1</v>
      </c>
      <c r="AI192" s="543">
        <f>'Time&amp;Esc'!AI$82</f>
        <v>1</v>
      </c>
      <c r="AJ192" s="543">
        <f>'Time&amp;Esc'!AJ$82</f>
        <v>1</v>
      </c>
      <c r="AK192" s="543">
        <f>'Time&amp;Esc'!AK$82</f>
        <v>1</v>
      </c>
      <c r="AL192" s="543">
        <f>'Time&amp;Esc'!AL$82</f>
        <v>1</v>
      </c>
      <c r="AM192" s="543">
        <f>'Time&amp;Esc'!AM$82</f>
        <v>1</v>
      </c>
      <c r="AN192" s="543">
        <f>'Time&amp;Esc'!AN$82</f>
        <v>1</v>
      </c>
      <c r="AO192" s="543">
        <f>'Time&amp;Esc'!AO$82</f>
        <v>1</v>
      </c>
      <c r="AP192" s="543">
        <f>'Time&amp;Esc'!AP$82</f>
        <v>1</v>
      </c>
      <c r="AQ192" s="543">
        <f>'Time&amp;Esc'!AQ$82</f>
        <v>1</v>
      </c>
      <c r="AR192" s="543">
        <f>'Time&amp;Esc'!AR$82</f>
        <v>1</v>
      </c>
      <c r="AS192" s="543">
        <f>'Time&amp;Esc'!AS$82</f>
        <v>1</v>
      </c>
      <c r="AT192" s="543">
        <f>'Time&amp;Esc'!AT$82</f>
        <v>1</v>
      </c>
      <c r="AU192" s="543">
        <f>'Time&amp;Esc'!AU$82</f>
        <v>1</v>
      </c>
      <c r="AV192" s="543">
        <f>'Time&amp;Esc'!AV$82</f>
        <v>1</v>
      </c>
      <c r="AW192" s="543">
        <f>'Time&amp;Esc'!AW$82</f>
        <v>1</v>
      </c>
      <c r="AX192" s="543">
        <f>'Time&amp;Esc'!AX$82</f>
        <v>1</v>
      </c>
      <c r="AY192" s="543">
        <f>'Time&amp;Esc'!AY$82</f>
        <v>0</v>
      </c>
      <c r="AZ192" s="543">
        <f>'Time&amp;Esc'!AZ$82</f>
        <v>0</v>
      </c>
      <c r="BA192" s="543">
        <f>'Time&amp;Esc'!BA$82</f>
        <v>0</v>
      </c>
      <c r="BB192" s="543">
        <f>'Time&amp;Esc'!BB$82</f>
        <v>0</v>
      </c>
      <c r="BC192" s="543">
        <f>'Time&amp;Esc'!BC$82</f>
        <v>0</v>
      </c>
      <c r="BD192" s="543">
        <f>'Time&amp;Esc'!BD$82</f>
        <v>0</v>
      </c>
      <c r="BE192" s="543">
        <f>'Time&amp;Esc'!BE$82</f>
        <v>0</v>
      </c>
      <c r="BF192" s="543">
        <f>'Time&amp;Esc'!BF$82</f>
        <v>0</v>
      </c>
      <c r="BG192" s="543">
        <f>'Time&amp;Esc'!BG$82</f>
        <v>0</v>
      </c>
      <c r="BH192" s="543">
        <f>'Time&amp;Esc'!BH$82</f>
        <v>0</v>
      </c>
    </row>
    <row r="193" spans="1:60" s="241" customFormat="1" ht="12.75" customHeight="1" x14ac:dyDescent="0.3">
      <c r="A193" s="516"/>
      <c r="B193" s="472"/>
      <c r="C193" s="473"/>
      <c r="D193" s="516"/>
      <c r="E193" s="516" t="str">
        <f xml:space="preserve"> E191 &amp; ", " &amp; D190</f>
        <v>Govt. revenue  - pre EMV test, FID Forward</v>
      </c>
      <c r="F193" s="516"/>
      <c r="G193" s="516" t="s">
        <v>74</v>
      </c>
      <c r="H193" s="516"/>
      <c r="I193" s="516">
        <f ca="1" xml:space="preserve"> SUM(K193:BH193)</f>
        <v>12264.920669154657</v>
      </c>
      <c r="J193" s="516"/>
      <c r="K193" s="516">
        <f t="shared" ref="K193:AP193" ca="1" si="69" xml:space="preserve"> K191 * K192</f>
        <v>0</v>
      </c>
      <c r="L193" s="516">
        <f t="shared" ca="1" si="69"/>
        <v>0</v>
      </c>
      <c r="M193" s="516">
        <f t="shared" ca="1" si="69"/>
        <v>0</v>
      </c>
      <c r="N193" s="516">
        <f t="shared" ca="1" si="69"/>
        <v>0</v>
      </c>
      <c r="O193" s="516">
        <f t="shared" ca="1" si="69"/>
        <v>0</v>
      </c>
      <c r="P193" s="516">
        <f t="shared" ca="1" si="69"/>
        <v>0</v>
      </c>
      <c r="Q193" s="516">
        <f t="shared" ca="1" si="69"/>
        <v>0.67004782031250021</v>
      </c>
      <c r="R193" s="516">
        <f t="shared" ca="1" si="69"/>
        <v>0.70355021132812523</v>
      </c>
      <c r="S193" s="516">
        <f t="shared" ca="1" si="69"/>
        <v>0.73872772189453151</v>
      </c>
      <c r="T193" s="516">
        <f t="shared" ca="1" si="69"/>
        <v>46.870342651511876</v>
      </c>
      <c r="U193" s="516">
        <f t="shared" ca="1" si="69"/>
        <v>114.99755101977198</v>
      </c>
      <c r="V193" s="516">
        <f t="shared" ca="1" si="69"/>
        <v>117.32193545956903</v>
      </c>
      <c r="W193" s="516">
        <f t="shared" ca="1" si="69"/>
        <v>119.69402925913215</v>
      </c>
      <c r="X193" s="516">
        <f t="shared" ca="1" si="69"/>
        <v>122.11484768920511</v>
      </c>
      <c r="Y193" s="516">
        <f t="shared" ca="1" si="69"/>
        <v>124.5854293801241</v>
      </c>
      <c r="Z193" s="516">
        <f t="shared" ca="1" si="69"/>
        <v>135.9393453150708</v>
      </c>
      <c r="AA193" s="516">
        <f t="shared" ca="1" si="69"/>
        <v>195.08734044470293</v>
      </c>
      <c r="AB193" s="516">
        <f t="shared" ca="1" si="69"/>
        <v>201.47004662230415</v>
      </c>
      <c r="AC193" s="516">
        <f t="shared" ca="1" si="69"/>
        <v>250.84155863854056</v>
      </c>
      <c r="AD193" s="516">
        <f t="shared" ca="1" si="69"/>
        <v>351.13361718981037</v>
      </c>
      <c r="AE193" s="516">
        <f t="shared" ca="1" si="69"/>
        <v>363.32964972595954</v>
      </c>
      <c r="AF193" s="516">
        <f t="shared" ca="1" si="69"/>
        <v>375.92181926968743</v>
      </c>
      <c r="AG193" s="516">
        <f t="shared" ca="1" si="69"/>
        <v>461.95657913832872</v>
      </c>
      <c r="AH193" s="516">
        <f t="shared" ca="1" si="69"/>
        <v>491.49119539847584</v>
      </c>
      <c r="AI193" s="516">
        <f t="shared" ca="1" si="69"/>
        <v>473.72097998564368</v>
      </c>
      <c r="AJ193" s="516">
        <f t="shared" ca="1" si="69"/>
        <v>489.95673281464843</v>
      </c>
      <c r="AK193" s="516">
        <f t="shared" ca="1" si="69"/>
        <v>506.74872771696425</v>
      </c>
      <c r="AL193" s="516">
        <f t="shared" ca="1" si="69"/>
        <v>524.11793032778667</v>
      </c>
      <c r="AM193" s="516">
        <f t="shared" ca="1" si="69"/>
        <v>542.08726477952075</v>
      </c>
      <c r="AN193" s="516">
        <f t="shared" ca="1" si="69"/>
        <v>560.68231830287209</v>
      </c>
      <c r="AO193" s="516">
        <f t="shared" ca="1" si="69"/>
        <v>574.28512846128569</v>
      </c>
      <c r="AP193" s="516">
        <f t="shared" ca="1" si="69"/>
        <v>586.79390437356733</v>
      </c>
      <c r="AQ193" s="516">
        <f t="shared" ref="AQ193:BH193" ca="1" si="70" xml:space="preserve"> AQ191 * AQ192</f>
        <v>599.63886331141555</v>
      </c>
      <c r="AR193" s="516">
        <f t="shared" ca="1" si="70"/>
        <v>612.86083406402895</v>
      </c>
      <c r="AS193" s="516">
        <f t="shared" ca="1" si="70"/>
        <v>626.52741924299869</v>
      </c>
      <c r="AT193" s="516">
        <f t="shared" ca="1" si="70"/>
        <v>640.7684358791231</v>
      </c>
      <c r="AU193" s="516">
        <f t="shared" ca="1" si="70"/>
        <v>655.899788544751</v>
      </c>
      <c r="AV193" s="516">
        <f t="shared" ca="1" si="70"/>
        <v>673.16578596411091</v>
      </c>
      <c r="AW193" s="516">
        <f t="shared" ca="1" si="70"/>
        <v>716.2724991583633</v>
      </c>
      <c r="AX193" s="516">
        <f t="shared" ca="1" si="70"/>
        <v>6.5264432718467154</v>
      </c>
      <c r="AY193" s="516">
        <f t="shared" ca="1" si="70"/>
        <v>0</v>
      </c>
      <c r="AZ193" s="516">
        <f t="shared" ca="1" si="70"/>
        <v>0</v>
      </c>
      <c r="BA193" s="516">
        <f t="shared" ca="1" si="70"/>
        <v>0</v>
      </c>
      <c r="BB193" s="516">
        <f t="shared" ca="1" si="70"/>
        <v>0</v>
      </c>
      <c r="BC193" s="516">
        <f t="shared" ca="1" si="70"/>
        <v>0</v>
      </c>
      <c r="BD193" s="516">
        <f t="shared" ca="1" si="70"/>
        <v>0</v>
      </c>
      <c r="BE193" s="516">
        <f t="shared" ca="1" si="70"/>
        <v>0</v>
      </c>
      <c r="BF193" s="516">
        <f t="shared" ca="1" si="70"/>
        <v>0</v>
      </c>
      <c r="BG193" s="516">
        <f t="shared" ca="1" si="70"/>
        <v>0</v>
      </c>
      <c r="BH193" s="516">
        <f t="shared" ca="1" si="70"/>
        <v>0</v>
      </c>
    </row>
    <row r="194" spans="1:60" s="242" customFormat="1" ht="12.9" customHeight="1" x14ac:dyDescent="0.3">
      <c r="A194" s="343"/>
      <c r="B194" s="471"/>
      <c r="C194" s="561"/>
      <c r="D194" s="627"/>
      <c r="E194" s="568" t="str">
        <f xml:space="preserve"> "Total " &amp; E191 &amp; ", " &amp; D190</f>
        <v>Total Govt. revenue  - pre EMV test, FID Forward</v>
      </c>
      <c r="F194" s="568">
        <f ca="1" xml:space="preserve"> SUM(K193:BH193)</f>
        <v>12264.920669154657</v>
      </c>
      <c r="G194" s="568" t="str">
        <f>G191</f>
        <v>$ mn</v>
      </c>
      <c r="H194" s="343"/>
      <c r="I194" s="343"/>
      <c r="J194" s="343"/>
      <c r="K194" s="343"/>
      <c r="L194" s="343"/>
      <c r="M194" s="343"/>
      <c r="N194" s="343"/>
      <c r="O194" s="343"/>
      <c r="P194" s="343"/>
      <c r="Q194" s="343"/>
      <c r="R194" s="343"/>
      <c r="S194" s="343"/>
      <c r="T194" s="343"/>
      <c r="U194" s="343"/>
      <c r="V194" s="343"/>
      <c r="W194" s="343"/>
      <c r="X194" s="343"/>
      <c r="Y194" s="343"/>
      <c r="Z194" s="343"/>
      <c r="AA194" s="343"/>
      <c r="AB194" s="343"/>
      <c r="AC194" s="343"/>
      <c r="AD194" s="343"/>
      <c r="AE194" s="343"/>
      <c r="AF194" s="343"/>
      <c r="AG194" s="343"/>
      <c r="AH194" s="343"/>
      <c r="AI194" s="343"/>
      <c r="AJ194" s="343"/>
      <c r="AK194" s="343"/>
      <c r="AL194" s="343"/>
      <c r="AM194" s="343"/>
      <c r="AN194" s="343"/>
      <c r="AO194" s="343"/>
      <c r="AP194" s="343"/>
      <c r="AQ194" s="343"/>
      <c r="AR194" s="343"/>
      <c r="AS194" s="343"/>
      <c r="AT194" s="343"/>
      <c r="AU194" s="343"/>
      <c r="AV194" s="343"/>
      <c r="AW194" s="343"/>
      <c r="AX194" s="343"/>
      <c r="AY194" s="343"/>
      <c r="AZ194" s="343"/>
      <c r="BA194" s="343"/>
      <c r="BB194" s="343"/>
      <c r="BC194" s="343"/>
      <c r="BD194" s="343"/>
      <c r="BE194" s="343"/>
      <c r="BF194" s="343"/>
      <c r="BG194" s="343"/>
      <c r="BH194" s="343"/>
    </row>
    <row r="195" spans="1:60" s="242" customFormat="1" ht="12.75" customHeight="1" x14ac:dyDescent="0.3">
      <c r="A195" s="516"/>
      <c r="B195" s="472"/>
      <c r="C195" s="473"/>
      <c r="D195" s="516"/>
      <c r="E195" s="516"/>
      <c r="F195" s="516"/>
      <c r="G195" s="516"/>
      <c r="H195" s="516"/>
      <c r="I195" s="516"/>
      <c r="J195" s="516"/>
      <c r="K195" s="516"/>
      <c r="L195" s="516"/>
      <c r="M195" s="516"/>
      <c r="N195" s="516"/>
      <c r="O195" s="516"/>
      <c r="P195" s="516"/>
      <c r="Q195" s="516"/>
      <c r="R195" s="516"/>
      <c r="S195" s="516"/>
      <c r="T195" s="516"/>
      <c r="U195" s="516"/>
      <c r="V195" s="516"/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516"/>
      <c r="AJ195" s="516"/>
      <c r="AK195" s="516"/>
      <c r="AL195" s="516"/>
      <c r="AM195" s="516"/>
      <c r="AN195" s="516"/>
      <c r="AO195" s="516"/>
      <c r="AP195" s="516"/>
      <c r="AQ195" s="516"/>
      <c r="AR195" s="516"/>
      <c r="AS195" s="516"/>
      <c r="AT195" s="516"/>
      <c r="AU195" s="516"/>
      <c r="AV195" s="516"/>
      <c r="AW195" s="516"/>
      <c r="AX195" s="516"/>
      <c r="AY195" s="516"/>
      <c r="AZ195" s="516"/>
      <c r="BA195" s="516"/>
      <c r="BB195" s="516"/>
      <c r="BC195" s="516"/>
      <c r="BD195" s="516"/>
      <c r="BE195" s="516"/>
      <c r="BF195" s="516"/>
      <c r="BG195" s="516"/>
      <c r="BH195" s="516"/>
    </row>
    <row r="196" spans="1:60" s="242" customFormat="1" ht="12.75" customHeight="1" x14ac:dyDescent="0.3">
      <c r="A196" s="516"/>
      <c r="B196" s="472"/>
      <c r="C196" s="473" t="s">
        <v>860</v>
      </c>
      <c r="D196" s="516"/>
      <c r="E196" s="516"/>
      <c r="F196" s="516"/>
      <c r="G196" s="516"/>
      <c r="H196" s="516"/>
      <c r="I196" s="516"/>
      <c r="J196" s="516"/>
      <c r="K196" s="516"/>
      <c r="L196" s="516"/>
      <c r="M196" s="516"/>
      <c r="N196" s="516"/>
      <c r="O196" s="516"/>
      <c r="P196" s="516"/>
      <c r="Q196" s="516"/>
      <c r="R196" s="516"/>
      <c r="S196" s="516"/>
      <c r="T196" s="516"/>
      <c r="U196" s="516"/>
      <c r="V196" s="516"/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516"/>
      <c r="AJ196" s="516"/>
      <c r="AK196" s="516"/>
      <c r="AL196" s="516"/>
      <c r="AM196" s="516"/>
      <c r="AN196" s="516"/>
      <c r="AO196" s="516"/>
      <c r="AP196" s="516"/>
      <c r="AQ196" s="516"/>
      <c r="AR196" s="516"/>
      <c r="AS196" s="516"/>
      <c r="AT196" s="516"/>
      <c r="AU196" s="516"/>
      <c r="AV196" s="516"/>
      <c r="AW196" s="516"/>
      <c r="AX196" s="516"/>
      <c r="AY196" s="516"/>
      <c r="AZ196" s="516"/>
      <c r="BA196" s="516"/>
      <c r="BB196" s="516"/>
      <c r="BC196" s="516"/>
      <c r="BD196" s="516"/>
      <c r="BE196" s="516"/>
      <c r="BF196" s="516"/>
      <c r="BG196" s="516"/>
      <c r="BH196" s="516"/>
    </row>
    <row r="197" spans="1:60" s="242" customFormat="1" ht="12.75" customHeight="1" x14ac:dyDescent="0.3">
      <c r="A197" s="516"/>
      <c r="B197" s="472"/>
      <c r="C197" s="526"/>
      <c r="D197" s="516" t="s">
        <v>859</v>
      </c>
      <c r="E197" s="516"/>
      <c r="F197" s="516"/>
      <c r="G197" s="516"/>
      <c r="H197" s="516"/>
      <c r="I197" s="516"/>
      <c r="J197" s="516"/>
      <c r="K197" s="516"/>
      <c r="L197" s="516"/>
      <c r="M197" s="516"/>
      <c r="N197" s="516"/>
      <c r="O197" s="516"/>
      <c r="P197" s="516"/>
      <c r="Q197" s="516"/>
      <c r="R197" s="516"/>
      <c r="S197" s="516"/>
      <c r="T197" s="516"/>
      <c r="U197" s="516"/>
      <c r="V197" s="516"/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516"/>
      <c r="AJ197" s="516"/>
      <c r="AK197" s="516"/>
      <c r="AL197" s="516"/>
      <c r="AM197" s="516"/>
      <c r="AN197" s="516"/>
      <c r="AO197" s="516"/>
      <c r="AP197" s="516"/>
      <c r="AQ197" s="516"/>
      <c r="AR197" s="516"/>
      <c r="AS197" s="516"/>
      <c r="AT197" s="516"/>
      <c r="AU197" s="516"/>
      <c r="AV197" s="516"/>
      <c r="AW197" s="516"/>
      <c r="AX197" s="516"/>
      <c r="AY197" s="516"/>
      <c r="AZ197" s="516"/>
      <c r="BA197" s="516"/>
      <c r="BB197" s="516"/>
      <c r="BC197" s="516"/>
      <c r="BD197" s="516"/>
      <c r="BE197" s="516"/>
      <c r="BF197" s="516"/>
      <c r="BG197" s="516"/>
      <c r="BH197" s="516"/>
    </row>
    <row r="198" spans="1:60" s="247" customFormat="1" ht="12.75" customHeight="1" x14ac:dyDescent="0.3">
      <c r="A198" s="543"/>
      <c r="B198" s="662"/>
      <c r="C198" s="663"/>
      <c r="D198" s="543"/>
      <c r="E198" s="543" t="str">
        <f xml:space="preserve"> Stage2!E430</f>
        <v>Cash flow - Contractor</v>
      </c>
      <c r="F198" s="543">
        <f xml:space="preserve"> Stage2!F430</f>
        <v>0</v>
      </c>
      <c r="G198" s="543" t="str">
        <f xml:space="preserve"> Stage2!G430</f>
        <v>$ mn</v>
      </c>
      <c r="H198" s="543">
        <f xml:space="preserve"> Stage2!H430</f>
        <v>0</v>
      </c>
      <c r="I198" s="543">
        <f ca="1" xml:space="preserve"> Stage2!I430</f>
        <v>10177.572314309808</v>
      </c>
      <c r="J198" s="543">
        <f xml:space="preserve"> Stage2!J430</f>
        <v>0</v>
      </c>
      <c r="K198" s="543">
        <f ca="1" xml:space="preserve"> Stage2!K430</f>
        <v>0</v>
      </c>
      <c r="L198" s="543">
        <f ca="1" xml:space="preserve"> Stage2!L430</f>
        <v>0</v>
      </c>
      <c r="M198" s="543">
        <f ca="1" xml:space="preserve"> Stage2!M430</f>
        <v>0</v>
      </c>
      <c r="N198" s="543">
        <f ca="1" xml:space="preserve"> Stage2!N430</f>
        <v>-42.795607499999996</v>
      </c>
      <c r="O198" s="543">
        <f ca="1" xml:space="preserve"> Stage2!O430</f>
        <v>-86.959224675000002</v>
      </c>
      <c r="P198" s="543">
        <f ca="1" xml:space="preserve"> Stage2!P430</f>
        <v>-88.709348724750015</v>
      </c>
      <c r="Q198" s="543">
        <f ca="1" xml:space="preserve"> Stage2!Q430</f>
        <v>-681.77307899117977</v>
      </c>
      <c r="R198" s="543">
        <f ca="1" xml:space="preserve"> Stage2!R430</f>
        <v>-1042.7911879027549</v>
      </c>
      <c r="S198" s="543">
        <f ca="1" xml:space="preserve"> Stage2!S430</f>
        <v>-1063.6681181671499</v>
      </c>
      <c r="T198" s="543">
        <f ca="1" xml:space="preserve"> Stage2!T430</f>
        <v>-549.06019091229359</v>
      </c>
      <c r="U198" s="543">
        <f ca="1" xml:space="preserve"> Stage2!U430</f>
        <v>577.74478791904892</v>
      </c>
      <c r="V198" s="543">
        <f ca="1" xml:space="preserve"> Stage2!V430</f>
        <v>589.275250258028</v>
      </c>
      <c r="W198" s="543">
        <f ca="1" xml:space="preserve"> Stage2!W430</f>
        <v>601.0351001728169</v>
      </c>
      <c r="X198" s="543">
        <f ca="1" xml:space="preserve"> Stage2!X430</f>
        <v>613.02886433138281</v>
      </c>
      <c r="Y198" s="543">
        <f ca="1" xml:space="preserve"> Stage2!Y430</f>
        <v>625.26115688087589</v>
      </c>
      <c r="Z198" s="543">
        <f ca="1" xml:space="preserve"> Stage2!Z430</f>
        <v>628.90417267114913</v>
      </c>
      <c r="AA198" s="543">
        <f ca="1" xml:space="preserve"> Stage2!AA430</f>
        <v>585.05304790124137</v>
      </c>
      <c r="AB198" s="543">
        <f ca="1" xml:space="preserve"> Stage2!AB430</f>
        <v>594.27314949055926</v>
      </c>
      <c r="AC198" s="543">
        <f ca="1" xml:space="preserve"> Stage2!AC430</f>
        <v>560.81650139657995</v>
      </c>
      <c r="AD198" s="543">
        <f ca="1" xml:space="preserve"> Stage2!AD430</f>
        <v>476.75760404601255</v>
      </c>
      <c r="AE198" s="543">
        <f ca="1" xml:space="preserve"> Stage2!AE430</f>
        <v>481.11939593457998</v>
      </c>
      <c r="AF198" s="543">
        <f ca="1" xml:space="preserve"> Stage2!AF430</f>
        <v>485.41620730406282</v>
      </c>
      <c r="AG198" s="543">
        <f ca="1" xml:space="preserve"> Stage2!AG430</f>
        <v>416.60820796689654</v>
      </c>
      <c r="AH198" s="543">
        <f ca="1" xml:space="preserve"> Stage2!AH430</f>
        <v>404.64488744885392</v>
      </c>
      <c r="AI198" s="543">
        <f ca="1" xml:space="preserve"> Stage2!AI430</f>
        <v>370.20009402733751</v>
      </c>
      <c r="AJ198" s="543">
        <f ca="1" xml:space="preserve"> Stage2!AJ430</f>
        <v>372.26520980505614</v>
      </c>
      <c r="AK198" s="543">
        <f ca="1" xml:space="preserve"> Stage2!AK430</f>
        <v>374.18416493887923</v>
      </c>
      <c r="AL198" s="543">
        <f ca="1" xml:space="preserve"> Stage2!AL430</f>
        <v>375.95170267730504</v>
      </c>
      <c r="AM198" s="543">
        <f ca="1" xml:space="preserve"> Stage2!AM430</f>
        <v>377.56323994069714</v>
      </c>
      <c r="AN198" s="543">
        <f ca="1" xml:space="preserve"> Stage2!AN430</f>
        <v>379.01526241206386</v>
      </c>
      <c r="AO198" s="543">
        <f ca="1" xml:space="preserve"> Stage2!AO430</f>
        <v>385.95331969707956</v>
      </c>
      <c r="AP198" s="543">
        <f ca="1" xml:space="preserve"> Stage2!AP430</f>
        <v>394.51535279981181</v>
      </c>
      <c r="AQ198" s="543">
        <f ca="1" xml:space="preserve"> Stage2!AQ430</f>
        <v>403.32143579702824</v>
      </c>
      <c r="AR198" s="543">
        <f ca="1" xml:space="preserve"> Stage2!AR430</f>
        <v>412.40630936732708</v>
      </c>
      <c r="AS198" s="543">
        <f ca="1" xml:space="preserve"> Stage2!AS430</f>
        <v>421.82823644443579</v>
      </c>
      <c r="AT198" s="543">
        <f ca="1" xml:space="preserve"> Stage2!AT430</f>
        <v>431.70017831401702</v>
      </c>
      <c r="AU198" s="543">
        <f ca="1" xml:space="preserve"> Stage2!AU430</f>
        <v>442.29876469947919</v>
      </c>
      <c r="AV198" s="543">
        <f ca="1" xml:space="preserve"> Stage2!AV430</f>
        <v>454.71730808032413</v>
      </c>
      <c r="AW198" s="543">
        <f ca="1" xml:space="preserve"> Stage2!AW430</f>
        <v>489.80868157566732</v>
      </c>
      <c r="AX198" s="543">
        <f ca="1" xml:space="preserve"> Stage2!AX430</f>
        <v>7.6614768843417966</v>
      </c>
      <c r="AY198" s="543">
        <f ca="1" xml:space="preserve"> Stage2!AY430</f>
        <v>0</v>
      </c>
      <c r="AZ198" s="543">
        <f ca="1" xml:space="preserve"> Stage2!AZ430</f>
        <v>0</v>
      </c>
      <c r="BA198" s="543">
        <f ca="1" xml:space="preserve"> Stage2!BA430</f>
        <v>0</v>
      </c>
      <c r="BB198" s="543">
        <f ca="1" xml:space="preserve"> Stage2!BB430</f>
        <v>0</v>
      </c>
      <c r="BC198" s="543">
        <f ca="1" xml:space="preserve"> Stage2!BC430</f>
        <v>0</v>
      </c>
      <c r="BD198" s="543">
        <f ca="1" xml:space="preserve"> Stage2!BD430</f>
        <v>0</v>
      </c>
      <c r="BE198" s="543">
        <f ca="1" xml:space="preserve"> Stage2!BE430</f>
        <v>0</v>
      </c>
      <c r="BF198" s="543">
        <f ca="1" xml:space="preserve"> Stage2!BF430</f>
        <v>0</v>
      </c>
      <c r="BG198" s="543">
        <f ca="1" xml:space="preserve"> Stage2!BG430</f>
        <v>0</v>
      </c>
      <c r="BH198" s="543">
        <f ca="1" xml:space="preserve"> Stage2!BH430</f>
        <v>0</v>
      </c>
    </row>
    <row r="199" spans="1:60" s="242" customFormat="1" ht="12.9" customHeight="1" x14ac:dyDescent="0.3">
      <c r="A199" s="343"/>
      <c r="B199" s="471"/>
      <c r="C199" s="561"/>
      <c r="D199" s="627"/>
      <c r="E199" s="568" t="str">
        <f xml:space="preserve"> "Total " &amp; E198 &amp; ", " &amp; D197</f>
        <v>Total Cash flow - Contractor, Full-cycle</v>
      </c>
      <c r="F199" s="568">
        <f ca="1" xml:space="preserve"> SUM(K198:BH198)</f>
        <v>10177.572314309808</v>
      </c>
      <c r="G199" s="568" t="str">
        <f>G198</f>
        <v>$ mn</v>
      </c>
      <c r="H199" s="343"/>
      <c r="I199" s="343"/>
      <c r="J199" s="343"/>
      <c r="K199" s="343"/>
      <c r="L199" s="343"/>
      <c r="M199" s="343"/>
      <c r="N199" s="343"/>
      <c r="O199" s="343"/>
      <c r="P199" s="343"/>
      <c r="Q199" s="343"/>
      <c r="R199" s="343"/>
      <c r="S199" s="343"/>
      <c r="T199" s="343"/>
      <c r="U199" s="343"/>
      <c r="V199" s="343"/>
      <c r="W199" s="343"/>
      <c r="X199" s="343"/>
      <c r="Y199" s="343"/>
      <c r="Z199" s="343"/>
      <c r="AA199" s="343"/>
      <c r="AB199" s="343"/>
      <c r="AC199" s="343"/>
      <c r="AD199" s="343"/>
      <c r="AE199" s="343"/>
      <c r="AF199" s="343"/>
      <c r="AG199" s="343"/>
      <c r="AH199" s="343"/>
      <c r="AI199" s="343"/>
      <c r="AJ199" s="343"/>
      <c r="AK199" s="343"/>
      <c r="AL199" s="343"/>
      <c r="AM199" s="343"/>
      <c r="AN199" s="343"/>
      <c r="AO199" s="343"/>
      <c r="AP199" s="343"/>
      <c r="AQ199" s="343"/>
      <c r="AR199" s="343"/>
      <c r="AS199" s="343"/>
      <c r="AT199" s="343"/>
      <c r="AU199" s="343"/>
      <c r="AV199" s="343"/>
      <c r="AW199" s="343"/>
      <c r="AX199" s="343"/>
      <c r="AY199" s="343"/>
      <c r="AZ199" s="343"/>
      <c r="BA199" s="343"/>
      <c r="BB199" s="343"/>
      <c r="BC199" s="343"/>
      <c r="BD199" s="343"/>
      <c r="BE199" s="343"/>
      <c r="BF199" s="343"/>
      <c r="BG199" s="343"/>
      <c r="BH199" s="343"/>
    </row>
    <row r="200" spans="1:60" s="242" customFormat="1" ht="12.9" customHeight="1" x14ac:dyDescent="0.3">
      <c r="A200" s="343"/>
      <c r="B200" s="471"/>
      <c r="C200" s="561"/>
      <c r="D200" s="627"/>
      <c r="E200" s="568" t="s">
        <v>861</v>
      </c>
      <c r="F200" s="568">
        <f ca="1">F199</f>
        <v>10177.572314309808</v>
      </c>
      <c r="G200" s="568" t="str">
        <f>G199</f>
        <v>$ mn</v>
      </c>
      <c r="H200" s="343" t="s">
        <v>862</v>
      </c>
      <c r="I200" s="343"/>
      <c r="J200" s="343"/>
      <c r="K200" s="343"/>
      <c r="L200" s="343"/>
      <c r="M200" s="343"/>
      <c r="N200" s="343"/>
      <c r="O200" s="343"/>
      <c r="P200" s="343"/>
      <c r="Q200" s="343"/>
      <c r="R200" s="343"/>
      <c r="S200" s="343"/>
      <c r="T200" s="343"/>
      <c r="U200" s="343"/>
      <c r="V200" s="343"/>
      <c r="W200" s="343"/>
      <c r="X200" s="343"/>
      <c r="Y200" s="343"/>
      <c r="Z200" s="343"/>
      <c r="AA200" s="343"/>
      <c r="AB200" s="343"/>
      <c r="AC200" s="343"/>
      <c r="AD200" s="343"/>
      <c r="AE200" s="343"/>
      <c r="AF200" s="343"/>
      <c r="AG200" s="343"/>
      <c r="AH200" s="343"/>
      <c r="AI200" s="343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43"/>
      <c r="AX200" s="343"/>
      <c r="AY200" s="343"/>
      <c r="AZ200" s="343"/>
      <c r="BA200" s="343"/>
      <c r="BB200" s="343"/>
      <c r="BC200" s="343"/>
      <c r="BD200" s="343"/>
      <c r="BE200" s="343"/>
      <c r="BF200" s="343"/>
      <c r="BG200" s="343"/>
      <c r="BH200" s="343"/>
    </row>
    <row r="201" spans="1:60" s="242" customFormat="1" ht="12.75" customHeight="1" x14ac:dyDescent="0.3">
      <c r="A201" s="516"/>
      <c r="B201" s="472"/>
      <c r="C201" s="473"/>
      <c r="D201" s="516"/>
      <c r="E201" s="516"/>
      <c r="F201" s="516"/>
      <c r="G201" s="516"/>
      <c r="H201" s="516"/>
      <c r="I201" s="516"/>
      <c r="J201" s="516"/>
      <c r="K201" s="516"/>
      <c r="L201" s="516"/>
      <c r="M201" s="516"/>
      <c r="N201" s="516"/>
      <c r="O201" s="516"/>
      <c r="P201" s="516"/>
      <c r="Q201" s="516"/>
      <c r="R201" s="516"/>
      <c r="S201" s="516"/>
      <c r="T201" s="516"/>
      <c r="U201" s="516"/>
      <c r="V201" s="516"/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516"/>
      <c r="AH201" s="516"/>
      <c r="AI201" s="516"/>
      <c r="AJ201" s="516"/>
      <c r="AK201" s="516"/>
      <c r="AL201" s="516"/>
      <c r="AM201" s="516"/>
      <c r="AN201" s="516"/>
      <c r="AO201" s="516"/>
      <c r="AP201" s="516"/>
      <c r="AQ201" s="516"/>
      <c r="AR201" s="516"/>
      <c r="AS201" s="516"/>
      <c r="AT201" s="516"/>
      <c r="AU201" s="516"/>
      <c r="AV201" s="516"/>
      <c r="AW201" s="516"/>
      <c r="AX201" s="516"/>
      <c r="AY201" s="516"/>
      <c r="AZ201" s="516"/>
      <c r="BA201" s="516"/>
      <c r="BB201" s="516"/>
      <c r="BC201" s="516"/>
      <c r="BD201" s="516"/>
      <c r="BE201" s="516"/>
      <c r="BF201" s="516"/>
      <c r="BG201" s="516"/>
      <c r="BH201" s="516"/>
    </row>
    <row r="202" spans="1:60" s="242" customFormat="1" ht="12.75" customHeight="1" x14ac:dyDescent="0.3">
      <c r="A202" s="516"/>
      <c r="B202" s="472"/>
      <c r="C202" s="473"/>
      <c r="D202" s="516" t="s">
        <v>128</v>
      </c>
      <c r="E202" s="516"/>
      <c r="F202" s="516"/>
      <c r="G202" s="516"/>
      <c r="H202" s="516"/>
      <c r="I202" s="516"/>
      <c r="J202" s="516"/>
      <c r="K202" s="516"/>
      <c r="L202" s="516"/>
      <c r="M202" s="516"/>
      <c r="N202" s="516"/>
      <c r="O202" s="516"/>
      <c r="P202" s="516"/>
      <c r="Q202" s="516"/>
      <c r="R202" s="516"/>
      <c r="S202" s="516"/>
      <c r="T202" s="516"/>
      <c r="U202" s="516"/>
      <c r="V202" s="516"/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516"/>
      <c r="AH202" s="516"/>
      <c r="AI202" s="516"/>
      <c r="AJ202" s="516"/>
      <c r="AK202" s="516"/>
      <c r="AL202" s="516"/>
      <c r="AM202" s="516"/>
      <c r="AN202" s="516"/>
      <c r="AO202" s="516"/>
      <c r="AP202" s="516"/>
      <c r="AQ202" s="516"/>
      <c r="AR202" s="516"/>
      <c r="AS202" s="516"/>
      <c r="AT202" s="516"/>
      <c r="AU202" s="516"/>
      <c r="AV202" s="516"/>
      <c r="AW202" s="516"/>
      <c r="AX202" s="516"/>
      <c r="AY202" s="516"/>
      <c r="AZ202" s="516"/>
      <c r="BA202" s="516"/>
      <c r="BB202" s="516"/>
      <c r="BC202" s="516"/>
      <c r="BD202" s="516"/>
      <c r="BE202" s="516"/>
      <c r="BF202" s="516"/>
      <c r="BG202" s="516"/>
      <c r="BH202" s="516"/>
    </row>
    <row r="203" spans="1:60" s="247" customFormat="1" ht="12.75" customHeight="1" x14ac:dyDescent="0.3">
      <c r="A203" s="543"/>
      <c r="B203" s="662"/>
      <c r="C203" s="663"/>
      <c r="D203" s="543"/>
      <c r="E203" s="543" t="str">
        <f>Stage2!E$430</f>
        <v>Cash flow - Contractor</v>
      </c>
      <c r="F203" s="543">
        <f>Stage2!F$430</f>
        <v>0</v>
      </c>
      <c r="G203" s="543" t="str">
        <f>Stage2!G$430</f>
        <v>$ mn</v>
      </c>
      <c r="H203" s="543">
        <f>Stage2!H$430</f>
        <v>0</v>
      </c>
      <c r="I203" s="543">
        <f ca="1">Stage2!I$430</f>
        <v>10177.572314309808</v>
      </c>
      <c r="J203" s="543">
        <f>Stage2!J$430</f>
        <v>0</v>
      </c>
      <c r="K203" s="543">
        <f ca="1">Stage2!K$430</f>
        <v>0</v>
      </c>
      <c r="L203" s="543">
        <f ca="1">Stage2!L$430</f>
        <v>0</v>
      </c>
      <c r="M203" s="543">
        <f ca="1">Stage2!M$430</f>
        <v>0</v>
      </c>
      <c r="N203" s="543">
        <f ca="1">Stage2!N$430</f>
        <v>-42.795607499999996</v>
      </c>
      <c r="O203" s="543">
        <f ca="1">Stage2!O$430</f>
        <v>-86.959224675000002</v>
      </c>
      <c r="P203" s="543">
        <f ca="1">Stage2!P$430</f>
        <v>-88.709348724750015</v>
      </c>
      <c r="Q203" s="543">
        <f ca="1">Stage2!Q$430</f>
        <v>-681.77307899117977</v>
      </c>
      <c r="R203" s="543">
        <f ca="1">Stage2!R$430</f>
        <v>-1042.7911879027549</v>
      </c>
      <c r="S203" s="543">
        <f ca="1">Stage2!S$430</f>
        <v>-1063.6681181671499</v>
      </c>
      <c r="T203" s="543">
        <f ca="1">Stage2!T$430</f>
        <v>-549.06019091229359</v>
      </c>
      <c r="U203" s="543">
        <f ca="1">Stage2!U$430</f>
        <v>577.74478791904892</v>
      </c>
      <c r="V203" s="543">
        <f ca="1">Stage2!V$430</f>
        <v>589.275250258028</v>
      </c>
      <c r="W203" s="543">
        <f ca="1">Stage2!W$430</f>
        <v>601.0351001728169</v>
      </c>
      <c r="X203" s="543">
        <f ca="1">Stage2!X$430</f>
        <v>613.02886433138281</v>
      </c>
      <c r="Y203" s="543">
        <f ca="1">Stage2!Y$430</f>
        <v>625.26115688087589</v>
      </c>
      <c r="Z203" s="543">
        <f ca="1">Stage2!Z$430</f>
        <v>628.90417267114913</v>
      </c>
      <c r="AA203" s="543">
        <f ca="1">Stage2!AA$430</f>
        <v>585.05304790124137</v>
      </c>
      <c r="AB203" s="543">
        <f ca="1">Stage2!AB$430</f>
        <v>594.27314949055926</v>
      </c>
      <c r="AC203" s="543">
        <f ca="1">Stage2!AC$430</f>
        <v>560.81650139657995</v>
      </c>
      <c r="AD203" s="543">
        <f ca="1">Stage2!AD$430</f>
        <v>476.75760404601255</v>
      </c>
      <c r="AE203" s="543">
        <f ca="1">Stage2!AE$430</f>
        <v>481.11939593457998</v>
      </c>
      <c r="AF203" s="543">
        <f ca="1">Stage2!AF$430</f>
        <v>485.41620730406282</v>
      </c>
      <c r="AG203" s="543">
        <f ca="1">Stage2!AG$430</f>
        <v>416.60820796689654</v>
      </c>
      <c r="AH203" s="543">
        <f ca="1">Stage2!AH$430</f>
        <v>404.64488744885392</v>
      </c>
      <c r="AI203" s="543">
        <f ca="1">Stage2!AI$430</f>
        <v>370.20009402733751</v>
      </c>
      <c r="AJ203" s="543">
        <f ca="1">Stage2!AJ$430</f>
        <v>372.26520980505614</v>
      </c>
      <c r="AK203" s="543">
        <f ca="1">Stage2!AK$430</f>
        <v>374.18416493887923</v>
      </c>
      <c r="AL203" s="543">
        <f ca="1">Stage2!AL$430</f>
        <v>375.95170267730504</v>
      </c>
      <c r="AM203" s="543">
        <f ca="1">Stage2!AM$430</f>
        <v>377.56323994069714</v>
      </c>
      <c r="AN203" s="543">
        <f ca="1">Stage2!AN$430</f>
        <v>379.01526241206386</v>
      </c>
      <c r="AO203" s="543">
        <f ca="1">Stage2!AO$430</f>
        <v>385.95331969707956</v>
      </c>
      <c r="AP203" s="543">
        <f ca="1">Stage2!AP$430</f>
        <v>394.51535279981181</v>
      </c>
      <c r="AQ203" s="543">
        <f ca="1">Stage2!AQ$430</f>
        <v>403.32143579702824</v>
      </c>
      <c r="AR203" s="543">
        <f ca="1">Stage2!AR$430</f>
        <v>412.40630936732708</v>
      </c>
      <c r="AS203" s="543">
        <f ca="1">Stage2!AS$430</f>
        <v>421.82823644443579</v>
      </c>
      <c r="AT203" s="543">
        <f ca="1">Stage2!AT$430</f>
        <v>431.70017831401702</v>
      </c>
      <c r="AU203" s="543">
        <f ca="1">Stage2!AU$430</f>
        <v>442.29876469947919</v>
      </c>
      <c r="AV203" s="543">
        <f ca="1">Stage2!AV$430</f>
        <v>454.71730808032413</v>
      </c>
      <c r="AW203" s="543">
        <f ca="1">Stage2!AW$430</f>
        <v>489.80868157566732</v>
      </c>
      <c r="AX203" s="543">
        <f ca="1">Stage2!AX$430</f>
        <v>7.6614768843417966</v>
      </c>
      <c r="AY203" s="543">
        <f ca="1">Stage2!AY$430</f>
        <v>0</v>
      </c>
      <c r="AZ203" s="543">
        <f ca="1">Stage2!AZ$430</f>
        <v>0</v>
      </c>
      <c r="BA203" s="543">
        <f ca="1">Stage2!BA$430</f>
        <v>0</v>
      </c>
      <c r="BB203" s="543">
        <f ca="1">Stage2!BB$430</f>
        <v>0</v>
      </c>
      <c r="BC203" s="543">
        <f ca="1">Stage2!BC$430</f>
        <v>0</v>
      </c>
      <c r="BD203" s="543">
        <f ca="1">Stage2!BD$430</f>
        <v>0</v>
      </c>
      <c r="BE203" s="543">
        <f ca="1">Stage2!BE$430</f>
        <v>0</v>
      </c>
      <c r="BF203" s="543">
        <f ca="1">Stage2!BF$430</f>
        <v>0</v>
      </c>
      <c r="BG203" s="543">
        <f ca="1">Stage2!BG$430</f>
        <v>0</v>
      </c>
      <c r="BH203" s="543">
        <f ca="1">Stage2!BH$430</f>
        <v>0</v>
      </c>
    </row>
    <row r="204" spans="1:60" s="242" customFormat="1" ht="12.9" customHeight="1" x14ac:dyDescent="0.3">
      <c r="A204" s="516"/>
      <c r="B204" s="679"/>
      <c r="C204" s="685"/>
      <c r="D204" s="615"/>
      <c r="E204" s="543" t="str">
        <f>'Time&amp;Esc'!E$82</f>
        <v>FID point forward</v>
      </c>
      <c r="F204" s="543">
        <f>'Time&amp;Esc'!F$82</f>
        <v>0</v>
      </c>
      <c r="G204" s="543" t="str">
        <f>'Time&amp;Esc'!G$82</f>
        <v>flag</v>
      </c>
      <c r="H204" s="543">
        <f>'Time&amp;Esc'!H$82</f>
        <v>0</v>
      </c>
      <c r="I204" s="543">
        <f>'Time&amp;Esc'!I$82</f>
        <v>34</v>
      </c>
      <c r="J204" s="543">
        <f>'Time&amp;Esc'!J$82</f>
        <v>0</v>
      </c>
      <c r="K204" s="543">
        <f>'Time&amp;Esc'!K$82</f>
        <v>0</v>
      </c>
      <c r="L204" s="543">
        <f>'Time&amp;Esc'!L$82</f>
        <v>0</v>
      </c>
      <c r="M204" s="543">
        <f>'Time&amp;Esc'!M$82</f>
        <v>0</v>
      </c>
      <c r="N204" s="543">
        <f>'Time&amp;Esc'!N$82</f>
        <v>0</v>
      </c>
      <c r="O204" s="543">
        <f>'Time&amp;Esc'!O$82</f>
        <v>0</v>
      </c>
      <c r="P204" s="543">
        <f>'Time&amp;Esc'!P$82</f>
        <v>0</v>
      </c>
      <c r="Q204" s="543">
        <f>'Time&amp;Esc'!Q$82</f>
        <v>1</v>
      </c>
      <c r="R204" s="543">
        <f>'Time&amp;Esc'!R$82</f>
        <v>1</v>
      </c>
      <c r="S204" s="543">
        <f>'Time&amp;Esc'!S$82</f>
        <v>1</v>
      </c>
      <c r="T204" s="543">
        <f>'Time&amp;Esc'!T$82</f>
        <v>1</v>
      </c>
      <c r="U204" s="543">
        <f>'Time&amp;Esc'!U$82</f>
        <v>1</v>
      </c>
      <c r="V204" s="543">
        <f>'Time&amp;Esc'!V$82</f>
        <v>1</v>
      </c>
      <c r="W204" s="543">
        <f>'Time&amp;Esc'!W$82</f>
        <v>1</v>
      </c>
      <c r="X204" s="543">
        <f>'Time&amp;Esc'!X$82</f>
        <v>1</v>
      </c>
      <c r="Y204" s="543">
        <f>'Time&amp;Esc'!Y$82</f>
        <v>1</v>
      </c>
      <c r="Z204" s="543">
        <f>'Time&amp;Esc'!Z$82</f>
        <v>1</v>
      </c>
      <c r="AA204" s="543">
        <f>'Time&amp;Esc'!AA$82</f>
        <v>1</v>
      </c>
      <c r="AB204" s="543">
        <f>'Time&amp;Esc'!AB$82</f>
        <v>1</v>
      </c>
      <c r="AC204" s="543">
        <f>'Time&amp;Esc'!AC$82</f>
        <v>1</v>
      </c>
      <c r="AD204" s="543">
        <f>'Time&amp;Esc'!AD$82</f>
        <v>1</v>
      </c>
      <c r="AE204" s="543">
        <f>'Time&amp;Esc'!AE$82</f>
        <v>1</v>
      </c>
      <c r="AF204" s="543">
        <f>'Time&amp;Esc'!AF$82</f>
        <v>1</v>
      </c>
      <c r="AG204" s="543">
        <f>'Time&amp;Esc'!AG$82</f>
        <v>1</v>
      </c>
      <c r="AH204" s="543">
        <f>'Time&amp;Esc'!AH$82</f>
        <v>1</v>
      </c>
      <c r="AI204" s="543">
        <f>'Time&amp;Esc'!AI$82</f>
        <v>1</v>
      </c>
      <c r="AJ204" s="543">
        <f>'Time&amp;Esc'!AJ$82</f>
        <v>1</v>
      </c>
      <c r="AK204" s="543">
        <f>'Time&amp;Esc'!AK$82</f>
        <v>1</v>
      </c>
      <c r="AL204" s="543">
        <f>'Time&amp;Esc'!AL$82</f>
        <v>1</v>
      </c>
      <c r="AM204" s="543">
        <f>'Time&amp;Esc'!AM$82</f>
        <v>1</v>
      </c>
      <c r="AN204" s="543">
        <f>'Time&amp;Esc'!AN$82</f>
        <v>1</v>
      </c>
      <c r="AO204" s="543">
        <f>'Time&amp;Esc'!AO$82</f>
        <v>1</v>
      </c>
      <c r="AP204" s="543">
        <f>'Time&amp;Esc'!AP$82</f>
        <v>1</v>
      </c>
      <c r="AQ204" s="543">
        <f>'Time&amp;Esc'!AQ$82</f>
        <v>1</v>
      </c>
      <c r="AR204" s="543">
        <f>'Time&amp;Esc'!AR$82</f>
        <v>1</v>
      </c>
      <c r="AS204" s="543">
        <f>'Time&amp;Esc'!AS$82</f>
        <v>1</v>
      </c>
      <c r="AT204" s="543">
        <f>'Time&amp;Esc'!AT$82</f>
        <v>1</v>
      </c>
      <c r="AU204" s="543">
        <f>'Time&amp;Esc'!AU$82</f>
        <v>1</v>
      </c>
      <c r="AV204" s="543">
        <f>'Time&amp;Esc'!AV$82</f>
        <v>1</v>
      </c>
      <c r="AW204" s="543">
        <f>'Time&amp;Esc'!AW$82</f>
        <v>1</v>
      </c>
      <c r="AX204" s="543">
        <f>'Time&amp;Esc'!AX$82</f>
        <v>1</v>
      </c>
      <c r="AY204" s="543">
        <f>'Time&amp;Esc'!AY$82</f>
        <v>0</v>
      </c>
      <c r="AZ204" s="543">
        <f>'Time&amp;Esc'!AZ$82</f>
        <v>0</v>
      </c>
      <c r="BA204" s="543">
        <f>'Time&amp;Esc'!BA$82</f>
        <v>0</v>
      </c>
      <c r="BB204" s="543">
        <f>'Time&amp;Esc'!BB$82</f>
        <v>0</v>
      </c>
      <c r="BC204" s="543">
        <f>'Time&amp;Esc'!BC$82</f>
        <v>0</v>
      </c>
      <c r="BD204" s="543">
        <f>'Time&amp;Esc'!BD$82</f>
        <v>0</v>
      </c>
      <c r="BE204" s="543">
        <f>'Time&amp;Esc'!BE$82</f>
        <v>0</v>
      </c>
      <c r="BF204" s="543">
        <f>'Time&amp;Esc'!BF$82</f>
        <v>0</v>
      </c>
      <c r="BG204" s="543">
        <f>'Time&amp;Esc'!BG$82</f>
        <v>0</v>
      </c>
      <c r="BH204" s="543">
        <f>'Time&amp;Esc'!BH$82</f>
        <v>0</v>
      </c>
    </row>
    <row r="205" spans="1:60" s="241" customFormat="1" ht="12.75" customHeight="1" x14ac:dyDescent="0.3">
      <c r="A205" s="516"/>
      <c r="B205" s="472"/>
      <c r="C205" s="473"/>
      <c r="D205" s="516"/>
      <c r="E205" s="516" t="str">
        <f xml:space="preserve"> E203 &amp; ", " &amp; D202</f>
        <v>Cash flow - Contractor, FID Forward</v>
      </c>
      <c r="F205" s="516"/>
      <c r="G205" s="516" t="s">
        <v>74</v>
      </c>
      <c r="H205" s="516"/>
      <c r="I205" s="516">
        <f ca="1" xml:space="preserve"> SUM(K205:BH205)</f>
        <v>10396.036495209557</v>
      </c>
      <c r="J205" s="516"/>
      <c r="K205" s="516">
        <f t="shared" ref="K205:AP205" ca="1" si="71" xml:space="preserve"> K203 * K204</f>
        <v>0</v>
      </c>
      <c r="L205" s="516">
        <f t="shared" ca="1" si="71"/>
        <v>0</v>
      </c>
      <c r="M205" s="516">
        <f t="shared" ca="1" si="71"/>
        <v>0</v>
      </c>
      <c r="N205" s="516">
        <f t="shared" ca="1" si="71"/>
        <v>0</v>
      </c>
      <c r="O205" s="516">
        <f t="shared" ca="1" si="71"/>
        <v>0</v>
      </c>
      <c r="P205" s="516">
        <f t="shared" ca="1" si="71"/>
        <v>0</v>
      </c>
      <c r="Q205" s="516">
        <f t="shared" ca="1" si="71"/>
        <v>-681.77307899117977</v>
      </c>
      <c r="R205" s="516">
        <f t="shared" ca="1" si="71"/>
        <v>-1042.7911879027549</v>
      </c>
      <c r="S205" s="516">
        <f t="shared" ca="1" si="71"/>
        <v>-1063.6681181671499</v>
      </c>
      <c r="T205" s="516">
        <f t="shared" ca="1" si="71"/>
        <v>-549.06019091229359</v>
      </c>
      <c r="U205" s="516">
        <f t="shared" ca="1" si="71"/>
        <v>577.74478791904892</v>
      </c>
      <c r="V205" s="516">
        <f t="shared" ca="1" si="71"/>
        <v>589.275250258028</v>
      </c>
      <c r="W205" s="516">
        <f t="shared" ca="1" si="71"/>
        <v>601.0351001728169</v>
      </c>
      <c r="X205" s="516">
        <f t="shared" ca="1" si="71"/>
        <v>613.02886433138281</v>
      </c>
      <c r="Y205" s="516">
        <f t="shared" ca="1" si="71"/>
        <v>625.26115688087589</v>
      </c>
      <c r="Z205" s="516">
        <f t="shared" ca="1" si="71"/>
        <v>628.90417267114913</v>
      </c>
      <c r="AA205" s="516">
        <f t="shared" ca="1" si="71"/>
        <v>585.05304790124137</v>
      </c>
      <c r="AB205" s="516">
        <f t="shared" ca="1" si="71"/>
        <v>594.27314949055926</v>
      </c>
      <c r="AC205" s="516">
        <f t="shared" ca="1" si="71"/>
        <v>560.81650139657995</v>
      </c>
      <c r="AD205" s="516">
        <f t="shared" ca="1" si="71"/>
        <v>476.75760404601255</v>
      </c>
      <c r="AE205" s="516">
        <f t="shared" ca="1" si="71"/>
        <v>481.11939593457998</v>
      </c>
      <c r="AF205" s="516">
        <f t="shared" ca="1" si="71"/>
        <v>485.41620730406282</v>
      </c>
      <c r="AG205" s="516">
        <f t="shared" ca="1" si="71"/>
        <v>416.60820796689654</v>
      </c>
      <c r="AH205" s="516">
        <f t="shared" ca="1" si="71"/>
        <v>404.64488744885392</v>
      </c>
      <c r="AI205" s="516">
        <f t="shared" ca="1" si="71"/>
        <v>370.20009402733751</v>
      </c>
      <c r="AJ205" s="516">
        <f t="shared" ca="1" si="71"/>
        <v>372.26520980505614</v>
      </c>
      <c r="AK205" s="516">
        <f t="shared" ca="1" si="71"/>
        <v>374.18416493887923</v>
      </c>
      <c r="AL205" s="516">
        <f t="shared" ca="1" si="71"/>
        <v>375.95170267730504</v>
      </c>
      <c r="AM205" s="516">
        <f t="shared" ca="1" si="71"/>
        <v>377.56323994069714</v>
      </c>
      <c r="AN205" s="516">
        <f t="shared" ca="1" si="71"/>
        <v>379.01526241206386</v>
      </c>
      <c r="AO205" s="516">
        <f t="shared" ca="1" si="71"/>
        <v>385.95331969707956</v>
      </c>
      <c r="AP205" s="516">
        <f t="shared" ca="1" si="71"/>
        <v>394.51535279981181</v>
      </c>
      <c r="AQ205" s="516">
        <f t="shared" ref="AQ205:BH205" ca="1" si="72" xml:space="preserve"> AQ203 * AQ204</f>
        <v>403.32143579702824</v>
      </c>
      <c r="AR205" s="516">
        <f t="shared" ca="1" si="72"/>
        <v>412.40630936732708</v>
      </c>
      <c r="AS205" s="516">
        <f t="shared" ca="1" si="72"/>
        <v>421.82823644443579</v>
      </c>
      <c r="AT205" s="516">
        <f t="shared" ca="1" si="72"/>
        <v>431.70017831401702</v>
      </c>
      <c r="AU205" s="516">
        <f t="shared" ca="1" si="72"/>
        <v>442.29876469947919</v>
      </c>
      <c r="AV205" s="516">
        <f t="shared" ca="1" si="72"/>
        <v>454.71730808032413</v>
      </c>
      <c r="AW205" s="516">
        <f t="shared" ca="1" si="72"/>
        <v>489.80868157566732</v>
      </c>
      <c r="AX205" s="516">
        <f t="shared" ca="1" si="72"/>
        <v>7.6614768843417966</v>
      </c>
      <c r="AY205" s="516">
        <f t="shared" ca="1" si="72"/>
        <v>0</v>
      </c>
      <c r="AZ205" s="516">
        <f t="shared" ca="1" si="72"/>
        <v>0</v>
      </c>
      <c r="BA205" s="516">
        <f t="shared" ca="1" si="72"/>
        <v>0</v>
      </c>
      <c r="BB205" s="516">
        <f t="shared" ca="1" si="72"/>
        <v>0</v>
      </c>
      <c r="BC205" s="516">
        <f t="shared" ca="1" si="72"/>
        <v>0</v>
      </c>
      <c r="BD205" s="516">
        <f t="shared" ca="1" si="72"/>
        <v>0</v>
      </c>
      <c r="BE205" s="516">
        <f t="shared" ca="1" si="72"/>
        <v>0</v>
      </c>
      <c r="BF205" s="516">
        <f t="shared" ca="1" si="72"/>
        <v>0</v>
      </c>
      <c r="BG205" s="516">
        <f t="shared" ca="1" si="72"/>
        <v>0</v>
      </c>
      <c r="BH205" s="516">
        <f t="shared" ca="1" si="72"/>
        <v>0</v>
      </c>
    </row>
    <row r="206" spans="1:60" s="241" customFormat="1" ht="12.9" customHeight="1" x14ac:dyDescent="0.3">
      <c r="A206" s="343"/>
      <c r="B206" s="471"/>
      <c r="C206" s="561"/>
      <c r="D206" s="627"/>
      <c r="E206" s="568" t="str">
        <f xml:space="preserve"> "Total " &amp; E203 &amp; ", " &amp; D202</f>
        <v>Total Cash flow - Contractor, FID Forward</v>
      </c>
      <c r="F206" s="568">
        <f ca="1" xml:space="preserve"> SUM(K205:BH205)</f>
        <v>10396.036495209557</v>
      </c>
      <c r="G206" s="568" t="str">
        <f>G203</f>
        <v>$ mn</v>
      </c>
      <c r="H206" s="343"/>
      <c r="I206" s="343"/>
      <c r="J206" s="343"/>
      <c r="K206" s="343"/>
      <c r="L206" s="343"/>
      <c r="M206" s="343"/>
      <c r="N206" s="343"/>
      <c r="O206" s="343"/>
      <c r="P206" s="343"/>
      <c r="Q206" s="343"/>
      <c r="R206" s="343"/>
      <c r="S206" s="343"/>
      <c r="T206" s="343"/>
      <c r="U206" s="343"/>
      <c r="V206" s="343"/>
      <c r="W206" s="343"/>
      <c r="X206" s="343"/>
      <c r="Y206" s="343"/>
      <c r="Z206" s="343"/>
      <c r="AA206" s="343"/>
      <c r="AB206" s="343"/>
      <c r="AC206" s="343"/>
      <c r="AD206" s="343"/>
      <c r="AE206" s="343"/>
      <c r="AF206" s="343"/>
      <c r="AG206" s="343"/>
      <c r="AH206" s="343"/>
      <c r="AI206" s="343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43"/>
      <c r="AT206" s="343"/>
      <c r="AU206" s="343"/>
      <c r="AV206" s="343"/>
      <c r="AW206" s="343"/>
      <c r="AX206" s="343"/>
      <c r="AY206" s="343"/>
      <c r="AZ206" s="343"/>
      <c r="BA206" s="343"/>
      <c r="BB206" s="343"/>
      <c r="BC206" s="343"/>
      <c r="BD206" s="343"/>
      <c r="BE206" s="343"/>
      <c r="BF206" s="343"/>
      <c r="BG206" s="343"/>
      <c r="BH206" s="343"/>
    </row>
    <row r="207" spans="1:60" s="242" customFormat="1" ht="12.75" customHeight="1" x14ac:dyDescent="0.3">
      <c r="A207" s="516"/>
      <c r="B207" s="472"/>
      <c r="C207" s="473"/>
      <c r="D207" s="516"/>
      <c r="E207" s="516"/>
      <c r="F207" s="516"/>
      <c r="G207" s="516"/>
      <c r="H207" s="516"/>
      <c r="I207" s="516"/>
      <c r="J207" s="516"/>
      <c r="K207" s="516"/>
      <c r="L207" s="516"/>
      <c r="M207" s="516"/>
      <c r="N207" s="516"/>
      <c r="O207" s="516"/>
      <c r="P207" s="516"/>
      <c r="Q207" s="516"/>
      <c r="R207" s="516"/>
      <c r="S207" s="516"/>
      <c r="T207" s="516"/>
      <c r="U207" s="516"/>
      <c r="V207" s="516"/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516"/>
      <c r="AK207" s="516"/>
      <c r="AL207" s="516"/>
      <c r="AM207" s="516"/>
      <c r="AN207" s="516"/>
      <c r="AO207" s="516"/>
      <c r="AP207" s="516"/>
      <c r="AQ207" s="516"/>
      <c r="AR207" s="516"/>
      <c r="AS207" s="516"/>
      <c r="AT207" s="516"/>
      <c r="AU207" s="516"/>
      <c r="AV207" s="516"/>
      <c r="AW207" s="516"/>
      <c r="AX207" s="516"/>
      <c r="AY207" s="516"/>
      <c r="AZ207" s="516"/>
      <c r="BA207" s="516"/>
      <c r="BB207" s="516"/>
      <c r="BC207" s="516"/>
      <c r="BD207" s="516"/>
      <c r="BE207" s="516"/>
      <c r="BF207" s="516"/>
      <c r="BG207" s="516"/>
      <c r="BH207" s="516"/>
    </row>
    <row r="208" spans="1:60" s="242" customFormat="1" ht="12.75" customHeight="1" x14ac:dyDescent="0.3">
      <c r="A208" s="516"/>
      <c r="B208" s="472"/>
      <c r="C208" s="473" t="s">
        <v>863</v>
      </c>
      <c r="D208" s="516"/>
      <c r="E208" s="516"/>
      <c r="F208" s="516"/>
      <c r="G208" s="516"/>
      <c r="H208" s="516"/>
      <c r="I208" s="516"/>
      <c r="J208" s="516"/>
      <c r="K208" s="516"/>
      <c r="L208" s="516"/>
      <c r="M208" s="516"/>
      <c r="N208" s="516"/>
      <c r="O208" s="516"/>
      <c r="P208" s="516"/>
      <c r="Q208" s="516"/>
      <c r="R208" s="516"/>
      <c r="S208" s="516"/>
      <c r="T208" s="516"/>
      <c r="U208" s="516"/>
      <c r="V208" s="516"/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516"/>
      <c r="AL208" s="516"/>
      <c r="AM208" s="516"/>
      <c r="AN208" s="516"/>
      <c r="AO208" s="516"/>
      <c r="AP208" s="516"/>
      <c r="AQ208" s="516"/>
      <c r="AR208" s="516"/>
      <c r="AS208" s="516"/>
      <c r="AT208" s="516"/>
      <c r="AU208" s="516"/>
      <c r="AV208" s="516"/>
      <c r="AW208" s="516"/>
      <c r="AX208" s="516"/>
      <c r="AY208" s="516"/>
      <c r="AZ208" s="516"/>
      <c r="BA208" s="516"/>
      <c r="BB208" s="516"/>
      <c r="BC208" s="516"/>
      <c r="BD208" s="516"/>
      <c r="BE208" s="516"/>
      <c r="BF208" s="516"/>
      <c r="BG208" s="516"/>
      <c r="BH208" s="516"/>
    </row>
    <row r="209" spans="1:60" s="242" customFormat="1" ht="12.75" customHeight="1" x14ac:dyDescent="0.3">
      <c r="A209" s="516"/>
      <c r="B209" s="472"/>
      <c r="C209" s="473"/>
      <c r="D209" s="516" t="s">
        <v>127</v>
      </c>
      <c r="E209" s="516"/>
      <c r="F209" s="516"/>
      <c r="G209" s="516"/>
      <c r="H209" s="516"/>
      <c r="I209" s="516"/>
      <c r="J209" s="516"/>
      <c r="K209" s="516"/>
      <c r="L209" s="516"/>
      <c r="M209" s="516"/>
      <c r="N209" s="516"/>
      <c r="O209" s="516"/>
      <c r="P209" s="516"/>
      <c r="Q209" s="516"/>
      <c r="R209" s="516"/>
      <c r="S209" s="516"/>
      <c r="T209" s="516"/>
      <c r="U209" s="516"/>
      <c r="V209" s="516"/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516"/>
      <c r="AI209" s="516"/>
      <c r="AJ209" s="516"/>
      <c r="AK209" s="516"/>
      <c r="AL209" s="516"/>
      <c r="AM209" s="516"/>
      <c r="AN209" s="516"/>
      <c r="AO209" s="516"/>
      <c r="AP209" s="516"/>
      <c r="AQ209" s="516"/>
      <c r="AR209" s="516"/>
      <c r="AS209" s="516"/>
      <c r="AT209" s="516"/>
      <c r="AU209" s="516"/>
      <c r="AV209" s="516"/>
      <c r="AW209" s="516"/>
      <c r="AX209" s="516"/>
      <c r="AY209" s="516"/>
      <c r="AZ209" s="516"/>
      <c r="BA209" s="516"/>
      <c r="BB209" s="516"/>
      <c r="BC209" s="516"/>
      <c r="BD209" s="516"/>
      <c r="BE209" s="516"/>
      <c r="BF209" s="516"/>
      <c r="BG209" s="516"/>
      <c r="BH209" s="516"/>
    </row>
    <row r="210" spans="1:60" s="247" customFormat="1" ht="12.9" customHeight="1" x14ac:dyDescent="0.3">
      <c r="A210" s="543"/>
      <c r="B210" s="686"/>
      <c r="C210" s="687"/>
      <c r="D210" s="808"/>
      <c r="E210" s="543" t="str">
        <f>Stage2!E$83</f>
        <v>Project cash flows inc. DF</v>
      </c>
      <c r="F210" s="543">
        <f>Stage2!F$83</f>
        <v>0</v>
      </c>
      <c r="G210" s="543" t="str">
        <f>Stage2!G$83</f>
        <v>$ mn</v>
      </c>
      <c r="H210" s="543">
        <f>Stage2!H$83</f>
        <v>0</v>
      </c>
      <c r="I210" s="543">
        <f>Stage2!I$83</f>
        <v>22443.58780730822</v>
      </c>
      <c r="J210" s="543">
        <f>Stage2!J$83</f>
        <v>0</v>
      </c>
      <c r="K210" s="543">
        <f>Stage2!K$83</f>
        <v>0</v>
      </c>
      <c r="L210" s="543">
        <f>Stage2!L$83</f>
        <v>0</v>
      </c>
      <c r="M210" s="543">
        <f>Stage2!M$83</f>
        <v>0</v>
      </c>
      <c r="N210" s="543">
        <f>Stage2!N$83</f>
        <v>-42.448319999999995</v>
      </c>
      <c r="O210" s="543">
        <f>Stage2!O$83</f>
        <v>-86.594572799999995</v>
      </c>
      <c r="P210" s="543">
        <f>Stage2!P$83</f>
        <v>-88.326464256000008</v>
      </c>
      <c r="Q210" s="543">
        <f>Stage2!Q$83</f>
        <v>-681.10303117086733</v>
      </c>
      <c r="R210" s="543">
        <f>Stage2!R$83</f>
        <v>-1042.0876376914268</v>
      </c>
      <c r="S210" s="543">
        <f>Stage2!S$83</f>
        <v>-1062.9293904452554</v>
      </c>
      <c r="T210" s="543">
        <f>Stage2!T$83</f>
        <v>-502.18984826078156</v>
      </c>
      <c r="U210" s="543">
        <f>Stage2!U$83</f>
        <v>692.74233893882081</v>
      </c>
      <c r="V210" s="543">
        <f>Stage2!V$83</f>
        <v>706.5971857175972</v>
      </c>
      <c r="W210" s="543">
        <f>Stage2!W$83</f>
        <v>720.7291294319491</v>
      </c>
      <c r="X210" s="543">
        <f>Stage2!X$83</f>
        <v>735.14371202058794</v>
      </c>
      <c r="Y210" s="543">
        <f>Stage2!Y$83</f>
        <v>749.84658626099986</v>
      </c>
      <c r="Z210" s="543">
        <f>Stage2!Z$83</f>
        <v>764.84351798621992</v>
      </c>
      <c r="AA210" s="543">
        <f>Stage2!AA$83</f>
        <v>780.1403883459443</v>
      </c>
      <c r="AB210" s="543">
        <f>Stage2!AB$83</f>
        <v>795.7431961128633</v>
      </c>
      <c r="AC210" s="543">
        <f>Stage2!AC$83</f>
        <v>811.65806003512046</v>
      </c>
      <c r="AD210" s="543">
        <f>Stage2!AD$83</f>
        <v>827.89122123582285</v>
      </c>
      <c r="AE210" s="543">
        <f>Stage2!AE$83</f>
        <v>844.44904566053947</v>
      </c>
      <c r="AF210" s="543">
        <f>Stage2!AF$83</f>
        <v>861.3380265737502</v>
      </c>
      <c r="AG210" s="543">
        <f>Stage2!AG$83</f>
        <v>878.56478710522538</v>
      </c>
      <c r="AH210" s="543">
        <f>Stage2!AH$83</f>
        <v>896.13608284732982</v>
      </c>
      <c r="AI210" s="543">
        <f>Stage2!AI$83</f>
        <v>843.92107401298108</v>
      </c>
      <c r="AJ210" s="543">
        <f>Stage2!AJ$83</f>
        <v>862.22194261970446</v>
      </c>
      <c r="AK210" s="543">
        <f>Stage2!AK$83</f>
        <v>880.93289265584372</v>
      </c>
      <c r="AL210" s="543">
        <f>Stage2!AL$83</f>
        <v>900.06963300509176</v>
      </c>
      <c r="AM210" s="543">
        <f>Stage2!AM$83</f>
        <v>919.65050472021801</v>
      </c>
      <c r="AN210" s="543">
        <f>Stage2!AN$83</f>
        <v>939.69758071493595</v>
      </c>
      <c r="AO210" s="543">
        <f>Stage2!AO$83</f>
        <v>960.23844815836526</v>
      </c>
      <c r="AP210" s="543">
        <f>Stage2!AP$83</f>
        <v>981.3092571733788</v>
      </c>
      <c r="AQ210" s="543">
        <f>Stage2!AQ$83</f>
        <v>1002.9602991084439</v>
      </c>
      <c r="AR210" s="543">
        <f>Stage2!AR$83</f>
        <v>1025.2671434313559</v>
      </c>
      <c r="AS210" s="543">
        <f>Stage2!AS$83</f>
        <v>1048.3556556874346</v>
      </c>
      <c r="AT210" s="543">
        <f>Stage2!AT$83</f>
        <v>1072.46861419314</v>
      </c>
      <c r="AU210" s="543">
        <f>Stage2!AU$83</f>
        <v>1098.19855324423</v>
      </c>
      <c r="AV210" s="543">
        <f>Stage2!AV$83</f>
        <v>1127.8830940444348</v>
      </c>
      <c r="AW210" s="543">
        <f>Stage2!AW$83</f>
        <v>1206.0811807340306</v>
      </c>
      <c r="AX210" s="543">
        <f>Stage2!AX$83</f>
        <v>14.187920156188511</v>
      </c>
      <c r="AY210" s="543">
        <f>Stage2!AY$83</f>
        <v>0</v>
      </c>
      <c r="AZ210" s="543">
        <f>Stage2!AZ$83</f>
        <v>0</v>
      </c>
      <c r="BA210" s="543">
        <f>Stage2!BA$83</f>
        <v>0</v>
      </c>
      <c r="BB210" s="543">
        <f>Stage2!BB$83</f>
        <v>0</v>
      </c>
      <c r="BC210" s="543">
        <f>Stage2!BC$83</f>
        <v>0</v>
      </c>
      <c r="BD210" s="543">
        <f>Stage2!BD$83</f>
        <v>0</v>
      </c>
      <c r="BE210" s="543">
        <f>Stage2!BE$83</f>
        <v>0</v>
      </c>
      <c r="BF210" s="543">
        <f>Stage2!BF$83</f>
        <v>0</v>
      </c>
      <c r="BG210" s="543">
        <f>Stage2!BG$83</f>
        <v>0</v>
      </c>
      <c r="BH210" s="543">
        <f>Stage2!BH$83</f>
        <v>0</v>
      </c>
    </row>
    <row r="211" spans="1:60" s="242" customFormat="1" ht="12.9" customHeight="1" x14ac:dyDescent="0.3">
      <c r="A211" s="343"/>
      <c r="B211" s="471"/>
      <c r="C211" s="561"/>
      <c r="D211" s="627"/>
      <c r="E211" s="568" t="str">
        <f xml:space="preserve"> "Total " &amp; E210 &amp; ", " &amp; D209</f>
        <v>Total Project cash flows inc. DF, Full cycle</v>
      </c>
      <c r="F211" s="568">
        <f xml:space="preserve"> SUM(K210:BH210)</f>
        <v>22443.58780730822</v>
      </c>
      <c r="G211" s="568" t="str">
        <f>G210</f>
        <v>$ mn</v>
      </c>
      <c r="H211" s="343"/>
      <c r="I211" s="343"/>
      <c r="J211" s="343"/>
      <c r="K211" s="343"/>
      <c r="L211" s="343"/>
      <c r="M211" s="343"/>
      <c r="N211" s="343"/>
      <c r="O211" s="343"/>
      <c r="P211" s="343"/>
      <c r="Q211" s="343"/>
      <c r="R211" s="343"/>
      <c r="S211" s="343"/>
      <c r="T211" s="343"/>
      <c r="U211" s="343"/>
      <c r="V211" s="343"/>
      <c r="W211" s="343"/>
      <c r="X211" s="343"/>
      <c r="Y211" s="343"/>
      <c r="Z211" s="343"/>
      <c r="AA211" s="343"/>
      <c r="AB211" s="343"/>
      <c r="AC211" s="343"/>
      <c r="AD211" s="343"/>
      <c r="AE211" s="343"/>
      <c r="AF211" s="343"/>
      <c r="AG211" s="343"/>
      <c r="AH211" s="343"/>
      <c r="AI211" s="343"/>
      <c r="AJ211" s="343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</row>
    <row r="212" spans="1:60" s="242" customFormat="1" ht="12.75" customHeight="1" x14ac:dyDescent="0.3">
      <c r="A212" s="516"/>
      <c r="B212" s="472"/>
      <c r="C212" s="473"/>
      <c r="D212" s="516"/>
      <c r="E212" s="516"/>
      <c r="F212" s="516"/>
      <c r="G212" s="516"/>
      <c r="H212" s="516"/>
      <c r="I212" s="516"/>
      <c r="J212" s="516"/>
      <c r="K212" s="516"/>
      <c r="L212" s="516"/>
      <c r="M212" s="516"/>
      <c r="N212" s="516"/>
      <c r="O212" s="516"/>
      <c r="P212" s="516"/>
      <c r="Q212" s="516"/>
      <c r="R212" s="516"/>
      <c r="S212" s="516"/>
      <c r="T212" s="516"/>
      <c r="U212" s="516"/>
      <c r="V212" s="516"/>
      <c r="W212" s="516"/>
      <c r="X212" s="516"/>
      <c r="Y212" s="516"/>
      <c r="Z212" s="516"/>
      <c r="AA212" s="516"/>
      <c r="AB212" s="516"/>
      <c r="AC212" s="516"/>
      <c r="AD212" s="516"/>
      <c r="AE212" s="516"/>
      <c r="AF212" s="516"/>
      <c r="AG212" s="516"/>
      <c r="AH212" s="516"/>
      <c r="AI212" s="516"/>
      <c r="AJ212" s="516"/>
      <c r="AK212" s="516"/>
      <c r="AL212" s="516"/>
      <c r="AM212" s="516"/>
      <c r="AN212" s="516"/>
      <c r="AO212" s="516"/>
      <c r="AP212" s="516"/>
      <c r="AQ212" s="516"/>
      <c r="AR212" s="516"/>
      <c r="AS212" s="516"/>
      <c r="AT212" s="516"/>
      <c r="AU212" s="516"/>
      <c r="AV212" s="516"/>
      <c r="AW212" s="516"/>
      <c r="AX212" s="516"/>
      <c r="AY212" s="516"/>
      <c r="AZ212" s="516"/>
      <c r="BA212" s="516"/>
      <c r="BB212" s="516"/>
      <c r="BC212" s="516"/>
      <c r="BD212" s="516"/>
      <c r="BE212" s="516"/>
      <c r="BF212" s="516"/>
      <c r="BG212" s="516"/>
      <c r="BH212" s="516"/>
    </row>
    <row r="213" spans="1:60" s="242" customFormat="1" ht="12.75" customHeight="1" x14ac:dyDescent="0.3">
      <c r="A213" s="516"/>
      <c r="B213" s="472"/>
      <c r="C213" s="473"/>
      <c r="D213" s="516" t="s">
        <v>128</v>
      </c>
      <c r="E213" s="516"/>
      <c r="F213" s="516"/>
      <c r="G213" s="516"/>
      <c r="H213" s="516"/>
      <c r="I213" s="516"/>
      <c r="J213" s="516"/>
      <c r="K213" s="516"/>
      <c r="L213" s="516"/>
      <c r="M213" s="516"/>
      <c r="N213" s="516"/>
      <c r="O213" s="516"/>
      <c r="P213" s="516"/>
      <c r="Q213" s="516"/>
      <c r="R213" s="516"/>
      <c r="S213" s="516"/>
      <c r="T213" s="516"/>
      <c r="U213" s="516"/>
      <c r="V213" s="516"/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516"/>
      <c r="AL213" s="516"/>
      <c r="AM213" s="516"/>
      <c r="AN213" s="516"/>
      <c r="AO213" s="516"/>
      <c r="AP213" s="516"/>
      <c r="AQ213" s="516"/>
      <c r="AR213" s="516"/>
      <c r="AS213" s="516"/>
      <c r="AT213" s="516"/>
      <c r="AU213" s="516"/>
      <c r="AV213" s="516"/>
      <c r="AW213" s="516"/>
      <c r="AX213" s="516"/>
      <c r="AY213" s="516"/>
      <c r="AZ213" s="516"/>
      <c r="BA213" s="516"/>
      <c r="BB213" s="516"/>
      <c r="BC213" s="516"/>
      <c r="BD213" s="516"/>
      <c r="BE213" s="516"/>
      <c r="BF213" s="516"/>
      <c r="BG213" s="516"/>
      <c r="BH213" s="516"/>
    </row>
    <row r="214" spans="1:60" s="247" customFormat="1" ht="12.9" customHeight="1" x14ac:dyDescent="0.3">
      <c r="A214" s="543"/>
      <c r="B214" s="686"/>
      <c r="C214" s="687"/>
      <c r="D214" s="808"/>
      <c r="E214" s="543" t="str">
        <f>Stage2!E$83</f>
        <v>Project cash flows inc. DF</v>
      </c>
      <c r="F214" s="543">
        <f>Stage2!F$83</f>
        <v>0</v>
      </c>
      <c r="G214" s="543" t="str">
        <f>Stage2!G$83</f>
        <v>$ mn</v>
      </c>
      <c r="H214" s="543">
        <f>Stage2!H$83</f>
        <v>0</v>
      </c>
      <c r="I214" s="543">
        <f>Stage2!I$83</f>
        <v>22443.58780730822</v>
      </c>
      <c r="J214" s="543">
        <f>Stage2!J$83</f>
        <v>0</v>
      </c>
      <c r="K214" s="543">
        <f>Stage2!K$83</f>
        <v>0</v>
      </c>
      <c r="L214" s="543">
        <f>Stage2!L$83</f>
        <v>0</v>
      </c>
      <c r="M214" s="543">
        <f>Stage2!M$83</f>
        <v>0</v>
      </c>
      <c r="N214" s="543">
        <f>Stage2!N$83</f>
        <v>-42.448319999999995</v>
      </c>
      <c r="O214" s="543">
        <f>Stage2!O$83</f>
        <v>-86.594572799999995</v>
      </c>
      <c r="P214" s="543">
        <f>Stage2!P$83</f>
        <v>-88.326464256000008</v>
      </c>
      <c r="Q214" s="543">
        <f>Stage2!Q$83</f>
        <v>-681.10303117086733</v>
      </c>
      <c r="R214" s="543">
        <f>Stage2!R$83</f>
        <v>-1042.0876376914268</v>
      </c>
      <c r="S214" s="543">
        <f>Stage2!S$83</f>
        <v>-1062.9293904452554</v>
      </c>
      <c r="T214" s="543">
        <f>Stage2!T$83</f>
        <v>-502.18984826078156</v>
      </c>
      <c r="U214" s="543">
        <f>Stage2!U$83</f>
        <v>692.74233893882081</v>
      </c>
      <c r="V214" s="543">
        <f>Stage2!V$83</f>
        <v>706.5971857175972</v>
      </c>
      <c r="W214" s="543">
        <f>Stage2!W$83</f>
        <v>720.7291294319491</v>
      </c>
      <c r="X214" s="543">
        <f>Stage2!X$83</f>
        <v>735.14371202058794</v>
      </c>
      <c r="Y214" s="543">
        <f>Stage2!Y$83</f>
        <v>749.84658626099986</v>
      </c>
      <c r="Z214" s="543">
        <f>Stage2!Z$83</f>
        <v>764.84351798621992</v>
      </c>
      <c r="AA214" s="543">
        <f>Stage2!AA$83</f>
        <v>780.1403883459443</v>
      </c>
      <c r="AB214" s="543">
        <f>Stage2!AB$83</f>
        <v>795.7431961128633</v>
      </c>
      <c r="AC214" s="543">
        <f>Stage2!AC$83</f>
        <v>811.65806003512046</v>
      </c>
      <c r="AD214" s="543">
        <f>Stage2!AD$83</f>
        <v>827.89122123582285</v>
      </c>
      <c r="AE214" s="543">
        <f>Stage2!AE$83</f>
        <v>844.44904566053947</v>
      </c>
      <c r="AF214" s="543">
        <f>Stage2!AF$83</f>
        <v>861.3380265737502</v>
      </c>
      <c r="AG214" s="543">
        <f>Stage2!AG$83</f>
        <v>878.56478710522538</v>
      </c>
      <c r="AH214" s="543">
        <f>Stage2!AH$83</f>
        <v>896.13608284732982</v>
      </c>
      <c r="AI214" s="543">
        <f>Stage2!AI$83</f>
        <v>843.92107401298108</v>
      </c>
      <c r="AJ214" s="543">
        <f>Stage2!AJ$83</f>
        <v>862.22194261970446</v>
      </c>
      <c r="AK214" s="543">
        <f>Stage2!AK$83</f>
        <v>880.93289265584372</v>
      </c>
      <c r="AL214" s="543">
        <f>Stage2!AL$83</f>
        <v>900.06963300509176</v>
      </c>
      <c r="AM214" s="543">
        <f>Stage2!AM$83</f>
        <v>919.65050472021801</v>
      </c>
      <c r="AN214" s="543">
        <f>Stage2!AN$83</f>
        <v>939.69758071493595</v>
      </c>
      <c r="AO214" s="543">
        <f>Stage2!AO$83</f>
        <v>960.23844815836526</v>
      </c>
      <c r="AP214" s="543">
        <f>Stage2!AP$83</f>
        <v>981.3092571733788</v>
      </c>
      <c r="AQ214" s="543">
        <f>Stage2!AQ$83</f>
        <v>1002.9602991084439</v>
      </c>
      <c r="AR214" s="543">
        <f>Stage2!AR$83</f>
        <v>1025.2671434313559</v>
      </c>
      <c r="AS214" s="543">
        <f>Stage2!AS$83</f>
        <v>1048.3556556874346</v>
      </c>
      <c r="AT214" s="543">
        <f>Stage2!AT$83</f>
        <v>1072.46861419314</v>
      </c>
      <c r="AU214" s="543">
        <f>Stage2!AU$83</f>
        <v>1098.19855324423</v>
      </c>
      <c r="AV214" s="543">
        <f>Stage2!AV$83</f>
        <v>1127.8830940444348</v>
      </c>
      <c r="AW214" s="543">
        <f>Stage2!AW$83</f>
        <v>1206.0811807340306</v>
      </c>
      <c r="AX214" s="543">
        <f>Stage2!AX$83</f>
        <v>14.187920156188511</v>
      </c>
      <c r="AY214" s="543">
        <f>Stage2!AY$83</f>
        <v>0</v>
      </c>
      <c r="AZ214" s="543">
        <f>Stage2!AZ$83</f>
        <v>0</v>
      </c>
      <c r="BA214" s="543">
        <f>Stage2!BA$83</f>
        <v>0</v>
      </c>
      <c r="BB214" s="543">
        <f>Stage2!BB$83</f>
        <v>0</v>
      </c>
      <c r="BC214" s="543">
        <f>Stage2!BC$83</f>
        <v>0</v>
      </c>
      <c r="BD214" s="543">
        <f>Stage2!BD$83</f>
        <v>0</v>
      </c>
      <c r="BE214" s="543">
        <f>Stage2!BE$83</f>
        <v>0</v>
      </c>
      <c r="BF214" s="543">
        <f>Stage2!BF$83</f>
        <v>0</v>
      </c>
      <c r="BG214" s="543">
        <f>Stage2!BG$83</f>
        <v>0</v>
      </c>
      <c r="BH214" s="543">
        <f>Stage2!BH$83</f>
        <v>0</v>
      </c>
    </row>
    <row r="215" spans="1:60" s="242" customFormat="1" ht="12.9" customHeight="1" x14ac:dyDescent="0.3">
      <c r="A215" s="516"/>
      <c r="B215" s="679"/>
      <c r="C215" s="685"/>
      <c r="D215" s="615"/>
      <c r="E215" s="543" t="str">
        <f>'Time&amp;Esc'!E$82</f>
        <v>FID point forward</v>
      </c>
      <c r="F215" s="543">
        <f>'Time&amp;Esc'!F$82</f>
        <v>0</v>
      </c>
      <c r="G215" s="543" t="str">
        <f>'Time&amp;Esc'!G$82</f>
        <v>flag</v>
      </c>
      <c r="H215" s="543">
        <f>'Time&amp;Esc'!H$82</f>
        <v>0</v>
      </c>
      <c r="I215" s="543">
        <f>'Time&amp;Esc'!I$82</f>
        <v>34</v>
      </c>
      <c r="J215" s="543">
        <f>'Time&amp;Esc'!J$82</f>
        <v>0</v>
      </c>
      <c r="K215" s="543">
        <f>'Time&amp;Esc'!K$82</f>
        <v>0</v>
      </c>
      <c r="L215" s="543">
        <f>'Time&amp;Esc'!L$82</f>
        <v>0</v>
      </c>
      <c r="M215" s="543">
        <f>'Time&amp;Esc'!M$82</f>
        <v>0</v>
      </c>
      <c r="N215" s="543">
        <f>'Time&amp;Esc'!N$82</f>
        <v>0</v>
      </c>
      <c r="O215" s="543">
        <f>'Time&amp;Esc'!O$82</f>
        <v>0</v>
      </c>
      <c r="P215" s="543">
        <f>'Time&amp;Esc'!P$82</f>
        <v>0</v>
      </c>
      <c r="Q215" s="543">
        <f>'Time&amp;Esc'!Q$82</f>
        <v>1</v>
      </c>
      <c r="R215" s="543">
        <f>'Time&amp;Esc'!R$82</f>
        <v>1</v>
      </c>
      <c r="S215" s="543">
        <f>'Time&amp;Esc'!S$82</f>
        <v>1</v>
      </c>
      <c r="T215" s="543">
        <f>'Time&amp;Esc'!T$82</f>
        <v>1</v>
      </c>
      <c r="U215" s="543">
        <f>'Time&amp;Esc'!U$82</f>
        <v>1</v>
      </c>
      <c r="V215" s="543">
        <f>'Time&amp;Esc'!V$82</f>
        <v>1</v>
      </c>
      <c r="W215" s="543">
        <f>'Time&amp;Esc'!W$82</f>
        <v>1</v>
      </c>
      <c r="X215" s="543">
        <f>'Time&amp;Esc'!X$82</f>
        <v>1</v>
      </c>
      <c r="Y215" s="543">
        <f>'Time&amp;Esc'!Y$82</f>
        <v>1</v>
      </c>
      <c r="Z215" s="543">
        <f>'Time&amp;Esc'!Z$82</f>
        <v>1</v>
      </c>
      <c r="AA215" s="543">
        <f>'Time&amp;Esc'!AA$82</f>
        <v>1</v>
      </c>
      <c r="AB215" s="543">
        <f>'Time&amp;Esc'!AB$82</f>
        <v>1</v>
      </c>
      <c r="AC215" s="543">
        <f>'Time&amp;Esc'!AC$82</f>
        <v>1</v>
      </c>
      <c r="AD215" s="543">
        <f>'Time&amp;Esc'!AD$82</f>
        <v>1</v>
      </c>
      <c r="AE215" s="543">
        <f>'Time&amp;Esc'!AE$82</f>
        <v>1</v>
      </c>
      <c r="AF215" s="543">
        <f>'Time&amp;Esc'!AF$82</f>
        <v>1</v>
      </c>
      <c r="AG215" s="543">
        <f>'Time&amp;Esc'!AG$82</f>
        <v>1</v>
      </c>
      <c r="AH215" s="543">
        <f>'Time&amp;Esc'!AH$82</f>
        <v>1</v>
      </c>
      <c r="AI215" s="543">
        <f>'Time&amp;Esc'!AI$82</f>
        <v>1</v>
      </c>
      <c r="AJ215" s="543">
        <f>'Time&amp;Esc'!AJ$82</f>
        <v>1</v>
      </c>
      <c r="AK215" s="543">
        <f>'Time&amp;Esc'!AK$82</f>
        <v>1</v>
      </c>
      <c r="AL215" s="543">
        <f>'Time&amp;Esc'!AL$82</f>
        <v>1</v>
      </c>
      <c r="AM215" s="543">
        <f>'Time&amp;Esc'!AM$82</f>
        <v>1</v>
      </c>
      <c r="AN215" s="543">
        <f>'Time&amp;Esc'!AN$82</f>
        <v>1</v>
      </c>
      <c r="AO215" s="543">
        <f>'Time&amp;Esc'!AO$82</f>
        <v>1</v>
      </c>
      <c r="AP215" s="543">
        <f>'Time&amp;Esc'!AP$82</f>
        <v>1</v>
      </c>
      <c r="AQ215" s="543">
        <f>'Time&amp;Esc'!AQ$82</f>
        <v>1</v>
      </c>
      <c r="AR215" s="543">
        <f>'Time&amp;Esc'!AR$82</f>
        <v>1</v>
      </c>
      <c r="AS215" s="543">
        <f>'Time&amp;Esc'!AS$82</f>
        <v>1</v>
      </c>
      <c r="AT215" s="543">
        <f>'Time&amp;Esc'!AT$82</f>
        <v>1</v>
      </c>
      <c r="AU215" s="543">
        <f>'Time&amp;Esc'!AU$82</f>
        <v>1</v>
      </c>
      <c r="AV215" s="543">
        <f>'Time&amp;Esc'!AV$82</f>
        <v>1</v>
      </c>
      <c r="AW215" s="543">
        <f>'Time&amp;Esc'!AW$82</f>
        <v>1</v>
      </c>
      <c r="AX215" s="543">
        <f>'Time&amp;Esc'!AX$82</f>
        <v>1</v>
      </c>
      <c r="AY215" s="543">
        <f>'Time&amp;Esc'!AY$82</f>
        <v>0</v>
      </c>
      <c r="AZ215" s="543">
        <f>'Time&amp;Esc'!AZ$82</f>
        <v>0</v>
      </c>
      <c r="BA215" s="543">
        <f>'Time&amp;Esc'!BA$82</f>
        <v>0</v>
      </c>
      <c r="BB215" s="543">
        <f>'Time&amp;Esc'!BB$82</f>
        <v>0</v>
      </c>
      <c r="BC215" s="543">
        <f>'Time&amp;Esc'!BC$82</f>
        <v>0</v>
      </c>
      <c r="BD215" s="543">
        <f>'Time&amp;Esc'!BD$82</f>
        <v>0</v>
      </c>
      <c r="BE215" s="543">
        <f>'Time&amp;Esc'!BE$82</f>
        <v>0</v>
      </c>
      <c r="BF215" s="543">
        <f>'Time&amp;Esc'!BF$82</f>
        <v>0</v>
      </c>
      <c r="BG215" s="543">
        <f>'Time&amp;Esc'!BG$82</f>
        <v>0</v>
      </c>
      <c r="BH215" s="543">
        <f>'Time&amp;Esc'!BH$82</f>
        <v>0</v>
      </c>
    </row>
    <row r="216" spans="1:60" s="241" customFormat="1" ht="12.75" customHeight="1" x14ac:dyDescent="0.3">
      <c r="A216" s="516"/>
      <c r="B216" s="472"/>
      <c r="C216" s="473"/>
      <c r="D216" s="516"/>
      <c r="E216" s="516" t="str">
        <f xml:space="preserve"> E214 &amp; ", " &amp; D213</f>
        <v>Project cash flows inc. DF, FID Forward</v>
      </c>
      <c r="F216" s="516"/>
      <c r="G216" s="516" t="s">
        <v>74</v>
      </c>
      <c r="H216" s="516"/>
      <c r="I216" s="516">
        <f xml:space="preserve"> SUM(K216:BH216)</f>
        <v>22660.957164364219</v>
      </c>
      <c r="J216" s="516"/>
      <c r="K216" s="516">
        <f t="shared" ref="K216:AP216" si="73" xml:space="preserve"> K214 * K215</f>
        <v>0</v>
      </c>
      <c r="L216" s="516">
        <f t="shared" si="73"/>
        <v>0</v>
      </c>
      <c r="M216" s="516">
        <f t="shared" si="73"/>
        <v>0</v>
      </c>
      <c r="N216" s="516">
        <f t="shared" si="73"/>
        <v>0</v>
      </c>
      <c r="O216" s="516">
        <f t="shared" si="73"/>
        <v>0</v>
      </c>
      <c r="P216" s="516">
        <f t="shared" si="73"/>
        <v>0</v>
      </c>
      <c r="Q216" s="516">
        <f t="shared" si="73"/>
        <v>-681.10303117086733</v>
      </c>
      <c r="R216" s="516">
        <f t="shared" si="73"/>
        <v>-1042.0876376914268</v>
      </c>
      <c r="S216" s="516">
        <f t="shared" si="73"/>
        <v>-1062.9293904452554</v>
      </c>
      <c r="T216" s="516">
        <f t="shared" si="73"/>
        <v>-502.18984826078156</v>
      </c>
      <c r="U216" s="516">
        <f t="shared" si="73"/>
        <v>692.74233893882081</v>
      </c>
      <c r="V216" s="516">
        <f t="shared" si="73"/>
        <v>706.5971857175972</v>
      </c>
      <c r="W216" s="516">
        <f t="shared" si="73"/>
        <v>720.7291294319491</v>
      </c>
      <c r="X216" s="516">
        <f t="shared" si="73"/>
        <v>735.14371202058794</v>
      </c>
      <c r="Y216" s="516">
        <f t="shared" si="73"/>
        <v>749.84658626099986</v>
      </c>
      <c r="Z216" s="516">
        <f t="shared" si="73"/>
        <v>764.84351798621992</v>
      </c>
      <c r="AA216" s="516">
        <f t="shared" si="73"/>
        <v>780.1403883459443</v>
      </c>
      <c r="AB216" s="516">
        <f t="shared" si="73"/>
        <v>795.7431961128633</v>
      </c>
      <c r="AC216" s="516">
        <f t="shared" si="73"/>
        <v>811.65806003512046</v>
      </c>
      <c r="AD216" s="516">
        <f t="shared" si="73"/>
        <v>827.89122123582285</v>
      </c>
      <c r="AE216" s="516">
        <f t="shared" si="73"/>
        <v>844.44904566053947</v>
      </c>
      <c r="AF216" s="516">
        <f t="shared" si="73"/>
        <v>861.3380265737502</v>
      </c>
      <c r="AG216" s="516">
        <f t="shared" si="73"/>
        <v>878.56478710522538</v>
      </c>
      <c r="AH216" s="516">
        <f t="shared" si="73"/>
        <v>896.13608284732982</v>
      </c>
      <c r="AI216" s="516">
        <f t="shared" si="73"/>
        <v>843.92107401298108</v>
      </c>
      <c r="AJ216" s="516">
        <f t="shared" si="73"/>
        <v>862.22194261970446</v>
      </c>
      <c r="AK216" s="516">
        <f t="shared" si="73"/>
        <v>880.93289265584372</v>
      </c>
      <c r="AL216" s="516">
        <f t="shared" si="73"/>
        <v>900.06963300509176</v>
      </c>
      <c r="AM216" s="516">
        <f t="shared" si="73"/>
        <v>919.65050472021801</v>
      </c>
      <c r="AN216" s="516">
        <f t="shared" si="73"/>
        <v>939.69758071493595</v>
      </c>
      <c r="AO216" s="516">
        <f t="shared" si="73"/>
        <v>960.23844815836526</v>
      </c>
      <c r="AP216" s="516">
        <f t="shared" si="73"/>
        <v>981.3092571733788</v>
      </c>
      <c r="AQ216" s="516">
        <f t="shared" ref="AQ216:BH216" si="74" xml:space="preserve"> AQ214 * AQ215</f>
        <v>1002.9602991084439</v>
      </c>
      <c r="AR216" s="516">
        <f t="shared" si="74"/>
        <v>1025.2671434313559</v>
      </c>
      <c r="AS216" s="516">
        <f t="shared" si="74"/>
        <v>1048.3556556874346</v>
      </c>
      <c r="AT216" s="516">
        <f t="shared" si="74"/>
        <v>1072.46861419314</v>
      </c>
      <c r="AU216" s="516">
        <f t="shared" si="74"/>
        <v>1098.19855324423</v>
      </c>
      <c r="AV216" s="516">
        <f t="shared" si="74"/>
        <v>1127.8830940444348</v>
      </c>
      <c r="AW216" s="516">
        <f t="shared" si="74"/>
        <v>1206.0811807340306</v>
      </c>
      <c r="AX216" s="516">
        <f t="shared" si="74"/>
        <v>14.187920156188511</v>
      </c>
      <c r="AY216" s="516">
        <f t="shared" si="74"/>
        <v>0</v>
      </c>
      <c r="AZ216" s="516">
        <f t="shared" si="74"/>
        <v>0</v>
      </c>
      <c r="BA216" s="516">
        <f t="shared" si="74"/>
        <v>0</v>
      </c>
      <c r="BB216" s="516">
        <f t="shared" si="74"/>
        <v>0</v>
      </c>
      <c r="BC216" s="516">
        <f t="shared" si="74"/>
        <v>0</v>
      </c>
      <c r="BD216" s="516">
        <f t="shared" si="74"/>
        <v>0</v>
      </c>
      <c r="BE216" s="516">
        <f t="shared" si="74"/>
        <v>0</v>
      </c>
      <c r="BF216" s="516">
        <f t="shared" si="74"/>
        <v>0</v>
      </c>
      <c r="BG216" s="516">
        <f t="shared" si="74"/>
        <v>0</v>
      </c>
      <c r="BH216" s="516">
        <f t="shared" si="74"/>
        <v>0</v>
      </c>
    </row>
    <row r="217" spans="1:60" s="242" customFormat="1" ht="12.9" customHeight="1" x14ac:dyDescent="0.3">
      <c r="A217" s="343"/>
      <c r="B217" s="471"/>
      <c r="C217" s="561"/>
      <c r="D217" s="627"/>
      <c r="E217" s="568" t="str">
        <f xml:space="preserve"> "Total " &amp; E214 &amp; ", " &amp; D213</f>
        <v>Total Project cash flows inc. DF, FID Forward</v>
      </c>
      <c r="F217" s="568">
        <f xml:space="preserve"> SUM(K216:BH216)</f>
        <v>22660.957164364219</v>
      </c>
      <c r="G217" s="568" t="str">
        <f>G214</f>
        <v>$ mn</v>
      </c>
      <c r="H217" s="343"/>
      <c r="I217" s="343"/>
      <c r="J217" s="343"/>
      <c r="K217" s="343"/>
      <c r="L217" s="343"/>
      <c r="M217" s="343"/>
      <c r="N217" s="343"/>
      <c r="O217" s="343"/>
      <c r="P217" s="343"/>
      <c r="Q217" s="343"/>
      <c r="R217" s="343"/>
      <c r="S217" s="343"/>
      <c r="T217" s="343"/>
      <c r="U217" s="343"/>
      <c r="V217" s="343"/>
      <c r="W217" s="343"/>
      <c r="X217" s="343"/>
      <c r="Y217" s="343"/>
      <c r="Z217" s="343"/>
      <c r="AA217" s="343"/>
      <c r="AB217" s="343"/>
      <c r="AC217" s="343"/>
      <c r="AD217" s="343"/>
      <c r="AE217" s="343"/>
      <c r="AF217" s="343"/>
      <c r="AG217" s="343"/>
      <c r="AH217" s="343"/>
      <c r="AI217" s="343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43"/>
      <c r="AT217" s="343"/>
      <c r="AU217" s="343"/>
      <c r="AV217" s="343"/>
      <c r="AW217" s="343"/>
      <c r="AX217" s="343"/>
      <c r="AY217" s="343"/>
      <c r="AZ217" s="343"/>
      <c r="BA217" s="343"/>
      <c r="BB217" s="343"/>
      <c r="BC217" s="343"/>
      <c r="BD217" s="343"/>
      <c r="BE217" s="343"/>
      <c r="BF217" s="343"/>
      <c r="BG217" s="343"/>
      <c r="BH217" s="343"/>
    </row>
    <row r="218" spans="1:60" s="242" customFormat="1" ht="12.75" customHeight="1" x14ac:dyDescent="0.3">
      <c r="A218" s="516"/>
      <c r="B218" s="472"/>
      <c r="C218" s="473"/>
      <c r="D218" s="516"/>
      <c r="E218" s="516"/>
      <c r="F218" s="516"/>
      <c r="G218" s="516"/>
      <c r="H218" s="516"/>
      <c r="I218" s="516"/>
      <c r="J218" s="516"/>
      <c r="K218" s="516"/>
      <c r="L218" s="516"/>
      <c r="M218" s="516"/>
      <c r="N218" s="516"/>
      <c r="O218" s="516"/>
      <c r="P218" s="516"/>
      <c r="Q218" s="516"/>
      <c r="R218" s="516"/>
      <c r="S218" s="516"/>
      <c r="T218" s="516"/>
      <c r="U218" s="516"/>
      <c r="V218" s="516"/>
      <c r="W218" s="516"/>
      <c r="X218" s="516"/>
      <c r="Y218" s="516"/>
      <c r="Z218" s="516"/>
      <c r="AA218" s="516"/>
      <c r="AB218" s="516"/>
      <c r="AC218" s="516"/>
      <c r="AD218" s="516"/>
      <c r="AE218" s="516"/>
      <c r="AF218" s="516"/>
      <c r="AG218" s="516"/>
      <c r="AH218" s="516"/>
      <c r="AI218" s="516"/>
      <c r="AJ218" s="516"/>
      <c r="AK218" s="516"/>
      <c r="AL218" s="516"/>
      <c r="AM218" s="516"/>
      <c r="AN218" s="516"/>
      <c r="AO218" s="516"/>
      <c r="AP218" s="516"/>
      <c r="AQ218" s="516"/>
      <c r="AR218" s="516"/>
      <c r="AS218" s="516"/>
      <c r="AT218" s="516"/>
      <c r="AU218" s="516"/>
      <c r="AV218" s="516"/>
      <c r="AW218" s="516"/>
      <c r="AX218" s="516"/>
      <c r="AY218" s="516"/>
      <c r="AZ218" s="516"/>
      <c r="BA218" s="516"/>
      <c r="BB218" s="516"/>
      <c r="BC218" s="516"/>
      <c r="BD218" s="516"/>
      <c r="BE218" s="516"/>
      <c r="BF218" s="516"/>
      <c r="BG218" s="516"/>
      <c r="BH218" s="516"/>
    </row>
    <row r="219" spans="1:60" s="242" customFormat="1" ht="12.75" customHeight="1" x14ac:dyDescent="0.3">
      <c r="A219" s="516"/>
      <c r="B219" s="472"/>
      <c r="C219" s="473" t="s">
        <v>697</v>
      </c>
      <c r="D219" s="516"/>
      <c r="E219" s="516"/>
      <c r="F219" s="516"/>
      <c r="G219" s="516"/>
      <c r="H219" s="516"/>
      <c r="I219" s="516"/>
      <c r="J219" s="516"/>
      <c r="K219" s="516"/>
      <c r="L219" s="516"/>
      <c r="M219" s="516"/>
      <c r="N219" s="516"/>
      <c r="O219" s="516"/>
      <c r="P219" s="516"/>
      <c r="Q219" s="516"/>
      <c r="R219" s="516"/>
      <c r="S219" s="516"/>
      <c r="T219" s="516"/>
      <c r="U219" s="516"/>
      <c r="V219" s="516"/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516"/>
      <c r="AI219" s="516"/>
      <c r="AJ219" s="516"/>
      <c r="AK219" s="516"/>
      <c r="AL219" s="516"/>
      <c r="AM219" s="516"/>
      <c r="AN219" s="516"/>
      <c r="AO219" s="516"/>
      <c r="AP219" s="516"/>
      <c r="AQ219" s="516"/>
      <c r="AR219" s="516"/>
      <c r="AS219" s="516"/>
      <c r="AT219" s="516"/>
      <c r="AU219" s="516"/>
      <c r="AV219" s="516"/>
      <c r="AW219" s="516"/>
      <c r="AX219" s="516"/>
      <c r="AY219" s="516"/>
      <c r="AZ219" s="516"/>
      <c r="BA219" s="516"/>
      <c r="BB219" s="516"/>
      <c r="BC219" s="516"/>
      <c r="BD219" s="516"/>
      <c r="BE219" s="516"/>
      <c r="BF219" s="516"/>
      <c r="BG219" s="516"/>
      <c r="BH219" s="516"/>
    </row>
    <row r="220" spans="1:60" s="242" customFormat="1" ht="12.75" customHeight="1" x14ac:dyDescent="0.3">
      <c r="A220" s="516"/>
      <c r="B220" s="472"/>
      <c r="C220" s="473"/>
      <c r="D220" s="516" t="s">
        <v>127</v>
      </c>
      <c r="E220" s="516"/>
      <c r="F220" s="516"/>
      <c r="G220" s="516"/>
      <c r="H220" s="516"/>
      <c r="I220" s="516"/>
      <c r="J220" s="516"/>
      <c r="K220" s="516"/>
      <c r="L220" s="516"/>
      <c r="M220" s="516"/>
      <c r="N220" s="516"/>
      <c r="O220" s="516"/>
      <c r="P220" s="516"/>
      <c r="Q220" s="516"/>
      <c r="R220" s="516"/>
      <c r="S220" s="516"/>
      <c r="T220" s="516"/>
      <c r="U220" s="516"/>
      <c r="V220" s="516"/>
      <c r="W220" s="516"/>
      <c r="X220" s="516"/>
      <c r="Y220" s="516"/>
      <c r="Z220" s="516"/>
      <c r="AA220" s="516"/>
      <c r="AB220" s="516"/>
      <c r="AC220" s="516"/>
      <c r="AD220" s="516"/>
      <c r="AE220" s="516"/>
      <c r="AF220" s="516"/>
      <c r="AG220" s="516"/>
      <c r="AH220" s="516"/>
      <c r="AI220" s="516"/>
      <c r="AJ220" s="516"/>
      <c r="AK220" s="516"/>
      <c r="AL220" s="516"/>
      <c r="AM220" s="516"/>
      <c r="AN220" s="516"/>
      <c r="AO220" s="516"/>
      <c r="AP220" s="516"/>
      <c r="AQ220" s="516"/>
      <c r="AR220" s="516"/>
      <c r="AS220" s="516"/>
      <c r="AT220" s="516"/>
      <c r="AU220" s="516"/>
      <c r="AV220" s="516"/>
      <c r="AW220" s="516"/>
      <c r="AX220" s="516"/>
      <c r="AY220" s="516"/>
      <c r="AZ220" s="516"/>
      <c r="BA220" s="516"/>
      <c r="BB220" s="516"/>
      <c r="BC220" s="516"/>
      <c r="BD220" s="516"/>
      <c r="BE220" s="516"/>
      <c r="BF220" s="516"/>
      <c r="BG220" s="516"/>
      <c r="BH220" s="516"/>
    </row>
    <row r="221" spans="1:60" s="242" customFormat="1" ht="12.75" customHeight="1" x14ac:dyDescent="0.3">
      <c r="A221" s="516" t="s">
        <v>666</v>
      </c>
      <c r="B221" s="472"/>
      <c r="C221" s="473"/>
      <c r="D221" s="516"/>
      <c r="E221" s="516" t="str">
        <f xml:space="preserve"> E$211</f>
        <v>Total Project cash flows inc. DF, Full cycle</v>
      </c>
      <c r="F221" s="516">
        <f xml:space="preserve"> F$211</f>
        <v>22443.58780730822</v>
      </c>
      <c r="G221" s="516" t="str">
        <f xml:space="preserve"> G$211</f>
        <v>$ mn</v>
      </c>
      <c r="H221" s="516"/>
      <c r="I221" s="516"/>
      <c r="J221" s="516"/>
      <c r="K221" s="516"/>
      <c r="L221" s="516"/>
      <c r="M221" s="516"/>
      <c r="N221" s="516"/>
      <c r="O221" s="516"/>
      <c r="P221" s="516"/>
      <c r="Q221" s="516"/>
      <c r="R221" s="516"/>
      <c r="S221" s="516"/>
      <c r="T221" s="516"/>
      <c r="U221" s="516"/>
      <c r="V221" s="516"/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516"/>
      <c r="AJ221" s="516"/>
      <c r="AK221" s="516"/>
      <c r="AL221" s="516"/>
      <c r="AM221" s="516"/>
      <c r="AN221" s="516"/>
      <c r="AO221" s="516"/>
      <c r="AP221" s="516"/>
      <c r="AQ221" s="516"/>
      <c r="AR221" s="516"/>
      <c r="AS221" s="516"/>
      <c r="AT221" s="516"/>
      <c r="AU221" s="516"/>
      <c r="AV221" s="516"/>
      <c r="AW221" s="516"/>
      <c r="AX221" s="516"/>
      <c r="AY221" s="516"/>
      <c r="AZ221" s="516"/>
      <c r="BA221" s="516"/>
      <c r="BB221" s="516"/>
      <c r="BC221" s="516"/>
      <c r="BD221" s="516"/>
      <c r="BE221" s="516"/>
      <c r="BF221" s="516"/>
      <c r="BG221" s="516"/>
      <c r="BH221" s="516"/>
    </row>
    <row r="222" spans="1:60" s="242" customFormat="1" ht="12.75" customHeight="1" x14ac:dyDescent="0.3">
      <c r="A222" s="516" t="s">
        <v>671</v>
      </c>
      <c r="B222" s="472"/>
      <c r="C222" s="473"/>
      <c r="D222" s="516"/>
      <c r="E222" s="516" t="str">
        <f xml:space="preserve"> E$188</f>
        <v>Total Govt. revenue  - pre EMV test, Full-cycle</v>
      </c>
      <c r="F222" s="516">
        <f ca="1" xml:space="preserve"> F$188</f>
        <v>12266.015492998407</v>
      </c>
      <c r="G222" s="516" t="str">
        <f xml:space="preserve"> G$188</f>
        <v>$ mn</v>
      </c>
      <c r="H222" s="516"/>
      <c r="I222" s="516"/>
      <c r="J222" s="516"/>
      <c r="K222" s="516"/>
      <c r="L222" s="516"/>
      <c r="M222" s="516"/>
      <c r="N222" s="516"/>
      <c r="O222" s="516"/>
      <c r="P222" s="516"/>
      <c r="Q222" s="516"/>
      <c r="R222" s="516"/>
      <c r="S222" s="516"/>
      <c r="T222" s="516"/>
      <c r="U222" s="516"/>
      <c r="V222" s="516"/>
      <c r="W222" s="516"/>
      <c r="X222" s="516"/>
      <c r="Y222" s="516"/>
      <c r="Z222" s="516"/>
      <c r="AA222" s="516"/>
      <c r="AB222" s="516"/>
      <c r="AC222" s="516"/>
      <c r="AD222" s="516"/>
      <c r="AE222" s="516"/>
      <c r="AF222" s="516"/>
      <c r="AG222" s="516"/>
      <c r="AH222" s="516"/>
      <c r="AI222" s="516"/>
      <c r="AJ222" s="516"/>
      <c r="AK222" s="516"/>
      <c r="AL222" s="516"/>
      <c r="AM222" s="516"/>
      <c r="AN222" s="516"/>
      <c r="AO222" s="516"/>
      <c r="AP222" s="516"/>
      <c r="AQ222" s="516"/>
      <c r="AR222" s="516"/>
      <c r="AS222" s="516"/>
      <c r="AT222" s="516"/>
      <c r="AU222" s="516"/>
      <c r="AV222" s="516"/>
      <c r="AW222" s="516"/>
      <c r="AX222" s="516"/>
      <c r="AY222" s="516"/>
      <c r="AZ222" s="516"/>
      <c r="BA222" s="516"/>
      <c r="BB222" s="516"/>
      <c r="BC222" s="516"/>
      <c r="BD222" s="516"/>
      <c r="BE222" s="516"/>
      <c r="BF222" s="516"/>
      <c r="BG222" s="516"/>
      <c r="BH222" s="516"/>
    </row>
    <row r="223" spans="1:60" s="242" customFormat="1" ht="12.75" customHeight="1" x14ac:dyDescent="0.3">
      <c r="A223" s="516" t="s">
        <v>671</v>
      </c>
      <c r="B223" s="472"/>
      <c r="C223" s="473"/>
      <c r="D223" s="516"/>
      <c r="E223" s="516" t="str">
        <f xml:space="preserve"> E$199</f>
        <v>Total Cash flow - Contractor, Full-cycle</v>
      </c>
      <c r="F223" s="516">
        <f ca="1" xml:space="preserve"> F$199</f>
        <v>10177.572314309808</v>
      </c>
      <c r="G223" s="516" t="str">
        <f xml:space="preserve"> G$199</f>
        <v>$ mn</v>
      </c>
      <c r="H223" s="516"/>
      <c r="I223" s="516"/>
      <c r="J223" s="516"/>
      <c r="K223" s="516"/>
      <c r="L223" s="516"/>
      <c r="M223" s="516"/>
      <c r="N223" s="516"/>
      <c r="O223" s="516"/>
      <c r="P223" s="516"/>
      <c r="Q223" s="516"/>
      <c r="R223" s="516"/>
      <c r="S223" s="516"/>
      <c r="T223" s="516"/>
      <c r="U223" s="516"/>
      <c r="V223" s="516"/>
      <c r="W223" s="516"/>
      <c r="X223" s="516"/>
      <c r="Y223" s="516"/>
      <c r="Z223" s="516"/>
      <c r="AA223" s="516"/>
      <c r="AB223" s="516"/>
      <c r="AC223" s="516"/>
      <c r="AD223" s="516"/>
      <c r="AE223" s="516"/>
      <c r="AF223" s="516"/>
      <c r="AG223" s="516"/>
      <c r="AH223" s="516"/>
      <c r="AI223" s="516"/>
      <c r="AJ223" s="516"/>
      <c r="AK223" s="516"/>
      <c r="AL223" s="516"/>
      <c r="AM223" s="516"/>
      <c r="AN223" s="516"/>
      <c r="AO223" s="516"/>
      <c r="AP223" s="516"/>
      <c r="AQ223" s="516"/>
      <c r="AR223" s="516"/>
      <c r="AS223" s="516"/>
      <c r="AT223" s="516"/>
      <c r="AU223" s="516"/>
      <c r="AV223" s="516"/>
      <c r="AW223" s="516"/>
      <c r="AX223" s="516"/>
      <c r="AY223" s="516"/>
      <c r="AZ223" s="516"/>
      <c r="BA223" s="516"/>
      <c r="BB223" s="516"/>
      <c r="BC223" s="516"/>
      <c r="BD223" s="516"/>
      <c r="BE223" s="516"/>
      <c r="BF223" s="516"/>
      <c r="BG223" s="516"/>
      <c r="BH223" s="516"/>
    </row>
    <row r="224" spans="1:60" s="242" customFormat="1" ht="12.75" customHeight="1" x14ac:dyDescent="0.3">
      <c r="A224" s="516"/>
      <c r="B224" s="472"/>
      <c r="C224" s="473"/>
      <c r="D224" s="516"/>
      <c r="E224" s="516" t="s">
        <v>740</v>
      </c>
      <c r="F224" s="516">
        <f ca="1" xml:space="preserve"> F221 - F222 - F223</f>
        <v>0</v>
      </c>
      <c r="G224" s="516" t="s">
        <v>148</v>
      </c>
      <c r="H224" s="516"/>
      <c r="I224" s="516"/>
      <c r="J224" s="516"/>
      <c r="K224" s="516"/>
      <c r="L224" s="516"/>
      <c r="M224" s="516"/>
      <c r="N224" s="516"/>
      <c r="O224" s="516"/>
      <c r="P224" s="516"/>
      <c r="Q224" s="516"/>
      <c r="R224" s="516"/>
      <c r="S224" s="516"/>
      <c r="T224" s="516"/>
      <c r="U224" s="516"/>
      <c r="V224" s="516"/>
      <c r="W224" s="516"/>
      <c r="X224" s="516"/>
      <c r="Y224" s="516"/>
      <c r="Z224" s="516"/>
      <c r="AA224" s="516"/>
      <c r="AB224" s="516"/>
      <c r="AC224" s="516"/>
      <c r="AD224" s="516"/>
      <c r="AE224" s="516"/>
      <c r="AF224" s="516"/>
      <c r="AG224" s="516"/>
      <c r="AH224" s="516"/>
      <c r="AI224" s="516"/>
      <c r="AJ224" s="516"/>
      <c r="AK224" s="516"/>
      <c r="AL224" s="516"/>
      <c r="AM224" s="516"/>
      <c r="AN224" s="516"/>
      <c r="AO224" s="516"/>
      <c r="AP224" s="516"/>
      <c r="AQ224" s="516"/>
      <c r="AR224" s="516"/>
      <c r="AS224" s="516"/>
      <c r="AT224" s="516"/>
      <c r="AU224" s="516"/>
      <c r="AV224" s="516"/>
      <c r="AW224" s="516"/>
      <c r="AX224" s="516"/>
      <c r="AY224" s="516"/>
      <c r="AZ224" s="516"/>
      <c r="BA224" s="516"/>
      <c r="BB224" s="516"/>
      <c r="BC224" s="516"/>
      <c r="BD224" s="516"/>
      <c r="BE224" s="516"/>
      <c r="BF224" s="516"/>
      <c r="BG224" s="516"/>
      <c r="BH224" s="516"/>
    </row>
    <row r="225" spans="1:60" s="242" customFormat="1" ht="12.75" customHeight="1" x14ac:dyDescent="0.3">
      <c r="A225" s="516"/>
      <c r="B225" s="472"/>
      <c r="C225" s="473"/>
      <c r="D225" s="516"/>
      <c r="E225" s="516" t="str">
        <f xml:space="preserve"> "Check - project cash flow nominal, " &amp; D220</f>
        <v>Check - project cash flow nominal, Full cycle</v>
      </c>
      <c r="F225" s="611">
        <f ca="1" xml:space="preserve"> IF( ABS(F224) &gt; CHK_TOL, 1, 0)</f>
        <v>0</v>
      </c>
      <c r="G225" s="516" t="s">
        <v>148</v>
      </c>
      <c r="H225" s="516"/>
      <c r="I225" s="516"/>
      <c r="J225" s="516"/>
      <c r="K225" s="516"/>
      <c r="L225" s="516"/>
      <c r="M225" s="516"/>
      <c r="N225" s="516"/>
      <c r="O225" s="516"/>
      <c r="P225" s="516"/>
      <c r="Q225" s="516"/>
      <c r="R225" s="516"/>
      <c r="S225" s="516"/>
      <c r="T225" s="516"/>
      <c r="U225" s="516"/>
      <c r="V225" s="516"/>
      <c r="W225" s="516"/>
      <c r="X225" s="516"/>
      <c r="Y225" s="516"/>
      <c r="Z225" s="516"/>
      <c r="AA225" s="516"/>
      <c r="AB225" s="516"/>
      <c r="AC225" s="516"/>
      <c r="AD225" s="516"/>
      <c r="AE225" s="516"/>
      <c r="AF225" s="516"/>
      <c r="AG225" s="516"/>
      <c r="AH225" s="516"/>
      <c r="AI225" s="516"/>
      <c r="AJ225" s="516"/>
      <c r="AK225" s="516"/>
      <c r="AL225" s="516"/>
      <c r="AM225" s="516"/>
      <c r="AN225" s="516"/>
      <c r="AO225" s="516"/>
      <c r="AP225" s="516"/>
      <c r="AQ225" s="516"/>
      <c r="AR225" s="516"/>
      <c r="AS225" s="516"/>
      <c r="AT225" s="516"/>
      <c r="AU225" s="516"/>
      <c r="AV225" s="516"/>
      <c r="AW225" s="516"/>
      <c r="AX225" s="516"/>
      <c r="AY225" s="516"/>
      <c r="AZ225" s="516"/>
      <c r="BA225" s="516"/>
      <c r="BB225" s="516"/>
      <c r="BC225" s="516"/>
      <c r="BD225" s="516"/>
      <c r="BE225" s="516"/>
      <c r="BF225" s="516"/>
      <c r="BG225" s="516"/>
      <c r="BH225" s="516"/>
    </row>
    <row r="226" spans="1:60" s="242" customFormat="1" ht="12.75" customHeight="1" x14ac:dyDescent="0.3">
      <c r="A226" s="516"/>
      <c r="B226" s="472"/>
      <c r="C226" s="473"/>
      <c r="D226" s="516"/>
      <c r="E226" s="516"/>
      <c r="F226" s="516"/>
      <c r="G226" s="516"/>
      <c r="H226" s="516"/>
      <c r="I226" s="516"/>
      <c r="J226" s="516"/>
      <c r="K226" s="516"/>
      <c r="L226" s="516"/>
      <c r="M226" s="516"/>
      <c r="N226" s="516"/>
      <c r="O226" s="516"/>
      <c r="P226" s="516"/>
      <c r="Q226" s="516"/>
      <c r="R226" s="516"/>
      <c r="S226" s="516"/>
      <c r="T226" s="516"/>
      <c r="U226" s="516"/>
      <c r="V226" s="516"/>
      <c r="W226" s="516"/>
      <c r="X226" s="516"/>
      <c r="Y226" s="516"/>
      <c r="Z226" s="516"/>
      <c r="AA226" s="516"/>
      <c r="AB226" s="516"/>
      <c r="AC226" s="516"/>
      <c r="AD226" s="516"/>
      <c r="AE226" s="516"/>
      <c r="AF226" s="516"/>
      <c r="AG226" s="516"/>
      <c r="AH226" s="516"/>
      <c r="AI226" s="516"/>
      <c r="AJ226" s="516"/>
      <c r="AK226" s="516"/>
      <c r="AL226" s="516"/>
      <c r="AM226" s="516"/>
      <c r="AN226" s="516"/>
      <c r="AO226" s="516"/>
      <c r="AP226" s="516"/>
      <c r="AQ226" s="516"/>
      <c r="AR226" s="516"/>
      <c r="AS226" s="516"/>
      <c r="AT226" s="516"/>
      <c r="AU226" s="516"/>
      <c r="AV226" s="516"/>
      <c r="AW226" s="516"/>
      <c r="AX226" s="516"/>
      <c r="AY226" s="516"/>
      <c r="AZ226" s="516"/>
      <c r="BA226" s="516"/>
      <c r="BB226" s="516"/>
      <c r="BC226" s="516"/>
      <c r="BD226" s="516"/>
      <c r="BE226" s="516"/>
      <c r="BF226" s="516"/>
      <c r="BG226" s="516"/>
      <c r="BH226" s="516"/>
    </row>
    <row r="227" spans="1:60" s="242" customFormat="1" ht="12.75" customHeight="1" x14ac:dyDescent="0.3">
      <c r="A227" s="516"/>
      <c r="B227" s="472"/>
      <c r="C227" s="473"/>
      <c r="D227" s="516" t="s">
        <v>128</v>
      </c>
      <c r="E227" s="516"/>
      <c r="F227" s="516"/>
      <c r="G227" s="516"/>
      <c r="H227" s="516"/>
      <c r="I227" s="516"/>
      <c r="J227" s="516"/>
      <c r="K227" s="516"/>
      <c r="L227" s="516"/>
      <c r="M227" s="516"/>
      <c r="N227" s="516"/>
      <c r="O227" s="516"/>
      <c r="P227" s="516"/>
      <c r="Q227" s="516"/>
      <c r="R227" s="516"/>
      <c r="S227" s="516"/>
      <c r="T227" s="516"/>
      <c r="U227" s="516"/>
      <c r="V227" s="516"/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516"/>
      <c r="AH227" s="516"/>
      <c r="AI227" s="516"/>
      <c r="AJ227" s="516"/>
      <c r="AK227" s="516"/>
      <c r="AL227" s="516"/>
      <c r="AM227" s="516"/>
      <c r="AN227" s="516"/>
      <c r="AO227" s="516"/>
      <c r="AP227" s="516"/>
      <c r="AQ227" s="516"/>
      <c r="AR227" s="516"/>
      <c r="AS227" s="516"/>
      <c r="AT227" s="516"/>
      <c r="AU227" s="516"/>
      <c r="AV227" s="516"/>
      <c r="AW227" s="516"/>
      <c r="AX227" s="516"/>
      <c r="AY227" s="516"/>
      <c r="AZ227" s="516"/>
      <c r="BA227" s="516"/>
      <c r="BB227" s="516"/>
      <c r="BC227" s="516"/>
      <c r="BD227" s="516"/>
      <c r="BE227" s="516"/>
      <c r="BF227" s="516"/>
      <c r="BG227" s="516"/>
      <c r="BH227" s="516"/>
    </row>
    <row r="228" spans="1:60" s="242" customFormat="1" ht="12.75" customHeight="1" x14ac:dyDescent="0.3">
      <c r="A228" s="516" t="s">
        <v>666</v>
      </c>
      <c r="B228" s="472"/>
      <c r="C228" s="473"/>
      <c r="D228" s="516"/>
      <c r="E228" s="516" t="str">
        <f xml:space="preserve"> E$217</f>
        <v>Total Project cash flows inc. DF, FID Forward</v>
      </c>
      <c r="F228" s="516">
        <f xml:space="preserve"> F$217</f>
        <v>22660.957164364219</v>
      </c>
      <c r="G228" s="516" t="str">
        <f xml:space="preserve"> G$217</f>
        <v>$ mn</v>
      </c>
      <c r="H228" s="516"/>
      <c r="I228" s="516"/>
      <c r="J228" s="516"/>
      <c r="K228" s="516"/>
      <c r="L228" s="516"/>
      <c r="M228" s="516"/>
      <c r="N228" s="516"/>
      <c r="O228" s="516"/>
      <c r="P228" s="516"/>
      <c r="Q228" s="516"/>
      <c r="R228" s="516"/>
      <c r="S228" s="516"/>
      <c r="T228" s="516"/>
      <c r="U228" s="516"/>
      <c r="V228" s="516"/>
      <c r="W228" s="516"/>
      <c r="X228" s="516"/>
      <c r="Y228" s="516"/>
      <c r="Z228" s="516"/>
      <c r="AA228" s="516"/>
      <c r="AB228" s="516"/>
      <c r="AC228" s="516"/>
      <c r="AD228" s="516"/>
      <c r="AE228" s="516"/>
      <c r="AF228" s="516"/>
      <c r="AG228" s="516"/>
      <c r="AH228" s="516"/>
      <c r="AI228" s="516"/>
      <c r="AJ228" s="516"/>
      <c r="AK228" s="516"/>
      <c r="AL228" s="516"/>
      <c r="AM228" s="516"/>
      <c r="AN228" s="516"/>
      <c r="AO228" s="516"/>
      <c r="AP228" s="516"/>
      <c r="AQ228" s="516"/>
      <c r="AR228" s="516"/>
      <c r="AS228" s="516"/>
      <c r="AT228" s="516"/>
      <c r="AU228" s="516"/>
      <c r="AV228" s="516"/>
      <c r="AW228" s="516"/>
      <c r="AX228" s="516"/>
      <c r="AY228" s="516"/>
      <c r="AZ228" s="516"/>
      <c r="BA228" s="516"/>
      <c r="BB228" s="516"/>
      <c r="BC228" s="516"/>
      <c r="BD228" s="516"/>
      <c r="BE228" s="516"/>
      <c r="BF228" s="516"/>
      <c r="BG228" s="516"/>
      <c r="BH228" s="516"/>
    </row>
    <row r="229" spans="1:60" s="242" customFormat="1" ht="12.75" customHeight="1" x14ac:dyDescent="0.3">
      <c r="A229" s="516" t="s">
        <v>671</v>
      </c>
      <c r="B229" s="472"/>
      <c r="C229" s="473"/>
      <c r="D229" s="516"/>
      <c r="E229" s="516" t="str">
        <f xml:space="preserve"> E$194</f>
        <v>Total Govt. revenue  - pre EMV test, FID Forward</v>
      </c>
      <c r="F229" s="516">
        <f ca="1" xml:space="preserve"> F$194</f>
        <v>12264.920669154657</v>
      </c>
      <c r="G229" s="516" t="str">
        <f xml:space="preserve"> G$194</f>
        <v>$ mn</v>
      </c>
      <c r="H229" s="516"/>
      <c r="I229" s="516"/>
      <c r="J229" s="516"/>
      <c r="K229" s="516"/>
      <c r="L229" s="516"/>
      <c r="M229" s="516"/>
      <c r="N229" s="516"/>
      <c r="O229" s="516"/>
      <c r="P229" s="516"/>
      <c r="Q229" s="516"/>
      <c r="R229" s="516"/>
      <c r="S229" s="516"/>
      <c r="T229" s="516"/>
      <c r="U229" s="516"/>
      <c r="V229" s="516"/>
      <c r="W229" s="516"/>
      <c r="X229" s="516"/>
      <c r="Y229" s="516"/>
      <c r="Z229" s="516"/>
      <c r="AA229" s="516"/>
      <c r="AB229" s="516"/>
      <c r="AC229" s="516"/>
      <c r="AD229" s="516"/>
      <c r="AE229" s="516"/>
      <c r="AF229" s="516"/>
      <c r="AG229" s="516"/>
      <c r="AH229" s="516"/>
      <c r="AI229" s="516"/>
      <c r="AJ229" s="516"/>
      <c r="AK229" s="516"/>
      <c r="AL229" s="516"/>
      <c r="AM229" s="516"/>
      <c r="AN229" s="516"/>
      <c r="AO229" s="516"/>
      <c r="AP229" s="516"/>
      <c r="AQ229" s="516"/>
      <c r="AR229" s="516"/>
      <c r="AS229" s="516"/>
      <c r="AT229" s="516"/>
      <c r="AU229" s="516"/>
      <c r="AV229" s="516"/>
      <c r="AW229" s="516"/>
      <c r="AX229" s="516"/>
      <c r="AY229" s="516"/>
      <c r="AZ229" s="516"/>
      <c r="BA229" s="516"/>
      <c r="BB229" s="516"/>
      <c r="BC229" s="516"/>
      <c r="BD229" s="516"/>
      <c r="BE229" s="516"/>
      <c r="BF229" s="516"/>
      <c r="BG229" s="516"/>
      <c r="BH229" s="516"/>
    </row>
    <row r="230" spans="1:60" s="242" customFormat="1" ht="12.75" customHeight="1" x14ac:dyDescent="0.3">
      <c r="A230" s="516" t="s">
        <v>671</v>
      </c>
      <c r="B230" s="472"/>
      <c r="C230" s="473"/>
      <c r="D230" s="516"/>
      <c r="E230" s="516" t="str">
        <f xml:space="preserve"> E$206</f>
        <v>Total Cash flow - Contractor, FID Forward</v>
      </c>
      <c r="F230" s="516">
        <f ca="1" xml:space="preserve"> F$206</f>
        <v>10396.036495209557</v>
      </c>
      <c r="G230" s="516" t="str">
        <f xml:space="preserve"> G$206</f>
        <v>$ mn</v>
      </c>
      <c r="H230" s="516"/>
      <c r="I230" s="516"/>
      <c r="J230" s="516"/>
      <c r="K230" s="516"/>
      <c r="L230" s="516"/>
      <c r="M230" s="516"/>
      <c r="N230" s="516"/>
      <c r="O230" s="516"/>
      <c r="P230" s="516"/>
      <c r="Q230" s="516"/>
      <c r="R230" s="516"/>
      <c r="S230" s="516"/>
      <c r="T230" s="516"/>
      <c r="U230" s="516"/>
      <c r="V230" s="516"/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516"/>
      <c r="AH230" s="516"/>
      <c r="AI230" s="516"/>
      <c r="AJ230" s="516"/>
      <c r="AK230" s="516"/>
      <c r="AL230" s="516"/>
      <c r="AM230" s="516"/>
      <c r="AN230" s="516"/>
      <c r="AO230" s="516"/>
      <c r="AP230" s="516"/>
      <c r="AQ230" s="516"/>
      <c r="AR230" s="516"/>
      <c r="AS230" s="516"/>
      <c r="AT230" s="516"/>
      <c r="AU230" s="516"/>
      <c r="AV230" s="516"/>
      <c r="AW230" s="516"/>
      <c r="AX230" s="516"/>
      <c r="AY230" s="516"/>
      <c r="AZ230" s="516"/>
      <c r="BA230" s="516"/>
      <c r="BB230" s="516"/>
      <c r="BC230" s="516"/>
      <c r="BD230" s="516"/>
      <c r="BE230" s="516"/>
      <c r="BF230" s="516"/>
      <c r="BG230" s="516"/>
      <c r="BH230" s="516"/>
    </row>
    <row r="231" spans="1:60" s="242" customFormat="1" ht="12.75" customHeight="1" x14ac:dyDescent="0.3">
      <c r="A231" s="516"/>
      <c r="B231" s="472"/>
      <c r="C231" s="473"/>
      <c r="D231" s="516"/>
      <c r="E231" s="516" t="s">
        <v>740</v>
      </c>
      <c r="F231" s="516">
        <f ca="1" xml:space="preserve"> F228 - F229 - F230</f>
        <v>0</v>
      </c>
      <c r="G231" s="516" t="s">
        <v>148</v>
      </c>
      <c r="H231" s="516"/>
      <c r="I231" s="516"/>
      <c r="J231" s="516"/>
      <c r="K231" s="516"/>
      <c r="L231" s="516"/>
      <c r="M231" s="516"/>
      <c r="N231" s="516"/>
      <c r="O231" s="516"/>
      <c r="P231" s="516"/>
      <c r="Q231" s="516"/>
      <c r="R231" s="516"/>
      <c r="S231" s="516"/>
      <c r="T231" s="516"/>
      <c r="U231" s="516"/>
      <c r="V231" s="516"/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516"/>
      <c r="AJ231" s="516"/>
      <c r="AK231" s="516"/>
      <c r="AL231" s="516"/>
      <c r="AM231" s="516"/>
      <c r="AN231" s="516"/>
      <c r="AO231" s="516"/>
      <c r="AP231" s="516"/>
      <c r="AQ231" s="516"/>
      <c r="AR231" s="516"/>
      <c r="AS231" s="516"/>
      <c r="AT231" s="516"/>
      <c r="AU231" s="516"/>
      <c r="AV231" s="516"/>
      <c r="AW231" s="516"/>
      <c r="AX231" s="516"/>
      <c r="AY231" s="516"/>
      <c r="AZ231" s="516"/>
      <c r="BA231" s="516"/>
      <c r="BB231" s="516"/>
      <c r="BC231" s="516"/>
      <c r="BD231" s="516"/>
      <c r="BE231" s="516"/>
      <c r="BF231" s="516"/>
      <c r="BG231" s="516"/>
      <c r="BH231" s="516"/>
    </row>
    <row r="232" spans="1:60" s="242" customFormat="1" ht="12.75" customHeight="1" x14ac:dyDescent="0.3">
      <c r="A232" s="516"/>
      <c r="B232" s="472"/>
      <c r="C232" s="473"/>
      <c r="D232" s="516"/>
      <c r="E232" s="516" t="str">
        <f xml:space="preserve"> "Check - project cash flow nominal, " &amp; D227</f>
        <v>Check - project cash flow nominal, FID Forward</v>
      </c>
      <c r="F232" s="611">
        <f ca="1" xml:space="preserve"> IF( ABS(F231) &gt; CHK_TOL, 1, 0)</f>
        <v>0</v>
      </c>
      <c r="G232" s="516" t="s">
        <v>148</v>
      </c>
      <c r="H232" s="516"/>
      <c r="I232" s="516"/>
      <c r="J232" s="516"/>
      <c r="K232" s="516"/>
      <c r="L232" s="516"/>
      <c r="M232" s="516"/>
      <c r="N232" s="516"/>
      <c r="O232" s="516"/>
      <c r="P232" s="516"/>
      <c r="Q232" s="516"/>
      <c r="R232" s="516"/>
      <c r="S232" s="516"/>
      <c r="T232" s="516"/>
      <c r="U232" s="516"/>
      <c r="V232" s="516"/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516"/>
      <c r="AH232" s="516"/>
      <c r="AI232" s="516"/>
      <c r="AJ232" s="516"/>
      <c r="AK232" s="516"/>
      <c r="AL232" s="516"/>
      <c r="AM232" s="516"/>
      <c r="AN232" s="516"/>
      <c r="AO232" s="516"/>
      <c r="AP232" s="516"/>
      <c r="AQ232" s="516"/>
      <c r="AR232" s="516"/>
      <c r="AS232" s="516"/>
      <c r="AT232" s="516"/>
      <c r="AU232" s="516"/>
      <c r="AV232" s="516"/>
      <c r="AW232" s="516"/>
      <c r="AX232" s="516"/>
      <c r="AY232" s="516"/>
      <c r="AZ232" s="516"/>
      <c r="BA232" s="516"/>
      <c r="BB232" s="516"/>
      <c r="BC232" s="516"/>
      <c r="BD232" s="516"/>
      <c r="BE232" s="516"/>
      <c r="BF232" s="516"/>
      <c r="BG232" s="516"/>
      <c r="BH232" s="516"/>
    </row>
    <row r="233" spans="1:60" s="242" customFormat="1" ht="12.75" customHeight="1" x14ac:dyDescent="0.3">
      <c r="A233" s="516"/>
      <c r="B233" s="472"/>
      <c r="C233" s="473"/>
      <c r="D233" s="516"/>
      <c r="E233" s="516"/>
      <c r="F233" s="516"/>
      <c r="G233" s="516"/>
      <c r="H233" s="516"/>
      <c r="I233" s="516"/>
      <c r="J233" s="516"/>
      <c r="K233" s="516"/>
      <c r="L233" s="516"/>
      <c r="M233" s="516"/>
      <c r="N233" s="516"/>
      <c r="O233" s="516"/>
      <c r="P233" s="516"/>
      <c r="Q233" s="516"/>
      <c r="R233" s="516"/>
      <c r="S233" s="516"/>
      <c r="T233" s="516"/>
      <c r="U233" s="516"/>
      <c r="V233" s="516"/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516"/>
      <c r="AH233" s="516"/>
      <c r="AI233" s="516"/>
      <c r="AJ233" s="516"/>
      <c r="AK233" s="516"/>
      <c r="AL233" s="516"/>
      <c r="AM233" s="516"/>
      <c r="AN233" s="516"/>
      <c r="AO233" s="516"/>
      <c r="AP233" s="516"/>
      <c r="AQ233" s="516"/>
      <c r="AR233" s="516"/>
      <c r="AS233" s="516"/>
      <c r="AT233" s="516"/>
      <c r="AU233" s="516"/>
      <c r="AV233" s="516"/>
      <c r="AW233" s="516"/>
      <c r="AX233" s="516"/>
      <c r="AY233" s="516"/>
      <c r="AZ233" s="516"/>
      <c r="BA233" s="516"/>
      <c r="BB233" s="516"/>
      <c r="BC233" s="516"/>
      <c r="BD233" s="516"/>
      <c r="BE233" s="516"/>
      <c r="BF233" s="516"/>
      <c r="BG233" s="516"/>
      <c r="BH233" s="516"/>
    </row>
    <row r="234" spans="1:60" s="242" customFormat="1" ht="12.75" customHeight="1" x14ac:dyDescent="0.3">
      <c r="A234" s="516"/>
      <c r="B234" s="472" t="s">
        <v>864</v>
      </c>
      <c r="C234" s="473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516"/>
      <c r="S234" s="516"/>
      <c r="T234" s="516"/>
      <c r="U234" s="516"/>
      <c r="V234" s="516"/>
      <c r="W234" s="516"/>
      <c r="X234" s="516"/>
      <c r="Y234" s="516"/>
      <c r="Z234" s="516"/>
      <c r="AA234" s="516"/>
      <c r="AB234" s="516"/>
      <c r="AC234" s="516"/>
      <c r="AD234" s="516"/>
      <c r="AE234" s="516"/>
      <c r="AF234" s="516"/>
      <c r="AG234" s="516"/>
      <c r="AH234" s="516"/>
      <c r="AI234" s="516"/>
      <c r="AJ234" s="516"/>
      <c r="AK234" s="516"/>
      <c r="AL234" s="516"/>
      <c r="AM234" s="516"/>
      <c r="AN234" s="516"/>
      <c r="AO234" s="516"/>
      <c r="AP234" s="516"/>
      <c r="AQ234" s="516"/>
      <c r="AR234" s="516"/>
      <c r="AS234" s="516"/>
      <c r="AT234" s="516"/>
      <c r="AU234" s="516"/>
      <c r="AV234" s="516"/>
      <c r="AW234" s="516"/>
      <c r="AX234" s="516"/>
      <c r="AY234" s="516"/>
      <c r="AZ234" s="516"/>
      <c r="BA234" s="516"/>
      <c r="BB234" s="516"/>
      <c r="BC234" s="516"/>
      <c r="BD234" s="516"/>
      <c r="BE234" s="516"/>
      <c r="BF234" s="516"/>
      <c r="BG234" s="516"/>
      <c r="BH234" s="516"/>
    </row>
    <row r="235" spans="1:60" s="242" customFormat="1" ht="12.75" customHeight="1" x14ac:dyDescent="0.3">
      <c r="A235" s="516"/>
      <c r="B235" s="472"/>
      <c r="C235" s="526" t="s">
        <v>858</v>
      </c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516"/>
      <c r="S235" s="516"/>
      <c r="T235" s="516"/>
      <c r="U235" s="516"/>
      <c r="V235" s="516"/>
      <c r="W235" s="516"/>
      <c r="X235" s="516"/>
      <c r="Y235" s="516"/>
      <c r="Z235" s="516"/>
      <c r="AA235" s="516"/>
      <c r="AB235" s="516"/>
      <c r="AC235" s="516"/>
      <c r="AD235" s="516"/>
      <c r="AE235" s="516"/>
      <c r="AF235" s="516"/>
      <c r="AG235" s="516"/>
      <c r="AH235" s="516"/>
      <c r="AI235" s="516"/>
      <c r="AJ235" s="516"/>
      <c r="AK235" s="516"/>
      <c r="AL235" s="516"/>
      <c r="AM235" s="516"/>
      <c r="AN235" s="516"/>
      <c r="AO235" s="516"/>
      <c r="AP235" s="516"/>
      <c r="AQ235" s="516"/>
      <c r="AR235" s="516"/>
      <c r="AS235" s="516"/>
      <c r="AT235" s="516"/>
      <c r="AU235" s="516"/>
      <c r="AV235" s="516"/>
      <c r="AW235" s="516"/>
      <c r="AX235" s="516"/>
      <c r="AY235" s="516"/>
      <c r="AZ235" s="516"/>
      <c r="BA235" s="516"/>
      <c r="BB235" s="516"/>
      <c r="BC235" s="516"/>
      <c r="BD235" s="516"/>
      <c r="BE235" s="516"/>
      <c r="BF235" s="516"/>
      <c r="BG235" s="516"/>
      <c r="BH235" s="516"/>
    </row>
    <row r="236" spans="1:60" s="242" customFormat="1" ht="12.75" customHeight="1" x14ac:dyDescent="0.3">
      <c r="A236" s="516"/>
      <c r="B236" s="472"/>
      <c r="C236" s="473"/>
      <c r="D236" s="516" t="s">
        <v>127</v>
      </c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516"/>
      <c r="S236" s="516"/>
      <c r="T236" s="516"/>
      <c r="U236" s="516"/>
      <c r="V236" s="516"/>
      <c r="W236" s="516"/>
      <c r="X236" s="516"/>
      <c r="Y236" s="516"/>
      <c r="Z236" s="516"/>
      <c r="AA236" s="516"/>
      <c r="AB236" s="516"/>
      <c r="AC236" s="516"/>
      <c r="AD236" s="516"/>
      <c r="AE236" s="516"/>
      <c r="AF236" s="516"/>
      <c r="AG236" s="516"/>
      <c r="AH236" s="516"/>
      <c r="AI236" s="516"/>
      <c r="AJ236" s="516"/>
      <c r="AK236" s="516"/>
      <c r="AL236" s="516"/>
      <c r="AM236" s="516"/>
      <c r="AN236" s="516"/>
      <c r="AO236" s="516"/>
      <c r="AP236" s="516"/>
      <c r="AQ236" s="516"/>
      <c r="AR236" s="516"/>
      <c r="AS236" s="516"/>
      <c r="AT236" s="516"/>
      <c r="AU236" s="516"/>
      <c r="AV236" s="516"/>
      <c r="AW236" s="516"/>
      <c r="AX236" s="516"/>
      <c r="AY236" s="516"/>
      <c r="AZ236" s="516"/>
      <c r="BA236" s="516"/>
      <c r="BB236" s="516"/>
      <c r="BC236" s="516"/>
      <c r="BD236" s="516"/>
      <c r="BE236" s="516"/>
      <c r="BF236" s="516"/>
      <c r="BG236" s="516"/>
      <c r="BH236" s="516"/>
    </row>
    <row r="237" spans="1:60" s="247" customFormat="1" ht="12.75" customHeight="1" x14ac:dyDescent="0.3">
      <c r="A237" s="543"/>
      <c r="B237" s="662"/>
      <c r="C237" s="663"/>
      <c r="D237" s="543"/>
      <c r="E237" s="543" t="str">
        <f>Stage2!E$425</f>
        <v>Govt. revenue  - pre EMV test</v>
      </c>
      <c r="F237" s="543">
        <f>Stage2!F$425</f>
        <v>0</v>
      </c>
      <c r="G237" s="543" t="str">
        <f>Stage2!G$425</f>
        <v>$ mn</v>
      </c>
      <c r="H237" s="543">
        <f>Stage2!H$425</f>
        <v>0</v>
      </c>
      <c r="I237" s="543">
        <f ca="1">Stage2!I$425</f>
        <v>12266.015492998407</v>
      </c>
      <c r="J237" s="543">
        <f>Stage2!J$425</f>
        <v>0</v>
      </c>
      <c r="K237" s="543">
        <f ca="1">Stage2!K$425</f>
        <v>0</v>
      </c>
      <c r="L237" s="543">
        <f ca="1">Stage2!L$425</f>
        <v>0</v>
      </c>
      <c r="M237" s="543">
        <f ca="1">Stage2!M$425</f>
        <v>0</v>
      </c>
      <c r="N237" s="543">
        <f ca="1">Stage2!N$425</f>
        <v>0.34728750000000003</v>
      </c>
      <c r="O237" s="543">
        <f ca="1">Stage2!O$425</f>
        <v>0.36465187500000007</v>
      </c>
      <c r="P237" s="543">
        <f ca="1">Stage2!P$425</f>
        <v>0.3828844687500001</v>
      </c>
      <c r="Q237" s="543">
        <f ca="1">Stage2!Q$425</f>
        <v>0.67004782031250021</v>
      </c>
      <c r="R237" s="543">
        <f ca="1">Stage2!R$425</f>
        <v>0.70355021132812523</v>
      </c>
      <c r="S237" s="543">
        <f ca="1">Stage2!S$425</f>
        <v>0.73872772189453151</v>
      </c>
      <c r="T237" s="543">
        <f ca="1">Stage2!T$425</f>
        <v>46.870342651511876</v>
      </c>
      <c r="U237" s="543">
        <f ca="1">Stage2!U$425</f>
        <v>114.99755101977198</v>
      </c>
      <c r="V237" s="543">
        <f ca="1">Stage2!V$425</f>
        <v>117.32193545956903</v>
      </c>
      <c r="W237" s="543">
        <f ca="1">Stage2!W$425</f>
        <v>119.69402925913215</v>
      </c>
      <c r="X237" s="543">
        <f ca="1">Stage2!X$425</f>
        <v>122.11484768920511</v>
      </c>
      <c r="Y237" s="543">
        <f ca="1">Stage2!Y$425</f>
        <v>124.5854293801241</v>
      </c>
      <c r="Z237" s="543">
        <f ca="1">Stage2!Z$425</f>
        <v>135.9393453150708</v>
      </c>
      <c r="AA237" s="543">
        <f ca="1">Stage2!AA$425</f>
        <v>195.08734044470293</v>
      </c>
      <c r="AB237" s="543">
        <f ca="1">Stage2!AB$425</f>
        <v>201.47004662230415</v>
      </c>
      <c r="AC237" s="543">
        <f ca="1">Stage2!AC$425</f>
        <v>250.84155863854056</v>
      </c>
      <c r="AD237" s="543">
        <f ca="1">Stage2!AD$425</f>
        <v>351.13361718981037</v>
      </c>
      <c r="AE237" s="543">
        <f ca="1">Stage2!AE$425</f>
        <v>363.32964972595954</v>
      </c>
      <c r="AF237" s="543">
        <f ca="1">Stage2!AF$425</f>
        <v>375.92181926968743</v>
      </c>
      <c r="AG237" s="543">
        <f ca="1">Stage2!AG$425</f>
        <v>461.95657913832872</v>
      </c>
      <c r="AH237" s="543">
        <f ca="1">Stage2!AH$425</f>
        <v>491.49119539847584</v>
      </c>
      <c r="AI237" s="543">
        <f ca="1">Stage2!AI$425</f>
        <v>473.72097998564368</v>
      </c>
      <c r="AJ237" s="543">
        <f ca="1">Stage2!AJ$425</f>
        <v>489.95673281464843</v>
      </c>
      <c r="AK237" s="543">
        <f ca="1">Stage2!AK$425</f>
        <v>506.74872771696425</v>
      </c>
      <c r="AL237" s="543">
        <f ca="1">Stage2!AL$425</f>
        <v>524.11793032778667</v>
      </c>
      <c r="AM237" s="543">
        <f ca="1">Stage2!AM$425</f>
        <v>542.08726477952075</v>
      </c>
      <c r="AN237" s="543">
        <f ca="1">Stage2!AN$425</f>
        <v>560.68231830287209</v>
      </c>
      <c r="AO237" s="543">
        <f ca="1">Stage2!AO$425</f>
        <v>574.28512846128569</v>
      </c>
      <c r="AP237" s="543">
        <f ca="1">Stage2!AP$425</f>
        <v>586.79390437356733</v>
      </c>
      <c r="AQ237" s="543">
        <f ca="1">Stage2!AQ$425</f>
        <v>599.63886331141555</v>
      </c>
      <c r="AR237" s="543">
        <f ca="1">Stage2!AR$425</f>
        <v>612.86083406402895</v>
      </c>
      <c r="AS237" s="543">
        <f ca="1">Stage2!AS$425</f>
        <v>626.52741924299869</v>
      </c>
      <c r="AT237" s="543">
        <f ca="1">Stage2!AT$425</f>
        <v>640.7684358791231</v>
      </c>
      <c r="AU237" s="543">
        <f ca="1">Stage2!AU$425</f>
        <v>655.899788544751</v>
      </c>
      <c r="AV237" s="543">
        <f ca="1">Stage2!AV$425</f>
        <v>673.16578596411091</v>
      </c>
      <c r="AW237" s="543">
        <f ca="1">Stage2!AW$425</f>
        <v>716.2724991583633</v>
      </c>
      <c r="AX237" s="543">
        <f ca="1">Stage2!AX$425</f>
        <v>6.5264432718467154</v>
      </c>
      <c r="AY237" s="543">
        <f ca="1">Stage2!AY$425</f>
        <v>0</v>
      </c>
      <c r="AZ237" s="543">
        <f ca="1">Stage2!AZ$425</f>
        <v>0</v>
      </c>
      <c r="BA237" s="543">
        <f ca="1">Stage2!BA$425</f>
        <v>0</v>
      </c>
      <c r="BB237" s="543">
        <f ca="1">Stage2!BB$425</f>
        <v>0</v>
      </c>
      <c r="BC237" s="543">
        <f ca="1">Stage2!BC$425</f>
        <v>0</v>
      </c>
      <c r="BD237" s="543">
        <f ca="1">Stage2!BD$425</f>
        <v>0</v>
      </c>
      <c r="BE237" s="543">
        <f ca="1">Stage2!BE$425</f>
        <v>0</v>
      </c>
      <c r="BF237" s="543">
        <f ca="1">Stage2!BF$425</f>
        <v>0</v>
      </c>
      <c r="BG237" s="543">
        <f ca="1">Stage2!BG$425</f>
        <v>0</v>
      </c>
      <c r="BH237" s="543">
        <f ca="1">Stage2!BH$425</f>
        <v>0</v>
      </c>
    </row>
    <row r="238" spans="1:60" s="244" customFormat="1" ht="12.9" customHeight="1" x14ac:dyDescent="0.3">
      <c r="A238" s="488"/>
      <c r="B238" s="797"/>
      <c r="C238" s="798"/>
      <c r="D238" s="488"/>
      <c r="E238" s="619" t="str">
        <f>'Time&amp;Esc'!E$93</f>
        <v>Inflation index - full cycle</v>
      </c>
      <c r="F238" s="619">
        <f>'Time&amp;Esc'!F$93</f>
        <v>0</v>
      </c>
      <c r="G238" s="619" t="str">
        <f>'Time&amp;Esc'!G$93</f>
        <v>index</v>
      </c>
      <c r="H238" s="619" t="str">
        <f>'Time&amp;Esc'!H$93</f>
        <v>assumes begginning of period cash flows</v>
      </c>
      <c r="I238" s="619">
        <f>'Time&amp;Esc'!I$93</f>
        <v>0</v>
      </c>
      <c r="J238" s="619">
        <f>'Time&amp;Esc'!J$93</f>
        <v>0</v>
      </c>
      <c r="K238" s="619">
        <f>'Time&amp;Esc'!K$93</f>
        <v>1</v>
      </c>
      <c r="L238" s="619">
        <f>'Time&amp;Esc'!L$93</f>
        <v>1.02</v>
      </c>
      <c r="M238" s="619">
        <f>'Time&amp;Esc'!M$93</f>
        <v>1.0404</v>
      </c>
      <c r="N238" s="619">
        <f>'Time&amp;Esc'!N$93</f>
        <v>1.0612079999999999</v>
      </c>
      <c r="O238" s="619">
        <f>'Time&amp;Esc'!O$93</f>
        <v>1.08243216</v>
      </c>
      <c r="P238" s="619">
        <f>'Time&amp;Esc'!P$93</f>
        <v>1.1040808032</v>
      </c>
      <c r="Q238" s="619">
        <f>'Time&amp;Esc'!Q$93</f>
        <v>1.1261624192640001</v>
      </c>
      <c r="R238" s="619">
        <f>'Time&amp;Esc'!R$93</f>
        <v>1.14868566764928</v>
      </c>
      <c r="S238" s="619">
        <f>'Time&amp;Esc'!S$93</f>
        <v>1.1716593810022657</v>
      </c>
      <c r="T238" s="619">
        <f>'Time&amp;Esc'!T$93</f>
        <v>1.1950925686223111</v>
      </c>
      <c r="U238" s="619">
        <f>'Time&amp;Esc'!U$93</f>
        <v>1.2189944199947573</v>
      </c>
      <c r="V238" s="619">
        <f>'Time&amp;Esc'!V$93</f>
        <v>1.2433743083946525</v>
      </c>
      <c r="W238" s="619">
        <f>'Time&amp;Esc'!W$93</f>
        <v>1.2682417945625455</v>
      </c>
      <c r="X238" s="619">
        <f>'Time&amp;Esc'!X$93</f>
        <v>1.2936066304537963</v>
      </c>
      <c r="Y238" s="619">
        <f>'Time&amp;Esc'!Y$93</f>
        <v>1.3194787630628724</v>
      </c>
      <c r="Z238" s="619">
        <f>'Time&amp;Esc'!Z$93</f>
        <v>1.3458683383241299</v>
      </c>
      <c r="AA238" s="619">
        <f>'Time&amp;Esc'!AA$93</f>
        <v>1.3727857050906125</v>
      </c>
      <c r="AB238" s="619">
        <f>'Time&amp;Esc'!AB$93</f>
        <v>1.4002414191924248</v>
      </c>
      <c r="AC238" s="619">
        <f>'Time&amp;Esc'!AC$93</f>
        <v>1.4282462475762734</v>
      </c>
      <c r="AD238" s="619">
        <f>'Time&amp;Esc'!AD$93</f>
        <v>1.4568111725277988</v>
      </c>
      <c r="AE238" s="619">
        <f>'Time&amp;Esc'!AE$93</f>
        <v>1.4859473959783549</v>
      </c>
      <c r="AF238" s="619">
        <f>'Time&amp;Esc'!AF$93</f>
        <v>1.5156663438979221</v>
      </c>
      <c r="AG238" s="619">
        <f>'Time&amp;Esc'!AG$93</f>
        <v>1.5459796707758806</v>
      </c>
      <c r="AH238" s="619">
        <f>'Time&amp;Esc'!AH$93</f>
        <v>1.5768992641913981</v>
      </c>
      <c r="AI238" s="619">
        <f>'Time&amp;Esc'!AI$93</f>
        <v>1.6084372494752261</v>
      </c>
      <c r="AJ238" s="619">
        <f>'Time&amp;Esc'!AJ$93</f>
        <v>1.6406059944647307</v>
      </c>
      <c r="AK238" s="619">
        <f>'Time&amp;Esc'!AK$93</f>
        <v>1.6734181143540252</v>
      </c>
      <c r="AL238" s="619">
        <f>'Time&amp;Esc'!AL$93</f>
        <v>1.7068864766411058</v>
      </c>
      <c r="AM238" s="619">
        <f>'Time&amp;Esc'!AM$93</f>
        <v>1.7410242061739281</v>
      </c>
      <c r="AN238" s="619">
        <f>'Time&amp;Esc'!AN$93</f>
        <v>1.7758446902974065</v>
      </c>
      <c r="AO238" s="619">
        <f>'Time&amp;Esc'!AO$93</f>
        <v>1.8113615841033548</v>
      </c>
      <c r="AP238" s="619">
        <f>'Time&amp;Esc'!AP$93</f>
        <v>1.8475888157854219</v>
      </c>
      <c r="AQ238" s="619">
        <f>'Time&amp;Esc'!AQ$93</f>
        <v>1.8845405921011305</v>
      </c>
      <c r="AR238" s="619">
        <f>'Time&amp;Esc'!AR$93</f>
        <v>1.9222314039431532</v>
      </c>
      <c r="AS238" s="619">
        <f>'Time&amp;Esc'!AS$93</f>
        <v>1.9606760320220162</v>
      </c>
      <c r="AT238" s="619">
        <f>'Time&amp;Esc'!AT$93</f>
        <v>1.9998895526624565</v>
      </c>
      <c r="AU238" s="619">
        <f>'Time&amp;Esc'!AU$93</f>
        <v>2.0398873437157055</v>
      </c>
      <c r="AV238" s="619">
        <f>'Time&amp;Esc'!AV$93</f>
        <v>2.0806850905900198</v>
      </c>
      <c r="AW238" s="619">
        <f>'Time&amp;Esc'!AW$93</f>
        <v>2.1222987924018204</v>
      </c>
      <c r="AX238" s="619">
        <f>'Time&amp;Esc'!AX$93</f>
        <v>2.1647447682498568</v>
      </c>
      <c r="AY238" s="619">
        <f>'Time&amp;Esc'!AY$93</f>
        <v>2.208039663614854</v>
      </c>
      <c r="AZ238" s="619">
        <f>'Time&amp;Esc'!AZ$93</f>
        <v>2.252200456887151</v>
      </c>
      <c r="BA238" s="619">
        <f>'Time&amp;Esc'!BA$93</f>
        <v>2.2972444660248938</v>
      </c>
      <c r="BB238" s="619">
        <f>'Time&amp;Esc'!BB$93</f>
        <v>2.343189355345392</v>
      </c>
      <c r="BC238" s="619">
        <f>'Time&amp;Esc'!BC$93</f>
        <v>2.3900531424522997</v>
      </c>
      <c r="BD238" s="619">
        <f>'Time&amp;Esc'!BD$93</f>
        <v>2.4378542053013459</v>
      </c>
      <c r="BE238" s="619">
        <f>'Time&amp;Esc'!BE$93</f>
        <v>2.4866112894073726</v>
      </c>
      <c r="BF238" s="619">
        <f>'Time&amp;Esc'!BF$93</f>
        <v>2.53634351519552</v>
      </c>
      <c r="BG238" s="619">
        <f>'Time&amp;Esc'!BG$93</f>
        <v>2.5870703854994304</v>
      </c>
      <c r="BH238" s="619">
        <f>'Time&amp;Esc'!BH$93</f>
        <v>2.6388117932094191</v>
      </c>
    </row>
    <row r="239" spans="1:60" s="243" customFormat="1" ht="12.9" customHeight="1" x14ac:dyDescent="0.3">
      <c r="A239" s="568"/>
      <c r="B239" s="794"/>
      <c r="C239" s="795"/>
      <c r="D239" s="796"/>
      <c r="E239" s="568" t="str">
        <f xml:space="preserve"> E237 &amp; ", " &amp; D236</f>
        <v>Govt. revenue  - pre EMV test, Full cycle</v>
      </c>
      <c r="F239" s="568"/>
      <c r="G239" s="568" t="str">
        <f xml:space="preserve"> G237 &amp; " real"</f>
        <v>$ mn real</v>
      </c>
      <c r="H239" s="568"/>
      <c r="I239" s="568">
        <f ca="1" xml:space="preserve"> SUM(K239:BH239)</f>
        <v>7147.9744010567256</v>
      </c>
      <c r="J239" s="568"/>
      <c r="K239" s="568">
        <f t="shared" ref="K239:AP239" ca="1" si="75" xml:space="preserve"> K237 / K238</f>
        <v>0</v>
      </c>
      <c r="L239" s="568">
        <f t="shared" ca="1" si="75"/>
        <v>0</v>
      </c>
      <c r="M239" s="568">
        <f t="shared" ca="1" si="75"/>
        <v>0</v>
      </c>
      <c r="N239" s="568">
        <f t="shared" ca="1" si="75"/>
        <v>0.32725676775900675</v>
      </c>
      <c r="O239" s="568">
        <f t="shared" ca="1" si="75"/>
        <v>0.33688196681074228</v>
      </c>
      <c r="P239" s="568">
        <f t="shared" ca="1" si="75"/>
        <v>0.34679025995223473</v>
      </c>
      <c r="Q239" s="568">
        <f t="shared" ca="1" si="75"/>
        <v>0.59498328913373599</v>
      </c>
      <c r="R239" s="568">
        <f t="shared" ca="1" si="75"/>
        <v>0.61248279763766944</v>
      </c>
      <c r="S239" s="568">
        <f t="shared" ca="1" si="75"/>
        <v>0.63049699756818911</v>
      </c>
      <c r="T239" s="568">
        <f t="shared" ca="1" si="75"/>
        <v>39.219006026908417</v>
      </c>
      <c r="U239" s="568">
        <f t="shared" ca="1" si="75"/>
        <v>94.338045468876359</v>
      </c>
      <c r="V239" s="568">
        <f t="shared" ca="1" si="75"/>
        <v>94.357696365019734</v>
      </c>
      <c r="W239" s="568">
        <f t="shared" ca="1" si="75"/>
        <v>94.377925228696782</v>
      </c>
      <c r="X239" s="568">
        <f t="shared" ca="1" si="75"/>
        <v>94.398749058952561</v>
      </c>
      <c r="Y239" s="568">
        <f t="shared" ca="1" si="75"/>
        <v>94.420185354804133</v>
      </c>
      <c r="Z239" s="568">
        <f t="shared" ca="1" si="75"/>
        <v>101.00493595409336</v>
      </c>
      <c r="AA239" s="568">
        <f t="shared" ca="1" si="75"/>
        <v>142.11055645558747</v>
      </c>
      <c r="AB239" s="568">
        <f t="shared" ca="1" si="75"/>
        <v>143.88236475571475</v>
      </c>
      <c r="AC239" s="568">
        <f t="shared" ca="1" si="75"/>
        <v>175.62906891176323</v>
      </c>
      <c r="AD239" s="568">
        <f t="shared" ca="1" si="75"/>
        <v>241.02891562846665</v>
      </c>
      <c r="AE239" s="568">
        <f t="shared" ca="1" si="75"/>
        <v>244.51043873376256</v>
      </c>
      <c r="AF239" s="568">
        <f t="shared" ca="1" si="75"/>
        <v>248.02412535130173</v>
      </c>
      <c r="AG239" s="568">
        <f t="shared" ca="1" si="75"/>
        <v>298.81154834751908</v>
      </c>
      <c r="AH239" s="568">
        <f t="shared" ca="1" si="75"/>
        <v>311.68205005822142</v>
      </c>
      <c r="AI239" s="568">
        <f t="shared" ca="1" si="75"/>
        <v>294.52251254452193</v>
      </c>
      <c r="AJ239" s="568">
        <f t="shared" ca="1" si="75"/>
        <v>298.64375387370404</v>
      </c>
      <c r="AK239" s="568">
        <f t="shared" ca="1" si="75"/>
        <v>302.82254229845</v>
      </c>
      <c r="AL239" s="568">
        <f t="shared" ca="1" si="75"/>
        <v>307.0608019340404</v>
      </c>
      <c r="AM239" s="568">
        <f t="shared" ca="1" si="75"/>
        <v>311.36113033764809</v>
      </c>
      <c r="AN239" s="568">
        <f t="shared" ca="1" si="75"/>
        <v>315.72711361880005</v>
      </c>
      <c r="AO239" s="568">
        <f t="shared" ca="1" si="75"/>
        <v>317.04610139756471</v>
      </c>
      <c r="AP239" s="568">
        <f t="shared" ca="1" si="75"/>
        <v>317.59983572108683</v>
      </c>
      <c r="AQ239" s="568">
        <f t="shared" ref="AQ239:BH239" ca="1" si="76" xml:space="preserve"> AQ237 / AQ238</f>
        <v>318.18835095659063</v>
      </c>
      <c r="AR239" s="568">
        <f t="shared" ca="1" si="76"/>
        <v>318.82781272163282</v>
      </c>
      <c r="AS239" s="568">
        <f t="shared" ca="1" si="76"/>
        <v>319.54663035120097</v>
      </c>
      <c r="AT239" s="568">
        <f t="shared" ca="1" si="76"/>
        <v>320.4019117086076</v>
      </c>
      <c r="AU239" s="568">
        <f t="shared" ca="1" si="76"/>
        <v>321.53726065578371</v>
      </c>
      <c r="AV239" s="568">
        <f t="shared" ca="1" si="76"/>
        <v>323.5308355928197</v>
      </c>
      <c r="AW239" s="568">
        <f t="shared" ca="1" si="76"/>
        <v>337.49842469059348</v>
      </c>
      <c r="AX239" s="568">
        <f t="shared" ca="1" si="76"/>
        <v>3.0148788751309397</v>
      </c>
      <c r="AY239" s="568">
        <f t="shared" ca="1" si="76"/>
        <v>0</v>
      </c>
      <c r="AZ239" s="568">
        <f t="shared" ca="1" si="76"/>
        <v>0</v>
      </c>
      <c r="BA239" s="568">
        <f t="shared" ca="1" si="76"/>
        <v>0</v>
      </c>
      <c r="BB239" s="568">
        <f t="shared" ca="1" si="76"/>
        <v>0</v>
      </c>
      <c r="BC239" s="568">
        <f t="shared" ca="1" si="76"/>
        <v>0</v>
      </c>
      <c r="BD239" s="568">
        <f t="shared" ca="1" si="76"/>
        <v>0</v>
      </c>
      <c r="BE239" s="568">
        <f t="shared" ca="1" si="76"/>
        <v>0</v>
      </c>
      <c r="BF239" s="568">
        <f t="shared" ca="1" si="76"/>
        <v>0</v>
      </c>
      <c r="BG239" s="568">
        <f t="shared" ca="1" si="76"/>
        <v>0</v>
      </c>
      <c r="BH239" s="568">
        <f t="shared" ca="1" si="76"/>
        <v>0</v>
      </c>
    </row>
    <row r="240" spans="1:60" s="242" customFormat="1" ht="12.9" customHeight="1" x14ac:dyDescent="0.3">
      <c r="A240" s="343"/>
      <c r="B240" s="471"/>
      <c r="C240" s="561"/>
      <c r="D240" s="627"/>
      <c r="E240" s="343" t="str">
        <f xml:space="preserve"> "Total " &amp; E239</f>
        <v>Total Govt. revenue  - pre EMV test, Full cycle</v>
      </c>
      <c r="F240" s="343">
        <f ca="1" xml:space="preserve"> SUM(K239:BH239)</f>
        <v>7147.9744010567256</v>
      </c>
      <c r="G240" s="343" t="str">
        <f>G239</f>
        <v>$ mn real</v>
      </c>
      <c r="H240" s="343"/>
      <c r="I240" s="343"/>
      <c r="J240" s="343"/>
      <c r="K240" s="343"/>
      <c r="L240" s="343"/>
      <c r="M240" s="343"/>
      <c r="N240" s="343"/>
      <c r="O240" s="343"/>
      <c r="P240" s="343"/>
      <c r="Q240" s="343"/>
      <c r="R240" s="343"/>
      <c r="S240" s="343"/>
      <c r="T240" s="343"/>
      <c r="U240" s="343"/>
      <c r="V240" s="343"/>
      <c r="W240" s="343"/>
      <c r="X240" s="343"/>
      <c r="Y240" s="343"/>
      <c r="Z240" s="343"/>
      <c r="AA240" s="343"/>
      <c r="AB240" s="343"/>
      <c r="AC240" s="343"/>
      <c r="AD240" s="343"/>
      <c r="AE240" s="343"/>
      <c r="AF240" s="343"/>
      <c r="AG240" s="343"/>
      <c r="AH240" s="343"/>
      <c r="AI240" s="343"/>
      <c r="AJ240" s="343"/>
      <c r="AK240" s="343"/>
      <c r="AL240" s="343"/>
      <c r="AM240" s="343"/>
      <c r="AN240" s="343"/>
      <c r="AO240" s="343"/>
      <c r="AP240" s="343"/>
      <c r="AQ240" s="343"/>
      <c r="AR240" s="343"/>
      <c r="AS240" s="343"/>
      <c r="AT240" s="343"/>
      <c r="AU240" s="343"/>
      <c r="AV240" s="343"/>
      <c r="AW240" s="343"/>
      <c r="AX240" s="343"/>
      <c r="AY240" s="343"/>
      <c r="AZ240" s="343"/>
      <c r="BA240" s="343"/>
      <c r="BB240" s="343"/>
      <c r="BC240" s="343"/>
      <c r="BD240" s="343"/>
      <c r="BE240" s="343"/>
      <c r="BF240" s="343"/>
      <c r="BG240" s="343"/>
      <c r="BH240" s="343"/>
    </row>
    <row r="241" spans="1:60" s="242" customFormat="1" ht="12.75" customHeight="1" x14ac:dyDescent="0.3">
      <c r="A241" s="516"/>
      <c r="B241" s="472"/>
      <c r="C241" s="473"/>
      <c r="D241" s="516"/>
      <c r="E241" s="516"/>
      <c r="F241" s="516"/>
      <c r="G241" s="516"/>
      <c r="H241" s="516"/>
      <c r="I241" s="516"/>
      <c r="J241" s="516"/>
      <c r="K241" s="516"/>
      <c r="L241" s="516"/>
      <c r="M241" s="516"/>
      <c r="N241" s="516"/>
      <c r="O241" s="516"/>
      <c r="P241" s="516"/>
      <c r="Q241" s="516"/>
      <c r="R241" s="516"/>
      <c r="S241" s="516"/>
      <c r="T241" s="516"/>
      <c r="U241" s="516"/>
      <c r="V241" s="516"/>
      <c r="W241" s="516"/>
      <c r="X241" s="516"/>
      <c r="Y241" s="516"/>
      <c r="Z241" s="516"/>
      <c r="AA241" s="516"/>
      <c r="AB241" s="516"/>
      <c r="AC241" s="516"/>
      <c r="AD241" s="516"/>
      <c r="AE241" s="516"/>
      <c r="AF241" s="516"/>
      <c r="AG241" s="516"/>
      <c r="AH241" s="516"/>
      <c r="AI241" s="516"/>
      <c r="AJ241" s="516"/>
      <c r="AK241" s="516"/>
      <c r="AL241" s="516"/>
      <c r="AM241" s="516"/>
      <c r="AN241" s="516"/>
      <c r="AO241" s="516"/>
      <c r="AP241" s="516"/>
      <c r="AQ241" s="516"/>
      <c r="AR241" s="516"/>
      <c r="AS241" s="516"/>
      <c r="AT241" s="516"/>
      <c r="AU241" s="516"/>
      <c r="AV241" s="516"/>
      <c r="AW241" s="516"/>
      <c r="AX241" s="516"/>
      <c r="AY241" s="516"/>
      <c r="AZ241" s="516"/>
      <c r="BA241" s="516"/>
      <c r="BB241" s="516"/>
      <c r="BC241" s="516"/>
      <c r="BD241" s="516"/>
      <c r="BE241" s="516"/>
      <c r="BF241" s="516"/>
      <c r="BG241" s="516"/>
      <c r="BH241" s="516"/>
    </row>
    <row r="242" spans="1:60" s="242" customFormat="1" ht="12.75" customHeight="1" x14ac:dyDescent="0.3">
      <c r="A242" s="516"/>
      <c r="B242" s="472"/>
      <c r="C242" s="473"/>
      <c r="D242" s="516" t="s">
        <v>128</v>
      </c>
      <c r="E242" s="516"/>
      <c r="F242" s="516"/>
      <c r="G242" s="516"/>
      <c r="H242" s="516"/>
      <c r="I242" s="516"/>
      <c r="J242" s="516"/>
      <c r="K242" s="516"/>
      <c r="L242" s="516"/>
      <c r="M242" s="516"/>
      <c r="N242" s="516"/>
      <c r="O242" s="516"/>
      <c r="P242" s="516"/>
      <c r="Q242" s="516"/>
      <c r="R242" s="516"/>
      <c r="S242" s="516"/>
      <c r="T242" s="516"/>
      <c r="U242" s="516"/>
      <c r="V242" s="516"/>
      <c r="W242" s="516"/>
      <c r="X242" s="516"/>
      <c r="Y242" s="516"/>
      <c r="Z242" s="516"/>
      <c r="AA242" s="516"/>
      <c r="AB242" s="516"/>
      <c r="AC242" s="516"/>
      <c r="AD242" s="516"/>
      <c r="AE242" s="516"/>
      <c r="AF242" s="516"/>
      <c r="AG242" s="516"/>
      <c r="AH242" s="516"/>
      <c r="AI242" s="516"/>
      <c r="AJ242" s="516"/>
      <c r="AK242" s="516"/>
      <c r="AL242" s="516"/>
      <c r="AM242" s="516"/>
      <c r="AN242" s="516"/>
      <c r="AO242" s="516"/>
      <c r="AP242" s="516"/>
      <c r="AQ242" s="516"/>
      <c r="AR242" s="516"/>
      <c r="AS242" s="516"/>
      <c r="AT242" s="516"/>
      <c r="AU242" s="516"/>
      <c r="AV242" s="516"/>
      <c r="AW242" s="516"/>
      <c r="AX242" s="516"/>
      <c r="AY242" s="516"/>
      <c r="AZ242" s="516"/>
      <c r="BA242" s="516"/>
      <c r="BB242" s="516"/>
      <c r="BC242" s="516"/>
      <c r="BD242" s="516"/>
      <c r="BE242" s="516"/>
      <c r="BF242" s="516"/>
      <c r="BG242" s="516"/>
      <c r="BH242" s="516"/>
    </row>
    <row r="243" spans="1:60" s="247" customFormat="1" ht="12.75" customHeight="1" x14ac:dyDescent="0.3">
      <c r="A243" s="543"/>
      <c r="B243" s="662"/>
      <c r="C243" s="663"/>
      <c r="D243" s="543"/>
      <c r="E243" s="543" t="str">
        <f xml:space="preserve"> Stage2!E$425</f>
        <v>Govt. revenue  - pre EMV test</v>
      </c>
      <c r="F243" s="543">
        <f xml:space="preserve"> Stage2!F$425</f>
        <v>0</v>
      </c>
      <c r="G243" s="543" t="str">
        <f xml:space="preserve"> Stage2!G$425</f>
        <v>$ mn</v>
      </c>
      <c r="H243" s="543">
        <f xml:space="preserve"> Stage2!H$425</f>
        <v>0</v>
      </c>
      <c r="I243" s="543">
        <f ca="1" xml:space="preserve"> Stage2!I$425</f>
        <v>12266.015492998407</v>
      </c>
      <c r="J243" s="543">
        <f xml:space="preserve"> Stage2!J$425</f>
        <v>0</v>
      </c>
      <c r="K243" s="543">
        <f ca="1" xml:space="preserve"> Stage2!K$425</f>
        <v>0</v>
      </c>
      <c r="L243" s="543">
        <f ca="1" xml:space="preserve"> Stage2!L$425</f>
        <v>0</v>
      </c>
      <c r="M243" s="543">
        <f ca="1" xml:space="preserve"> Stage2!M$425</f>
        <v>0</v>
      </c>
      <c r="N243" s="543">
        <f ca="1" xml:space="preserve"> Stage2!N$425</f>
        <v>0.34728750000000003</v>
      </c>
      <c r="O243" s="543">
        <f ca="1" xml:space="preserve"> Stage2!O$425</f>
        <v>0.36465187500000007</v>
      </c>
      <c r="P243" s="543">
        <f ca="1" xml:space="preserve"> Stage2!P$425</f>
        <v>0.3828844687500001</v>
      </c>
      <c r="Q243" s="543">
        <f ca="1" xml:space="preserve"> Stage2!Q$425</f>
        <v>0.67004782031250021</v>
      </c>
      <c r="R243" s="543">
        <f ca="1" xml:space="preserve"> Stage2!R$425</f>
        <v>0.70355021132812523</v>
      </c>
      <c r="S243" s="543">
        <f ca="1" xml:space="preserve"> Stage2!S$425</f>
        <v>0.73872772189453151</v>
      </c>
      <c r="T243" s="543">
        <f ca="1" xml:space="preserve"> Stage2!T$425</f>
        <v>46.870342651511876</v>
      </c>
      <c r="U243" s="543">
        <f ca="1" xml:space="preserve"> Stage2!U$425</f>
        <v>114.99755101977198</v>
      </c>
      <c r="V243" s="543">
        <f ca="1" xml:space="preserve"> Stage2!V$425</f>
        <v>117.32193545956903</v>
      </c>
      <c r="W243" s="543">
        <f ca="1" xml:space="preserve"> Stage2!W$425</f>
        <v>119.69402925913215</v>
      </c>
      <c r="X243" s="543">
        <f ca="1" xml:space="preserve"> Stage2!X$425</f>
        <v>122.11484768920511</v>
      </c>
      <c r="Y243" s="543">
        <f ca="1" xml:space="preserve"> Stage2!Y$425</f>
        <v>124.5854293801241</v>
      </c>
      <c r="Z243" s="543">
        <f ca="1" xml:space="preserve"> Stage2!Z$425</f>
        <v>135.9393453150708</v>
      </c>
      <c r="AA243" s="543">
        <f ca="1" xml:space="preserve"> Stage2!AA$425</f>
        <v>195.08734044470293</v>
      </c>
      <c r="AB243" s="543">
        <f ca="1" xml:space="preserve"> Stage2!AB$425</f>
        <v>201.47004662230415</v>
      </c>
      <c r="AC243" s="543">
        <f ca="1" xml:space="preserve"> Stage2!AC$425</f>
        <v>250.84155863854056</v>
      </c>
      <c r="AD243" s="543">
        <f ca="1" xml:space="preserve"> Stage2!AD$425</f>
        <v>351.13361718981037</v>
      </c>
      <c r="AE243" s="543">
        <f ca="1" xml:space="preserve"> Stage2!AE$425</f>
        <v>363.32964972595954</v>
      </c>
      <c r="AF243" s="543">
        <f ca="1" xml:space="preserve"> Stage2!AF$425</f>
        <v>375.92181926968743</v>
      </c>
      <c r="AG243" s="543">
        <f ca="1" xml:space="preserve"> Stage2!AG$425</f>
        <v>461.95657913832872</v>
      </c>
      <c r="AH243" s="543">
        <f ca="1" xml:space="preserve"> Stage2!AH$425</f>
        <v>491.49119539847584</v>
      </c>
      <c r="AI243" s="543">
        <f ca="1" xml:space="preserve"> Stage2!AI$425</f>
        <v>473.72097998564368</v>
      </c>
      <c r="AJ243" s="543">
        <f ca="1" xml:space="preserve"> Stage2!AJ$425</f>
        <v>489.95673281464843</v>
      </c>
      <c r="AK243" s="543">
        <f ca="1" xml:space="preserve"> Stage2!AK$425</f>
        <v>506.74872771696425</v>
      </c>
      <c r="AL243" s="543">
        <f ca="1" xml:space="preserve"> Stage2!AL$425</f>
        <v>524.11793032778667</v>
      </c>
      <c r="AM243" s="543">
        <f ca="1" xml:space="preserve"> Stage2!AM$425</f>
        <v>542.08726477952075</v>
      </c>
      <c r="AN243" s="543">
        <f ca="1" xml:space="preserve"> Stage2!AN$425</f>
        <v>560.68231830287209</v>
      </c>
      <c r="AO243" s="543">
        <f ca="1" xml:space="preserve"> Stage2!AO$425</f>
        <v>574.28512846128569</v>
      </c>
      <c r="AP243" s="543">
        <f ca="1" xml:space="preserve"> Stage2!AP$425</f>
        <v>586.79390437356733</v>
      </c>
      <c r="AQ243" s="543">
        <f ca="1" xml:space="preserve"> Stage2!AQ$425</f>
        <v>599.63886331141555</v>
      </c>
      <c r="AR243" s="543">
        <f ca="1" xml:space="preserve"> Stage2!AR$425</f>
        <v>612.86083406402895</v>
      </c>
      <c r="AS243" s="543">
        <f ca="1" xml:space="preserve"> Stage2!AS$425</f>
        <v>626.52741924299869</v>
      </c>
      <c r="AT243" s="543">
        <f ca="1" xml:space="preserve"> Stage2!AT$425</f>
        <v>640.7684358791231</v>
      </c>
      <c r="AU243" s="543">
        <f ca="1" xml:space="preserve"> Stage2!AU$425</f>
        <v>655.899788544751</v>
      </c>
      <c r="AV243" s="543">
        <f ca="1" xml:space="preserve"> Stage2!AV$425</f>
        <v>673.16578596411091</v>
      </c>
      <c r="AW243" s="543">
        <f ca="1" xml:space="preserve"> Stage2!AW$425</f>
        <v>716.2724991583633</v>
      </c>
      <c r="AX243" s="543">
        <f ca="1" xml:space="preserve"> Stage2!AX$425</f>
        <v>6.5264432718467154</v>
      </c>
      <c r="AY243" s="543">
        <f ca="1" xml:space="preserve"> Stage2!AY$425</f>
        <v>0</v>
      </c>
      <c r="AZ243" s="543">
        <f ca="1" xml:space="preserve"> Stage2!AZ$425</f>
        <v>0</v>
      </c>
      <c r="BA243" s="543">
        <f ca="1" xml:space="preserve"> Stage2!BA$425</f>
        <v>0</v>
      </c>
      <c r="BB243" s="543">
        <f ca="1" xml:space="preserve"> Stage2!BB$425</f>
        <v>0</v>
      </c>
      <c r="BC243" s="543">
        <f ca="1" xml:space="preserve"> Stage2!BC$425</f>
        <v>0</v>
      </c>
      <c r="BD243" s="543">
        <f ca="1" xml:space="preserve"> Stage2!BD$425</f>
        <v>0</v>
      </c>
      <c r="BE243" s="543">
        <f ca="1" xml:space="preserve"> Stage2!BE$425</f>
        <v>0</v>
      </c>
      <c r="BF243" s="543">
        <f ca="1" xml:space="preserve"> Stage2!BF$425</f>
        <v>0</v>
      </c>
      <c r="BG243" s="543">
        <f ca="1" xml:space="preserve"> Stage2!BG$425</f>
        <v>0</v>
      </c>
      <c r="BH243" s="543">
        <f ca="1" xml:space="preserve"> Stage2!BH$425</f>
        <v>0</v>
      </c>
    </row>
    <row r="244" spans="1:60" s="244" customFormat="1" ht="12.9" customHeight="1" x14ac:dyDescent="0.3">
      <c r="A244" s="488"/>
      <c r="B244" s="797"/>
      <c r="C244" s="798"/>
      <c r="D244" s="488"/>
      <c r="E244" s="619" t="str">
        <f>'Time&amp;Esc'!E$93</f>
        <v>Inflation index - full cycle</v>
      </c>
      <c r="F244" s="619">
        <f>'Time&amp;Esc'!F$93</f>
        <v>0</v>
      </c>
      <c r="G244" s="619" t="str">
        <f>'Time&amp;Esc'!G$93</f>
        <v>index</v>
      </c>
      <c r="H244" s="619" t="str">
        <f>'Time&amp;Esc'!H$93</f>
        <v>assumes begginning of period cash flows</v>
      </c>
      <c r="I244" s="619">
        <f>'Time&amp;Esc'!I$93</f>
        <v>0</v>
      </c>
      <c r="J244" s="619">
        <f>'Time&amp;Esc'!J$93</f>
        <v>0</v>
      </c>
      <c r="K244" s="619">
        <f>'Time&amp;Esc'!K$93</f>
        <v>1</v>
      </c>
      <c r="L244" s="619">
        <f>'Time&amp;Esc'!L$93</f>
        <v>1.02</v>
      </c>
      <c r="M244" s="619">
        <f>'Time&amp;Esc'!M$93</f>
        <v>1.0404</v>
      </c>
      <c r="N244" s="619">
        <f>'Time&amp;Esc'!N$93</f>
        <v>1.0612079999999999</v>
      </c>
      <c r="O244" s="619">
        <f>'Time&amp;Esc'!O$93</f>
        <v>1.08243216</v>
      </c>
      <c r="P244" s="619">
        <f>'Time&amp;Esc'!P$93</f>
        <v>1.1040808032</v>
      </c>
      <c r="Q244" s="619">
        <f>'Time&amp;Esc'!Q$93</f>
        <v>1.1261624192640001</v>
      </c>
      <c r="R244" s="619">
        <f>'Time&amp;Esc'!R$93</f>
        <v>1.14868566764928</v>
      </c>
      <c r="S244" s="619">
        <f>'Time&amp;Esc'!S$93</f>
        <v>1.1716593810022657</v>
      </c>
      <c r="T244" s="619">
        <f>'Time&amp;Esc'!T$93</f>
        <v>1.1950925686223111</v>
      </c>
      <c r="U244" s="619">
        <f>'Time&amp;Esc'!U$93</f>
        <v>1.2189944199947573</v>
      </c>
      <c r="V244" s="619">
        <f>'Time&amp;Esc'!V$93</f>
        <v>1.2433743083946525</v>
      </c>
      <c r="W244" s="619">
        <f>'Time&amp;Esc'!W$93</f>
        <v>1.2682417945625455</v>
      </c>
      <c r="X244" s="619">
        <f>'Time&amp;Esc'!X$93</f>
        <v>1.2936066304537963</v>
      </c>
      <c r="Y244" s="619">
        <f>'Time&amp;Esc'!Y$93</f>
        <v>1.3194787630628724</v>
      </c>
      <c r="Z244" s="619">
        <f>'Time&amp;Esc'!Z$93</f>
        <v>1.3458683383241299</v>
      </c>
      <c r="AA244" s="619">
        <f>'Time&amp;Esc'!AA$93</f>
        <v>1.3727857050906125</v>
      </c>
      <c r="AB244" s="619">
        <f>'Time&amp;Esc'!AB$93</f>
        <v>1.4002414191924248</v>
      </c>
      <c r="AC244" s="619">
        <f>'Time&amp;Esc'!AC$93</f>
        <v>1.4282462475762734</v>
      </c>
      <c r="AD244" s="619">
        <f>'Time&amp;Esc'!AD$93</f>
        <v>1.4568111725277988</v>
      </c>
      <c r="AE244" s="619">
        <f>'Time&amp;Esc'!AE$93</f>
        <v>1.4859473959783549</v>
      </c>
      <c r="AF244" s="619">
        <f>'Time&amp;Esc'!AF$93</f>
        <v>1.5156663438979221</v>
      </c>
      <c r="AG244" s="619">
        <f>'Time&amp;Esc'!AG$93</f>
        <v>1.5459796707758806</v>
      </c>
      <c r="AH244" s="619">
        <f>'Time&amp;Esc'!AH$93</f>
        <v>1.5768992641913981</v>
      </c>
      <c r="AI244" s="619">
        <f>'Time&amp;Esc'!AI$93</f>
        <v>1.6084372494752261</v>
      </c>
      <c r="AJ244" s="619">
        <f>'Time&amp;Esc'!AJ$93</f>
        <v>1.6406059944647307</v>
      </c>
      <c r="AK244" s="619">
        <f>'Time&amp;Esc'!AK$93</f>
        <v>1.6734181143540252</v>
      </c>
      <c r="AL244" s="619">
        <f>'Time&amp;Esc'!AL$93</f>
        <v>1.7068864766411058</v>
      </c>
      <c r="AM244" s="619">
        <f>'Time&amp;Esc'!AM$93</f>
        <v>1.7410242061739281</v>
      </c>
      <c r="AN244" s="619">
        <f>'Time&amp;Esc'!AN$93</f>
        <v>1.7758446902974065</v>
      </c>
      <c r="AO244" s="619">
        <f>'Time&amp;Esc'!AO$93</f>
        <v>1.8113615841033548</v>
      </c>
      <c r="AP244" s="619">
        <f>'Time&amp;Esc'!AP$93</f>
        <v>1.8475888157854219</v>
      </c>
      <c r="AQ244" s="619">
        <f>'Time&amp;Esc'!AQ$93</f>
        <v>1.8845405921011305</v>
      </c>
      <c r="AR244" s="619">
        <f>'Time&amp;Esc'!AR$93</f>
        <v>1.9222314039431532</v>
      </c>
      <c r="AS244" s="619">
        <f>'Time&amp;Esc'!AS$93</f>
        <v>1.9606760320220162</v>
      </c>
      <c r="AT244" s="619">
        <f>'Time&amp;Esc'!AT$93</f>
        <v>1.9998895526624565</v>
      </c>
      <c r="AU244" s="619">
        <f>'Time&amp;Esc'!AU$93</f>
        <v>2.0398873437157055</v>
      </c>
      <c r="AV244" s="619">
        <f>'Time&amp;Esc'!AV$93</f>
        <v>2.0806850905900198</v>
      </c>
      <c r="AW244" s="619">
        <f>'Time&amp;Esc'!AW$93</f>
        <v>2.1222987924018204</v>
      </c>
      <c r="AX244" s="619">
        <f>'Time&amp;Esc'!AX$93</f>
        <v>2.1647447682498568</v>
      </c>
      <c r="AY244" s="619">
        <f>'Time&amp;Esc'!AY$93</f>
        <v>2.208039663614854</v>
      </c>
      <c r="AZ244" s="619">
        <f>'Time&amp;Esc'!AZ$93</f>
        <v>2.252200456887151</v>
      </c>
      <c r="BA244" s="619">
        <f>'Time&amp;Esc'!BA$93</f>
        <v>2.2972444660248938</v>
      </c>
      <c r="BB244" s="619">
        <f>'Time&amp;Esc'!BB$93</f>
        <v>2.343189355345392</v>
      </c>
      <c r="BC244" s="619">
        <f>'Time&amp;Esc'!BC$93</f>
        <v>2.3900531424522997</v>
      </c>
      <c r="BD244" s="619">
        <f>'Time&amp;Esc'!BD$93</f>
        <v>2.4378542053013459</v>
      </c>
      <c r="BE244" s="619">
        <f>'Time&amp;Esc'!BE$93</f>
        <v>2.4866112894073726</v>
      </c>
      <c r="BF244" s="619">
        <f>'Time&amp;Esc'!BF$93</f>
        <v>2.53634351519552</v>
      </c>
      <c r="BG244" s="619">
        <f>'Time&amp;Esc'!BG$93</f>
        <v>2.5870703854994304</v>
      </c>
      <c r="BH244" s="619">
        <f>'Time&amp;Esc'!BH$93</f>
        <v>2.6388117932094191</v>
      </c>
    </row>
    <row r="245" spans="1:60" s="242" customFormat="1" ht="12.9" customHeight="1" x14ac:dyDescent="0.3">
      <c r="A245" s="516"/>
      <c r="B245" s="679"/>
      <c r="C245" s="685"/>
      <c r="D245" s="615"/>
      <c r="E245" s="543" t="str">
        <f>'Time&amp;Esc'!E$82</f>
        <v>FID point forward</v>
      </c>
      <c r="F245" s="543">
        <f>'Time&amp;Esc'!F$82</f>
        <v>0</v>
      </c>
      <c r="G245" s="543" t="str">
        <f>'Time&amp;Esc'!G$82</f>
        <v>flag</v>
      </c>
      <c r="H245" s="543">
        <f>'Time&amp;Esc'!H$82</f>
        <v>0</v>
      </c>
      <c r="I245" s="543">
        <f>'Time&amp;Esc'!I$82</f>
        <v>34</v>
      </c>
      <c r="J245" s="543">
        <f>'Time&amp;Esc'!J$82</f>
        <v>0</v>
      </c>
      <c r="K245" s="543">
        <f>'Time&amp;Esc'!K$82</f>
        <v>0</v>
      </c>
      <c r="L245" s="543">
        <f>'Time&amp;Esc'!L$82</f>
        <v>0</v>
      </c>
      <c r="M245" s="543">
        <f>'Time&amp;Esc'!M$82</f>
        <v>0</v>
      </c>
      <c r="N245" s="543">
        <f>'Time&amp;Esc'!N$82</f>
        <v>0</v>
      </c>
      <c r="O245" s="543">
        <f>'Time&amp;Esc'!O$82</f>
        <v>0</v>
      </c>
      <c r="P245" s="543">
        <f>'Time&amp;Esc'!P$82</f>
        <v>0</v>
      </c>
      <c r="Q245" s="543">
        <f>'Time&amp;Esc'!Q$82</f>
        <v>1</v>
      </c>
      <c r="R245" s="543">
        <f>'Time&amp;Esc'!R$82</f>
        <v>1</v>
      </c>
      <c r="S245" s="543">
        <f>'Time&amp;Esc'!S$82</f>
        <v>1</v>
      </c>
      <c r="T245" s="543">
        <f>'Time&amp;Esc'!T$82</f>
        <v>1</v>
      </c>
      <c r="U245" s="543">
        <f>'Time&amp;Esc'!U$82</f>
        <v>1</v>
      </c>
      <c r="V245" s="543">
        <f>'Time&amp;Esc'!V$82</f>
        <v>1</v>
      </c>
      <c r="W245" s="543">
        <f>'Time&amp;Esc'!W$82</f>
        <v>1</v>
      </c>
      <c r="X245" s="543">
        <f>'Time&amp;Esc'!X$82</f>
        <v>1</v>
      </c>
      <c r="Y245" s="543">
        <f>'Time&amp;Esc'!Y$82</f>
        <v>1</v>
      </c>
      <c r="Z245" s="543">
        <f>'Time&amp;Esc'!Z$82</f>
        <v>1</v>
      </c>
      <c r="AA245" s="543">
        <f>'Time&amp;Esc'!AA$82</f>
        <v>1</v>
      </c>
      <c r="AB245" s="543">
        <f>'Time&amp;Esc'!AB$82</f>
        <v>1</v>
      </c>
      <c r="AC245" s="543">
        <f>'Time&amp;Esc'!AC$82</f>
        <v>1</v>
      </c>
      <c r="AD245" s="543">
        <f>'Time&amp;Esc'!AD$82</f>
        <v>1</v>
      </c>
      <c r="AE245" s="543">
        <f>'Time&amp;Esc'!AE$82</f>
        <v>1</v>
      </c>
      <c r="AF245" s="543">
        <f>'Time&amp;Esc'!AF$82</f>
        <v>1</v>
      </c>
      <c r="AG245" s="543">
        <f>'Time&amp;Esc'!AG$82</f>
        <v>1</v>
      </c>
      <c r="AH245" s="543">
        <f>'Time&amp;Esc'!AH$82</f>
        <v>1</v>
      </c>
      <c r="AI245" s="543">
        <f>'Time&amp;Esc'!AI$82</f>
        <v>1</v>
      </c>
      <c r="AJ245" s="543">
        <f>'Time&amp;Esc'!AJ$82</f>
        <v>1</v>
      </c>
      <c r="AK245" s="543">
        <f>'Time&amp;Esc'!AK$82</f>
        <v>1</v>
      </c>
      <c r="AL245" s="543">
        <f>'Time&amp;Esc'!AL$82</f>
        <v>1</v>
      </c>
      <c r="AM245" s="543">
        <f>'Time&amp;Esc'!AM$82</f>
        <v>1</v>
      </c>
      <c r="AN245" s="543">
        <f>'Time&amp;Esc'!AN$82</f>
        <v>1</v>
      </c>
      <c r="AO245" s="543">
        <f>'Time&amp;Esc'!AO$82</f>
        <v>1</v>
      </c>
      <c r="AP245" s="543">
        <f>'Time&amp;Esc'!AP$82</f>
        <v>1</v>
      </c>
      <c r="AQ245" s="543">
        <f>'Time&amp;Esc'!AQ$82</f>
        <v>1</v>
      </c>
      <c r="AR245" s="543">
        <f>'Time&amp;Esc'!AR$82</f>
        <v>1</v>
      </c>
      <c r="AS245" s="543">
        <f>'Time&amp;Esc'!AS$82</f>
        <v>1</v>
      </c>
      <c r="AT245" s="543">
        <f>'Time&amp;Esc'!AT$82</f>
        <v>1</v>
      </c>
      <c r="AU245" s="543">
        <f>'Time&amp;Esc'!AU$82</f>
        <v>1</v>
      </c>
      <c r="AV245" s="543">
        <f>'Time&amp;Esc'!AV$82</f>
        <v>1</v>
      </c>
      <c r="AW245" s="543">
        <f>'Time&amp;Esc'!AW$82</f>
        <v>1</v>
      </c>
      <c r="AX245" s="543">
        <f>'Time&amp;Esc'!AX$82</f>
        <v>1</v>
      </c>
      <c r="AY245" s="543">
        <f>'Time&amp;Esc'!AY$82</f>
        <v>0</v>
      </c>
      <c r="AZ245" s="543">
        <f>'Time&amp;Esc'!AZ$82</f>
        <v>0</v>
      </c>
      <c r="BA245" s="543">
        <f>'Time&amp;Esc'!BA$82</f>
        <v>0</v>
      </c>
      <c r="BB245" s="543">
        <f>'Time&amp;Esc'!BB$82</f>
        <v>0</v>
      </c>
      <c r="BC245" s="543">
        <f>'Time&amp;Esc'!BC$82</f>
        <v>0</v>
      </c>
      <c r="BD245" s="543">
        <f>'Time&amp;Esc'!BD$82</f>
        <v>0</v>
      </c>
      <c r="BE245" s="543">
        <f>'Time&amp;Esc'!BE$82</f>
        <v>0</v>
      </c>
      <c r="BF245" s="543">
        <f>'Time&amp;Esc'!BF$82</f>
        <v>0</v>
      </c>
      <c r="BG245" s="543">
        <f>'Time&amp;Esc'!BG$82</f>
        <v>0</v>
      </c>
      <c r="BH245" s="543">
        <f>'Time&amp;Esc'!BH$82</f>
        <v>0</v>
      </c>
    </row>
    <row r="246" spans="1:60" s="242" customFormat="1" ht="12.9" customHeight="1" x14ac:dyDescent="0.3">
      <c r="A246" s="343"/>
      <c r="B246" s="471"/>
      <c r="C246" s="561"/>
      <c r="D246" s="627"/>
      <c r="E246" s="343" t="str">
        <f xml:space="preserve"> E243 &amp; ", " &amp; D242</f>
        <v>Govt. revenue  - pre EMV test, FID Forward</v>
      </c>
      <c r="F246" s="343"/>
      <c r="G246" s="343" t="str">
        <f xml:space="preserve"> G243 &amp; " real"</f>
        <v>$ mn real</v>
      </c>
      <c r="H246" s="343"/>
      <c r="I246" s="343">
        <f ca="1" xml:space="preserve"> SUM(K246:BH246)</f>
        <v>7146.9634720622034</v>
      </c>
      <c r="J246" s="343"/>
      <c r="K246" s="343">
        <f t="shared" ref="K246:AP246" ca="1" si="77" xml:space="preserve"> K243 / K244 * K245</f>
        <v>0</v>
      </c>
      <c r="L246" s="343">
        <f t="shared" ca="1" si="77"/>
        <v>0</v>
      </c>
      <c r="M246" s="343">
        <f t="shared" ca="1" si="77"/>
        <v>0</v>
      </c>
      <c r="N246" s="343">
        <f t="shared" ca="1" si="77"/>
        <v>0</v>
      </c>
      <c r="O246" s="343">
        <f t="shared" ca="1" si="77"/>
        <v>0</v>
      </c>
      <c r="P246" s="343">
        <f t="shared" ca="1" si="77"/>
        <v>0</v>
      </c>
      <c r="Q246" s="343">
        <f t="shared" ca="1" si="77"/>
        <v>0.59498328913373599</v>
      </c>
      <c r="R246" s="343">
        <f t="shared" ca="1" si="77"/>
        <v>0.61248279763766944</v>
      </c>
      <c r="S246" s="343">
        <f t="shared" ca="1" si="77"/>
        <v>0.63049699756818911</v>
      </c>
      <c r="T246" s="343">
        <f t="shared" ca="1" si="77"/>
        <v>39.219006026908417</v>
      </c>
      <c r="U246" s="343">
        <f t="shared" ca="1" si="77"/>
        <v>94.338045468876359</v>
      </c>
      <c r="V246" s="343">
        <f t="shared" ca="1" si="77"/>
        <v>94.357696365019734</v>
      </c>
      <c r="W246" s="343">
        <f t="shared" ca="1" si="77"/>
        <v>94.377925228696782</v>
      </c>
      <c r="X246" s="343">
        <f t="shared" ca="1" si="77"/>
        <v>94.398749058952561</v>
      </c>
      <c r="Y246" s="343">
        <f t="shared" ca="1" si="77"/>
        <v>94.420185354804133</v>
      </c>
      <c r="Z246" s="343">
        <f t="shared" ca="1" si="77"/>
        <v>101.00493595409336</v>
      </c>
      <c r="AA246" s="343">
        <f t="shared" ca="1" si="77"/>
        <v>142.11055645558747</v>
      </c>
      <c r="AB246" s="343">
        <f t="shared" ca="1" si="77"/>
        <v>143.88236475571475</v>
      </c>
      <c r="AC246" s="343">
        <f t="shared" ca="1" si="77"/>
        <v>175.62906891176323</v>
      </c>
      <c r="AD246" s="343">
        <f t="shared" ca="1" si="77"/>
        <v>241.02891562846665</v>
      </c>
      <c r="AE246" s="343">
        <f t="shared" ca="1" si="77"/>
        <v>244.51043873376256</v>
      </c>
      <c r="AF246" s="343">
        <f t="shared" ca="1" si="77"/>
        <v>248.02412535130173</v>
      </c>
      <c r="AG246" s="343">
        <f t="shared" ca="1" si="77"/>
        <v>298.81154834751908</v>
      </c>
      <c r="AH246" s="343">
        <f t="shared" ca="1" si="77"/>
        <v>311.68205005822142</v>
      </c>
      <c r="AI246" s="343">
        <f t="shared" ca="1" si="77"/>
        <v>294.52251254452193</v>
      </c>
      <c r="AJ246" s="343">
        <f t="shared" ca="1" si="77"/>
        <v>298.64375387370404</v>
      </c>
      <c r="AK246" s="343">
        <f t="shared" ca="1" si="77"/>
        <v>302.82254229845</v>
      </c>
      <c r="AL246" s="343">
        <f t="shared" ca="1" si="77"/>
        <v>307.0608019340404</v>
      </c>
      <c r="AM246" s="343">
        <f t="shared" ca="1" si="77"/>
        <v>311.36113033764809</v>
      </c>
      <c r="AN246" s="343">
        <f t="shared" ca="1" si="77"/>
        <v>315.72711361880005</v>
      </c>
      <c r="AO246" s="343">
        <f t="shared" ca="1" si="77"/>
        <v>317.04610139756471</v>
      </c>
      <c r="AP246" s="343">
        <f t="shared" ca="1" si="77"/>
        <v>317.59983572108683</v>
      </c>
      <c r="AQ246" s="343">
        <f t="shared" ref="AQ246:BH246" ca="1" si="78" xml:space="preserve"> AQ243 / AQ244 * AQ245</f>
        <v>318.18835095659063</v>
      </c>
      <c r="AR246" s="343">
        <f t="shared" ca="1" si="78"/>
        <v>318.82781272163282</v>
      </c>
      <c r="AS246" s="343">
        <f t="shared" ca="1" si="78"/>
        <v>319.54663035120097</v>
      </c>
      <c r="AT246" s="343">
        <f t="shared" ca="1" si="78"/>
        <v>320.4019117086076</v>
      </c>
      <c r="AU246" s="343">
        <f t="shared" ca="1" si="78"/>
        <v>321.53726065578371</v>
      </c>
      <c r="AV246" s="343">
        <f t="shared" ca="1" si="78"/>
        <v>323.5308355928197</v>
      </c>
      <c r="AW246" s="343">
        <f t="shared" ca="1" si="78"/>
        <v>337.49842469059348</v>
      </c>
      <c r="AX246" s="343">
        <f t="shared" ca="1" si="78"/>
        <v>3.0148788751309397</v>
      </c>
      <c r="AY246" s="343">
        <f t="shared" ca="1" si="78"/>
        <v>0</v>
      </c>
      <c r="AZ246" s="343">
        <f t="shared" ca="1" si="78"/>
        <v>0</v>
      </c>
      <c r="BA246" s="343">
        <f t="shared" ca="1" si="78"/>
        <v>0</v>
      </c>
      <c r="BB246" s="343">
        <f t="shared" ca="1" si="78"/>
        <v>0</v>
      </c>
      <c r="BC246" s="343">
        <f t="shared" ca="1" si="78"/>
        <v>0</v>
      </c>
      <c r="BD246" s="343">
        <f t="shared" ca="1" si="78"/>
        <v>0</v>
      </c>
      <c r="BE246" s="343">
        <f t="shared" ca="1" si="78"/>
        <v>0</v>
      </c>
      <c r="BF246" s="343">
        <f t="shared" ca="1" si="78"/>
        <v>0</v>
      </c>
      <c r="BG246" s="343">
        <f t="shared" ca="1" si="78"/>
        <v>0</v>
      </c>
      <c r="BH246" s="343">
        <f t="shared" ca="1" si="78"/>
        <v>0</v>
      </c>
    </row>
    <row r="247" spans="1:60" s="242" customFormat="1" ht="12.9" customHeight="1" x14ac:dyDescent="0.3">
      <c r="A247" s="343"/>
      <c r="B247" s="471"/>
      <c r="C247" s="561"/>
      <c r="D247" s="627"/>
      <c r="E247" s="343" t="str">
        <f xml:space="preserve"> "Total " &amp; E246</f>
        <v>Total Govt. revenue  - pre EMV test, FID Forward</v>
      </c>
      <c r="F247" s="343">
        <f ca="1" xml:space="preserve"> SUM(K246:BH246)</f>
        <v>7146.9634720622034</v>
      </c>
      <c r="G247" s="343" t="str">
        <f>G246</f>
        <v>$ mn real</v>
      </c>
      <c r="H247" s="343"/>
      <c r="I247" s="343"/>
      <c r="J247" s="343"/>
      <c r="K247" s="343"/>
      <c r="L247" s="343"/>
      <c r="M247" s="343"/>
      <c r="N247" s="343"/>
      <c r="O247" s="343"/>
      <c r="P247" s="343"/>
      <c r="Q247" s="343"/>
      <c r="R247" s="343"/>
      <c r="S247" s="343"/>
      <c r="T247" s="343"/>
      <c r="U247" s="343"/>
      <c r="V247" s="343"/>
      <c r="W247" s="343"/>
      <c r="X247" s="343"/>
      <c r="Y247" s="343"/>
      <c r="Z247" s="343"/>
      <c r="AA247" s="343"/>
      <c r="AB247" s="343"/>
      <c r="AC247" s="343"/>
      <c r="AD247" s="343"/>
      <c r="AE247" s="343"/>
      <c r="AF247" s="343"/>
      <c r="AG247" s="343"/>
      <c r="AH247" s="343"/>
      <c r="AI247" s="343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/>
      <c r="BB247" s="343"/>
      <c r="BC247" s="343"/>
      <c r="BD247" s="343"/>
      <c r="BE247" s="343"/>
      <c r="BF247" s="343"/>
      <c r="BG247" s="343"/>
      <c r="BH247" s="343"/>
    </row>
    <row r="248" spans="1:60" s="242" customFormat="1" ht="12.75" customHeight="1" x14ac:dyDescent="0.3">
      <c r="A248" s="516"/>
      <c r="B248" s="472"/>
      <c r="C248" s="473"/>
      <c r="D248" s="516"/>
      <c r="E248" s="516"/>
      <c r="F248" s="516"/>
      <c r="G248" s="516"/>
      <c r="H248" s="516"/>
      <c r="I248" s="516"/>
      <c r="J248" s="516"/>
      <c r="K248" s="516"/>
      <c r="L248" s="516"/>
      <c r="M248" s="516"/>
      <c r="N248" s="516"/>
      <c r="O248" s="516"/>
      <c r="P248" s="516"/>
      <c r="Q248" s="516"/>
      <c r="R248" s="516"/>
      <c r="S248" s="516"/>
      <c r="T248" s="516"/>
      <c r="U248" s="516"/>
      <c r="V248" s="516"/>
      <c r="W248" s="516"/>
      <c r="X248" s="516"/>
      <c r="Y248" s="516"/>
      <c r="Z248" s="516"/>
      <c r="AA248" s="516"/>
      <c r="AB248" s="516"/>
      <c r="AC248" s="516"/>
      <c r="AD248" s="516"/>
      <c r="AE248" s="516"/>
      <c r="AF248" s="516"/>
      <c r="AG248" s="516"/>
      <c r="AH248" s="516"/>
      <c r="AI248" s="516"/>
      <c r="AJ248" s="516"/>
      <c r="AK248" s="516"/>
      <c r="AL248" s="516"/>
      <c r="AM248" s="516"/>
      <c r="AN248" s="516"/>
      <c r="AO248" s="516"/>
      <c r="AP248" s="516"/>
      <c r="AQ248" s="516"/>
      <c r="AR248" s="516"/>
      <c r="AS248" s="516"/>
      <c r="AT248" s="516"/>
      <c r="AU248" s="516"/>
      <c r="AV248" s="516"/>
      <c r="AW248" s="516"/>
      <c r="AX248" s="516"/>
      <c r="AY248" s="516"/>
      <c r="AZ248" s="516"/>
      <c r="BA248" s="516"/>
      <c r="BB248" s="516"/>
      <c r="BC248" s="516"/>
      <c r="BD248" s="516"/>
      <c r="BE248" s="516"/>
      <c r="BF248" s="516"/>
      <c r="BG248" s="516"/>
      <c r="BH248" s="516"/>
    </row>
    <row r="249" spans="1:60" s="242" customFormat="1" ht="12.75" customHeight="1" x14ac:dyDescent="0.3">
      <c r="A249" s="516"/>
      <c r="B249" s="472"/>
      <c r="C249" s="473" t="s">
        <v>860</v>
      </c>
      <c r="D249" s="516"/>
      <c r="E249" s="516"/>
      <c r="F249" s="516"/>
      <c r="G249" s="516"/>
      <c r="H249" s="516"/>
      <c r="I249" s="516"/>
      <c r="J249" s="516"/>
      <c r="K249" s="516"/>
      <c r="L249" s="516"/>
      <c r="M249" s="516"/>
      <c r="N249" s="516"/>
      <c r="O249" s="516"/>
      <c r="P249" s="516"/>
      <c r="Q249" s="516"/>
      <c r="R249" s="516"/>
      <c r="S249" s="516"/>
      <c r="T249" s="516"/>
      <c r="U249" s="516"/>
      <c r="V249" s="516"/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516"/>
      <c r="AH249" s="516"/>
      <c r="AI249" s="516"/>
      <c r="AJ249" s="516"/>
      <c r="AK249" s="516"/>
      <c r="AL249" s="516"/>
      <c r="AM249" s="516"/>
      <c r="AN249" s="516"/>
      <c r="AO249" s="516"/>
      <c r="AP249" s="516"/>
      <c r="AQ249" s="516"/>
      <c r="AR249" s="516"/>
      <c r="AS249" s="516"/>
      <c r="AT249" s="516"/>
      <c r="AU249" s="516"/>
      <c r="AV249" s="516"/>
      <c r="AW249" s="516"/>
      <c r="AX249" s="516"/>
      <c r="AY249" s="516"/>
      <c r="AZ249" s="516"/>
      <c r="BA249" s="516"/>
      <c r="BB249" s="516"/>
      <c r="BC249" s="516"/>
      <c r="BD249" s="516"/>
      <c r="BE249" s="516"/>
      <c r="BF249" s="516"/>
      <c r="BG249" s="516"/>
      <c r="BH249" s="516"/>
    </row>
    <row r="250" spans="1:60" s="242" customFormat="1" ht="12.75" customHeight="1" x14ac:dyDescent="0.3">
      <c r="A250" s="516"/>
      <c r="B250" s="472"/>
      <c r="C250" s="473"/>
      <c r="D250" s="516" t="s">
        <v>127</v>
      </c>
      <c r="E250" s="516"/>
      <c r="F250" s="516"/>
      <c r="G250" s="516"/>
      <c r="H250" s="516"/>
      <c r="I250" s="516"/>
      <c r="J250" s="516"/>
      <c r="K250" s="516"/>
      <c r="L250" s="516"/>
      <c r="M250" s="516"/>
      <c r="N250" s="516"/>
      <c r="O250" s="516"/>
      <c r="P250" s="516"/>
      <c r="Q250" s="516"/>
      <c r="R250" s="516"/>
      <c r="S250" s="516"/>
      <c r="T250" s="516"/>
      <c r="U250" s="516"/>
      <c r="V250" s="516"/>
      <c r="W250" s="516"/>
      <c r="X250" s="516"/>
      <c r="Y250" s="516"/>
      <c r="Z250" s="516"/>
      <c r="AA250" s="516"/>
      <c r="AB250" s="516"/>
      <c r="AC250" s="516"/>
      <c r="AD250" s="516"/>
      <c r="AE250" s="516"/>
      <c r="AF250" s="516"/>
      <c r="AG250" s="516"/>
      <c r="AH250" s="516"/>
      <c r="AI250" s="516"/>
      <c r="AJ250" s="516"/>
      <c r="AK250" s="516"/>
      <c r="AL250" s="516"/>
      <c r="AM250" s="516"/>
      <c r="AN250" s="516"/>
      <c r="AO250" s="516"/>
      <c r="AP250" s="516"/>
      <c r="AQ250" s="516"/>
      <c r="AR250" s="516"/>
      <c r="AS250" s="516"/>
      <c r="AT250" s="516"/>
      <c r="AU250" s="516"/>
      <c r="AV250" s="516"/>
      <c r="AW250" s="516"/>
      <c r="AX250" s="516"/>
      <c r="AY250" s="516"/>
      <c r="AZ250" s="516"/>
      <c r="BA250" s="516"/>
      <c r="BB250" s="516"/>
      <c r="BC250" s="516"/>
      <c r="BD250" s="516"/>
      <c r="BE250" s="516"/>
      <c r="BF250" s="516"/>
      <c r="BG250" s="516"/>
      <c r="BH250" s="516"/>
    </row>
    <row r="251" spans="1:60" s="247" customFormat="1" ht="12.75" customHeight="1" x14ac:dyDescent="0.3">
      <c r="A251" s="543"/>
      <c r="B251" s="662"/>
      <c r="C251" s="663"/>
      <c r="D251" s="543"/>
      <c r="E251" s="543" t="str">
        <f xml:space="preserve"> Stage2!E$430</f>
        <v>Cash flow - Contractor</v>
      </c>
      <c r="F251" s="543">
        <f xml:space="preserve"> Stage2!F$430</f>
        <v>0</v>
      </c>
      <c r="G251" s="543" t="str">
        <f xml:space="preserve"> Stage2!G$430</f>
        <v>$ mn</v>
      </c>
      <c r="H251" s="543">
        <f xml:space="preserve"> Stage2!H$430</f>
        <v>0</v>
      </c>
      <c r="I251" s="543">
        <f ca="1" xml:space="preserve"> Stage2!I$430</f>
        <v>10177.572314309808</v>
      </c>
      <c r="J251" s="543">
        <f xml:space="preserve"> Stage2!J$430</f>
        <v>0</v>
      </c>
      <c r="K251" s="543">
        <f ca="1" xml:space="preserve"> Stage2!K$430</f>
        <v>0</v>
      </c>
      <c r="L251" s="543">
        <f ca="1" xml:space="preserve"> Stage2!L$430</f>
        <v>0</v>
      </c>
      <c r="M251" s="543">
        <f ca="1" xml:space="preserve"> Stage2!M$430</f>
        <v>0</v>
      </c>
      <c r="N251" s="543">
        <f ca="1" xml:space="preserve"> Stage2!N$430</f>
        <v>-42.795607499999996</v>
      </c>
      <c r="O251" s="543">
        <f ca="1" xml:space="preserve"> Stage2!O$430</f>
        <v>-86.959224675000002</v>
      </c>
      <c r="P251" s="543">
        <f ca="1" xml:space="preserve"> Stage2!P$430</f>
        <v>-88.709348724750015</v>
      </c>
      <c r="Q251" s="543">
        <f ca="1" xml:space="preserve"> Stage2!Q$430</f>
        <v>-681.77307899117977</v>
      </c>
      <c r="R251" s="543">
        <f ca="1" xml:space="preserve"> Stage2!R$430</f>
        <v>-1042.7911879027549</v>
      </c>
      <c r="S251" s="543">
        <f ca="1" xml:space="preserve"> Stage2!S$430</f>
        <v>-1063.6681181671499</v>
      </c>
      <c r="T251" s="543">
        <f ca="1" xml:space="preserve"> Stage2!T$430</f>
        <v>-549.06019091229359</v>
      </c>
      <c r="U251" s="543">
        <f ca="1" xml:space="preserve"> Stage2!U$430</f>
        <v>577.74478791904892</v>
      </c>
      <c r="V251" s="543">
        <f ca="1" xml:space="preserve"> Stage2!V$430</f>
        <v>589.275250258028</v>
      </c>
      <c r="W251" s="543">
        <f ca="1" xml:space="preserve"> Stage2!W$430</f>
        <v>601.0351001728169</v>
      </c>
      <c r="X251" s="543">
        <f ca="1" xml:space="preserve"> Stage2!X$430</f>
        <v>613.02886433138281</v>
      </c>
      <c r="Y251" s="543">
        <f ca="1" xml:space="preserve"> Stage2!Y$430</f>
        <v>625.26115688087589</v>
      </c>
      <c r="Z251" s="543">
        <f ca="1" xml:space="preserve"> Stage2!Z$430</f>
        <v>628.90417267114913</v>
      </c>
      <c r="AA251" s="543">
        <f ca="1" xml:space="preserve"> Stage2!AA$430</f>
        <v>585.05304790124137</v>
      </c>
      <c r="AB251" s="543">
        <f ca="1" xml:space="preserve"> Stage2!AB$430</f>
        <v>594.27314949055926</v>
      </c>
      <c r="AC251" s="543">
        <f ca="1" xml:space="preserve"> Stage2!AC$430</f>
        <v>560.81650139657995</v>
      </c>
      <c r="AD251" s="543">
        <f ca="1" xml:space="preserve"> Stage2!AD$430</f>
        <v>476.75760404601255</v>
      </c>
      <c r="AE251" s="543">
        <f ca="1" xml:space="preserve"> Stage2!AE$430</f>
        <v>481.11939593457998</v>
      </c>
      <c r="AF251" s="543">
        <f ca="1" xml:space="preserve"> Stage2!AF$430</f>
        <v>485.41620730406282</v>
      </c>
      <c r="AG251" s="543">
        <f ca="1" xml:space="preserve"> Stage2!AG$430</f>
        <v>416.60820796689654</v>
      </c>
      <c r="AH251" s="543">
        <f ca="1" xml:space="preserve"> Stage2!AH$430</f>
        <v>404.64488744885392</v>
      </c>
      <c r="AI251" s="543">
        <f ca="1" xml:space="preserve"> Stage2!AI$430</f>
        <v>370.20009402733751</v>
      </c>
      <c r="AJ251" s="543">
        <f ca="1" xml:space="preserve"> Stage2!AJ$430</f>
        <v>372.26520980505614</v>
      </c>
      <c r="AK251" s="543">
        <f ca="1" xml:space="preserve"> Stage2!AK$430</f>
        <v>374.18416493887923</v>
      </c>
      <c r="AL251" s="543">
        <f ca="1" xml:space="preserve"> Stage2!AL$430</f>
        <v>375.95170267730504</v>
      </c>
      <c r="AM251" s="543">
        <f ca="1" xml:space="preserve"> Stage2!AM$430</f>
        <v>377.56323994069714</v>
      </c>
      <c r="AN251" s="543">
        <f ca="1" xml:space="preserve"> Stage2!AN$430</f>
        <v>379.01526241206386</v>
      </c>
      <c r="AO251" s="543">
        <f ca="1" xml:space="preserve"> Stage2!AO$430</f>
        <v>385.95331969707956</v>
      </c>
      <c r="AP251" s="543">
        <f ca="1" xml:space="preserve"> Stage2!AP$430</f>
        <v>394.51535279981181</v>
      </c>
      <c r="AQ251" s="543">
        <f ca="1" xml:space="preserve"> Stage2!AQ$430</f>
        <v>403.32143579702824</v>
      </c>
      <c r="AR251" s="543">
        <f ca="1" xml:space="preserve"> Stage2!AR$430</f>
        <v>412.40630936732708</v>
      </c>
      <c r="AS251" s="543">
        <f ca="1" xml:space="preserve"> Stage2!AS$430</f>
        <v>421.82823644443579</v>
      </c>
      <c r="AT251" s="543">
        <f ca="1" xml:space="preserve"> Stage2!AT$430</f>
        <v>431.70017831401702</v>
      </c>
      <c r="AU251" s="543">
        <f ca="1" xml:space="preserve"> Stage2!AU$430</f>
        <v>442.29876469947919</v>
      </c>
      <c r="AV251" s="543">
        <f ca="1" xml:space="preserve"> Stage2!AV$430</f>
        <v>454.71730808032413</v>
      </c>
      <c r="AW251" s="543">
        <f ca="1" xml:space="preserve"> Stage2!AW$430</f>
        <v>489.80868157566732</v>
      </c>
      <c r="AX251" s="543">
        <f ca="1" xml:space="preserve"> Stage2!AX$430</f>
        <v>7.6614768843417966</v>
      </c>
      <c r="AY251" s="543">
        <f ca="1" xml:space="preserve"> Stage2!AY$430</f>
        <v>0</v>
      </c>
      <c r="AZ251" s="543">
        <f ca="1" xml:space="preserve"> Stage2!AZ$430</f>
        <v>0</v>
      </c>
      <c r="BA251" s="543">
        <f ca="1" xml:space="preserve"> Stage2!BA$430</f>
        <v>0</v>
      </c>
      <c r="BB251" s="543">
        <f ca="1" xml:space="preserve"> Stage2!BB$430</f>
        <v>0</v>
      </c>
      <c r="BC251" s="543">
        <f ca="1" xml:space="preserve"> Stage2!BC$430</f>
        <v>0</v>
      </c>
      <c r="BD251" s="543">
        <f ca="1" xml:space="preserve"> Stage2!BD$430</f>
        <v>0</v>
      </c>
      <c r="BE251" s="543">
        <f ca="1" xml:space="preserve"> Stage2!BE$430</f>
        <v>0</v>
      </c>
      <c r="BF251" s="543">
        <f ca="1" xml:space="preserve"> Stage2!BF$430</f>
        <v>0</v>
      </c>
      <c r="BG251" s="543">
        <f ca="1" xml:space="preserve"> Stage2!BG$430</f>
        <v>0</v>
      </c>
      <c r="BH251" s="543">
        <f ca="1" xml:space="preserve"> Stage2!BH$430</f>
        <v>0</v>
      </c>
    </row>
    <row r="252" spans="1:60" s="244" customFormat="1" ht="12.9" customHeight="1" x14ac:dyDescent="0.3">
      <c r="A252" s="488"/>
      <c r="B252" s="797"/>
      <c r="C252" s="798"/>
      <c r="D252" s="488"/>
      <c r="E252" s="619" t="str">
        <f>'Time&amp;Esc'!E$93</f>
        <v>Inflation index - full cycle</v>
      </c>
      <c r="F252" s="619">
        <f>'Time&amp;Esc'!F$93</f>
        <v>0</v>
      </c>
      <c r="G252" s="619" t="str">
        <f>'Time&amp;Esc'!G$93</f>
        <v>index</v>
      </c>
      <c r="H252" s="619" t="str">
        <f>'Time&amp;Esc'!H$93</f>
        <v>assumes begginning of period cash flows</v>
      </c>
      <c r="I252" s="619">
        <f>'Time&amp;Esc'!I$93</f>
        <v>0</v>
      </c>
      <c r="J252" s="619">
        <f>'Time&amp;Esc'!J$93</f>
        <v>0</v>
      </c>
      <c r="K252" s="619">
        <f>'Time&amp;Esc'!K$93</f>
        <v>1</v>
      </c>
      <c r="L252" s="619">
        <f>'Time&amp;Esc'!L$93</f>
        <v>1.02</v>
      </c>
      <c r="M252" s="619">
        <f>'Time&amp;Esc'!M$93</f>
        <v>1.0404</v>
      </c>
      <c r="N252" s="619">
        <f>'Time&amp;Esc'!N$93</f>
        <v>1.0612079999999999</v>
      </c>
      <c r="O252" s="619">
        <f>'Time&amp;Esc'!O$93</f>
        <v>1.08243216</v>
      </c>
      <c r="P252" s="619">
        <f>'Time&amp;Esc'!P$93</f>
        <v>1.1040808032</v>
      </c>
      <c r="Q252" s="619">
        <f>'Time&amp;Esc'!Q$93</f>
        <v>1.1261624192640001</v>
      </c>
      <c r="R252" s="619">
        <f>'Time&amp;Esc'!R$93</f>
        <v>1.14868566764928</v>
      </c>
      <c r="S252" s="619">
        <f>'Time&amp;Esc'!S$93</f>
        <v>1.1716593810022657</v>
      </c>
      <c r="T252" s="619">
        <f>'Time&amp;Esc'!T$93</f>
        <v>1.1950925686223111</v>
      </c>
      <c r="U252" s="619">
        <f>'Time&amp;Esc'!U$93</f>
        <v>1.2189944199947573</v>
      </c>
      <c r="V252" s="619">
        <f>'Time&amp;Esc'!V$93</f>
        <v>1.2433743083946525</v>
      </c>
      <c r="W252" s="619">
        <f>'Time&amp;Esc'!W$93</f>
        <v>1.2682417945625455</v>
      </c>
      <c r="X252" s="619">
        <f>'Time&amp;Esc'!X$93</f>
        <v>1.2936066304537963</v>
      </c>
      <c r="Y252" s="619">
        <f>'Time&amp;Esc'!Y$93</f>
        <v>1.3194787630628724</v>
      </c>
      <c r="Z252" s="619">
        <f>'Time&amp;Esc'!Z$93</f>
        <v>1.3458683383241299</v>
      </c>
      <c r="AA252" s="619">
        <f>'Time&amp;Esc'!AA$93</f>
        <v>1.3727857050906125</v>
      </c>
      <c r="AB252" s="619">
        <f>'Time&amp;Esc'!AB$93</f>
        <v>1.4002414191924248</v>
      </c>
      <c r="AC252" s="619">
        <f>'Time&amp;Esc'!AC$93</f>
        <v>1.4282462475762734</v>
      </c>
      <c r="AD252" s="619">
        <f>'Time&amp;Esc'!AD$93</f>
        <v>1.4568111725277988</v>
      </c>
      <c r="AE252" s="619">
        <f>'Time&amp;Esc'!AE$93</f>
        <v>1.4859473959783549</v>
      </c>
      <c r="AF252" s="619">
        <f>'Time&amp;Esc'!AF$93</f>
        <v>1.5156663438979221</v>
      </c>
      <c r="AG252" s="619">
        <f>'Time&amp;Esc'!AG$93</f>
        <v>1.5459796707758806</v>
      </c>
      <c r="AH252" s="619">
        <f>'Time&amp;Esc'!AH$93</f>
        <v>1.5768992641913981</v>
      </c>
      <c r="AI252" s="619">
        <f>'Time&amp;Esc'!AI$93</f>
        <v>1.6084372494752261</v>
      </c>
      <c r="AJ252" s="619">
        <f>'Time&amp;Esc'!AJ$93</f>
        <v>1.6406059944647307</v>
      </c>
      <c r="AK252" s="619">
        <f>'Time&amp;Esc'!AK$93</f>
        <v>1.6734181143540252</v>
      </c>
      <c r="AL252" s="619">
        <f>'Time&amp;Esc'!AL$93</f>
        <v>1.7068864766411058</v>
      </c>
      <c r="AM252" s="619">
        <f>'Time&amp;Esc'!AM$93</f>
        <v>1.7410242061739281</v>
      </c>
      <c r="AN252" s="619">
        <f>'Time&amp;Esc'!AN$93</f>
        <v>1.7758446902974065</v>
      </c>
      <c r="AO252" s="619">
        <f>'Time&amp;Esc'!AO$93</f>
        <v>1.8113615841033548</v>
      </c>
      <c r="AP252" s="619">
        <f>'Time&amp;Esc'!AP$93</f>
        <v>1.8475888157854219</v>
      </c>
      <c r="AQ252" s="619">
        <f>'Time&amp;Esc'!AQ$93</f>
        <v>1.8845405921011305</v>
      </c>
      <c r="AR252" s="619">
        <f>'Time&amp;Esc'!AR$93</f>
        <v>1.9222314039431532</v>
      </c>
      <c r="AS252" s="619">
        <f>'Time&amp;Esc'!AS$93</f>
        <v>1.9606760320220162</v>
      </c>
      <c r="AT252" s="619">
        <f>'Time&amp;Esc'!AT$93</f>
        <v>1.9998895526624565</v>
      </c>
      <c r="AU252" s="619">
        <f>'Time&amp;Esc'!AU$93</f>
        <v>2.0398873437157055</v>
      </c>
      <c r="AV252" s="619">
        <f>'Time&amp;Esc'!AV$93</f>
        <v>2.0806850905900198</v>
      </c>
      <c r="AW252" s="619">
        <f>'Time&amp;Esc'!AW$93</f>
        <v>2.1222987924018204</v>
      </c>
      <c r="AX252" s="619">
        <f>'Time&amp;Esc'!AX$93</f>
        <v>2.1647447682498568</v>
      </c>
      <c r="AY252" s="619">
        <f>'Time&amp;Esc'!AY$93</f>
        <v>2.208039663614854</v>
      </c>
      <c r="AZ252" s="619">
        <f>'Time&amp;Esc'!AZ$93</f>
        <v>2.252200456887151</v>
      </c>
      <c r="BA252" s="619">
        <f>'Time&amp;Esc'!BA$93</f>
        <v>2.2972444660248938</v>
      </c>
      <c r="BB252" s="619">
        <f>'Time&amp;Esc'!BB$93</f>
        <v>2.343189355345392</v>
      </c>
      <c r="BC252" s="619">
        <f>'Time&amp;Esc'!BC$93</f>
        <v>2.3900531424522997</v>
      </c>
      <c r="BD252" s="619">
        <f>'Time&amp;Esc'!BD$93</f>
        <v>2.4378542053013459</v>
      </c>
      <c r="BE252" s="619">
        <f>'Time&amp;Esc'!BE$93</f>
        <v>2.4866112894073726</v>
      </c>
      <c r="BF252" s="619">
        <f>'Time&amp;Esc'!BF$93</f>
        <v>2.53634351519552</v>
      </c>
      <c r="BG252" s="619">
        <f>'Time&amp;Esc'!BG$93</f>
        <v>2.5870703854994304</v>
      </c>
      <c r="BH252" s="619">
        <f>'Time&amp;Esc'!BH$93</f>
        <v>2.6388117932094191</v>
      </c>
    </row>
    <row r="253" spans="1:60" s="243" customFormat="1" ht="12.9" customHeight="1" x14ac:dyDescent="0.3">
      <c r="A253" s="568"/>
      <c r="B253" s="794"/>
      <c r="C253" s="795"/>
      <c r="D253" s="796"/>
      <c r="E253" s="568" t="str">
        <f xml:space="preserve"> E251 &amp; ", " &amp; D250</f>
        <v>Cash flow - Contractor, Full cycle</v>
      </c>
      <c r="F253" s="568"/>
      <c r="G253" s="568" t="str">
        <f xml:space="preserve"> G251 &amp; " real"</f>
        <v>$ mn real</v>
      </c>
      <c r="H253" s="568"/>
      <c r="I253" s="568">
        <f ca="1" xml:space="preserve"> SUM(K253:BH253)</f>
        <v>5783.0945097058884</v>
      </c>
      <c r="J253" s="568"/>
      <c r="K253" s="568">
        <f t="shared" ref="K253:AP253" ca="1" si="79" xml:space="preserve"> K251 / K252</f>
        <v>0</v>
      </c>
      <c r="L253" s="568">
        <f t="shared" ca="1" si="79"/>
        <v>0</v>
      </c>
      <c r="M253" s="568">
        <f t="shared" ca="1" si="79"/>
        <v>0</v>
      </c>
      <c r="N253" s="568">
        <f t="shared" ca="1" si="79"/>
        <v>-40.327256767759003</v>
      </c>
      <c r="O253" s="568">
        <f t="shared" ca="1" si="79"/>
        <v>-80.336881966810751</v>
      </c>
      <c r="P253" s="568">
        <f t="shared" ca="1" si="79"/>
        <v>-80.346790259952243</v>
      </c>
      <c r="Q253" s="568">
        <f t="shared" ca="1" si="79"/>
        <v>-605.39498328913373</v>
      </c>
      <c r="R253" s="568">
        <f t="shared" ca="1" si="79"/>
        <v>-907.81248279763759</v>
      </c>
      <c r="S253" s="568">
        <f t="shared" ca="1" si="79"/>
        <v>-907.83049699756816</v>
      </c>
      <c r="T253" s="568">
        <f t="shared" ca="1" si="79"/>
        <v>-459.42900602690872</v>
      </c>
      <c r="U253" s="568">
        <f t="shared" ca="1" si="79"/>
        <v>473.95195453112387</v>
      </c>
      <c r="V253" s="568">
        <f t="shared" ca="1" si="79"/>
        <v>473.93230363498026</v>
      </c>
      <c r="W253" s="568">
        <f t="shared" ca="1" si="79"/>
        <v>473.91207477130325</v>
      </c>
      <c r="X253" s="568">
        <f t="shared" ca="1" si="79"/>
        <v>473.89125094104742</v>
      </c>
      <c r="Y253" s="568">
        <f t="shared" ca="1" si="79"/>
        <v>473.86981464519607</v>
      </c>
      <c r="Z253" s="568">
        <f t="shared" ca="1" si="79"/>
        <v>467.28506404590672</v>
      </c>
      <c r="AA253" s="568">
        <f t="shared" ca="1" si="79"/>
        <v>426.17944354441261</v>
      </c>
      <c r="AB253" s="568">
        <f t="shared" ca="1" si="79"/>
        <v>424.40763524428547</v>
      </c>
      <c r="AC253" s="568">
        <f t="shared" ca="1" si="79"/>
        <v>392.66093108823685</v>
      </c>
      <c r="AD253" s="568">
        <f t="shared" ca="1" si="79"/>
        <v>327.26108437153346</v>
      </c>
      <c r="AE253" s="568">
        <f t="shared" ca="1" si="79"/>
        <v>323.77956126623758</v>
      </c>
      <c r="AF253" s="568">
        <f t="shared" ca="1" si="79"/>
        <v>320.26587464869834</v>
      </c>
      <c r="AG253" s="568">
        <f t="shared" ca="1" si="79"/>
        <v>269.47845165248094</v>
      </c>
      <c r="AH253" s="568">
        <f t="shared" ca="1" si="79"/>
        <v>256.60794994177866</v>
      </c>
      <c r="AI253" s="568">
        <f t="shared" ca="1" si="79"/>
        <v>230.16135329377641</v>
      </c>
      <c r="AJ253" s="568">
        <f t="shared" ca="1" si="79"/>
        <v>226.90713739986825</v>
      </c>
      <c r="AK253" s="568">
        <f t="shared" ca="1" si="79"/>
        <v>223.60470567950213</v>
      </c>
      <c r="AL253" s="568">
        <f t="shared" ca="1" si="79"/>
        <v>220.25583295798387</v>
      </c>
      <c r="AM253" s="568">
        <f t="shared" ca="1" si="79"/>
        <v>216.86271713041228</v>
      </c>
      <c r="AN253" s="568">
        <f t="shared" ca="1" si="79"/>
        <v>213.42815871391824</v>
      </c>
      <c r="AO253" s="568">
        <f t="shared" ca="1" si="79"/>
        <v>213.07359230991474</v>
      </c>
      <c r="AP253" s="568">
        <f t="shared" ca="1" si="79"/>
        <v>213.52984464354466</v>
      </c>
      <c r="AQ253" s="568">
        <f t="shared" ref="AQ253:BH253" ca="1" si="80" xml:space="preserve"> AQ251 / AQ252</f>
        <v>214.01578585651646</v>
      </c>
      <c r="AR253" s="568">
        <f t="shared" ca="1" si="80"/>
        <v>214.54561012859372</v>
      </c>
      <c r="AS253" s="568">
        <f t="shared" ca="1" si="80"/>
        <v>215.14428164320984</v>
      </c>
      <c r="AT253" s="568">
        <f t="shared" ca="1" si="80"/>
        <v>215.86200984914083</v>
      </c>
      <c r="AU253" s="568">
        <f t="shared" ca="1" si="80"/>
        <v>216.82509382788805</v>
      </c>
      <c r="AV253" s="568">
        <f t="shared" ca="1" si="80"/>
        <v>218.54210910473719</v>
      </c>
      <c r="AW253" s="568">
        <f t="shared" ca="1" si="80"/>
        <v>230.79157530940657</v>
      </c>
      <c r="AX253" s="568">
        <f t="shared" ca="1" si="80"/>
        <v>3.5392056360232771</v>
      </c>
      <c r="AY253" s="568">
        <f t="shared" ca="1" si="80"/>
        <v>0</v>
      </c>
      <c r="AZ253" s="568">
        <f t="shared" ca="1" si="80"/>
        <v>0</v>
      </c>
      <c r="BA253" s="568">
        <f t="shared" ca="1" si="80"/>
        <v>0</v>
      </c>
      <c r="BB253" s="568">
        <f t="shared" ca="1" si="80"/>
        <v>0</v>
      </c>
      <c r="BC253" s="568">
        <f t="shared" ca="1" si="80"/>
        <v>0</v>
      </c>
      <c r="BD253" s="568">
        <f t="shared" ca="1" si="80"/>
        <v>0</v>
      </c>
      <c r="BE253" s="568">
        <f t="shared" ca="1" si="80"/>
        <v>0</v>
      </c>
      <c r="BF253" s="568">
        <f t="shared" ca="1" si="80"/>
        <v>0</v>
      </c>
      <c r="BG253" s="568">
        <f t="shared" ca="1" si="80"/>
        <v>0</v>
      </c>
      <c r="BH253" s="568">
        <f t="shared" ca="1" si="80"/>
        <v>0</v>
      </c>
    </row>
    <row r="254" spans="1:60" s="243" customFormat="1" ht="12.9" customHeight="1" x14ac:dyDescent="0.3">
      <c r="A254" s="568"/>
      <c r="B254" s="794"/>
      <c r="C254" s="795"/>
      <c r="D254" s="796"/>
      <c r="E254" s="568" t="str">
        <f xml:space="preserve"> "Total " &amp; E253</f>
        <v>Total Cash flow - Contractor, Full cycle</v>
      </c>
      <c r="F254" s="568">
        <f ca="1" xml:space="preserve"> SUM(K253:BH253)</f>
        <v>5783.0945097058884</v>
      </c>
      <c r="G254" s="568" t="str">
        <f>G253</f>
        <v>$ mn real</v>
      </c>
      <c r="H254" s="568"/>
      <c r="I254" s="568"/>
      <c r="J254" s="568"/>
      <c r="K254" s="568"/>
      <c r="L254" s="568"/>
      <c r="M254" s="568"/>
      <c r="N254" s="568"/>
      <c r="O254" s="568"/>
      <c r="P254" s="568"/>
      <c r="Q254" s="568"/>
      <c r="R254" s="568"/>
      <c r="S254" s="568"/>
      <c r="T254" s="568"/>
      <c r="U254" s="568"/>
      <c r="V254" s="568"/>
      <c r="W254" s="568"/>
      <c r="X254" s="568"/>
      <c r="Y254" s="568"/>
      <c r="Z254" s="568"/>
      <c r="AA254" s="568"/>
      <c r="AB254" s="568"/>
      <c r="AC254" s="568"/>
      <c r="AD254" s="568"/>
      <c r="AE254" s="568"/>
      <c r="AF254" s="568"/>
      <c r="AG254" s="568"/>
      <c r="AH254" s="568"/>
      <c r="AI254" s="568"/>
      <c r="AJ254" s="568"/>
      <c r="AK254" s="568"/>
      <c r="AL254" s="568"/>
      <c r="AM254" s="568"/>
      <c r="AN254" s="568"/>
      <c r="AO254" s="568"/>
      <c r="AP254" s="568"/>
      <c r="AQ254" s="568"/>
      <c r="AR254" s="568"/>
      <c r="AS254" s="568"/>
      <c r="AT254" s="568"/>
      <c r="AU254" s="568"/>
      <c r="AV254" s="568"/>
      <c r="AW254" s="568"/>
      <c r="AX254" s="568"/>
      <c r="AY254" s="568"/>
      <c r="AZ254" s="568"/>
      <c r="BA254" s="568"/>
      <c r="BB254" s="568"/>
      <c r="BC254" s="568"/>
      <c r="BD254" s="568"/>
      <c r="BE254" s="568"/>
      <c r="BF254" s="568"/>
      <c r="BG254" s="568"/>
      <c r="BH254" s="568"/>
    </row>
    <row r="255" spans="1:60" s="242" customFormat="1" ht="12.75" customHeight="1" x14ac:dyDescent="0.3">
      <c r="A255" s="516"/>
      <c r="B255" s="472"/>
      <c r="C255" s="473"/>
      <c r="D255" s="516"/>
      <c r="E255" s="516"/>
      <c r="F255" s="516"/>
      <c r="G255" s="516"/>
      <c r="H255" s="516"/>
      <c r="I255" s="516"/>
      <c r="J255" s="516"/>
      <c r="K255" s="516"/>
      <c r="L255" s="516"/>
      <c r="M255" s="516"/>
      <c r="N255" s="516"/>
      <c r="O255" s="516"/>
      <c r="P255" s="516"/>
      <c r="Q255" s="516"/>
      <c r="R255" s="516"/>
      <c r="S255" s="516"/>
      <c r="T255" s="516"/>
      <c r="U255" s="516"/>
      <c r="V255" s="516"/>
      <c r="W255" s="516"/>
      <c r="X255" s="516"/>
      <c r="Y255" s="516"/>
      <c r="Z255" s="516"/>
      <c r="AA255" s="516"/>
      <c r="AB255" s="516"/>
      <c r="AC255" s="516"/>
      <c r="AD255" s="516"/>
      <c r="AE255" s="516"/>
      <c r="AF255" s="516"/>
      <c r="AG255" s="516"/>
      <c r="AH255" s="516"/>
      <c r="AI255" s="516"/>
      <c r="AJ255" s="516"/>
      <c r="AK255" s="516"/>
      <c r="AL255" s="516"/>
      <c r="AM255" s="516"/>
      <c r="AN255" s="516"/>
      <c r="AO255" s="516"/>
      <c r="AP255" s="516"/>
      <c r="AQ255" s="516"/>
      <c r="AR255" s="516"/>
      <c r="AS255" s="516"/>
      <c r="AT255" s="516"/>
      <c r="AU255" s="516"/>
      <c r="AV255" s="516"/>
      <c r="AW255" s="516"/>
      <c r="AX255" s="516"/>
      <c r="AY255" s="516"/>
      <c r="AZ255" s="516"/>
      <c r="BA255" s="516"/>
      <c r="BB255" s="516"/>
      <c r="BC255" s="516"/>
      <c r="BD255" s="516"/>
      <c r="BE255" s="516"/>
      <c r="BF255" s="516"/>
      <c r="BG255" s="516"/>
      <c r="BH255" s="516"/>
    </row>
    <row r="256" spans="1:60" s="242" customFormat="1" ht="12.75" customHeight="1" x14ac:dyDescent="0.3">
      <c r="A256" s="516"/>
      <c r="B256" s="472"/>
      <c r="C256" s="473"/>
      <c r="D256" s="516" t="s">
        <v>128</v>
      </c>
      <c r="E256" s="516"/>
      <c r="F256" s="516"/>
      <c r="G256" s="516"/>
      <c r="H256" s="516"/>
      <c r="I256" s="516"/>
      <c r="J256" s="516"/>
      <c r="K256" s="516"/>
      <c r="L256" s="516"/>
      <c r="M256" s="516"/>
      <c r="N256" s="516"/>
      <c r="O256" s="516"/>
      <c r="P256" s="516"/>
      <c r="Q256" s="516"/>
      <c r="R256" s="516"/>
      <c r="S256" s="516"/>
      <c r="T256" s="516"/>
      <c r="U256" s="516"/>
      <c r="V256" s="516"/>
      <c r="W256" s="516"/>
      <c r="X256" s="516"/>
      <c r="Y256" s="516"/>
      <c r="Z256" s="516"/>
      <c r="AA256" s="516"/>
      <c r="AB256" s="516"/>
      <c r="AC256" s="516"/>
      <c r="AD256" s="516"/>
      <c r="AE256" s="516"/>
      <c r="AF256" s="516"/>
      <c r="AG256" s="516"/>
      <c r="AH256" s="516"/>
      <c r="AI256" s="516"/>
      <c r="AJ256" s="516"/>
      <c r="AK256" s="516"/>
      <c r="AL256" s="516"/>
      <c r="AM256" s="516"/>
      <c r="AN256" s="516"/>
      <c r="AO256" s="516"/>
      <c r="AP256" s="516"/>
      <c r="AQ256" s="516"/>
      <c r="AR256" s="516"/>
      <c r="AS256" s="516"/>
      <c r="AT256" s="516"/>
      <c r="AU256" s="516"/>
      <c r="AV256" s="516"/>
      <c r="AW256" s="516"/>
      <c r="AX256" s="516"/>
      <c r="AY256" s="516"/>
      <c r="AZ256" s="516"/>
      <c r="BA256" s="516"/>
      <c r="BB256" s="516"/>
      <c r="BC256" s="516"/>
      <c r="BD256" s="516"/>
      <c r="BE256" s="516"/>
      <c r="BF256" s="516"/>
      <c r="BG256" s="516"/>
      <c r="BH256" s="516"/>
    </row>
    <row r="257" spans="1:60" s="247" customFormat="1" ht="12.75" customHeight="1" x14ac:dyDescent="0.3">
      <c r="A257" s="543"/>
      <c r="B257" s="662"/>
      <c r="C257" s="663"/>
      <c r="D257" s="543"/>
      <c r="E257" s="543" t="str">
        <f xml:space="preserve"> Stage2!E$430</f>
        <v>Cash flow - Contractor</v>
      </c>
      <c r="F257" s="543">
        <f xml:space="preserve"> Stage2!F$430</f>
        <v>0</v>
      </c>
      <c r="G257" s="543" t="str">
        <f xml:space="preserve"> Stage2!G$430</f>
        <v>$ mn</v>
      </c>
      <c r="H257" s="543">
        <f xml:space="preserve"> Stage2!H$430</f>
        <v>0</v>
      </c>
      <c r="I257" s="543">
        <f ca="1" xml:space="preserve"> Stage2!I$430</f>
        <v>10177.572314309808</v>
      </c>
      <c r="J257" s="543">
        <f xml:space="preserve"> Stage2!J$430</f>
        <v>0</v>
      </c>
      <c r="K257" s="543">
        <f ca="1" xml:space="preserve"> Stage2!K$430</f>
        <v>0</v>
      </c>
      <c r="L257" s="543">
        <f ca="1" xml:space="preserve"> Stage2!L$430</f>
        <v>0</v>
      </c>
      <c r="M257" s="543">
        <f ca="1" xml:space="preserve"> Stage2!M$430</f>
        <v>0</v>
      </c>
      <c r="N257" s="543">
        <f ca="1" xml:space="preserve"> Stage2!N$430</f>
        <v>-42.795607499999996</v>
      </c>
      <c r="O257" s="543">
        <f ca="1" xml:space="preserve"> Stage2!O$430</f>
        <v>-86.959224675000002</v>
      </c>
      <c r="P257" s="543">
        <f ca="1" xml:space="preserve"> Stage2!P$430</f>
        <v>-88.709348724750015</v>
      </c>
      <c r="Q257" s="543">
        <f ca="1" xml:space="preserve"> Stage2!Q$430</f>
        <v>-681.77307899117977</v>
      </c>
      <c r="R257" s="543">
        <f ca="1" xml:space="preserve"> Stage2!R$430</f>
        <v>-1042.7911879027549</v>
      </c>
      <c r="S257" s="543">
        <f ca="1" xml:space="preserve"> Stage2!S$430</f>
        <v>-1063.6681181671499</v>
      </c>
      <c r="T257" s="543">
        <f ca="1" xml:space="preserve"> Stage2!T$430</f>
        <v>-549.06019091229359</v>
      </c>
      <c r="U257" s="543">
        <f ca="1" xml:space="preserve"> Stage2!U$430</f>
        <v>577.74478791904892</v>
      </c>
      <c r="V257" s="543">
        <f ca="1" xml:space="preserve"> Stage2!V$430</f>
        <v>589.275250258028</v>
      </c>
      <c r="W257" s="543">
        <f ca="1" xml:space="preserve"> Stage2!W$430</f>
        <v>601.0351001728169</v>
      </c>
      <c r="X257" s="543">
        <f ca="1" xml:space="preserve"> Stage2!X$430</f>
        <v>613.02886433138281</v>
      </c>
      <c r="Y257" s="543">
        <f ca="1" xml:space="preserve"> Stage2!Y$430</f>
        <v>625.26115688087589</v>
      </c>
      <c r="Z257" s="543">
        <f ca="1" xml:space="preserve"> Stage2!Z$430</f>
        <v>628.90417267114913</v>
      </c>
      <c r="AA257" s="543">
        <f ca="1" xml:space="preserve"> Stage2!AA$430</f>
        <v>585.05304790124137</v>
      </c>
      <c r="AB257" s="543">
        <f ca="1" xml:space="preserve"> Stage2!AB$430</f>
        <v>594.27314949055926</v>
      </c>
      <c r="AC257" s="543">
        <f ca="1" xml:space="preserve"> Stage2!AC$430</f>
        <v>560.81650139657995</v>
      </c>
      <c r="AD257" s="543">
        <f ca="1" xml:space="preserve"> Stage2!AD$430</f>
        <v>476.75760404601255</v>
      </c>
      <c r="AE257" s="543">
        <f ca="1" xml:space="preserve"> Stage2!AE$430</f>
        <v>481.11939593457998</v>
      </c>
      <c r="AF257" s="543">
        <f ca="1" xml:space="preserve"> Stage2!AF$430</f>
        <v>485.41620730406282</v>
      </c>
      <c r="AG257" s="543">
        <f ca="1" xml:space="preserve"> Stage2!AG$430</f>
        <v>416.60820796689654</v>
      </c>
      <c r="AH257" s="543">
        <f ca="1" xml:space="preserve"> Stage2!AH$430</f>
        <v>404.64488744885392</v>
      </c>
      <c r="AI257" s="543">
        <f ca="1" xml:space="preserve"> Stage2!AI$430</f>
        <v>370.20009402733751</v>
      </c>
      <c r="AJ257" s="543">
        <f ca="1" xml:space="preserve"> Stage2!AJ$430</f>
        <v>372.26520980505614</v>
      </c>
      <c r="AK257" s="543">
        <f ca="1" xml:space="preserve"> Stage2!AK$430</f>
        <v>374.18416493887923</v>
      </c>
      <c r="AL257" s="543">
        <f ca="1" xml:space="preserve"> Stage2!AL$430</f>
        <v>375.95170267730504</v>
      </c>
      <c r="AM257" s="543">
        <f ca="1" xml:space="preserve"> Stage2!AM$430</f>
        <v>377.56323994069714</v>
      </c>
      <c r="AN257" s="543">
        <f ca="1" xml:space="preserve"> Stage2!AN$430</f>
        <v>379.01526241206386</v>
      </c>
      <c r="AO257" s="543">
        <f ca="1" xml:space="preserve"> Stage2!AO$430</f>
        <v>385.95331969707956</v>
      </c>
      <c r="AP257" s="543">
        <f ca="1" xml:space="preserve"> Stage2!AP$430</f>
        <v>394.51535279981181</v>
      </c>
      <c r="AQ257" s="543">
        <f ca="1" xml:space="preserve"> Stage2!AQ$430</f>
        <v>403.32143579702824</v>
      </c>
      <c r="AR257" s="543">
        <f ca="1" xml:space="preserve"> Stage2!AR$430</f>
        <v>412.40630936732708</v>
      </c>
      <c r="AS257" s="543">
        <f ca="1" xml:space="preserve"> Stage2!AS$430</f>
        <v>421.82823644443579</v>
      </c>
      <c r="AT257" s="543">
        <f ca="1" xml:space="preserve"> Stage2!AT$430</f>
        <v>431.70017831401702</v>
      </c>
      <c r="AU257" s="543">
        <f ca="1" xml:space="preserve"> Stage2!AU$430</f>
        <v>442.29876469947919</v>
      </c>
      <c r="AV257" s="543">
        <f ca="1" xml:space="preserve"> Stage2!AV$430</f>
        <v>454.71730808032413</v>
      </c>
      <c r="AW257" s="543">
        <f ca="1" xml:space="preserve"> Stage2!AW$430</f>
        <v>489.80868157566732</v>
      </c>
      <c r="AX257" s="543">
        <f ca="1" xml:space="preserve"> Stage2!AX$430</f>
        <v>7.6614768843417966</v>
      </c>
      <c r="AY257" s="543">
        <f ca="1" xml:space="preserve"> Stage2!AY$430</f>
        <v>0</v>
      </c>
      <c r="AZ257" s="543">
        <f ca="1" xml:space="preserve"> Stage2!AZ$430</f>
        <v>0</v>
      </c>
      <c r="BA257" s="543">
        <f ca="1" xml:space="preserve"> Stage2!BA$430</f>
        <v>0</v>
      </c>
      <c r="BB257" s="543">
        <f ca="1" xml:space="preserve"> Stage2!BB$430</f>
        <v>0</v>
      </c>
      <c r="BC257" s="543">
        <f ca="1" xml:space="preserve"> Stage2!BC$430</f>
        <v>0</v>
      </c>
      <c r="BD257" s="543">
        <f ca="1" xml:space="preserve"> Stage2!BD$430</f>
        <v>0</v>
      </c>
      <c r="BE257" s="543">
        <f ca="1" xml:space="preserve"> Stage2!BE$430</f>
        <v>0</v>
      </c>
      <c r="BF257" s="543">
        <f ca="1" xml:space="preserve"> Stage2!BF$430</f>
        <v>0</v>
      </c>
      <c r="BG257" s="543">
        <f ca="1" xml:space="preserve"> Stage2!BG$430</f>
        <v>0</v>
      </c>
      <c r="BH257" s="543">
        <f ca="1" xml:space="preserve"> Stage2!BH$430</f>
        <v>0</v>
      </c>
    </row>
    <row r="258" spans="1:60" s="244" customFormat="1" ht="12.9" customHeight="1" x14ac:dyDescent="0.3">
      <c r="A258" s="488"/>
      <c r="B258" s="797"/>
      <c r="C258" s="798"/>
      <c r="D258" s="488"/>
      <c r="E258" s="619" t="str">
        <f>'Time&amp;Esc'!E$93</f>
        <v>Inflation index - full cycle</v>
      </c>
      <c r="F258" s="619">
        <f>'Time&amp;Esc'!F$93</f>
        <v>0</v>
      </c>
      <c r="G258" s="619" t="str">
        <f>'Time&amp;Esc'!G$93</f>
        <v>index</v>
      </c>
      <c r="H258" s="619" t="str">
        <f>'Time&amp;Esc'!H$93</f>
        <v>assumes begginning of period cash flows</v>
      </c>
      <c r="I258" s="619">
        <f>'Time&amp;Esc'!I$93</f>
        <v>0</v>
      </c>
      <c r="J258" s="619">
        <f>'Time&amp;Esc'!J$93</f>
        <v>0</v>
      </c>
      <c r="K258" s="619">
        <f>'Time&amp;Esc'!K$93</f>
        <v>1</v>
      </c>
      <c r="L258" s="619">
        <f>'Time&amp;Esc'!L$93</f>
        <v>1.02</v>
      </c>
      <c r="M258" s="619">
        <f>'Time&amp;Esc'!M$93</f>
        <v>1.0404</v>
      </c>
      <c r="N258" s="619">
        <f>'Time&amp;Esc'!N$93</f>
        <v>1.0612079999999999</v>
      </c>
      <c r="O258" s="619">
        <f>'Time&amp;Esc'!O$93</f>
        <v>1.08243216</v>
      </c>
      <c r="P258" s="619">
        <f>'Time&amp;Esc'!P$93</f>
        <v>1.1040808032</v>
      </c>
      <c r="Q258" s="619">
        <f>'Time&amp;Esc'!Q$93</f>
        <v>1.1261624192640001</v>
      </c>
      <c r="R258" s="619">
        <f>'Time&amp;Esc'!R$93</f>
        <v>1.14868566764928</v>
      </c>
      <c r="S258" s="619">
        <f>'Time&amp;Esc'!S$93</f>
        <v>1.1716593810022657</v>
      </c>
      <c r="T258" s="619">
        <f>'Time&amp;Esc'!T$93</f>
        <v>1.1950925686223111</v>
      </c>
      <c r="U258" s="619">
        <f>'Time&amp;Esc'!U$93</f>
        <v>1.2189944199947573</v>
      </c>
      <c r="V258" s="619">
        <f>'Time&amp;Esc'!V$93</f>
        <v>1.2433743083946525</v>
      </c>
      <c r="W258" s="619">
        <f>'Time&amp;Esc'!W$93</f>
        <v>1.2682417945625455</v>
      </c>
      <c r="X258" s="619">
        <f>'Time&amp;Esc'!X$93</f>
        <v>1.2936066304537963</v>
      </c>
      <c r="Y258" s="619">
        <f>'Time&amp;Esc'!Y$93</f>
        <v>1.3194787630628724</v>
      </c>
      <c r="Z258" s="619">
        <f>'Time&amp;Esc'!Z$93</f>
        <v>1.3458683383241299</v>
      </c>
      <c r="AA258" s="619">
        <f>'Time&amp;Esc'!AA$93</f>
        <v>1.3727857050906125</v>
      </c>
      <c r="AB258" s="619">
        <f>'Time&amp;Esc'!AB$93</f>
        <v>1.4002414191924248</v>
      </c>
      <c r="AC258" s="619">
        <f>'Time&amp;Esc'!AC$93</f>
        <v>1.4282462475762734</v>
      </c>
      <c r="AD258" s="619">
        <f>'Time&amp;Esc'!AD$93</f>
        <v>1.4568111725277988</v>
      </c>
      <c r="AE258" s="619">
        <f>'Time&amp;Esc'!AE$93</f>
        <v>1.4859473959783549</v>
      </c>
      <c r="AF258" s="619">
        <f>'Time&amp;Esc'!AF$93</f>
        <v>1.5156663438979221</v>
      </c>
      <c r="AG258" s="619">
        <f>'Time&amp;Esc'!AG$93</f>
        <v>1.5459796707758806</v>
      </c>
      <c r="AH258" s="619">
        <f>'Time&amp;Esc'!AH$93</f>
        <v>1.5768992641913981</v>
      </c>
      <c r="AI258" s="619">
        <f>'Time&amp;Esc'!AI$93</f>
        <v>1.6084372494752261</v>
      </c>
      <c r="AJ258" s="619">
        <f>'Time&amp;Esc'!AJ$93</f>
        <v>1.6406059944647307</v>
      </c>
      <c r="AK258" s="619">
        <f>'Time&amp;Esc'!AK$93</f>
        <v>1.6734181143540252</v>
      </c>
      <c r="AL258" s="619">
        <f>'Time&amp;Esc'!AL$93</f>
        <v>1.7068864766411058</v>
      </c>
      <c r="AM258" s="619">
        <f>'Time&amp;Esc'!AM$93</f>
        <v>1.7410242061739281</v>
      </c>
      <c r="AN258" s="619">
        <f>'Time&amp;Esc'!AN$93</f>
        <v>1.7758446902974065</v>
      </c>
      <c r="AO258" s="619">
        <f>'Time&amp;Esc'!AO$93</f>
        <v>1.8113615841033548</v>
      </c>
      <c r="AP258" s="619">
        <f>'Time&amp;Esc'!AP$93</f>
        <v>1.8475888157854219</v>
      </c>
      <c r="AQ258" s="619">
        <f>'Time&amp;Esc'!AQ$93</f>
        <v>1.8845405921011305</v>
      </c>
      <c r="AR258" s="619">
        <f>'Time&amp;Esc'!AR$93</f>
        <v>1.9222314039431532</v>
      </c>
      <c r="AS258" s="619">
        <f>'Time&amp;Esc'!AS$93</f>
        <v>1.9606760320220162</v>
      </c>
      <c r="AT258" s="619">
        <f>'Time&amp;Esc'!AT$93</f>
        <v>1.9998895526624565</v>
      </c>
      <c r="AU258" s="619">
        <f>'Time&amp;Esc'!AU$93</f>
        <v>2.0398873437157055</v>
      </c>
      <c r="AV258" s="619">
        <f>'Time&amp;Esc'!AV$93</f>
        <v>2.0806850905900198</v>
      </c>
      <c r="AW258" s="619">
        <f>'Time&amp;Esc'!AW$93</f>
        <v>2.1222987924018204</v>
      </c>
      <c r="AX258" s="619">
        <f>'Time&amp;Esc'!AX$93</f>
        <v>2.1647447682498568</v>
      </c>
      <c r="AY258" s="619">
        <f>'Time&amp;Esc'!AY$93</f>
        <v>2.208039663614854</v>
      </c>
      <c r="AZ258" s="619">
        <f>'Time&amp;Esc'!AZ$93</f>
        <v>2.252200456887151</v>
      </c>
      <c r="BA258" s="619">
        <f>'Time&amp;Esc'!BA$93</f>
        <v>2.2972444660248938</v>
      </c>
      <c r="BB258" s="619">
        <f>'Time&amp;Esc'!BB$93</f>
        <v>2.343189355345392</v>
      </c>
      <c r="BC258" s="619">
        <f>'Time&amp;Esc'!BC$93</f>
        <v>2.3900531424522997</v>
      </c>
      <c r="BD258" s="619">
        <f>'Time&amp;Esc'!BD$93</f>
        <v>2.4378542053013459</v>
      </c>
      <c r="BE258" s="619">
        <f>'Time&amp;Esc'!BE$93</f>
        <v>2.4866112894073726</v>
      </c>
      <c r="BF258" s="619">
        <f>'Time&amp;Esc'!BF$93</f>
        <v>2.53634351519552</v>
      </c>
      <c r="BG258" s="619">
        <f>'Time&amp;Esc'!BG$93</f>
        <v>2.5870703854994304</v>
      </c>
      <c r="BH258" s="619">
        <f>'Time&amp;Esc'!BH$93</f>
        <v>2.6388117932094191</v>
      </c>
    </row>
    <row r="259" spans="1:60" s="242" customFormat="1" ht="12.9" customHeight="1" x14ac:dyDescent="0.3">
      <c r="A259" s="516"/>
      <c r="B259" s="679"/>
      <c r="C259" s="685"/>
      <c r="D259" s="615"/>
      <c r="E259" s="543" t="str">
        <f>'Time&amp;Esc'!E$82</f>
        <v>FID point forward</v>
      </c>
      <c r="F259" s="543">
        <f>'Time&amp;Esc'!F$82</f>
        <v>0</v>
      </c>
      <c r="G259" s="543" t="str">
        <f>'Time&amp;Esc'!G$82</f>
        <v>flag</v>
      </c>
      <c r="H259" s="543">
        <f>'Time&amp;Esc'!H$82</f>
        <v>0</v>
      </c>
      <c r="I259" s="543">
        <f>'Time&amp;Esc'!I$82</f>
        <v>34</v>
      </c>
      <c r="J259" s="543">
        <f>'Time&amp;Esc'!J$82</f>
        <v>0</v>
      </c>
      <c r="K259" s="543">
        <f>'Time&amp;Esc'!K$82</f>
        <v>0</v>
      </c>
      <c r="L259" s="543">
        <f>'Time&amp;Esc'!L$82</f>
        <v>0</v>
      </c>
      <c r="M259" s="543">
        <f>'Time&amp;Esc'!M$82</f>
        <v>0</v>
      </c>
      <c r="N259" s="543">
        <f>'Time&amp;Esc'!N$82</f>
        <v>0</v>
      </c>
      <c r="O259" s="543">
        <f>'Time&amp;Esc'!O$82</f>
        <v>0</v>
      </c>
      <c r="P259" s="543">
        <f>'Time&amp;Esc'!P$82</f>
        <v>0</v>
      </c>
      <c r="Q259" s="543">
        <f>'Time&amp;Esc'!Q$82</f>
        <v>1</v>
      </c>
      <c r="R259" s="543">
        <f>'Time&amp;Esc'!R$82</f>
        <v>1</v>
      </c>
      <c r="S259" s="543">
        <f>'Time&amp;Esc'!S$82</f>
        <v>1</v>
      </c>
      <c r="T259" s="543">
        <f>'Time&amp;Esc'!T$82</f>
        <v>1</v>
      </c>
      <c r="U259" s="543">
        <f>'Time&amp;Esc'!U$82</f>
        <v>1</v>
      </c>
      <c r="V259" s="543">
        <f>'Time&amp;Esc'!V$82</f>
        <v>1</v>
      </c>
      <c r="W259" s="543">
        <f>'Time&amp;Esc'!W$82</f>
        <v>1</v>
      </c>
      <c r="X259" s="543">
        <f>'Time&amp;Esc'!X$82</f>
        <v>1</v>
      </c>
      <c r="Y259" s="543">
        <f>'Time&amp;Esc'!Y$82</f>
        <v>1</v>
      </c>
      <c r="Z259" s="543">
        <f>'Time&amp;Esc'!Z$82</f>
        <v>1</v>
      </c>
      <c r="AA259" s="543">
        <f>'Time&amp;Esc'!AA$82</f>
        <v>1</v>
      </c>
      <c r="AB259" s="543">
        <f>'Time&amp;Esc'!AB$82</f>
        <v>1</v>
      </c>
      <c r="AC259" s="543">
        <f>'Time&amp;Esc'!AC$82</f>
        <v>1</v>
      </c>
      <c r="AD259" s="543">
        <f>'Time&amp;Esc'!AD$82</f>
        <v>1</v>
      </c>
      <c r="AE259" s="543">
        <f>'Time&amp;Esc'!AE$82</f>
        <v>1</v>
      </c>
      <c r="AF259" s="543">
        <f>'Time&amp;Esc'!AF$82</f>
        <v>1</v>
      </c>
      <c r="AG259" s="543">
        <f>'Time&amp;Esc'!AG$82</f>
        <v>1</v>
      </c>
      <c r="AH259" s="543">
        <f>'Time&amp;Esc'!AH$82</f>
        <v>1</v>
      </c>
      <c r="AI259" s="543">
        <f>'Time&amp;Esc'!AI$82</f>
        <v>1</v>
      </c>
      <c r="AJ259" s="543">
        <f>'Time&amp;Esc'!AJ$82</f>
        <v>1</v>
      </c>
      <c r="AK259" s="543">
        <f>'Time&amp;Esc'!AK$82</f>
        <v>1</v>
      </c>
      <c r="AL259" s="543">
        <f>'Time&amp;Esc'!AL$82</f>
        <v>1</v>
      </c>
      <c r="AM259" s="543">
        <f>'Time&amp;Esc'!AM$82</f>
        <v>1</v>
      </c>
      <c r="AN259" s="543">
        <f>'Time&amp;Esc'!AN$82</f>
        <v>1</v>
      </c>
      <c r="AO259" s="543">
        <f>'Time&amp;Esc'!AO$82</f>
        <v>1</v>
      </c>
      <c r="AP259" s="543">
        <f>'Time&amp;Esc'!AP$82</f>
        <v>1</v>
      </c>
      <c r="AQ259" s="543">
        <f>'Time&amp;Esc'!AQ$82</f>
        <v>1</v>
      </c>
      <c r="AR259" s="543">
        <f>'Time&amp;Esc'!AR$82</f>
        <v>1</v>
      </c>
      <c r="AS259" s="543">
        <f>'Time&amp;Esc'!AS$82</f>
        <v>1</v>
      </c>
      <c r="AT259" s="543">
        <f>'Time&amp;Esc'!AT$82</f>
        <v>1</v>
      </c>
      <c r="AU259" s="543">
        <f>'Time&amp;Esc'!AU$82</f>
        <v>1</v>
      </c>
      <c r="AV259" s="543">
        <f>'Time&amp;Esc'!AV$82</f>
        <v>1</v>
      </c>
      <c r="AW259" s="543">
        <f>'Time&amp;Esc'!AW$82</f>
        <v>1</v>
      </c>
      <c r="AX259" s="543">
        <f>'Time&amp;Esc'!AX$82</f>
        <v>1</v>
      </c>
      <c r="AY259" s="543">
        <f>'Time&amp;Esc'!AY$82</f>
        <v>0</v>
      </c>
      <c r="AZ259" s="543">
        <f>'Time&amp;Esc'!AZ$82</f>
        <v>0</v>
      </c>
      <c r="BA259" s="543">
        <f>'Time&amp;Esc'!BA$82</f>
        <v>0</v>
      </c>
      <c r="BB259" s="543">
        <f>'Time&amp;Esc'!BB$82</f>
        <v>0</v>
      </c>
      <c r="BC259" s="543">
        <f>'Time&amp;Esc'!BC$82</f>
        <v>0</v>
      </c>
      <c r="BD259" s="543">
        <f>'Time&amp;Esc'!BD$82</f>
        <v>0</v>
      </c>
      <c r="BE259" s="543">
        <f>'Time&amp;Esc'!BE$82</f>
        <v>0</v>
      </c>
      <c r="BF259" s="543">
        <f>'Time&amp;Esc'!BF$82</f>
        <v>0</v>
      </c>
      <c r="BG259" s="543">
        <f>'Time&amp;Esc'!BG$82</f>
        <v>0</v>
      </c>
      <c r="BH259" s="543">
        <f>'Time&amp;Esc'!BH$82</f>
        <v>0</v>
      </c>
    </row>
    <row r="260" spans="1:60" s="242" customFormat="1" ht="12.9" customHeight="1" x14ac:dyDescent="0.3">
      <c r="A260" s="343"/>
      <c r="B260" s="471"/>
      <c r="C260" s="561"/>
      <c r="D260" s="627"/>
      <c r="E260" s="343" t="str">
        <f xml:space="preserve"> E257 &amp;  ", " &amp; D256</f>
        <v>Cash flow - Contractor, FID Forward</v>
      </c>
      <c r="F260" s="343"/>
      <c r="G260" s="343" t="str">
        <f xml:space="preserve"> G257 &amp; " real"</f>
        <v>$ mn real</v>
      </c>
      <c r="H260" s="343"/>
      <c r="I260" s="343">
        <f ca="1" xml:space="preserve"> SUM(K260:BH260)</f>
        <v>5984.1054387004096</v>
      </c>
      <c r="J260" s="343"/>
      <c r="K260" s="343">
        <f t="shared" ref="K260:AP260" ca="1" si="81" xml:space="preserve"> K257 / K258 * K259</f>
        <v>0</v>
      </c>
      <c r="L260" s="343">
        <f t="shared" ca="1" si="81"/>
        <v>0</v>
      </c>
      <c r="M260" s="343">
        <f t="shared" ca="1" si="81"/>
        <v>0</v>
      </c>
      <c r="N260" s="343">
        <f t="shared" ca="1" si="81"/>
        <v>0</v>
      </c>
      <c r="O260" s="343">
        <f t="shared" ca="1" si="81"/>
        <v>0</v>
      </c>
      <c r="P260" s="343">
        <f t="shared" ca="1" si="81"/>
        <v>0</v>
      </c>
      <c r="Q260" s="343">
        <f t="shared" ca="1" si="81"/>
        <v>-605.39498328913373</v>
      </c>
      <c r="R260" s="343">
        <f t="shared" ca="1" si="81"/>
        <v>-907.81248279763759</v>
      </c>
      <c r="S260" s="343">
        <f t="shared" ca="1" si="81"/>
        <v>-907.83049699756816</v>
      </c>
      <c r="T260" s="343">
        <f t="shared" ca="1" si="81"/>
        <v>-459.42900602690872</v>
      </c>
      <c r="U260" s="343">
        <f t="shared" ca="1" si="81"/>
        <v>473.95195453112387</v>
      </c>
      <c r="V260" s="343">
        <f t="shared" ca="1" si="81"/>
        <v>473.93230363498026</v>
      </c>
      <c r="W260" s="343">
        <f t="shared" ca="1" si="81"/>
        <v>473.91207477130325</v>
      </c>
      <c r="X260" s="343">
        <f t="shared" ca="1" si="81"/>
        <v>473.89125094104742</v>
      </c>
      <c r="Y260" s="343">
        <f t="shared" ca="1" si="81"/>
        <v>473.86981464519607</v>
      </c>
      <c r="Z260" s="343">
        <f t="shared" ca="1" si="81"/>
        <v>467.28506404590672</v>
      </c>
      <c r="AA260" s="343">
        <f t="shared" ca="1" si="81"/>
        <v>426.17944354441261</v>
      </c>
      <c r="AB260" s="343">
        <f t="shared" ca="1" si="81"/>
        <v>424.40763524428547</v>
      </c>
      <c r="AC260" s="343">
        <f t="shared" ca="1" si="81"/>
        <v>392.66093108823685</v>
      </c>
      <c r="AD260" s="343">
        <f t="shared" ca="1" si="81"/>
        <v>327.26108437153346</v>
      </c>
      <c r="AE260" s="343">
        <f t="shared" ca="1" si="81"/>
        <v>323.77956126623758</v>
      </c>
      <c r="AF260" s="343">
        <f t="shared" ca="1" si="81"/>
        <v>320.26587464869834</v>
      </c>
      <c r="AG260" s="343">
        <f t="shared" ca="1" si="81"/>
        <v>269.47845165248094</v>
      </c>
      <c r="AH260" s="343">
        <f t="shared" ca="1" si="81"/>
        <v>256.60794994177866</v>
      </c>
      <c r="AI260" s="343">
        <f t="shared" ca="1" si="81"/>
        <v>230.16135329377641</v>
      </c>
      <c r="AJ260" s="343">
        <f t="shared" ca="1" si="81"/>
        <v>226.90713739986825</v>
      </c>
      <c r="AK260" s="343">
        <f t="shared" ca="1" si="81"/>
        <v>223.60470567950213</v>
      </c>
      <c r="AL260" s="343">
        <f t="shared" ca="1" si="81"/>
        <v>220.25583295798387</v>
      </c>
      <c r="AM260" s="343">
        <f t="shared" ca="1" si="81"/>
        <v>216.86271713041228</v>
      </c>
      <c r="AN260" s="343">
        <f t="shared" ca="1" si="81"/>
        <v>213.42815871391824</v>
      </c>
      <c r="AO260" s="343">
        <f t="shared" ca="1" si="81"/>
        <v>213.07359230991474</v>
      </c>
      <c r="AP260" s="343">
        <f t="shared" ca="1" si="81"/>
        <v>213.52984464354466</v>
      </c>
      <c r="AQ260" s="343">
        <f t="shared" ref="AQ260:BH260" ca="1" si="82" xml:space="preserve"> AQ257 / AQ258 * AQ259</f>
        <v>214.01578585651646</v>
      </c>
      <c r="AR260" s="343">
        <f t="shared" ca="1" si="82"/>
        <v>214.54561012859372</v>
      </c>
      <c r="AS260" s="343">
        <f t="shared" ca="1" si="82"/>
        <v>215.14428164320984</v>
      </c>
      <c r="AT260" s="343">
        <f t="shared" ca="1" si="82"/>
        <v>215.86200984914083</v>
      </c>
      <c r="AU260" s="343">
        <f t="shared" ca="1" si="82"/>
        <v>216.82509382788805</v>
      </c>
      <c r="AV260" s="343">
        <f t="shared" ca="1" si="82"/>
        <v>218.54210910473719</v>
      </c>
      <c r="AW260" s="343">
        <f t="shared" ca="1" si="82"/>
        <v>230.79157530940657</v>
      </c>
      <c r="AX260" s="343">
        <f t="shared" ca="1" si="82"/>
        <v>3.5392056360232771</v>
      </c>
      <c r="AY260" s="343">
        <f t="shared" ca="1" si="82"/>
        <v>0</v>
      </c>
      <c r="AZ260" s="343">
        <f t="shared" ca="1" si="82"/>
        <v>0</v>
      </c>
      <c r="BA260" s="343">
        <f t="shared" ca="1" si="82"/>
        <v>0</v>
      </c>
      <c r="BB260" s="343">
        <f t="shared" ca="1" si="82"/>
        <v>0</v>
      </c>
      <c r="BC260" s="343">
        <f t="shared" ca="1" si="82"/>
        <v>0</v>
      </c>
      <c r="BD260" s="343">
        <f t="shared" ca="1" si="82"/>
        <v>0</v>
      </c>
      <c r="BE260" s="343">
        <f t="shared" ca="1" si="82"/>
        <v>0</v>
      </c>
      <c r="BF260" s="343">
        <f t="shared" ca="1" si="82"/>
        <v>0</v>
      </c>
      <c r="BG260" s="343">
        <f t="shared" ca="1" si="82"/>
        <v>0</v>
      </c>
      <c r="BH260" s="343">
        <f t="shared" ca="1" si="82"/>
        <v>0</v>
      </c>
    </row>
    <row r="261" spans="1:60" s="242" customFormat="1" ht="12.9" customHeight="1" x14ac:dyDescent="0.3">
      <c r="A261" s="343"/>
      <c r="B261" s="471"/>
      <c r="C261" s="561"/>
      <c r="D261" s="627"/>
      <c r="E261" s="343" t="str">
        <f xml:space="preserve"> "Total " &amp; E260</f>
        <v>Total Cash flow - Contractor, FID Forward</v>
      </c>
      <c r="F261" s="343">
        <f ca="1" xml:space="preserve"> SUM(K260:BH260)</f>
        <v>5984.1054387004096</v>
      </c>
      <c r="G261" s="343" t="str">
        <f>G260</f>
        <v>$ mn real</v>
      </c>
      <c r="H261" s="343"/>
      <c r="I261" s="343"/>
      <c r="J261" s="343"/>
      <c r="K261" s="343"/>
      <c r="L261" s="343"/>
      <c r="M261" s="343"/>
      <c r="N261" s="343"/>
      <c r="O261" s="343"/>
      <c r="P261" s="343"/>
      <c r="Q261" s="343"/>
      <c r="R261" s="343"/>
      <c r="S261" s="343"/>
      <c r="T261" s="343"/>
      <c r="U261" s="343"/>
      <c r="V261" s="343"/>
      <c r="W261" s="343"/>
      <c r="X261" s="343"/>
      <c r="Y261" s="343"/>
      <c r="Z261" s="343"/>
      <c r="AA261" s="343"/>
      <c r="AB261" s="343"/>
      <c r="AC261" s="343"/>
      <c r="AD261" s="343"/>
      <c r="AE261" s="343"/>
      <c r="AF261" s="343"/>
      <c r="AG261" s="343"/>
      <c r="AH261" s="343"/>
      <c r="AI261" s="343"/>
      <c r="AJ261" s="343"/>
      <c r="AK261" s="343"/>
      <c r="AL261" s="343"/>
      <c r="AM261" s="343"/>
      <c r="AN261" s="343"/>
      <c r="AO261" s="343"/>
      <c r="AP261" s="343"/>
      <c r="AQ261" s="343"/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/>
      <c r="BB261" s="343"/>
      <c r="BC261" s="343"/>
      <c r="BD261" s="343"/>
      <c r="BE261" s="343"/>
      <c r="BF261" s="343"/>
      <c r="BG261" s="343"/>
      <c r="BH261" s="343"/>
    </row>
    <row r="262" spans="1:60" s="242" customFormat="1" ht="12.75" customHeight="1" x14ac:dyDescent="0.3">
      <c r="A262" s="516"/>
      <c r="B262" s="472"/>
      <c r="C262" s="473"/>
      <c r="D262" s="516"/>
      <c r="E262" s="516"/>
      <c r="F262" s="516"/>
      <c r="G262" s="516"/>
      <c r="H262" s="516"/>
      <c r="I262" s="516"/>
      <c r="J262" s="516"/>
      <c r="K262" s="516"/>
      <c r="L262" s="516"/>
      <c r="M262" s="516"/>
      <c r="N262" s="516"/>
      <c r="O262" s="516"/>
      <c r="P262" s="516"/>
      <c r="Q262" s="516"/>
      <c r="R262" s="516"/>
      <c r="S262" s="516"/>
      <c r="T262" s="516"/>
      <c r="U262" s="516"/>
      <c r="V262" s="516"/>
      <c r="W262" s="516"/>
      <c r="X262" s="516"/>
      <c r="Y262" s="516"/>
      <c r="Z262" s="516"/>
      <c r="AA262" s="516"/>
      <c r="AB262" s="516"/>
      <c r="AC262" s="516"/>
      <c r="AD262" s="516"/>
      <c r="AE262" s="516"/>
      <c r="AF262" s="516"/>
      <c r="AG262" s="516"/>
      <c r="AH262" s="516"/>
      <c r="AI262" s="516"/>
      <c r="AJ262" s="516"/>
      <c r="AK262" s="516"/>
      <c r="AL262" s="516"/>
      <c r="AM262" s="516"/>
      <c r="AN262" s="516"/>
      <c r="AO262" s="516"/>
      <c r="AP262" s="516"/>
      <c r="AQ262" s="516"/>
      <c r="AR262" s="516"/>
      <c r="AS262" s="516"/>
      <c r="AT262" s="516"/>
      <c r="AU262" s="516"/>
      <c r="AV262" s="516"/>
      <c r="AW262" s="516"/>
      <c r="AX262" s="516"/>
      <c r="AY262" s="516"/>
      <c r="AZ262" s="516"/>
      <c r="BA262" s="516"/>
      <c r="BB262" s="516"/>
      <c r="BC262" s="516"/>
      <c r="BD262" s="516"/>
      <c r="BE262" s="516"/>
      <c r="BF262" s="516"/>
      <c r="BG262" s="516"/>
      <c r="BH262" s="516"/>
    </row>
    <row r="263" spans="1:60" s="242" customFormat="1" ht="12.75" customHeight="1" x14ac:dyDescent="0.3">
      <c r="A263" s="516"/>
      <c r="B263" s="472"/>
      <c r="C263" s="473" t="s">
        <v>863</v>
      </c>
      <c r="D263" s="516"/>
      <c r="E263" s="516"/>
      <c r="F263" s="516"/>
      <c r="G263" s="516"/>
      <c r="H263" s="516"/>
      <c r="I263" s="516"/>
      <c r="J263" s="516"/>
      <c r="K263" s="516"/>
      <c r="L263" s="516"/>
      <c r="M263" s="516"/>
      <c r="N263" s="516"/>
      <c r="O263" s="516"/>
      <c r="P263" s="516"/>
      <c r="Q263" s="516"/>
      <c r="R263" s="516"/>
      <c r="S263" s="516"/>
      <c r="T263" s="516"/>
      <c r="U263" s="516"/>
      <c r="V263" s="516"/>
      <c r="W263" s="516"/>
      <c r="X263" s="516"/>
      <c r="Y263" s="516"/>
      <c r="Z263" s="516"/>
      <c r="AA263" s="516"/>
      <c r="AB263" s="516"/>
      <c r="AC263" s="516"/>
      <c r="AD263" s="516"/>
      <c r="AE263" s="516"/>
      <c r="AF263" s="516"/>
      <c r="AG263" s="516"/>
      <c r="AH263" s="516"/>
      <c r="AI263" s="516"/>
      <c r="AJ263" s="516"/>
      <c r="AK263" s="516"/>
      <c r="AL263" s="516"/>
      <c r="AM263" s="516"/>
      <c r="AN263" s="516"/>
      <c r="AO263" s="516"/>
      <c r="AP263" s="516"/>
      <c r="AQ263" s="516"/>
      <c r="AR263" s="516"/>
      <c r="AS263" s="516"/>
      <c r="AT263" s="516"/>
      <c r="AU263" s="516"/>
      <c r="AV263" s="516"/>
      <c r="AW263" s="516"/>
      <c r="AX263" s="516"/>
      <c r="AY263" s="516"/>
      <c r="AZ263" s="516"/>
      <c r="BA263" s="516"/>
      <c r="BB263" s="516"/>
      <c r="BC263" s="516"/>
      <c r="BD263" s="516"/>
      <c r="BE263" s="516"/>
      <c r="BF263" s="516"/>
      <c r="BG263" s="516"/>
      <c r="BH263" s="516"/>
    </row>
    <row r="264" spans="1:60" s="242" customFormat="1" ht="12.75" customHeight="1" x14ac:dyDescent="0.3">
      <c r="A264" s="516"/>
      <c r="B264" s="472"/>
      <c r="C264" s="473"/>
      <c r="D264" s="516" t="s">
        <v>127</v>
      </c>
      <c r="E264" s="516"/>
      <c r="F264" s="516"/>
      <c r="G264" s="516"/>
      <c r="H264" s="516"/>
      <c r="I264" s="516"/>
      <c r="J264" s="516"/>
      <c r="K264" s="516"/>
      <c r="L264" s="516"/>
      <c r="M264" s="516"/>
      <c r="N264" s="516"/>
      <c r="O264" s="516"/>
      <c r="P264" s="516"/>
      <c r="Q264" s="516"/>
      <c r="R264" s="516"/>
      <c r="S264" s="516"/>
      <c r="T264" s="516"/>
      <c r="U264" s="516"/>
      <c r="V264" s="516"/>
      <c r="W264" s="516"/>
      <c r="X264" s="516"/>
      <c r="Y264" s="516"/>
      <c r="Z264" s="516"/>
      <c r="AA264" s="516"/>
      <c r="AB264" s="516"/>
      <c r="AC264" s="516"/>
      <c r="AD264" s="516"/>
      <c r="AE264" s="516"/>
      <c r="AF264" s="516"/>
      <c r="AG264" s="516"/>
      <c r="AH264" s="516"/>
      <c r="AI264" s="516"/>
      <c r="AJ264" s="516"/>
      <c r="AK264" s="516"/>
      <c r="AL264" s="516"/>
      <c r="AM264" s="516"/>
      <c r="AN264" s="516"/>
      <c r="AO264" s="516"/>
      <c r="AP264" s="516"/>
      <c r="AQ264" s="516"/>
      <c r="AR264" s="516"/>
      <c r="AS264" s="516"/>
      <c r="AT264" s="516"/>
      <c r="AU264" s="516"/>
      <c r="AV264" s="516"/>
      <c r="AW264" s="516"/>
      <c r="AX264" s="516"/>
      <c r="AY264" s="516"/>
      <c r="AZ264" s="516"/>
      <c r="BA264" s="516"/>
      <c r="BB264" s="516"/>
      <c r="BC264" s="516"/>
      <c r="BD264" s="516"/>
      <c r="BE264" s="516"/>
      <c r="BF264" s="516"/>
      <c r="BG264" s="516"/>
      <c r="BH264" s="516"/>
    </row>
    <row r="265" spans="1:60" s="247" customFormat="1" ht="12.9" customHeight="1" x14ac:dyDescent="0.3">
      <c r="A265" s="543"/>
      <c r="B265" s="686"/>
      <c r="C265" s="687"/>
      <c r="D265" s="808"/>
      <c r="E265" s="543" t="str">
        <f>Stage2!E$83</f>
        <v>Project cash flows inc. DF</v>
      </c>
      <c r="F265" s="543">
        <f>Stage2!F$83</f>
        <v>0</v>
      </c>
      <c r="G265" s="543" t="str">
        <f>Stage2!G$83</f>
        <v>$ mn</v>
      </c>
      <c r="H265" s="543">
        <f>Stage2!H$83</f>
        <v>0</v>
      </c>
      <c r="I265" s="543">
        <f>Stage2!I$83</f>
        <v>22443.58780730822</v>
      </c>
      <c r="J265" s="543">
        <f>Stage2!J$83</f>
        <v>0</v>
      </c>
      <c r="K265" s="543">
        <f>Stage2!K$83</f>
        <v>0</v>
      </c>
      <c r="L265" s="543">
        <f>Stage2!L$83</f>
        <v>0</v>
      </c>
      <c r="M265" s="543">
        <f>Stage2!M$83</f>
        <v>0</v>
      </c>
      <c r="N265" s="543">
        <f>Stage2!N$83</f>
        <v>-42.448319999999995</v>
      </c>
      <c r="O265" s="543">
        <f>Stage2!O$83</f>
        <v>-86.594572799999995</v>
      </c>
      <c r="P265" s="543">
        <f>Stage2!P$83</f>
        <v>-88.326464256000008</v>
      </c>
      <c r="Q265" s="543">
        <f>Stage2!Q$83</f>
        <v>-681.10303117086733</v>
      </c>
      <c r="R265" s="543">
        <f>Stage2!R$83</f>
        <v>-1042.0876376914268</v>
      </c>
      <c r="S265" s="543">
        <f>Stage2!S$83</f>
        <v>-1062.9293904452554</v>
      </c>
      <c r="T265" s="543">
        <f>Stage2!T$83</f>
        <v>-502.18984826078156</v>
      </c>
      <c r="U265" s="543">
        <f>Stage2!U$83</f>
        <v>692.74233893882081</v>
      </c>
      <c r="V265" s="543">
        <f>Stage2!V$83</f>
        <v>706.5971857175972</v>
      </c>
      <c r="W265" s="543">
        <f>Stage2!W$83</f>
        <v>720.7291294319491</v>
      </c>
      <c r="X265" s="543">
        <f>Stage2!X$83</f>
        <v>735.14371202058794</v>
      </c>
      <c r="Y265" s="543">
        <f>Stage2!Y$83</f>
        <v>749.84658626099986</v>
      </c>
      <c r="Z265" s="543">
        <f>Stage2!Z$83</f>
        <v>764.84351798621992</v>
      </c>
      <c r="AA265" s="543">
        <f>Stage2!AA$83</f>
        <v>780.1403883459443</v>
      </c>
      <c r="AB265" s="543">
        <f>Stage2!AB$83</f>
        <v>795.7431961128633</v>
      </c>
      <c r="AC265" s="543">
        <f>Stage2!AC$83</f>
        <v>811.65806003512046</v>
      </c>
      <c r="AD265" s="543">
        <f>Stage2!AD$83</f>
        <v>827.89122123582285</v>
      </c>
      <c r="AE265" s="543">
        <f>Stage2!AE$83</f>
        <v>844.44904566053947</v>
      </c>
      <c r="AF265" s="543">
        <f>Stage2!AF$83</f>
        <v>861.3380265737502</v>
      </c>
      <c r="AG265" s="543">
        <f>Stage2!AG$83</f>
        <v>878.56478710522538</v>
      </c>
      <c r="AH265" s="543">
        <f>Stage2!AH$83</f>
        <v>896.13608284732982</v>
      </c>
      <c r="AI265" s="543">
        <f>Stage2!AI$83</f>
        <v>843.92107401298108</v>
      </c>
      <c r="AJ265" s="543">
        <f>Stage2!AJ$83</f>
        <v>862.22194261970446</v>
      </c>
      <c r="AK265" s="543">
        <f>Stage2!AK$83</f>
        <v>880.93289265584372</v>
      </c>
      <c r="AL265" s="543">
        <f>Stage2!AL$83</f>
        <v>900.06963300509176</v>
      </c>
      <c r="AM265" s="543">
        <f>Stage2!AM$83</f>
        <v>919.65050472021801</v>
      </c>
      <c r="AN265" s="543">
        <f>Stage2!AN$83</f>
        <v>939.69758071493595</v>
      </c>
      <c r="AO265" s="543">
        <f>Stage2!AO$83</f>
        <v>960.23844815836526</v>
      </c>
      <c r="AP265" s="543">
        <f>Stage2!AP$83</f>
        <v>981.3092571733788</v>
      </c>
      <c r="AQ265" s="543">
        <f>Stage2!AQ$83</f>
        <v>1002.9602991084439</v>
      </c>
      <c r="AR265" s="543">
        <f>Stage2!AR$83</f>
        <v>1025.2671434313559</v>
      </c>
      <c r="AS265" s="543">
        <f>Stage2!AS$83</f>
        <v>1048.3556556874346</v>
      </c>
      <c r="AT265" s="543">
        <f>Stage2!AT$83</f>
        <v>1072.46861419314</v>
      </c>
      <c r="AU265" s="543">
        <f>Stage2!AU$83</f>
        <v>1098.19855324423</v>
      </c>
      <c r="AV265" s="543">
        <f>Stage2!AV$83</f>
        <v>1127.8830940444348</v>
      </c>
      <c r="AW265" s="543">
        <f>Stage2!AW$83</f>
        <v>1206.0811807340306</v>
      </c>
      <c r="AX265" s="543">
        <f>Stage2!AX$83</f>
        <v>14.187920156188511</v>
      </c>
      <c r="AY265" s="543">
        <f>Stage2!AY$83</f>
        <v>0</v>
      </c>
      <c r="AZ265" s="543">
        <f>Stage2!AZ$83</f>
        <v>0</v>
      </c>
      <c r="BA265" s="543">
        <f>Stage2!BA$83</f>
        <v>0</v>
      </c>
      <c r="BB265" s="543">
        <f>Stage2!BB$83</f>
        <v>0</v>
      </c>
      <c r="BC265" s="543">
        <f>Stage2!BC$83</f>
        <v>0</v>
      </c>
      <c r="BD265" s="543">
        <f>Stage2!BD$83</f>
        <v>0</v>
      </c>
      <c r="BE265" s="543">
        <f>Stage2!BE$83</f>
        <v>0</v>
      </c>
      <c r="BF265" s="543">
        <f>Stage2!BF$83</f>
        <v>0</v>
      </c>
      <c r="BG265" s="543">
        <f>Stage2!BG$83</f>
        <v>0</v>
      </c>
      <c r="BH265" s="543">
        <f>Stage2!BH$83</f>
        <v>0</v>
      </c>
    </row>
    <row r="266" spans="1:60" s="244" customFormat="1" ht="12.9" customHeight="1" x14ac:dyDescent="0.3">
      <c r="A266" s="488"/>
      <c r="B266" s="797"/>
      <c r="C266" s="798"/>
      <c r="D266" s="488"/>
      <c r="E266" s="619" t="str">
        <f>'Time&amp;Esc'!E$93</f>
        <v>Inflation index - full cycle</v>
      </c>
      <c r="F266" s="619">
        <f>'Time&amp;Esc'!F$93</f>
        <v>0</v>
      </c>
      <c r="G266" s="619" t="str">
        <f>'Time&amp;Esc'!G$93</f>
        <v>index</v>
      </c>
      <c r="H266" s="619" t="str">
        <f>'Time&amp;Esc'!H$93</f>
        <v>assumes begginning of period cash flows</v>
      </c>
      <c r="I266" s="619">
        <f>'Time&amp;Esc'!I$93</f>
        <v>0</v>
      </c>
      <c r="J266" s="619">
        <f>'Time&amp;Esc'!J$93</f>
        <v>0</v>
      </c>
      <c r="K266" s="619">
        <f>'Time&amp;Esc'!K$93</f>
        <v>1</v>
      </c>
      <c r="L266" s="619">
        <f>'Time&amp;Esc'!L$93</f>
        <v>1.02</v>
      </c>
      <c r="M266" s="619">
        <f>'Time&amp;Esc'!M$93</f>
        <v>1.0404</v>
      </c>
      <c r="N266" s="619">
        <f>'Time&amp;Esc'!N$93</f>
        <v>1.0612079999999999</v>
      </c>
      <c r="O266" s="619">
        <f>'Time&amp;Esc'!O$93</f>
        <v>1.08243216</v>
      </c>
      <c r="P266" s="619">
        <f>'Time&amp;Esc'!P$93</f>
        <v>1.1040808032</v>
      </c>
      <c r="Q266" s="619">
        <f>'Time&amp;Esc'!Q$93</f>
        <v>1.1261624192640001</v>
      </c>
      <c r="R266" s="619">
        <f>'Time&amp;Esc'!R$93</f>
        <v>1.14868566764928</v>
      </c>
      <c r="S266" s="619">
        <f>'Time&amp;Esc'!S$93</f>
        <v>1.1716593810022657</v>
      </c>
      <c r="T266" s="619">
        <f>'Time&amp;Esc'!T$93</f>
        <v>1.1950925686223111</v>
      </c>
      <c r="U266" s="619">
        <f>'Time&amp;Esc'!U$93</f>
        <v>1.2189944199947573</v>
      </c>
      <c r="V266" s="619">
        <f>'Time&amp;Esc'!V$93</f>
        <v>1.2433743083946525</v>
      </c>
      <c r="W266" s="619">
        <f>'Time&amp;Esc'!W$93</f>
        <v>1.2682417945625455</v>
      </c>
      <c r="X266" s="619">
        <f>'Time&amp;Esc'!X$93</f>
        <v>1.2936066304537963</v>
      </c>
      <c r="Y266" s="619">
        <f>'Time&amp;Esc'!Y$93</f>
        <v>1.3194787630628724</v>
      </c>
      <c r="Z266" s="619">
        <f>'Time&amp;Esc'!Z$93</f>
        <v>1.3458683383241299</v>
      </c>
      <c r="AA266" s="619">
        <f>'Time&amp;Esc'!AA$93</f>
        <v>1.3727857050906125</v>
      </c>
      <c r="AB266" s="619">
        <f>'Time&amp;Esc'!AB$93</f>
        <v>1.4002414191924248</v>
      </c>
      <c r="AC266" s="619">
        <f>'Time&amp;Esc'!AC$93</f>
        <v>1.4282462475762734</v>
      </c>
      <c r="AD266" s="619">
        <f>'Time&amp;Esc'!AD$93</f>
        <v>1.4568111725277988</v>
      </c>
      <c r="AE266" s="619">
        <f>'Time&amp;Esc'!AE$93</f>
        <v>1.4859473959783549</v>
      </c>
      <c r="AF266" s="619">
        <f>'Time&amp;Esc'!AF$93</f>
        <v>1.5156663438979221</v>
      </c>
      <c r="AG266" s="619">
        <f>'Time&amp;Esc'!AG$93</f>
        <v>1.5459796707758806</v>
      </c>
      <c r="AH266" s="619">
        <f>'Time&amp;Esc'!AH$93</f>
        <v>1.5768992641913981</v>
      </c>
      <c r="AI266" s="619">
        <f>'Time&amp;Esc'!AI$93</f>
        <v>1.6084372494752261</v>
      </c>
      <c r="AJ266" s="619">
        <f>'Time&amp;Esc'!AJ$93</f>
        <v>1.6406059944647307</v>
      </c>
      <c r="AK266" s="619">
        <f>'Time&amp;Esc'!AK$93</f>
        <v>1.6734181143540252</v>
      </c>
      <c r="AL266" s="619">
        <f>'Time&amp;Esc'!AL$93</f>
        <v>1.7068864766411058</v>
      </c>
      <c r="AM266" s="619">
        <f>'Time&amp;Esc'!AM$93</f>
        <v>1.7410242061739281</v>
      </c>
      <c r="AN266" s="619">
        <f>'Time&amp;Esc'!AN$93</f>
        <v>1.7758446902974065</v>
      </c>
      <c r="AO266" s="619">
        <f>'Time&amp;Esc'!AO$93</f>
        <v>1.8113615841033548</v>
      </c>
      <c r="AP266" s="619">
        <f>'Time&amp;Esc'!AP$93</f>
        <v>1.8475888157854219</v>
      </c>
      <c r="AQ266" s="619">
        <f>'Time&amp;Esc'!AQ$93</f>
        <v>1.8845405921011305</v>
      </c>
      <c r="AR266" s="619">
        <f>'Time&amp;Esc'!AR$93</f>
        <v>1.9222314039431532</v>
      </c>
      <c r="AS266" s="619">
        <f>'Time&amp;Esc'!AS$93</f>
        <v>1.9606760320220162</v>
      </c>
      <c r="AT266" s="619">
        <f>'Time&amp;Esc'!AT$93</f>
        <v>1.9998895526624565</v>
      </c>
      <c r="AU266" s="619">
        <f>'Time&amp;Esc'!AU$93</f>
        <v>2.0398873437157055</v>
      </c>
      <c r="AV266" s="619">
        <f>'Time&amp;Esc'!AV$93</f>
        <v>2.0806850905900198</v>
      </c>
      <c r="AW266" s="619">
        <f>'Time&amp;Esc'!AW$93</f>
        <v>2.1222987924018204</v>
      </c>
      <c r="AX266" s="619">
        <f>'Time&amp;Esc'!AX$93</f>
        <v>2.1647447682498568</v>
      </c>
      <c r="AY266" s="619">
        <f>'Time&amp;Esc'!AY$93</f>
        <v>2.208039663614854</v>
      </c>
      <c r="AZ266" s="619">
        <f>'Time&amp;Esc'!AZ$93</f>
        <v>2.252200456887151</v>
      </c>
      <c r="BA266" s="619">
        <f>'Time&amp;Esc'!BA$93</f>
        <v>2.2972444660248938</v>
      </c>
      <c r="BB266" s="619">
        <f>'Time&amp;Esc'!BB$93</f>
        <v>2.343189355345392</v>
      </c>
      <c r="BC266" s="619">
        <f>'Time&amp;Esc'!BC$93</f>
        <v>2.3900531424522997</v>
      </c>
      <c r="BD266" s="619">
        <f>'Time&amp;Esc'!BD$93</f>
        <v>2.4378542053013459</v>
      </c>
      <c r="BE266" s="619">
        <f>'Time&amp;Esc'!BE$93</f>
        <v>2.4866112894073726</v>
      </c>
      <c r="BF266" s="619">
        <f>'Time&amp;Esc'!BF$93</f>
        <v>2.53634351519552</v>
      </c>
      <c r="BG266" s="619">
        <f>'Time&amp;Esc'!BG$93</f>
        <v>2.5870703854994304</v>
      </c>
      <c r="BH266" s="619">
        <f>'Time&amp;Esc'!BH$93</f>
        <v>2.6388117932094191</v>
      </c>
    </row>
    <row r="267" spans="1:60" s="242" customFormat="1" ht="12.9" customHeight="1" x14ac:dyDescent="0.3">
      <c r="A267" s="343"/>
      <c r="B267" s="471"/>
      <c r="C267" s="561"/>
      <c r="D267" s="627"/>
      <c r="E267" s="343" t="str">
        <f xml:space="preserve"> E265 &amp; ", " &amp; D264</f>
        <v>Project cash flows inc. DF, Full cycle</v>
      </c>
      <c r="F267" s="343"/>
      <c r="G267" s="343" t="str">
        <f xml:space="preserve"> G265 &amp; " real"</f>
        <v>$ mn real</v>
      </c>
      <c r="H267" s="343"/>
      <c r="I267" s="343">
        <f xml:space="preserve"> SUM(K267:BH267)</f>
        <v>12931.068910762611</v>
      </c>
      <c r="J267" s="343"/>
      <c r="K267" s="343">
        <f t="shared" ref="K267:AP267" si="83" xml:space="preserve"> K265 / K266</f>
        <v>0</v>
      </c>
      <c r="L267" s="343">
        <f t="shared" si="83"/>
        <v>0</v>
      </c>
      <c r="M267" s="343">
        <f t="shared" si="83"/>
        <v>0</v>
      </c>
      <c r="N267" s="343">
        <f t="shared" si="83"/>
        <v>-40</v>
      </c>
      <c r="O267" s="343">
        <f t="shared" si="83"/>
        <v>-80</v>
      </c>
      <c r="P267" s="343">
        <f t="shared" si="83"/>
        <v>-80</v>
      </c>
      <c r="Q267" s="343">
        <f t="shared" si="83"/>
        <v>-604.80000000000007</v>
      </c>
      <c r="R267" s="343">
        <f t="shared" si="83"/>
        <v>-907.19999999999993</v>
      </c>
      <c r="S267" s="343">
        <f t="shared" si="83"/>
        <v>-907.19999999999993</v>
      </c>
      <c r="T267" s="343">
        <f t="shared" si="83"/>
        <v>-420.21000000000021</v>
      </c>
      <c r="U267" s="343">
        <f t="shared" si="83"/>
        <v>568.29000000000019</v>
      </c>
      <c r="V267" s="343">
        <f t="shared" si="83"/>
        <v>568.29000000000008</v>
      </c>
      <c r="W267" s="343">
        <f t="shared" si="83"/>
        <v>568.29000000000008</v>
      </c>
      <c r="X267" s="343">
        <f t="shared" si="83"/>
        <v>568.29000000000008</v>
      </c>
      <c r="Y267" s="343">
        <f t="shared" si="83"/>
        <v>568.29000000000008</v>
      </c>
      <c r="Z267" s="343">
        <f t="shared" si="83"/>
        <v>568.29000000000008</v>
      </c>
      <c r="AA267" s="343">
        <f t="shared" si="83"/>
        <v>568.29000000000008</v>
      </c>
      <c r="AB267" s="343">
        <f t="shared" si="83"/>
        <v>568.29000000000019</v>
      </c>
      <c r="AC267" s="343">
        <f t="shared" si="83"/>
        <v>568.29000000000008</v>
      </c>
      <c r="AD267" s="343">
        <f t="shared" si="83"/>
        <v>568.29000000000008</v>
      </c>
      <c r="AE267" s="343">
        <f t="shared" si="83"/>
        <v>568.29000000000008</v>
      </c>
      <c r="AF267" s="343">
        <f t="shared" si="83"/>
        <v>568.29000000000008</v>
      </c>
      <c r="AG267" s="343">
        <f t="shared" si="83"/>
        <v>568.29000000000008</v>
      </c>
      <c r="AH267" s="343">
        <f t="shared" si="83"/>
        <v>568.29000000000008</v>
      </c>
      <c r="AI267" s="343">
        <f t="shared" si="83"/>
        <v>524.68386583829829</v>
      </c>
      <c r="AJ267" s="343">
        <f t="shared" si="83"/>
        <v>525.55089127357223</v>
      </c>
      <c r="AK267" s="343">
        <f t="shared" si="83"/>
        <v>526.42724797795222</v>
      </c>
      <c r="AL267" s="343">
        <f t="shared" si="83"/>
        <v>527.31663489202435</v>
      </c>
      <c r="AM267" s="343">
        <f t="shared" si="83"/>
        <v>528.2238474680604</v>
      </c>
      <c r="AN267" s="343">
        <f t="shared" si="83"/>
        <v>529.15527233271825</v>
      </c>
      <c r="AO267" s="343">
        <f t="shared" si="83"/>
        <v>530.11969370747943</v>
      </c>
      <c r="AP267" s="343">
        <f t="shared" si="83"/>
        <v>531.12968036463133</v>
      </c>
      <c r="AQ267" s="343">
        <f t="shared" ref="AQ267:BH267" si="84" xml:space="preserve"> AQ265 / AQ266</f>
        <v>532.20413681310708</v>
      </c>
      <c r="AR267" s="343">
        <f t="shared" si="84"/>
        <v>533.37342285022646</v>
      </c>
      <c r="AS267" s="343">
        <f t="shared" si="84"/>
        <v>534.69091199441084</v>
      </c>
      <c r="AT267" s="343">
        <f t="shared" si="84"/>
        <v>536.26392155774829</v>
      </c>
      <c r="AU267" s="343">
        <f t="shared" si="84"/>
        <v>538.36235448367165</v>
      </c>
      <c r="AV267" s="343">
        <f t="shared" si="84"/>
        <v>542.07294469755675</v>
      </c>
      <c r="AW267" s="343">
        <f t="shared" si="84"/>
        <v>568.29000000000008</v>
      </c>
      <c r="AX267" s="343">
        <f t="shared" si="84"/>
        <v>6.5540845111542163</v>
      </c>
      <c r="AY267" s="343">
        <f t="shared" si="84"/>
        <v>0</v>
      </c>
      <c r="AZ267" s="343">
        <f t="shared" si="84"/>
        <v>0</v>
      </c>
      <c r="BA267" s="343">
        <f t="shared" si="84"/>
        <v>0</v>
      </c>
      <c r="BB267" s="343">
        <f t="shared" si="84"/>
        <v>0</v>
      </c>
      <c r="BC267" s="343">
        <f t="shared" si="84"/>
        <v>0</v>
      </c>
      <c r="BD267" s="343">
        <f t="shared" si="84"/>
        <v>0</v>
      </c>
      <c r="BE267" s="343">
        <f t="shared" si="84"/>
        <v>0</v>
      </c>
      <c r="BF267" s="343">
        <f t="shared" si="84"/>
        <v>0</v>
      </c>
      <c r="BG267" s="343">
        <f t="shared" si="84"/>
        <v>0</v>
      </c>
      <c r="BH267" s="343">
        <f t="shared" si="84"/>
        <v>0</v>
      </c>
    </row>
    <row r="268" spans="1:60" s="242" customFormat="1" ht="12.9" customHeight="1" x14ac:dyDescent="0.3">
      <c r="A268" s="343"/>
      <c r="B268" s="471"/>
      <c r="C268" s="561"/>
      <c r="D268" s="627"/>
      <c r="E268" s="343" t="str">
        <f xml:space="preserve"> "Total " &amp; E267</f>
        <v>Total Project cash flows inc. DF, Full cycle</v>
      </c>
      <c r="F268" s="343">
        <f xml:space="preserve"> SUM(K267:BH267)</f>
        <v>12931.068910762611</v>
      </c>
      <c r="G268" s="343" t="str">
        <f>G267</f>
        <v>$ mn real</v>
      </c>
      <c r="H268" s="343"/>
      <c r="I268" s="343"/>
      <c r="J268" s="343"/>
      <c r="K268" s="343"/>
      <c r="L268" s="343"/>
      <c r="M268" s="343"/>
      <c r="N268" s="343"/>
      <c r="O268" s="343"/>
      <c r="P268" s="343"/>
      <c r="Q268" s="343"/>
      <c r="R268" s="343"/>
      <c r="S268" s="343"/>
      <c r="T268" s="343"/>
      <c r="U268" s="343"/>
      <c r="V268" s="343"/>
      <c r="W268" s="343"/>
      <c r="X268" s="343"/>
      <c r="Y268" s="343"/>
      <c r="Z268" s="343"/>
      <c r="AA268" s="343"/>
      <c r="AB268" s="343"/>
      <c r="AC268" s="343"/>
      <c r="AD268" s="343"/>
      <c r="AE268" s="343"/>
      <c r="AF268" s="343"/>
      <c r="AG268" s="343"/>
      <c r="AH268" s="343"/>
      <c r="AI268" s="343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43"/>
      <c r="AY268" s="343"/>
      <c r="AZ268" s="343"/>
      <c r="BA268" s="343"/>
      <c r="BB268" s="343"/>
      <c r="BC268" s="343"/>
      <c r="BD268" s="343"/>
      <c r="BE268" s="343"/>
      <c r="BF268" s="343"/>
      <c r="BG268" s="343"/>
      <c r="BH268" s="343"/>
    </row>
    <row r="269" spans="1:60" s="242" customFormat="1" ht="12.75" customHeight="1" x14ac:dyDescent="0.3">
      <c r="A269" s="516"/>
      <c r="B269" s="472"/>
      <c r="C269" s="473"/>
      <c r="D269" s="516"/>
      <c r="E269" s="516"/>
      <c r="F269" s="516"/>
      <c r="G269" s="516"/>
      <c r="H269" s="516"/>
      <c r="I269" s="516"/>
      <c r="J269" s="516"/>
      <c r="K269" s="516"/>
      <c r="L269" s="516"/>
      <c r="M269" s="516"/>
      <c r="N269" s="516"/>
      <c r="O269" s="516"/>
      <c r="P269" s="516"/>
      <c r="Q269" s="516"/>
      <c r="R269" s="516"/>
      <c r="S269" s="516"/>
      <c r="T269" s="516"/>
      <c r="U269" s="516"/>
      <c r="V269" s="516"/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516"/>
      <c r="AI269" s="516"/>
      <c r="AJ269" s="516"/>
      <c r="AK269" s="516"/>
      <c r="AL269" s="516"/>
      <c r="AM269" s="516"/>
      <c r="AN269" s="516"/>
      <c r="AO269" s="516"/>
      <c r="AP269" s="516"/>
      <c r="AQ269" s="516"/>
      <c r="AR269" s="516"/>
      <c r="AS269" s="516"/>
      <c r="AT269" s="516"/>
      <c r="AU269" s="516"/>
      <c r="AV269" s="516"/>
      <c r="AW269" s="516"/>
      <c r="AX269" s="516"/>
      <c r="AY269" s="516"/>
      <c r="AZ269" s="516"/>
      <c r="BA269" s="516"/>
      <c r="BB269" s="516"/>
      <c r="BC269" s="516"/>
      <c r="BD269" s="516"/>
      <c r="BE269" s="516"/>
      <c r="BF269" s="516"/>
      <c r="BG269" s="516"/>
      <c r="BH269" s="516"/>
    </row>
    <row r="270" spans="1:60" s="242" customFormat="1" ht="12.75" customHeight="1" x14ac:dyDescent="0.3">
      <c r="A270" s="516"/>
      <c r="B270" s="472"/>
      <c r="C270" s="473"/>
      <c r="D270" s="516" t="s">
        <v>128</v>
      </c>
      <c r="E270" s="516"/>
      <c r="F270" s="516"/>
      <c r="G270" s="516"/>
      <c r="H270" s="516"/>
      <c r="I270" s="516"/>
      <c r="J270" s="516"/>
      <c r="K270" s="516"/>
      <c r="L270" s="516"/>
      <c r="M270" s="516"/>
      <c r="N270" s="516"/>
      <c r="O270" s="516"/>
      <c r="P270" s="516"/>
      <c r="Q270" s="516"/>
      <c r="R270" s="516"/>
      <c r="S270" s="516"/>
      <c r="T270" s="516"/>
      <c r="U270" s="516"/>
      <c r="V270" s="516"/>
      <c r="W270" s="516"/>
      <c r="X270" s="516"/>
      <c r="Y270" s="516"/>
      <c r="Z270" s="516"/>
      <c r="AA270" s="516"/>
      <c r="AB270" s="516"/>
      <c r="AC270" s="516"/>
      <c r="AD270" s="516"/>
      <c r="AE270" s="516"/>
      <c r="AF270" s="516"/>
      <c r="AG270" s="516"/>
      <c r="AH270" s="516"/>
      <c r="AI270" s="516"/>
      <c r="AJ270" s="516"/>
      <c r="AK270" s="516"/>
      <c r="AL270" s="516"/>
      <c r="AM270" s="516"/>
      <c r="AN270" s="516"/>
      <c r="AO270" s="516"/>
      <c r="AP270" s="516"/>
      <c r="AQ270" s="516"/>
      <c r="AR270" s="516"/>
      <c r="AS270" s="516"/>
      <c r="AT270" s="516"/>
      <c r="AU270" s="516"/>
      <c r="AV270" s="516"/>
      <c r="AW270" s="516"/>
      <c r="AX270" s="516"/>
      <c r="AY270" s="516"/>
      <c r="AZ270" s="516"/>
      <c r="BA270" s="516"/>
      <c r="BB270" s="516"/>
      <c r="BC270" s="516"/>
      <c r="BD270" s="516"/>
      <c r="BE270" s="516"/>
      <c r="BF270" s="516"/>
      <c r="BG270" s="516"/>
      <c r="BH270" s="516"/>
    </row>
    <row r="271" spans="1:60" s="247" customFormat="1" ht="12.9" customHeight="1" x14ac:dyDescent="0.3">
      <c r="A271" s="543"/>
      <c r="B271" s="686"/>
      <c r="C271" s="687"/>
      <c r="D271" s="808"/>
      <c r="E271" s="543" t="str">
        <f>Stage2!E$83</f>
        <v>Project cash flows inc. DF</v>
      </c>
      <c r="F271" s="543">
        <f>Stage2!F$83</f>
        <v>0</v>
      </c>
      <c r="G271" s="543" t="str">
        <f>Stage2!G$83</f>
        <v>$ mn</v>
      </c>
      <c r="H271" s="543">
        <f>Stage2!H$83</f>
        <v>0</v>
      </c>
      <c r="I271" s="543">
        <f>Stage2!I$83</f>
        <v>22443.58780730822</v>
      </c>
      <c r="J271" s="543">
        <f>Stage2!J$83</f>
        <v>0</v>
      </c>
      <c r="K271" s="543">
        <f>Stage2!K$83</f>
        <v>0</v>
      </c>
      <c r="L271" s="543">
        <f>Stage2!L$83</f>
        <v>0</v>
      </c>
      <c r="M271" s="543">
        <f>Stage2!M$83</f>
        <v>0</v>
      </c>
      <c r="N271" s="543">
        <f>Stage2!N$83</f>
        <v>-42.448319999999995</v>
      </c>
      <c r="O271" s="543">
        <f>Stage2!O$83</f>
        <v>-86.594572799999995</v>
      </c>
      <c r="P271" s="543">
        <f>Stage2!P$83</f>
        <v>-88.326464256000008</v>
      </c>
      <c r="Q271" s="543">
        <f>Stage2!Q$83</f>
        <v>-681.10303117086733</v>
      </c>
      <c r="R271" s="543">
        <f>Stage2!R$83</f>
        <v>-1042.0876376914268</v>
      </c>
      <c r="S271" s="543">
        <f>Stage2!S$83</f>
        <v>-1062.9293904452554</v>
      </c>
      <c r="T271" s="543">
        <f>Stage2!T$83</f>
        <v>-502.18984826078156</v>
      </c>
      <c r="U271" s="543">
        <f>Stage2!U$83</f>
        <v>692.74233893882081</v>
      </c>
      <c r="V271" s="543">
        <f>Stage2!V$83</f>
        <v>706.5971857175972</v>
      </c>
      <c r="W271" s="543">
        <f>Stage2!W$83</f>
        <v>720.7291294319491</v>
      </c>
      <c r="X271" s="543">
        <f>Stage2!X$83</f>
        <v>735.14371202058794</v>
      </c>
      <c r="Y271" s="543">
        <f>Stage2!Y$83</f>
        <v>749.84658626099986</v>
      </c>
      <c r="Z271" s="543">
        <f>Stage2!Z$83</f>
        <v>764.84351798621992</v>
      </c>
      <c r="AA271" s="543">
        <f>Stage2!AA$83</f>
        <v>780.1403883459443</v>
      </c>
      <c r="AB271" s="543">
        <f>Stage2!AB$83</f>
        <v>795.7431961128633</v>
      </c>
      <c r="AC271" s="543">
        <f>Stage2!AC$83</f>
        <v>811.65806003512046</v>
      </c>
      <c r="AD271" s="543">
        <f>Stage2!AD$83</f>
        <v>827.89122123582285</v>
      </c>
      <c r="AE271" s="543">
        <f>Stage2!AE$83</f>
        <v>844.44904566053947</v>
      </c>
      <c r="AF271" s="543">
        <f>Stage2!AF$83</f>
        <v>861.3380265737502</v>
      </c>
      <c r="AG271" s="543">
        <f>Stage2!AG$83</f>
        <v>878.56478710522538</v>
      </c>
      <c r="AH271" s="543">
        <f>Stage2!AH$83</f>
        <v>896.13608284732982</v>
      </c>
      <c r="AI271" s="543">
        <f>Stage2!AI$83</f>
        <v>843.92107401298108</v>
      </c>
      <c r="AJ271" s="543">
        <f>Stage2!AJ$83</f>
        <v>862.22194261970446</v>
      </c>
      <c r="AK271" s="543">
        <f>Stage2!AK$83</f>
        <v>880.93289265584372</v>
      </c>
      <c r="AL271" s="543">
        <f>Stage2!AL$83</f>
        <v>900.06963300509176</v>
      </c>
      <c r="AM271" s="543">
        <f>Stage2!AM$83</f>
        <v>919.65050472021801</v>
      </c>
      <c r="AN271" s="543">
        <f>Stage2!AN$83</f>
        <v>939.69758071493595</v>
      </c>
      <c r="AO271" s="543">
        <f>Stage2!AO$83</f>
        <v>960.23844815836526</v>
      </c>
      <c r="AP271" s="543">
        <f>Stage2!AP$83</f>
        <v>981.3092571733788</v>
      </c>
      <c r="AQ271" s="543">
        <f>Stage2!AQ$83</f>
        <v>1002.9602991084439</v>
      </c>
      <c r="AR271" s="543">
        <f>Stage2!AR$83</f>
        <v>1025.2671434313559</v>
      </c>
      <c r="AS271" s="543">
        <f>Stage2!AS$83</f>
        <v>1048.3556556874346</v>
      </c>
      <c r="AT271" s="543">
        <f>Stage2!AT$83</f>
        <v>1072.46861419314</v>
      </c>
      <c r="AU271" s="543">
        <f>Stage2!AU$83</f>
        <v>1098.19855324423</v>
      </c>
      <c r="AV271" s="543">
        <f>Stage2!AV$83</f>
        <v>1127.8830940444348</v>
      </c>
      <c r="AW271" s="543">
        <f>Stage2!AW$83</f>
        <v>1206.0811807340306</v>
      </c>
      <c r="AX271" s="543">
        <f>Stage2!AX$83</f>
        <v>14.187920156188511</v>
      </c>
      <c r="AY271" s="543">
        <f>Stage2!AY$83</f>
        <v>0</v>
      </c>
      <c r="AZ271" s="543">
        <f>Stage2!AZ$83</f>
        <v>0</v>
      </c>
      <c r="BA271" s="543">
        <f>Stage2!BA$83</f>
        <v>0</v>
      </c>
      <c r="BB271" s="543">
        <f>Stage2!BB$83</f>
        <v>0</v>
      </c>
      <c r="BC271" s="543">
        <f>Stage2!BC$83</f>
        <v>0</v>
      </c>
      <c r="BD271" s="543">
        <f>Stage2!BD$83</f>
        <v>0</v>
      </c>
      <c r="BE271" s="543">
        <f>Stage2!BE$83</f>
        <v>0</v>
      </c>
      <c r="BF271" s="543">
        <f>Stage2!BF$83</f>
        <v>0</v>
      </c>
      <c r="BG271" s="543">
        <f>Stage2!BG$83</f>
        <v>0</v>
      </c>
      <c r="BH271" s="543">
        <f>Stage2!BH$83</f>
        <v>0</v>
      </c>
    </row>
    <row r="272" spans="1:60" s="244" customFormat="1" ht="12.9" customHeight="1" x14ac:dyDescent="0.3">
      <c r="A272" s="488"/>
      <c r="B272" s="797"/>
      <c r="C272" s="798"/>
      <c r="D272" s="488"/>
      <c r="E272" s="619" t="str">
        <f>'Time&amp;Esc'!E$93</f>
        <v>Inflation index - full cycle</v>
      </c>
      <c r="F272" s="619">
        <f>'Time&amp;Esc'!F$93</f>
        <v>0</v>
      </c>
      <c r="G272" s="619" t="str">
        <f>'Time&amp;Esc'!G$93</f>
        <v>index</v>
      </c>
      <c r="H272" s="619" t="str">
        <f>'Time&amp;Esc'!H$93</f>
        <v>assumes begginning of period cash flows</v>
      </c>
      <c r="I272" s="619">
        <f>'Time&amp;Esc'!I$93</f>
        <v>0</v>
      </c>
      <c r="J272" s="619">
        <f>'Time&amp;Esc'!J$93</f>
        <v>0</v>
      </c>
      <c r="K272" s="619">
        <f>'Time&amp;Esc'!K$93</f>
        <v>1</v>
      </c>
      <c r="L272" s="619">
        <f>'Time&amp;Esc'!L$93</f>
        <v>1.02</v>
      </c>
      <c r="M272" s="619">
        <f>'Time&amp;Esc'!M$93</f>
        <v>1.0404</v>
      </c>
      <c r="N272" s="619">
        <f>'Time&amp;Esc'!N$93</f>
        <v>1.0612079999999999</v>
      </c>
      <c r="O272" s="619">
        <f>'Time&amp;Esc'!O$93</f>
        <v>1.08243216</v>
      </c>
      <c r="P272" s="619">
        <f>'Time&amp;Esc'!P$93</f>
        <v>1.1040808032</v>
      </c>
      <c r="Q272" s="619">
        <f>'Time&amp;Esc'!Q$93</f>
        <v>1.1261624192640001</v>
      </c>
      <c r="R272" s="619">
        <f>'Time&amp;Esc'!R$93</f>
        <v>1.14868566764928</v>
      </c>
      <c r="S272" s="619">
        <f>'Time&amp;Esc'!S$93</f>
        <v>1.1716593810022657</v>
      </c>
      <c r="T272" s="619">
        <f>'Time&amp;Esc'!T$93</f>
        <v>1.1950925686223111</v>
      </c>
      <c r="U272" s="619">
        <f>'Time&amp;Esc'!U$93</f>
        <v>1.2189944199947573</v>
      </c>
      <c r="V272" s="619">
        <f>'Time&amp;Esc'!V$93</f>
        <v>1.2433743083946525</v>
      </c>
      <c r="W272" s="619">
        <f>'Time&amp;Esc'!W$93</f>
        <v>1.2682417945625455</v>
      </c>
      <c r="X272" s="619">
        <f>'Time&amp;Esc'!X$93</f>
        <v>1.2936066304537963</v>
      </c>
      <c r="Y272" s="619">
        <f>'Time&amp;Esc'!Y$93</f>
        <v>1.3194787630628724</v>
      </c>
      <c r="Z272" s="619">
        <f>'Time&amp;Esc'!Z$93</f>
        <v>1.3458683383241299</v>
      </c>
      <c r="AA272" s="619">
        <f>'Time&amp;Esc'!AA$93</f>
        <v>1.3727857050906125</v>
      </c>
      <c r="AB272" s="619">
        <f>'Time&amp;Esc'!AB$93</f>
        <v>1.4002414191924248</v>
      </c>
      <c r="AC272" s="619">
        <f>'Time&amp;Esc'!AC$93</f>
        <v>1.4282462475762734</v>
      </c>
      <c r="AD272" s="619">
        <f>'Time&amp;Esc'!AD$93</f>
        <v>1.4568111725277988</v>
      </c>
      <c r="AE272" s="619">
        <f>'Time&amp;Esc'!AE$93</f>
        <v>1.4859473959783549</v>
      </c>
      <c r="AF272" s="619">
        <f>'Time&amp;Esc'!AF$93</f>
        <v>1.5156663438979221</v>
      </c>
      <c r="AG272" s="619">
        <f>'Time&amp;Esc'!AG$93</f>
        <v>1.5459796707758806</v>
      </c>
      <c r="AH272" s="619">
        <f>'Time&amp;Esc'!AH$93</f>
        <v>1.5768992641913981</v>
      </c>
      <c r="AI272" s="619">
        <f>'Time&amp;Esc'!AI$93</f>
        <v>1.6084372494752261</v>
      </c>
      <c r="AJ272" s="619">
        <f>'Time&amp;Esc'!AJ$93</f>
        <v>1.6406059944647307</v>
      </c>
      <c r="AK272" s="619">
        <f>'Time&amp;Esc'!AK$93</f>
        <v>1.6734181143540252</v>
      </c>
      <c r="AL272" s="619">
        <f>'Time&amp;Esc'!AL$93</f>
        <v>1.7068864766411058</v>
      </c>
      <c r="AM272" s="619">
        <f>'Time&amp;Esc'!AM$93</f>
        <v>1.7410242061739281</v>
      </c>
      <c r="AN272" s="619">
        <f>'Time&amp;Esc'!AN$93</f>
        <v>1.7758446902974065</v>
      </c>
      <c r="AO272" s="619">
        <f>'Time&amp;Esc'!AO$93</f>
        <v>1.8113615841033548</v>
      </c>
      <c r="AP272" s="619">
        <f>'Time&amp;Esc'!AP$93</f>
        <v>1.8475888157854219</v>
      </c>
      <c r="AQ272" s="619">
        <f>'Time&amp;Esc'!AQ$93</f>
        <v>1.8845405921011305</v>
      </c>
      <c r="AR272" s="619">
        <f>'Time&amp;Esc'!AR$93</f>
        <v>1.9222314039431532</v>
      </c>
      <c r="AS272" s="619">
        <f>'Time&amp;Esc'!AS$93</f>
        <v>1.9606760320220162</v>
      </c>
      <c r="AT272" s="619">
        <f>'Time&amp;Esc'!AT$93</f>
        <v>1.9998895526624565</v>
      </c>
      <c r="AU272" s="619">
        <f>'Time&amp;Esc'!AU$93</f>
        <v>2.0398873437157055</v>
      </c>
      <c r="AV272" s="619">
        <f>'Time&amp;Esc'!AV$93</f>
        <v>2.0806850905900198</v>
      </c>
      <c r="AW272" s="619">
        <f>'Time&amp;Esc'!AW$93</f>
        <v>2.1222987924018204</v>
      </c>
      <c r="AX272" s="619">
        <f>'Time&amp;Esc'!AX$93</f>
        <v>2.1647447682498568</v>
      </c>
      <c r="AY272" s="619">
        <f>'Time&amp;Esc'!AY$93</f>
        <v>2.208039663614854</v>
      </c>
      <c r="AZ272" s="619">
        <f>'Time&amp;Esc'!AZ$93</f>
        <v>2.252200456887151</v>
      </c>
      <c r="BA272" s="619">
        <f>'Time&amp;Esc'!BA$93</f>
        <v>2.2972444660248938</v>
      </c>
      <c r="BB272" s="619">
        <f>'Time&amp;Esc'!BB$93</f>
        <v>2.343189355345392</v>
      </c>
      <c r="BC272" s="619">
        <f>'Time&amp;Esc'!BC$93</f>
        <v>2.3900531424522997</v>
      </c>
      <c r="BD272" s="619">
        <f>'Time&amp;Esc'!BD$93</f>
        <v>2.4378542053013459</v>
      </c>
      <c r="BE272" s="619">
        <f>'Time&amp;Esc'!BE$93</f>
        <v>2.4866112894073726</v>
      </c>
      <c r="BF272" s="619">
        <f>'Time&amp;Esc'!BF$93</f>
        <v>2.53634351519552</v>
      </c>
      <c r="BG272" s="619">
        <f>'Time&amp;Esc'!BG$93</f>
        <v>2.5870703854994304</v>
      </c>
      <c r="BH272" s="619">
        <f>'Time&amp;Esc'!BH$93</f>
        <v>2.6388117932094191</v>
      </c>
    </row>
    <row r="273" spans="1:60" s="242" customFormat="1" ht="12.9" customHeight="1" x14ac:dyDescent="0.3">
      <c r="A273" s="516"/>
      <c r="B273" s="679"/>
      <c r="C273" s="685"/>
      <c r="D273" s="615"/>
      <c r="E273" s="543" t="str">
        <f>'Time&amp;Esc'!E$82</f>
        <v>FID point forward</v>
      </c>
      <c r="F273" s="543">
        <f>'Time&amp;Esc'!F$82</f>
        <v>0</v>
      </c>
      <c r="G273" s="543" t="str">
        <f>'Time&amp;Esc'!G$82</f>
        <v>flag</v>
      </c>
      <c r="H273" s="543">
        <f>'Time&amp;Esc'!H$82</f>
        <v>0</v>
      </c>
      <c r="I273" s="543">
        <f>'Time&amp;Esc'!I$82</f>
        <v>34</v>
      </c>
      <c r="J273" s="543">
        <f>'Time&amp;Esc'!J$82</f>
        <v>0</v>
      </c>
      <c r="K273" s="543">
        <f>'Time&amp;Esc'!K$82</f>
        <v>0</v>
      </c>
      <c r="L273" s="543">
        <f>'Time&amp;Esc'!L$82</f>
        <v>0</v>
      </c>
      <c r="M273" s="543">
        <f>'Time&amp;Esc'!M$82</f>
        <v>0</v>
      </c>
      <c r="N273" s="543">
        <f>'Time&amp;Esc'!N$82</f>
        <v>0</v>
      </c>
      <c r="O273" s="543">
        <f>'Time&amp;Esc'!O$82</f>
        <v>0</v>
      </c>
      <c r="P273" s="543">
        <f>'Time&amp;Esc'!P$82</f>
        <v>0</v>
      </c>
      <c r="Q273" s="543">
        <f>'Time&amp;Esc'!Q$82</f>
        <v>1</v>
      </c>
      <c r="R273" s="543">
        <f>'Time&amp;Esc'!R$82</f>
        <v>1</v>
      </c>
      <c r="S273" s="543">
        <f>'Time&amp;Esc'!S$82</f>
        <v>1</v>
      </c>
      <c r="T273" s="543">
        <f>'Time&amp;Esc'!T$82</f>
        <v>1</v>
      </c>
      <c r="U273" s="543">
        <f>'Time&amp;Esc'!U$82</f>
        <v>1</v>
      </c>
      <c r="V273" s="543">
        <f>'Time&amp;Esc'!V$82</f>
        <v>1</v>
      </c>
      <c r="W273" s="543">
        <f>'Time&amp;Esc'!W$82</f>
        <v>1</v>
      </c>
      <c r="X273" s="543">
        <f>'Time&amp;Esc'!X$82</f>
        <v>1</v>
      </c>
      <c r="Y273" s="543">
        <f>'Time&amp;Esc'!Y$82</f>
        <v>1</v>
      </c>
      <c r="Z273" s="543">
        <f>'Time&amp;Esc'!Z$82</f>
        <v>1</v>
      </c>
      <c r="AA273" s="543">
        <f>'Time&amp;Esc'!AA$82</f>
        <v>1</v>
      </c>
      <c r="AB273" s="543">
        <f>'Time&amp;Esc'!AB$82</f>
        <v>1</v>
      </c>
      <c r="AC273" s="543">
        <f>'Time&amp;Esc'!AC$82</f>
        <v>1</v>
      </c>
      <c r="AD273" s="543">
        <f>'Time&amp;Esc'!AD$82</f>
        <v>1</v>
      </c>
      <c r="AE273" s="543">
        <f>'Time&amp;Esc'!AE$82</f>
        <v>1</v>
      </c>
      <c r="AF273" s="543">
        <f>'Time&amp;Esc'!AF$82</f>
        <v>1</v>
      </c>
      <c r="AG273" s="543">
        <f>'Time&amp;Esc'!AG$82</f>
        <v>1</v>
      </c>
      <c r="AH273" s="543">
        <f>'Time&amp;Esc'!AH$82</f>
        <v>1</v>
      </c>
      <c r="AI273" s="543">
        <f>'Time&amp;Esc'!AI$82</f>
        <v>1</v>
      </c>
      <c r="AJ273" s="543">
        <f>'Time&amp;Esc'!AJ$82</f>
        <v>1</v>
      </c>
      <c r="AK273" s="543">
        <f>'Time&amp;Esc'!AK$82</f>
        <v>1</v>
      </c>
      <c r="AL273" s="543">
        <f>'Time&amp;Esc'!AL$82</f>
        <v>1</v>
      </c>
      <c r="AM273" s="543">
        <f>'Time&amp;Esc'!AM$82</f>
        <v>1</v>
      </c>
      <c r="AN273" s="543">
        <f>'Time&amp;Esc'!AN$82</f>
        <v>1</v>
      </c>
      <c r="AO273" s="543">
        <f>'Time&amp;Esc'!AO$82</f>
        <v>1</v>
      </c>
      <c r="AP273" s="543">
        <f>'Time&amp;Esc'!AP$82</f>
        <v>1</v>
      </c>
      <c r="AQ273" s="543">
        <f>'Time&amp;Esc'!AQ$82</f>
        <v>1</v>
      </c>
      <c r="AR273" s="543">
        <f>'Time&amp;Esc'!AR$82</f>
        <v>1</v>
      </c>
      <c r="AS273" s="543">
        <f>'Time&amp;Esc'!AS$82</f>
        <v>1</v>
      </c>
      <c r="AT273" s="543">
        <f>'Time&amp;Esc'!AT$82</f>
        <v>1</v>
      </c>
      <c r="AU273" s="543">
        <f>'Time&amp;Esc'!AU$82</f>
        <v>1</v>
      </c>
      <c r="AV273" s="543">
        <f>'Time&amp;Esc'!AV$82</f>
        <v>1</v>
      </c>
      <c r="AW273" s="543">
        <f>'Time&amp;Esc'!AW$82</f>
        <v>1</v>
      </c>
      <c r="AX273" s="543">
        <f>'Time&amp;Esc'!AX$82</f>
        <v>1</v>
      </c>
      <c r="AY273" s="543">
        <f>'Time&amp;Esc'!AY$82</f>
        <v>0</v>
      </c>
      <c r="AZ273" s="543">
        <f>'Time&amp;Esc'!AZ$82</f>
        <v>0</v>
      </c>
      <c r="BA273" s="543">
        <f>'Time&amp;Esc'!BA$82</f>
        <v>0</v>
      </c>
      <c r="BB273" s="543">
        <f>'Time&amp;Esc'!BB$82</f>
        <v>0</v>
      </c>
      <c r="BC273" s="543">
        <f>'Time&amp;Esc'!BC$82</f>
        <v>0</v>
      </c>
      <c r="BD273" s="543">
        <f>'Time&amp;Esc'!BD$82</f>
        <v>0</v>
      </c>
      <c r="BE273" s="543">
        <f>'Time&amp;Esc'!BE$82</f>
        <v>0</v>
      </c>
      <c r="BF273" s="543">
        <f>'Time&amp;Esc'!BF$82</f>
        <v>0</v>
      </c>
      <c r="BG273" s="543">
        <f>'Time&amp;Esc'!BG$82</f>
        <v>0</v>
      </c>
      <c r="BH273" s="543">
        <f>'Time&amp;Esc'!BH$82</f>
        <v>0</v>
      </c>
    </row>
    <row r="274" spans="1:60" s="242" customFormat="1" ht="12.9" customHeight="1" x14ac:dyDescent="0.3">
      <c r="A274" s="343"/>
      <c r="B274" s="471"/>
      <c r="C274" s="561"/>
      <c r="D274" s="627"/>
      <c r="E274" s="343" t="str">
        <f xml:space="preserve"> E271 &amp; ", " &amp; D270</f>
        <v>Project cash flows inc. DF, FID Forward</v>
      </c>
      <c r="F274" s="343"/>
      <c r="G274" s="343" t="str">
        <f xml:space="preserve"> G271 &amp; " real"</f>
        <v>$ mn real</v>
      </c>
      <c r="H274" s="343"/>
      <c r="I274" s="343">
        <f xml:space="preserve"> SUM(K274:BH274)</f>
        <v>13131.068910762611</v>
      </c>
      <c r="J274" s="343"/>
      <c r="K274" s="343">
        <f t="shared" ref="K274:AP274" si="85" xml:space="preserve"> K271 / K272 * K273</f>
        <v>0</v>
      </c>
      <c r="L274" s="343">
        <f t="shared" si="85"/>
        <v>0</v>
      </c>
      <c r="M274" s="343">
        <f t="shared" si="85"/>
        <v>0</v>
      </c>
      <c r="N274" s="343">
        <f t="shared" si="85"/>
        <v>0</v>
      </c>
      <c r="O274" s="343">
        <f t="shared" si="85"/>
        <v>0</v>
      </c>
      <c r="P274" s="343">
        <f t="shared" si="85"/>
        <v>0</v>
      </c>
      <c r="Q274" s="343">
        <f t="shared" si="85"/>
        <v>-604.80000000000007</v>
      </c>
      <c r="R274" s="343">
        <f t="shared" si="85"/>
        <v>-907.19999999999993</v>
      </c>
      <c r="S274" s="343">
        <f t="shared" si="85"/>
        <v>-907.19999999999993</v>
      </c>
      <c r="T274" s="343">
        <f t="shared" si="85"/>
        <v>-420.21000000000021</v>
      </c>
      <c r="U274" s="343">
        <f t="shared" si="85"/>
        <v>568.29000000000019</v>
      </c>
      <c r="V274" s="343">
        <f t="shared" si="85"/>
        <v>568.29000000000008</v>
      </c>
      <c r="W274" s="343">
        <f t="shared" si="85"/>
        <v>568.29000000000008</v>
      </c>
      <c r="X274" s="343">
        <f t="shared" si="85"/>
        <v>568.29000000000008</v>
      </c>
      <c r="Y274" s="343">
        <f t="shared" si="85"/>
        <v>568.29000000000008</v>
      </c>
      <c r="Z274" s="343">
        <f t="shared" si="85"/>
        <v>568.29000000000008</v>
      </c>
      <c r="AA274" s="343">
        <f t="shared" si="85"/>
        <v>568.29000000000008</v>
      </c>
      <c r="AB274" s="343">
        <f t="shared" si="85"/>
        <v>568.29000000000019</v>
      </c>
      <c r="AC274" s="343">
        <f t="shared" si="85"/>
        <v>568.29000000000008</v>
      </c>
      <c r="AD274" s="343">
        <f t="shared" si="85"/>
        <v>568.29000000000008</v>
      </c>
      <c r="AE274" s="343">
        <f t="shared" si="85"/>
        <v>568.29000000000008</v>
      </c>
      <c r="AF274" s="343">
        <f t="shared" si="85"/>
        <v>568.29000000000008</v>
      </c>
      <c r="AG274" s="343">
        <f t="shared" si="85"/>
        <v>568.29000000000008</v>
      </c>
      <c r="AH274" s="343">
        <f t="shared" si="85"/>
        <v>568.29000000000008</v>
      </c>
      <c r="AI274" s="343">
        <f t="shared" si="85"/>
        <v>524.68386583829829</v>
      </c>
      <c r="AJ274" s="343">
        <f t="shared" si="85"/>
        <v>525.55089127357223</v>
      </c>
      <c r="AK274" s="343">
        <f t="shared" si="85"/>
        <v>526.42724797795222</v>
      </c>
      <c r="AL274" s="343">
        <f t="shared" si="85"/>
        <v>527.31663489202435</v>
      </c>
      <c r="AM274" s="343">
        <f t="shared" si="85"/>
        <v>528.2238474680604</v>
      </c>
      <c r="AN274" s="343">
        <f t="shared" si="85"/>
        <v>529.15527233271825</v>
      </c>
      <c r="AO274" s="343">
        <f t="shared" si="85"/>
        <v>530.11969370747943</v>
      </c>
      <c r="AP274" s="343">
        <f t="shared" si="85"/>
        <v>531.12968036463133</v>
      </c>
      <c r="AQ274" s="343">
        <f t="shared" ref="AQ274:BH274" si="86" xml:space="preserve"> AQ271 / AQ272 * AQ273</f>
        <v>532.20413681310708</v>
      </c>
      <c r="AR274" s="343">
        <f t="shared" si="86"/>
        <v>533.37342285022646</v>
      </c>
      <c r="AS274" s="343">
        <f t="shared" si="86"/>
        <v>534.69091199441084</v>
      </c>
      <c r="AT274" s="343">
        <f t="shared" si="86"/>
        <v>536.26392155774829</v>
      </c>
      <c r="AU274" s="343">
        <f t="shared" si="86"/>
        <v>538.36235448367165</v>
      </c>
      <c r="AV274" s="343">
        <f t="shared" si="86"/>
        <v>542.07294469755675</v>
      </c>
      <c r="AW274" s="343">
        <f t="shared" si="86"/>
        <v>568.29000000000008</v>
      </c>
      <c r="AX274" s="343">
        <f t="shared" si="86"/>
        <v>6.5540845111542163</v>
      </c>
      <c r="AY274" s="343">
        <f t="shared" si="86"/>
        <v>0</v>
      </c>
      <c r="AZ274" s="343">
        <f t="shared" si="86"/>
        <v>0</v>
      </c>
      <c r="BA274" s="343">
        <f t="shared" si="86"/>
        <v>0</v>
      </c>
      <c r="BB274" s="343">
        <f t="shared" si="86"/>
        <v>0</v>
      </c>
      <c r="BC274" s="343">
        <f t="shared" si="86"/>
        <v>0</v>
      </c>
      <c r="BD274" s="343">
        <f t="shared" si="86"/>
        <v>0</v>
      </c>
      <c r="BE274" s="343">
        <f t="shared" si="86"/>
        <v>0</v>
      </c>
      <c r="BF274" s="343">
        <f t="shared" si="86"/>
        <v>0</v>
      </c>
      <c r="BG274" s="343">
        <f t="shared" si="86"/>
        <v>0</v>
      </c>
      <c r="BH274" s="343">
        <f t="shared" si="86"/>
        <v>0</v>
      </c>
    </row>
    <row r="275" spans="1:60" s="242" customFormat="1" ht="12.9" customHeight="1" x14ac:dyDescent="0.3">
      <c r="A275" s="343"/>
      <c r="B275" s="471"/>
      <c r="C275" s="561"/>
      <c r="D275" s="627"/>
      <c r="E275" s="343" t="str">
        <f xml:space="preserve"> "Total " &amp; E274</f>
        <v>Total Project cash flows inc. DF, FID Forward</v>
      </c>
      <c r="F275" s="343">
        <f xml:space="preserve"> SUM(K274:BH274)</f>
        <v>13131.068910762611</v>
      </c>
      <c r="G275" s="343" t="str">
        <f>G274</f>
        <v>$ mn real</v>
      </c>
      <c r="H275" s="343"/>
      <c r="I275" s="343"/>
      <c r="J275" s="343"/>
      <c r="K275" s="343"/>
      <c r="L275" s="343"/>
      <c r="M275" s="343"/>
      <c r="N275" s="343"/>
      <c r="O275" s="343"/>
      <c r="P275" s="343"/>
      <c r="Q275" s="343"/>
      <c r="R275" s="343"/>
      <c r="S275" s="343"/>
      <c r="T275" s="343"/>
      <c r="U275" s="343"/>
      <c r="V275" s="343"/>
      <c r="W275" s="343"/>
      <c r="X275" s="343"/>
      <c r="Y275" s="343"/>
      <c r="Z275" s="343"/>
      <c r="AA275" s="343"/>
      <c r="AB275" s="343"/>
      <c r="AC275" s="343"/>
      <c r="AD275" s="343"/>
      <c r="AE275" s="343"/>
      <c r="AF275" s="343"/>
      <c r="AG275" s="343"/>
      <c r="AH275" s="343"/>
      <c r="AI275" s="343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43"/>
      <c r="AY275" s="343"/>
      <c r="AZ275" s="343"/>
      <c r="BA275" s="343"/>
      <c r="BB275" s="343"/>
      <c r="BC275" s="343"/>
      <c r="BD275" s="343"/>
      <c r="BE275" s="343"/>
      <c r="BF275" s="343"/>
      <c r="BG275" s="343"/>
      <c r="BH275" s="343"/>
    </row>
    <row r="276" spans="1:60" s="242" customFormat="1" ht="12.75" customHeight="1" x14ac:dyDescent="0.3">
      <c r="A276" s="516"/>
      <c r="B276" s="472"/>
      <c r="C276" s="473"/>
      <c r="D276" s="516"/>
      <c r="E276" s="516"/>
      <c r="F276" s="516"/>
      <c r="G276" s="516"/>
      <c r="H276" s="516"/>
      <c r="I276" s="516"/>
      <c r="J276" s="516"/>
      <c r="K276" s="516"/>
      <c r="L276" s="516"/>
      <c r="M276" s="516"/>
      <c r="N276" s="516"/>
      <c r="O276" s="516"/>
      <c r="P276" s="516"/>
      <c r="Q276" s="516"/>
      <c r="R276" s="516"/>
      <c r="S276" s="516"/>
      <c r="T276" s="516"/>
      <c r="U276" s="516"/>
      <c r="V276" s="516"/>
      <c r="W276" s="516"/>
      <c r="X276" s="516"/>
      <c r="Y276" s="516"/>
      <c r="Z276" s="516"/>
      <c r="AA276" s="516"/>
      <c r="AB276" s="516"/>
      <c r="AC276" s="516"/>
      <c r="AD276" s="516"/>
      <c r="AE276" s="516"/>
      <c r="AF276" s="516"/>
      <c r="AG276" s="516"/>
      <c r="AH276" s="516"/>
      <c r="AI276" s="516"/>
      <c r="AJ276" s="516"/>
      <c r="AK276" s="516"/>
      <c r="AL276" s="516"/>
      <c r="AM276" s="516"/>
      <c r="AN276" s="516"/>
      <c r="AO276" s="516"/>
      <c r="AP276" s="516"/>
      <c r="AQ276" s="516"/>
      <c r="AR276" s="516"/>
      <c r="AS276" s="516"/>
      <c r="AT276" s="516"/>
      <c r="AU276" s="516"/>
      <c r="AV276" s="516"/>
      <c r="AW276" s="516"/>
      <c r="AX276" s="516"/>
      <c r="AY276" s="516"/>
      <c r="AZ276" s="516"/>
      <c r="BA276" s="516"/>
      <c r="BB276" s="516"/>
      <c r="BC276" s="516"/>
      <c r="BD276" s="516"/>
      <c r="BE276" s="516"/>
      <c r="BF276" s="516"/>
      <c r="BG276" s="516"/>
      <c r="BH276" s="516"/>
    </row>
    <row r="277" spans="1:60" s="242" customFormat="1" ht="12.75" customHeight="1" x14ac:dyDescent="0.3">
      <c r="A277" s="516"/>
      <c r="B277" s="472"/>
      <c r="C277" s="473" t="s">
        <v>697</v>
      </c>
      <c r="D277" s="516"/>
      <c r="E277" s="516"/>
      <c r="F277" s="516"/>
      <c r="G277" s="516"/>
      <c r="H277" s="516"/>
      <c r="I277" s="516"/>
      <c r="J277" s="516"/>
      <c r="K277" s="516"/>
      <c r="L277" s="516"/>
      <c r="M277" s="516"/>
      <c r="N277" s="516"/>
      <c r="O277" s="516"/>
      <c r="P277" s="516"/>
      <c r="Q277" s="516"/>
      <c r="R277" s="516"/>
      <c r="S277" s="516"/>
      <c r="T277" s="516"/>
      <c r="U277" s="516"/>
      <c r="V277" s="516"/>
      <c r="W277" s="516"/>
      <c r="X277" s="516"/>
      <c r="Y277" s="516"/>
      <c r="Z277" s="516"/>
      <c r="AA277" s="516"/>
      <c r="AB277" s="516"/>
      <c r="AC277" s="516"/>
      <c r="AD277" s="516"/>
      <c r="AE277" s="516"/>
      <c r="AF277" s="516"/>
      <c r="AG277" s="516"/>
      <c r="AH277" s="516"/>
      <c r="AI277" s="516"/>
      <c r="AJ277" s="516"/>
      <c r="AK277" s="516"/>
      <c r="AL277" s="516"/>
      <c r="AM277" s="516"/>
      <c r="AN277" s="516"/>
      <c r="AO277" s="516"/>
      <c r="AP277" s="516"/>
      <c r="AQ277" s="516"/>
      <c r="AR277" s="516"/>
      <c r="AS277" s="516"/>
      <c r="AT277" s="516"/>
      <c r="AU277" s="516"/>
      <c r="AV277" s="516"/>
      <c r="AW277" s="516"/>
      <c r="AX277" s="516"/>
      <c r="AY277" s="516"/>
      <c r="AZ277" s="516"/>
      <c r="BA277" s="516"/>
      <c r="BB277" s="516"/>
      <c r="BC277" s="516"/>
      <c r="BD277" s="516"/>
      <c r="BE277" s="516"/>
      <c r="BF277" s="516"/>
      <c r="BG277" s="516"/>
      <c r="BH277" s="516"/>
    </row>
    <row r="278" spans="1:60" s="242" customFormat="1" ht="12.75" customHeight="1" x14ac:dyDescent="0.3">
      <c r="A278" s="516"/>
      <c r="B278" s="472"/>
      <c r="C278" s="473"/>
      <c r="D278" s="516" t="s">
        <v>127</v>
      </c>
      <c r="E278" s="516"/>
      <c r="F278" s="516"/>
      <c r="G278" s="516"/>
      <c r="H278" s="516"/>
      <c r="I278" s="516"/>
      <c r="J278" s="516"/>
      <c r="K278" s="516"/>
      <c r="L278" s="516"/>
      <c r="M278" s="516"/>
      <c r="N278" s="516"/>
      <c r="O278" s="516"/>
      <c r="P278" s="516"/>
      <c r="Q278" s="516"/>
      <c r="R278" s="516"/>
      <c r="S278" s="516"/>
      <c r="T278" s="516"/>
      <c r="U278" s="516"/>
      <c r="V278" s="516"/>
      <c r="W278" s="516"/>
      <c r="X278" s="516"/>
      <c r="Y278" s="516"/>
      <c r="Z278" s="516"/>
      <c r="AA278" s="516"/>
      <c r="AB278" s="516"/>
      <c r="AC278" s="516"/>
      <c r="AD278" s="516"/>
      <c r="AE278" s="516"/>
      <c r="AF278" s="516"/>
      <c r="AG278" s="516"/>
      <c r="AH278" s="516"/>
      <c r="AI278" s="516"/>
      <c r="AJ278" s="516"/>
      <c r="AK278" s="516"/>
      <c r="AL278" s="516"/>
      <c r="AM278" s="516"/>
      <c r="AN278" s="516"/>
      <c r="AO278" s="516"/>
      <c r="AP278" s="516"/>
      <c r="AQ278" s="516"/>
      <c r="AR278" s="516"/>
      <c r="AS278" s="516"/>
      <c r="AT278" s="516"/>
      <c r="AU278" s="516"/>
      <c r="AV278" s="516"/>
      <c r="AW278" s="516"/>
      <c r="AX278" s="516"/>
      <c r="AY278" s="516"/>
      <c r="AZ278" s="516"/>
      <c r="BA278" s="516"/>
      <c r="BB278" s="516"/>
      <c r="BC278" s="516"/>
      <c r="BD278" s="516"/>
      <c r="BE278" s="516"/>
      <c r="BF278" s="516"/>
      <c r="BG278" s="516"/>
      <c r="BH278" s="516"/>
    </row>
    <row r="279" spans="1:60" s="242" customFormat="1" ht="12.75" customHeight="1" x14ac:dyDescent="0.3">
      <c r="A279" s="516"/>
      <c r="B279" s="472"/>
      <c r="C279" s="473"/>
      <c r="D279" s="516"/>
      <c r="E279" s="516" t="str">
        <f xml:space="preserve"> E$268</f>
        <v>Total Project cash flows inc. DF, Full cycle</v>
      </c>
      <c r="F279" s="516">
        <f xml:space="preserve"> F$268</f>
        <v>12931.068910762611</v>
      </c>
      <c r="G279" s="516" t="str">
        <f xml:space="preserve"> G$268</f>
        <v>$ mn real</v>
      </c>
      <c r="H279" s="516"/>
      <c r="I279" s="516"/>
      <c r="J279" s="516"/>
      <c r="K279" s="516"/>
      <c r="L279" s="516"/>
      <c r="M279" s="516"/>
      <c r="N279" s="516"/>
      <c r="O279" s="516"/>
      <c r="P279" s="516"/>
      <c r="Q279" s="516"/>
      <c r="R279" s="516"/>
      <c r="S279" s="516"/>
      <c r="T279" s="516"/>
      <c r="U279" s="516"/>
      <c r="V279" s="516"/>
      <c r="W279" s="516"/>
      <c r="X279" s="516"/>
      <c r="Y279" s="516"/>
      <c r="Z279" s="516"/>
      <c r="AA279" s="516"/>
      <c r="AB279" s="516"/>
      <c r="AC279" s="516"/>
      <c r="AD279" s="516"/>
      <c r="AE279" s="516"/>
      <c r="AF279" s="516"/>
      <c r="AG279" s="516"/>
      <c r="AH279" s="516"/>
      <c r="AI279" s="516"/>
      <c r="AJ279" s="516"/>
      <c r="AK279" s="516"/>
      <c r="AL279" s="516"/>
      <c r="AM279" s="516"/>
      <c r="AN279" s="516"/>
      <c r="AO279" s="516"/>
      <c r="AP279" s="516"/>
      <c r="AQ279" s="516"/>
      <c r="AR279" s="516"/>
      <c r="AS279" s="516"/>
      <c r="AT279" s="516"/>
      <c r="AU279" s="516"/>
      <c r="AV279" s="516"/>
      <c r="AW279" s="516"/>
      <c r="AX279" s="516"/>
      <c r="AY279" s="516"/>
      <c r="AZ279" s="516"/>
      <c r="BA279" s="516"/>
      <c r="BB279" s="516"/>
      <c r="BC279" s="516"/>
      <c r="BD279" s="516"/>
      <c r="BE279" s="516"/>
      <c r="BF279" s="516"/>
      <c r="BG279" s="516"/>
      <c r="BH279" s="516"/>
    </row>
    <row r="280" spans="1:60" s="242" customFormat="1" ht="12.75" customHeight="1" x14ac:dyDescent="0.3">
      <c r="A280" s="516"/>
      <c r="B280" s="472"/>
      <c r="C280" s="473"/>
      <c r="D280" s="516"/>
      <c r="E280" s="516" t="str">
        <f xml:space="preserve"> E$240</f>
        <v>Total Govt. revenue  - pre EMV test, Full cycle</v>
      </c>
      <c r="F280" s="516">
        <f ca="1" xml:space="preserve"> F$240</f>
        <v>7147.9744010567256</v>
      </c>
      <c r="G280" s="516" t="str">
        <f xml:space="preserve"> G$240</f>
        <v>$ mn real</v>
      </c>
      <c r="H280" s="516"/>
      <c r="I280" s="516"/>
      <c r="J280" s="516"/>
      <c r="K280" s="516"/>
      <c r="L280" s="516"/>
      <c r="M280" s="516"/>
      <c r="N280" s="516"/>
      <c r="O280" s="516"/>
      <c r="P280" s="516"/>
      <c r="Q280" s="516"/>
      <c r="R280" s="516"/>
      <c r="S280" s="516"/>
      <c r="T280" s="516"/>
      <c r="U280" s="516"/>
      <c r="V280" s="516"/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516"/>
      <c r="AI280" s="516"/>
      <c r="AJ280" s="516"/>
      <c r="AK280" s="516"/>
      <c r="AL280" s="516"/>
      <c r="AM280" s="516"/>
      <c r="AN280" s="516"/>
      <c r="AO280" s="516"/>
      <c r="AP280" s="516"/>
      <c r="AQ280" s="516"/>
      <c r="AR280" s="516"/>
      <c r="AS280" s="516"/>
      <c r="AT280" s="516"/>
      <c r="AU280" s="516"/>
      <c r="AV280" s="516"/>
      <c r="AW280" s="516"/>
      <c r="AX280" s="516"/>
      <c r="AY280" s="516"/>
      <c r="AZ280" s="516"/>
      <c r="BA280" s="516"/>
      <c r="BB280" s="516"/>
      <c r="BC280" s="516"/>
      <c r="BD280" s="516"/>
      <c r="BE280" s="516"/>
      <c r="BF280" s="516"/>
      <c r="BG280" s="516"/>
      <c r="BH280" s="516"/>
    </row>
    <row r="281" spans="1:60" s="242" customFormat="1" ht="12.75" customHeight="1" x14ac:dyDescent="0.3">
      <c r="A281" s="516"/>
      <c r="B281" s="472"/>
      <c r="C281" s="473"/>
      <c r="D281" s="516"/>
      <c r="E281" s="516" t="str">
        <f xml:space="preserve"> E$254</f>
        <v>Total Cash flow - Contractor, Full cycle</v>
      </c>
      <c r="F281" s="516">
        <f ca="1" xml:space="preserve"> F$254</f>
        <v>5783.0945097058884</v>
      </c>
      <c r="G281" s="516" t="str">
        <f xml:space="preserve"> G$254</f>
        <v>$ mn real</v>
      </c>
      <c r="H281" s="516"/>
      <c r="I281" s="516"/>
      <c r="J281" s="516"/>
      <c r="K281" s="516"/>
      <c r="L281" s="516"/>
      <c r="M281" s="516"/>
      <c r="N281" s="516"/>
      <c r="O281" s="516"/>
      <c r="P281" s="516"/>
      <c r="Q281" s="516"/>
      <c r="R281" s="516"/>
      <c r="S281" s="516"/>
      <c r="T281" s="516"/>
      <c r="U281" s="516"/>
      <c r="V281" s="516"/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516"/>
      <c r="AI281" s="516"/>
      <c r="AJ281" s="516"/>
      <c r="AK281" s="516"/>
      <c r="AL281" s="516"/>
      <c r="AM281" s="516"/>
      <c r="AN281" s="516"/>
      <c r="AO281" s="516"/>
      <c r="AP281" s="516"/>
      <c r="AQ281" s="516"/>
      <c r="AR281" s="516"/>
      <c r="AS281" s="516"/>
      <c r="AT281" s="516"/>
      <c r="AU281" s="516"/>
      <c r="AV281" s="516"/>
      <c r="AW281" s="516"/>
      <c r="AX281" s="516"/>
      <c r="AY281" s="516"/>
      <c r="AZ281" s="516"/>
      <c r="BA281" s="516"/>
      <c r="BB281" s="516"/>
      <c r="BC281" s="516"/>
      <c r="BD281" s="516"/>
      <c r="BE281" s="516"/>
      <c r="BF281" s="516"/>
      <c r="BG281" s="516"/>
      <c r="BH281" s="516"/>
    </row>
    <row r="282" spans="1:60" s="242" customFormat="1" ht="12.75" customHeight="1" x14ac:dyDescent="0.3">
      <c r="A282" s="516"/>
      <c r="B282" s="472"/>
      <c r="C282" s="473"/>
      <c r="D282" s="516"/>
      <c r="E282" s="516" t="s">
        <v>740</v>
      </c>
      <c r="F282" s="516">
        <f ca="1" xml:space="preserve"> F279 - F280 - F281</f>
        <v>0</v>
      </c>
      <c r="G282" s="516" t="s">
        <v>148</v>
      </c>
      <c r="H282" s="516"/>
      <c r="I282" s="516"/>
      <c r="J282" s="516"/>
      <c r="K282" s="516"/>
      <c r="L282" s="516"/>
      <c r="M282" s="516"/>
      <c r="N282" s="516"/>
      <c r="O282" s="516"/>
      <c r="P282" s="516"/>
      <c r="Q282" s="516"/>
      <c r="R282" s="516"/>
      <c r="S282" s="516"/>
      <c r="T282" s="516"/>
      <c r="U282" s="516"/>
      <c r="V282" s="516"/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516"/>
      <c r="AJ282" s="516"/>
      <c r="AK282" s="516"/>
      <c r="AL282" s="516"/>
      <c r="AM282" s="516"/>
      <c r="AN282" s="516"/>
      <c r="AO282" s="516"/>
      <c r="AP282" s="516"/>
      <c r="AQ282" s="516"/>
      <c r="AR282" s="516"/>
      <c r="AS282" s="516"/>
      <c r="AT282" s="516"/>
      <c r="AU282" s="516"/>
      <c r="AV282" s="516"/>
      <c r="AW282" s="516"/>
      <c r="AX282" s="516"/>
      <c r="AY282" s="516"/>
      <c r="AZ282" s="516"/>
      <c r="BA282" s="516"/>
      <c r="BB282" s="516"/>
      <c r="BC282" s="516"/>
      <c r="BD282" s="516"/>
      <c r="BE282" s="516"/>
      <c r="BF282" s="516"/>
      <c r="BG282" s="516"/>
      <c r="BH282" s="516"/>
    </row>
    <row r="283" spans="1:60" s="242" customFormat="1" ht="12.75" customHeight="1" x14ac:dyDescent="0.3">
      <c r="A283" s="516"/>
      <c r="B283" s="472"/>
      <c r="C283" s="473"/>
      <c r="D283" s="516"/>
      <c r="E283" s="516" t="str">
        <f xml:space="preserve"> "Check - project cash flow real terms" &amp; ", " &amp; D278</f>
        <v>Check - project cash flow real terms, Full cycle</v>
      </c>
      <c r="F283" s="611">
        <f ca="1" xml:space="preserve"> IF( ABS(F282) &gt; CHK_TOL, 1, 0)</f>
        <v>0</v>
      </c>
      <c r="G283" s="516" t="s">
        <v>148</v>
      </c>
      <c r="H283" s="516"/>
      <c r="I283" s="516"/>
      <c r="J283" s="516"/>
      <c r="K283" s="516"/>
      <c r="L283" s="516"/>
      <c r="M283" s="516"/>
      <c r="N283" s="516"/>
      <c r="O283" s="516"/>
      <c r="P283" s="516"/>
      <c r="Q283" s="516"/>
      <c r="R283" s="516"/>
      <c r="S283" s="516"/>
      <c r="T283" s="516"/>
      <c r="U283" s="516"/>
      <c r="V283" s="516"/>
      <c r="W283" s="516"/>
      <c r="X283" s="516"/>
      <c r="Y283" s="516"/>
      <c r="Z283" s="516"/>
      <c r="AA283" s="516"/>
      <c r="AB283" s="516"/>
      <c r="AC283" s="516"/>
      <c r="AD283" s="516"/>
      <c r="AE283" s="516"/>
      <c r="AF283" s="516"/>
      <c r="AG283" s="516"/>
      <c r="AH283" s="516"/>
      <c r="AI283" s="516"/>
      <c r="AJ283" s="516"/>
      <c r="AK283" s="516"/>
      <c r="AL283" s="516"/>
      <c r="AM283" s="516"/>
      <c r="AN283" s="516"/>
      <c r="AO283" s="516"/>
      <c r="AP283" s="516"/>
      <c r="AQ283" s="516"/>
      <c r="AR283" s="516"/>
      <c r="AS283" s="516"/>
      <c r="AT283" s="516"/>
      <c r="AU283" s="516"/>
      <c r="AV283" s="516"/>
      <c r="AW283" s="516"/>
      <c r="AX283" s="516"/>
      <c r="AY283" s="516"/>
      <c r="AZ283" s="516"/>
      <c r="BA283" s="516"/>
      <c r="BB283" s="516"/>
      <c r="BC283" s="516"/>
      <c r="BD283" s="516"/>
      <c r="BE283" s="516"/>
      <c r="BF283" s="516"/>
      <c r="BG283" s="516"/>
      <c r="BH283" s="516"/>
    </row>
    <row r="284" spans="1:60" s="242" customFormat="1" ht="12.75" customHeight="1" x14ac:dyDescent="0.3">
      <c r="A284" s="516"/>
      <c r="B284" s="472"/>
      <c r="C284" s="473"/>
      <c r="D284" s="516"/>
      <c r="E284" s="516"/>
      <c r="F284" s="516"/>
      <c r="G284" s="516"/>
      <c r="H284" s="516"/>
      <c r="I284" s="516"/>
      <c r="J284" s="516"/>
      <c r="K284" s="516"/>
      <c r="L284" s="516"/>
      <c r="M284" s="516"/>
      <c r="N284" s="516"/>
      <c r="O284" s="516"/>
      <c r="P284" s="516"/>
      <c r="Q284" s="516"/>
      <c r="R284" s="516"/>
      <c r="S284" s="516"/>
      <c r="T284" s="516"/>
      <c r="U284" s="516"/>
      <c r="V284" s="516"/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516"/>
      <c r="AJ284" s="516"/>
      <c r="AK284" s="516"/>
      <c r="AL284" s="516"/>
      <c r="AM284" s="516"/>
      <c r="AN284" s="516"/>
      <c r="AO284" s="516"/>
      <c r="AP284" s="516"/>
      <c r="AQ284" s="516"/>
      <c r="AR284" s="516"/>
      <c r="AS284" s="516"/>
      <c r="AT284" s="516"/>
      <c r="AU284" s="516"/>
      <c r="AV284" s="516"/>
      <c r="AW284" s="516"/>
      <c r="AX284" s="516"/>
      <c r="AY284" s="516"/>
      <c r="AZ284" s="516"/>
      <c r="BA284" s="516"/>
      <c r="BB284" s="516"/>
      <c r="BC284" s="516"/>
      <c r="BD284" s="516"/>
      <c r="BE284" s="516"/>
      <c r="BF284" s="516"/>
      <c r="BG284" s="516"/>
      <c r="BH284" s="516"/>
    </row>
    <row r="285" spans="1:60" s="242" customFormat="1" ht="12.75" customHeight="1" x14ac:dyDescent="0.3">
      <c r="A285" s="516"/>
      <c r="B285" s="472"/>
      <c r="C285" s="473"/>
      <c r="D285" s="516" t="s">
        <v>128</v>
      </c>
      <c r="E285" s="516"/>
      <c r="F285" s="516"/>
      <c r="G285" s="516"/>
      <c r="H285" s="516"/>
      <c r="I285" s="516"/>
      <c r="J285" s="516"/>
      <c r="K285" s="516"/>
      <c r="L285" s="516"/>
      <c r="M285" s="516"/>
      <c r="N285" s="516"/>
      <c r="O285" s="516"/>
      <c r="P285" s="516"/>
      <c r="Q285" s="516"/>
      <c r="R285" s="516"/>
      <c r="S285" s="516"/>
      <c r="T285" s="516"/>
      <c r="U285" s="516"/>
      <c r="V285" s="516"/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516"/>
      <c r="AJ285" s="516"/>
      <c r="AK285" s="516"/>
      <c r="AL285" s="516"/>
      <c r="AM285" s="516"/>
      <c r="AN285" s="516"/>
      <c r="AO285" s="516"/>
      <c r="AP285" s="516"/>
      <c r="AQ285" s="516"/>
      <c r="AR285" s="516"/>
      <c r="AS285" s="516"/>
      <c r="AT285" s="516"/>
      <c r="AU285" s="516"/>
      <c r="AV285" s="516"/>
      <c r="AW285" s="516"/>
      <c r="AX285" s="516"/>
      <c r="AY285" s="516"/>
      <c r="AZ285" s="516"/>
      <c r="BA285" s="516"/>
      <c r="BB285" s="516"/>
      <c r="BC285" s="516"/>
      <c r="BD285" s="516"/>
      <c r="BE285" s="516"/>
      <c r="BF285" s="516"/>
      <c r="BG285" s="516"/>
      <c r="BH285" s="516"/>
    </row>
    <row r="286" spans="1:60" s="242" customFormat="1" ht="12.75" customHeight="1" x14ac:dyDescent="0.3">
      <c r="A286" s="516"/>
      <c r="B286" s="472"/>
      <c r="C286" s="473"/>
      <c r="D286" s="516"/>
      <c r="E286" s="516" t="str">
        <f xml:space="preserve"> E$275</f>
        <v>Total Project cash flows inc. DF, FID Forward</v>
      </c>
      <c r="F286" s="516">
        <f xml:space="preserve"> F$275</f>
        <v>13131.068910762611</v>
      </c>
      <c r="G286" s="516" t="str">
        <f xml:space="preserve"> G$275</f>
        <v>$ mn real</v>
      </c>
      <c r="H286" s="516"/>
      <c r="I286" s="516"/>
      <c r="J286" s="516"/>
      <c r="K286" s="516"/>
      <c r="L286" s="516"/>
      <c r="M286" s="516"/>
      <c r="N286" s="516"/>
      <c r="O286" s="516"/>
      <c r="P286" s="516"/>
      <c r="Q286" s="516"/>
      <c r="R286" s="516"/>
      <c r="S286" s="516"/>
      <c r="T286" s="516"/>
      <c r="U286" s="516"/>
      <c r="V286" s="516"/>
      <c r="W286" s="516"/>
      <c r="X286" s="516"/>
      <c r="Y286" s="516"/>
      <c r="Z286" s="516"/>
      <c r="AA286" s="516"/>
      <c r="AB286" s="516"/>
      <c r="AC286" s="516"/>
      <c r="AD286" s="516"/>
      <c r="AE286" s="516"/>
      <c r="AF286" s="516"/>
      <c r="AG286" s="516"/>
      <c r="AH286" s="516"/>
      <c r="AI286" s="516"/>
      <c r="AJ286" s="516"/>
      <c r="AK286" s="516"/>
      <c r="AL286" s="516"/>
      <c r="AM286" s="516"/>
      <c r="AN286" s="516"/>
      <c r="AO286" s="516"/>
      <c r="AP286" s="516"/>
      <c r="AQ286" s="516"/>
      <c r="AR286" s="516"/>
      <c r="AS286" s="516"/>
      <c r="AT286" s="516"/>
      <c r="AU286" s="516"/>
      <c r="AV286" s="516"/>
      <c r="AW286" s="516"/>
      <c r="AX286" s="516"/>
      <c r="AY286" s="516"/>
      <c r="AZ286" s="516"/>
      <c r="BA286" s="516"/>
      <c r="BB286" s="516"/>
      <c r="BC286" s="516"/>
      <c r="BD286" s="516"/>
      <c r="BE286" s="516"/>
      <c r="BF286" s="516"/>
      <c r="BG286" s="516"/>
      <c r="BH286" s="516"/>
    </row>
    <row r="287" spans="1:60" s="242" customFormat="1" ht="12.75" customHeight="1" x14ac:dyDescent="0.3">
      <c r="A287" s="516"/>
      <c r="B287" s="472"/>
      <c r="C287" s="473"/>
      <c r="D287" s="516"/>
      <c r="E287" s="516" t="str">
        <f xml:space="preserve"> E$247</f>
        <v>Total Govt. revenue  - pre EMV test, FID Forward</v>
      </c>
      <c r="F287" s="516">
        <f ca="1" xml:space="preserve"> F$247</f>
        <v>7146.9634720622034</v>
      </c>
      <c r="G287" s="516" t="str">
        <f xml:space="preserve"> G$247</f>
        <v>$ mn real</v>
      </c>
      <c r="H287" s="516"/>
      <c r="I287" s="516"/>
      <c r="J287" s="516"/>
      <c r="K287" s="516"/>
      <c r="L287" s="516"/>
      <c r="M287" s="516"/>
      <c r="N287" s="516"/>
      <c r="O287" s="516"/>
      <c r="P287" s="516"/>
      <c r="Q287" s="516"/>
      <c r="R287" s="516"/>
      <c r="S287" s="516"/>
      <c r="T287" s="516"/>
      <c r="U287" s="516"/>
      <c r="V287" s="516"/>
      <c r="W287" s="516"/>
      <c r="X287" s="516"/>
      <c r="Y287" s="516"/>
      <c r="Z287" s="516"/>
      <c r="AA287" s="516"/>
      <c r="AB287" s="516"/>
      <c r="AC287" s="516"/>
      <c r="AD287" s="516"/>
      <c r="AE287" s="516"/>
      <c r="AF287" s="516"/>
      <c r="AG287" s="516"/>
      <c r="AH287" s="516"/>
      <c r="AI287" s="516"/>
      <c r="AJ287" s="516"/>
      <c r="AK287" s="516"/>
      <c r="AL287" s="516"/>
      <c r="AM287" s="516"/>
      <c r="AN287" s="516"/>
      <c r="AO287" s="516"/>
      <c r="AP287" s="516"/>
      <c r="AQ287" s="516"/>
      <c r="AR287" s="516"/>
      <c r="AS287" s="516"/>
      <c r="AT287" s="516"/>
      <c r="AU287" s="516"/>
      <c r="AV287" s="516"/>
      <c r="AW287" s="516"/>
      <c r="AX287" s="516"/>
      <c r="AY287" s="516"/>
      <c r="AZ287" s="516"/>
      <c r="BA287" s="516"/>
      <c r="BB287" s="516"/>
      <c r="BC287" s="516"/>
      <c r="BD287" s="516"/>
      <c r="BE287" s="516"/>
      <c r="BF287" s="516"/>
      <c r="BG287" s="516"/>
      <c r="BH287" s="516"/>
    </row>
    <row r="288" spans="1:60" s="242" customFormat="1" ht="12.75" customHeight="1" x14ac:dyDescent="0.3">
      <c r="A288" s="516"/>
      <c r="B288" s="472"/>
      <c r="C288" s="473"/>
      <c r="D288" s="516"/>
      <c r="E288" s="516" t="str">
        <f xml:space="preserve"> E$261</f>
        <v>Total Cash flow - Contractor, FID Forward</v>
      </c>
      <c r="F288" s="516">
        <f ca="1" xml:space="preserve"> F$261</f>
        <v>5984.1054387004096</v>
      </c>
      <c r="G288" s="516" t="str">
        <f xml:space="preserve"> G$261</f>
        <v>$ mn real</v>
      </c>
      <c r="H288" s="516"/>
      <c r="I288" s="516"/>
      <c r="J288" s="516"/>
      <c r="K288" s="516"/>
      <c r="L288" s="516"/>
      <c r="M288" s="516"/>
      <c r="N288" s="516"/>
      <c r="O288" s="516"/>
      <c r="P288" s="516"/>
      <c r="Q288" s="516"/>
      <c r="R288" s="516"/>
      <c r="S288" s="516"/>
      <c r="T288" s="516"/>
      <c r="U288" s="516"/>
      <c r="V288" s="516"/>
      <c r="W288" s="516"/>
      <c r="X288" s="516"/>
      <c r="Y288" s="516"/>
      <c r="Z288" s="516"/>
      <c r="AA288" s="516"/>
      <c r="AB288" s="516"/>
      <c r="AC288" s="516"/>
      <c r="AD288" s="516"/>
      <c r="AE288" s="516"/>
      <c r="AF288" s="516"/>
      <c r="AG288" s="516"/>
      <c r="AH288" s="516"/>
      <c r="AI288" s="516"/>
      <c r="AJ288" s="516"/>
      <c r="AK288" s="516"/>
      <c r="AL288" s="516"/>
      <c r="AM288" s="516"/>
      <c r="AN288" s="516"/>
      <c r="AO288" s="516"/>
      <c r="AP288" s="516"/>
      <c r="AQ288" s="516"/>
      <c r="AR288" s="516"/>
      <c r="AS288" s="516"/>
      <c r="AT288" s="516"/>
      <c r="AU288" s="516"/>
      <c r="AV288" s="516"/>
      <c r="AW288" s="516"/>
      <c r="AX288" s="516"/>
      <c r="AY288" s="516"/>
      <c r="AZ288" s="516"/>
      <c r="BA288" s="516"/>
      <c r="BB288" s="516"/>
      <c r="BC288" s="516"/>
      <c r="BD288" s="516"/>
      <c r="BE288" s="516"/>
      <c r="BF288" s="516"/>
      <c r="BG288" s="516"/>
      <c r="BH288" s="516"/>
    </row>
    <row r="289" spans="1:60" s="242" customFormat="1" ht="12.75" customHeight="1" x14ac:dyDescent="0.3">
      <c r="A289" s="516"/>
      <c r="B289" s="472"/>
      <c r="C289" s="473"/>
      <c r="D289" s="516"/>
      <c r="E289" s="516" t="s">
        <v>740</v>
      </c>
      <c r="F289" s="516">
        <f ca="1" xml:space="preserve"> F286 - F287 - F288</f>
        <v>0</v>
      </c>
      <c r="G289" s="516" t="s">
        <v>148</v>
      </c>
      <c r="H289" s="516"/>
      <c r="I289" s="516"/>
      <c r="J289" s="516"/>
      <c r="K289" s="516"/>
      <c r="L289" s="516"/>
      <c r="M289" s="516"/>
      <c r="N289" s="516"/>
      <c r="O289" s="516"/>
      <c r="P289" s="516"/>
      <c r="Q289" s="516"/>
      <c r="R289" s="516"/>
      <c r="S289" s="516"/>
      <c r="T289" s="516"/>
      <c r="U289" s="516"/>
      <c r="V289" s="516"/>
      <c r="W289" s="516"/>
      <c r="X289" s="516"/>
      <c r="Y289" s="516"/>
      <c r="Z289" s="516"/>
      <c r="AA289" s="516"/>
      <c r="AB289" s="516"/>
      <c r="AC289" s="516"/>
      <c r="AD289" s="516"/>
      <c r="AE289" s="516"/>
      <c r="AF289" s="516"/>
      <c r="AG289" s="516"/>
      <c r="AH289" s="516"/>
      <c r="AI289" s="516"/>
      <c r="AJ289" s="516"/>
      <c r="AK289" s="516"/>
      <c r="AL289" s="516"/>
      <c r="AM289" s="516"/>
      <c r="AN289" s="516"/>
      <c r="AO289" s="516"/>
      <c r="AP289" s="516"/>
      <c r="AQ289" s="516"/>
      <c r="AR289" s="516"/>
      <c r="AS289" s="516"/>
      <c r="AT289" s="516"/>
      <c r="AU289" s="516"/>
      <c r="AV289" s="516"/>
      <c r="AW289" s="516"/>
      <c r="AX289" s="516"/>
      <c r="AY289" s="516"/>
      <c r="AZ289" s="516"/>
      <c r="BA289" s="516"/>
      <c r="BB289" s="516"/>
      <c r="BC289" s="516"/>
      <c r="BD289" s="516"/>
      <c r="BE289" s="516"/>
      <c r="BF289" s="516"/>
      <c r="BG289" s="516"/>
      <c r="BH289" s="516"/>
    </row>
    <row r="290" spans="1:60" s="242" customFormat="1" ht="12.75" customHeight="1" x14ac:dyDescent="0.3">
      <c r="A290" s="516"/>
      <c r="B290" s="472"/>
      <c r="C290" s="473"/>
      <c r="D290" s="516"/>
      <c r="E290" s="516" t="str">
        <f xml:space="preserve"> "Check - project cash flow real terms" &amp; ", " &amp; D285</f>
        <v>Check - project cash flow real terms, FID Forward</v>
      </c>
      <c r="F290" s="611">
        <f ca="1" xml:space="preserve"> IF( ABS(F289) &gt; CHK_TOL, 1, 0)</f>
        <v>0</v>
      </c>
      <c r="G290" s="516" t="s">
        <v>148</v>
      </c>
      <c r="H290" s="516"/>
      <c r="I290" s="516"/>
      <c r="J290" s="516"/>
      <c r="K290" s="516"/>
      <c r="L290" s="516"/>
      <c r="M290" s="516"/>
      <c r="N290" s="516"/>
      <c r="O290" s="516"/>
      <c r="P290" s="516"/>
      <c r="Q290" s="516"/>
      <c r="R290" s="516"/>
      <c r="S290" s="516"/>
      <c r="T290" s="516"/>
      <c r="U290" s="516"/>
      <c r="V290" s="516"/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516"/>
      <c r="AJ290" s="516"/>
      <c r="AK290" s="516"/>
      <c r="AL290" s="516"/>
      <c r="AM290" s="516"/>
      <c r="AN290" s="516"/>
      <c r="AO290" s="516"/>
      <c r="AP290" s="516"/>
      <c r="AQ290" s="516"/>
      <c r="AR290" s="516"/>
      <c r="AS290" s="516"/>
      <c r="AT290" s="516"/>
      <c r="AU290" s="516"/>
      <c r="AV290" s="516"/>
      <c r="AW290" s="516"/>
      <c r="AX290" s="516"/>
      <c r="AY290" s="516"/>
      <c r="AZ290" s="516"/>
      <c r="BA290" s="516"/>
      <c r="BB290" s="516"/>
      <c r="BC290" s="516"/>
      <c r="BD290" s="516"/>
      <c r="BE290" s="516"/>
      <c r="BF290" s="516"/>
      <c r="BG290" s="516"/>
      <c r="BH290" s="516"/>
    </row>
    <row r="291" spans="1:60" s="242" customFormat="1" ht="12.75" customHeight="1" x14ac:dyDescent="0.3">
      <c r="A291" s="516"/>
      <c r="B291" s="472"/>
      <c r="C291" s="473"/>
      <c r="D291" s="516"/>
      <c r="E291" s="516"/>
      <c r="F291" s="516"/>
      <c r="G291" s="516"/>
      <c r="H291" s="516"/>
      <c r="I291" s="516"/>
      <c r="J291" s="516"/>
      <c r="K291" s="516"/>
      <c r="L291" s="516"/>
      <c r="M291" s="516"/>
      <c r="N291" s="516"/>
      <c r="O291" s="516"/>
      <c r="P291" s="516"/>
      <c r="Q291" s="516"/>
      <c r="R291" s="516"/>
      <c r="S291" s="516"/>
      <c r="T291" s="516"/>
      <c r="U291" s="516"/>
      <c r="V291" s="516"/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516"/>
      <c r="AJ291" s="516"/>
      <c r="AK291" s="516"/>
      <c r="AL291" s="516"/>
      <c r="AM291" s="516"/>
      <c r="AN291" s="516"/>
      <c r="AO291" s="516"/>
      <c r="AP291" s="516"/>
      <c r="AQ291" s="516"/>
      <c r="AR291" s="516"/>
      <c r="AS291" s="516"/>
      <c r="AT291" s="516"/>
      <c r="AU291" s="516"/>
      <c r="AV291" s="516"/>
      <c r="AW291" s="516"/>
      <c r="AX291" s="516"/>
      <c r="AY291" s="516"/>
      <c r="AZ291" s="516"/>
      <c r="BA291" s="516"/>
      <c r="BB291" s="516"/>
      <c r="BC291" s="516"/>
      <c r="BD291" s="516"/>
      <c r="BE291" s="516"/>
      <c r="BF291" s="516"/>
      <c r="BG291" s="516"/>
      <c r="BH291" s="516"/>
    </row>
    <row r="292" spans="1:60" s="242" customFormat="1" ht="12.75" customHeight="1" x14ac:dyDescent="0.3">
      <c r="A292" s="516"/>
      <c r="B292" s="472" t="str">
        <f xml:space="preserve"> "Cash flow" &amp; DISC_LAB &amp; " nominal"</f>
        <v>Cash flow NPV 10.00 nominal</v>
      </c>
      <c r="C292" s="473"/>
      <c r="D292" s="516"/>
      <c r="E292" s="516"/>
      <c r="F292" s="516"/>
      <c r="G292" s="516"/>
      <c r="H292" s="516"/>
      <c r="I292" s="516"/>
      <c r="J292" s="516"/>
      <c r="K292" s="516"/>
      <c r="L292" s="516"/>
      <c r="M292" s="516"/>
      <c r="N292" s="516"/>
      <c r="O292" s="516"/>
      <c r="P292" s="516"/>
      <c r="Q292" s="516"/>
      <c r="R292" s="516"/>
      <c r="S292" s="516"/>
      <c r="T292" s="516"/>
      <c r="U292" s="516"/>
      <c r="V292" s="516"/>
      <c r="W292" s="516"/>
      <c r="X292" s="516"/>
      <c r="Y292" s="516"/>
      <c r="Z292" s="516"/>
      <c r="AA292" s="516"/>
      <c r="AB292" s="516"/>
      <c r="AC292" s="516"/>
      <c r="AD292" s="516"/>
      <c r="AE292" s="516"/>
      <c r="AF292" s="516"/>
      <c r="AG292" s="516"/>
      <c r="AH292" s="516"/>
      <c r="AI292" s="516"/>
      <c r="AJ292" s="516"/>
      <c r="AK292" s="516"/>
      <c r="AL292" s="516"/>
      <c r="AM292" s="516"/>
      <c r="AN292" s="516"/>
      <c r="AO292" s="516"/>
      <c r="AP292" s="516"/>
      <c r="AQ292" s="516"/>
      <c r="AR292" s="516"/>
      <c r="AS292" s="516"/>
      <c r="AT292" s="516"/>
      <c r="AU292" s="516"/>
      <c r="AV292" s="516"/>
      <c r="AW292" s="516"/>
      <c r="AX292" s="516"/>
      <c r="AY292" s="516"/>
      <c r="AZ292" s="516"/>
      <c r="BA292" s="516"/>
      <c r="BB292" s="516"/>
      <c r="BC292" s="516"/>
      <c r="BD292" s="516"/>
      <c r="BE292" s="516"/>
      <c r="BF292" s="516"/>
      <c r="BG292" s="516"/>
      <c r="BH292" s="516"/>
    </row>
    <row r="293" spans="1:60" s="242" customFormat="1" ht="12.75" customHeight="1" x14ac:dyDescent="0.3">
      <c r="A293" s="516"/>
      <c r="B293" s="472"/>
      <c r="C293" s="526" t="s">
        <v>858</v>
      </c>
      <c r="D293" s="516"/>
      <c r="E293" s="516"/>
      <c r="F293" s="516"/>
      <c r="G293" s="516"/>
      <c r="H293" s="516"/>
      <c r="I293" s="516"/>
      <c r="J293" s="516"/>
      <c r="K293" s="516"/>
      <c r="L293" s="516"/>
      <c r="M293" s="516"/>
      <c r="N293" s="516"/>
      <c r="O293" s="516"/>
      <c r="P293" s="516"/>
      <c r="Q293" s="516"/>
      <c r="R293" s="516"/>
      <c r="S293" s="516"/>
      <c r="T293" s="516"/>
      <c r="U293" s="516"/>
      <c r="V293" s="516"/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516"/>
      <c r="AM293" s="516"/>
      <c r="AN293" s="516"/>
      <c r="AO293" s="516"/>
      <c r="AP293" s="516"/>
      <c r="AQ293" s="516"/>
      <c r="AR293" s="516"/>
      <c r="AS293" s="516"/>
      <c r="AT293" s="516"/>
      <c r="AU293" s="516"/>
      <c r="AV293" s="516"/>
      <c r="AW293" s="516"/>
      <c r="AX293" s="516"/>
      <c r="AY293" s="516"/>
      <c r="AZ293" s="516"/>
      <c r="BA293" s="516"/>
      <c r="BB293" s="516"/>
      <c r="BC293" s="516"/>
      <c r="BD293" s="516"/>
      <c r="BE293" s="516"/>
      <c r="BF293" s="516"/>
      <c r="BG293" s="516"/>
      <c r="BH293" s="516"/>
    </row>
    <row r="294" spans="1:60" s="242" customFormat="1" ht="12.75" customHeight="1" x14ac:dyDescent="0.3">
      <c r="A294" s="516"/>
      <c r="B294" s="472"/>
      <c r="C294" s="473"/>
      <c r="D294" s="516" t="s">
        <v>127</v>
      </c>
      <c r="E294" s="516"/>
      <c r="F294" s="516"/>
      <c r="G294" s="516"/>
      <c r="H294" s="516"/>
      <c r="I294" s="516"/>
      <c r="J294" s="516"/>
      <c r="K294" s="516"/>
      <c r="L294" s="516"/>
      <c r="M294" s="516"/>
      <c r="N294" s="516"/>
      <c r="O294" s="516"/>
      <c r="P294" s="516"/>
      <c r="Q294" s="516"/>
      <c r="R294" s="516"/>
      <c r="S294" s="516"/>
      <c r="T294" s="516"/>
      <c r="U294" s="516"/>
      <c r="V294" s="516"/>
      <c r="W294" s="516"/>
      <c r="X294" s="516"/>
      <c r="Y294" s="516"/>
      <c r="Z294" s="516"/>
      <c r="AA294" s="516"/>
      <c r="AB294" s="516"/>
      <c r="AC294" s="516"/>
      <c r="AD294" s="516"/>
      <c r="AE294" s="516"/>
      <c r="AF294" s="516"/>
      <c r="AG294" s="516"/>
      <c r="AH294" s="516"/>
      <c r="AI294" s="516"/>
      <c r="AJ294" s="516"/>
      <c r="AK294" s="516"/>
      <c r="AL294" s="516"/>
      <c r="AM294" s="516"/>
      <c r="AN294" s="516"/>
      <c r="AO294" s="516"/>
      <c r="AP294" s="516"/>
      <c r="AQ294" s="516"/>
      <c r="AR294" s="516"/>
      <c r="AS294" s="516"/>
      <c r="AT294" s="516"/>
      <c r="AU294" s="516"/>
      <c r="AV294" s="516"/>
      <c r="AW294" s="516"/>
      <c r="AX294" s="516"/>
      <c r="AY294" s="516"/>
      <c r="AZ294" s="516"/>
      <c r="BA294" s="516"/>
      <c r="BB294" s="516"/>
      <c r="BC294" s="516"/>
      <c r="BD294" s="516"/>
      <c r="BE294" s="516"/>
      <c r="BF294" s="516"/>
      <c r="BG294" s="516"/>
      <c r="BH294" s="516"/>
    </row>
    <row r="295" spans="1:60" s="247" customFormat="1" ht="12.75" customHeight="1" x14ac:dyDescent="0.3">
      <c r="A295" s="543"/>
      <c r="B295" s="662"/>
      <c r="C295" s="663"/>
      <c r="D295" s="543"/>
      <c r="E295" s="543" t="str">
        <f xml:space="preserve"> Stage2!E$425</f>
        <v>Govt. revenue  - pre EMV test</v>
      </c>
      <c r="F295" s="543">
        <f xml:space="preserve"> Stage2!F$425</f>
        <v>0</v>
      </c>
      <c r="G295" s="543" t="str">
        <f xml:space="preserve"> Stage2!G$425</f>
        <v>$ mn</v>
      </c>
      <c r="H295" s="543">
        <f xml:space="preserve"> Stage2!H$425</f>
        <v>0</v>
      </c>
      <c r="I295" s="543">
        <f ca="1" xml:space="preserve"> Stage2!I$425</f>
        <v>12266.015492998407</v>
      </c>
      <c r="J295" s="543">
        <f xml:space="preserve"> Stage2!J$425</f>
        <v>0</v>
      </c>
      <c r="K295" s="543">
        <f ca="1" xml:space="preserve"> Stage2!K$425</f>
        <v>0</v>
      </c>
      <c r="L295" s="543">
        <f ca="1" xml:space="preserve"> Stage2!L$425</f>
        <v>0</v>
      </c>
      <c r="M295" s="543">
        <f ca="1" xml:space="preserve"> Stage2!M$425</f>
        <v>0</v>
      </c>
      <c r="N295" s="543">
        <f ca="1" xml:space="preserve"> Stage2!N$425</f>
        <v>0.34728750000000003</v>
      </c>
      <c r="O295" s="543">
        <f ca="1" xml:space="preserve"> Stage2!O$425</f>
        <v>0.36465187500000007</v>
      </c>
      <c r="P295" s="543">
        <f ca="1" xml:space="preserve"> Stage2!P$425</f>
        <v>0.3828844687500001</v>
      </c>
      <c r="Q295" s="543">
        <f ca="1" xml:space="preserve"> Stage2!Q$425</f>
        <v>0.67004782031250021</v>
      </c>
      <c r="R295" s="543">
        <f ca="1" xml:space="preserve"> Stage2!R$425</f>
        <v>0.70355021132812523</v>
      </c>
      <c r="S295" s="543">
        <f ca="1" xml:space="preserve"> Stage2!S$425</f>
        <v>0.73872772189453151</v>
      </c>
      <c r="T295" s="543">
        <f ca="1" xml:space="preserve"> Stage2!T$425</f>
        <v>46.870342651511876</v>
      </c>
      <c r="U295" s="543">
        <f ca="1" xml:space="preserve"> Stage2!U$425</f>
        <v>114.99755101977198</v>
      </c>
      <c r="V295" s="543">
        <f ca="1" xml:space="preserve"> Stage2!V$425</f>
        <v>117.32193545956903</v>
      </c>
      <c r="W295" s="543">
        <f ca="1" xml:space="preserve"> Stage2!W$425</f>
        <v>119.69402925913215</v>
      </c>
      <c r="X295" s="543">
        <f ca="1" xml:space="preserve"> Stage2!X$425</f>
        <v>122.11484768920511</v>
      </c>
      <c r="Y295" s="543">
        <f ca="1" xml:space="preserve"> Stage2!Y$425</f>
        <v>124.5854293801241</v>
      </c>
      <c r="Z295" s="543">
        <f ca="1" xml:space="preserve"> Stage2!Z$425</f>
        <v>135.9393453150708</v>
      </c>
      <c r="AA295" s="543">
        <f ca="1" xml:space="preserve"> Stage2!AA$425</f>
        <v>195.08734044470293</v>
      </c>
      <c r="AB295" s="543">
        <f ca="1" xml:space="preserve"> Stage2!AB$425</f>
        <v>201.47004662230415</v>
      </c>
      <c r="AC295" s="543">
        <f ca="1" xml:space="preserve"> Stage2!AC$425</f>
        <v>250.84155863854056</v>
      </c>
      <c r="AD295" s="543">
        <f ca="1" xml:space="preserve"> Stage2!AD$425</f>
        <v>351.13361718981037</v>
      </c>
      <c r="AE295" s="543">
        <f ca="1" xml:space="preserve"> Stage2!AE$425</f>
        <v>363.32964972595954</v>
      </c>
      <c r="AF295" s="543">
        <f ca="1" xml:space="preserve"> Stage2!AF$425</f>
        <v>375.92181926968743</v>
      </c>
      <c r="AG295" s="543">
        <f ca="1" xml:space="preserve"> Stage2!AG$425</f>
        <v>461.95657913832872</v>
      </c>
      <c r="AH295" s="543">
        <f ca="1" xml:space="preserve"> Stage2!AH$425</f>
        <v>491.49119539847584</v>
      </c>
      <c r="AI295" s="543">
        <f ca="1" xml:space="preserve"> Stage2!AI$425</f>
        <v>473.72097998564368</v>
      </c>
      <c r="AJ295" s="543">
        <f ca="1" xml:space="preserve"> Stage2!AJ$425</f>
        <v>489.95673281464843</v>
      </c>
      <c r="AK295" s="543">
        <f ca="1" xml:space="preserve"> Stage2!AK$425</f>
        <v>506.74872771696425</v>
      </c>
      <c r="AL295" s="543">
        <f ca="1" xml:space="preserve"> Stage2!AL$425</f>
        <v>524.11793032778667</v>
      </c>
      <c r="AM295" s="543">
        <f ca="1" xml:space="preserve"> Stage2!AM$425</f>
        <v>542.08726477952075</v>
      </c>
      <c r="AN295" s="543">
        <f ca="1" xml:space="preserve"> Stage2!AN$425</f>
        <v>560.68231830287209</v>
      </c>
      <c r="AO295" s="543">
        <f ca="1" xml:space="preserve"> Stage2!AO$425</f>
        <v>574.28512846128569</v>
      </c>
      <c r="AP295" s="543">
        <f ca="1" xml:space="preserve"> Stage2!AP$425</f>
        <v>586.79390437356733</v>
      </c>
      <c r="AQ295" s="543">
        <f ca="1" xml:space="preserve"> Stage2!AQ$425</f>
        <v>599.63886331141555</v>
      </c>
      <c r="AR295" s="543">
        <f ca="1" xml:space="preserve"> Stage2!AR$425</f>
        <v>612.86083406402895</v>
      </c>
      <c r="AS295" s="543">
        <f ca="1" xml:space="preserve"> Stage2!AS$425</f>
        <v>626.52741924299869</v>
      </c>
      <c r="AT295" s="543">
        <f ca="1" xml:space="preserve"> Stage2!AT$425</f>
        <v>640.7684358791231</v>
      </c>
      <c r="AU295" s="543">
        <f ca="1" xml:space="preserve"> Stage2!AU$425</f>
        <v>655.899788544751</v>
      </c>
      <c r="AV295" s="543">
        <f ca="1" xml:space="preserve"> Stage2!AV$425</f>
        <v>673.16578596411091</v>
      </c>
      <c r="AW295" s="543">
        <f ca="1" xml:space="preserve"> Stage2!AW$425</f>
        <v>716.2724991583633</v>
      </c>
      <c r="AX295" s="543">
        <f ca="1" xml:space="preserve"> Stage2!AX$425</f>
        <v>6.5264432718467154</v>
      </c>
      <c r="AY295" s="543">
        <f ca="1" xml:space="preserve"> Stage2!AY$425</f>
        <v>0</v>
      </c>
      <c r="AZ295" s="543">
        <f ca="1" xml:space="preserve"> Stage2!AZ$425</f>
        <v>0</v>
      </c>
      <c r="BA295" s="543">
        <f ca="1" xml:space="preserve"> Stage2!BA$425</f>
        <v>0</v>
      </c>
      <c r="BB295" s="543">
        <f ca="1" xml:space="preserve"> Stage2!BB$425</f>
        <v>0</v>
      </c>
      <c r="BC295" s="543">
        <f ca="1" xml:space="preserve"> Stage2!BC$425</f>
        <v>0</v>
      </c>
      <c r="BD295" s="543">
        <f ca="1" xml:space="preserve"> Stage2!BD$425</f>
        <v>0</v>
      </c>
      <c r="BE295" s="543">
        <f ca="1" xml:space="preserve"> Stage2!BE$425</f>
        <v>0</v>
      </c>
      <c r="BF295" s="543">
        <f ca="1" xml:space="preserve"> Stage2!BF$425</f>
        <v>0</v>
      </c>
      <c r="BG295" s="543">
        <f ca="1" xml:space="preserve"> Stage2!BG$425</f>
        <v>0</v>
      </c>
      <c r="BH295" s="543">
        <f ca="1" xml:space="preserve"> Stage2!BH$425</f>
        <v>0</v>
      </c>
    </row>
    <row r="296" spans="1:60" s="244" customFormat="1" ht="12.9" customHeight="1" x14ac:dyDescent="0.3">
      <c r="A296" s="488"/>
      <c r="B296" s="797"/>
      <c r="C296" s="798"/>
      <c r="D296" s="488"/>
      <c r="E296" s="619" t="str">
        <f>'Time&amp;Esc'!E$109</f>
        <v>Discount index (nominal) - full cycle</v>
      </c>
      <c r="F296" s="619">
        <f>'Time&amp;Esc'!F$109</f>
        <v>0</v>
      </c>
      <c r="G296" s="619" t="str">
        <f>'Time&amp;Esc'!G$109</f>
        <v>index</v>
      </c>
      <c r="H296" s="619" t="str">
        <f>'Time&amp;Esc'!H$109</f>
        <v>assumes begginning of period cash flows</v>
      </c>
      <c r="I296" s="619">
        <f>'Time&amp;Esc'!I$109</f>
        <v>0</v>
      </c>
      <c r="J296" s="619">
        <f>'Time&amp;Esc'!J$109</f>
        <v>0</v>
      </c>
      <c r="K296" s="619">
        <f>'Time&amp;Esc'!K$109</f>
        <v>1</v>
      </c>
      <c r="L296" s="619">
        <f>'Time&amp;Esc'!L$109</f>
        <v>1.0999999999999999</v>
      </c>
      <c r="M296" s="619">
        <f>'Time&amp;Esc'!M$109</f>
        <v>1.2099999999999997</v>
      </c>
      <c r="N296" s="619">
        <f>'Time&amp;Esc'!N$109</f>
        <v>1.3309999999999995</v>
      </c>
      <c r="O296" s="619">
        <f>'Time&amp;Esc'!O$109</f>
        <v>1.4640999999999993</v>
      </c>
      <c r="P296" s="619">
        <f>'Time&amp;Esc'!P$109</f>
        <v>1.610509999999999</v>
      </c>
      <c r="Q296" s="619">
        <f>'Time&amp;Esc'!Q$109</f>
        <v>1.7715609999999986</v>
      </c>
      <c r="R296" s="619">
        <f>'Time&amp;Esc'!R$109</f>
        <v>1.9487170999999983</v>
      </c>
      <c r="S296" s="619">
        <f>'Time&amp;Esc'!S$109</f>
        <v>2.143588809999998</v>
      </c>
      <c r="T296" s="619">
        <f>'Time&amp;Esc'!T$109</f>
        <v>2.3579476909999975</v>
      </c>
      <c r="U296" s="619">
        <f>'Time&amp;Esc'!U$109</f>
        <v>2.593742460099997</v>
      </c>
      <c r="V296" s="619">
        <f>'Time&amp;Esc'!V$109</f>
        <v>2.8531167061099962</v>
      </c>
      <c r="W296" s="619">
        <f>'Time&amp;Esc'!W$109</f>
        <v>3.1384283767209955</v>
      </c>
      <c r="X296" s="619">
        <f>'Time&amp;Esc'!X$109</f>
        <v>3.4522712143930945</v>
      </c>
      <c r="Y296" s="619">
        <f>'Time&amp;Esc'!Y$109</f>
        <v>3.7974983358324033</v>
      </c>
      <c r="Z296" s="619">
        <f>'Time&amp;Esc'!Z$109</f>
        <v>4.1772481694156429</v>
      </c>
      <c r="AA296" s="619">
        <f>'Time&amp;Esc'!AA$109</f>
        <v>4.5949729863572069</v>
      </c>
      <c r="AB296" s="619">
        <f>'Time&amp;Esc'!AB$109</f>
        <v>5.0544702849929273</v>
      </c>
      <c r="AC296" s="619">
        <f>'Time&amp;Esc'!AC$109</f>
        <v>5.5599173134922193</v>
      </c>
      <c r="AD296" s="619">
        <f>'Time&amp;Esc'!AD$109</f>
        <v>6.1159090448414402</v>
      </c>
      <c r="AE296" s="619">
        <f>'Time&amp;Esc'!AE$109</f>
        <v>6.7274999493255834</v>
      </c>
      <c r="AF296" s="619">
        <f>'Time&amp;Esc'!AF$109</f>
        <v>7.4002499442581406</v>
      </c>
      <c r="AG296" s="619">
        <f>'Time&amp;Esc'!AG$109</f>
        <v>8.1402749386839535</v>
      </c>
      <c r="AH296" s="619">
        <f>'Time&amp;Esc'!AH$109</f>
        <v>8.9543024325523479</v>
      </c>
      <c r="AI296" s="619">
        <f>'Time&amp;Esc'!AI$109</f>
        <v>9.8497326758075818</v>
      </c>
      <c r="AJ296" s="619">
        <f>'Time&amp;Esc'!AJ$109</f>
        <v>10.834705943388339</v>
      </c>
      <c r="AK296" s="619">
        <f>'Time&amp;Esc'!AK$109</f>
        <v>11.918176537727172</v>
      </c>
      <c r="AL296" s="619">
        <f>'Time&amp;Esc'!AL$109</f>
        <v>13.109994191499888</v>
      </c>
      <c r="AM296" s="619">
        <f>'Time&amp;Esc'!AM$109</f>
        <v>14.420993610649875</v>
      </c>
      <c r="AN296" s="619">
        <f>'Time&amp;Esc'!AN$109</f>
        <v>15.86309297171486</v>
      </c>
      <c r="AO296" s="619">
        <f>'Time&amp;Esc'!AO$109</f>
        <v>17.449402268886345</v>
      </c>
      <c r="AP296" s="619">
        <f>'Time&amp;Esc'!AP$109</f>
        <v>19.194342495774979</v>
      </c>
      <c r="AQ296" s="619">
        <f>'Time&amp;Esc'!AQ$109</f>
        <v>21.113776745352475</v>
      </c>
      <c r="AR296" s="619">
        <f>'Time&amp;Esc'!AR$109</f>
        <v>23.225154419887719</v>
      </c>
      <c r="AS296" s="619">
        <f>'Time&amp;Esc'!AS$109</f>
        <v>25.547669861876489</v>
      </c>
      <c r="AT296" s="619">
        <f>'Time&amp;Esc'!AT$109</f>
        <v>28.102436848064134</v>
      </c>
      <c r="AU296" s="619">
        <f>'Time&amp;Esc'!AU$109</f>
        <v>30.912680532870542</v>
      </c>
      <c r="AV296" s="619">
        <f>'Time&amp;Esc'!AV$109</f>
        <v>34.003948586157591</v>
      </c>
      <c r="AW296" s="619">
        <f>'Time&amp;Esc'!AW$109</f>
        <v>37.404343444773346</v>
      </c>
      <c r="AX296" s="619">
        <f>'Time&amp;Esc'!AX$109</f>
        <v>41.144777789250675</v>
      </c>
      <c r="AY296" s="619">
        <f>'Time&amp;Esc'!AY$109</f>
        <v>45.259255568175739</v>
      </c>
      <c r="AZ296" s="619">
        <f>'Time&amp;Esc'!AZ$109</f>
        <v>49.785181124993308</v>
      </c>
      <c r="BA296" s="619">
        <f>'Time&amp;Esc'!BA$109</f>
        <v>54.763699237492631</v>
      </c>
      <c r="BB296" s="619">
        <f>'Time&amp;Esc'!BB$109</f>
        <v>60.240069161241884</v>
      </c>
      <c r="BC296" s="619">
        <f>'Time&amp;Esc'!BC$109</f>
        <v>66.26407607736607</v>
      </c>
      <c r="BD296" s="619">
        <f>'Time&amp;Esc'!BD$109</f>
        <v>72.890483685102666</v>
      </c>
      <c r="BE296" s="619">
        <f>'Time&amp;Esc'!BE$109</f>
        <v>80.179532053612917</v>
      </c>
      <c r="BF296" s="619">
        <f>'Time&amp;Esc'!BF$109</f>
        <v>88.197485258974197</v>
      </c>
      <c r="BG296" s="619">
        <f>'Time&amp;Esc'!BG$109</f>
        <v>97.017233784871607</v>
      </c>
      <c r="BH296" s="619">
        <f>'Time&amp;Esc'!BH$109</f>
        <v>106.71895716335875</v>
      </c>
    </row>
    <row r="297" spans="1:60" s="242" customFormat="1" ht="12.9" customHeight="1" x14ac:dyDescent="0.3">
      <c r="A297" s="343"/>
      <c r="B297" s="471"/>
      <c r="C297" s="561"/>
      <c r="D297" s="627"/>
      <c r="E297" s="343" t="str">
        <f xml:space="preserve"> E295 &amp; DISC_LAB &amp; ", " &amp; D294</f>
        <v>Govt. revenue  - pre EMV test NPV 10.00, Full cycle</v>
      </c>
      <c r="F297" s="343"/>
      <c r="G297" s="343" t="str">
        <f xml:space="preserve"> G295 &amp; DISC_LAB</f>
        <v>$ mn NPV 10.00</v>
      </c>
      <c r="H297" s="343"/>
      <c r="I297" s="343">
        <f ca="1" xml:space="preserve"> SUM(K297:BH297)</f>
        <v>1121.9830881816004</v>
      </c>
      <c r="J297" s="343"/>
      <c r="K297" s="343">
        <f t="shared" ref="K297:AP297" ca="1" si="87" xml:space="preserve"> K295 / K296</f>
        <v>0</v>
      </c>
      <c r="L297" s="343">
        <f t="shared" ca="1" si="87"/>
        <v>0</v>
      </c>
      <c r="M297" s="343">
        <f t="shared" ca="1" si="87"/>
        <v>0</v>
      </c>
      <c r="N297" s="343">
        <f t="shared" ca="1" si="87"/>
        <v>0.26092223891810679</v>
      </c>
      <c r="O297" s="343">
        <f t="shared" ca="1" si="87"/>
        <v>0.249062137149102</v>
      </c>
      <c r="P297" s="343">
        <f t="shared" ca="1" si="87"/>
        <v>0.23774113091505197</v>
      </c>
      <c r="Q297" s="343">
        <f t="shared" ca="1" si="87"/>
        <v>0.37822452645576454</v>
      </c>
      <c r="R297" s="343">
        <f t="shared" ca="1" si="87"/>
        <v>0.36103250252595714</v>
      </c>
      <c r="S297" s="343">
        <f t="shared" ca="1" si="87"/>
        <v>0.34462193422932275</v>
      </c>
      <c r="T297" s="343">
        <f t="shared" ca="1" si="87"/>
        <v>19.877600690808507</v>
      </c>
      <c r="U297" s="343">
        <f t="shared" ca="1" si="87"/>
        <v>44.336534096503343</v>
      </c>
      <c r="V297" s="343">
        <f t="shared" ca="1" si="87"/>
        <v>41.120622653928663</v>
      </c>
      <c r="W297" s="343">
        <f t="shared" ca="1" si="87"/>
        <v>38.138206417884703</v>
      </c>
      <c r="X297" s="343">
        <f t="shared" ca="1" si="87"/>
        <v>35.372321612533781</v>
      </c>
      <c r="Y297" s="343">
        <f t="shared" ca="1" si="87"/>
        <v>32.807237386929692</v>
      </c>
      <c r="Z297" s="343">
        <f t="shared" ca="1" si="87"/>
        <v>32.542798464877279</v>
      </c>
      <c r="AA297" s="343">
        <f t="shared" ca="1" si="87"/>
        <v>42.456689304579321</v>
      </c>
      <c r="AB297" s="343">
        <f t="shared" ca="1" si="87"/>
        <v>39.859774667284661</v>
      </c>
      <c r="AC297" s="343">
        <f t="shared" ca="1" si="87"/>
        <v>45.116059195669116</v>
      </c>
      <c r="AD297" s="343">
        <f t="shared" ca="1" si="87"/>
        <v>57.413152258367795</v>
      </c>
      <c r="AE297" s="343">
        <f t="shared" ca="1" si="87"/>
        <v>54.00663730400808</v>
      </c>
      <c r="AF297" s="343">
        <f t="shared" ca="1" si="87"/>
        <v>50.798530063348124</v>
      </c>
      <c r="AG297" s="343">
        <f t="shared" ca="1" si="87"/>
        <v>56.749505713011423</v>
      </c>
      <c r="AH297" s="343">
        <f t="shared" ca="1" si="87"/>
        <v>54.888831274194573</v>
      </c>
      <c r="AI297" s="343">
        <f t="shared" ca="1" si="87"/>
        <v>48.094805775711386</v>
      </c>
      <c r="AJ297" s="343">
        <f t="shared" ca="1" si="87"/>
        <v>45.221045718701269</v>
      </c>
      <c r="AK297" s="343">
        <f t="shared" ca="1" si="87"/>
        <v>42.518981499631536</v>
      </c>
      <c r="AL297" s="343">
        <f t="shared" ca="1" si="87"/>
        <v>39.978502100909274</v>
      </c>
      <c r="AM297" s="343">
        <f t="shared" ca="1" si="87"/>
        <v>37.590146658077039</v>
      </c>
      <c r="AN297" s="343">
        <f t="shared" ca="1" si="87"/>
        <v>35.345081775831027</v>
      </c>
      <c r="AO297" s="343">
        <f t="shared" ca="1" si="87"/>
        <v>32.911449894491867</v>
      </c>
      <c r="AP297" s="343">
        <f t="shared" ca="1" si="87"/>
        <v>30.57119067781203</v>
      </c>
      <c r="AQ297" s="343">
        <f t="shared" ref="AQ297:BH297" ca="1" si="88" xml:space="preserve"> AQ295 / AQ296</f>
        <v>28.400360131846469</v>
      </c>
      <c r="AR297" s="343">
        <f t="shared" ca="1" si="88"/>
        <v>26.387804489223793</v>
      </c>
      <c r="AS297" s="343">
        <f t="shared" ca="1" si="88"/>
        <v>24.523857660221854</v>
      </c>
      <c r="AT297" s="343">
        <f t="shared" ca="1" si="88"/>
        <v>22.801169853825794</v>
      </c>
      <c r="AU297" s="343">
        <f t="shared" ca="1" si="88"/>
        <v>21.217823146954522</v>
      </c>
      <c r="AV297" s="343">
        <f t="shared" ca="1" si="88"/>
        <v>19.796694617934602</v>
      </c>
      <c r="AW297" s="343">
        <f t="shared" ca="1" si="88"/>
        <v>19.149447181606682</v>
      </c>
      <c r="AX297" s="343">
        <f t="shared" ca="1" si="88"/>
        <v>0.15862142469880561</v>
      </c>
      <c r="AY297" s="343">
        <f t="shared" ca="1" si="88"/>
        <v>0</v>
      </c>
      <c r="AZ297" s="343">
        <f t="shared" ca="1" si="88"/>
        <v>0</v>
      </c>
      <c r="BA297" s="343">
        <f t="shared" ca="1" si="88"/>
        <v>0</v>
      </c>
      <c r="BB297" s="343">
        <f t="shared" ca="1" si="88"/>
        <v>0</v>
      </c>
      <c r="BC297" s="343">
        <f t="shared" ca="1" si="88"/>
        <v>0</v>
      </c>
      <c r="BD297" s="343">
        <f t="shared" ca="1" si="88"/>
        <v>0</v>
      </c>
      <c r="BE297" s="343">
        <f t="shared" ca="1" si="88"/>
        <v>0</v>
      </c>
      <c r="BF297" s="343">
        <f t="shared" ca="1" si="88"/>
        <v>0</v>
      </c>
      <c r="BG297" s="343">
        <f t="shared" ca="1" si="88"/>
        <v>0</v>
      </c>
      <c r="BH297" s="343">
        <f t="shared" ca="1" si="88"/>
        <v>0</v>
      </c>
    </row>
    <row r="298" spans="1:60" s="242" customFormat="1" ht="12.9" customHeight="1" x14ac:dyDescent="0.3">
      <c r="A298" s="343"/>
      <c r="B298" s="471"/>
      <c r="C298" s="561"/>
      <c r="D298" s="627"/>
      <c r="E298" s="568" t="str">
        <f xml:space="preserve"> "Total " &amp; E297</f>
        <v>Total Govt. revenue  - pre EMV test NPV 10.00, Full cycle</v>
      </c>
      <c r="F298" s="568">
        <f ca="1" xml:space="preserve"> SUM(K297:BH297)</f>
        <v>1121.9830881816004</v>
      </c>
      <c r="G298" s="568" t="str">
        <f>G297</f>
        <v>$ mn NPV 10.00</v>
      </c>
      <c r="H298" s="343"/>
      <c r="I298" s="343"/>
      <c r="J298" s="343"/>
      <c r="K298" s="343"/>
      <c r="L298" s="343"/>
      <c r="M298" s="343"/>
      <c r="N298" s="343"/>
      <c r="O298" s="343"/>
      <c r="P298" s="343"/>
      <c r="Q298" s="343"/>
      <c r="R298" s="343"/>
      <c r="S298" s="343"/>
      <c r="T298" s="343"/>
      <c r="U298" s="343"/>
      <c r="V298" s="343"/>
      <c r="W298" s="343"/>
      <c r="X298" s="343"/>
      <c r="Y298" s="343"/>
      <c r="Z298" s="343"/>
      <c r="AA298" s="343"/>
      <c r="AB298" s="343"/>
      <c r="AC298" s="343"/>
      <c r="AD298" s="343"/>
      <c r="AE298" s="343"/>
      <c r="AF298" s="343"/>
      <c r="AG298" s="343"/>
      <c r="AH298" s="343"/>
      <c r="AI298" s="343"/>
      <c r="AJ298" s="343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/>
      <c r="BH298" s="343"/>
    </row>
    <row r="299" spans="1:60" s="242" customFormat="1" ht="12.75" customHeight="1" x14ac:dyDescent="0.3">
      <c r="A299" s="516"/>
      <c r="B299" s="472"/>
      <c r="C299" s="473"/>
      <c r="D299" s="516"/>
      <c r="E299" s="516"/>
      <c r="F299" s="516"/>
      <c r="G299" s="516"/>
      <c r="H299" s="516"/>
      <c r="I299" s="516"/>
      <c r="J299" s="516"/>
      <c r="K299" s="516"/>
      <c r="L299" s="516"/>
      <c r="M299" s="516"/>
      <c r="N299" s="516"/>
      <c r="O299" s="516"/>
      <c r="P299" s="516"/>
      <c r="Q299" s="516"/>
      <c r="R299" s="516"/>
      <c r="S299" s="516"/>
      <c r="T299" s="516"/>
      <c r="U299" s="516"/>
      <c r="V299" s="516"/>
      <c r="W299" s="516"/>
      <c r="X299" s="516"/>
      <c r="Y299" s="516"/>
      <c r="Z299" s="516"/>
      <c r="AA299" s="516"/>
      <c r="AB299" s="516"/>
      <c r="AC299" s="516"/>
      <c r="AD299" s="516"/>
      <c r="AE299" s="516"/>
      <c r="AF299" s="516"/>
      <c r="AG299" s="516"/>
      <c r="AH299" s="516"/>
      <c r="AI299" s="516"/>
      <c r="AJ299" s="516"/>
      <c r="AK299" s="516"/>
      <c r="AL299" s="516"/>
      <c r="AM299" s="516"/>
      <c r="AN299" s="516"/>
      <c r="AO299" s="516"/>
      <c r="AP299" s="516"/>
      <c r="AQ299" s="516"/>
      <c r="AR299" s="516"/>
      <c r="AS299" s="516"/>
      <c r="AT299" s="516"/>
      <c r="AU299" s="516"/>
      <c r="AV299" s="516"/>
      <c r="AW299" s="516"/>
      <c r="AX299" s="516"/>
      <c r="AY299" s="516"/>
      <c r="AZ299" s="516"/>
      <c r="BA299" s="516"/>
      <c r="BB299" s="516"/>
      <c r="BC299" s="516"/>
      <c r="BD299" s="516"/>
      <c r="BE299" s="516"/>
      <c r="BF299" s="516"/>
      <c r="BG299" s="516"/>
      <c r="BH299" s="516"/>
    </row>
    <row r="300" spans="1:60" s="242" customFormat="1" ht="12.75" customHeight="1" x14ac:dyDescent="0.3">
      <c r="A300" s="516"/>
      <c r="B300" s="472"/>
      <c r="C300" s="473"/>
      <c r="D300" s="516" t="s">
        <v>128</v>
      </c>
      <c r="E300" s="516"/>
      <c r="F300" s="516"/>
      <c r="G300" s="516"/>
      <c r="H300" s="516"/>
      <c r="I300" s="516"/>
      <c r="J300" s="516"/>
      <c r="K300" s="516"/>
      <c r="L300" s="516"/>
      <c r="M300" s="516"/>
      <c r="N300" s="516"/>
      <c r="O300" s="516"/>
      <c r="P300" s="516"/>
      <c r="Q300" s="516"/>
      <c r="R300" s="516"/>
      <c r="S300" s="516"/>
      <c r="T300" s="516"/>
      <c r="U300" s="516"/>
      <c r="V300" s="516"/>
      <c r="W300" s="516"/>
      <c r="X300" s="516"/>
      <c r="Y300" s="516"/>
      <c r="Z300" s="516"/>
      <c r="AA300" s="516"/>
      <c r="AB300" s="516"/>
      <c r="AC300" s="516"/>
      <c r="AD300" s="516"/>
      <c r="AE300" s="516"/>
      <c r="AF300" s="516"/>
      <c r="AG300" s="516"/>
      <c r="AH300" s="516"/>
      <c r="AI300" s="516"/>
      <c r="AJ300" s="516"/>
      <c r="AK300" s="516"/>
      <c r="AL300" s="516"/>
      <c r="AM300" s="516"/>
      <c r="AN300" s="516"/>
      <c r="AO300" s="516"/>
      <c r="AP300" s="516"/>
      <c r="AQ300" s="516"/>
      <c r="AR300" s="516"/>
      <c r="AS300" s="516"/>
      <c r="AT300" s="516"/>
      <c r="AU300" s="516"/>
      <c r="AV300" s="516"/>
      <c r="AW300" s="516"/>
      <c r="AX300" s="516"/>
      <c r="AY300" s="516"/>
      <c r="AZ300" s="516"/>
      <c r="BA300" s="516"/>
      <c r="BB300" s="516"/>
      <c r="BC300" s="516"/>
      <c r="BD300" s="516"/>
      <c r="BE300" s="516"/>
      <c r="BF300" s="516"/>
      <c r="BG300" s="516"/>
      <c r="BH300" s="516"/>
    </row>
    <row r="301" spans="1:60" s="247" customFormat="1" ht="12.75" customHeight="1" x14ac:dyDescent="0.3">
      <c r="A301" s="543"/>
      <c r="B301" s="662"/>
      <c r="C301" s="663"/>
      <c r="D301" s="543"/>
      <c r="E301" s="543" t="str">
        <f xml:space="preserve"> Stage2!E$425</f>
        <v>Govt. revenue  - pre EMV test</v>
      </c>
      <c r="F301" s="543">
        <f xml:space="preserve"> Stage2!F$425</f>
        <v>0</v>
      </c>
      <c r="G301" s="543" t="str">
        <f xml:space="preserve"> Stage2!G$425</f>
        <v>$ mn</v>
      </c>
      <c r="H301" s="543">
        <f xml:space="preserve"> Stage2!H$425</f>
        <v>0</v>
      </c>
      <c r="I301" s="543">
        <f ca="1" xml:space="preserve"> Stage2!I$425</f>
        <v>12266.015492998407</v>
      </c>
      <c r="J301" s="543">
        <f xml:space="preserve"> Stage2!J$425</f>
        <v>0</v>
      </c>
      <c r="K301" s="543">
        <f ca="1" xml:space="preserve"> Stage2!K$425</f>
        <v>0</v>
      </c>
      <c r="L301" s="543">
        <f ca="1" xml:space="preserve"> Stage2!L$425</f>
        <v>0</v>
      </c>
      <c r="M301" s="543">
        <f ca="1" xml:space="preserve"> Stage2!M$425</f>
        <v>0</v>
      </c>
      <c r="N301" s="543">
        <f ca="1" xml:space="preserve"> Stage2!N$425</f>
        <v>0.34728750000000003</v>
      </c>
      <c r="O301" s="543">
        <f ca="1" xml:space="preserve"> Stage2!O$425</f>
        <v>0.36465187500000007</v>
      </c>
      <c r="P301" s="543">
        <f ca="1" xml:space="preserve"> Stage2!P$425</f>
        <v>0.3828844687500001</v>
      </c>
      <c r="Q301" s="543">
        <f ca="1" xml:space="preserve"> Stage2!Q$425</f>
        <v>0.67004782031250021</v>
      </c>
      <c r="R301" s="543">
        <f ca="1" xml:space="preserve"> Stage2!R$425</f>
        <v>0.70355021132812523</v>
      </c>
      <c r="S301" s="543">
        <f ca="1" xml:space="preserve"> Stage2!S$425</f>
        <v>0.73872772189453151</v>
      </c>
      <c r="T301" s="543">
        <f ca="1" xml:space="preserve"> Stage2!T$425</f>
        <v>46.870342651511876</v>
      </c>
      <c r="U301" s="543">
        <f ca="1" xml:space="preserve"> Stage2!U$425</f>
        <v>114.99755101977198</v>
      </c>
      <c r="V301" s="543">
        <f ca="1" xml:space="preserve"> Stage2!V$425</f>
        <v>117.32193545956903</v>
      </c>
      <c r="W301" s="543">
        <f ca="1" xml:space="preserve"> Stage2!W$425</f>
        <v>119.69402925913215</v>
      </c>
      <c r="X301" s="543">
        <f ca="1" xml:space="preserve"> Stage2!X$425</f>
        <v>122.11484768920511</v>
      </c>
      <c r="Y301" s="543">
        <f ca="1" xml:space="preserve"> Stage2!Y$425</f>
        <v>124.5854293801241</v>
      </c>
      <c r="Z301" s="543">
        <f ca="1" xml:space="preserve"> Stage2!Z$425</f>
        <v>135.9393453150708</v>
      </c>
      <c r="AA301" s="543">
        <f ca="1" xml:space="preserve"> Stage2!AA$425</f>
        <v>195.08734044470293</v>
      </c>
      <c r="AB301" s="543">
        <f ca="1" xml:space="preserve"> Stage2!AB$425</f>
        <v>201.47004662230415</v>
      </c>
      <c r="AC301" s="543">
        <f ca="1" xml:space="preserve"> Stage2!AC$425</f>
        <v>250.84155863854056</v>
      </c>
      <c r="AD301" s="543">
        <f ca="1" xml:space="preserve"> Stage2!AD$425</f>
        <v>351.13361718981037</v>
      </c>
      <c r="AE301" s="543">
        <f ca="1" xml:space="preserve"> Stage2!AE$425</f>
        <v>363.32964972595954</v>
      </c>
      <c r="AF301" s="543">
        <f ca="1" xml:space="preserve"> Stage2!AF$425</f>
        <v>375.92181926968743</v>
      </c>
      <c r="AG301" s="543">
        <f ca="1" xml:space="preserve"> Stage2!AG$425</f>
        <v>461.95657913832872</v>
      </c>
      <c r="AH301" s="543">
        <f ca="1" xml:space="preserve"> Stage2!AH$425</f>
        <v>491.49119539847584</v>
      </c>
      <c r="AI301" s="543">
        <f ca="1" xml:space="preserve"> Stage2!AI$425</f>
        <v>473.72097998564368</v>
      </c>
      <c r="AJ301" s="543">
        <f ca="1" xml:space="preserve"> Stage2!AJ$425</f>
        <v>489.95673281464843</v>
      </c>
      <c r="AK301" s="543">
        <f ca="1" xml:space="preserve"> Stage2!AK$425</f>
        <v>506.74872771696425</v>
      </c>
      <c r="AL301" s="543">
        <f ca="1" xml:space="preserve"> Stage2!AL$425</f>
        <v>524.11793032778667</v>
      </c>
      <c r="AM301" s="543">
        <f ca="1" xml:space="preserve"> Stage2!AM$425</f>
        <v>542.08726477952075</v>
      </c>
      <c r="AN301" s="543">
        <f ca="1" xml:space="preserve"> Stage2!AN$425</f>
        <v>560.68231830287209</v>
      </c>
      <c r="AO301" s="543">
        <f ca="1" xml:space="preserve"> Stage2!AO$425</f>
        <v>574.28512846128569</v>
      </c>
      <c r="AP301" s="543">
        <f ca="1" xml:space="preserve"> Stage2!AP$425</f>
        <v>586.79390437356733</v>
      </c>
      <c r="AQ301" s="543">
        <f ca="1" xml:space="preserve"> Stage2!AQ$425</f>
        <v>599.63886331141555</v>
      </c>
      <c r="AR301" s="543">
        <f ca="1" xml:space="preserve"> Stage2!AR$425</f>
        <v>612.86083406402895</v>
      </c>
      <c r="AS301" s="543">
        <f ca="1" xml:space="preserve"> Stage2!AS$425</f>
        <v>626.52741924299869</v>
      </c>
      <c r="AT301" s="543">
        <f ca="1" xml:space="preserve"> Stage2!AT$425</f>
        <v>640.7684358791231</v>
      </c>
      <c r="AU301" s="543">
        <f ca="1" xml:space="preserve"> Stage2!AU$425</f>
        <v>655.899788544751</v>
      </c>
      <c r="AV301" s="543">
        <f ca="1" xml:space="preserve"> Stage2!AV$425</f>
        <v>673.16578596411091</v>
      </c>
      <c r="AW301" s="543">
        <f ca="1" xml:space="preserve"> Stage2!AW$425</f>
        <v>716.2724991583633</v>
      </c>
      <c r="AX301" s="543">
        <f ca="1" xml:space="preserve"> Stage2!AX$425</f>
        <v>6.5264432718467154</v>
      </c>
      <c r="AY301" s="543">
        <f ca="1" xml:space="preserve"> Stage2!AY$425</f>
        <v>0</v>
      </c>
      <c r="AZ301" s="543">
        <f ca="1" xml:space="preserve"> Stage2!AZ$425</f>
        <v>0</v>
      </c>
      <c r="BA301" s="543">
        <f ca="1" xml:space="preserve"> Stage2!BA$425</f>
        <v>0</v>
      </c>
      <c r="BB301" s="543">
        <f ca="1" xml:space="preserve"> Stage2!BB$425</f>
        <v>0</v>
      </c>
      <c r="BC301" s="543">
        <f ca="1" xml:space="preserve"> Stage2!BC$425</f>
        <v>0</v>
      </c>
      <c r="BD301" s="543">
        <f ca="1" xml:space="preserve"> Stage2!BD$425</f>
        <v>0</v>
      </c>
      <c r="BE301" s="543">
        <f ca="1" xml:space="preserve"> Stage2!BE$425</f>
        <v>0</v>
      </c>
      <c r="BF301" s="543">
        <f ca="1" xml:space="preserve"> Stage2!BF$425</f>
        <v>0</v>
      </c>
      <c r="BG301" s="543">
        <f ca="1" xml:space="preserve"> Stage2!BG$425</f>
        <v>0</v>
      </c>
      <c r="BH301" s="543">
        <f ca="1" xml:space="preserve"> Stage2!BH$425</f>
        <v>0</v>
      </c>
    </row>
    <row r="302" spans="1:60" s="244" customFormat="1" ht="12.9" customHeight="1" x14ac:dyDescent="0.3">
      <c r="A302" s="488"/>
      <c r="B302" s="797"/>
      <c r="C302" s="798"/>
      <c r="D302" s="488"/>
      <c r="E302" s="619" t="str">
        <f>'Time&amp;Esc'!E$132</f>
        <v>Discount index (nominal) - FID Forward</v>
      </c>
      <c r="F302" s="619">
        <f>'Time&amp;Esc'!F$132</f>
        <v>0</v>
      </c>
      <c r="G302" s="619" t="str">
        <f>'Time&amp;Esc'!G$132</f>
        <v>index</v>
      </c>
      <c r="H302" s="619">
        <f>'Time&amp;Esc'!H$132</f>
        <v>0</v>
      </c>
      <c r="I302" s="619">
        <f>'Time&amp;Esc'!I$132</f>
        <v>0</v>
      </c>
      <c r="J302" s="619">
        <f>'Time&amp;Esc'!J$132</f>
        <v>0</v>
      </c>
      <c r="K302" s="619">
        <f>'Time&amp;Esc'!K$132</f>
        <v>1</v>
      </c>
      <c r="L302" s="619">
        <f>'Time&amp;Esc'!L$132</f>
        <v>1</v>
      </c>
      <c r="M302" s="619">
        <f>'Time&amp;Esc'!M$132</f>
        <v>1</v>
      </c>
      <c r="N302" s="619">
        <f>'Time&amp;Esc'!N$132</f>
        <v>1</v>
      </c>
      <c r="O302" s="619">
        <f>'Time&amp;Esc'!O$132</f>
        <v>1</v>
      </c>
      <c r="P302" s="619">
        <f>'Time&amp;Esc'!P$132</f>
        <v>1</v>
      </c>
      <c r="Q302" s="619">
        <f>'Time&amp;Esc'!Q$132</f>
        <v>1</v>
      </c>
      <c r="R302" s="619">
        <f>'Time&amp;Esc'!R$132</f>
        <v>1.0999999999999999</v>
      </c>
      <c r="S302" s="619">
        <f>'Time&amp;Esc'!S$132</f>
        <v>1.2099999999999997</v>
      </c>
      <c r="T302" s="619">
        <f>'Time&amp;Esc'!T$132</f>
        <v>1.3309999999999995</v>
      </c>
      <c r="U302" s="619">
        <f>'Time&amp;Esc'!U$132</f>
        <v>1.4640999999999993</v>
      </c>
      <c r="V302" s="619">
        <f>'Time&amp;Esc'!V$132</f>
        <v>1.610509999999999</v>
      </c>
      <c r="W302" s="619">
        <f>'Time&amp;Esc'!W$132</f>
        <v>1.7715609999999988</v>
      </c>
      <c r="X302" s="619">
        <f>'Time&amp;Esc'!X$132</f>
        <v>1.9487170999999983</v>
      </c>
      <c r="Y302" s="619">
        <f>'Time&amp;Esc'!Y$132</f>
        <v>2.143588809999998</v>
      </c>
      <c r="Z302" s="619">
        <f>'Time&amp;Esc'!Z$132</f>
        <v>2.3579476909999975</v>
      </c>
      <c r="AA302" s="619">
        <f>'Time&amp;Esc'!AA$132</f>
        <v>2.593742460099997</v>
      </c>
      <c r="AB302" s="619">
        <f>'Time&amp;Esc'!AB$132</f>
        <v>2.8531167061099962</v>
      </c>
      <c r="AC302" s="619">
        <f>'Time&amp;Esc'!AC$132</f>
        <v>3.1384283767209955</v>
      </c>
      <c r="AD302" s="619">
        <f>'Time&amp;Esc'!AD$132</f>
        <v>3.4522712143930945</v>
      </c>
      <c r="AE302" s="619">
        <f>'Time&amp;Esc'!AE$132</f>
        <v>3.7974983358324041</v>
      </c>
      <c r="AF302" s="619">
        <f>'Time&amp;Esc'!AF$132</f>
        <v>4.1772481694156438</v>
      </c>
      <c r="AG302" s="619">
        <f>'Time&amp;Esc'!AG$132</f>
        <v>4.5949729863572077</v>
      </c>
      <c r="AH302" s="619">
        <f>'Time&amp;Esc'!AH$132</f>
        <v>5.0544702849929282</v>
      </c>
      <c r="AI302" s="619">
        <f>'Time&amp;Esc'!AI$132</f>
        <v>5.5599173134922202</v>
      </c>
      <c r="AJ302" s="619">
        <f>'Time&amp;Esc'!AJ$132</f>
        <v>6.115909044841441</v>
      </c>
      <c r="AK302" s="619">
        <f>'Time&amp;Esc'!AK$132</f>
        <v>6.7274999493255843</v>
      </c>
      <c r="AL302" s="619">
        <f>'Time&amp;Esc'!AL$132</f>
        <v>7.4002499442581424</v>
      </c>
      <c r="AM302" s="619">
        <f>'Time&amp;Esc'!AM$132</f>
        <v>8.1402749386839552</v>
      </c>
      <c r="AN302" s="619">
        <f>'Time&amp;Esc'!AN$132</f>
        <v>8.9543024325523497</v>
      </c>
      <c r="AO302" s="619">
        <f>'Time&amp;Esc'!AO$132</f>
        <v>9.8497326758075836</v>
      </c>
      <c r="AP302" s="619">
        <f>'Time&amp;Esc'!AP$132</f>
        <v>10.834705943388341</v>
      </c>
      <c r="AQ302" s="619">
        <f>'Time&amp;Esc'!AQ$132</f>
        <v>11.918176537727174</v>
      </c>
      <c r="AR302" s="619">
        <f>'Time&amp;Esc'!AR$132</f>
        <v>13.10999419149989</v>
      </c>
      <c r="AS302" s="619">
        <f>'Time&amp;Esc'!AS$132</f>
        <v>14.420993610649877</v>
      </c>
      <c r="AT302" s="619">
        <f>'Time&amp;Esc'!AT$132</f>
        <v>15.863092971714861</v>
      </c>
      <c r="AU302" s="619">
        <f>'Time&amp;Esc'!AU$132</f>
        <v>17.449402268886349</v>
      </c>
      <c r="AV302" s="619">
        <f>'Time&amp;Esc'!AV$132</f>
        <v>19.194342495774979</v>
      </c>
      <c r="AW302" s="619">
        <f>'Time&amp;Esc'!AW$132</f>
        <v>21.113776745352475</v>
      </c>
      <c r="AX302" s="619">
        <f>'Time&amp;Esc'!AX$132</f>
        <v>23.225154419887719</v>
      </c>
      <c r="AY302" s="619">
        <f>'Time&amp;Esc'!AY$132</f>
        <v>25.547669861876489</v>
      </c>
      <c r="AZ302" s="619">
        <f>'Time&amp;Esc'!AZ$132</f>
        <v>28.102436848064134</v>
      </c>
      <c r="BA302" s="619">
        <f>'Time&amp;Esc'!BA$132</f>
        <v>30.912680532870542</v>
      </c>
      <c r="BB302" s="619">
        <f>'Time&amp;Esc'!BB$132</f>
        <v>34.003948586157591</v>
      </c>
      <c r="BC302" s="619">
        <f>'Time&amp;Esc'!BC$132</f>
        <v>37.404343444773353</v>
      </c>
      <c r="BD302" s="619">
        <f>'Time&amp;Esc'!BD$132</f>
        <v>41.144777789250675</v>
      </c>
      <c r="BE302" s="619">
        <f>'Time&amp;Esc'!BE$132</f>
        <v>45.259255568175739</v>
      </c>
      <c r="BF302" s="619">
        <f>'Time&amp;Esc'!BF$132</f>
        <v>49.785181124993308</v>
      </c>
      <c r="BG302" s="619">
        <f>'Time&amp;Esc'!BG$132</f>
        <v>54.763699237492638</v>
      </c>
      <c r="BH302" s="619">
        <f>'Time&amp;Esc'!BH$132</f>
        <v>60.240069161241891</v>
      </c>
    </row>
    <row r="303" spans="1:60" s="242" customFormat="1" ht="12.9" customHeight="1" x14ac:dyDescent="0.3">
      <c r="A303" s="516"/>
      <c r="B303" s="679"/>
      <c r="C303" s="685"/>
      <c r="D303" s="615"/>
      <c r="E303" s="543" t="str">
        <f>'Time&amp;Esc'!E$82</f>
        <v>FID point forward</v>
      </c>
      <c r="F303" s="543">
        <f>'Time&amp;Esc'!F$82</f>
        <v>0</v>
      </c>
      <c r="G303" s="543" t="str">
        <f>'Time&amp;Esc'!G$82</f>
        <v>flag</v>
      </c>
      <c r="H303" s="543">
        <f>'Time&amp;Esc'!H$82</f>
        <v>0</v>
      </c>
      <c r="I303" s="543">
        <f>'Time&amp;Esc'!I$82</f>
        <v>34</v>
      </c>
      <c r="J303" s="543">
        <f>'Time&amp;Esc'!J$82</f>
        <v>0</v>
      </c>
      <c r="K303" s="543">
        <f>'Time&amp;Esc'!K$82</f>
        <v>0</v>
      </c>
      <c r="L303" s="543">
        <f>'Time&amp;Esc'!L$82</f>
        <v>0</v>
      </c>
      <c r="M303" s="543">
        <f>'Time&amp;Esc'!M$82</f>
        <v>0</v>
      </c>
      <c r="N303" s="543">
        <f>'Time&amp;Esc'!N$82</f>
        <v>0</v>
      </c>
      <c r="O303" s="543">
        <f>'Time&amp;Esc'!O$82</f>
        <v>0</v>
      </c>
      <c r="P303" s="543">
        <f>'Time&amp;Esc'!P$82</f>
        <v>0</v>
      </c>
      <c r="Q303" s="543">
        <f>'Time&amp;Esc'!Q$82</f>
        <v>1</v>
      </c>
      <c r="R303" s="543">
        <f>'Time&amp;Esc'!R$82</f>
        <v>1</v>
      </c>
      <c r="S303" s="543">
        <f>'Time&amp;Esc'!S$82</f>
        <v>1</v>
      </c>
      <c r="T303" s="543">
        <f>'Time&amp;Esc'!T$82</f>
        <v>1</v>
      </c>
      <c r="U303" s="543">
        <f>'Time&amp;Esc'!U$82</f>
        <v>1</v>
      </c>
      <c r="V303" s="543">
        <f>'Time&amp;Esc'!V$82</f>
        <v>1</v>
      </c>
      <c r="W303" s="543">
        <f>'Time&amp;Esc'!W$82</f>
        <v>1</v>
      </c>
      <c r="X303" s="543">
        <f>'Time&amp;Esc'!X$82</f>
        <v>1</v>
      </c>
      <c r="Y303" s="543">
        <f>'Time&amp;Esc'!Y$82</f>
        <v>1</v>
      </c>
      <c r="Z303" s="543">
        <f>'Time&amp;Esc'!Z$82</f>
        <v>1</v>
      </c>
      <c r="AA303" s="543">
        <f>'Time&amp;Esc'!AA$82</f>
        <v>1</v>
      </c>
      <c r="AB303" s="543">
        <f>'Time&amp;Esc'!AB$82</f>
        <v>1</v>
      </c>
      <c r="AC303" s="543">
        <f>'Time&amp;Esc'!AC$82</f>
        <v>1</v>
      </c>
      <c r="AD303" s="543">
        <f>'Time&amp;Esc'!AD$82</f>
        <v>1</v>
      </c>
      <c r="AE303" s="543">
        <f>'Time&amp;Esc'!AE$82</f>
        <v>1</v>
      </c>
      <c r="AF303" s="543">
        <f>'Time&amp;Esc'!AF$82</f>
        <v>1</v>
      </c>
      <c r="AG303" s="543">
        <f>'Time&amp;Esc'!AG$82</f>
        <v>1</v>
      </c>
      <c r="AH303" s="543">
        <f>'Time&amp;Esc'!AH$82</f>
        <v>1</v>
      </c>
      <c r="AI303" s="543">
        <f>'Time&amp;Esc'!AI$82</f>
        <v>1</v>
      </c>
      <c r="AJ303" s="543">
        <f>'Time&amp;Esc'!AJ$82</f>
        <v>1</v>
      </c>
      <c r="AK303" s="543">
        <f>'Time&amp;Esc'!AK$82</f>
        <v>1</v>
      </c>
      <c r="AL303" s="543">
        <f>'Time&amp;Esc'!AL$82</f>
        <v>1</v>
      </c>
      <c r="AM303" s="543">
        <f>'Time&amp;Esc'!AM$82</f>
        <v>1</v>
      </c>
      <c r="AN303" s="543">
        <f>'Time&amp;Esc'!AN$82</f>
        <v>1</v>
      </c>
      <c r="AO303" s="543">
        <f>'Time&amp;Esc'!AO$82</f>
        <v>1</v>
      </c>
      <c r="AP303" s="543">
        <f>'Time&amp;Esc'!AP$82</f>
        <v>1</v>
      </c>
      <c r="AQ303" s="543">
        <f>'Time&amp;Esc'!AQ$82</f>
        <v>1</v>
      </c>
      <c r="AR303" s="543">
        <f>'Time&amp;Esc'!AR$82</f>
        <v>1</v>
      </c>
      <c r="AS303" s="543">
        <f>'Time&amp;Esc'!AS$82</f>
        <v>1</v>
      </c>
      <c r="AT303" s="543">
        <f>'Time&amp;Esc'!AT$82</f>
        <v>1</v>
      </c>
      <c r="AU303" s="543">
        <f>'Time&amp;Esc'!AU$82</f>
        <v>1</v>
      </c>
      <c r="AV303" s="543">
        <f>'Time&amp;Esc'!AV$82</f>
        <v>1</v>
      </c>
      <c r="AW303" s="543">
        <f>'Time&amp;Esc'!AW$82</f>
        <v>1</v>
      </c>
      <c r="AX303" s="543">
        <f>'Time&amp;Esc'!AX$82</f>
        <v>1</v>
      </c>
      <c r="AY303" s="543">
        <f>'Time&amp;Esc'!AY$82</f>
        <v>0</v>
      </c>
      <c r="AZ303" s="543">
        <f>'Time&amp;Esc'!AZ$82</f>
        <v>0</v>
      </c>
      <c r="BA303" s="543">
        <f>'Time&amp;Esc'!BA$82</f>
        <v>0</v>
      </c>
      <c r="BB303" s="543">
        <f>'Time&amp;Esc'!BB$82</f>
        <v>0</v>
      </c>
      <c r="BC303" s="543">
        <f>'Time&amp;Esc'!BC$82</f>
        <v>0</v>
      </c>
      <c r="BD303" s="543">
        <f>'Time&amp;Esc'!BD$82</f>
        <v>0</v>
      </c>
      <c r="BE303" s="543">
        <f>'Time&amp;Esc'!BE$82</f>
        <v>0</v>
      </c>
      <c r="BF303" s="543">
        <f>'Time&amp;Esc'!BF$82</f>
        <v>0</v>
      </c>
      <c r="BG303" s="543">
        <f>'Time&amp;Esc'!BG$82</f>
        <v>0</v>
      </c>
      <c r="BH303" s="543">
        <f>'Time&amp;Esc'!BH$82</f>
        <v>0</v>
      </c>
    </row>
    <row r="304" spans="1:60" s="242" customFormat="1" ht="12.9" customHeight="1" x14ac:dyDescent="0.3">
      <c r="A304" s="343"/>
      <c r="B304" s="471"/>
      <c r="C304" s="561"/>
      <c r="D304" s="627"/>
      <c r="E304" s="343" t="str">
        <f xml:space="preserve"> E301 &amp; DISC_LAB &amp; ", " &amp; D300</f>
        <v>Govt. revenue  - pre EMV test NPV 10.00, FID Forward</v>
      </c>
      <c r="F304" s="343"/>
      <c r="G304" s="343" t="str">
        <f xml:space="preserve"> G301 &amp; DISC_LAB</f>
        <v>$ mn NPV 10.00</v>
      </c>
      <c r="H304" s="343"/>
      <c r="I304" s="343">
        <f ca="1" xml:space="preserve"> SUM(K304:BH304)</f>
        <v>1986.3368403352076</v>
      </c>
      <c r="J304" s="343"/>
      <c r="K304" s="343">
        <f t="shared" ref="K304:AP304" ca="1" si="89" xml:space="preserve"> K301 / K302 * K303</f>
        <v>0</v>
      </c>
      <c r="L304" s="343">
        <f t="shared" ca="1" si="89"/>
        <v>0</v>
      </c>
      <c r="M304" s="343">
        <f t="shared" ca="1" si="89"/>
        <v>0</v>
      </c>
      <c r="N304" s="343">
        <f t="shared" ca="1" si="89"/>
        <v>0</v>
      </c>
      <c r="O304" s="343">
        <f t="shared" ca="1" si="89"/>
        <v>0</v>
      </c>
      <c r="P304" s="343">
        <f t="shared" ca="1" si="89"/>
        <v>0</v>
      </c>
      <c r="Q304" s="343">
        <f t="shared" ca="1" si="89"/>
        <v>0.67004782031250021</v>
      </c>
      <c r="R304" s="343">
        <f t="shared" ca="1" si="89"/>
        <v>0.6395911012073866</v>
      </c>
      <c r="S304" s="343">
        <f t="shared" ca="1" si="89"/>
        <v>0.61051877842523283</v>
      </c>
      <c r="T304" s="343">
        <f t="shared" ca="1" si="89"/>
        <v>35.214382157409389</v>
      </c>
      <c r="U304" s="343">
        <f t="shared" ca="1" si="89"/>
        <v>78.5448746805355</v>
      </c>
      <c r="V304" s="343">
        <f t="shared" ca="1" si="89"/>
        <v>72.847691389416468</v>
      </c>
      <c r="W304" s="343">
        <f t="shared" ca="1" si="89"/>
        <v>67.564159099874189</v>
      </c>
      <c r="X304" s="343">
        <f t="shared" ca="1" si="89"/>
        <v>62.664225448221913</v>
      </c>
      <c r="Y304" s="343">
        <f t="shared" ca="1" si="89"/>
        <v>58.120022272426496</v>
      </c>
      <c r="Z304" s="343">
        <f t="shared" ca="1" si="89"/>
        <v>57.651552591236403</v>
      </c>
      <c r="AA304" s="343">
        <f t="shared" ca="1" si="89"/>
        <v>75.214614961109788</v>
      </c>
      <c r="AB304" s="343">
        <f t="shared" ca="1" si="89"/>
        <v>70.61402226934942</v>
      </c>
      <c r="AC304" s="343">
        <f t="shared" ca="1" si="89"/>
        <v>79.925850944738713</v>
      </c>
      <c r="AD304" s="343">
        <f t="shared" ca="1" si="89"/>
        <v>101.71090142798623</v>
      </c>
      <c r="AE304" s="343">
        <f t="shared" ca="1" si="89"/>
        <v>95.676052388925768</v>
      </c>
      <c r="AF304" s="343">
        <f t="shared" ca="1" si="89"/>
        <v>89.992694717554983</v>
      </c>
      <c r="AG304" s="343">
        <f t="shared" ca="1" si="89"/>
        <v>100.53521109044813</v>
      </c>
      <c r="AH304" s="343">
        <f t="shared" ca="1" si="89"/>
        <v>97.238912820943312</v>
      </c>
      <c r="AI304" s="343">
        <f t="shared" ca="1" si="89"/>
        <v>85.202882214824967</v>
      </c>
      <c r="AJ304" s="343">
        <f t="shared" ca="1" si="89"/>
        <v>80.111840974468066</v>
      </c>
      <c r="AK304" s="343">
        <f t="shared" ca="1" si="89"/>
        <v>75.324969384468687</v>
      </c>
      <c r="AL304" s="343">
        <f t="shared" ca="1" si="89"/>
        <v>70.824355160388876</v>
      </c>
      <c r="AM304" s="343">
        <f t="shared" ca="1" si="89"/>
        <v>66.593237803729565</v>
      </c>
      <c r="AN304" s="343">
        <f t="shared" ca="1" si="89"/>
        <v>62.615968415872935</v>
      </c>
      <c r="AO304" s="343">
        <f t="shared" ca="1" si="89"/>
        <v>58.304641086535867</v>
      </c>
      <c r="AP304" s="343">
        <f t="shared" ca="1" si="89"/>
        <v>54.15872912837532</v>
      </c>
      <c r="AQ304" s="343">
        <f t="shared" ref="AQ304:BH304" ca="1" si="90" xml:space="preserve"> AQ301 / AQ302 * AQ303</f>
        <v>50.31297039553403</v>
      </c>
      <c r="AR304" s="343">
        <f t="shared" ca="1" si="90"/>
        <v>46.747605308733753</v>
      </c>
      <c r="AS304" s="343">
        <f t="shared" ca="1" si="90"/>
        <v>43.445509800400259</v>
      </c>
      <c r="AT304" s="343">
        <f t="shared" ca="1" si="90"/>
        <v>40.393663267413451</v>
      </c>
      <c r="AU304" s="343">
        <f t="shared" ca="1" si="90"/>
        <v>37.588667992041863</v>
      </c>
      <c r="AV304" s="343">
        <f t="shared" ca="1" si="90"/>
        <v>35.071052114042814</v>
      </c>
      <c r="AW304" s="343">
        <f t="shared" ca="1" si="90"/>
        <v>33.924413798494285</v>
      </c>
      <c r="AX304" s="343">
        <f t="shared" ca="1" si="90"/>
        <v>0.28100752976084054</v>
      </c>
      <c r="AY304" s="343">
        <f t="shared" ca="1" si="90"/>
        <v>0</v>
      </c>
      <c r="AZ304" s="343">
        <f t="shared" ca="1" si="90"/>
        <v>0</v>
      </c>
      <c r="BA304" s="343">
        <f t="shared" ca="1" si="90"/>
        <v>0</v>
      </c>
      <c r="BB304" s="343">
        <f t="shared" ca="1" si="90"/>
        <v>0</v>
      </c>
      <c r="BC304" s="343">
        <f t="shared" ca="1" si="90"/>
        <v>0</v>
      </c>
      <c r="BD304" s="343">
        <f t="shared" ca="1" si="90"/>
        <v>0</v>
      </c>
      <c r="BE304" s="343">
        <f t="shared" ca="1" si="90"/>
        <v>0</v>
      </c>
      <c r="BF304" s="343">
        <f t="shared" ca="1" si="90"/>
        <v>0</v>
      </c>
      <c r="BG304" s="343">
        <f t="shared" ca="1" si="90"/>
        <v>0</v>
      </c>
      <c r="BH304" s="343">
        <f t="shared" ca="1" si="90"/>
        <v>0</v>
      </c>
    </row>
    <row r="305" spans="1:60" s="242" customFormat="1" ht="12.9" customHeight="1" x14ac:dyDescent="0.3">
      <c r="A305" s="343"/>
      <c r="B305" s="471"/>
      <c r="C305" s="561"/>
      <c r="D305" s="627"/>
      <c r="E305" s="568" t="str">
        <f xml:space="preserve"> "Total " &amp; E304</f>
        <v>Total Govt. revenue  - pre EMV test NPV 10.00, FID Forward</v>
      </c>
      <c r="F305" s="568">
        <f ca="1" xml:space="preserve"> SUM(K304:BH304)</f>
        <v>1986.3368403352076</v>
      </c>
      <c r="G305" s="568" t="str">
        <f>G304</f>
        <v>$ mn NPV 10.00</v>
      </c>
      <c r="H305" s="343"/>
      <c r="I305" s="343"/>
      <c r="J305" s="343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  <c r="AA305" s="343"/>
      <c r="AB305" s="343"/>
      <c r="AC305" s="343"/>
      <c r="AD305" s="343"/>
      <c r="AE305" s="343"/>
      <c r="AF305" s="343"/>
      <c r="AG305" s="343"/>
      <c r="AH305" s="343"/>
      <c r="AI305" s="343"/>
      <c r="AJ305" s="343"/>
      <c r="AK305" s="343"/>
      <c r="AL305" s="343"/>
      <c r="AM305" s="343"/>
      <c r="AN305" s="343"/>
      <c r="AO305" s="343"/>
      <c r="AP305" s="343"/>
      <c r="AQ305" s="343"/>
      <c r="AR305" s="343"/>
      <c r="AS305" s="343"/>
      <c r="AT305" s="343"/>
      <c r="AU305" s="343"/>
      <c r="AV305" s="343"/>
      <c r="AW305" s="343"/>
      <c r="AX305" s="343"/>
      <c r="AY305" s="343"/>
      <c r="AZ305" s="343"/>
      <c r="BA305" s="343"/>
      <c r="BB305" s="343"/>
      <c r="BC305" s="343"/>
      <c r="BD305" s="343"/>
      <c r="BE305" s="343"/>
      <c r="BF305" s="343"/>
      <c r="BG305" s="343"/>
      <c r="BH305" s="343"/>
    </row>
    <row r="306" spans="1:60" s="242" customFormat="1" ht="12.75" customHeight="1" x14ac:dyDescent="0.3">
      <c r="A306" s="516"/>
      <c r="B306" s="472"/>
      <c r="C306" s="473"/>
      <c r="D306" s="516"/>
      <c r="E306" s="516"/>
      <c r="F306" s="516"/>
      <c r="G306" s="516"/>
      <c r="H306" s="516"/>
      <c r="I306" s="516"/>
      <c r="J306" s="516"/>
      <c r="K306" s="516"/>
      <c r="L306" s="516"/>
      <c r="M306" s="516"/>
      <c r="N306" s="516"/>
      <c r="O306" s="516"/>
      <c r="P306" s="516"/>
      <c r="Q306" s="516"/>
      <c r="R306" s="516"/>
      <c r="S306" s="516"/>
      <c r="T306" s="516"/>
      <c r="U306" s="516"/>
      <c r="V306" s="516"/>
      <c r="W306" s="516"/>
      <c r="X306" s="516"/>
      <c r="Y306" s="516"/>
      <c r="Z306" s="516"/>
      <c r="AA306" s="516"/>
      <c r="AB306" s="516"/>
      <c r="AC306" s="516"/>
      <c r="AD306" s="516"/>
      <c r="AE306" s="516"/>
      <c r="AF306" s="516"/>
      <c r="AG306" s="516"/>
      <c r="AH306" s="516"/>
      <c r="AI306" s="516"/>
      <c r="AJ306" s="516"/>
      <c r="AK306" s="516"/>
      <c r="AL306" s="516"/>
      <c r="AM306" s="516"/>
      <c r="AN306" s="516"/>
      <c r="AO306" s="516"/>
      <c r="AP306" s="516"/>
      <c r="AQ306" s="516"/>
      <c r="AR306" s="516"/>
      <c r="AS306" s="516"/>
      <c r="AT306" s="516"/>
      <c r="AU306" s="516"/>
      <c r="AV306" s="516"/>
      <c r="AW306" s="516"/>
      <c r="AX306" s="516"/>
      <c r="AY306" s="516"/>
      <c r="AZ306" s="516"/>
      <c r="BA306" s="516"/>
      <c r="BB306" s="516"/>
      <c r="BC306" s="516"/>
      <c r="BD306" s="516"/>
      <c r="BE306" s="516"/>
      <c r="BF306" s="516"/>
      <c r="BG306" s="516"/>
      <c r="BH306" s="516"/>
    </row>
    <row r="307" spans="1:60" s="242" customFormat="1" ht="12.75" customHeight="1" x14ac:dyDescent="0.3">
      <c r="A307" s="516"/>
      <c r="B307" s="472"/>
      <c r="C307" s="473" t="s">
        <v>860</v>
      </c>
      <c r="D307" s="516"/>
      <c r="E307" s="516"/>
      <c r="F307" s="516"/>
      <c r="G307" s="516"/>
      <c r="H307" s="516"/>
      <c r="I307" s="516"/>
      <c r="J307" s="516"/>
      <c r="K307" s="516"/>
      <c r="L307" s="516"/>
      <c r="M307" s="516"/>
      <c r="N307" s="516"/>
      <c r="O307" s="516"/>
      <c r="P307" s="516"/>
      <c r="Q307" s="516"/>
      <c r="R307" s="516"/>
      <c r="S307" s="516"/>
      <c r="T307" s="516"/>
      <c r="U307" s="516"/>
      <c r="V307" s="516"/>
      <c r="W307" s="516"/>
      <c r="X307" s="516"/>
      <c r="Y307" s="516"/>
      <c r="Z307" s="516"/>
      <c r="AA307" s="516"/>
      <c r="AB307" s="516"/>
      <c r="AC307" s="516"/>
      <c r="AD307" s="516"/>
      <c r="AE307" s="516"/>
      <c r="AF307" s="516"/>
      <c r="AG307" s="516"/>
      <c r="AH307" s="516"/>
      <c r="AI307" s="516"/>
      <c r="AJ307" s="516"/>
      <c r="AK307" s="516"/>
      <c r="AL307" s="516"/>
      <c r="AM307" s="516"/>
      <c r="AN307" s="516"/>
      <c r="AO307" s="516"/>
      <c r="AP307" s="516"/>
      <c r="AQ307" s="516"/>
      <c r="AR307" s="516"/>
      <c r="AS307" s="516"/>
      <c r="AT307" s="516"/>
      <c r="AU307" s="516"/>
      <c r="AV307" s="516"/>
      <c r="AW307" s="516"/>
      <c r="AX307" s="516"/>
      <c r="AY307" s="516"/>
      <c r="AZ307" s="516"/>
      <c r="BA307" s="516"/>
      <c r="BB307" s="516"/>
      <c r="BC307" s="516"/>
      <c r="BD307" s="516"/>
      <c r="BE307" s="516"/>
      <c r="BF307" s="516"/>
      <c r="BG307" s="516"/>
      <c r="BH307" s="516"/>
    </row>
    <row r="308" spans="1:60" s="242" customFormat="1" ht="12.75" customHeight="1" x14ac:dyDescent="0.3">
      <c r="A308" s="516"/>
      <c r="B308" s="472"/>
      <c r="C308" s="473"/>
      <c r="D308" s="516" t="s">
        <v>127</v>
      </c>
      <c r="E308" s="516"/>
      <c r="F308" s="516"/>
      <c r="G308" s="516"/>
      <c r="H308" s="516"/>
      <c r="I308" s="516"/>
      <c r="J308" s="516"/>
      <c r="K308" s="516"/>
      <c r="L308" s="516"/>
      <c r="M308" s="516"/>
      <c r="N308" s="516"/>
      <c r="O308" s="516"/>
      <c r="P308" s="516"/>
      <c r="Q308" s="516"/>
      <c r="R308" s="516"/>
      <c r="S308" s="516"/>
      <c r="T308" s="516"/>
      <c r="U308" s="516"/>
      <c r="V308" s="516"/>
      <c r="W308" s="516"/>
      <c r="X308" s="516"/>
      <c r="Y308" s="516"/>
      <c r="Z308" s="516"/>
      <c r="AA308" s="516"/>
      <c r="AB308" s="516"/>
      <c r="AC308" s="516"/>
      <c r="AD308" s="516"/>
      <c r="AE308" s="516"/>
      <c r="AF308" s="516"/>
      <c r="AG308" s="516"/>
      <c r="AH308" s="516"/>
      <c r="AI308" s="516"/>
      <c r="AJ308" s="516"/>
      <c r="AK308" s="516"/>
      <c r="AL308" s="516"/>
      <c r="AM308" s="516"/>
      <c r="AN308" s="516"/>
      <c r="AO308" s="516"/>
      <c r="AP308" s="516"/>
      <c r="AQ308" s="516"/>
      <c r="AR308" s="516"/>
      <c r="AS308" s="516"/>
      <c r="AT308" s="516"/>
      <c r="AU308" s="516"/>
      <c r="AV308" s="516"/>
      <c r="AW308" s="516"/>
      <c r="AX308" s="516"/>
      <c r="AY308" s="516"/>
      <c r="AZ308" s="516"/>
      <c r="BA308" s="516"/>
      <c r="BB308" s="516"/>
      <c r="BC308" s="516"/>
      <c r="BD308" s="516"/>
      <c r="BE308" s="516"/>
      <c r="BF308" s="516"/>
      <c r="BG308" s="516"/>
      <c r="BH308" s="516"/>
    </row>
    <row r="309" spans="1:60" s="247" customFormat="1" ht="12.75" customHeight="1" x14ac:dyDescent="0.3">
      <c r="A309" s="543"/>
      <c r="B309" s="662"/>
      <c r="C309" s="663"/>
      <c r="D309" s="543"/>
      <c r="E309" s="543" t="str">
        <f xml:space="preserve"> Stage2!E$430</f>
        <v>Cash flow - Contractor</v>
      </c>
      <c r="F309" s="543">
        <f xml:space="preserve"> Stage2!F$430</f>
        <v>0</v>
      </c>
      <c r="G309" s="543" t="str">
        <f xml:space="preserve"> Stage2!G$430</f>
        <v>$ mn</v>
      </c>
      <c r="H309" s="543">
        <f xml:space="preserve"> Stage2!H$430</f>
        <v>0</v>
      </c>
      <c r="I309" s="543">
        <f ca="1" xml:space="preserve"> Stage2!I$430</f>
        <v>10177.572314309808</v>
      </c>
      <c r="J309" s="543">
        <f xml:space="preserve"> Stage2!J$430</f>
        <v>0</v>
      </c>
      <c r="K309" s="543">
        <f ca="1" xml:space="preserve"> Stage2!K$430</f>
        <v>0</v>
      </c>
      <c r="L309" s="543">
        <f ca="1" xml:space="preserve"> Stage2!L$430</f>
        <v>0</v>
      </c>
      <c r="M309" s="543">
        <f ca="1" xml:space="preserve"> Stage2!M$430</f>
        <v>0</v>
      </c>
      <c r="N309" s="543">
        <f ca="1" xml:space="preserve"> Stage2!N$430</f>
        <v>-42.795607499999996</v>
      </c>
      <c r="O309" s="543">
        <f ca="1" xml:space="preserve"> Stage2!O$430</f>
        <v>-86.959224675000002</v>
      </c>
      <c r="P309" s="543">
        <f ca="1" xml:space="preserve"> Stage2!P$430</f>
        <v>-88.709348724750015</v>
      </c>
      <c r="Q309" s="543">
        <f ca="1" xml:space="preserve"> Stage2!Q$430</f>
        <v>-681.77307899117977</v>
      </c>
      <c r="R309" s="543">
        <f ca="1" xml:space="preserve"> Stage2!R$430</f>
        <v>-1042.7911879027549</v>
      </c>
      <c r="S309" s="543">
        <f ca="1" xml:space="preserve"> Stage2!S$430</f>
        <v>-1063.6681181671499</v>
      </c>
      <c r="T309" s="543">
        <f ca="1" xml:space="preserve"> Stage2!T$430</f>
        <v>-549.06019091229359</v>
      </c>
      <c r="U309" s="543">
        <f ca="1" xml:space="preserve"> Stage2!U$430</f>
        <v>577.74478791904892</v>
      </c>
      <c r="V309" s="543">
        <f ca="1" xml:space="preserve"> Stage2!V$430</f>
        <v>589.275250258028</v>
      </c>
      <c r="W309" s="543">
        <f ca="1" xml:space="preserve"> Stage2!W$430</f>
        <v>601.0351001728169</v>
      </c>
      <c r="X309" s="543">
        <f ca="1" xml:space="preserve"> Stage2!X$430</f>
        <v>613.02886433138281</v>
      </c>
      <c r="Y309" s="543">
        <f ca="1" xml:space="preserve"> Stage2!Y$430</f>
        <v>625.26115688087589</v>
      </c>
      <c r="Z309" s="543">
        <f ca="1" xml:space="preserve"> Stage2!Z$430</f>
        <v>628.90417267114913</v>
      </c>
      <c r="AA309" s="543">
        <f ca="1" xml:space="preserve"> Stage2!AA$430</f>
        <v>585.05304790124137</v>
      </c>
      <c r="AB309" s="543">
        <f ca="1" xml:space="preserve"> Stage2!AB$430</f>
        <v>594.27314949055926</v>
      </c>
      <c r="AC309" s="543">
        <f ca="1" xml:space="preserve"> Stage2!AC$430</f>
        <v>560.81650139657995</v>
      </c>
      <c r="AD309" s="543">
        <f ca="1" xml:space="preserve"> Stage2!AD$430</f>
        <v>476.75760404601255</v>
      </c>
      <c r="AE309" s="543">
        <f ca="1" xml:space="preserve"> Stage2!AE$430</f>
        <v>481.11939593457998</v>
      </c>
      <c r="AF309" s="543">
        <f ca="1" xml:space="preserve"> Stage2!AF$430</f>
        <v>485.41620730406282</v>
      </c>
      <c r="AG309" s="543">
        <f ca="1" xml:space="preserve"> Stage2!AG$430</f>
        <v>416.60820796689654</v>
      </c>
      <c r="AH309" s="543">
        <f ca="1" xml:space="preserve"> Stage2!AH$430</f>
        <v>404.64488744885392</v>
      </c>
      <c r="AI309" s="543">
        <f ca="1" xml:space="preserve"> Stage2!AI$430</f>
        <v>370.20009402733751</v>
      </c>
      <c r="AJ309" s="543">
        <f ca="1" xml:space="preserve"> Stage2!AJ$430</f>
        <v>372.26520980505614</v>
      </c>
      <c r="AK309" s="543">
        <f ca="1" xml:space="preserve"> Stage2!AK$430</f>
        <v>374.18416493887923</v>
      </c>
      <c r="AL309" s="543">
        <f ca="1" xml:space="preserve"> Stage2!AL$430</f>
        <v>375.95170267730504</v>
      </c>
      <c r="AM309" s="543">
        <f ca="1" xml:space="preserve"> Stage2!AM$430</f>
        <v>377.56323994069714</v>
      </c>
      <c r="AN309" s="543">
        <f ca="1" xml:space="preserve"> Stage2!AN$430</f>
        <v>379.01526241206386</v>
      </c>
      <c r="AO309" s="543">
        <f ca="1" xml:space="preserve"> Stage2!AO$430</f>
        <v>385.95331969707956</v>
      </c>
      <c r="AP309" s="543">
        <f ca="1" xml:space="preserve"> Stage2!AP$430</f>
        <v>394.51535279981181</v>
      </c>
      <c r="AQ309" s="543">
        <f ca="1" xml:space="preserve"> Stage2!AQ$430</f>
        <v>403.32143579702824</v>
      </c>
      <c r="AR309" s="543">
        <f ca="1" xml:space="preserve"> Stage2!AR$430</f>
        <v>412.40630936732708</v>
      </c>
      <c r="AS309" s="543">
        <f ca="1" xml:space="preserve"> Stage2!AS$430</f>
        <v>421.82823644443579</v>
      </c>
      <c r="AT309" s="543">
        <f ca="1" xml:space="preserve"> Stage2!AT$430</f>
        <v>431.70017831401702</v>
      </c>
      <c r="AU309" s="543">
        <f ca="1" xml:space="preserve"> Stage2!AU$430</f>
        <v>442.29876469947919</v>
      </c>
      <c r="AV309" s="543">
        <f ca="1" xml:space="preserve"> Stage2!AV$430</f>
        <v>454.71730808032413</v>
      </c>
      <c r="AW309" s="543">
        <f ca="1" xml:space="preserve"> Stage2!AW$430</f>
        <v>489.80868157566732</v>
      </c>
      <c r="AX309" s="543">
        <f ca="1" xml:space="preserve"> Stage2!AX$430</f>
        <v>7.6614768843417966</v>
      </c>
      <c r="AY309" s="543">
        <f ca="1" xml:space="preserve"> Stage2!AY$430</f>
        <v>0</v>
      </c>
      <c r="AZ309" s="543">
        <f ca="1" xml:space="preserve"> Stage2!AZ$430</f>
        <v>0</v>
      </c>
      <c r="BA309" s="543">
        <f ca="1" xml:space="preserve"> Stage2!BA$430</f>
        <v>0</v>
      </c>
      <c r="BB309" s="543">
        <f ca="1" xml:space="preserve"> Stage2!BB$430</f>
        <v>0</v>
      </c>
      <c r="BC309" s="543">
        <f ca="1" xml:space="preserve"> Stage2!BC$430</f>
        <v>0</v>
      </c>
      <c r="BD309" s="543">
        <f ca="1" xml:space="preserve"> Stage2!BD$430</f>
        <v>0</v>
      </c>
      <c r="BE309" s="543">
        <f ca="1" xml:space="preserve"> Stage2!BE$430</f>
        <v>0</v>
      </c>
      <c r="BF309" s="543">
        <f ca="1" xml:space="preserve"> Stage2!BF$430</f>
        <v>0</v>
      </c>
      <c r="BG309" s="543">
        <f ca="1" xml:space="preserve"> Stage2!BG$430</f>
        <v>0</v>
      </c>
      <c r="BH309" s="543">
        <f ca="1" xml:space="preserve"> Stage2!BH$430</f>
        <v>0</v>
      </c>
    </row>
    <row r="310" spans="1:60" s="244" customFormat="1" ht="12.9" customHeight="1" x14ac:dyDescent="0.3">
      <c r="A310" s="488"/>
      <c r="B310" s="797"/>
      <c r="C310" s="798"/>
      <c r="D310" s="488"/>
      <c r="E310" s="619" t="str">
        <f>'Time&amp;Esc'!E$109</f>
        <v>Discount index (nominal) - full cycle</v>
      </c>
      <c r="F310" s="619">
        <f>'Time&amp;Esc'!F$109</f>
        <v>0</v>
      </c>
      <c r="G310" s="619" t="str">
        <f>'Time&amp;Esc'!G$109</f>
        <v>index</v>
      </c>
      <c r="H310" s="619" t="str">
        <f>'Time&amp;Esc'!H$109</f>
        <v>assumes begginning of period cash flows</v>
      </c>
      <c r="I310" s="619">
        <f>'Time&amp;Esc'!I$109</f>
        <v>0</v>
      </c>
      <c r="J310" s="619">
        <f>'Time&amp;Esc'!J$109</f>
        <v>0</v>
      </c>
      <c r="K310" s="619">
        <f>'Time&amp;Esc'!K$109</f>
        <v>1</v>
      </c>
      <c r="L310" s="619">
        <f>'Time&amp;Esc'!L$109</f>
        <v>1.0999999999999999</v>
      </c>
      <c r="M310" s="619">
        <f>'Time&amp;Esc'!M$109</f>
        <v>1.2099999999999997</v>
      </c>
      <c r="N310" s="619">
        <f>'Time&amp;Esc'!N$109</f>
        <v>1.3309999999999995</v>
      </c>
      <c r="O310" s="619">
        <f>'Time&amp;Esc'!O$109</f>
        <v>1.4640999999999993</v>
      </c>
      <c r="P310" s="619">
        <f>'Time&amp;Esc'!P$109</f>
        <v>1.610509999999999</v>
      </c>
      <c r="Q310" s="619">
        <f>'Time&amp;Esc'!Q$109</f>
        <v>1.7715609999999986</v>
      </c>
      <c r="R310" s="619">
        <f>'Time&amp;Esc'!R$109</f>
        <v>1.9487170999999983</v>
      </c>
      <c r="S310" s="619">
        <f>'Time&amp;Esc'!S$109</f>
        <v>2.143588809999998</v>
      </c>
      <c r="T310" s="619">
        <f>'Time&amp;Esc'!T$109</f>
        <v>2.3579476909999975</v>
      </c>
      <c r="U310" s="619">
        <f>'Time&amp;Esc'!U$109</f>
        <v>2.593742460099997</v>
      </c>
      <c r="V310" s="619">
        <f>'Time&amp;Esc'!V$109</f>
        <v>2.8531167061099962</v>
      </c>
      <c r="W310" s="619">
        <f>'Time&amp;Esc'!W$109</f>
        <v>3.1384283767209955</v>
      </c>
      <c r="X310" s="619">
        <f>'Time&amp;Esc'!X$109</f>
        <v>3.4522712143930945</v>
      </c>
      <c r="Y310" s="619">
        <f>'Time&amp;Esc'!Y$109</f>
        <v>3.7974983358324033</v>
      </c>
      <c r="Z310" s="619">
        <f>'Time&amp;Esc'!Z$109</f>
        <v>4.1772481694156429</v>
      </c>
      <c r="AA310" s="619">
        <f>'Time&amp;Esc'!AA$109</f>
        <v>4.5949729863572069</v>
      </c>
      <c r="AB310" s="619">
        <f>'Time&amp;Esc'!AB$109</f>
        <v>5.0544702849929273</v>
      </c>
      <c r="AC310" s="619">
        <f>'Time&amp;Esc'!AC$109</f>
        <v>5.5599173134922193</v>
      </c>
      <c r="AD310" s="619">
        <f>'Time&amp;Esc'!AD$109</f>
        <v>6.1159090448414402</v>
      </c>
      <c r="AE310" s="619">
        <f>'Time&amp;Esc'!AE$109</f>
        <v>6.7274999493255834</v>
      </c>
      <c r="AF310" s="619">
        <f>'Time&amp;Esc'!AF$109</f>
        <v>7.4002499442581406</v>
      </c>
      <c r="AG310" s="619">
        <f>'Time&amp;Esc'!AG$109</f>
        <v>8.1402749386839535</v>
      </c>
      <c r="AH310" s="619">
        <f>'Time&amp;Esc'!AH$109</f>
        <v>8.9543024325523479</v>
      </c>
      <c r="AI310" s="619">
        <f>'Time&amp;Esc'!AI$109</f>
        <v>9.8497326758075818</v>
      </c>
      <c r="AJ310" s="619">
        <f>'Time&amp;Esc'!AJ$109</f>
        <v>10.834705943388339</v>
      </c>
      <c r="AK310" s="619">
        <f>'Time&amp;Esc'!AK$109</f>
        <v>11.918176537727172</v>
      </c>
      <c r="AL310" s="619">
        <f>'Time&amp;Esc'!AL$109</f>
        <v>13.109994191499888</v>
      </c>
      <c r="AM310" s="619">
        <f>'Time&amp;Esc'!AM$109</f>
        <v>14.420993610649875</v>
      </c>
      <c r="AN310" s="619">
        <f>'Time&amp;Esc'!AN$109</f>
        <v>15.86309297171486</v>
      </c>
      <c r="AO310" s="619">
        <f>'Time&amp;Esc'!AO$109</f>
        <v>17.449402268886345</v>
      </c>
      <c r="AP310" s="619">
        <f>'Time&amp;Esc'!AP$109</f>
        <v>19.194342495774979</v>
      </c>
      <c r="AQ310" s="619">
        <f>'Time&amp;Esc'!AQ$109</f>
        <v>21.113776745352475</v>
      </c>
      <c r="AR310" s="619">
        <f>'Time&amp;Esc'!AR$109</f>
        <v>23.225154419887719</v>
      </c>
      <c r="AS310" s="619">
        <f>'Time&amp;Esc'!AS$109</f>
        <v>25.547669861876489</v>
      </c>
      <c r="AT310" s="619">
        <f>'Time&amp;Esc'!AT$109</f>
        <v>28.102436848064134</v>
      </c>
      <c r="AU310" s="619">
        <f>'Time&amp;Esc'!AU$109</f>
        <v>30.912680532870542</v>
      </c>
      <c r="AV310" s="619">
        <f>'Time&amp;Esc'!AV$109</f>
        <v>34.003948586157591</v>
      </c>
      <c r="AW310" s="619">
        <f>'Time&amp;Esc'!AW$109</f>
        <v>37.404343444773346</v>
      </c>
      <c r="AX310" s="619">
        <f>'Time&amp;Esc'!AX$109</f>
        <v>41.144777789250675</v>
      </c>
      <c r="AY310" s="619">
        <f>'Time&amp;Esc'!AY$109</f>
        <v>45.259255568175739</v>
      </c>
      <c r="AZ310" s="619">
        <f>'Time&amp;Esc'!AZ$109</f>
        <v>49.785181124993308</v>
      </c>
      <c r="BA310" s="619">
        <f>'Time&amp;Esc'!BA$109</f>
        <v>54.763699237492631</v>
      </c>
      <c r="BB310" s="619">
        <f>'Time&amp;Esc'!BB$109</f>
        <v>60.240069161241884</v>
      </c>
      <c r="BC310" s="619">
        <f>'Time&amp;Esc'!BC$109</f>
        <v>66.26407607736607</v>
      </c>
      <c r="BD310" s="619">
        <f>'Time&amp;Esc'!BD$109</f>
        <v>72.890483685102666</v>
      </c>
      <c r="BE310" s="619">
        <f>'Time&amp;Esc'!BE$109</f>
        <v>80.179532053612917</v>
      </c>
      <c r="BF310" s="619">
        <f>'Time&amp;Esc'!BF$109</f>
        <v>88.197485258974197</v>
      </c>
      <c r="BG310" s="619">
        <f>'Time&amp;Esc'!BG$109</f>
        <v>97.017233784871607</v>
      </c>
      <c r="BH310" s="619">
        <f>'Time&amp;Esc'!BH$109</f>
        <v>106.71895716335875</v>
      </c>
    </row>
    <row r="311" spans="1:60" s="242" customFormat="1" ht="12.9" customHeight="1" x14ac:dyDescent="0.3">
      <c r="A311" s="343"/>
      <c r="B311" s="471"/>
      <c r="C311" s="561"/>
      <c r="D311" s="627"/>
      <c r="E311" s="343" t="str">
        <f xml:space="preserve"> E309 &amp; DISC_LAB &amp; ", " &amp; D308</f>
        <v>Cash flow - Contractor NPV 10.00, Full cycle</v>
      </c>
      <c r="F311" s="343"/>
      <c r="G311" s="343" t="str">
        <f xml:space="preserve"> G309 &amp; DISC_LAB</f>
        <v>$ mn NPV 10.00</v>
      </c>
      <c r="H311" s="343"/>
      <c r="I311" s="343">
        <f ca="1" xml:space="preserve"> SUM(K311:BH311)</f>
        <v>309.57156107154907</v>
      </c>
      <c r="J311" s="343"/>
      <c r="K311" s="343">
        <f t="shared" ref="K311:AP311" ca="1" si="91" xml:space="preserve"> K309 / K310</f>
        <v>0</v>
      </c>
      <c r="L311" s="343">
        <f t="shared" ca="1" si="91"/>
        <v>0</v>
      </c>
      <c r="M311" s="343">
        <f t="shared" ca="1" si="91"/>
        <v>0</v>
      </c>
      <c r="N311" s="343">
        <f t="shared" ca="1" si="91"/>
        <v>-32.152973328324578</v>
      </c>
      <c r="O311" s="343">
        <f t="shared" ca="1" si="91"/>
        <v>-59.394320521139299</v>
      </c>
      <c r="P311" s="343">
        <f t="shared" ca="1" si="91"/>
        <v>-55.081526177887795</v>
      </c>
      <c r="Q311" s="343">
        <f t="shared" ca="1" si="91"/>
        <v>-384.84312930301598</v>
      </c>
      <c r="R311" s="343">
        <f t="shared" ca="1" si="91"/>
        <v>-535.11676369174154</v>
      </c>
      <c r="S311" s="343">
        <f t="shared" ca="1" si="91"/>
        <v>-496.20902721877474</v>
      </c>
      <c r="T311" s="343">
        <f t="shared" ca="1" si="91"/>
        <v>-232.85511930904585</v>
      </c>
      <c r="U311" s="343">
        <f t="shared" ca="1" si="91"/>
        <v>222.74562598507757</v>
      </c>
      <c r="V311" s="343">
        <f t="shared" ca="1" si="91"/>
        <v>206.53738033080995</v>
      </c>
      <c r="W311" s="343">
        <f t="shared" ca="1" si="91"/>
        <v>191.50830544069115</v>
      </c>
      <c r="X311" s="343">
        <f t="shared" ca="1" si="91"/>
        <v>177.57262574723654</v>
      </c>
      <c r="Y311" s="343">
        <f t="shared" ca="1" si="91"/>
        <v>164.650804710312</v>
      </c>
      <c r="Z311" s="343">
        <f t="shared" ca="1" si="91"/>
        <v>150.55465875256505</v>
      </c>
      <c r="AA311" s="343">
        <f t="shared" ca="1" si="91"/>
        <v>127.32458920613993</v>
      </c>
      <c r="AB311" s="343">
        <f t="shared" ca="1" si="91"/>
        <v>117.57377449720052</v>
      </c>
      <c r="AC311" s="343">
        <f t="shared" ca="1" si="91"/>
        <v>100.86777730230804</v>
      </c>
      <c r="AD311" s="343">
        <f t="shared" ca="1" si="91"/>
        <v>77.9536779488474</v>
      </c>
      <c r="AE311" s="343">
        <f t="shared" ca="1" si="91"/>
        <v>71.515332524500593</v>
      </c>
      <c r="AF311" s="343">
        <f t="shared" ca="1" si="91"/>
        <v>65.594569232178117</v>
      </c>
      <c r="AG311" s="343">
        <f t="shared" ca="1" si="91"/>
        <v>51.178640906476559</v>
      </c>
      <c r="AH311" s="343">
        <f t="shared" ca="1" si="91"/>
        <v>45.189995591148836</v>
      </c>
      <c r="AI311" s="343">
        <f t="shared" ca="1" si="91"/>
        <v>37.584785923845871</v>
      </c>
      <c r="AJ311" s="343">
        <f t="shared" ca="1" si="91"/>
        <v>34.358589125551994</v>
      </c>
      <c r="AK311" s="343">
        <f t="shared" ca="1" si="91"/>
        <v>31.396091822804728</v>
      </c>
      <c r="AL311" s="343">
        <f t="shared" ca="1" si="91"/>
        <v>28.676725342949457</v>
      </c>
      <c r="AM311" s="343">
        <f t="shared" ca="1" si="91"/>
        <v>26.181499703450907</v>
      </c>
      <c r="AN311" s="343">
        <f t="shared" ca="1" si="91"/>
        <v>23.892898004687851</v>
      </c>
      <c r="AO311" s="343">
        <f t="shared" ca="1" si="91"/>
        <v>22.118426393622929</v>
      </c>
      <c r="AP311" s="343">
        <f t="shared" ca="1" si="91"/>
        <v>20.553731021870206</v>
      </c>
      <c r="AQ311" s="343">
        <f t="shared" ref="AQ311:BH311" ca="1" si="92" xml:space="preserve"> AQ309 / AQ310</f>
        <v>19.102287604031176</v>
      </c>
      <c r="AR311" s="343">
        <f t="shared" ca="1" si="92"/>
        <v>17.756881263798324</v>
      </c>
      <c r="AS311" s="343">
        <f t="shared" ca="1" si="92"/>
        <v>16.511417233941518</v>
      </c>
      <c r="AT311" s="343">
        <f t="shared" ca="1" si="92"/>
        <v>15.361663497297572</v>
      </c>
      <c r="AU311" s="343">
        <f t="shared" ca="1" si="92"/>
        <v>14.308004258290294</v>
      </c>
      <c r="AV311" s="343">
        <f t="shared" ca="1" si="92"/>
        <v>13.372485460862965</v>
      </c>
      <c r="AW311" s="343">
        <f t="shared" ca="1" si="92"/>
        <v>13.094968029551397</v>
      </c>
      <c r="AX311" s="343">
        <f t="shared" ca="1" si="92"/>
        <v>0.18620775942903267</v>
      </c>
      <c r="AY311" s="343">
        <f t="shared" ca="1" si="92"/>
        <v>0</v>
      </c>
      <c r="AZ311" s="343">
        <f t="shared" ca="1" si="92"/>
        <v>0</v>
      </c>
      <c r="BA311" s="343">
        <f t="shared" ca="1" si="92"/>
        <v>0</v>
      </c>
      <c r="BB311" s="343">
        <f t="shared" ca="1" si="92"/>
        <v>0</v>
      </c>
      <c r="BC311" s="343">
        <f t="shared" ca="1" si="92"/>
        <v>0</v>
      </c>
      <c r="BD311" s="343">
        <f t="shared" ca="1" si="92"/>
        <v>0</v>
      </c>
      <c r="BE311" s="343">
        <f t="shared" ca="1" si="92"/>
        <v>0</v>
      </c>
      <c r="BF311" s="343">
        <f t="shared" ca="1" si="92"/>
        <v>0</v>
      </c>
      <c r="BG311" s="343">
        <f t="shared" ca="1" si="92"/>
        <v>0</v>
      </c>
      <c r="BH311" s="343">
        <f t="shared" ca="1" si="92"/>
        <v>0</v>
      </c>
    </row>
    <row r="312" spans="1:60" s="157" customFormat="1" ht="12.9" customHeight="1" x14ac:dyDescent="0.3">
      <c r="A312" s="568"/>
      <c r="B312" s="794"/>
      <c r="C312" s="795"/>
      <c r="D312" s="796"/>
      <c r="E312" s="568" t="str">
        <f xml:space="preserve"> "Total " &amp; E311</f>
        <v>Total Cash flow - Contractor NPV 10.00, Full cycle</v>
      </c>
      <c r="F312" s="568">
        <f ca="1" xml:space="preserve"> SUM(K311:BH311)</f>
        <v>309.57156107154907</v>
      </c>
      <c r="G312" s="568" t="str">
        <f>G311</f>
        <v>$ mn NPV 10.00</v>
      </c>
      <c r="H312" s="568"/>
      <c r="I312" s="568"/>
      <c r="J312" s="568"/>
      <c r="K312" s="568"/>
      <c r="L312" s="568"/>
      <c r="M312" s="568"/>
      <c r="N312" s="568"/>
      <c r="O312" s="568"/>
      <c r="P312" s="568"/>
      <c r="Q312" s="568"/>
      <c r="R312" s="568"/>
      <c r="S312" s="568"/>
      <c r="T312" s="568"/>
      <c r="U312" s="568"/>
      <c r="V312" s="568"/>
      <c r="W312" s="568"/>
      <c r="X312" s="568"/>
      <c r="Y312" s="568"/>
      <c r="Z312" s="568"/>
      <c r="AA312" s="568"/>
      <c r="AB312" s="568"/>
      <c r="AC312" s="568"/>
      <c r="AD312" s="568"/>
      <c r="AE312" s="568"/>
      <c r="AF312" s="568"/>
      <c r="AG312" s="568"/>
      <c r="AH312" s="568"/>
      <c r="AI312" s="568"/>
      <c r="AJ312" s="568"/>
      <c r="AK312" s="568"/>
      <c r="AL312" s="568"/>
      <c r="AM312" s="568"/>
      <c r="AN312" s="568"/>
      <c r="AO312" s="568"/>
      <c r="AP312" s="568"/>
      <c r="AQ312" s="568"/>
      <c r="AR312" s="568"/>
      <c r="AS312" s="568"/>
      <c r="AT312" s="568"/>
      <c r="AU312" s="568"/>
      <c r="AV312" s="568"/>
      <c r="AW312" s="568"/>
      <c r="AX312" s="568"/>
      <c r="AY312" s="568"/>
      <c r="AZ312" s="568"/>
      <c r="BA312" s="568"/>
      <c r="BB312" s="568"/>
      <c r="BC312" s="568"/>
      <c r="BD312" s="568"/>
      <c r="BE312" s="568"/>
      <c r="BF312" s="568"/>
      <c r="BG312" s="568"/>
      <c r="BH312" s="568"/>
    </row>
    <row r="313" spans="1:60" s="242" customFormat="1" ht="12.75" customHeight="1" x14ac:dyDescent="0.3">
      <c r="A313" s="516"/>
      <c r="B313" s="472"/>
      <c r="C313" s="473"/>
      <c r="D313" s="516"/>
      <c r="E313" s="516"/>
      <c r="F313" s="516"/>
      <c r="G313" s="516"/>
      <c r="H313" s="516"/>
      <c r="I313" s="516"/>
      <c r="J313" s="516"/>
      <c r="K313" s="516"/>
      <c r="L313" s="516"/>
      <c r="M313" s="516"/>
      <c r="N313" s="516"/>
      <c r="O313" s="516"/>
      <c r="P313" s="516"/>
      <c r="Q313" s="516"/>
      <c r="R313" s="516"/>
      <c r="S313" s="516"/>
      <c r="T313" s="516"/>
      <c r="U313" s="516"/>
      <c r="V313" s="516"/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516"/>
      <c r="AH313" s="516"/>
      <c r="AI313" s="516"/>
      <c r="AJ313" s="516"/>
      <c r="AK313" s="516"/>
      <c r="AL313" s="516"/>
      <c r="AM313" s="516"/>
      <c r="AN313" s="516"/>
      <c r="AO313" s="516"/>
      <c r="AP313" s="516"/>
      <c r="AQ313" s="516"/>
      <c r="AR313" s="516"/>
      <c r="AS313" s="516"/>
      <c r="AT313" s="516"/>
      <c r="AU313" s="516"/>
      <c r="AV313" s="516"/>
      <c r="AW313" s="516"/>
      <c r="AX313" s="516"/>
      <c r="AY313" s="516"/>
      <c r="AZ313" s="516"/>
      <c r="BA313" s="516"/>
      <c r="BB313" s="516"/>
      <c r="BC313" s="516"/>
      <c r="BD313" s="516"/>
      <c r="BE313" s="516"/>
      <c r="BF313" s="516"/>
      <c r="BG313" s="516"/>
      <c r="BH313" s="516"/>
    </row>
    <row r="314" spans="1:60" s="242" customFormat="1" ht="12.75" customHeight="1" x14ac:dyDescent="0.3">
      <c r="A314" s="516"/>
      <c r="B314" s="472"/>
      <c r="C314" s="473"/>
      <c r="D314" s="516" t="s">
        <v>128</v>
      </c>
      <c r="E314" s="516"/>
      <c r="F314" s="516"/>
      <c r="G314" s="516"/>
      <c r="H314" s="516"/>
      <c r="I314" s="516"/>
      <c r="J314" s="516"/>
      <c r="K314" s="516"/>
      <c r="L314" s="516"/>
      <c r="M314" s="516"/>
      <c r="N314" s="516"/>
      <c r="O314" s="516"/>
      <c r="P314" s="516"/>
      <c r="Q314" s="516"/>
      <c r="R314" s="516"/>
      <c r="S314" s="516"/>
      <c r="T314" s="516"/>
      <c r="U314" s="516"/>
      <c r="V314" s="516"/>
      <c r="W314" s="516"/>
      <c r="X314" s="516"/>
      <c r="Y314" s="516"/>
      <c r="Z314" s="516"/>
      <c r="AA314" s="516"/>
      <c r="AB314" s="516"/>
      <c r="AC314" s="516"/>
      <c r="AD314" s="516"/>
      <c r="AE314" s="516"/>
      <c r="AF314" s="516"/>
      <c r="AG314" s="516"/>
      <c r="AH314" s="516"/>
      <c r="AI314" s="516"/>
      <c r="AJ314" s="516"/>
      <c r="AK314" s="516"/>
      <c r="AL314" s="516"/>
      <c r="AM314" s="516"/>
      <c r="AN314" s="516"/>
      <c r="AO314" s="516"/>
      <c r="AP314" s="516"/>
      <c r="AQ314" s="516"/>
      <c r="AR314" s="516"/>
      <c r="AS314" s="516"/>
      <c r="AT314" s="516"/>
      <c r="AU314" s="516"/>
      <c r="AV314" s="516"/>
      <c r="AW314" s="516"/>
      <c r="AX314" s="516"/>
      <c r="AY314" s="516"/>
      <c r="AZ314" s="516"/>
      <c r="BA314" s="516"/>
      <c r="BB314" s="516"/>
      <c r="BC314" s="516"/>
      <c r="BD314" s="516"/>
      <c r="BE314" s="516"/>
      <c r="BF314" s="516"/>
      <c r="BG314" s="516"/>
      <c r="BH314" s="516"/>
    </row>
    <row r="315" spans="1:60" s="247" customFormat="1" ht="12.75" customHeight="1" x14ac:dyDescent="0.3">
      <c r="A315" s="543"/>
      <c r="B315" s="662"/>
      <c r="C315" s="663"/>
      <c r="D315" s="543"/>
      <c r="E315" s="543" t="str">
        <f xml:space="preserve"> Stage2!E$430</f>
        <v>Cash flow - Contractor</v>
      </c>
      <c r="F315" s="543">
        <f xml:space="preserve"> Stage2!F$430</f>
        <v>0</v>
      </c>
      <c r="G315" s="543" t="str">
        <f xml:space="preserve"> Stage2!G$430</f>
        <v>$ mn</v>
      </c>
      <c r="H315" s="543">
        <f xml:space="preserve"> Stage2!H$430</f>
        <v>0</v>
      </c>
      <c r="I315" s="543">
        <f ca="1" xml:space="preserve"> Stage2!I$430</f>
        <v>10177.572314309808</v>
      </c>
      <c r="J315" s="543">
        <f xml:space="preserve"> Stage2!J$430</f>
        <v>0</v>
      </c>
      <c r="K315" s="543">
        <f ca="1" xml:space="preserve"> Stage2!K$430</f>
        <v>0</v>
      </c>
      <c r="L315" s="543">
        <f ca="1" xml:space="preserve"> Stage2!L$430</f>
        <v>0</v>
      </c>
      <c r="M315" s="543">
        <f ca="1" xml:space="preserve"> Stage2!M$430</f>
        <v>0</v>
      </c>
      <c r="N315" s="543">
        <f ca="1" xml:space="preserve"> Stage2!N$430</f>
        <v>-42.795607499999996</v>
      </c>
      <c r="O315" s="543">
        <f ca="1" xml:space="preserve"> Stage2!O$430</f>
        <v>-86.959224675000002</v>
      </c>
      <c r="P315" s="543">
        <f ca="1" xml:space="preserve"> Stage2!P$430</f>
        <v>-88.709348724750015</v>
      </c>
      <c r="Q315" s="543">
        <f ca="1" xml:space="preserve"> Stage2!Q$430</f>
        <v>-681.77307899117977</v>
      </c>
      <c r="R315" s="543">
        <f ca="1" xml:space="preserve"> Stage2!R$430</f>
        <v>-1042.7911879027549</v>
      </c>
      <c r="S315" s="543">
        <f ca="1" xml:space="preserve"> Stage2!S$430</f>
        <v>-1063.6681181671499</v>
      </c>
      <c r="T315" s="543">
        <f ca="1" xml:space="preserve"> Stage2!T$430</f>
        <v>-549.06019091229359</v>
      </c>
      <c r="U315" s="543">
        <f ca="1" xml:space="preserve"> Stage2!U$430</f>
        <v>577.74478791904892</v>
      </c>
      <c r="V315" s="543">
        <f ca="1" xml:space="preserve"> Stage2!V$430</f>
        <v>589.275250258028</v>
      </c>
      <c r="W315" s="543">
        <f ca="1" xml:space="preserve"> Stage2!W$430</f>
        <v>601.0351001728169</v>
      </c>
      <c r="X315" s="543">
        <f ca="1" xml:space="preserve"> Stage2!X$430</f>
        <v>613.02886433138281</v>
      </c>
      <c r="Y315" s="543">
        <f ca="1" xml:space="preserve"> Stage2!Y$430</f>
        <v>625.26115688087589</v>
      </c>
      <c r="Z315" s="543">
        <f ca="1" xml:space="preserve"> Stage2!Z$430</f>
        <v>628.90417267114913</v>
      </c>
      <c r="AA315" s="543">
        <f ca="1" xml:space="preserve"> Stage2!AA$430</f>
        <v>585.05304790124137</v>
      </c>
      <c r="AB315" s="543">
        <f ca="1" xml:space="preserve"> Stage2!AB$430</f>
        <v>594.27314949055926</v>
      </c>
      <c r="AC315" s="543">
        <f ca="1" xml:space="preserve"> Stage2!AC$430</f>
        <v>560.81650139657995</v>
      </c>
      <c r="AD315" s="543">
        <f ca="1" xml:space="preserve"> Stage2!AD$430</f>
        <v>476.75760404601255</v>
      </c>
      <c r="AE315" s="543">
        <f ca="1" xml:space="preserve"> Stage2!AE$430</f>
        <v>481.11939593457998</v>
      </c>
      <c r="AF315" s="543">
        <f ca="1" xml:space="preserve"> Stage2!AF$430</f>
        <v>485.41620730406282</v>
      </c>
      <c r="AG315" s="543">
        <f ca="1" xml:space="preserve"> Stage2!AG$430</f>
        <v>416.60820796689654</v>
      </c>
      <c r="AH315" s="543">
        <f ca="1" xml:space="preserve"> Stage2!AH$430</f>
        <v>404.64488744885392</v>
      </c>
      <c r="AI315" s="543">
        <f ca="1" xml:space="preserve"> Stage2!AI$430</f>
        <v>370.20009402733751</v>
      </c>
      <c r="AJ315" s="543">
        <f ca="1" xml:space="preserve"> Stage2!AJ$430</f>
        <v>372.26520980505614</v>
      </c>
      <c r="AK315" s="543">
        <f ca="1" xml:space="preserve"> Stage2!AK$430</f>
        <v>374.18416493887923</v>
      </c>
      <c r="AL315" s="543">
        <f ca="1" xml:space="preserve"> Stage2!AL$430</f>
        <v>375.95170267730504</v>
      </c>
      <c r="AM315" s="543">
        <f ca="1" xml:space="preserve"> Stage2!AM$430</f>
        <v>377.56323994069714</v>
      </c>
      <c r="AN315" s="543">
        <f ca="1" xml:space="preserve"> Stage2!AN$430</f>
        <v>379.01526241206386</v>
      </c>
      <c r="AO315" s="543">
        <f ca="1" xml:space="preserve"> Stage2!AO$430</f>
        <v>385.95331969707956</v>
      </c>
      <c r="AP315" s="543">
        <f ca="1" xml:space="preserve"> Stage2!AP$430</f>
        <v>394.51535279981181</v>
      </c>
      <c r="AQ315" s="543">
        <f ca="1" xml:space="preserve"> Stage2!AQ$430</f>
        <v>403.32143579702824</v>
      </c>
      <c r="AR315" s="543">
        <f ca="1" xml:space="preserve"> Stage2!AR$430</f>
        <v>412.40630936732708</v>
      </c>
      <c r="AS315" s="543">
        <f ca="1" xml:space="preserve"> Stage2!AS$430</f>
        <v>421.82823644443579</v>
      </c>
      <c r="AT315" s="543">
        <f ca="1" xml:space="preserve"> Stage2!AT$430</f>
        <v>431.70017831401702</v>
      </c>
      <c r="AU315" s="543">
        <f ca="1" xml:space="preserve"> Stage2!AU$430</f>
        <v>442.29876469947919</v>
      </c>
      <c r="AV315" s="543">
        <f ca="1" xml:space="preserve"> Stage2!AV$430</f>
        <v>454.71730808032413</v>
      </c>
      <c r="AW315" s="543">
        <f ca="1" xml:space="preserve"> Stage2!AW$430</f>
        <v>489.80868157566732</v>
      </c>
      <c r="AX315" s="543">
        <f ca="1" xml:space="preserve"> Stage2!AX$430</f>
        <v>7.6614768843417966</v>
      </c>
      <c r="AY315" s="543">
        <f ca="1" xml:space="preserve"> Stage2!AY$430</f>
        <v>0</v>
      </c>
      <c r="AZ315" s="543">
        <f ca="1" xml:space="preserve"> Stage2!AZ$430</f>
        <v>0</v>
      </c>
      <c r="BA315" s="543">
        <f ca="1" xml:space="preserve"> Stage2!BA$430</f>
        <v>0</v>
      </c>
      <c r="BB315" s="543">
        <f ca="1" xml:space="preserve"> Stage2!BB$430</f>
        <v>0</v>
      </c>
      <c r="BC315" s="543">
        <f ca="1" xml:space="preserve"> Stage2!BC$430</f>
        <v>0</v>
      </c>
      <c r="BD315" s="543">
        <f ca="1" xml:space="preserve"> Stage2!BD$430</f>
        <v>0</v>
      </c>
      <c r="BE315" s="543">
        <f ca="1" xml:space="preserve"> Stage2!BE$430</f>
        <v>0</v>
      </c>
      <c r="BF315" s="543">
        <f ca="1" xml:space="preserve"> Stage2!BF$430</f>
        <v>0</v>
      </c>
      <c r="BG315" s="543">
        <f ca="1" xml:space="preserve"> Stage2!BG$430</f>
        <v>0</v>
      </c>
      <c r="BH315" s="543">
        <f ca="1" xml:space="preserve"> Stage2!BH$430</f>
        <v>0</v>
      </c>
    </row>
    <row r="316" spans="1:60" s="244" customFormat="1" ht="12.9" customHeight="1" x14ac:dyDescent="0.3">
      <c r="A316" s="488"/>
      <c r="B316" s="797"/>
      <c r="C316" s="798"/>
      <c r="D316" s="488"/>
      <c r="E316" s="619" t="str">
        <f>'Time&amp;Esc'!E$132</f>
        <v>Discount index (nominal) - FID Forward</v>
      </c>
      <c r="F316" s="619">
        <f>'Time&amp;Esc'!F$132</f>
        <v>0</v>
      </c>
      <c r="G316" s="619" t="str">
        <f>'Time&amp;Esc'!G$132</f>
        <v>index</v>
      </c>
      <c r="H316" s="619">
        <f>'Time&amp;Esc'!H$132</f>
        <v>0</v>
      </c>
      <c r="I316" s="619">
        <f>'Time&amp;Esc'!I$132</f>
        <v>0</v>
      </c>
      <c r="J316" s="619">
        <f>'Time&amp;Esc'!J$132</f>
        <v>0</v>
      </c>
      <c r="K316" s="619">
        <f>'Time&amp;Esc'!K$132</f>
        <v>1</v>
      </c>
      <c r="L316" s="619">
        <f>'Time&amp;Esc'!L$132</f>
        <v>1</v>
      </c>
      <c r="M316" s="619">
        <f>'Time&amp;Esc'!M$132</f>
        <v>1</v>
      </c>
      <c r="N316" s="619">
        <f>'Time&amp;Esc'!N$132</f>
        <v>1</v>
      </c>
      <c r="O316" s="619">
        <f>'Time&amp;Esc'!O$132</f>
        <v>1</v>
      </c>
      <c r="P316" s="619">
        <f>'Time&amp;Esc'!P$132</f>
        <v>1</v>
      </c>
      <c r="Q316" s="619">
        <f>'Time&amp;Esc'!Q$132</f>
        <v>1</v>
      </c>
      <c r="R316" s="619">
        <f>'Time&amp;Esc'!R$132</f>
        <v>1.0999999999999999</v>
      </c>
      <c r="S316" s="619">
        <f>'Time&amp;Esc'!S$132</f>
        <v>1.2099999999999997</v>
      </c>
      <c r="T316" s="619">
        <f>'Time&amp;Esc'!T$132</f>
        <v>1.3309999999999995</v>
      </c>
      <c r="U316" s="619">
        <f>'Time&amp;Esc'!U$132</f>
        <v>1.4640999999999993</v>
      </c>
      <c r="V316" s="619">
        <f>'Time&amp;Esc'!V$132</f>
        <v>1.610509999999999</v>
      </c>
      <c r="W316" s="619">
        <f>'Time&amp;Esc'!W$132</f>
        <v>1.7715609999999988</v>
      </c>
      <c r="X316" s="619">
        <f>'Time&amp;Esc'!X$132</f>
        <v>1.9487170999999983</v>
      </c>
      <c r="Y316" s="619">
        <f>'Time&amp;Esc'!Y$132</f>
        <v>2.143588809999998</v>
      </c>
      <c r="Z316" s="619">
        <f>'Time&amp;Esc'!Z$132</f>
        <v>2.3579476909999975</v>
      </c>
      <c r="AA316" s="619">
        <f>'Time&amp;Esc'!AA$132</f>
        <v>2.593742460099997</v>
      </c>
      <c r="AB316" s="619">
        <f>'Time&amp;Esc'!AB$132</f>
        <v>2.8531167061099962</v>
      </c>
      <c r="AC316" s="619">
        <f>'Time&amp;Esc'!AC$132</f>
        <v>3.1384283767209955</v>
      </c>
      <c r="AD316" s="619">
        <f>'Time&amp;Esc'!AD$132</f>
        <v>3.4522712143930945</v>
      </c>
      <c r="AE316" s="619">
        <f>'Time&amp;Esc'!AE$132</f>
        <v>3.7974983358324041</v>
      </c>
      <c r="AF316" s="619">
        <f>'Time&amp;Esc'!AF$132</f>
        <v>4.1772481694156438</v>
      </c>
      <c r="AG316" s="619">
        <f>'Time&amp;Esc'!AG$132</f>
        <v>4.5949729863572077</v>
      </c>
      <c r="AH316" s="619">
        <f>'Time&amp;Esc'!AH$132</f>
        <v>5.0544702849929282</v>
      </c>
      <c r="AI316" s="619">
        <f>'Time&amp;Esc'!AI$132</f>
        <v>5.5599173134922202</v>
      </c>
      <c r="AJ316" s="619">
        <f>'Time&amp;Esc'!AJ$132</f>
        <v>6.115909044841441</v>
      </c>
      <c r="AK316" s="619">
        <f>'Time&amp;Esc'!AK$132</f>
        <v>6.7274999493255843</v>
      </c>
      <c r="AL316" s="619">
        <f>'Time&amp;Esc'!AL$132</f>
        <v>7.4002499442581424</v>
      </c>
      <c r="AM316" s="619">
        <f>'Time&amp;Esc'!AM$132</f>
        <v>8.1402749386839552</v>
      </c>
      <c r="AN316" s="619">
        <f>'Time&amp;Esc'!AN$132</f>
        <v>8.9543024325523497</v>
      </c>
      <c r="AO316" s="619">
        <f>'Time&amp;Esc'!AO$132</f>
        <v>9.8497326758075836</v>
      </c>
      <c r="AP316" s="619">
        <f>'Time&amp;Esc'!AP$132</f>
        <v>10.834705943388341</v>
      </c>
      <c r="AQ316" s="619">
        <f>'Time&amp;Esc'!AQ$132</f>
        <v>11.918176537727174</v>
      </c>
      <c r="AR316" s="619">
        <f>'Time&amp;Esc'!AR$132</f>
        <v>13.10999419149989</v>
      </c>
      <c r="AS316" s="619">
        <f>'Time&amp;Esc'!AS$132</f>
        <v>14.420993610649877</v>
      </c>
      <c r="AT316" s="619">
        <f>'Time&amp;Esc'!AT$132</f>
        <v>15.863092971714861</v>
      </c>
      <c r="AU316" s="619">
        <f>'Time&amp;Esc'!AU$132</f>
        <v>17.449402268886349</v>
      </c>
      <c r="AV316" s="619">
        <f>'Time&amp;Esc'!AV$132</f>
        <v>19.194342495774979</v>
      </c>
      <c r="AW316" s="619">
        <f>'Time&amp;Esc'!AW$132</f>
        <v>21.113776745352475</v>
      </c>
      <c r="AX316" s="619">
        <f>'Time&amp;Esc'!AX$132</f>
        <v>23.225154419887719</v>
      </c>
      <c r="AY316" s="619">
        <f>'Time&amp;Esc'!AY$132</f>
        <v>25.547669861876489</v>
      </c>
      <c r="AZ316" s="619">
        <f>'Time&amp;Esc'!AZ$132</f>
        <v>28.102436848064134</v>
      </c>
      <c r="BA316" s="619">
        <f>'Time&amp;Esc'!BA$132</f>
        <v>30.912680532870542</v>
      </c>
      <c r="BB316" s="619">
        <f>'Time&amp;Esc'!BB$132</f>
        <v>34.003948586157591</v>
      </c>
      <c r="BC316" s="619">
        <f>'Time&amp;Esc'!BC$132</f>
        <v>37.404343444773353</v>
      </c>
      <c r="BD316" s="619">
        <f>'Time&amp;Esc'!BD$132</f>
        <v>41.144777789250675</v>
      </c>
      <c r="BE316" s="619">
        <f>'Time&amp;Esc'!BE$132</f>
        <v>45.259255568175739</v>
      </c>
      <c r="BF316" s="619">
        <f>'Time&amp;Esc'!BF$132</f>
        <v>49.785181124993308</v>
      </c>
      <c r="BG316" s="619">
        <f>'Time&amp;Esc'!BG$132</f>
        <v>54.763699237492638</v>
      </c>
      <c r="BH316" s="619">
        <f>'Time&amp;Esc'!BH$132</f>
        <v>60.240069161241891</v>
      </c>
    </row>
    <row r="317" spans="1:60" s="242" customFormat="1" ht="12.9" customHeight="1" x14ac:dyDescent="0.3">
      <c r="A317" s="516"/>
      <c r="B317" s="679"/>
      <c r="C317" s="685"/>
      <c r="D317" s="615"/>
      <c r="E317" s="543" t="str">
        <f>'Time&amp;Esc'!E$82</f>
        <v>FID point forward</v>
      </c>
      <c r="F317" s="543">
        <f>'Time&amp;Esc'!F$82</f>
        <v>0</v>
      </c>
      <c r="G317" s="543" t="str">
        <f>'Time&amp;Esc'!G$82</f>
        <v>flag</v>
      </c>
      <c r="H317" s="543">
        <f>'Time&amp;Esc'!H$82</f>
        <v>0</v>
      </c>
      <c r="I317" s="543">
        <f>'Time&amp;Esc'!I$82</f>
        <v>34</v>
      </c>
      <c r="J317" s="543">
        <f>'Time&amp;Esc'!J$82</f>
        <v>0</v>
      </c>
      <c r="K317" s="543">
        <f>'Time&amp;Esc'!K$82</f>
        <v>0</v>
      </c>
      <c r="L317" s="543">
        <f>'Time&amp;Esc'!L$82</f>
        <v>0</v>
      </c>
      <c r="M317" s="543">
        <f>'Time&amp;Esc'!M$82</f>
        <v>0</v>
      </c>
      <c r="N317" s="543">
        <f>'Time&amp;Esc'!N$82</f>
        <v>0</v>
      </c>
      <c r="O317" s="543">
        <f>'Time&amp;Esc'!O$82</f>
        <v>0</v>
      </c>
      <c r="P317" s="543">
        <f>'Time&amp;Esc'!P$82</f>
        <v>0</v>
      </c>
      <c r="Q317" s="543">
        <f>'Time&amp;Esc'!Q$82</f>
        <v>1</v>
      </c>
      <c r="R317" s="543">
        <f>'Time&amp;Esc'!R$82</f>
        <v>1</v>
      </c>
      <c r="S317" s="543">
        <f>'Time&amp;Esc'!S$82</f>
        <v>1</v>
      </c>
      <c r="T317" s="543">
        <f>'Time&amp;Esc'!T$82</f>
        <v>1</v>
      </c>
      <c r="U317" s="543">
        <f>'Time&amp;Esc'!U$82</f>
        <v>1</v>
      </c>
      <c r="V317" s="543">
        <f>'Time&amp;Esc'!V$82</f>
        <v>1</v>
      </c>
      <c r="W317" s="543">
        <f>'Time&amp;Esc'!W$82</f>
        <v>1</v>
      </c>
      <c r="X317" s="543">
        <f>'Time&amp;Esc'!X$82</f>
        <v>1</v>
      </c>
      <c r="Y317" s="543">
        <f>'Time&amp;Esc'!Y$82</f>
        <v>1</v>
      </c>
      <c r="Z317" s="543">
        <f>'Time&amp;Esc'!Z$82</f>
        <v>1</v>
      </c>
      <c r="AA317" s="543">
        <f>'Time&amp;Esc'!AA$82</f>
        <v>1</v>
      </c>
      <c r="AB317" s="543">
        <f>'Time&amp;Esc'!AB$82</f>
        <v>1</v>
      </c>
      <c r="AC317" s="543">
        <f>'Time&amp;Esc'!AC$82</f>
        <v>1</v>
      </c>
      <c r="AD317" s="543">
        <f>'Time&amp;Esc'!AD$82</f>
        <v>1</v>
      </c>
      <c r="AE317" s="543">
        <f>'Time&amp;Esc'!AE$82</f>
        <v>1</v>
      </c>
      <c r="AF317" s="543">
        <f>'Time&amp;Esc'!AF$82</f>
        <v>1</v>
      </c>
      <c r="AG317" s="543">
        <f>'Time&amp;Esc'!AG$82</f>
        <v>1</v>
      </c>
      <c r="AH317" s="543">
        <f>'Time&amp;Esc'!AH$82</f>
        <v>1</v>
      </c>
      <c r="AI317" s="543">
        <f>'Time&amp;Esc'!AI$82</f>
        <v>1</v>
      </c>
      <c r="AJ317" s="543">
        <f>'Time&amp;Esc'!AJ$82</f>
        <v>1</v>
      </c>
      <c r="AK317" s="543">
        <f>'Time&amp;Esc'!AK$82</f>
        <v>1</v>
      </c>
      <c r="AL317" s="543">
        <f>'Time&amp;Esc'!AL$82</f>
        <v>1</v>
      </c>
      <c r="AM317" s="543">
        <f>'Time&amp;Esc'!AM$82</f>
        <v>1</v>
      </c>
      <c r="AN317" s="543">
        <f>'Time&amp;Esc'!AN$82</f>
        <v>1</v>
      </c>
      <c r="AO317" s="543">
        <f>'Time&amp;Esc'!AO$82</f>
        <v>1</v>
      </c>
      <c r="AP317" s="543">
        <f>'Time&amp;Esc'!AP$82</f>
        <v>1</v>
      </c>
      <c r="AQ317" s="543">
        <f>'Time&amp;Esc'!AQ$82</f>
        <v>1</v>
      </c>
      <c r="AR317" s="543">
        <f>'Time&amp;Esc'!AR$82</f>
        <v>1</v>
      </c>
      <c r="AS317" s="543">
        <f>'Time&amp;Esc'!AS$82</f>
        <v>1</v>
      </c>
      <c r="AT317" s="543">
        <f>'Time&amp;Esc'!AT$82</f>
        <v>1</v>
      </c>
      <c r="AU317" s="543">
        <f>'Time&amp;Esc'!AU$82</f>
        <v>1</v>
      </c>
      <c r="AV317" s="543">
        <f>'Time&amp;Esc'!AV$82</f>
        <v>1</v>
      </c>
      <c r="AW317" s="543">
        <f>'Time&amp;Esc'!AW$82</f>
        <v>1</v>
      </c>
      <c r="AX317" s="543">
        <f>'Time&amp;Esc'!AX$82</f>
        <v>1</v>
      </c>
      <c r="AY317" s="543">
        <f>'Time&amp;Esc'!AY$82</f>
        <v>0</v>
      </c>
      <c r="AZ317" s="543">
        <f>'Time&amp;Esc'!AZ$82</f>
        <v>0</v>
      </c>
      <c r="BA317" s="543">
        <f>'Time&amp;Esc'!BA$82</f>
        <v>0</v>
      </c>
      <c r="BB317" s="543">
        <f>'Time&amp;Esc'!BB$82</f>
        <v>0</v>
      </c>
      <c r="BC317" s="543">
        <f>'Time&amp;Esc'!BC$82</f>
        <v>0</v>
      </c>
      <c r="BD317" s="543">
        <f>'Time&amp;Esc'!BD$82</f>
        <v>0</v>
      </c>
      <c r="BE317" s="543">
        <f>'Time&amp;Esc'!BE$82</f>
        <v>0</v>
      </c>
      <c r="BF317" s="543">
        <f>'Time&amp;Esc'!BF$82</f>
        <v>0</v>
      </c>
      <c r="BG317" s="543">
        <f>'Time&amp;Esc'!BG$82</f>
        <v>0</v>
      </c>
      <c r="BH317" s="543">
        <f>'Time&amp;Esc'!BH$82</f>
        <v>0</v>
      </c>
    </row>
    <row r="318" spans="1:60" s="242" customFormat="1" ht="12.9" customHeight="1" x14ac:dyDescent="0.3">
      <c r="A318" s="343"/>
      <c r="B318" s="471"/>
      <c r="C318" s="561"/>
      <c r="D318" s="627"/>
      <c r="E318" s="343" t="str">
        <f xml:space="preserve"> E315 &amp; DISC_LAB &amp; ", " &amp; D314</f>
        <v>Cash flow - Contractor NPV 10.00, FID Forward</v>
      </c>
      <c r="F318" s="343"/>
      <c r="G318" s="343" t="str">
        <f xml:space="preserve"> G315 &amp; DISC_LAB</f>
        <v>$ mn NPV 10.00</v>
      </c>
      <c r="H318" s="343"/>
      <c r="I318" s="343">
        <f ca="1" xml:space="preserve"> SUM(K318:BH318)</f>
        <v>808.18680333994803</v>
      </c>
      <c r="J318" s="343"/>
      <c r="K318" s="343">
        <f t="shared" ref="K318:AP318" ca="1" si="93" xml:space="preserve"> K315 / K316 * K317</f>
        <v>0</v>
      </c>
      <c r="L318" s="343">
        <f t="shared" ca="1" si="93"/>
        <v>0</v>
      </c>
      <c r="M318" s="343">
        <f t="shared" ca="1" si="93"/>
        <v>0</v>
      </c>
      <c r="N318" s="343">
        <f t="shared" ca="1" si="93"/>
        <v>0</v>
      </c>
      <c r="O318" s="343">
        <f t="shared" ca="1" si="93"/>
        <v>0</v>
      </c>
      <c r="P318" s="343">
        <f t="shared" ca="1" si="93"/>
        <v>0</v>
      </c>
      <c r="Q318" s="343">
        <f t="shared" ca="1" si="93"/>
        <v>-681.77307899117977</v>
      </c>
      <c r="R318" s="343">
        <f t="shared" ca="1" si="93"/>
        <v>-947.99198900250462</v>
      </c>
      <c r="S318" s="343">
        <f t="shared" ca="1" si="93"/>
        <v>-879.06456046871915</v>
      </c>
      <c r="T318" s="343">
        <f t="shared" ca="1" si="93"/>
        <v>-412.5170480182523</v>
      </c>
      <c r="U318" s="343">
        <f t="shared" ca="1" si="93"/>
        <v>394.60746391574975</v>
      </c>
      <c r="V318" s="343">
        <f t="shared" ca="1" si="93"/>
        <v>365.89356803622974</v>
      </c>
      <c r="W318" s="343">
        <f t="shared" ca="1" si="93"/>
        <v>339.26864509481601</v>
      </c>
      <c r="X318" s="343">
        <f t="shared" ca="1" si="93"/>
        <v>314.58073844139989</v>
      </c>
      <c r="Y318" s="343">
        <f t="shared" ca="1" si="93"/>
        <v>291.68894424340482</v>
      </c>
      <c r="Z318" s="343">
        <f t="shared" ca="1" si="93"/>
        <v>266.71676181435265</v>
      </c>
      <c r="AA318" s="343">
        <f t="shared" ca="1" si="93"/>
        <v>225.56327657861826</v>
      </c>
      <c r="AB318" s="343">
        <f t="shared" ca="1" si="93"/>
        <v>208.28911352203488</v>
      </c>
      <c r="AC318" s="343">
        <f t="shared" ca="1" si="93"/>
        <v>178.69342042545398</v>
      </c>
      <c r="AD318" s="343">
        <f t="shared" ca="1" si="93"/>
        <v>138.09969566073795</v>
      </c>
      <c r="AE318" s="343">
        <f t="shared" ca="1" si="93"/>
        <v>126.69377400243667</v>
      </c>
      <c r="AF318" s="343">
        <f t="shared" ca="1" si="93"/>
        <v>116.20478066352658</v>
      </c>
      <c r="AG318" s="343">
        <f t="shared" ca="1" si="93"/>
        <v>90.666084262918432</v>
      </c>
      <c r="AH318" s="343">
        <f t="shared" ca="1" si="93"/>
        <v>80.056833779451154</v>
      </c>
      <c r="AI318" s="343">
        <f t="shared" ca="1" si="93"/>
        <v>66.583740936034246</v>
      </c>
      <c r="AJ318" s="343">
        <f t="shared" ca="1" si="93"/>
        <v>60.868336509851964</v>
      </c>
      <c r="AK318" s="343">
        <f t="shared" ca="1" si="93"/>
        <v>55.620091825699724</v>
      </c>
      <c r="AL318" s="343">
        <f t="shared" ca="1" si="93"/>
        <v>50.802568225280844</v>
      </c>
      <c r="AM318" s="343">
        <f t="shared" ca="1" si="93"/>
        <v>46.382123796145159</v>
      </c>
      <c r="AN318" s="343">
        <f t="shared" ca="1" si="93"/>
        <v>42.327726282082779</v>
      </c>
      <c r="AO318" s="343">
        <f t="shared" ca="1" si="93"/>
        <v>39.184141580313003</v>
      </c>
      <c r="AP318" s="343">
        <f t="shared" ca="1" si="93"/>
        <v>36.41218828283538</v>
      </c>
      <c r="AQ318" s="343">
        <f t="shared" ref="AQ318:BH318" ca="1" si="94" xml:space="preserve"> AQ315 / AQ316 * AQ317</f>
        <v>33.840867730085044</v>
      </c>
      <c r="AR318" s="343">
        <f t="shared" ca="1" si="94"/>
        <v>31.457398328575799</v>
      </c>
      <c r="AS318" s="343">
        <f t="shared" ca="1" si="94"/>
        <v>29.25098282637865</v>
      </c>
      <c r="AT318" s="343">
        <f t="shared" ca="1" si="94"/>
        <v>27.214123946935967</v>
      </c>
      <c r="AU318" s="343">
        <f t="shared" ca="1" si="94"/>
        <v>25.347502331820991</v>
      </c>
      <c r="AV318" s="343">
        <f t="shared" ca="1" si="94"/>
        <v>23.690173715531834</v>
      </c>
      <c r="AW318" s="343">
        <f t="shared" ca="1" si="94"/>
        <v>23.198534657400085</v>
      </c>
      <c r="AX318" s="343">
        <f t="shared" ca="1" si="94"/>
        <v>0.32987840450185629</v>
      </c>
      <c r="AY318" s="343">
        <f t="shared" ca="1" si="94"/>
        <v>0</v>
      </c>
      <c r="AZ318" s="343">
        <f t="shared" ca="1" si="94"/>
        <v>0</v>
      </c>
      <c r="BA318" s="343">
        <f t="shared" ca="1" si="94"/>
        <v>0</v>
      </c>
      <c r="BB318" s="343">
        <f t="shared" ca="1" si="94"/>
        <v>0</v>
      </c>
      <c r="BC318" s="343">
        <f t="shared" ca="1" si="94"/>
        <v>0</v>
      </c>
      <c r="BD318" s="343">
        <f t="shared" ca="1" si="94"/>
        <v>0</v>
      </c>
      <c r="BE318" s="343">
        <f t="shared" ca="1" si="94"/>
        <v>0</v>
      </c>
      <c r="BF318" s="343">
        <f t="shared" ca="1" si="94"/>
        <v>0</v>
      </c>
      <c r="BG318" s="343">
        <f t="shared" ca="1" si="94"/>
        <v>0</v>
      </c>
      <c r="BH318" s="343">
        <f t="shared" ca="1" si="94"/>
        <v>0</v>
      </c>
    </row>
    <row r="319" spans="1:60" s="157" customFormat="1" ht="12.9" customHeight="1" x14ac:dyDescent="0.3">
      <c r="A319" s="568"/>
      <c r="B319" s="794"/>
      <c r="C319" s="795"/>
      <c r="D319" s="796"/>
      <c r="E319" s="568" t="str">
        <f xml:space="preserve"> "Total " &amp; E318</f>
        <v>Total Cash flow - Contractor NPV 10.00, FID Forward</v>
      </c>
      <c r="F319" s="568">
        <f ca="1" xml:space="preserve"> SUM(K318:BH318)</f>
        <v>808.18680333994803</v>
      </c>
      <c r="G319" s="568" t="str">
        <f>G318</f>
        <v>$ mn NPV 10.00</v>
      </c>
      <c r="H319" s="568"/>
      <c r="I319" s="568"/>
      <c r="J319" s="568"/>
      <c r="K319" s="568"/>
      <c r="L319" s="568"/>
      <c r="M319" s="568"/>
      <c r="N319" s="568"/>
      <c r="O319" s="568"/>
      <c r="P319" s="568"/>
      <c r="Q319" s="568"/>
      <c r="R319" s="568"/>
      <c r="S319" s="568"/>
      <c r="T319" s="568"/>
      <c r="U319" s="568"/>
      <c r="V319" s="568"/>
      <c r="W319" s="568"/>
      <c r="X319" s="568"/>
      <c r="Y319" s="568"/>
      <c r="Z319" s="568"/>
      <c r="AA319" s="568"/>
      <c r="AB319" s="568"/>
      <c r="AC319" s="568"/>
      <c r="AD319" s="568"/>
      <c r="AE319" s="568"/>
      <c r="AF319" s="568"/>
      <c r="AG319" s="568"/>
      <c r="AH319" s="568"/>
      <c r="AI319" s="568"/>
      <c r="AJ319" s="568"/>
      <c r="AK319" s="568"/>
      <c r="AL319" s="568"/>
      <c r="AM319" s="568"/>
      <c r="AN319" s="568"/>
      <c r="AO319" s="568"/>
      <c r="AP319" s="568"/>
      <c r="AQ319" s="568"/>
      <c r="AR319" s="568"/>
      <c r="AS319" s="568"/>
      <c r="AT319" s="568"/>
      <c r="AU319" s="568"/>
      <c r="AV319" s="568"/>
      <c r="AW319" s="568"/>
      <c r="AX319" s="568"/>
      <c r="AY319" s="568"/>
      <c r="AZ319" s="568"/>
      <c r="BA319" s="568"/>
      <c r="BB319" s="568"/>
      <c r="BC319" s="568"/>
      <c r="BD319" s="568"/>
      <c r="BE319" s="568"/>
      <c r="BF319" s="568"/>
      <c r="BG319" s="568"/>
      <c r="BH319" s="568"/>
    </row>
    <row r="320" spans="1:60" s="242" customFormat="1" ht="12.75" customHeight="1" x14ac:dyDescent="0.3">
      <c r="A320" s="516"/>
      <c r="B320" s="472"/>
      <c r="C320" s="473"/>
      <c r="D320" s="516"/>
      <c r="E320" s="516"/>
      <c r="F320" s="516"/>
      <c r="G320" s="516"/>
      <c r="H320" s="516"/>
      <c r="I320" s="516"/>
      <c r="J320" s="516"/>
      <c r="K320" s="516"/>
      <c r="L320" s="516"/>
      <c r="M320" s="516"/>
      <c r="N320" s="516"/>
      <c r="O320" s="516"/>
      <c r="P320" s="516"/>
      <c r="Q320" s="516"/>
      <c r="R320" s="516"/>
      <c r="S320" s="516"/>
      <c r="T320" s="516"/>
      <c r="U320" s="516"/>
      <c r="V320" s="516"/>
      <c r="W320" s="516"/>
      <c r="X320" s="516"/>
      <c r="Y320" s="516"/>
      <c r="Z320" s="516"/>
      <c r="AA320" s="516"/>
      <c r="AB320" s="516"/>
      <c r="AC320" s="516"/>
      <c r="AD320" s="516"/>
      <c r="AE320" s="516"/>
      <c r="AF320" s="516"/>
      <c r="AG320" s="516"/>
      <c r="AH320" s="516"/>
      <c r="AI320" s="516"/>
      <c r="AJ320" s="516"/>
      <c r="AK320" s="516"/>
      <c r="AL320" s="516"/>
      <c r="AM320" s="516"/>
      <c r="AN320" s="516"/>
      <c r="AO320" s="516"/>
      <c r="AP320" s="516"/>
      <c r="AQ320" s="516"/>
      <c r="AR320" s="516"/>
      <c r="AS320" s="516"/>
      <c r="AT320" s="516"/>
      <c r="AU320" s="516"/>
      <c r="AV320" s="516"/>
      <c r="AW320" s="516"/>
      <c r="AX320" s="516"/>
      <c r="AY320" s="516"/>
      <c r="AZ320" s="516"/>
      <c r="BA320" s="516"/>
      <c r="BB320" s="516"/>
      <c r="BC320" s="516"/>
      <c r="BD320" s="516"/>
      <c r="BE320" s="516"/>
      <c r="BF320" s="516"/>
      <c r="BG320" s="516"/>
      <c r="BH320" s="516"/>
    </row>
    <row r="321" spans="1:60" s="242" customFormat="1" ht="12.75" customHeight="1" x14ac:dyDescent="0.3">
      <c r="A321" s="516"/>
      <c r="B321" s="472"/>
      <c r="C321" s="473" t="s">
        <v>863</v>
      </c>
      <c r="D321" s="516"/>
      <c r="E321" s="516"/>
      <c r="F321" s="516"/>
      <c r="G321" s="516"/>
      <c r="H321" s="516"/>
      <c r="I321" s="516"/>
      <c r="J321" s="516"/>
      <c r="K321" s="516"/>
      <c r="L321" s="516"/>
      <c r="M321" s="516"/>
      <c r="N321" s="516"/>
      <c r="O321" s="516"/>
      <c r="P321" s="516"/>
      <c r="Q321" s="516"/>
      <c r="R321" s="516"/>
      <c r="S321" s="516"/>
      <c r="T321" s="516"/>
      <c r="U321" s="516"/>
      <c r="V321" s="516"/>
      <c r="W321" s="516"/>
      <c r="X321" s="516"/>
      <c r="Y321" s="516"/>
      <c r="Z321" s="516"/>
      <c r="AA321" s="516"/>
      <c r="AB321" s="516"/>
      <c r="AC321" s="516"/>
      <c r="AD321" s="516"/>
      <c r="AE321" s="516"/>
      <c r="AF321" s="516"/>
      <c r="AG321" s="516"/>
      <c r="AH321" s="516"/>
      <c r="AI321" s="516"/>
      <c r="AJ321" s="516"/>
      <c r="AK321" s="516"/>
      <c r="AL321" s="516"/>
      <c r="AM321" s="516"/>
      <c r="AN321" s="516"/>
      <c r="AO321" s="516"/>
      <c r="AP321" s="516"/>
      <c r="AQ321" s="516"/>
      <c r="AR321" s="516"/>
      <c r="AS321" s="516"/>
      <c r="AT321" s="516"/>
      <c r="AU321" s="516"/>
      <c r="AV321" s="516"/>
      <c r="AW321" s="516"/>
      <c r="AX321" s="516"/>
      <c r="AY321" s="516"/>
      <c r="AZ321" s="516"/>
      <c r="BA321" s="516"/>
      <c r="BB321" s="516"/>
      <c r="BC321" s="516"/>
      <c r="BD321" s="516"/>
      <c r="BE321" s="516"/>
      <c r="BF321" s="516"/>
      <c r="BG321" s="516"/>
      <c r="BH321" s="516"/>
    </row>
    <row r="322" spans="1:60" s="242" customFormat="1" ht="12.75" customHeight="1" x14ac:dyDescent="0.3">
      <c r="A322" s="516"/>
      <c r="B322" s="472"/>
      <c r="C322" s="473"/>
      <c r="D322" s="516" t="s">
        <v>127</v>
      </c>
      <c r="E322" s="516"/>
      <c r="F322" s="516"/>
      <c r="G322" s="516"/>
      <c r="H322" s="516"/>
      <c r="I322" s="516"/>
      <c r="J322" s="516"/>
      <c r="K322" s="516"/>
      <c r="L322" s="516"/>
      <c r="M322" s="516"/>
      <c r="N322" s="516"/>
      <c r="O322" s="516"/>
      <c r="P322" s="516"/>
      <c r="Q322" s="516"/>
      <c r="R322" s="516"/>
      <c r="S322" s="516"/>
      <c r="T322" s="516"/>
      <c r="U322" s="516"/>
      <c r="V322" s="516"/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516"/>
      <c r="AK322" s="516"/>
      <c r="AL322" s="516"/>
      <c r="AM322" s="516"/>
      <c r="AN322" s="516"/>
      <c r="AO322" s="516"/>
      <c r="AP322" s="516"/>
      <c r="AQ322" s="516"/>
      <c r="AR322" s="516"/>
      <c r="AS322" s="516"/>
      <c r="AT322" s="516"/>
      <c r="AU322" s="516"/>
      <c r="AV322" s="516"/>
      <c r="AW322" s="516"/>
      <c r="AX322" s="516"/>
      <c r="AY322" s="516"/>
      <c r="AZ322" s="516"/>
      <c r="BA322" s="516"/>
      <c r="BB322" s="516"/>
      <c r="BC322" s="516"/>
      <c r="BD322" s="516"/>
      <c r="BE322" s="516"/>
      <c r="BF322" s="516"/>
      <c r="BG322" s="516"/>
      <c r="BH322" s="516"/>
    </row>
    <row r="323" spans="1:60" s="247" customFormat="1" ht="12.9" customHeight="1" x14ac:dyDescent="0.3">
      <c r="A323" s="543"/>
      <c r="B323" s="686"/>
      <c r="C323" s="687"/>
      <c r="D323" s="808"/>
      <c r="E323" s="543" t="str">
        <f>Stage2!E$83</f>
        <v>Project cash flows inc. DF</v>
      </c>
      <c r="F323" s="543">
        <f>Stage2!F$83</f>
        <v>0</v>
      </c>
      <c r="G323" s="543" t="str">
        <f>Stage2!G$83</f>
        <v>$ mn</v>
      </c>
      <c r="H323" s="543">
        <f>Stage2!H$83</f>
        <v>0</v>
      </c>
      <c r="I323" s="543">
        <f>Stage2!I$83</f>
        <v>22443.58780730822</v>
      </c>
      <c r="J323" s="543">
        <f>Stage2!J$83</f>
        <v>0</v>
      </c>
      <c r="K323" s="543">
        <f>Stage2!K$83</f>
        <v>0</v>
      </c>
      <c r="L323" s="543">
        <f>Stage2!L$83</f>
        <v>0</v>
      </c>
      <c r="M323" s="543">
        <f>Stage2!M$83</f>
        <v>0</v>
      </c>
      <c r="N323" s="543">
        <f>Stage2!N$83</f>
        <v>-42.448319999999995</v>
      </c>
      <c r="O323" s="543">
        <f>Stage2!O$83</f>
        <v>-86.594572799999995</v>
      </c>
      <c r="P323" s="543">
        <f>Stage2!P$83</f>
        <v>-88.326464256000008</v>
      </c>
      <c r="Q323" s="543">
        <f>Stage2!Q$83</f>
        <v>-681.10303117086733</v>
      </c>
      <c r="R323" s="543">
        <f>Stage2!R$83</f>
        <v>-1042.0876376914268</v>
      </c>
      <c r="S323" s="543">
        <f>Stage2!S$83</f>
        <v>-1062.9293904452554</v>
      </c>
      <c r="T323" s="543">
        <f>Stage2!T$83</f>
        <v>-502.18984826078156</v>
      </c>
      <c r="U323" s="543">
        <f>Stage2!U$83</f>
        <v>692.74233893882081</v>
      </c>
      <c r="V323" s="543">
        <f>Stage2!V$83</f>
        <v>706.5971857175972</v>
      </c>
      <c r="W323" s="543">
        <f>Stage2!W$83</f>
        <v>720.7291294319491</v>
      </c>
      <c r="X323" s="543">
        <f>Stage2!X$83</f>
        <v>735.14371202058794</v>
      </c>
      <c r="Y323" s="543">
        <f>Stage2!Y$83</f>
        <v>749.84658626099986</v>
      </c>
      <c r="Z323" s="543">
        <f>Stage2!Z$83</f>
        <v>764.84351798621992</v>
      </c>
      <c r="AA323" s="543">
        <f>Stage2!AA$83</f>
        <v>780.1403883459443</v>
      </c>
      <c r="AB323" s="543">
        <f>Stage2!AB$83</f>
        <v>795.7431961128633</v>
      </c>
      <c r="AC323" s="543">
        <f>Stage2!AC$83</f>
        <v>811.65806003512046</v>
      </c>
      <c r="AD323" s="543">
        <f>Stage2!AD$83</f>
        <v>827.89122123582285</v>
      </c>
      <c r="AE323" s="543">
        <f>Stage2!AE$83</f>
        <v>844.44904566053947</v>
      </c>
      <c r="AF323" s="543">
        <f>Stage2!AF$83</f>
        <v>861.3380265737502</v>
      </c>
      <c r="AG323" s="543">
        <f>Stage2!AG$83</f>
        <v>878.56478710522538</v>
      </c>
      <c r="AH323" s="543">
        <f>Stage2!AH$83</f>
        <v>896.13608284732982</v>
      </c>
      <c r="AI323" s="543">
        <f>Stage2!AI$83</f>
        <v>843.92107401298108</v>
      </c>
      <c r="AJ323" s="543">
        <f>Stage2!AJ$83</f>
        <v>862.22194261970446</v>
      </c>
      <c r="AK323" s="543">
        <f>Stage2!AK$83</f>
        <v>880.93289265584372</v>
      </c>
      <c r="AL323" s="543">
        <f>Stage2!AL$83</f>
        <v>900.06963300509176</v>
      </c>
      <c r="AM323" s="543">
        <f>Stage2!AM$83</f>
        <v>919.65050472021801</v>
      </c>
      <c r="AN323" s="543">
        <f>Stage2!AN$83</f>
        <v>939.69758071493595</v>
      </c>
      <c r="AO323" s="543">
        <f>Stage2!AO$83</f>
        <v>960.23844815836526</v>
      </c>
      <c r="AP323" s="543">
        <f>Stage2!AP$83</f>
        <v>981.3092571733788</v>
      </c>
      <c r="AQ323" s="543">
        <f>Stage2!AQ$83</f>
        <v>1002.9602991084439</v>
      </c>
      <c r="AR323" s="543">
        <f>Stage2!AR$83</f>
        <v>1025.2671434313559</v>
      </c>
      <c r="AS323" s="543">
        <f>Stage2!AS$83</f>
        <v>1048.3556556874346</v>
      </c>
      <c r="AT323" s="543">
        <f>Stage2!AT$83</f>
        <v>1072.46861419314</v>
      </c>
      <c r="AU323" s="543">
        <f>Stage2!AU$83</f>
        <v>1098.19855324423</v>
      </c>
      <c r="AV323" s="543">
        <f>Stage2!AV$83</f>
        <v>1127.8830940444348</v>
      </c>
      <c r="AW323" s="543">
        <f>Stage2!AW$83</f>
        <v>1206.0811807340306</v>
      </c>
      <c r="AX323" s="543">
        <f>Stage2!AX$83</f>
        <v>14.187920156188511</v>
      </c>
      <c r="AY323" s="543">
        <f>Stage2!AY$83</f>
        <v>0</v>
      </c>
      <c r="AZ323" s="543">
        <f>Stage2!AZ$83</f>
        <v>0</v>
      </c>
      <c r="BA323" s="543">
        <f>Stage2!BA$83</f>
        <v>0</v>
      </c>
      <c r="BB323" s="543">
        <f>Stage2!BB$83</f>
        <v>0</v>
      </c>
      <c r="BC323" s="543">
        <f>Stage2!BC$83</f>
        <v>0</v>
      </c>
      <c r="BD323" s="543">
        <f>Stage2!BD$83</f>
        <v>0</v>
      </c>
      <c r="BE323" s="543">
        <f>Stage2!BE$83</f>
        <v>0</v>
      </c>
      <c r="BF323" s="543">
        <f>Stage2!BF$83</f>
        <v>0</v>
      </c>
      <c r="BG323" s="543">
        <f>Stage2!BG$83</f>
        <v>0</v>
      </c>
      <c r="BH323" s="543">
        <f>Stage2!BH$83</f>
        <v>0</v>
      </c>
    </row>
    <row r="324" spans="1:60" s="244" customFormat="1" ht="12.9" customHeight="1" x14ac:dyDescent="0.3">
      <c r="A324" s="488"/>
      <c r="B324" s="797"/>
      <c r="C324" s="798"/>
      <c r="D324" s="488"/>
      <c r="E324" s="619" t="str">
        <f>'Time&amp;Esc'!E$109</f>
        <v>Discount index (nominal) - full cycle</v>
      </c>
      <c r="F324" s="619">
        <f>'Time&amp;Esc'!F$109</f>
        <v>0</v>
      </c>
      <c r="G324" s="619" t="str">
        <f>'Time&amp;Esc'!G$109</f>
        <v>index</v>
      </c>
      <c r="H324" s="619" t="str">
        <f>'Time&amp;Esc'!H$109</f>
        <v>assumes begginning of period cash flows</v>
      </c>
      <c r="I324" s="619">
        <f>'Time&amp;Esc'!I$109</f>
        <v>0</v>
      </c>
      <c r="J324" s="619">
        <f>'Time&amp;Esc'!J$109</f>
        <v>0</v>
      </c>
      <c r="K324" s="619">
        <f>'Time&amp;Esc'!K$109</f>
        <v>1</v>
      </c>
      <c r="L324" s="619">
        <f>'Time&amp;Esc'!L$109</f>
        <v>1.0999999999999999</v>
      </c>
      <c r="M324" s="619">
        <f>'Time&amp;Esc'!M$109</f>
        <v>1.2099999999999997</v>
      </c>
      <c r="N324" s="619">
        <f>'Time&amp;Esc'!N$109</f>
        <v>1.3309999999999995</v>
      </c>
      <c r="O324" s="619">
        <f>'Time&amp;Esc'!O$109</f>
        <v>1.4640999999999993</v>
      </c>
      <c r="P324" s="619">
        <f>'Time&amp;Esc'!P$109</f>
        <v>1.610509999999999</v>
      </c>
      <c r="Q324" s="619">
        <f>'Time&amp;Esc'!Q$109</f>
        <v>1.7715609999999986</v>
      </c>
      <c r="R324" s="619">
        <f>'Time&amp;Esc'!R$109</f>
        <v>1.9487170999999983</v>
      </c>
      <c r="S324" s="619">
        <f>'Time&amp;Esc'!S$109</f>
        <v>2.143588809999998</v>
      </c>
      <c r="T324" s="619">
        <f>'Time&amp;Esc'!T$109</f>
        <v>2.3579476909999975</v>
      </c>
      <c r="U324" s="619">
        <f>'Time&amp;Esc'!U$109</f>
        <v>2.593742460099997</v>
      </c>
      <c r="V324" s="619">
        <f>'Time&amp;Esc'!V$109</f>
        <v>2.8531167061099962</v>
      </c>
      <c r="W324" s="619">
        <f>'Time&amp;Esc'!W$109</f>
        <v>3.1384283767209955</v>
      </c>
      <c r="X324" s="619">
        <f>'Time&amp;Esc'!X$109</f>
        <v>3.4522712143930945</v>
      </c>
      <c r="Y324" s="619">
        <f>'Time&amp;Esc'!Y$109</f>
        <v>3.7974983358324033</v>
      </c>
      <c r="Z324" s="619">
        <f>'Time&amp;Esc'!Z$109</f>
        <v>4.1772481694156429</v>
      </c>
      <c r="AA324" s="619">
        <f>'Time&amp;Esc'!AA$109</f>
        <v>4.5949729863572069</v>
      </c>
      <c r="AB324" s="619">
        <f>'Time&amp;Esc'!AB$109</f>
        <v>5.0544702849929273</v>
      </c>
      <c r="AC324" s="619">
        <f>'Time&amp;Esc'!AC$109</f>
        <v>5.5599173134922193</v>
      </c>
      <c r="AD324" s="619">
        <f>'Time&amp;Esc'!AD$109</f>
        <v>6.1159090448414402</v>
      </c>
      <c r="AE324" s="619">
        <f>'Time&amp;Esc'!AE$109</f>
        <v>6.7274999493255834</v>
      </c>
      <c r="AF324" s="619">
        <f>'Time&amp;Esc'!AF$109</f>
        <v>7.4002499442581406</v>
      </c>
      <c r="AG324" s="619">
        <f>'Time&amp;Esc'!AG$109</f>
        <v>8.1402749386839535</v>
      </c>
      <c r="AH324" s="619">
        <f>'Time&amp;Esc'!AH$109</f>
        <v>8.9543024325523479</v>
      </c>
      <c r="AI324" s="619">
        <f>'Time&amp;Esc'!AI$109</f>
        <v>9.8497326758075818</v>
      </c>
      <c r="AJ324" s="619">
        <f>'Time&amp;Esc'!AJ$109</f>
        <v>10.834705943388339</v>
      </c>
      <c r="AK324" s="619">
        <f>'Time&amp;Esc'!AK$109</f>
        <v>11.918176537727172</v>
      </c>
      <c r="AL324" s="619">
        <f>'Time&amp;Esc'!AL$109</f>
        <v>13.109994191499888</v>
      </c>
      <c r="AM324" s="619">
        <f>'Time&amp;Esc'!AM$109</f>
        <v>14.420993610649875</v>
      </c>
      <c r="AN324" s="619">
        <f>'Time&amp;Esc'!AN$109</f>
        <v>15.86309297171486</v>
      </c>
      <c r="AO324" s="619">
        <f>'Time&amp;Esc'!AO$109</f>
        <v>17.449402268886345</v>
      </c>
      <c r="AP324" s="619">
        <f>'Time&amp;Esc'!AP$109</f>
        <v>19.194342495774979</v>
      </c>
      <c r="AQ324" s="619">
        <f>'Time&amp;Esc'!AQ$109</f>
        <v>21.113776745352475</v>
      </c>
      <c r="AR324" s="619">
        <f>'Time&amp;Esc'!AR$109</f>
        <v>23.225154419887719</v>
      </c>
      <c r="AS324" s="619">
        <f>'Time&amp;Esc'!AS$109</f>
        <v>25.547669861876489</v>
      </c>
      <c r="AT324" s="619">
        <f>'Time&amp;Esc'!AT$109</f>
        <v>28.102436848064134</v>
      </c>
      <c r="AU324" s="619">
        <f>'Time&amp;Esc'!AU$109</f>
        <v>30.912680532870542</v>
      </c>
      <c r="AV324" s="619">
        <f>'Time&amp;Esc'!AV$109</f>
        <v>34.003948586157591</v>
      </c>
      <c r="AW324" s="619">
        <f>'Time&amp;Esc'!AW$109</f>
        <v>37.404343444773346</v>
      </c>
      <c r="AX324" s="619">
        <f>'Time&amp;Esc'!AX$109</f>
        <v>41.144777789250675</v>
      </c>
      <c r="AY324" s="619">
        <f>'Time&amp;Esc'!AY$109</f>
        <v>45.259255568175739</v>
      </c>
      <c r="AZ324" s="619">
        <f>'Time&amp;Esc'!AZ$109</f>
        <v>49.785181124993308</v>
      </c>
      <c r="BA324" s="619">
        <f>'Time&amp;Esc'!BA$109</f>
        <v>54.763699237492631</v>
      </c>
      <c r="BB324" s="619">
        <f>'Time&amp;Esc'!BB$109</f>
        <v>60.240069161241884</v>
      </c>
      <c r="BC324" s="619">
        <f>'Time&amp;Esc'!BC$109</f>
        <v>66.26407607736607</v>
      </c>
      <c r="BD324" s="619">
        <f>'Time&amp;Esc'!BD$109</f>
        <v>72.890483685102666</v>
      </c>
      <c r="BE324" s="619">
        <f>'Time&amp;Esc'!BE$109</f>
        <v>80.179532053612917</v>
      </c>
      <c r="BF324" s="619">
        <f>'Time&amp;Esc'!BF$109</f>
        <v>88.197485258974197</v>
      </c>
      <c r="BG324" s="619">
        <f>'Time&amp;Esc'!BG$109</f>
        <v>97.017233784871607</v>
      </c>
      <c r="BH324" s="619">
        <f>'Time&amp;Esc'!BH$109</f>
        <v>106.71895716335875</v>
      </c>
    </row>
    <row r="325" spans="1:60" s="242" customFormat="1" ht="12.9" customHeight="1" x14ac:dyDescent="0.3">
      <c r="A325" s="343"/>
      <c r="B325" s="471"/>
      <c r="C325" s="561"/>
      <c r="D325" s="627"/>
      <c r="E325" s="343" t="str">
        <f xml:space="preserve"> E323 &amp; DISC_LAB &amp; ", " &amp; D322</f>
        <v>Project cash flows inc. DF NPV 10.00, Full cycle</v>
      </c>
      <c r="F325" s="343"/>
      <c r="G325" s="343" t="str">
        <f xml:space="preserve"> G323 &amp; DISC_LAB</f>
        <v>$ mn NPV 10.00</v>
      </c>
      <c r="H325" s="343"/>
      <c r="I325" s="343">
        <f xml:space="preserve"> SUM(K325:BH325)</f>
        <v>1431.5546492531491</v>
      </c>
      <c r="J325" s="343"/>
      <c r="K325" s="343">
        <f t="shared" ref="K325:AP325" si="95" xml:space="preserve"> K323 / K324</f>
        <v>0</v>
      </c>
      <c r="L325" s="343">
        <f t="shared" si="95"/>
        <v>0</v>
      </c>
      <c r="M325" s="343">
        <f t="shared" si="95"/>
        <v>0</v>
      </c>
      <c r="N325" s="343">
        <f t="shared" si="95"/>
        <v>-31.892051089406468</v>
      </c>
      <c r="O325" s="343">
        <f t="shared" si="95"/>
        <v>-59.145258383990189</v>
      </c>
      <c r="P325" s="343">
        <f t="shared" si="95"/>
        <v>-54.843785046972741</v>
      </c>
      <c r="Q325" s="343">
        <f t="shared" si="95"/>
        <v>-384.46490477656027</v>
      </c>
      <c r="R325" s="343">
        <f t="shared" si="95"/>
        <v>-534.75573118921557</v>
      </c>
      <c r="S325" s="343">
        <f t="shared" si="95"/>
        <v>-495.8644052845454</v>
      </c>
      <c r="T325" s="343">
        <f t="shared" si="95"/>
        <v>-212.97751861823727</v>
      </c>
      <c r="U325" s="343">
        <f t="shared" si="95"/>
        <v>267.08216008158087</v>
      </c>
      <c r="V325" s="343">
        <f t="shared" si="95"/>
        <v>247.65800298473866</v>
      </c>
      <c r="W325" s="343">
        <f t="shared" si="95"/>
        <v>229.64651185857588</v>
      </c>
      <c r="X325" s="343">
        <f t="shared" si="95"/>
        <v>212.94494735977034</v>
      </c>
      <c r="Y325" s="343">
        <f t="shared" si="95"/>
        <v>197.45804209724167</v>
      </c>
      <c r="Z325" s="343">
        <f t="shared" si="95"/>
        <v>183.09745721744233</v>
      </c>
      <c r="AA325" s="343">
        <f t="shared" si="95"/>
        <v>169.78127851071926</v>
      </c>
      <c r="AB325" s="343">
        <f t="shared" si="95"/>
        <v>157.43354916448516</v>
      </c>
      <c r="AC325" s="343">
        <f t="shared" si="95"/>
        <v>145.98383649797714</v>
      </c>
      <c r="AD325" s="343">
        <f t="shared" si="95"/>
        <v>135.3668302072152</v>
      </c>
      <c r="AE325" s="343">
        <f t="shared" si="95"/>
        <v>125.52196982850867</v>
      </c>
      <c r="AF325" s="343">
        <f t="shared" si="95"/>
        <v>116.39309929552623</v>
      </c>
      <c r="AG325" s="343">
        <f t="shared" si="95"/>
        <v>107.92814661948799</v>
      </c>
      <c r="AH325" s="343">
        <f t="shared" si="95"/>
        <v>100.07882686534342</v>
      </c>
      <c r="AI325" s="343">
        <f t="shared" si="95"/>
        <v>85.67959169955725</v>
      </c>
      <c r="AJ325" s="343">
        <f t="shared" si="95"/>
        <v>79.579634844253249</v>
      </c>
      <c r="AK325" s="343">
        <f t="shared" si="95"/>
        <v>73.915073322436285</v>
      </c>
      <c r="AL325" s="343">
        <f t="shared" si="95"/>
        <v>68.655227443858735</v>
      </c>
      <c r="AM325" s="343">
        <f t="shared" si="95"/>
        <v>63.771646361527957</v>
      </c>
      <c r="AN325" s="343">
        <f t="shared" si="95"/>
        <v>59.237979780518877</v>
      </c>
      <c r="AO325" s="343">
        <f t="shared" si="95"/>
        <v>55.029876288114799</v>
      </c>
      <c r="AP325" s="343">
        <f t="shared" si="95"/>
        <v>51.124921699682218</v>
      </c>
      <c r="AQ325" s="343">
        <f t="shared" ref="AQ325:BH325" si="96" xml:space="preserve"> AQ323 / AQ324</f>
        <v>47.502647735877652</v>
      </c>
      <c r="AR325" s="343">
        <f t="shared" si="96"/>
        <v>44.14468575302211</v>
      </c>
      <c r="AS325" s="343">
        <f t="shared" si="96"/>
        <v>41.035274894163372</v>
      </c>
      <c r="AT325" s="343">
        <f t="shared" si="96"/>
        <v>38.162833351123361</v>
      </c>
      <c r="AU325" s="343">
        <f t="shared" si="96"/>
        <v>35.525827405244804</v>
      </c>
      <c r="AV325" s="343">
        <f t="shared" si="96"/>
        <v>33.169180078797559</v>
      </c>
      <c r="AW325" s="343">
        <f t="shared" si="96"/>
        <v>32.244415211158078</v>
      </c>
      <c r="AX325" s="343">
        <f t="shared" si="96"/>
        <v>0.34482918412783825</v>
      </c>
      <c r="AY325" s="343">
        <f t="shared" si="96"/>
        <v>0</v>
      </c>
      <c r="AZ325" s="343">
        <f t="shared" si="96"/>
        <v>0</v>
      </c>
      <c r="BA325" s="343">
        <f t="shared" si="96"/>
        <v>0</v>
      </c>
      <c r="BB325" s="343">
        <f t="shared" si="96"/>
        <v>0</v>
      </c>
      <c r="BC325" s="343">
        <f t="shared" si="96"/>
        <v>0</v>
      </c>
      <c r="BD325" s="343">
        <f t="shared" si="96"/>
        <v>0</v>
      </c>
      <c r="BE325" s="343">
        <f t="shared" si="96"/>
        <v>0</v>
      </c>
      <c r="BF325" s="343">
        <f t="shared" si="96"/>
        <v>0</v>
      </c>
      <c r="BG325" s="343">
        <f t="shared" si="96"/>
        <v>0</v>
      </c>
      <c r="BH325" s="343">
        <f t="shared" si="96"/>
        <v>0</v>
      </c>
    </row>
    <row r="326" spans="1:60" s="242" customFormat="1" ht="12.9" customHeight="1" x14ac:dyDescent="0.3">
      <c r="A326" s="343"/>
      <c r="B326" s="471"/>
      <c r="C326" s="561"/>
      <c r="D326" s="627"/>
      <c r="E326" s="568" t="str">
        <f xml:space="preserve"> "Total " &amp; E325</f>
        <v>Total Project cash flows inc. DF NPV 10.00, Full cycle</v>
      </c>
      <c r="F326" s="568">
        <f xml:space="preserve"> SUM(K325:BH325)</f>
        <v>1431.5546492531491</v>
      </c>
      <c r="G326" s="568" t="str">
        <f>G325</f>
        <v>$ mn NPV 10.00</v>
      </c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343"/>
      <c r="X326" s="343"/>
      <c r="Y326" s="343"/>
      <c r="Z326" s="343"/>
      <c r="AA326" s="343"/>
      <c r="AB326" s="343"/>
      <c r="AC326" s="343"/>
      <c r="AD326" s="343"/>
      <c r="AE326" s="343"/>
      <c r="AF326" s="343"/>
      <c r="AG326" s="343"/>
      <c r="AH326" s="343"/>
      <c r="AI326" s="343"/>
      <c r="AJ326" s="343"/>
      <c r="AK326" s="343"/>
      <c r="AL326" s="343"/>
      <c r="AM326" s="343"/>
      <c r="AN326" s="343"/>
      <c r="AO326" s="343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</row>
    <row r="327" spans="1:60" s="242" customFormat="1" ht="12.75" customHeight="1" x14ac:dyDescent="0.3">
      <c r="A327" s="516"/>
      <c r="B327" s="472"/>
      <c r="C327" s="473"/>
      <c r="D327" s="516"/>
      <c r="E327" s="516"/>
      <c r="F327" s="516"/>
      <c r="G327" s="516"/>
      <c r="H327" s="516"/>
      <c r="I327" s="516"/>
      <c r="J327" s="516"/>
      <c r="K327" s="516"/>
      <c r="L327" s="516"/>
      <c r="M327" s="516"/>
      <c r="N327" s="516"/>
      <c r="O327" s="516"/>
      <c r="P327" s="516"/>
      <c r="Q327" s="516"/>
      <c r="R327" s="516"/>
      <c r="S327" s="516"/>
      <c r="T327" s="516"/>
      <c r="U327" s="516"/>
      <c r="V327" s="516"/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516"/>
      <c r="AK327" s="516"/>
      <c r="AL327" s="516"/>
      <c r="AM327" s="516"/>
      <c r="AN327" s="516"/>
      <c r="AO327" s="516"/>
      <c r="AP327" s="516"/>
      <c r="AQ327" s="516"/>
      <c r="AR327" s="516"/>
      <c r="AS327" s="516"/>
      <c r="AT327" s="516"/>
      <c r="AU327" s="516"/>
      <c r="AV327" s="516"/>
      <c r="AW327" s="516"/>
      <c r="AX327" s="516"/>
      <c r="AY327" s="516"/>
      <c r="AZ327" s="516"/>
      <c r="BA327" s="516"/>
      <c r="BB327" s="516"/>
      <c r="BC327" s="516"/>
      <c r="BD327" s="516"/>
      <c r="BE327" s="516"/>
      <c r="BF327" s="516"/>
      <c r="BG327" s="516"/>
      <c r="BH327" s="516"/>
    </row>
    <row r="328" spans="1:60" s="242" customFormat="1" ht="12.75" customHeight="1" x14ac:dyDescent="0.3">
      <c r="A328" s="516"/>
      <c r="B328" s="472"/>
      <c r="C328" s="473"/>
      <c r="D328" s="516" t="s">
        <v>128</v>
      </c>
      <c r="E328" s="516"/>
      <c r="F328" s="516"/>
      <c r="G328" s="516"/>
      <c r="H328" s="516"/>
      <c r="I328" s="516"/>
      <c r="J328" s="516"/>
      <c r="K328" s="516"/>
      <c r="L328" s="516"/>
      <c r="M328" s="516"/>
      <c r="N328" s="516"/>
      <c r="O328" s="516"/>
      <c r="P328" s="516"/>
      <c r="Q328" s="516"/>
      <c r="R328" s="516"/>
      <c r="S328" s="516"/>
      <c r="T328" s="516"/>
      <c r="U328" s="516"/>
      <c r="V328" s="516"/>
      <c r="W328" s="516"/>
      <c r="X328" s="516"/>
      <c r="Y328" s="516"/>
      <c r="Z328" s="516"/>
      <c r="AA328" s="516"/>
      <c r="AB328" s="516"/>
      <c r="AC328" s="516"/>
      <c r="AD328" s="516"/>
      <c r="AE328" s="516"/>
      <c r="AF328" s="516"/>
      <c r="AG328" s="516"/>
      <c r="AH328" s="516"/>
      <c r="AI328" s="516"/>
      <c r="AJ328" s="516"/>
      <c r="AK328" s="516"/>
      <c r="AL328" s="516"/>
      <c r="AM328" s="516"/>
      <c r="AN328" s="516"/>
      <c r="AO328" s="516"/>
      <c r="AP328" s="516"/>
      <c r="AQ328" s="516"/>
      <c r="AR328" s="516"/>
      <c r="AS328" s="516"/>
      <c r="AT328" s="516"/>
      <c r="AU328" s="516"/>
      <c r="AV328" s="516"/>
      <c r="AW328" s="516"/>
      <c r="AX328" s="516"/>
      <c r="AY328" s="516"/>
      <c r="AZ328" s="516"/>
      <c r="BA328" s="516"/>
      <c r="BB328" s="516"/>
      <c r="BC328" s="516"/>
      <c r="BD328" s="516"/>
      <c r="BE328" s="516"/>
      <c r="BF328" s="516"/>
      <c r="BG328" s="516"/>
      <c r="BH328" s="516"/>
    </row>
    <row r="329" spans="1:60" s="247" customFormat="1" ht="12.9" customHeight="1" x14ac:dyDescent="0.3">
      <c r="A329" s="543"/>
      <c r="B329" s="686"/>
      <c r="C329" s="687"/>
      <c r="D329" s="808"/>
      <c r="E329" s="543" t="str">
        <f>Stage2!E$83</f>
        <v>Project cash flows inc. DF</v>
      </c>
      <c r="F329" s="543">
        <f>Stage2!F$83</f>
        <v>0</v>
      </c>
      <c r="G329" s="543" t="str">
        <f>Stage2!G$83</f>
        <v>$ mn</v>
      </c>
      <c r="H329" s="543">
        <f>Stage2!H$83</f>
        <v>0</v>
      </c>
      <c r="I329" s="543">
        <f>Stage2!I$83</f>
        <v>22443.58780730822</v>
      </c>
      <c r="J329" s="543">
        <f>Stage2!J$83</f>
        <v>0</v>
      </c>
      <c r="K329" s="543">
        <f>Stage2!K$83</f>
        <v>0</v>
      </c>
      <c r="L329" s="543">
        <f>Stage2!L$83</f>
        <v>0</v>
      </c>
      <c r="M329" s="543">
        <f>Stage2!M$83</f>
        <v>0</v>
      </c>
      <c r="N329" s="543">
        <f>Stage2!N$83</f>
        <v>-42.448319999999995</v>
      </c>
      <c r="O329" s="543">
        <f>Stage2!O$83</f>
        <v>-86.594572799999995</v>
      </c>
      <c r="P329" s="543">
        <f>Stage2!P$83</f>
        <v>-88.326464256000008</v>
      </c>
      <c r="Q329" s="543">
        <f>Stage2!Q$83</f>
        <v>-681.10303117086733</v>
      </c>
      <c r="R329" s="543">
        <f>Stage2!R$83</f>
        <v>-1042.0876376914268</v>
      </c>
      <c r="S329" s="543">
        <f>Stage2!S$83</f>
        <v>-1062.9293904452554</v>
      </c>
      <c r="T329" s="543">
        <f>Stage2!T$83</f>
        <v>-502.18984826078156</v>
      </c>
      <c r="U329" s="543">
        <f>Stage2!U$83</f>
        <v>692.74233893882081</v>
      </c>
      <c r="V329" s="543">
        <f>Stage2!V$83</f>
        <v>706.5971857175972</v>
      </c>
      <c r="W329" s="543">
        <f>Stage2!W$83</f>
        <v>720.7291294319491</v>
      </c>
      <c r="X329" s="543">
        <f>Stage2!X$83</f>
        <v>735.14371202058794</v>
      </c>
      <c r="Y329" s="543">
        <f>Stage2!Y$83</f>
        <v>749.84658626099986</v>
      </c>
      <c r="Z329" s="543">
        <f>Stage2!Z$83</f>
        <v>764.84351798621992</v>
      </c>
      <c r="AA329" s="543">
        <f>Stage2!AA$83</f>
        <v>780.1403883459443</v>
      </c>
      <c r="AB329" s="543">
        <f>Stage2!AB$83</f>
        <v>795.7431961128633</v>
      </c>
      <c r="AC329" s="543">
        <f>Stage2!AC$83</f>
        <v>811.65806003512046</v>
      </c>
      <c r="AD329" s="543">
        <f>Stage2!AD$83</f>
        <v>827.89122123582285</v>
      </c>
      <c r="AE329" s="543">
        <f>Stage2!AE$83</f>
        <v>844.44904566053947</v>
      </c>
      <c r="AF329" s="543">
        <f>Stage2!AF$83</f>
        <v>861.3380265737502</v>
      </c>
      <c r="AG329" s="543">
        <f>Stage2!AG$83</f>
        <v>878.56478710522538</v>
      </c>
      <c r="AH329" s="543">
        <f>Stage2!AH$83</f>
        <v>896.13608284732982</v>
      </c>
      <c r="AI329" s="543">
        <f>Stage2!AI$83</f>
        <v>843.92107401298108</v>
      </c>
      <c r="AJ329" s="543">
        <f>Stage2!AJ$83</f>
        <v>862.22194261970446</v>
      </c>
      <c r="AK329" s="543">
        <f>Stage2!AK$83</f>
        <v>880.93289265584372</v>
      </c>
      <c r="AL329" s="543">
        <f>Stage2!AL$83</f>
        <v>900.06963300509176</v>
      </c>
      <c r="AM329" s="543">
        <f>Stage2!AM$83</f>
        <v>919.65050472021801</v>
      </c>
      <c r="AN329" s="543">
        <f>Stage2!AN$83</f>
        <v>939.69758071493595</v>
      </c>
      <c r="AO329" s="543">
        <f>Stage2!AO$83</f>
        <v>960.23844815836526</v>
      </c>
      <c r="AP329" s="543">
        <f>Stage2!AP$83</f>
        <v>981.3092571733788</v>
      </c>
      <c r="AQ329" s="543">
        <f>Stage2!AQ$83</f>
        <v>1002.9602991084439</v>
      </c>
      <c r="AR329" s="543">
        <f>Stage2!AR$83</f>
        <v>1025.2671434313559</v>
      </c>
      <c r="AS329" s="543">
        <f>Stage2!AS$83</f>
        <v>1048.3556556874346</v>
      </c>
      <c r="AT329" s="543">
        <f>Stage2!AT$83</f>
        <v>1072.46861419314</v>
      </c>
      <c r="AU329" s="543">
        <f>Stage2!AU$83</f>
        <v>1098.19855324423</v>
      </c>
      <c r="AV329" s="543">
        <f>Stage2!AV$83</f>
        <v>1127.8830940444348</v>
      </c>
      <c r="AW329" s="543">
        <f>Stage2!AW$83</f>
        <v>1206.0811807340306</v>
      </c>
      <c r="AX329" s="543">
        <f>Stage2!AX$83</f>
        <v>14.187920156188511</v>
      </c>
      <c r="AY329" s="543">
        <f>Stage2!AY$83</f>
        <v>0</v>
      </c>
      <c r="AZ329" s="543">
        <f>Stage2!AZ$83</f>
        <v>0</v>
      </c>
      <c r="BA329" s="543">
        <f>Stage2!BA$83</f>
        <v>0</v>
      </c>
      <c r="BB329" s="543">
        <f>Stage2!BB$83</f>
        <v>0</v>
      </c>
      <c r="BC329" s="543">
        <f>Stage2!BC$83</f>
        <v>0</v>
      </c>
      <c r="BD329" s="543">
        <f>Stage2!BD$83</f>
        <v>0</v>
      </c>
      <c r="BE329" s="543">
        <f>Stage2!BE$83</f>
        <v>0</v>
      </c>
      <c r="BF329" s="543">
        <f>Stage2!BF$83</f>
        <v>0</v>
      </c>
      <c r="BG329" s="543">
        <f>Stage2!BG$83</f>
        <v>0</v>
      </c>
      <c r="BH329" s="543">
        <f>Stage2!BH$83</f>
        <v>0</v>
      </c>
    </row>
    <row r="330" spans="1:60" s="244" customFormat="1" ht="12.9" customHeight="1" x14ac:dyDescent="0.3">
      <c r="A330" s="488"/>
      <c r="B330" s="797"/>
      <c r="C330" s="798"/>
      <c r="D330" s="488"/>
      <c r="E330" s="619" t="str">
        <f>'Time&amp;Esc'!E$132</f>
        <v>Discount index (nominal) - FID Forward</v>
      </c>
      <c r="F330" s="619">
        <f>'Time&amp;Esc'!F$132</f>
        <v>0</v>
      </c>
      <c r="G330" s="619" t="str">
        <f>'Time&amp;Esc'!G$132</f>
        <v>index</v>
      </c>
      <c r="H330" s="619">
        <f>'Time&amp;Esc'!H$132</f>
        <v>0</v>
      </c>
      <c r="I330" s="619">
        <f>'Time&amp;Esc'!I$132</f>
        <v>0</v>
      </c>
      <c r="J330" s="619">
        <f>'Time&amp;Esc'!J$132</f>
        <v>0</v>
      </c>
      <c r="K330" s="619">
        <f>'Time&amp;Esc'!K$132</f>
        <v>1</v>
      </c>
      <c r="L330" s="619">
        <f>'Time&amp;Esc'!L$132</f>
        <v>1</v>
      </c>
      <c r="M330" s="619">
        <f>'Time&amp;Esc'!M$132</f>
        <v>1</v>
      </c>
      <c r="N330" s="619">
        <f>'Time&amp;Esc'!N$132</f>
        <v>1</v>
      </c>
      <c r="O330" s="619">
        <f>'Time&amp;Esc'!O$132</f>
        <v>1</v>
      </c>
      <c r="P330" s="619">
        <f>'Time&amp;Esc'!P$132</f>
        <v>1</v>
      </c>
      <c r="Q330" s="619">
        <f>'Time&amp;Esc'!Q$132</f>
        <v>1</v>
      </c>
      <c r="R330" s="619">
        <f>'Time&amp;Esc'!R$132</f>
        <v>1.0999999999999999</v>
      </c>
      <c r="S330" s="619">
        <f>'Time&amp;Esc'!S$132</f>
        <v>1.2099999999999997</v>
      </c>
      <c r="T330" s="619">
        <f>'Time&amp;Esc'!T$132</f>
        <v>1.3309999999999995</v>
      </c>
      <c r="U330" s="619">
        <f>'Time&amp;Esc'!U$132</f>
        <v>1.4640999999999993</v>
      </c>
      <c r="V330" s="619">
        <f>'Time&amp;Esc'!V$132</f>
        <v>1.610509999999999</v>
      </c>
      <c r="W330" s="619">
        <f>'Time&amp;Esc'!W$132</f>
        <v>1.7715609999999988</v>
      </c>
      <c r="X330" s="619">
        <f>'Time&amp;Esc'!X$132</f>
        <v>1.9487170999999983</v>
      </c>
      <c r="Y330" s="619">
        <f>'Time&amp;Esc'!Y$132</f>
        <v>2.143588809999998</v>
      </c>
      <c r="Z330" s="619">
        <f>'Time&amp;Esc'!Z$132</f>
        <v>2.3579476909999975</v>
      </c>
      <c r="AA330" s="619">
        <f>'Time&amp;Esc'!AA$132</f>
        <v>2.593742460099997</v>
      </c>
      <c r="AB330" s="619">
        <f>'Time&amp;Esc'!AB$132</f>
        <v>2.8531167061099962</v>
      </c>
      <c r="AC330" s="619">
        <f>'Time&amp;Esc'!AC$132</f>
        <v>3.1384283767209955</v>
      </c>
      <c r="AD330" s="619">
        <f>'Time&amp;Esc'!AD$132</f>
        <v>3.4522712143930945</v>
      </c>
      <c r="AE330" s="619">
        <f>'Time&amp;Esc'!AE$132</f>
        <v>3.7974983358324041</v>
      </c>
      <c r="AF330" s="619">
        <f>'Time&amp;Esc'!AF$132</f>
        <v>4.1772481694156438</v>
      </c>
      <c r="AG330" s="619">
        <f>'Time&amp;Esc'!AG$132</f>
        <v>4.5949729863572077</v>
      </c>
      <c r="AH330" s="619">
        <f>'Time&amp;Esc'!AH$132</f>
        <v>5.0544702849929282</v>
      </c>
      <c r="AI330" s="619">
        <f>'Time&amp;Esc'!AI$132</f>
        <v>5.5599173134922202</v>
      </c>
      <c r="AJ330" s="619">
        <f>'Time&amp;Esc'!AJ$132</f>
        <v>6.115909044841441</v>
      </c>
      <c r="AK330" s="619">
        <f>'Time&amp;Esc'!AK$132</f>
        <v>6.7274999493255843</v>
      </c>
      <c r="AL330" s="619">
        <f>'Time&amp;Esc'!AL$132</f>
        <v>7.4002499442581424</v>
      </c>
      <c r="AM330" s="619">
        <f>'Time&amp;Esc'!AM$132</f>
        <v>8.1402749386839552</v>
      </c>
      <c r="AN330" s="619">
        <f>'Time&amp;Esc'!AN$132</f>
        <v>8.9543024325523497</v>
      </c>
      <c r="AO330" s="619">
        <f>'Time&amp;Esc'!AO$132</f>
        <v>9.8497326758075836</v>
      </c>
      <c r="AP330" s="619">
        <f>'Time&amp;Esc'!AP$132</f>
        <v>10.834705943388341</v>
      </c>
      <c r="AQ330" s="619">
        <f>'Time&amp;Esc'!AQ$132</f>
        <v>11.918176537727174</v>
      </c>
      <c r="AR330" s="619">
        <f>'Time&amp;Esc'!AR$132</f>
        <v>13.10999419149989</v>
      </c>
      <c r="AS330" s="619">
        <f>'Time&amp;Esc'!AS$132</f>
        <v>14.420993610649877</v>
      </c>
      <c r="AT330" s="619">
        <f>'Time&amp;Esc'!AT$132</f>
        <v>15.863092971714861</v>
      </c>
      <c r="AU330" s="619">
        <f>'Time&amp;Esc'!AU$132</f>
        <v>17.449402268886349</v>
      </c>
      <c r="AV330" s="619">
        <f>'Time&amp;Esc'!AV$132</f>
        <v>19.194342495774979</v>
      </c>
      <c r="AW330" s="619">
        <f>'Time&amp;Esc'!AW$132</f>
        <v>21.113776745352475</v>
      </c>
      <c r="AX330" s="619">
        <f>'Time&amp;Esc'!AX$132</f>
        <v>23.225154419887719</v>
      </c>
      <c r="AY330" s="619">
        <f>'Time&amp;Esc'!AY$132</f>
        <v>25.547669861876489</v>
      </c>
      <c r="AZ330" s="619">
        <f>'Time&amp;Esc'!AZ$132</f>
        <v>28.102436848064134</v>
      </c>
      <c r="BA330" s="619">
        <f>'Time&amp;Esc'!BA$132</f>
        <v>30.912680532870542</v>
      </c>
      <c r="BB330" s="619">
        <f>'Time&amp;Esc'!BB$132</f>
        <v>34.003948586157591</v>
      </c>
      <c r="BC330" s="619">
        <f>'Time&amp;Esc'!BC$132</f>
        <v>37.404343444773353</v>
      </c>
      <c r="BD330" s="619">
        <f>'Time&amp;Esc'!BD$132</f>
        <v>41.144777789250675</v>
      </c>
      <c r="BE330" s="619">
        <f>'Time&amp;Esc'!BE$132</f>
        <v>45.259255568175739</v>
      </c>
      <c r="BF330" s="619">
        <f>'Time&amp;Esc'!BF$132</f>
        <v>49.785181124993308</v>
      </c>
      <c r="BG330" s="619">
        <f>'Time&amp;Esc'!BG$132</f>
        <v>54.763699237492638</v>
      </c>
      <c r="BH330" s="619">
        <f>'Time&amp;Esc'!BH$132</f>
        <v>60.240069161241891</v>
      </c>
    </row>
    <row r="331" spans="1:60" s="242" customFormat="1" ht="12.9" customHeight="1" x14ac:dyDescent="0.3">
      <c r="A331" s="516"/>
      <c r="B331" s="679"/>
      <c r="C331" s="685"/>
      <c r="D331" s="615"/>
      <c r="E331" s="543" t="str">
        <f>'Time&amp;Esc'!E$82</f>
        <v>FID point forward</v>
      </c>
      <c r="F331" s="543">
        <f>'Time&amp;Esc'!F$82</f>
        <v>0</v>
      </c>
      <c r="G331" s="543" t="str">
        <f>'Time&amp;Esc'!G$82</f>
        <v>flag</v>
      </c>
      <c r="H331" s="543">
        <f>'Time&amp;Esc'!H$82</f>
        <v>0</v>
      </c>
      <c r="I331" s="543">
        <f>'Time&amp;Esc'!I$82</f>
        <v>34</v>
      </c>
      <c r="J331" s="543">
        <f>'Time&amp;Esc'!J$82</f>
        <v>0</v>
      </c>
      <c r="K331" s="543">
        <f>'Time&amp;Esc'!K$82</f>
        <v>0</v>
      </c>
      <c r="L331" s="543">
        <f>'Time&amp;Esc'!L$82</f>
        <v>0</v>
      </c>
      <c r="M331" s="543">
        <f>'Time&amp;Esc'!M$82</f>
        <v>0</v>
      </c>
      <c r="N331" s="543">
        <f>'Time&amp;Esc'!N$82</f>
        <v>0</v>
      </c>
      <c r="O331" s="543">
        <f>'Time&amp;Esc'!O$82</f>
        <v>0</v>
      </c>
      <c r="P331" s="543">
        <f>'Time&amp;Esc'!P$82</f>
        <v>0</v>
      </c>
      <c r="Q331" s="543">
        <f>'Time&amp;Esc'!Q$82</f>
        <v>1</v>
      </c>
      <c r="R331" s="543">
        <f>'Time&amp;Esc'!R$82</f>
        <v>1</v>
      </c>
      <c r="S331" s="543">
        <f>'Time&amp;Esc'!S$82</f>
        <v>1</v>
      </c>
      <c r="T331" s="543">
        <f>'Time&amp;Esc'!T$82</f>
        <v>1</v>
      </c>
      <c r="U331" s="543">
        <f>'Time&amp;Esc'!U$82</f>
        <v>1</v>
      </c>
      <c r="V331" s="543">
        <f>'Time&amp;Esc'!V$82</f>
        <v>1</v>
      </c>
      <c r="W331" s="543">
        <f>'Time&amp;Esc'!W$82</f>
        <v>1</v>
      </c>
      <c r="X331" s="543">
        <f>'Time&amp;Esc'!X$82</f>
        <v>1</v>
      </c>
      <c r="Y331" s="543">
        <f>'Time&amp;Esc'!Y$82</f>
        <v>1</v>
      </c>
      <c r="Z331" s="543">
        <f>'Time&amp;Esc'!Z$82</f>
        <v>1</v>
      </c>
      <c r="AA331" s="543">
        <f>'Time&amp;Esc'!AA$82</f>
        <v>1</v>
      </c>
      <c r="AB331" s="543">
        <f>'Time&amp;Esc'!AB$82</f>
        <v>1</v>
      </c>
      <c r="AC331" s="543">
        <f>'Time&amp;Esc'!AC$82</f>
        <v>1</v>
      </c>
      <c r="AD331" s="543">
        <f>'Time&amp;Esc'!AD$82</f>
        <v>1</v>
      </c>
      <c r="AE331" s="543">
        <f>'Time&amp;Esc'!AE$82</f>
        <v>1</v>
      </c>
      <c r="AF331" s="543">
        <f>'Time&amp;Esc'!AF$82</f>
        <v>1</v>
      </c>
      <c r="AG331" s="543">
        <f>'Time&amp;Esc'!AG$82</f>
        <v>1</v>
      </c>
      <c r="AH331" s="543">
        <f>'Time&amp;Esc'!AH$82</f>
        <v>1</v>
      </c>
      <c r="AI331" s="543">
        <f>'Time&amp;Esc'!AI$82</f>
        <v>1</v>
      </c>
      <c r="AJ331" s="543">
        <f>'Time&amp;Esc'!AJ$82</f>
        <v>1</v>
      </c>
      <c r="AK331" s="543">
        <f>'Time&amp;Esc'!AK$82</f>
        <v>1</v>
      </c>
      <c r="AL331" s="543">
        <f>'Time&amp;Esc'!AL$82</f>
        <v>1</v>
      </c>
      <c r="AM331" s="543">
        <f>'Time&amp;Esc'!AM$82</f>
        <v>1</v>
      </c>
      <c r="AN331" s="543">
        <f>'Time&amp;Esc'!AN$82</f>
        <v>1</v>
      </c>
      <c r="AO331" s="543">
        <f>'Time&amp;Esc'!AO$82</f>
        <v>1</v>
      </c>
      <c r="AP331" s="543">
        <f>'Time&amp;Esc'!AP$82</f>
        <v>1</v>
      </c>
      <c r="AQ331" s="543">
        <f>'Time&amp;Esc'!AQ$82</f>
        <v>1</v>
      </c>
      <c r="AR331" s="543">
        <f>'Time&amp;Esc'!AR$82</f>
        <v>1</v>
      </c>
      <c r="AS331" s="543">
        <f>'Time&amp;Esc'!AS$82</f>
        <v>1</v>
      </c>
      <c r="AT331" s="543">
        <f>'Time&amp;Esc'!AT$82</f>
        <v>1</v>
      </c>
      <c r="AU331" s="543">
        <f>'Time&amp;Esc'!AU$82</f>
        <v>1</v>
      </c>
      <c r="AV331" s="543">
        <f>'Time&amp;Esc'!AV$82</f>
        <v>1</v>
      </c>
      <c r="AW331" s="543">
        <f>'Time&amp;Esc'!AW$82</f>
        <v>1</v>
      </c>
      <c r="AX331" s="543">
        <f>'Time&amp;Esc'!AX$82</f>
        <v>1</v>
      </c>
      <c r="AY331" s="543">
        <f>'Time&amp;Esc'!AY$82</f>
        <v>0</v>
      </c>
      <c r="AZ331" s="543">
        <f>'Time&amp;Esc'!AZ$82</f>
        <v>0</v>
      </c>
      <c r="BA331" s="543">
        <f>'Time&amp;Esc'!BA$82</f>
        <v>0</v>
      </c>
      <c r="BB331" s="543">
        <f>'Time&amp;Esc'!BB$82</f>
        <v>0</v>
      </c>
      <c r="BC331" s="543">
        <f>'Time&amp;Esc'!BC$82</f>
        <v>0</v>
      </c>
      <c r="BD331" s="543">
        <f>'Time&amp;Esc'!BD$82</f>
        <v>0</v>
      </c>
      <c r="BE331" s="543">
        <f>'Time&amp;Esc'!BE$82</f>
        <v>0</v>
      </c>
      <c r="BF331" s="543">
        <f>'Time&amp;Esc'!BF$82</f>
        <v>0</v>
      </c>
      <c r="BG331" s="543">
        <f>'Time&amp;Esc'!BG$82</f>
        <v>0</v>
      </c>
      <c r="BH331" s="543">
        <f>'Time&amp;Esc'!BH$82</f>
        <v>0</v>
      </c>
    </row>
    <row r="332" spans="1:60" s="242" customFormat="1" ht="12.9" customHeight="1" x14ac:dyDescent="0.3">
      <c r="A332" s="343"/>
      <c r="B332" s="471"/>
      <c r="C332" s="561"/>
      <c r="D332" s="627"/>
      <c r="E332" s="343" t="str">
        <f xml:space="preserve"> E329 &amp; DISC_LAB &amp; ", " &amp; D328</f>
        <v>Project cash flows inc. DF NPV 10.00, FID Forward</v>
      </c>
      <c r="F332" s="343"/>
      <c r="G332" s="343" t="str">
        <f xml:space="preserve"> G329 &amp; DISC_LAB</f>
        <v>$ mn NPV 10.00</v>
      </c>
      <c r="H332" s="343"/>
      <c r="I332" s="343">
        <f xml:space="preserve"> SUM(K332:BH332)</f>
        <v>2794.5236436751557</v>
      </c>
      <c r="J332" s="343"/>
      <c r="K332" s="343">
        <f t="shared" ref="K332:AP332" si="97" xml:space="preserve"> K329 / K330 * K331</f>
        <v>0</v>
      </c>
      <c r="L332" s="343">
        <f t="shared" si="97"/>
        <v>0</v>
      </c>
      <c r="M332" s="343">
        <f t="shared" si="97"/>
        <v>0</v>
      </c>
      <c r="N332" s="343">
        <f t="shared" si="97"/>
        <v>0</v>
      </c>
      <c r="O332" s="343">
        <f t="shared" si="97"/>
        <v>0</v>
      </c>
      <c r="P332" s="343">
        <f t="shared" si="97"/>
        <v>0</v>
      </c>
      <c r="Q332" s="343">
        <f t="shared" si="97"/>
        <v>-681.10303117086733</v>
      </c>
      <c r="R332" s="343">
        <f t="shared" si="97"/>
        <v>-947.35239790129719</v>
      </c>
      <c r="S332" s="343">
        <f t="shared" si="97"/>
        <v>-878.45404169029393</v>
      </c>
      <c r="T332" s="343">
        <f t="shared" si="97"/>
        <v>-377.30266586084281</v>
      </c>
      <c r="U332" s="343">
        <f t="shared" si="97"/>
        <v>473.15233859628518</v>
      </c>
      <c r="V332" s="343">
        <f t="shared" si="97"/>
        <v>438.74125942564632</v>
      </c>
      <c r="W332" s="343">
        <f t="shared" si="97"/>
        <v>406.8328041946902</v>
      </c>
      <c r="X332" s="343">
        <f t="shared" si="97"/>
        <v>377.24496388962183</v>
      </c>
      <c r="Y332" s="343">
        <f t="shared" si="97"/>
        <v>349.80896651583123</v>
      </c>
      <c r="Z332" s="343">
        <f t="shared" si="97"/>
        <v>324.36831440558905</v>
      </c>
      <c r="AA332" s="343">
        <f t="shared" si="97"/>
        <v>300.77789153972805</v>
      </c>
      <c r="AB332" s="343">
        <f t="shared" si="97"/>
        <v>278.90313579138427</v>
      </c>
      <c r="AC332" s="343">
        <f t="shared" si="97"/>
        <v>258.61927137019268</v>
      </c>
      <c r="AD332" s="343">
        <f t="shared" si="97"/>
        <v>239.81059708872417</v>
      </c>
      <c r="AE332" s="343">
        <f t="shared" si="97"/>
        <v>222.36982639136244</v>
      </c>
      <c r="AF332" s="343">
        <f t="shared" si="97"/>
        <v>206.19747538108155</v>
      </c>
      <c r="AG332" s="343">
        <f t="shared" si="97"/>
        <v>191.20129535336659</v>
      </c>
      <c r="AH332" s="343">
        <f t="shared" si="97"/>
        <v>177.29574660039447</v>
      </c>
      <c r="AI332" s="343">
        <f t="shared" si="97"/>
        <v>151.78662315085919</v>
      </c>
      <c r="AJ332" s="343">
        <f t="shared" si="97"/>
        <v>140.98017748432002</v>
      </c>
      <c r="AK332" s="343">
        <f t="shared" si="97"/>
        <v>130.94506121016843</v>
      </c>
      <c r="AL332" s="343">
        <f t="shared" si="97"/>
        <v>121.62692338566973</v>
      </c>
      <c r="AM332" s="343">
        <f t="shared" si="97"/>
        <v>112.97536159987474</v>
      </c>
      <c r="AN332" s="343">
        <f t="shared" si="97"/>
        <v>104.94369469795571</v>
      </c>
      <c r="AO332" s="343">
        <f t="shared" si="97"/>
        <v>97.488782666848863</v>
      </c>
      <c r="AP332" s="343">
        <f t="shared" si="97"/>
        <v>90.570917411210672</v>
      </c>
      <c r="AQ332" s="343">
        <f t="shared" ref="AQ332:BH332" si="98" xml:space="preserve"> AQ329 / AQ330 * AQ331</f>
        <v>84.153838125619089</v>
      </c>
      <c r="AR332" s="343">
        <f t="shared" si="98"/>
        <v>78.205003637309545</v>
      </c>
      <c r="AS332" s="343">
        <f t="shared" si="98"/>
        <v>72.69649262677892</v>
      </c>
      <c r="AT332" s="343">
        <f t="shared" si="98"/>
        <v>67.607787214349401</v>
      </c>
      <c r="AU332" s="343">
        <f t="shared" si="98"/>
        <v>62.936170323862839</v>
      </c>
      <c r="AV332" s="343">
        <f t="shared" si="98"/>
        <v>58.761225829574634</v>
      </c>
      <c r="AW332" s="343">
        <f t="shared" si="98"/>
        <v>57.122948455894367</v>
      </c>
      <c r="AX332" s="343">
        <f t="shared" si="98"/>
        <v>0.61088593426269677</v>
      </c>
      <c r="AY332" s="343">
        <f t="shared" si="98"/>
        <v>0</v>
      </c>
      <c r="AZ332" s="343">
        <f t="shared" si="98"/>
        <v>0</v>
      </c>
      <c r="BA332" s="343">
        <f t="shared" si="98"/>
        <v>0</v>
      </c>
      <c r="BB332" s="343">
        <f t="shared" si="98"/>
        <v>0</v>
      </c>
      <c r="BC332" s="343">
        <f t="shared" si="98"/>
        <v>0</v>
      </c>
      <c r="BD332" s="343">
        <f t="shared" si="98"/>
        <v>0</v>
      </c>
      <c r="BE332" s="343">
        <f t="shared" si="98"/>
        <v>0</v>
      </c>
      <c r="BF332" s="343">
        <f t="shared" si="98"/>
        <v>0</v>
      </c>
      <c r="BG332" s="343">
        <f t="shared" si="98"/>
        <v>0</v>
      </c>
      <c r="BH332" s="343">
        <f t="shared" si="98"/>
        <v>0</v>
      </c>
    </row>
    <row r="333" spans="1:60" s="242" customFormat="1" ht="12.9" customHeight="1" x14ac:dyDescent="0.3">
      <c r="A333" s="343"/>
      <c r="B333" s="471"/>
      <c r="C333" s="561"/>
      <c r="D333" s="627"/>
      <c r="E333" s="568" t="str">
        <f xml:space="preserve"> "Total " &amp; E332</f>
        <v>Total Project cash flows inc. DF NPV 10.00, FID Forward</v>
      </c>
      <c r="F333" s="568">
        <f xml:space="preserve"> SUM(K332:BH332)</f>
        <v>2794.5236436751557</v>
      </c>
      <c r="G333" s="568" t="str">
        <f>G332</f>
        <v>$ mn NPV 10.00</v>
      </c>
      <c r="H333" s="343"/>
      <c r="I333" s="343"/>
      <c r="J333" s="343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343"/>
      <c r="X333" s="343"/>
      <c r="Y333" s="343"/>
      <c r="Z333" s="343"/>
      <c r="AA333" s="343"/>
      <c r="AB333" s="343"/>
      <c r="AC333" s="343"/>
      <c r="AD333" s="343"/>
      <c r="AE333" s="343"/>
      <c r="AF333" s="343"/>
      <c r="AG333" s="343"/>
      <c r="AH333" s="343"/>
      <c r="AI333" s="343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43"/>
      <c r="AV333" s="343"/>
      <c r="AW333" s="343"/>
      <c r="AX333" s="343"/>
      <c r="AY333" s="343"/>
      <c r="AZ333" s="343"/>
      <c r="BA333" s="343"/>
      <c r="BB333" s="343"/>
      <c r="BC333" s="343"/>
      <c r="BD333" s="343"/>
      <c r="BE333" s="343"/>
      <c r="BF333" s="343"/>
      <c r="BG333" s="343"/>
      <c r="BH333" s="343"/>
    </row>
    <row r="334" spans="1:60" s="242" customFormat="1" ht="12.75" customHeight="1" x14ac:dyDescent="0.3">
      <c r="A334" s="516"/>
      <c r="B334" s="472"/>
      <c r="C334" s="473"/>
      <c r="D334" s="516"/>
      <c r="E334" s="516"/>
      <c r="F334" s="516"/>
      <c r="G334" s="516"/>
      <c r="H334" s="516"/>
      <c r="I334" s="516"/>
      <c r="J334" s="516"/>
      <c r="K334" s="516"/>
      <c r="L334" s="516"/>
      <c r="M334" s="516"/>
      <c r="N334" s="516"/>
      <c r="O334" s="516"/>
      <c r="P334" s="516"/>
      <c r="Q334" s="516"/>
      <c r="R334" s="516"/>
      <c r="S334" s="516"/>
      <c r="T334" s="516"/>
      <c r="U334" s="516"/>
      <c r="V334" s="516"/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516"/>
      <c r="AL334" s="516"/>
      <c r="AM334" s="516"/>
      <c r="AN334" s="516"/>
      <c r="AO334" s="516"/>
      <c r="AP334" s="516"/>
      <c r="AQ334" s="516"/>
      <c r="AR334" s="516"/>
      <c r="AS334" s="516"/>
      <c r="AT334" s="516"/>
      <c r="AU334" s="516"/>
      <c r="AV334" s="516"/>
      <c r="AW334" s="516"/>
      <c r="AX334" s="516"/>
      <c r="AY334" s="516"/>
      <c r="AZ334" s="516"/>
      <c r="BA334" s="516"/>
      <c r="BB334" s="516"/>
      <c r="BC334" s="516"/>
      <c r="BD334" s="516"/>
      <c r="BE334" s="516"/>
      <c r="BF334" s="516"/>
      <c r="BG334" s="516"/>
      <c r="BH334" s="516"/>
    </row>
    <row r="335" spans="1:60" s="242" customFormat="1" ht="12.75" customHeight="1" x14ac:dyDescent="0.3">
      <c r="A335" s="516"/>
      <c r="B335" s="472"/>
      <c r="C335" s="473" t="s">
        <v>697</v>
      </c>
      <c r="D335" s="516"/>
      <c r="E335" s="516"/>
      <c r="F335" s="516"/>
      <c r="G335" s="516"/>
      <c r="H335" s="516"/>
      <c r="I335" s="516"/>
      <c r="J335" s="516"/>
      <c r="K335" s="516"/>
      <c r="L335" s="516"/>
      <c r="M335" s="516"/>
      <c r="N335" s="516"/>
      <c r="O335" s="516"/>
      <c r="P335" s="516"/>
      <c r="Q335" s="516"/>
      <c r="R335" s="516"/>
      <c r="S335" s="516"/>
      <c r="T335" s="516"/>
      <c r="U335" s="516"/>
      <c r="V335" s="516"/>
      <c r="W335" s="516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516"/>
      <c r="AL335" s="516"/>
      <c r="AM335" s="516"/>
      <c r="AN335" s="516"/>
      <c r="AO335" s="516"/>
      <c r="AP335" s="516"/>
      <c r="AQ335" s="516"/>
      <c r="AR335" s="516"/>
      <c r="AS335" s="516"/>
      <c r="AT335" s="516"/>
      <c r="AU335" s="516"/>
      <c r="AV335" s="516"/>
      <c r="AW335" s="516"/>
      <c r="AX335" s="516"/>
      <c r="AY335" s="516"/>
      <c r="AZ335" s="516"/>
      <c r="BA335" s="516"/>
      <c r="BB335" s="516"/>
      <c r="BC335" s="516"/>
      <c r="BD335" s="516"/>
      <c r="BE335" s="516"/>
      <c r="BF335" s="516"/>
      <c r="BG335" s="516"/>
      <c r="BH335" s="516"/>
    </row>
    <row r="336" spans="1:60" s="242" customFormat="1" ht="12.75" customHeight="1" x14ac:dyDescent="0.3">
      <c r="A336" s="516"/>
      <c r="B336" s="472"/>
      <c r="C336" s="473"/>
      <c r="D336" s="516" t="s">
        <v>127</v>
      </c>
      <c r="E336" s="516"/>
      <c r="F336" s="516"/>
      <c r="G336" s="516"/>
      <c r="H336" s="516"/>
      <c r="I336" s="516"/>
      <c r="J336" s="516"/>
      <c r="K336" s="516"/>
      <c r="L336" s="516"/>
      <c r="M336" s="516"/>
      <c r="N336" s="516"/>
      <c r="O336" s="516"/>
      <c r="P336" s="516"/>
      <c r="Q336" s="516"/>
      <c r="R336" s="516"/>
      <c r="S336" s="516"/>
      <c r="T336" s="516"/>
      <c r="U336" s="516"/>
      <c r="V336" s="516"/>
      <c r="W336" s="516"/>
      <c r="X336" s="516"/>
      <c r="Y336" s="516"/>
      <c r="Z336" s="516"/>
      <c r="AA336" s="516"/>
      <c r="AB336" s="516"/>
      <c r="AC336" s="516"/>
      <c r="AD336" s="516"/>
      <c r="AE336" s="516"/>
      <c r="AF336" s="516"/>
      <c r="AG336" s="516"/>
      <c r="AH336" s="516"/>
      <c r="AI336" s="516"/>
      <c r="AJ336" s="516"/>
      <c r="AK336" s="516"/>
      <c r="AL336" s="516"/>
      <c r="AM336" s="516"/>
      <c r="AN336" s="516"/>
      <c r="AO336" s="516"/>
      <c r="AP336" s="516"/>
      <c r="AQ336" s="516"/>
      <c r="AR336" s="516"/>
      <c r="AS336" s="516"/>
      <c r="AT336" s="516"/>
      <c r="AU336" s="516"/>
      <c r="AV336" s="516"/>
      <c r="AW336" s="516"/>
      <c r="AX336" s="516"/>
      <c r="AY336" s="516"/>
      <c r="AZ336" s="516"/>
      <c r="BA336" s="516"/>
      <c r="BB336" s="516"/>
      <c r="BC336" s="516"/>
      <c r="BD336" s="516"/>
      <c r="BE336" s="516"/>
      <c r="BF336" s="516"/>
      <c r="BG336" s="516"/>
      <c r="BH336" s="516"/>
    </row>
    <row r="337" spans="1:60" s="242" customFormat="1" ht="12.75" customHeight="1" x14ac:dyDescent="0.3">
      <c r="A337" s="516"/>
      <c r="B337" s="472"/>
      <c r="C337" s="473"/>
      <c r="D337" s="516"/>
      <c r="E337" s="516" t="str">
        <f xml:space="preserve"> E$326</f>
        <v>Total Project cash flows inc. DF NPV 10.00, Full cycle</v>
      </c>
      <c r="F337" s="516">
        <f xml:space="preserve"> F$326</f>
        <v>1431.5546492531491</v>
      </c>
      <c r="G337" s="516" t="str">
        <f xml:space="preserve"> G$326</f>
        <v>$ mn NPV 10.00</v>
      </c>
      <c r="H337" s="516"/>
      <c r="I337" s="516"/>
      <c r="J337" s="516"/>
      <c r="K337" s="516"/>
      <c r="L337" s="516"/>
      <c r="M337" s="516"/>
      <c r="N337" s="516"/>
      <c r="O337" s="516"/>
      <c r="P337" s="516"/>
      <c r="Q337" s="516"/>
      <c r="R337" s="516"/>
      <c r="S337" s="516"/>
      <c r="T337" s="516"/>
      <c r="U337" s="516"/>
      <c r="V337" s="516"/>
      <c r="W337" s="516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516"/>
      <c r="AL337" s="516"/>
      <c r="AM337" s="516"/>
      <c r="AN337" s="516"/>
      <c r="AO337" s="516"/>
      <c r="AP337" s="516"/>
      <c r="AQ337" s="516"/>
      <c r="AR337" s="516"/>
      <c r="AS337" s="516"/>
      <c r="AT337" s="516"/>
      <c r="AU337" s="516"/>
      <c r="AV337" s="516"/>
      <c r="AW337" s="516"/>
      <c r="AX337" s="516"/>
      <c r="AY337" s="516"/>
      <c r="AZ337" s="516"/>
      <c r="BA337" s="516"/>
      <c r="BB337" s="516"/>
      <c r="BC337" s="516"/>
      <c r="BD337" s="516"/>
      <c r="BE337" s="516"/>
      <c r="BF337" s="516"/>
      <c r="BG337" s="516"/>
      <c r="BH337" s="516"/>
    </row>
    <row r="338" spans="1:60" s="242" customFormat="1" ht="12.75" customHeight="1" x14ac:dyDescent="0.3">
      <c r="A338" s="516"/>
      <c r="B338" s="472"/>
      <c r="C338" s="473"/>
      <c r="D338" s="516"/>
      <c r="E338" s="516" t="str">
        <f xml:space="preserve"> E$298</f>
        <v>Total Govt. revenue  - pre EMV test NPV 10.00, Full cycle</v>
      </c>
      <c r="F338" s="516">
        <f ca="1" xml:space="preserve"> F$298</f>
        <v>1121.9830881816004</v>
      </c>
      <c r="G338" s="516" t="str">
        <f xml:space="preserve"> G$298</f>
        <v>$ mn NPV 10.00</v>
      </c>
      <c r="H338" s="516"/>
      <c r="I338" s="516"/>
      <c r="J338" s="516"/>
      <c r="K338" s="516"/>
      <c r="L338" s="516"/>
      <c r="M338" s="516"/>
      <c r="N338" s="516"/>
      <c r="O338" s="516"/>
      <c r="P338" s="516"/>
      <c r="Q338" s="516"/>
      <c r="R338" s="516"/>
      <c r="S338" s="516"/>
      <c r="T338" s="516"/>
      <c r="U338" s="516"/>
      <c r="V338" s="516"/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516"/>
      <c r="AJ338" s="516"/>
      <c r="AK338" s="516"/>
      <c r="AL338" s="516"/>
      <c r="AM338" s="516"/>
      <c r="AN338" s="516"/>
      <c r="AO338" s="516"/>
      <c r="AP338" s="516"/>
      <c r="AQ338" s="516"/>
      <c r="AR338" s="516"/>
      <c r="AS338" s="516"/>
      <c r="AT338" s="516"/>
      <c r="AU338" s="516"/>
      <c r="AV338" s="516"/>
      <c r="AW338" s="516"/>
      <c r="AX338" s="516"/>
      <c r="AY338" s="516"/>
      <c r="AZ338" s="516"/>
      <c r="BA338" s="516"/>
      <c r="BB338" s="516"/>
      <c r="BC338" s="516"/>
      <c r="BD338" s="516"/>
      <c r="BE338" s="516"/>
      <c r="BF338" s="516"/>
      <c r="BG338" s="516"/>
      <c r="BH338" s="516"/>
    </row>
    <row r="339" spans="1:60" s="242" customFormat="1" ht="12.75" customHeight="1" x14ac:dyDescent="0.3">
      <c r="A339" s="516"/>
      <c r="B339" s="472"/>
      <c r="C339" s="473"/>
      <c r="D339" s="516"/>
      <c r="E339" s="516" t="str">
        <f xml:space="preserve"> E$312</f>
        <v>Total Cash flow - Contractor NPV 10.00, Full cycle</v>
      </c>
      <c r="F339" s="516">
        <f ca="1" xml:space="preserve"> F$312</f>
        <v>309.57156107154907</v>
      </c>
      <c r="G339" s="516" t="str">
        <f xml:space="preserve"> G$312</f>
        <v>$ mn NPV 10.00</v>
      </c>
      <c r="H339" s="516"/>
      <c r="I339" s="516"/>
      <c r="J339" s="516"/>
      <c r="K339" s="516"/>
      <c r="L339" s="516"/>
      <c r="M339" s="516"/>
      <c r="N339" s="516"/>
      <c r="O339" s="516"/>
      <c r="P339" s="516"/>
      <c r="Q339" s="516"/>
      <c r="R339" s="516"/>
      <c r="S339" s="516"/>
      <c r="T339" s="516"/>
      <c r="U339" s="516"/>
      <c r="V339" s="516"/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516"/>
      <c r="AK339" s="516"/>
      <c r="AL339" s="516"/>
      <c r="AM339" s="516"/>
      <c r="AN339" s="516"/>
      <c r="AO339" s="516"/>
      <c r="AP339" s="516"/>
      <c r="AQ339" s="516"/>
      <c r="AR339" s="516"/>
      <c r="AS339" s="516"/>
      <c r="AT339" s="516"/>
      <c r="AU339" s="516"/>
      <c r="AV339" s="516"/>
      <c r="AW339" s="516"/>
      <c r="AX339" s="516"/>
      <c r="AY339" s="516"/>
      <c r="AZ339" s="516"/>
      <c r="BA339" s="516"/>
      <c r="BB339" s="516"/>
      <c r="BC339" s="516"/>
      <c r="BD339" s="516"/>
      <c r="BE339" s="516"/>
      <c r="BF339" s="516"/>
      <c r="BG339" s="516"/>
      <c r="BH339" s="516"/>
    </row>
    <row r="340" spans="1:60" s="242" customFormat="1" ht="12.75" customHeight="1" x14ac:dyDescent="0.3">
      <c r="A340" s="516"/>
      <c r="B340" s="472"/>
      <c r="C340" s="473"/>
      <c r="D340" s="516"/>
      <c r="E340" s="516" t="s">
        <v>740</v>
      </c>
      <c r="F340" s="516">
        <f ca="1" xml:space="preserve"> F337 - F338 - F339</f>
        <v>0</v>
      </c>
      <c r="G340" s="516" t="s">
        <v>148</v>
      </c>
      <c r="H340" s="516"/>
      <c r="I340" s="516"/>
      <c r="J340" s="516"/>
      <c r="K340" s="516"/>
      <c r="L340" s="516"/>
      <c r="M340" s="516"/>
      <c r="N340" s="516"/>
      <c r="O340" s="516"/>
      <c r="P340" s="516"/>
      <c r="Q340" s="516"/>
      <c r="R340" s="516"/>
      <c r="S340" s="516"/>
      <c r="T340" s="516"/>
      <c r="U340" s="516"/>
      <c r="V340" s="516"/>
      <c r="W340" s="516"/>
      <c r="X340" s="516"/>
      <c r="Y340" s="516"/>
      <c r="Z340" s="516"/>
      <c r="AA340" s="516"/>
      <c r="AB340" s="516"/>
      <c r="AC340" s="516"/>
      <c r="AD340" s="516"/>
      <c r="AE340" s="516"/>
      <c r="AF340" s="516"/>
      <c r="AG340" s="516"/>
      <c r="AH340" s="516"/>
      <c r="AI340" s="516"/>
      <c r="AJ340" s="516"/>
      <c r="AK340" s="516"/>
      <c r="AL340" s="516"/>
      <c r="AM340" s="516"/>
      <c r="AN340" s="516"/>
      <c r="AO340" s="516"/>
      <c r="AP340" s="516"/>
      <c r="AQ340" s="516"/>
      <c r="AR340" s="516"/>
      <c r="AS340" s="516"/>
      <c r="AT340" s="516"/>
      <c r="AU340" s="516"/>
      <c r="AV340" s="516"/>
      <c r="AW340" s="516"/>
      <c r="AX340" s="516"/>
      <c r="AY340" s="516"/>
      <c r="AZ340" s="516"/>
      <c r="BA340" s="516"/>
      <c r="BB340" s="516"/>
      <c r="BC340" s="516"/>
      <c r="BD340" s="516"/>
      <c r="BE340" s="516"/>
      <c r="BF340" s="516"/>
      <c r="BG340" s="516"/>
      <c r="BH340" s="516"/>
    </row>
    <row r="341" spans="1:60" s="242" customFormat="1" ht="12.75" customHeight="1" x14ac:dyDescent="0.3">
      <c r="A341" s="516"/>
      <c r="B341" s="472"/>
      <c r="C341" s="473"/>
      <c r="D341" s="516"/>
      <c r="E341" s="516" t="str">
        <f xml:space="preserve"> "Check - project cash flow" &amp; DISC_LAB &amp; ", " &amp; D336</f>
        <v>Check - project cash flow NPV 10.00, Full cycle</v>
      </c>
      <c r="F341" s="611">
        <f ca="1" xml:space="preserve"> IF( ABS(F340) &gt; CHK_TOL, 1, 0)</f>
        <v>0</v>
      </c>
      <c r="G341" s="516" t="s">
        <v>148</v>
      </c>
      <c r="H341" s="516"/>
      <c r="I341" s="516"/>
      <c r="J341" s="516"/>
      <c r="K341" s="516"/>
      <c r="L341" s="516"/>
      <c r="M341" s="516"/>
      <c r="N341" s="516"/>
      <c r="O341" s="516"/>
      <c r="P341" s="516"/>
      <c r="Q341" s="516"/>
      <c r="R341" s="516"/>
      <c r="S341" s="516"/>
      <c r="T341" s="516"/>
      <c r="U341" s="516"/>
      <c r="V341" s="516"/>
      <c r="W341" s="516"/>
      <c r="X341" s="516"/>
      <c r="Y341" s="516"/>
      <c r="Z341" s="516"/>
      <c r="AA341" s="516"/>
      <c r="AB341" s="516"/>
      <c r="AC341" s="516"/>
      <c r="AD341" s="516"/>
      <c r="AE341" s="516"/>
      <c r="AF341" s="516"/>
      <c r="AG341" s="516"/>
      <c r="AH341" s="516"/>
      <c r="AI341" s="516"/>
      <c r="AJ341" s="516"/>
      <c r="AK341" s="516"/>
      <c r="AL341" s="516"/>
      <c r="AM341" s="516"/>
      <c r="AN341" s="516"/>
      <c r="AO341" s="516"/>
      <c r="AP341" s="516"/>
      <c r="AQ341" s="516"/>
      <c r="AR341" s="516"/>
      <c r="AS341" s="516"/>
      <c r="AT341" s="516"/>
      <c r="AU341" s="516"/>
      <c r="AV341" s="516"/>
      <c r="AW341" s="516"/>
      <c r="AX341" s="516"/>
      <c r="AY341" s="516"/>
      <c r="AZ341" s="516"/>
      <c r="BA341" s="516"/>
      <c r="BB341" s="516"/>
      <c r="BC341" s="516"/>
      <c r="BD341" s="516"/>
      <c r="BE341" s="516"/>
      <c r="BF341" s="516"/>
      <c r="BG341" s="516"/>
      <c r="BH341" s="516"/>
    </row>
    <row r="342" spans="1:60" s="242" customFormat="1" ht="12.75" customHeight="1" x14ac:dyDescent="0.3">
      <c r="A342" s="516"/>
      <c r="B342" s="472"/>
      <c r="C342" s="473"/>
      <c r="D342" s="516"/>
      <c r="E342" s="516"/>
      <c r="F342" s="516"/>
      <c r="G342" s="516"/>
      <c r="H342" s="516"/>
      <c r="I342" s="516"/>
      <c r="J342" s="516"/>
      <c r="K342" s="516"/>
      <c r="L342" s="516"/>
      <c r="M342" s="516"/>
      <c r="N342" s="516"/>
      <c r="O342" s="516"/>
      <c r="P342" s="516"/>
      <c r="Q342" s="516"/>
      <c r="R342" s="516"/>
      <c r="S342" s="516"/>
      <c r="T342" s="516"/>
      <c r="U342" s="516"/>
      <c r="V342" s="516"/>
      <c r="W342" s="516"/>
      <c r="X342" s="516"/>
      <c r="Y342" s="516"/>
      <c r="Z342" s="516"/>
      <c r="AA342" s="516"/>
      <c r="AB342" s="516"/>
      <c r="AC342" s="516"/>
      <c r="AD342" s="516"/>
      <c r="AE342" s="516"/>
      <c r="AF342" s="516"/>
      <c r="AG342" s="516"/>
      <c r="AH342" s="516"/>
      <c r="AI342" s="516"/>
      <c r="AJ342" s="516"/>
      <c r="AK342" s="516"/>
      <c r="AL342" s="516"/>
      <c r="AM342" s="516"/>
      <c r="AN342" s="516"/>
      <c r="AO342" s="516"/>
      <c r="AP342" s="516"/>
      <c r="AQ342" s="516"/>
      <c r="AR342" s="516"/>
      <c r="AS342" s="516"/>
      <c r="AT342" s="516"/>
      <c r="AU342" s="516"/>
      <c r="AV342" s="516"/>
      <c r="AW342" s="516"/>
      <c r="AX342" s="516"/>
      <c r="AY342" s="516"/>
      <c r="AZ342" s="516"/>
      <c r="BA342" s="516"/>
      <c r="BB342" s="516"/>
      <c r="BC342" s="516"/>
      <c r="BD342" s="516"/>
      <c r="BE342" s="516"/>
      <c r="BF342" s="516"/>
      <c r="BG342" s="516"/>
      <c r="BH342" s="516"/>
    </row>
    <row r="343" spans="1:60" s="242" customFormat="1" ht="12.75" customHeight="1" x14ac:dyDescent="0.3">
      <c r="A343" s="516"/>
      <c r="B343" s="472"/>
      <c r="C343" s="473"/>
      <c r="D343" s="516" t="s">
        <v>128</v>
      </c>
      <c r="E343" s="516"/>
      <c r="F343" s="516"/>
      <c r="G343" s="516"/>
      <c r="H343" s="516"/>
      <c r="I343" s="516"/>
      <c r="J343" s="516"/>
      <c r="K343" s="516"/>
      <c r="L343" s="516"/>
      <c r="M343" s="516"/>
      <c r="N343" s="516"/>
      <c r="O343" s="516"/>
      <c r="P343" s="516"/>
      <c r="Q343" s="516"/>
      <c r="R343" s="516"/>
      <c r="S343" s="516"/>
      <c r="T343" s="516"/>
      <c r="U343" s="516"/>
      <c r="V343" s="516"/>
      <c r="W343" s="516"/>
      <c r="X343" s="516"/>
      <c r="Y343" s="516"/>
      <c r="Z343" s="516"/>
      <c r="AA343" s="516"/>
      <c r="AB343" s="516"/>
      <c r="AC343" s="516"/>
      <c r="AD343" s="516"/>
      <c r="AE343" s="516"/>
      <c r="AF343" s="516"/>
      <c r="AG343" s="516"/>
      <c r="AH343" s="516"/>
      <c r="AI343" s="516"/>
      <c r="AJ343" s="516"/>
      <c r="AK343" s="516"/>
      <c r="AL343" s="516"/>
      <c r="AM343" s="516"/>
      <c r="AN343" s="516"/>
      <c r="AO343" s="516"/>
      <c r="AP343" s="516"/>
      <c r="AQ343" s="516"/>
      <c r="AR343" s="516"/>
      <c r="AS343" s="516"/>
      <c r="AT343" s="516"/>
      <c r="AU343" s="516"/>
      <c r="AV343" s="516"/>
      <c r="AW343" s="516"/>
      <c r="AX343" s="516"/>
      <c r="AY343" s="516"/>
      <c r="AZ343" s="516"/>
      <c r="BA343" s="516"/>
      <c r="BB343" s="516"/>
      <c r="BC343" s="516"/>
      <c r="BD343" s="516"/>
      <c r="BE343" s="516"/>
      <c r="BF343" s="516"/>
      <c r="BG343" s="516"/>
      <c r="BH343" s="516"/>
    </row>
    <row r="344" spans="1:60" s="242" customFormat="1" ht="12.75" customHeight="1" x14ac:dyDescent="0.3">
      <c r="A344" s="516"/>
      <c r="B344" s="472"/>
      <c r="C344" s="473"/>
      <c r="D344" s="516"/>
      <c r="E344" s="516" t="str">
        <f xml:space="preserve"> E$333</f>
        <v>Total Project cash flows inc. DF NPV 10.00, FID Forward</v>
      </c>
      <c r="F344" s="516">
        <f xml:space="preserve"> F$333</f>
        <v>2794.5236436751557</v>
      </c>
      <c r="G344" s="516" t="str">
        <f xml:space="preserve"> G$333</f>
        <v>$ mn NPV 10.00</v>
      </c>
      <c r="H344" s="516"/>
      <c r="I344" s="516"/>
      <c r="J344" s="516"/>
      <c r="K344" s="516"/>
      <c r="L344" s="516"/>
      <c r="M344" s="516"/>
      <c r="N344" s="516"/>
      <c r="O344" s="516"/>
      <c r="P344" s="516"/>
      <c r="Q344" s="516"/>
      <c r="R344" s="516"/>
      <c r="S344" s="516"/>
      <c r="T344" s="516"/>
      <c r="U344" s="516"/>
      <c r="V344" s="516"/>
      <c r="W344" s="516"/>
      <c r="X344" s="516"/>
      <c r="Y344" s="516"/>
      <c r="Z344" s="516"/>
      <c r="AA344" s="516"/>
      <c r="AB344" s="516"/>
      <c r="AC344" s="516"/>
      <c r="AD344" s="516"/>
      <c r="AE344" s="516"/>
      <c r="AF344" s="516"/>
      <c r="AG344" s="516"/>
      <c r="AH344" s="516"/>
      <c r="AI344" s="516"/>
      <c r="AJ344" s="516"/>
      <c r="AK344" s="516"/>
      <c r="AL344" s="516"/>
      <c r="AM344" s="516"/>
      <c r="AN344" s="516"/>
      <c r="AO344" s="516"/>
      <c r="AP344" s="516"/>
      <c r="AQ344" s="516"/>
      <c r="AR344" s="516"/>
      <c r="AS344" s="516"/>
      <c r="AT344" s="516"/>
      <c r="AU344" s="516"/>
      <c r="AV344" s="516"/>
      <c r="AW344" s="516"/>
      <c r="AX344" s="516"/>
      <c r="AY344" s="516"/>
      <c r="AZ344" s="516"/>
      <c r="BA344" s="516"/>
      <c r="BB344" s="516"/>
      <c r="BC344" s="516"/>
      <c r="BD344" s="516"/>
      <c r="BE344" s="516"/>
      <c r="BF344" s="516"/>
      <c r="BG344" s="516"/>
      <c r="BH344" s="516"/>
    </row>
    <row r="345" spans="1:60" s="242" customFormat="1" ht="12.75" customHeight="1" x14ac:dyDescent="0.3">
      <c r="A345" s="516"/>
      <c r="B345" s="472"/>
      <c r="C345" s="473"/>
      <c r="D345" s="516"/>
      <c r="E345" s="516" t="str">
        <f xml:space="preserve"> E$305</f>
        <v>Total Govt. revenue  - pre EMV test NPV 10.00, FID Forward</v>
      </c>
      <c r="F345" s="516">
        <f ca="1" xml:space="preserve"> F$305</f>
        <v>1986.3368403352076</v>
      </c>
      <c r="G345" s="516" t="str">
        <f xml:space="preserve"> G$305</f>
        <v>$ mn NPV 10.00</v>
      </c>
      <c r="H345" s="516"/>
      <c r="I345" s="516"/>
      <c r="J345" s="516"/>
      <c r="K345" s="516"/>
      <c r="L345" s="516"/>
      <c r="M345" s="516"/>
      <c r="N345" s="516"/>
      <c r="O345" s="516"/>
      <c r="P345" s="516"/>
      <c r="Q345" s="516"/>
      <c r="R345" s="516"/>
      <c r="S345" s="516"/>
      <c r="T345" s="516"/>
      <c r="U345" s="516"/>
      <c r="V345" s="516"/>
      <c r="W345" s="516"/>
      <c r="X345" s="516"/>
      <c r="Y345" s="516"/>
      <c r="Z345" s="516"/>
      <c r="AA345" s="516"/>
      <c r="AB345" s="516"/>
      <c r="AC345" s="516"/>
      <c r="AD345" s="516"/>
      <c r="AE345" s="516"/>
      <c r="AF345" s="516"/>
      <c r="AG345" s="516"/>
      <c r="AH345" s="516"/>
      <c r="AI345" s="516"/>
      <c r="AJ345" s="516"/>
      <c r="AK345" s="516"/>
      <c r="AL345" s="516"/>
      <c r="AM345" s="516"/>
      <c r="AN345" s="516"/>
      <c r="AO345" s="516"/>
      <c r="AP345" s="516"/>
      <c r="AQ345" s="516"/>
      <c r="AR345" s="516"/>
      <c r="AS345" s="516"/>
      <c r="AT345" s="516"/>
      <c r="AU345" s="516"/>
      <c r="AV345" s="516"/>
      <c r="AW345" s="516"/>
      <c r="AX345" s="516"/>
      <c r="AY345" s="516"/>
      <c r="AZ345" s="516"/>
      <c r="BA345" s="516"/>
      <c r="BB345" s="516"/>
      <c r="BC345" s="516"/>
      <c r="BD345" s="516"/>
      <c r="BE345" s="516"/>
      <c r="BF345" s="516"/>
      <c r="BG345" s="516"/>
      <c r="BH345" s="516"/>
    </row>
    <row r="346" spans="1:60" s="242" customFormat="1" ht="12.75" customHeight="1" x14ac:dyDescent="0.3">
      <c r="A346" s="516"/>
      <c r="B346" s="472"/>
      <c r="C346" s="473"/>
      <c r="D346" s="516"/>
      <c r="E346" s="516" t="str">
        <f xml:space="preserve"> E$319</f>
        <v>Total Cash flow - Contractor NPV 10.00, FID Forward</v>
      </c>
      <c r="F346" s="516">
        <f ca="1" xml:space="preserve"> F$319</f>
        <v>808.18680333994803</v>
      </c>
      <c r="G346" s="516" t="str">
        <f xml:space="preserve"> G$319</f>
        <v>$ mn NPV 10.00</v>
      </c>
      <c r="H346" s="516"/>
      <c r="I346" s="516"/>
      <c r="J346" s="516"/>
      <c r="K346" s="516"/>
      <c r="L346" s="516"/>
      <c r="M346" s="516"/>
      <c r="N346" s="516"/>
      <c r="O346" s="516"/>
      <c r="P346" s="516"/>
      <c r="Q346" s="516"/>
      <c r="R346" s="516"/>
      <c r="S346" s="516"/>
      <c r="T346" s="516"/>
      <c r="U346" s="516"/>
      <c r="V346" s="516"/>
      <c r="W346" s="516"/>
      <c r="X346" s="516"/>
      <c r="Y346" s="516"/>
      <c r="Z346" s="516"/>
      <c r="AA346" s="516"/>
      <c r="AB346" s="516"/>
      <c r="AC346" s="516"/>
      <c r="AD346" s="516"/>
      <c r="AE346" s="516"/>
      <c r="AF346" s="516"/>
      <c r="AG346" s="516"/>
      <c r="AH346" s="516"/>
      <c r="AI346" s="516"/>
      <c r="AJ346" s="516"/>
      <c r="AK346" s="516"/>
      <c r="AL346" s="516"/>
      <c r="AM346" s="516"/>
      <c r="AN346" s="516"/>
      <c r="AO346" s="516"/>
      <c r="AP346" s="516"/>
      <c r="AQ346" s="516"/>
      <c r="AR346" s="516"/>
      <c r="AS346" s="516"/>
      <c r="AT346" s="516"/>
      <c r="AU346" s="516"/>
      <c r="AV346" s="516"/>
      <c r="AW346" s="516"/>
      <c r="AX346" s="516"/>
      <c r="AY346" s="516"/>
      <c r="AZ346" s="516"/>
      <c r="BA346" s="516"/>
      <c r="BB346" s="516"/>
      <c r="BC346" s="516"/>
      <c r="BD346" s="516"/>
      <c r="BE346" s="516"/>
      <c r="BF346" s="516"/>
      <c r="BG346" s="516"/>
      <c r="BH346" s="516"/>
    </row>
    <row r="347" spans="1:60" s="242" customFormat="1" ht="12.75" customHeight="1" x14ac:dyDescent="0.3">
      <c r="A347" s="516"/>
      <c r="B347" s="472"/>
      <c r="C347" s="473"/>
      <c r="D347" s="516"/>
      <c r="E347" s="516" t="s">
        <v>740</v>
      </c>
      <c r="F347" s="516">
        <f ca="1" xml:space="preserve"> F344 - F345 - F346</f>
        <v>0</v>
      </c>
      <c r="G347" s="516" t="s">
        <v>148</v>
      </c>
      <c r="H347" s="516"/>
      <c r="I347" s="516"/>
      <c r="J347" s="516"/>
      <c r="K347" s="516"/>
      <c r="L347" s="516"/>
      <c r="M347" s="516"/>
      <c r="N347" s="516"/>
      <c r="O347" s="516"/>
      <c r="P347" s="516"/>
      <c r="Q347" s="516"/>
      <c r="R347" s="516"/>
      <c r="S347" s="516"/>
      <c r="T347" s="516"/>
      <c r="U347" s="516"/>
      <c r="V347" s="516"/>
      <c r="W347" s="516"/>
      <c r="X347" s="516"/>
      <c r="Y347" s="516"/>
      <c r="Z347" s="516"/>
      <c r="AA347" s="516"/>
      <c r="AB347" s="516"/>
      <c r="AC347" s="516"/>
      <c r="AD347" s="516"/>
      <c r="AE347" s="516"/>
      <c r="AF347" s="516"/>
      <c r="AG347" s="516"/>
      <c r="AH347" s="516"/>
      <c r="AI347" s="516"/>
      <c r="AJ347" s="516"/>
      <c r="AK347" s="516"/>
      <c r="AL347" s="516"/>
      <c r="AM347" s="516"/>
      <c r="AN347" s="516"/>
      <c r="AO347" s="516"/>
      <c r="AP347" s="516"/>
      <c r="AQ347" s="516"/>
      <c r="AR347" s="516"/>
      <c r="AS347" s="516"/>
      <c r="AT347" s="516"/>
      <c r="AU347" s="516"/>
      <c r="AV347" s="516"/>
      <c r="AW347" s="516"/>
      <c r="AX347" s="516"/>
      <c r="AY347" s="516"/>
      <c r="AZ347" s="516"/>
      <c r="BA347" s="516"/>
      <c r="BB347" s="516"/>
      <c r="BC347" s="516"/>
      <c r="BD347" s="516"/>
      <c r="BE347" s="516"/>
      <c r="BF347" s="516"/>
      <c r="BG347" s="516"/>
      <c r="BH347" s="516"/>
    </row>
    <row r="348" spans="1:60" s="242" customFormat="1" ht="12.75" customHeight="1" x14ac:dyDescent="0.3">
      <c r="A348" s="516"/>
      <c r="B348" s="472"/>
      <c r="C348" s="473"/>
      <c r="D348" s="516"/>
      <c r="E348" s="516" t="str">
        <f xml:space="preserve"> "Check - project cash flow" &amp; DISC_LAB &amp; ", " &amp; D343</f>
        <v>Check - project cash flow NPV 10.00, FID Forward</v>
      </c>
      <c r="F348" s="611">
        <f ca="1" xml:space="preserve"> IF( ABS(F347) &gt; CHK_TOL, 1, 0)</f>
        <v>0</v>
      </c>
      <c r="G348" s="516" t="s">
        <v>148</v>
      </c>
      <c r="H348" s="516"/>
      <c r="I348" s="516"/>
      <c r="J348" s="516"/>
      <c r="K348" s="516"/>
      <c r="L348" s="516"/>
      <c r="M348" s="516"/>
      <c r="N348" s="516"/>
      <c r="O348" s="516"/>
      <c r="P348" s="516"/>
      <c r="Q348" s="516"/>
      <c r="R348" s="516"/>
      <c r="S348" s="516"/>
      <c r="T348" s="516"/>
      <c r="U348" s="516"/>
      <c r="V348" s="516"/>
      <c r="W348" s="516"/>
      <c r="X348" s="516"/>
      <c r="Y348" s="516"/>
      <c r="Z348" s="516"/>
      <c r="AA348" s="516"/>
      <c r="AB348" s="516"/>
      <c r="AC348" s="516"/>
      <c r="AD348" s="516"/>
      <c r="AE348" s="516"/>
      <c r="AF348" s="516"/>
      <c r="AG348" s="516"/>
      <c r="AH348" s="516"/>
      <c r="AI348" s="516"/>
      <c r="AJ348" s="516"/>
      <c r="AK348" s="516"/>
      <c r="AL348" s="516"/>
      <c r="AM348" s="516"/>
      <c r="AN348" s="516"/>
      <c r="AO348" s="516"/>
      <c r="AP348" s="516"/>
      <c r="AQ348" s="516"/>
      <c r="AR348" s="516"/>
      <c r="AS348" s="516"/>
      <c r="AT348" s="516"/>
      <c r="AU348" s="516"/>
      <c r="AV348" s="516"/>
      <c r="AW348" s="516"/>
      <c r="AX348" s="516"/>
      <c r="AY348" s="516"/>
      <c r="AZ348" s="516"/>
      <c r="BA348" s="516"/>
      <c r="BB348" s="516"/>
      <c r="BC348" s="516"/>
      <c r="BD348" s="516"/>
      <c r="BE348" s="516"/>
      <c r="BF348" s="516"/>
      <c r="BG348" s="516"/>
      <c r="BH348" s="516"/>
    </row>
    <row r="349" spans="1:60" s="242" customFormat="1" ht="12.75" customHeight="1" x14ac:dyDescent="0.3">
      <c r="A349" s="516"/>
      <c r="B349" s="472"/>
      <c r="C349" s="473"/>
      <c r="D349" s="516"/>
      <c r="E349" s="516"/>
      <c r="F349" s="516"/>
      <c r="G349" s="516"/>
      <c r="H349" s="516"/>
      <c r="I349" s="516"/>
      <c r="J349" s="516"/>
      <c r="K349" s="516"/>
      <c r="L349" s="516"/>
      <c r="M349" s="516"/>
      <c r="N349" s="516"/>
      <c r="O349" s="516"/>
      <c r="P349" s="516"/>
      <c r="Q349" s="516"/>
      <c r="R349" s="516"/>
      <c r="S349" s="516"/>
      <c r="T349" s="516"/>
      <c r="U349" s="516"/>
      <c r="V349" s="516"/>
      <c r="W349" s="516"/>
      <c r="X349" s="516"/>
      <c r="Y349" s="516"/>
      <c r="Z349" s="516"/>
      <c r="AA349" s="516"/>
      <c r="AB349" s="516"/>
      <c r="AC349" s="516"/>
      <c r="AD349" s="516"/>
      <c r="AE349" s="516"/>
      <c r="AF349" s="516"/>
      <c r="AG349" s="516"/>
      <c r="AH349" s="516"/>
      <c r="AI349" s="516"/>
      <c r="AJ349" s="516"/>
      <c r="AK349" s="516"/>
      <c r="AL349" s="516"/>
      <c r="AM349" s="516"/>
      <c r="AN349" s="516"/>
      <c r="AO349" s="516"/>
      <c r="AP349" s="516"/>
      <c r="AQ349" s="516"/>
      <c r="AR349" s="516"/>
      <c r="AS349" s="516"/>
      <c r="AT349" s="516"/>
      <c r="AU349" s="516"/>
      <c r="AV349" s="516"/>
      <c r="AW349" s="516"/>
      <c r="AX349" s="516"/>
      <c r="AY349" s="516"/>
      <c r="AZ349" s="516"/>
      <c r="BA349" s="516"/>
      <c r="BB349" s="516"/>
      <c r="BC349" s="516"/>
      <c r="BD349" s="516"/>
      <c r="BE349" s="516"/>
      <c r="BF349" s="516"/>
      <c r="BG349" s="516"/>
      <c r="BH349" s="516"/>
    </row>
    <row r="350" spans="1:60" s="242" customFormat="1" ht="12.75" customHeight="1" x14ac:dyDescent="0.3">
      <c r="A350" s="516"/>
      <c r="B350" s="472" t="str">
        <f xml:space="preserve"> "Cash flow NPV" &amp; InpC!$F$130*100 &amp; " real"</f>
        <v>Cash flow NPV7.84 real</v>
      </c>
      <c r="C350" s="473"/>
      <c r="D350" s="516"/>
      <c r="E350" s="516"/>
      <c r="F350" s="516"/>
      <c r="G350" s="516"/>
      <c r="H350" s="516"/>
      <c r="I350" s="516"/>
      <c r="J350" s="516"/>
      <c r="K350" s="516"/>
      <c r="L350" s="516"/>
      <c r="M350" s="516"/>
      <c r="N350" s="516"/>
      <c r="O350" s="516"/>
      <c r="P350" s="516"/>
      <c r="Q350" s="516"/>
      <c r="R350" s="516"/>
      <c r="S350" s="516"/>
      <c r="T350" s="516"/>
      <c r="U350" s="516"/>
      <c r="V350" s="516"/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516"/>
      <c r="AJ350" s="516"/>
      <c r="AK350" s="516"/>
      <c r="AL350" s="516"/>
      <c r="AM350" s="516"/>
      <c r="AN350" s="516"/>
      <c r="AO350" s="516"/>
      <c r="AP350" s="516"/>
      <c r="AQ350" s="516"/>
      <c r="AR350" s="516"/>
      <c r="AS350" s="516"/>
      <c r="AT350" s="516"/>
      <c r="AU350" s="516"/>
      <c r="AV350" s="516"/>
      <c r="AW350" s="516"/>
      <c r="AX350" s="516"/>
      <c r="AY350" s="516"/>
      <c r="AZ350" s="516"/>
      <c r="BA350" s="516"/>
      <c r="BB350" s="516"/>
      <c r="BC350" s="516"/>
      <c r="BD350" s="516"/>
      <c r="BE350" s="516"/>
      <c r="BF350" s="516"/>
      <c r="BG350" s="516"/>
      <c r="BH350" s="516"/>
    </row>
    <row r="351" spans="1:60" s="242" customFormat="1" ht="12.75" customHeight="1" x14ac:dyDescent="0.3">
      <c r="A351" s="516"/>
      <c r="B351" s="472"/>
      <c r="C351" s="526" t="s">
        <v>858</v>
      </c>
      <c r="D351" s="516"/>
      <c r="E351" s="516"/>
      <c r="F351" s="516"/>
      <c r="G351" s="516"/>
      <c r="H351" s="516"/>
      <c r="I351" s="516"/>
      <c r="J351" s="516"/>
      <c r="K351" s="516"/>
      <c r="L351" s="516"/>
      <c r="M351" s="516"/>
      <c r="N351" s="516"/>
      <c r="O351" s="516"/>
      <c r="P351" s="516"/>
      <c r="Q351" s="516"/>
      <c r="R351" s="516"/>
      <c r="S351" s="516"/>
      <c r="T351" s="516"/>
      <c r="U351" s="516"/>
      <c r="V351" s="516"/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516"/>
      <c r="AJ351" s="516"/>
      <c r="AK351" s="516"/>
      <c r="AL351" s="516"/>
      <c r="AM351" s="516"/>
      <c r="AN351" s="516"/>
      <c r="AO351" s="516"/>
      <c r="AP351" s="516"/>
      <c r="AQ351" s="516"/>
      <c r="AR351" s="516"/>
      <c r="AS351" s="516"/>
      <c r="AT351" s="516"/>
      <c r="AU351" s="516"/>
      <c r="AV351" s="516"/>
      <c r="AW351" s="516"/>
      <c r="AX351" s="516"/>
      <c r="AY351" s="516"/>
      <c r="AZ351" s="516"/>
      <c r="BA351" s="516"/>
      <c r="BB351" s="516"/>
      <c r="BC351" s="516"/>
      <c r="BD351" s="516"/>
      <c r="BE351" s="516"/>
      <c r="BF351" s="516"/>
      <c r="BG351" s="516"/>
      <c r="BH351" s="516"/>
    </row>
    <row r="352" spans="1:60" s="242" customFormat="1" ht="12.75" customHeight="1" x14ac:dyDescent="0.3">
      <c r="A352" s="516"/>
      <c r="B352" s="472"/>
      <c r="C352" s="473"/>
      <c r="D352" s="516" t="s">
        <v>127</v>
      </c>
      <c r="E352" s="516"/>
      <c r="F352" s="516"/>
      <c r="G352" s="516"/>
      <c r="H352" s="516"/>
      <c r="I352" s="516"/>
      <c r="J352" s="516"/>
      <c r="K352" s="516"/>
      <c r="L352" s="516"/>
      <c r="M352" s="516"/>
      <c r="N352" s="516"/>
      <c r="O352" s="516"/>
      <c r="P352" s="516"/>
      <c r="Q352" s="516"/>
      <c r="R352" s="516"/>
      <c r="S352" s="516"/>
      <c r="T352" s="516"/>
      <c r="U352" s="516"/>
      <c r="V352" s="516"/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516"/>
      <c r="AJ352" s="516"/>
      <c r="AK352" s="516"/>
      <c r="AL352" s="516"/>
      <c r="AM352" s="516"/>
      <c r="AN352" s="516"/>
      <c r="AO352" s="516"/>
      <c r="AP352" s="516"/>
      <c r="AQ352" s="516"/>
      <c r="AR352" s="516"/>
      <c r="AS352" s="516"/>
      <c r="AT352" s="516"/>
      <c r="AU352" s="516"/>
      <c r="AV352" s="516"/>
      <c r="AW352" s="516"/>
      <c r="AX352" s="516"/>
      <c r="AY352" s="516"/>
      <c r="AZ352" s="516"/>
      <c r="BA352" s="516"/>
      <c r="BB352" s="516"/>
      <c r="BC352" s="516"/>
      <c r="BD352" s="516"/>
      <c r="BE352" s="516"/>
      <c r="BF352" s="516"/>
      <c r="BG352" s="516"/>
      <c r="BH352" s="516"/>
    </row>
    <row r="353" spans="1:60" s="247" customFormat="1" ht="12.75" customHeight="1" x14ac:dyDescent="0.3">
      <c r="A353" s="543"/>
      <c r="B353" s="662"/>
      <c r="C353" s="663"/>
      <c r="D353" s="543"/>
      <c r="E353" s="516" t="str">
        <f t="shared" ref="E353:AJ353" si="99" xml:space="preserve"> E$239</f>
        <v>Govt. revenue  - pre EMV test, Full cycle</v>
      </c>
      <c r="F353" s="516">
        <f t="shared" si="99"/>
        <v>0</v>
      </c>
      <c r="G353" s="516" t="str">
        <f t="shared" si="99"/>
        <v>$ mn real</v>
      </c>
      <c r="H353" s="516">
        <f t="shared" si="99"/>
        <v>0</v>
      </c>
      <c r="I353" s="516">
        <f t="shared" ca="1" si="99"/>
        <v>7147.9744010567256</v>
      </c>
      <c r="J353" s="516">
        <f t="shared" si="99"/>
        <v>0</v>
      </c>
      <c r="K353" s="516">
        <f t="shared" ca="1" si="99"/>
        <v>0</v>
      </c>
      <c r="L353" s="516">
        <f t="shared" ca="1" si="99"/>
        <v>0</v>
      </c>
      <c r="M353" s="516">
        <f t="shared" ca="1" si="99"/>
        <v>0</v>
      </c>
      <c r="N353" s="516">
        <f t="shared" ca="1" si="99"/>
        <v>0.32725676775900675</v>
      </c>
      <c r="O353" s="516">
        <f t="shared" ca="1" si="99"/>
        <v>0.33688196681074228</v>
      </c>
      <c r="P353" s="516">
        <f t="shared" ca="1" si="99"/>
        <v>0.34679025995223473</v>
      </c>
      <c r="Q353" s="516">
        <f t="shared" ca="1" si="99"/>
        <v>0.59498328913373599</v>
      </c>
      <c r="R353" s="516">
        <f t="shared" ca="1" si="99"/>
        <v>0.61248279763766944</v>
      </c>
      <c r="S353" s="516">
        <f t="shared" ca="1" si="99"/>
        <v>0.63049699756818911</v>
      </c>
      <c r="T353" s="516">
        <f t="shared" ca="1" si="99"/>
        <v>39.219006026908417</v>
      </c>
      <c r="U353" s="516">
        <f t="shared" ca="1" si="99"/>
        <v>94.338045468876359</v>
      </c>
      <c r="V353" s="516">
        <f t="shared" ca="1" si="99"/>
        <v>94.357696365019734</v>
      </c>
      <c r="W353" s="516">
        <f t="shared" ca="1" si="99"/>
        <v>94.377925228696782</v>
      </c>
      <c r="X353" s="516">
        <f t="shared" ca="1" si="99"/>
        <v>94.398749058952561</v>
      </c>
      <c r="Y353" s="516">
        <f t="shared" ca="1" si="99"/>
        <v>94.420185354804133</v>
      </c>
      <c r="Z353" s="516">
        <f t="shared" ca="1" si="99"/>
        <v>101.00493595409336</v>
      </c>
      <c r="AA353" s="516">
        <f t="shared" ca="1" si="99"/>
        <v>142.11055645558747</v>
      </c>
      <c r="AB353" s="516">
        <f t="shared" ca="1" si="99"/>
        <v>143.88236475571475</v>
      </c>
      <c r="AC353" s="516">
        <f t="shared" ca="1" si="99"/>
        <v>175.62906891176323</v>
      </c>
      <c r="AD353" s="516">
        <f t="shared" ca="1" si="99"/>
        <v>241.02891562846665</v>
      </c>
      <c r="AE353" s="516">
        <f t="shared" ca="1" si="99"/>
        <v>244.51043873376256</v>
      </c>
      <c r="AF353" s="516">
        <f t="shared" ca="1" si="99"/>
        <v>248.02412535130173</v>
      </c>
      <c r="AG353" s="516">
        <f t="shared" ca="1" si="99"/>
        <v>298.81154834751908</v>
      </c>
      <c r="AH353" s="516">
        <f t="shared" ca="1" si="99"/>
        <v>311.68205005822142</v>
      </c>
      <c r="AI353" s="516">
        <f t="shared" ca="1" si="99"/>
        <v>294.52251254452193</v>
      </c>
      <c r="AJ353" s="516">
        <f t="shared" ca="1" si="99"/>
        <v>298.64375387370404</v>
      </c>
      <c r="AK353" s="516">
        <f t="shared" ref="AK353:BH353" ca="1" si="100" xml:space="preserve"> AK$239</f>
        <v>302.82254229845</v>
      </c>
      <c r="AL353" s="516">
        <f t="shared" ca="1" si="100"/>
        <v>307.0608019340404</v>
      </c>
      <c r="AM353" s="516">
        <f t="shared" ca="1" si="100"/>
        <v>311.36113033764809</v>
      </c>
      <c r="AN353" s="516">
        <f t="shared" ca="1" si="100"/>
        <v>315.72711361880005</v>
      </c>
      <c r="AO353" s="516">
        <f t="shared" ca="1" si="100"/>
        <v>317.04610139756471</v>
      </c>
      <c r="AP353" s="516">
        <f t="shared" ca="1" si="100"/>
        <v>317.59983572108683</v>
      </c>
      <c r="AQ353" s="516">
        <f t="shared" ca="1" si="100"/>
        <v>318.18835095659063</v>
      </c>
      <c r="AR353" s="516">
        <f t="shared" ca="1" si="100"/>
        <v>318.82781272163282</v>
      </c>
      <c r="AS353" s="516">
        <f t="shared" ca="1" si="100"/>
        <v>319.54663035120097</v>
      </c>
      <c r="AT353" s="516">
        <f t="shared" ca="1" si="100"/>
        <v>320.4019117086076</v>
      </c>
      <c r="AU353" s="516">
        <f t="shared" ca="1" si="100"/>
        <v>321.53726065578371</v>
      </c>
      <c r="AV353" s="516">
        <f t="shared" ca="1" si="100"/>
        <v>323.5308355928197</v>
      </c>
      <c r="AW353" s="516">
        <f t="shared" ca="1" si="100"/>
        <v>337.49842469059348</v>
      </c>
      <c r="AX353" s="516">
        <f t="shared" ca="1" si="100"/>
        <v>3.0148788751309397</v>
      </c>
      <c r="AY353" s="516">
        <f t="shared" ca="1" si="100"/>
        <v>0</v>
      </c>
      <c r="AZ353" s="516">
        <f t="shared" ca="1" si="100"/>
        <v>0</v>
      </c>
      <c r="BA353" s="516">
        <f t="shared" ca="1" si="100"/>
        <v>0</v>
      </c>
      <c r="BB353" s="516">
        <f t="shared" ca="1" si="100"/>
        <v>0</v>
      </c>
      <c r="BC353" s="516">
        <f t="shared" ca="1" si="100"/>
        <v>0</v>
      </c>
      <c r="BD353" s="516">
        <f t="shared" ca="1" si="100"/>
        <v>0</v>
      </c>
      <c r="BE353" s="516">
        <f t="shared" ca="1" si="100"/>
        <v>0</v>
      </c>
      <c r="BF353" s="516">
        <f t="shared" ca="1" si="100"/>
        <v>0</v>
      </c>
      <c r="BG353" s="516">
        <f t="shared" ca="1" si="100"/>
        <v>0</v>
      </c>
      <c r="BH353" s="516">
        <f t="shared" ca="1" si="100"/>
        <v>0</v>
      </c>
    </row>
    <row r="354" spans="1:60" s="244" customFormat="1" ht="12.9" customHeight="1" x14ac:dyDescent="0.3">
      <c r="A354" s="488"/>
      <c r="B354" s="797"/>
      <c r="C354" s="798"/>
      <c r="D354" s="488"/>
      <c r="E354" s="619" t="str">
        <f xml:space="preserve"> 'Time&amp;Esc'!E$114</f>
        <v>Discount index (real) - full cycle</v>
      </c>
      <c r="F354" s="619">
        <f xml:space="preserve"> 'Time&amp;Esc'!F$114</f>
        <v>0</v>
      </c>
      <c r="G354" s="619" t="str">
        <f xml:space="preserve"> 'Time&amp;Esc'!G$114</f>
        <v>index</v>
      </c>
      <c r="H354" s="619" t="str">
        <f xml:space="preserve"> 'Time&amp;Esc'!H$114</f>
        <v>assumes begginning of period cash flows</v>
      </c>
      <c r="I354" s="619">
        <f xml:space="preserve"> 'Time&amp;Esc'!I$114</f>
        <v>0</v>
      </c>
      <c r="J354" s="619">
        <f xml:space="preserve"> 'Time&amp;Esc'!J$114</f>
        <v>0</v>
      </c>
      <c r="K354" s="619">
        <f xml:space="preserve"> 'Time&amp;Esc'!K$114</f>
        <v>1</v>
      </c>
      <c r="L354" s="619">
        <f xml:space="preserve"> 'Time&amp;Esc'!L$114</f>
        <v>1.0784313725490196</v>
      </c>
      <c r="M354" s="619">
        <f xml:space="preserve"> 'Time&amp;Esc'!M$114</f>
        <v>1.1630142252979623</v>
      </c>
      <c r="N354" s="619">
        <f xml:space="preserve"> 'Time&amp;Esc'!N$114</f>
        <v>1.2542310272821162</v>
      </c>
      <c r="O354" s="619">
        <f xml:space="preserve"> 'Time&amp;Esc'!O$114</f>
        <v>1.3526020882454193</v>
      </c>
      <c r="P354" s="619">
        <f xml:space="preserve"> 'Time&amp;Esc'!P$114</f>
        <v>1.4586885265391776</v>
      </c>
      <c r="Q354" s="619">
        <f xml:space="preserve"> 'Time&amp;Esc'!Q$114</f>
        <v>1.5730954697971522</v>
      </c>
      <c r="R354" s="619">
        <f xml:space="preserve"> 'Time&amp;Esc'!R$114</f>
        <v>1.6964755066439876</v>
      </c>
      <c r="S354" s="619">
        <f xml:space="preserve"> 'Time&amp;Esc'!S$114</f>
        <v>1.8295324091258689</v>
      </c>
      <c r="T354" s="619">
        <f xml:space="preserve"> 'Time&amp;Esc'!T$114</f>
        <v>1.9730251470965252</v>
      </c>
      <c r="U354" s="619">
        <f xml:space="preserve"> 'Time&amp;Esc'!U$114</f>
        <v>2.127772217457037</v>
      </c>
      <c r="V354" s="619">
        <f xml:space="preserve"> 'Time&amp;Esc'!V$114</f>
        <v>2.2946563129438635</v>
      </c>
      <c r="W354" s="619">
        <f xml:space="preserve"> 'Time&amp;Esc'!W$114</f>
        <v>2.4746293570963234</v>
      </c>
      <c r="X354" s="619">
        <f xml:space="preserve"> 'Time&amp;Esc'!X$114</f>
        <v>2.6687179341234857</v>
      </c>
      <c r="Y354" s="619">
        <f xml:space="preserve"> 'Time&amp;Esc'!Y$114</f>
        <v>2.8780291446429747</v>
      </c>
      <c r="Z354" s="619">
        <f xml:space="preserve"> 'Time&amp;Esc'!Z$114</f>
        <v>3.1037569206934039</v>
      </c>
      <c r="AA354" s="619">
        <f xml:space="preserve"> 'Time&amp;Esc'!AA$114</f>
        <v>3.347188836041906</v>
      </c>
      <c r="AB354" s="619">
        <f xml:space="preserve"> 'Time&amp;Esc'!AB$114</f>
        <v>3.6097134506334276</v>
      </c>
      <c r="AC354" s="619">
        <f xml:space="preserve"> 'Time&amp;Esc'!AC$114</f>
        <v>3.8928282310752649</v>
      </c>
      <c r="AD354" s="619">
        <f xml:space="preserve"> 'Time&amp;Esc'!AD$114</f>
        <v>4.1981480923360701</v>
      </c>
      <c r="AE354" s="619">
        <f xml:space="preserve"> 'Time&amp;Esc'!AE$114</f>
        <v>4.5274146093820358</v>
      </c>
      <c r="AF354" s="619">
        <f xml:space="preserve"> 'Time&amp;Esc'!AF$114</f>
        <v>4.8825059512943518</v>
      </c>
      <c r="AG354" s="619">
        <f xml:space="preserve"> 'Time&amp;Esc'!AG$114</f>
        <v>5.2654475945331241</v>
      </c>
      <c r="AH354" s="619">
        <f xml:space="preserve"> 'Time&amp;Esc'!AH$114</f>
        <v>5.6784238764572903</v>
      </c>
      <c r="AI354" s="619">
        <f xml:space="preserve"> 'Time&amp;Esc'!AI$114</f>
        <v>6.1237904550029594</v>
      </c>
      <c r="AJ354" s="619">
        <f xml:space="preserve"> 'Time&amp;Esc'!AJ$114</f>
        <v>6.6040877455914266</v>
      </c>
      <c r="AK354" s="619">
        <f xml:space="preserve"> 'Time&amp;Esc'!AK$114</f>
        <v>7.1220554119123225</v>
      </c>
      <c r="AL354" s="619">
        <f xml:space="preserve"> 'Time&amp;Esc'!AL$114</f>
        <v>7.6806479932387788</v>
      </c>
      <c r="AM354" s="619">
        <f xml:space="preserve"> 'Time&amp;Esc'!AM$114</f>
        <v>8.2830517574143681</v>
      </c>
      <c r="AN354" s="619">
        <f xml:space="preserve"> 'Time&amp;Esc'!AN$114</f>
        <v>8.9327028756429456</v>
      </c>
      <c r="AO354" s="619">
        <f xml:space="preserve"> 'Time&amp;Esc'!AO$114</f>
        <v>9.6333070227521951</v>
      </c>
      <c r="AP354" s="619">
        <f xml:space="preserve"> 'Time&amp;Esc'!AP$114</f>
        <v>10.388860514732759</v>
      </c>
      <c r="AQ354" s="619">
        <f xml:space="preserve"> 'Time&amp;Esc'!AQ$114</f>
        <v>11.203673104123563</v>
      </c>
      <c r="AR354" s="619">
        <f xml:space="preserve"> 'Time&amp;Esc'!AR$114</f>
        <v>12.082392563270508</v>
      </c>
      <c r="AS354" s="619">
        <f xml:space="preserve"> 'Time&amp;Esc'!AS$114</f>
        <v>13.030031195683881</v>
      </c>
      <c r="AT354" s="619">
        <f xml:space="preserve"> 'Time&amp;Esc'!AT$114</f>
        <v>14.05199442671791</v>
      </c>
      <c r="AU354" s="619">
        <f xml:space="preserve"> 'Time&amp;Esc'!AU$114</f>
        <v>15.154111636656568</v>
      </c>
      <c r="AV354" s="619">
        <f xml:space="preserve"> 'Time&amp;Esc'!AV$114</f>
        <v>16.34266941208061</v>
      </c>
      <c r="AW354" s="619">
        <f xml:space="preserve"> 'Time&amp;Esc'!AW$114</f>
        <v>17.62444740518497</v>
      </c>
      <c r="AX354" s="619">
        <f xml:space="preserve"> 'Time&amp;Esc'!AX$114</f>
        <v>19.006757005591634</v>
      </c>
      <c r="AY354" s="619">
        <f xml:space="preserve"> 'Time&amp;Esc'!AY$114</f>
        <v>20.497483045245879</v>
      </c>
      <c r="AZ354" s="619">
        <f xml:space="preserve"> 'Time&amp;Esc'!AZ$114</f>
        <v>22.105128774284772</v>
      </c>
      <c r="BA354" s="619">
        <f xml:space="preserve"> 'Time&amp;Esc'!BA$114</f>
        <v>23.838864364424754</v>
      </c>
      <c r="BB354" s="619">
        <f xml:space="preserve"> 'Time&amp;Esc'!BB$114</f>
        <v>25.708579216536499</v>
      </c>
      <c r="BC354" s="619">
        <f xml:space="preserve"> 'Time&amp;Esc'!BC$114</f>
        <v>27.724938370774655</v>
      </c>
      <c r="BD354" s="619">
        <f xml:space="preserve"> 'Time&amp;Esc'!BD$114</f>
        <v>29.899443341031489</v>
      </c>
      <c r="BE354" s="619">
        <f xml:space="preserve"> 'Time&amp;Esc'!BE$114</f>
        <v>32.244497720720233</v>
      </c>
      <c r="BF354" s="619">
        <f xml:space="preserve"> 'Time&amp;Esc'!BF$114</f>
        <v>34.773477934110055</v>
      </c>
      <c r="BG354" s="619">
        <f xml:space="preserve"> 'Time&amp;Esc'!BG$114</f>
        <v>37.500809536785354</v>
      </c>
      <c r="BH354" s="619">
        <f xml:space="preserve"> 'Time&amp;Esc'!BH$114</f>
        <v>40.442049500454793</v>
      </c>
    </row>
    <row r="355" spans="1:60" s="242" customFormat="1" ht="12.9" customHeight="1" x14ac:dyDescent="0.3">
      <c r="A355" s="343"/>
      <c r="B355" s="471"/>
      <c r="C355" s="561"/>
      <c r="D355" s="627"/>
      <c r="E355" s="343" t="str">
        <f xml:space="preserve"> E353 &amp; " NPV " &amp; DISC_REAL *100 &amp; " (real), " &amp; D352</f>
        <v>Govt. revenue  - pre EMV test, Full cycle NPV 7.84 (real), Full cycle</v>
      </c>
      <c r="F355" s="343"/>
      <c r="G355" s="343" t="str">
        <f xml:space="preserve"> G353 &amp; " NPV" &amp; InpC!$F$130*100 &amp; " (real)"</f>
        <v>$ mn real NPV7.84 (real)</v>
      </c>
      <c r="H355" s="343"/>
      <c r="I355" s="343">
        <f ca="1" xml:space="preserve"> SUM(K355:BH355)</f>
        <v>1121.9830881815979</v>
      </c>
      <c r="J355" s="343"/>
      <c r="K355" s="343">
        <f t="shared" ref="K355:AP355" ca="1" si="101" xml:space="preserve"> K353 / K354</f>
        <v>0</v>
      </c>
      <c r="L355" s="343">
        <f t="shared" ca="1" si="101"/>
        <v>0</v>
      </c>
      <c r="M355" s="343">
        <f t="shared" ca="1" si="101"/>
        <v>0</v>
      </c>
      <c r="N355" s="343">
        <f t="shared" ca="1" si="101"/>
        <v>0.26092223891810673</v>
      </c>
      <c r="O355" s="343">
        <f t="shared" ca="1" si="101"/>
        <v>0.24906213714910191</v>
      </c>
      <c r="P355" s="343">
        <f t="shared" ca="1" si="101"/>
        <v>0.23774113091505186</v>
      </c>
      <c r="Q355" s="343">
        <f t="shared" ca="1" si="101"/>
        <v>0.37822452645576432</v>
      </c>
      <c r="R355" s="343">
        <f t="shared" ca="1" si="101"/>
        <v>0.36103250252595687</v>
      </c>
      <c r="S355" s="343">
        <f t="shared" ca="1" si="101"/>
        <v>0.34462193422932247</v>
      </c>
      <c r="T355" s="343">
        <f t="shared" ca="1" si="101"/>
        <v>19.877600690808492</v>
      </c>
      <c r="U355" s="343">
        <f t="shared" ca="1" si="101"/>
        <v>44.3365340965033</v>
      </c>
      <c r="V355" s="343">
        <f t="shared" ca="1" si="101"/>
        <v>41.120622653928613</v>
      </c>
      <c r="W355" s="343">
        <f t="shared" ca="1" si="101"/>
        <v>38.138206417884653</v>
      </c>
      <c r="X355" s="343">
        <f t="shared" ca="1" si="101"/>
        <v>35.372321612533739</v>
      </c>
      <c r="Y355" s="343">
        <f t="shared" ca="1" si="101"/>
        <v>32.807237386929643</v>
      </c>
      <c r="Z355" s="343">
        <f t="shared" ca="1" si="101"/>
        <v>32.542798464877222</v>
      </c>
      <c r="AA355" s="343">
        <f t="shared" ca="1" si="101"/>
        <v>42.456689304579257</v>
      </c>
      <c r="AB355" s="343">
        <f t="shared" ca="1" si="101"/>
        <v>39.85977466728459</v>
      </c>
      <c r="AC355" s="343">
        <f t="shared" ca="1" si="101"/>
        <v>45.116059195669038</v>
      </c>
      <c r="AD355" s="343">
        <f t="shared" ca="1" si="101"/>
        <v>57.413152258367688</v>
      </c>
      <c r="AE355" s="343">
        <f t="shared" ca="1" si="101"/>
        <v>54.006637304007974</v>
      </c>
      <c r="AF355" s="343">
        <f t="shared" ca="1" si="101"/>
        <v>50.798530063348018</v>
      </c>
      <c r="AG355" s="343">
        <f t="shared" ca="1" si="101"/>
        <v>56.749505713011288</v>
      </c>
      <c r="AH355" s="343">
        <f t="shared" ca="1" si="101"/>
        <v>54.888831274194452</v>
      </c>
      <c r="AI355" s="343">
        <f t="shared" ca="1" si="101"/>
        <v>48.094805775711279</v>
      </c>
      <c r="AJ355" s="343">
        <f t="shared" ca="1" si="101"/>
        <v>45.22104571870117</v>
      </c>
      <c r="AK355" s="343">
        <f t="shared" ca="1" si="101"/>
        <v>42.518981499631437</v>
      </c>
      <c r="AL355" s="343">
        <f t="shared" ca="1" si="101"/>
        <v>39.978502100909182</v>
      </c>
      <c r="AM355" s="343">
        <f t="shared" ca="1" si="101"/>
        <v>37.590146658076947</v>
      </c>
      <c r="AN355" s="343">
        <f t="shared" ca="1" si="101"/>
        <v>35.345081775830934</v>
      </c>
      <c r="AO355" s="343">
        <f t="shared" ca="1" si="101"/>
        <v>32.911449894491788</v>
      </c>
      <c r="AP355" s="343">
        <f t="shared" ca="1" si="101"/>
        <v>30.571190677811956</v>
      </c>
      <c r="AQ355" s="343">
        <f t="shared" ref="AQ355:BH355" ca="1" si="102" xml:space="preserve"> AQ353 / AQ354</f>
        <v>28.400360131846398</v>
      </c>
      <c r="AR355" s="343">
        <f t="shared" ca="1" si="102"/>
        <v>26.387804489223722</v>
      </c>
      <c r="AS355" s="343">
        <f t="shared" ca="1" si="102"/>
        <v>24.523857660221786</v>
      </c>
      <c r="AT355" s="343">
        <f t="shared" ca="1" si="102"/>
        <v>22.801169853825733</v>
      </c>
      <c r="AU355" s="343">
        <f t="shared" ca="1" si="102"/>
        <v>21.217823146954462</v>
      </c>
      <c r="AV355" s="343">
        <f t="shared" ca="1" si="102"/>
        <v>19.796694617934541</v>
      </c>
      <c r="AW355" s="343">
        <f t="shared" ca="1" si="102"/>
        <v>19.149447181606622</v>
      </c>
      <c r="AX355" s="343">
        <f t="shared" ca="1" si="102"/>
        <v>0.15862142469880511</v>
      </c>
      <c r="AY355" s="343">
        <f t="shared" ca="1" si="102"/>
        <v>0</v>
      </c>
      <c r="AZ355" s="343">
        <f t="shared" ca="1" si="102"/>
        <v>0</v>
      </c>
      <c r="BA355" s="343">
        <f t="shared" ca="1" si="102"/>
        <v>0</v>
      </c>
      <c r="BB355" s="343">
        <f t="shared" ca="1" si="102"/>
        <v>0</v>
      </c>
      <c r="BC355" s="343">
        <f t="shared" ca="1" si="102"/>
        <v>0</v>
      </c>
      <c r="BD355" s="343">
        <f t="shared" ca="1" si="102"/>
        <v>0</v>
      </c>
      <c r="BE355" s="343">
        <f t="shared" ca="1" si="102"/>
        <v>0</v>
      </c>
      <c r="BF355" s="343">
        <f t="shared" ca="1" si="102"/>
        <v>0</v>
      </c>
      <c r="BG355" s="343">
        <f t="shared" ca="1" si="102"/>
        <v>0</v>
      </c>
      <c r="BH355" s="343">
        <f t="shared" ca="1" si="102"/>
        <v>0</v>
      </c>
    </row>
    <row r="356" spans="1:60" s="242" customFormat="1" ht="12.9" customHeight="1" x14ac:dyDescent="0.3">
      <c r="A356" s="343"/>
      <c r="B356" s="471"/>
      <c r="C356" s="561"/>
      <c r="D356" s="627"/>
      <c r="E356" s="568" t="str">
        <f xml:space="preserve"> "Total " &amp; E355</f>
        <v>Total Govt. revenue  - pre EMV test, Full cycle NPV 7.84 (real), Full cycle</v>
      </c>
      <c r="F356" s="568">
        <f ca="1" xml:space="preserve"> SUM(K355:BH355)</f>
        <v>1121.9830881815979</v>
      </c>
      <c r="G356" s="568" t="str">
        <f>G355</f>
        <v>$ mn real NPV7.84 (real)</v>
      </c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  <c r="AA356" s="343"/>
      <c r="AB356" s="343"/>
      <c r="AC356" s="343"/>
      <c r="AD356" s="343"/>
      <c r="AE356" s="343"/>
      <c r="AF356" s="343"/>
      <c r="AG356" s="343"/>
      <c r="AH356" s="343"/>
      <c r="AI356" s="343"/>
      <c r="AJ356" s="343"/>
      <c r="AK356" s="343"/>
      <c r="AL356" s="343"/>
      <c r="AM356" s="343"/>
      <c r="AN356" s="343"/>
      <c r="AO356" s="343"/>
      <c r="AP356" s="343"/>
      <c r="AQ356" s="343"/>
      <c r="AR356" s="343"/>
      <c r="AS356" s="343"/>
      <c r="AT356" s="343"/>
      <c r="AU356" s="343"/>
      <c r="AV356" s="343"/>
      <c r="AW356" s="343"/>
      <c r="AX356" s="343"/>
      <c r="AY356" s="343"/>
      <c r="AZ356" s="343"/>
      <c r="BA356" s="343"/>
      <c r="BB356" s="343"/>
      <c r="BC356" s="343"/>
      <c r="BD356" s="343"/>
      <c r="BE356" s="343"/>
      <c r="BF356" s="343"/>
      <c r="BG356" s="343"/>
      <c r="BH356" s="343"/>
    </row>
    <row r="357" spans="1:60" s="242" customFormat="1" ht="12.75" customHeight="1" x14ac:dyDescent="0.3">
      <c r="A357" s="516"/>
      <c r="B357" s="472"/>
      <c r="C357" s="473"/>
      <c r="D357" s="516"/>
      <c r="E357" s="516"/>
      <c r="F357" s="516"/>
      <c r="G357" s="516"/>
      <c r="H357" s="516"/>
      <c r="I357" s="516"/>
      <c r="J357" s="516"/>
      <c r="K357" s="516"/>
      <c r="L357" s="516"/>
      <c r="M357" s="516"/>
      <c r="N357" s="516"/>
      <c r="O357" s="516"/>
      <c r="P357" s="516"/>
      <c r="Q357" s="516"/>
      <c r="R357" s="516"/>
      <c r="S357" s="516"/>
      <c r="T357" s="516"/>
      <c r="U357" s="516"/>
      <c r="V357" s="516"/>
      <c r="W357" s="516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516"/>
      <c r="AL357" s="516"/>
      <c r="AM357" s="516"/>
      <c r="AN357" s="516"/>
      <c r="AO357" s="516"/>
      <c r="AP357" s="516"/>
      <c r="AQ357" s="516"/>
      <c r="AR357" s="516"/>
      <c r="AS357" s="516"/>
      <c r="AT357" s="516"/>
      <c r="AU357" s="516"/>
      <c r="AV357" s="516"/>
      <c r="AW357" s="516"/>
      <c r="AX357" s="516"/>
      <c r="AY357" s="516"/>
      <c r="AZ357" s="516"/>
      <c r="BA357" s="516"/>
      <c r="BB357" s="516"/>
      <c r="BC357" s="516"/>
      <c r="BD357" s="516"/>
      <c r="BE357" s="516"/>
      <c r="BF357" s="516"/>
      <c r="BG357" s="516"/>
      <c r="BH357" s="516"/>
    </row>
    <row r="358" spans="1:60" s="242" customFormat="1" ht="12.75" customHeight="1" x14ac:dyDescent="0.3">
      <c r="A358" s="516"/>
      <c r="B358" s="472"/>
      <c r="C358" s="473"/>
      <c r="D358" s="516" t="s">
        <v>128</v>
      </c>
      <c r="E358" s="516"/>
      <c r="F358" s="516"/>
      <c r="G358" s="516"/>
      <c r="H358" s="516"/>
      <c r="I358" s="516"/>
      <c r="J358" s="516"/>
      <c r="K358" s="516"/>
      <c r="L358" s="516"/>
      <c r="M358" s="516"/>
      <c r="N358" s="516"/>
      <c r="O358" s="516"/>
      <c r="P358" s="516"/>
      <c r="Q358" s="516"/>
      <c r="R358" s="516"/>
      <c r="S358" s="516"/>
      <c r="T358" s="516"/>
      <c r="U358" s="516"/>
      <c r="V358" s="516"/>
      <c r="W358" s="516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516"/>
      <c r="AL358" s="516"/>
      <c r="AM358" s="516"/>
      <c r="AN358" s="516"/>
      <c r="AO358" s="516"/>
      <c r="AP358" s="516"/>
      <c r="AQ358" s="516"/>
      <c r="AR358" s="516"/>
      <c r="AS358" s="516"/>
      <c r="AT358" s="516"/>
      <c r="AU358" s="516"/>
      <c r="AV358" s="516"/>
      <c r="AW358" s="516"/>
      <c r="AX358" s="516"/>
      <c r="AY358" s="516"/>
      <c r="AZ358" s="516"/>
      <c r="BA358" s="516"/>
      <c r="BB358" s="516"/>
      <c r="BC358" s="516"/>
      <c r="BD358" s="516"/>
      <c r="BE358" s="516"/>
      <c r="BF358" s="516"/>
      <c r="BG358" s="516"/>
      <c r="BH358" s="516"/>
    </row>
    <row r="359" spans="1:60" s="247" customFormat="1" ht="12.75" customHeight="1" x14ac:dyDescent="0.3">
      <c r="A359" s="543"/>
      <c r="B359" s="662"/>
      <c r="C359" s="663"/>
      <c r="D359" s="543"/>
      <c r="E359" s="516" t="str">
        <f t="shared" ref="E359:AJ359" si="103" xml:space="preserve"> E$246</f>
        <v>Govt. revenue  - pre EMV test, FID Forward</v>
      </c>
      <c r="F359" s="516">
        <f t="shared" si="103"/>
        <v>0</v>
      </c>
      <c r="G359" s="516" t="str">
        <f t="shared" si="103"/>
        <v>$ mn real</v>
      </c>
      <c r="H359" s="516">
        <f t="shared" si="103"/>
        <v>0</v>
      </c>
      <c r="I359" s="516">
        <f t="shared" ca="1" si="103"/>
        <v>7146.9634720622034</v>
      </c>
      <c r="J359" s="516">
        <f t="shared" si="103"/>
        <v>0</v>
      </c>
      <c r="K359" s="516">
        <f t="shared" ca="1" si="103"/>
        <v>0</v>
      </c>
      <c r="L359" s="516">
        <f t="shared" ca="1" si="103"/>
        <v>0</v>
      </c>
      <c r="M359" s="516">
        <f t="shared" ca="1" si="103"/>
        <v>0</v>
      </c>
      <c r="N359" s="516">
        <f t="shared" ca="1" si="103"/>
        <v>0</v>
      </c>
      <c r="O359" s="516">
        <f t="shared" ca="1" si="103"/>
        <v>0</v>
      </c>
      <c r="P359" s="516">
        <f t="shared" ca="1" si="103"/>
        <v>0</v>
      </c>
      <c r="Q359" s="516">
        <f t="shared" ca="1" si="103"/>
        <v>0.59498328913373599</v>
      </c>
      <c r="R359" s="516">
        <f t="shared" ca="1" si="103"/>
        <v>0.61248279763766944</v>
      </c>
      <c r="S359" s="516">
        <f t="shared" ca="1" si="103"/>
        <v>0.63049699756818911</v>
      </c>
      <c r="T359" s="516">
        <f t="shared" ca="1" si="103"/>
        <v>39.219006026908417</v>
      </c>
      <c r="U359" s="516">
        <f t="shared" ca="1" si="103"/>
        <v>94.338045468876359</v>
      </c>
      <c r="V359" s="516">
        <f t="shared" ca="1" si="103"/>
        <v>94.357696365019734</v>
      </c>
      <c r="W359" s="516">
        <f t="shared" ca="1" si="103"/>
        <v>94.377925228696782</v>
      </c>
      <c r="X359" s="516">
        <f t="shared" ca="1" si="103"/>
        <v>94.398749058952561</v>
      </c>
      <c r="Y359" s="516">
        <f t="shared" ca="1" si="103"/>
        <v>94.420185354804133</v>
      </c>
      <c r="Z359" s="516">
        <f t="shared" ca="1" si="103"/>
        <v>101.00493595409336</v>
      </c>
      <c r="AA359" s="516">
        <f t="shared" ca="1" si="103"/>
        <v>142.11055645558747</v>
      </c>
      <c r="AB359" s="516">
        <f t="shared" ca="1" si="103"/>
        <v>143.88236475571475</v>
      </c>
      <c r="AC359" s="516">
        <f t="shared" ca="1" si="103"/>
        <v>175.62906891176323</v>
      </c>
      <c r="AD359" s="516">
        <f t="shared" ca="1" si="103"/>
        <v>241.02891562846665</v>
      </c>
      <c r="AE359" s="516">
        <f t="shared" ca="1" si="103"/>
        <v>244.51043873376256</v>
      </c>
      <c r="AF359" s="516">
        <f t="shared" ca="1" si="103"/>
        <v>248.02412535130173</v>
      </c>
      <c r="AG359" s="516">
        <f t="shared" ca="1" si="103"/>
        <v>298.81154834751908</v>
      </c>
      <c r="AH359" s="516">
        <f t="shared" ca="1" si="103"/>
        <v>311.68205005822142</v>
      </c>
      <c r="AI359" s="516">
        <f t="shared" ca="1" si="103"/>
        <v>294.52251254452193</v>
      </c>
      <c r="AJ359" s="516">
        <f t="shared" ca="1" si="103"/>
        <v>298.64375387370404</v>
      </c>
      <c r="AK359" s="516">
        <f t="shared" ref="AK359:BH359" ca="1" si="104" xml:space="preserve"> AK$246</f>
        <v>302.82254229845</v>
      </c>
      <c r="AL359" s="516">
        <f t="shared" ca="1" si="104"/>
        <v>307.0608019340404</v>
      </c>
      <c r="AM359" s="516">
        <f t="shared" ca="1" si="104"/>
        <v>311.36113033764809</v>
      </c>
      <c r="AN359" s="516">
        <f t="shared" ca="1" si="104"/>
        <v>315.72711361880005</v>
      </c>
      <c r="AO359" s="516">
        <f t="shared" ca="1" si="104"/>
        <v>317.04610139756471</v>
      </c>
      <c r="AP359" s="516">
        <f t="shared" ca="1" si="104"/>
        <v>317.59983572108683</v>
      </c>
      <c r="AQ359" s="516">
        <f t="shared" ca="1" si="104"/>
        <v>318.18835095659063</v>
      </c>
      <c r="AR359" s="516">
        <f t="shared" ca="1" si="104"/>
        <v>318.82781272163282</v>
      </c>
      <c r="AS359" s="516">
        <f t="shared" ca="1" si="104"/>
        <v>319.54663035120097</v>
      </c>
      <c r="AT359" s="516">
        <f t="shared" ca="1" si="104"/>
        <v>320.4019117086076</v>
      </c>
      <c r="AU359" s="516">
        <f t="shared" ca="1" si="104"/>
        <v>321.53726065578371</v>
      </c>
      <c r="AV359" s="516">
        <f t="shared" ca="1" si="104"/>
        <v>323.5308355928197</v>
      </c>
      <c r="AW359" s="516">
        <f t="shared" ca="1" si="104"/>
        <v>337.49842469059348</v>
      </c>
      <c r="AX359" s="516">
        <f t="shared" ca="1" si="104"/>
        <v>3.0148788751309397</v>
      </c>
      <c r="AY359" s="516">
        <f t="shared" ca="1" si="104"/>
        <v>0</v>
      </c>
      <c r="AZ359" s="516">
        <f t="shared" ca="1" si="104"/>
        <v>0</v>
      </c>
      <c r="BA359" s="516">
        <f t="shared" ca="1" si="104"/>
        <v>0</v>
      </c>
      <c r="BB359" s="516">
        <f t="shared" ca="1" si="104"/>
        <v>0</v>
      </c>
      <c r="BC359" s="516">
        <f t="shared" ca="1" si="104"/>
        <v>0</v>
      </c>
      <c r="BD359" s="516">
        <f t="shared" ca="1" si="104"/>
        <v>0</v>
      </c>
      <c r="BE359" s="516">
        <f t="shared" ca="1" si="104"/>
        <v>0</v>
      </c>
      <c r="BF359" s="516">
        <f t="shared" ca="1" si="104"/>
        <v>0</v>
      </c>
      <c r="BG359" s="516">
        <f t="shared" ca="1" si="104"/>
        <v>0</v>
      </c>
      <c r="BH359" s="516">
        <f t="shared" ca="1" si="104"/>
        <v>0</v>
      </c>
    </row>
    <row r="360" spans="1:60" s="244" customFormat="1" ht="12.9" customHeight="1" x14ac:dyDescent="0.3">
      <c r="A360" s="488"/>
      <c r="B360" s="797"/>
      <c r="C360" s="798"/>
      <c r="D360" s="488"/>
      <c r="E360" s="619" t="str">
        <f xml:space="preserve"> 'Time&amp;Esc'!E$138</f>
        <v>Discount index (real) - FID Forward</v>
      </c>
      <c r="F360" s="619">
        <f xml:space="preserve"> 'Time&amp;Esc'!F$138</f>
        <v>0</v>
      </c>
      <c r="G360" s="619" t="str">
        <f xml:space="preserve"> 'Time&amp;Esc'!G$138</f>
        <v>index</v>
      </c>
      <c r="H360" s="619">
        <f xml:space="preserve"> 'Time&amp;Esc'!H$138</f>
        <v>0</v>
      </c>
      <c r="I360" s="619">
        <f xml:space="preserve"> 'Time&amp;Esc'!I$138</f>
        <v>0</v>
      </c>
      <c r="J360" s="619">
        <f xml:space="preserve"> 'Time&amp;Esc'!J$138</f>
        <v>0</v>
      </c>
      <c r="K360" s="619">
        <f xml:space="preserve"> 'Time&amp;Esc'!K$138</f>
        <v>1</v>
      </c>
      <c r="L360" s="619">
        <f xml:space="preserve"> 'Time&amp;Esc'!L$138</f>
        <v>1</v>
      </c>
      <c r="M360" s="619">
        <f xml:space="preserve"> 'Time&amp;Esc'!M$138</f>
        <v>1</v>
      </c>
      <c r="N360" s="619">
        <f xml:space="preserve"> 'Time&amp;Esc'!N$138</f>
        <v>1</v>
      </c>
      <c r="O360" s="619">
        <f xml:space="preserve"> 'Time&amp;Esc'!O$138</f>
        <v>1</v>
      </c>
      <c r="P360" s="619">
        <f xml:space="preserve"> 'Time&amp;Esc'!P$138</f>
        <v>1</v>
      </c>
      <c r="Q360" s="619">
        <f xml:space="preserve"> 'Time&amp;Esc'!Q$138</f>
        <v>1</v>
      </c>
      <c r="R360" s="619">
        <f xml:space="preserve"> 'Time&amp;Esc'!R$138</f>
        <v>1.0784313725490196</v>
      </c>
      <c r="S360" s="619">
        <f xml:space="preserve"> 'Time&amp;Esc'!S$138</f>
        <v>1.1630142252979623</v>
      </c>
      <c r="T360" s="619">
        <f xml:space="preserve"> 'Time&amp;Esc'!T$138</f>
        <v>1.2542310272821162</v>
      </c>
      <c r="U360" s="619">
        <f xml:space="preserve"> 'Time&amp;Esc'!U$138</f>
        <v>1.3526020882454193</v>
      </c>
      <c r="V360" s="619">
        <f xml:space="preserve"> 'Time&amp;Esc'!V$138</f>
        <v>1.4586885265391776</v>
      </c>
      <c r="W360" s="619">
        <f xml:space="preserve"> 'Time&amp;Esc'!W$138</f>
        <v>1.5730954697971522</v>
      </c>
      <c r="X360" s="619">
        <f xml:space="preserve"> 'Time&amp;Esc'!X$138</f>
        <v>1.6964755066439878</v>
      </c>
      <c r="Y360" s="619">
        <f xml:space="preserve"> 'Time&amp;Esc'!Y$138</f>
        <v>1.8295324091258689</v>
      </c>
      <c r="Z360" s="619">
        <f xml:space="preserve"> 'Time&amp;Esc'!Z$138</f>
        <v>1.9730251470965252</v>
      </c>
      <c r="AA360" s="619">
        <f xml:space="preserve"> 'Time&amp;Esc'!AA$138</f>
        <v>2.127772217457037</v>
      </c>
      <c r="AB360" s="619">
        <f xml:space="preserve"> 'Time&amp;Esc'!AB$138</f>
        <v>2.2946563129438635</v>
      </c>
      <c r="AC360" s="619">
        <f xml:space="preserve"> 'Time&amp;Esc'!AC$138</f>
        <v>2.4746293570963229</v>
      </c>
      <c r="AD360" s="619">
        <f xml:space="preserve"> 'Time&amp;Esc'!AD$138</f>
        <v>2.6687179341234857</v>
      </c>
      <c r="AE360" s="619">
        <f xml:space="preserve"> 'Time&amp;Esc'!AE$138</f>
        <v>2.8780291446429742</v>
      </c>
      <c r="AF360" s="619">
        <f xml:space="preserve"> 'Time&amp;Esc'!AF$138</f>
        <v>3.1037569206934039</v>
      </c>
      <c r="AG360" s="619">
        <f xml:space="preserve"> 'Time&amp;Esc'!AG$138</f>
        <v>3.3471888360419055</v>
      </c>
      <c r="AH360" s="619">
        <f xml:space="preserve"> 'Time&amp;Esc'!AH$138</f>
        <v>3.6097134506334272</v>
      </c>
      <c r="AI360" s="619">
        <f xml:space="preserve"> 'Time&amp;Esc'!AI$138</f>
        <v>3.8928282310752649</v>
      </c>
      <c r="AJ360" s="619">
        <f xml:space="preserve"> 'Time&amp;Esc'!AJ$138</f>
        <v>4.1981480923360701</v>
      </c>
      <c r="AK360" s="619">
        <f xml:space="preserve"> 'Time&amp;Esc'!AK$138</f>
        <v>4.5274146093820358</v>
      </c>
      <c r="AL360" s="619">
        <f xml:space="preserve"> 'Time&amp;Esc'!AL$138</f>
        <v>4.8825059512943518</v>
      </c>
      <c r="AM360" s="619">
        <f xml:space="preserve"> 'Time&amp;Esc'!AM$138</f>
        <v>5.2654475945331241</v>
      </c>
      <c r="AN360" s="619">
        <f xml:space="preserve"> 'Time&amp;Esc'!AN$138</f>
        <v>5.6784238764572912</v>
      </c>
      <c r="AO360" s="619">
        <f xml:space="preserve"> 'Time&amp;Esc'!AO$138</f>
        <v>6.1237904550029603</v>
      </c>
      <c r="AP360" s="619">
        <f xml:space="preserve"> 'Time&amp;Esc'!AP$138</f>
        <v>6.6040877455914275</v>
      </c>
      <c r="AQ360" s="619">
        <f xml:space="preserve"> 'Time&amp;Esc'!AQ$138</f>
        <v>7.1220554119123243</v>
      </c>
      <c r="AR360" s="619">
        <f xml:space="preserve"> 'Time&amp;Esc'!AR$138</f>
        <v>7.6806479932387814</v>
      </c>
      <c r="AS360" s="619">
        <f xml:space="preserve"> 'Time&amp;Esc'!AS$138</f>
        <v>8.2830517574143698</v>
      </c>
      <c r="AT360" s="619">
        <f xml:space="preserve"> 'Time&amp;Esc'!AT$138</f>
        <v>8.9327028756429492</v>
      </c>
      <c r="AU360" s="619">
        <f xml:space="preserve"> 'Time&amp;Esc'!AU$138</f>
        <v>9.6333070227521986</v>
      </c>
      <c r="AV360" s="619">
        <f xml:space="preserve"> 'Time&amp;Esc'!AV$138</f>
        <v>10.388860514732764</v>
      </c>
      <c r="AW360" s="619">
        <f xml:space="preserve"> 'Time&amp;Esc'!AW$138</f>
        <v>11.203673104123567</v>
      </c>
      <c r="AX360" s="619">
        <f xml:space="preserve"> 'Time&amp;Esc'!AX$138</f>
        <v>12.082392563270513</v>
      </c>
      <c r="AY360" s="619">
        <f xml:space="preserve"> 'Time&amp;Esc'!AY$138</f>
        <v>13.030031195683886</v>
      </c>
      <c r="AZ360" s="619">
        <f xml:space="preserve"> 'Time&amp;Esc'!AZ$138</f>
        <v>14.051994426717917</v>
      </c>
      <c r="BA360" s="619">
        <f xml:space="preserve"> 'Time&amp;Esc'!BA$138</f>
        <v>15.154111636656575</v>
      </c>
      <c r="BB360" s="619">
        <f xml:space="preserve"> 'Time&amp;Esc'!BB$138</f>
        <v>16.342669412080621</v>
      </c>
      <c r="BC360" s="619">
        <f xml:space="preserve"> 'Time&amp;Esc'!BC$138</f>
        <v>17.624447405184981</v>
      </c>
      <c r="BD360" s="619">
        <f xml:space="preserve"> 'Time&amp;Esc'!BD$138</f>
        <v>19.006757005591648</v>
      </c>
      <c r="BE360" s="619">
        <f xml:space="preserve"> 'Time&amp;Esc'!BE$138</f>
        <v>20.49748304524589</v>
      </c>
      <c r="BF360" s="619">
        <f xml:space="preserve"> 'Time&amp;Esc'!BF$138</f>
        <v>22.105128774284783</v>
      </c>
      <c r="BG360" s="619">
        <f xml:space="preserve"> 'Time&amp;Esc'!BG$138</f>
        <v>23.838864364424769</v>
      </c>
      <c r="BH360" s="619">
        <f xml:space="preserve"> 'Time&amp;Esc'!BH$138</f>
        <v>25.708579216536513</v>
      </c>
    </row>
    <row r="361" spans="1:60" s="242" customFormat="1" ht="12.9" customHeight="1" x14ac:dyDescent="0.3">
      <c r="A361" s="516"/>
      <c r="B361" s="679"/>
      <c r="C361" s="685"/>
      <c r="D361" s="615"/>
      <c r="E361" s="543" t="str">
        <f>'Time&amp;Esc'!E$82</f>
        <v>FID point forward</v>
      </c>
      <c r="F361" s="543">
        <f>'Time&amp;Esc'!F$82</f>
        <v>0</v>
      </c>
      <c r="G361" s="543" t="str">
        <f>'Time&amp;Esc'!G$82</f>
        <v>flag</v>
      </c>
      <c r="H361" s="543">
        <f>'Time&amp;Esc'!H$82</f>
        <v>0</v>
      </c>
      <c r="I361" s="543">
        <f>'Time&amp;Esc'!I$82</f>
        <v>34</v>
      </c>
      <c r="J361" s="543">
        <f>'Time&amp;Esc'!J$82</f>
        <v>0</v>
      </c>
      <c r="K361" s="543">
        <f>'Time&amp;Esc'!K$82</f>
        <v>0</v>
      </c>
      <c r="L361" s="543">
        <f>'Time&amp;Esc'!L$82</f>
        <v>0</v>
      </c>
      <c r="M361" s="543">
        <f>'Time&amp;Esc'!M$82</f>
        <v>0</v>
      </c>
      <c r="N361" s="543">
        <f>'Time&amp;Esc'!N$82</f>
        <v>0</v>
      </c>
      <c r="O361" s="543">
        <f>'Time&amp;Esc'!O$82</f>
        <v>0</v>
      </c>
      <c r="P361" s="543">
        <f>'Time&amp;Esc'!P$82</f>
        <v>0</v>
      </c>
      <c r="Q361" s="543">
        <f>'Time&amp;Esc'!Q$82</f>
        <v>1</v>
      </c>
      <c r="R361" s="543">
        <f>'Time&amp;Esc'!R$82</f>
        <v>1</v>
      </c>
      <c r="S361" s="543">
        <f>'Time&amp;Esc'!S$82</f>
        <v>1</v>
      </c>
      <c r="T361" s="543">
        <f>'Time&amp;Esc'!T$82</f>
        <v>1</v>
      </c>
      <c r="U361" s="543">
        <f>'Time&amp;Esc'!U$82</f>
        <v>1</v>
      </c>
      <c r="V361" s="543">
        <f>'Time&amp;Esc'!V$82</f>
        <v>1</v>
      </c>
      <c r="W361" s="543">
        <f>'Time&amp;Esc'!W$82</f>
        <v>1</v>
      </c>
      <c r="X361" s="543">
        <f>'Time&amp;Esc'!X$82</f>
        <v>1</v>
      </c>
      <c r="Y361" s="543">
        <f>'Time&amp;Esc'!Y$82</f>
        <v>1</v>
      </c>
      <c r="Z361" s="543">
        <f>'Time&amp;Esc'!Z$82</f>
        <v>1</v>
      </c>
      <c r="AA361" s="543">
        <f>'Time&amp;Esc'!AA$82</f>
        <v>1</v>
      </c>
      <c r="AB361" s="543">
        <f>'Time&amp;Esc'!AB$82</f>
        <v>1</v>
      </c>
      <c r="AC361" s="543">
        <f>'Time&amp;Esc'!AC$82</f>
        <v>1</v>
      </c>
      <c r="AD361" s="543">
        <f>'Time&amp;Esc'!AD$82</f>
        <v>1</v>
      </c>
      <c r="AE361" s="543">
        <f>'Time&amp;Esc'!AE$82</f>
        <v>1</v>
      </c>
      <c r="AF361" s="543">
        <f>'Time&amp;Esc'!AF$82</f>
        <v>1</v>
      </c>
      <c r="AG361" s="543">
        <f>'Time&amp;Esc'!AG$82</f>
        <v>1</v>
      </c>
      <c r="AH361" s="543">
        <f>'Time&amp;Esc'!AH$82</f>
        <v>1</v>
      </c>
      <c r="AI361" s="543">
        <f>'Time&amp;Esc'!AI$82</f>
        <v>1</v>
      </c>
      <c r="AJ361" s="543">
        <f>'Time&amp;Esc'!AJ$82</f>
        <v>1</v>
      </c>
      <c r="AK361" s="543">
        <f>'Time&amp;Esc'!AK$82</f>
        <v>1</v>
      </c>
      <c r="AL361" s="543">
        <f>'Time&amp;Esc'!AL$82</f>
        <v>1</v>
      </c>
      <c r="AM361" s="543">
        <f>'Time&amp;Esc'!AM$82</f>
        <v>1</v>
      </c>
      <c r="AN361" s="543">
        <f>'Time&amp;Esc'!AN$82</f>
        <v>1</v>
      </c>
      <c r="AO361" s="543">
        <f>'Time&amp;Esc'!AO$82</f>
        <v>1</v>
      </c>
      <c r="AP361" s="543">
        <f>'Time&amp;Esc'!AP$82</f>
        <v>1</v>
      </c>
      <c r="AQ361" s="543">
        <f>'Time&amp;Esc'!AQ$82</f>
        <v>1</v>
      </c>
      <c r="AR361" s="543">
        <f>'Time&amp;Esc'!AR$82</f>
        <v>1</v>
      </c>
      <c r="AS361" s="543">
        <f>'Time&amp;Esc'!AS$82</f>
        <v>1</v>
      </c>
      <c r="AT361" s="543">
        <f>'Time&amp;Esc'!AT$82</f>
        <v>1</v>
      </c>
      <c r="AU361" s="543">
        <f>'Time&amp;Esc'!AU$82</f>
        <v>1</v>
      </c>
      <c r="AV361" s="543">
        <f>'Time&amp;Esc'!AV$82</f>
        <v>1</v>
      </c>
      <c r="AW361" s="543">
        <f>'Time&amp;Esc'!AW$82</f>
        <v>1</v>
      </c>
      <c r="AX361" s="543">
        <f>'Time&amp;Esc'!AX$82</f>
        <v>1</v>
      </c>
      <c r="AY361" s="543">
        <f>'Time&amp;Esc'!AY$82</f>
        <v>0</v>
      </c>
      <c r="AZ361" s="543">
        <f>'Time&amp;Esc'!AZ$82</f>
        <v>0</v>
      </c>
      <c r="BA361" s="543">
        <f>'Time&amp;Esc'!BA$82</f>
        <v>0</v>
      </c>
      <c r="BB361" s="543">
        <f>'Time&amp;Esc'!BB$82</f>
        <v>0</v>
      </c>
      <c r="BC361" s="543">
        <f>'Time&amp;Esc'!BC$82</f>
        <v>0</v>
      </c>
      <c r="BD361" s="543">
        <f>'Time&amp;Esc'!BD$82</f>
        <v>0</v>
      </c>
      <c r="BE361" s="543">
        <f>'Time&amp;Esc'!BE$82</f>
        <v>0</v>
      </c>
      <c r="BF361" s="543">
        <f>'Time&amp;Esc'!BF$82</f>
        <v>0</v>
      </c>
      <c r="BG361" s="543">
        <f>'Time&amp;Esc'!BG$82</f>
        <v>0</v>
      </c>
      <c r="BH361" s="543">
        <f>'Time&amp;Esc'!BH$82</f>
        <v>0</v>
      </c>
    </row>
    <row r="362" spans="1:60" s="242" customFormat="1" ht="12.9" customHeight="1" x14ac:dyDescent="0.3">
      <c r="A362" s="343"/>
      <c r="B362" s="471"/>
      <c r="C362" s="561"/>
      <c r="D362" s="627"/>
      <c r="E362" s="343" t="str">
        <f xml:space="preserve"> E359 &amp; " NPV" &amp; DISC_REAL *100 &amp; " real), " &amp; D358</f>
        <v>Govt. revenue  - pre EMV test, FID Forward NPV7.84 real), FID Forward</v>
      </c>
      <c r="F362" s="343"/>
      <c r="G362" s="343" t="str">
        <f xml:space="preserve"> G360 &amp; " NPV" &amp; InpC!$F$130*100 &amp; " (real)"</f>
        <v>index NPV7.84 (real)</v>
      </c>
      <c r="H362" s="343"/>
      <c r="I362" s="343">
        <f ca="1" xml:space="preserve"> SUM(K362:BH362)</f>
        <v>1763.8102695998048</v>
      </c>
      <c r="J362" s="343"/>
      <c r="K362" s="343">
        <f t="shared" ref="K362:AP362" ca="1" si="105" xml:space="preserve"> K359 / K360 * K361</f>
        <v>0</v>
      </c>
      <c r="L362" s="343">
        <f t="shared" ca="1" si="105"/>
        <v>0</v>
      </c>
      <c r="M362" s="343">
        <f t="shared" ca="1" si="105"/>
        <v>0</v>
      </c>
      <c r="N362" s="343">
        <f t="shared" ca="1" si="105"/>
        <v>0</v>
      </c>
      <c r="O362" s="343">
        <f t="shared" ca="1" si="105"/>
        <v>0</v>
      </c>
      <c r="P362" s="343">
        <f t="shared" ca="1" si="105"/>
        <v>0</v>
      </c>
      <c r="Q362" s="343">
        <f t="shared" ca="1" si="105"/>
        <v>0.59498328913373599</v>
      </c>
      <c r="R362" s="343">
        <f t="shared" ca="1" si="105"/>
        <v>0.56793859417311165</v>
      </c>
      <c r="S362" s="343">
        <f t="shared" ca="1" si="105"/>
        <v>0.54212320352887933</v>
      </c>
      <c r="T362" s="343">
        <f t="shared" ca="1" si="105"/>
        <v>31.269363597147578</v>
      </c>
      <c r="U362" s="343">
        <f t="shared" ca="1" si="105"/>
        <v>69.745600933716318</v>
      </c>
      <c r="V362" s="343">
        <f t="shared" ca="1" si="105"/>
        <v>64.686665212133249</v>
      </c>
      <c r="W362" s="343">
        <f t="shared" ca="1" si="105"/>
        <v>59.995039742163037</v>
      </c>
      <c r="X362" s="343">
        <f t="shared" ca="1" si="105"/>
        <v>55.644038884884715</v>
      </c>
      <c r="Y362" s="343">
        <f t="shared" ca="1" si="105"/>
        <v>51.608916509938787</v>
      </c>
      <c r="Z362" s="343">
        <f t="shared" ca="1" si="105"/>
        <v>51.19292883962008</v>
      </c>
      <c r="AA362" s="343">
        <f t="shared" ca="1" si="105"/>
        <v>66.788425607618834</v>
      </c>
      <c r="AB362" s="343">
        <f t="shared" ca="1" si="105"/>
        <v>62.703230956240674</v>
      </c>
      <c r="AC362" s="343">
        <f t="shared" ca="1" si="105"/>
        <v>70.971868335807116</v>
      </c>
      <c r="AD362" s="343">
        <f t="shared" ca="1" si="105"/>
        <v>90.316369724412354</v>
      </c>
      <c r="AE362" s="343">
        <f t="shared" ca="1" si="105"/>
        <v>84.95759648191283</v>
      </c>
      <c r="AF362" s="343">
        <f t="shared" ca="1" si="105"/>
        <v>79.910937515007191</v>
      </c>
      <c r="AG362" s="343">
        <f t="shared" ca="1" si="105"/>
        <v>89.272390350365669</v>
      </c>
      <c r="AH362" s="343">
        <f t="shared" ca="1" si="105"/>
        <v>86.345371819895547</v>
      </c>
      <c r="AI362" s="343">
        <f t="shared" ca="1" si="105"/>
        <v>75.657721086545308</v>
      </c>
      <c r="AJ362" s="343">
        <f t="shared" ca="1" si="105"/>
        <v>71.137022159578692</v>
      </c>
      <c r="AK362" s="343">
        <f t="shared" ca="1" si="105"/>
        <v>66.886417177459123</v>
      </c>
      <c r="AL362" s="343">
        <f t="shared" ca="1" si="105"/>
        <v>62.890000544216157</v>
      </c>
      <c r="AM362" s="343">
        <f t="shared" ca="1" si="105"/>
        <v>59.132889416831397</v>
      </c>
      <c r="AN362" s="343">
        <f t="shared" ca="1" si="105"/>
        <v>55.601188021169506</v>
      </c>
      <c r="AO362" s="343">
        <f t="shared" ca="1" si="105"/>
        <v>51.772852733480974</v>
      </c>
      <c r="AP362" s="343">
        <f t="shared" ca="1" si="105"/>
        <v>48.091401561570905</v>
      </c>
      <c r="AQ362" s="343">
        <f t="shared" ref="AQ362:BH362" ca="1" si="106" xml:space="preserve"> AQ359 / AQ360 * AQ361</f>
        <v>44.676477864015204</v>
      </c>
      <c r="AR362" s="343">
        <f t="shared" ca="1" si="106"/>
        <v>41.510535699890767</v>
      </c>
      <c r="AS362" s="343">
        <f t="shared" ca="1" si="106"/>
        <v>38.578369387245068</v>
      </c>
      <c r="AT362" s="343">
        <f t="shared" ca="1" si="106"/>
        <v>35.868417003128634</v>
      </c>
      <c r="AU362" s="343">
        <f t="shared" ca="1" si="106"/>
        <v>33.377661471431203</v>
      </c>
      <c r="AV362" s="343">
        <f t="shared" ca="1" si="106"/>
        <v>31.142090620430473</v>
      </c>
      <c r="AW362" s="343">
        <f t="shared" ca="1" si="106"/>
        <v>30.123908610505204</v>
      </c>
      <c r="AX362" s="343">
        <f t="shared" ca="1" si="106"/>
        <v>0.24952664460646024</v>
      </c>
      <c r="AY362" s="343">
        <f t="shared" ca="1" si="106"/>
        <v>0</v>
      </c>
      <c r="AZ362" s="343">
        <f t="shared" ca="1" si="106"/>
        <v>0</v>
      </c>
      <c r="BA362" s="343">
        <f t="shared" ca="1" si="106"/>
        <v>0</v>
      </c>
      <c r="BB362" s="343">
        <f t="shared" ca="1" si="106"/>
        <v>0</v>
      </c>
      <c r="BC362" s="343">
        <f t="shared" ca="1" si="106"/>
        <v>0</v>
      </c>
      <c r="BD362" s="343">
        <f t="shared" ca="1" si="106"/>
        <v>0</v>
      </c>
      <c r="BE362" s="343">
        <f t="shared" ca="1" si="106"/>
        <v>0</v>
      </c>
      <c r="BF362" s="343">
        <f t="shared" ca="1" si="106"/>
        <v>0</v>
      </c>
      <c r="BG362" s="343">
        <f t="shared" ca="1" si="106"/>
        <v>0</v>
      </c>
      <c r="BH362" s="343">
        <f t="shared" ca="1" si="106"/>
        <v>0</v>
      </c>
    </row>
    <row r="363" spans="1:60" s="242" customFormat="1" ht="12.9" customHeight="1" x14ac:dyDescent="0.3">
      <c r="A363" s="343"/>
      <c r="B363" s="471"/>
      <c r="C363" s="561"/>
      <c r="D363" s="627"/>
      <c r="E363" s="568" t="str">
        <f xml:space="preserve"> "Total " &amp; E362</f>
        <v>Total Govt. revenue  - pre EMV test, FID Forward NPV7.84 real), FID Forward</v>
      </c>
      <c r="F363" s="568">
        <f ca="1" xml:space="preserve"> SUM(K362:BH362)</f>
        <v>1763.8102695998048</v>
      </c>
      <c r="G363" s="568" t="str">
        <f>G362</f>
        <v>index NPV7.84 (real)</v>
      </c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  <c r="AA363" s="343"/>
      <c r="AB363" s="343"/>
      <c r="AC363" s="343"/>
      <c r="AD363" s="343"/>
      <c r="AE363" s="343"/>
      <c r="AF363" s="343"/>
      <c r="AG363" s="343"/>
      <c r="AH363" s="343"/>
      <c r="AI363" s="343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43"/>
      <c r="AV363" s="343"/>
      <c r="AW363" s="343"/>
      <c r="AX363" s="343"/>
      <c r="AY363" s="343"/>
      <c r="AZ363" s="343"/>
      <c r="BA363" s="343"/>
      <c r="BB363" s="343"/>
      <c r="BC363" s="343"/>
      <c r="BD363" s="343"/>
      <c r="BE363" s="343"/>
      <c r="BF363" s="343"/>
      <c r="BG363" s="343"/>
      <c r="BH363" s="343"/>
    </row>
    <row r="364" spans="1:60" s="242" customFormat="1" ht="12.75" customHeight="1" x14ac:dyDescent="0.3">
      <c r="A364" s="516"/>
      <c r="B364" s="472"/>
      <c r="C364" s="473"/>
      <c r="D364" s="516"/>
      <c r="E364" s="516"/>
      <c r="F364" s="516"/>
      <c r="G364" s="516"/>
      <c r="H364" s="516"/>
      <c r="I364" s="516"/>
      <c r="J364" s="516"/>
      <c r="K364" s="516"/>
      <c r="L364" s="516"/>
      <c r="M364" s="516"/>
      <c r="N364" s="516"/>
      <c r="O364" s="516"/>
      <c r="P364" s="516"/>
      <c r="Q364" s="516"/>
      <c r="R364" s="516"/>
      <c r="S364" s="516"/>
      <c r="T364" s="516"/>
      <c r="U364" s="516"/>
      <c r="V364" s="516"/>
      <c r="W364" s="516"/>
      <c r="X364" s="516"/>
      <c r="Y364" s="516"/>
      <c r="Z364" s="516"/>
      <c r="AA364" s="516"/>
      <c r="AB364" s="516"/>
      <c r="AC364" s="516"/>
      <c r="AD364" s="516"/>
      <c r="AE364" s="516"/>
      <c r="AF364" s="516"/>
      <c r="AG364" s="516"/>
      <c r="AH364" s="516"/>
      <c r="AI364" s="516"/>
      <c r="AJ364" s="516"/>
      <c r="AK364" s="516"/>
      <c r="AL364" s="516"/>
      <c r="AM364" s="516"/>
      <c r="AN364" s="516"/>
      <c r="AO364" s="516"/>
      <c r="AP364" s="516"/>
      <c r="AQ364" s="516"/>
      <c r="AR364" s="516"/>
      <c r="AS364" s="516"/>
      <c r="AT364" s="516"/>
      <c r="AU364" s="516"/>
      <c r="AV364" s="516"/>
      <c r="AW364" s="516"/>
      <c r="AX364" s="516"/>
      <c r="AY364" s="516"/>
      <c r="AZ364" s="516"/>
      <c r="BA364" s="516"/>
      <c r="BB364" s="516"/>
      <c r="BC364" s="516"/>
      <c r="BD364" s="516"/>
      <c r="BE364" s="516"/>
      <c r="BF364" s="516"/>
      <c r="BG364" s="516"/>
      <c r="BH364" s="516"/>
    </row>
    <row r="365" spans="1:60" s="242" customFormat="1" ht="12.75" customHeight="1" x14ac:dyDescent="0.3">
      <c r="A365" s="516"/>
      <c r="B365" s="472"/>
      <c r="C365" s="473" t="s">
        <v>860</v>
      </c>
      <c r="D365" s="516"/>
      <c r="E365" s="516"/>
      <c r="F365" s="516"/>
      <c r="G365" s="516"/>
      <c r="H365" s="516"/>
      <c r="I365" s="516"/>
      <c r="J365" s="516"/>
      <c r="K365" s="516"/>
      <c r="L365" s="516"/>
      <c r="M365" s="516"/>
      <c r="N365" s="516"/>
      <c r="O365" s="516"/>
      <c r="P365" s="516"/>
      <c r="Q365" s="516"/>
      <c r="R365" s="516"/>
      <c r="S365" s="516"/>
      <c r="T365" s="516"/>
      <c r="U365" s="516"/>
      <c r="V365" s="516"/>
      <c r="W365" s="516"/>
      <c r="X365" s="516"/>
      <c r="Y365" s="516"/>
      <c r="Z365" s="516"/>
      <c r="AA365" s="516"/>
      <c r="AB365" s="516"/>
      <c r="AC365" s="516"/>
      <c r="AD365" s="516"/>
      <c r="AE365" s="516"/>
      <c r="AF365" s="516"/>
      <c r="AG365" s="516"/>
      <c r="AH365" s="516"/>
      <c r="AI365" s="516"/>
      <c r="AJ365" s="516"/>
      <c r="AK365" s="516"/>
      <c r="AL365" s="516"/>
      <c r="AM365" s="516"/>
      <c r="AN365" s="516"/>
      <c r="AO365" s="516"/>
      <c r="AP365" s="516"/>
      <c r="AQ365" s="516"/>
      <c r="AR365" s="516"/>
      <c r="AS365" s="516"/>
      <c r="AT365" s="516"/>
      <c r="AU365" s="516"/>
      <c r="AV365" s="516"/>
      <c r="AW365" s="516"/>
      <c r="AX365" s="516"/>
      <c r="AY365" s="516"/>
      <c r="AZ365" s="516"/>
      <c r="BA365" s="516"/>
      <c r="BB365" s="516"/>
      <c r="BC365" s="516"/>
      <c r="BD365" s="516"/>
      <c r="BE365" s="516"/>
      <c r="BF365" s="516"/>
      <c r="BG365" s="516"/>
      <c r="BH365" s="516"/>
    </row>
    <row r="366" spans="1:60" s="242" customFormat="1" ht="12.75" customHeight="1" x14ac:dyDescent="0.3">
      <c r="A366" s="516"/>
      <c r="B366" s="472"/>
      <c r="C366" s="473"/>
      <c r="D366" s="516" t="s">
        <v>127</v>
      </c>
      <c r="E366" s="516"/>
      <c r="F366" s="516"/>
      <c r="G366" s="516"/>
      <c r="H366" s="516"/>
      <c r="I366" s="516"/>
      <c r="J366" s="516"/>
      <c r="K366" s="516"/>
      <c r="L366" s="516"/>
      <c r="M366" s="516"/>
      <c r="N366" s="516"/>
      <c r="O366" s="516"/>
      <c r="P366" s="516"/>
      <c r="Q366" s="516"/>
      <c r="R366" s="516"/>
      <c r="S366" s="516"/>
      <c r="T366" s="516"/>
      <c r="U366" s="516"/>
      <c r="V366" s="516"/>
      <c r="W366" s="516"/>
      <c r="X366" s="516"/>
      <c r="Y366" s="516"/>
      <c r="Z366" s="516"/>
      <c r="AA366" s="516"/>
      <c r="AB366" s="516"/>
      <c r="AC366" s="516"/>
      <c r="AD366" s="516"/>
      <c r="AE366" s="516"/>
      <c r="AF366" s="516"/>
      <c r="AG366" s="516"/>
      <c r="AH366" s="516"/>
      <c r="AI366" s="516"/>
      <c r="AJ366" s="516"/>
      <c r="AK366" s="516"/>
      <c r="AL366" s="516"/>
      <c r="AM366" s="516"/>
      <c r="AN366" s="516"/>
      <c r="AO366" s="516"/>
      <c r="AP366" s="516"/>
      <c r="AQ366" s="516"/>
      <c r="AR366" s="516"/>
      <c r="AS366" s="516"/>
      <c r="AT366" s="516"/>
      <c r="AU366" s="516"/>
      <c r="AV366" s="516"/>
      <c r="AW366" s="516"/>
      <c r="AX366" s="516"/>
      <c r="AY366" s="516"/>
      <c r="AZ366" s="516"/>
      <c r="BA366" s="516"/>
      <c r="BB366" s="516"/>
      <c r="BC366" s="516"/>
      <c r="BD366" s="516"/>
      <c r="BE366" s="516"/>
      <c r="BF366" s="516"/>
      <c r="BG366" s="516"/>
      <c r="BH366" s="516"/>
    </row>
    <row r="367" spans="1:60" s="247" customFormat="1" ht="12.75" customHeight="1" x14ac:dyDescent="0.3">
      <c r="A367" s="543"/>
      <c r="B367" s="662"/>
      <c r="C367" s="663"/>
      <c r="D367" s="543"/>
      <c r="E367" s="516" t="str">
        <f t="shared" ref="E367:AJ367" si="107" xml:space="preserve"> E$253</f>
        <v>Cash flow - Contractor, Full cycle</v>
      </c>
      <c r="F367" s="516">
        <f t="shared" si="107"/>
        <v>0</v>
      </c>
      <c r="G367" s="516" t="str">
        <f t="shared" si="107"/>
        <v>$ mn real</v>
      </c>
      <c r="H367" s="516">
        <f t="shared" si="107"/>
        <v>0</v>
      </c>
      <c r="I367" s="516">
        <f t="shared" ca="1" si="107"/>
        <v>5783.0945097058884</v>
      </c>
      <c r="J367" s="516">
        <f t="shared" si="107"/>
        <v>0</v>
      </c>
      <c r="K367" s="516">
        <f t="shared" ca="1" si="107"/>
        <v>0</v>
      </c>
      <c r="L367" s="516">
        <f t="shared" ca="1" si="107"/>
        <v>0</v>
      </c>
      <c r="M367" s="516">
        <f t="shared" ca="1" si="107"/>
        <v>0</v>
      </c>
      <c r="N367" s="516">
        <f t="shared" ca="1" si="107"/>
        <v>-40.327256767759003</v>
      </c>
      <c r="O367" s="516">
        <f t="shared" ca="1" si="107"/>
        <v>-80.336881966810751</v>
      </c>
      <c r="P367" s="516">
        <f t="shared" ca="1" si="107"/>
        <v>-80.346790259952243</v>
      </c>
      <c r="Q367" s="516">
        <f t="shared" ca="1" si="107"/>
        <v>-605.39498328913373</v>
      </c>
      <c r="R367" s="516">
        <f t="shared" ca="1" si="107"/>
        <v>-907.81248279763759</v>
      </c>
      <c r="S367" s="516">
        <f t="shared" ca="1" si="107"/>
        <v>-907.83049699756816</v>
      </c>
      <c r="T367" s="516">
        <f t="shared" ca="1" si="107"/>
        <v>-459.42900602690872</v>
      </c>
      <c r="U367" s="516">
        <f t="shared" ca="1" si="107"/>
        <v>473.95195453112387</v>
      </c>
      <c r="V367" s="516">
        <f t="shared" ca="1" si="107"/>
        <v>473.93230363498026</v>
      </c>
      <c r="W367" s="516">
        <f t="shared" ca="1" si="107"/>
        <v>473.91207477130325</v>
      </c>
      <c r="X367" s="516">
        <f t="shared" ca="1" si="107"/>
        <v>473.89125094104742</v>
      </c>
      <c r="Y367" s="516">
        <f t="shared" ca="1" si="107"/>
        <v>473.86981464519607</v>
      </c>
      <c r="Z367" s="516">
        <f t="shared" ca="1" si="107"/>
        <v>467.28506404590672</v>
      </c>
      <c r="AA367" s="516">
        <f t="shared" ca="1" si="107"/>
        <v>426.17944354441261</v>
      </c>
      <c r="AB367" s="516">
        <f t="shared" ca="1" si="107"/>
        <v>424.40763524428547</v>
      </c>
      <c r="AC367" s="516">
        <f t="shared" ca="1" si="107"/>
        <v>392.66093108823685</v>
      </c>
      <c r="AD367" s="516">
        <f t="shared" ca="1" si="107"/>
        <v>327.26108437153346</v>
      </c>
      <c r="AE367" s="516">
        <f t="shared" ca="1" si="107"/>
        <v>323.77956126623758</v>
      </c>
      <c r="AF367" s="516">
        <f t="shared" ca="1" si="107"/>
        <v>320.26587464869834</v>
      </c>
      <c r="AG367" s="516">
        <f t="shared" ca="1" si="107"/>
        <v>269.47845165248094</v>
      </c>
      <c r="AH367" s="516">
        <f t="shared" ca="1" si="107"/>
        <v>256.60794994177866</v>
      </c>
      <c r="AI367" s="516">
        <f t="shared" ca="1" si="107"/>
        <v>230.16135329377641</v>
      </c>
      <c r="AJ367" s="516">
        <f t="shared" ca="1" si="107"/>
        <v>226.90713739986825</v>
      </c>
      <c r="AK367" s="516">
        <f t="shared" ref="AK367:BH367" ca="1" si="108" xml:space="preserve"> AK$253</f>
        <v>223.60470567950213</v>
      </c>
      <c r="AL367" s="516">
        <f t="shared" ca="1" si="108"/>
        <v>220.25583295798387</v>
      </c>
      <c r="AM367" s="516">
        <f t="shared" ca="1" si="108"/>
        <v>216.86271713041228</v>
      </c>
      <c r="AN367" s="516">
        <f t="shared" ca="1" si="108"/>
        <v>213.42815871391824</v>
      </c>
      <c r="AO367" s="516">
        <f t="shared" ca="1" si="108"/>
        <v>213.07359230991474</v>
      </c>
      <c r="AP367" s="516">
        <f t="shared" ca="1" si="108"/>
        <v>213.52984464354466</v>
      </c>
      <c r="AQ367" s="516">
        <f t="shared" ca="1" si="108"/>
        <v>214.01578585651646</v>
      </c>
      <c r="AR367" s="516">
        <f t="shared" ca="1" si="108"/>
        <v>214.54561012859372</v>
      </c>
      <c r="AS367" s="516">
        <f t="shared" ca="1" si="108"/>
        <v>215.14428164320984</v>
      </c>
      <c r="AT367" s="516">
        <f t="shared" ca="1" si="108"/>
        <v>215.86200984914083</v>
      </c>
      <c r="AU367" s="516">
        <f t="shared" ca="1" si="108"/>
        <v>216.82509382788805</v>
      </c>
      <c r="AV367" s="516">
        <f t="shared" ca="1" si="108"/>
        <v>218.54210910473719</v>
      </c>
      <c r="AW367" s="516">
        <f t="shared" ca="1" si="108"/>
        <v>230.79157530940657</v>
      </c>
      <c r="AX367" s="516">
        <f t="shared" ca="1" si="108"/>
        <v>3.5392056360232771</v>
      </c>
      <c r="AY367" s="516">
        <f t="shared" ca="1" si="108"/>
        <v>0</v>
      </c>
      <c r="AZ367" s="516">
        <f t="shared" ca="1" si="108"/>
        <v>0</v>
      </c>
      <c r="BA367" s="516">
        <f t="shared" ca="1" si="108"/>
        <v>0</v>
      </c>
      <c r="BB367" s="516">
        <f t="shared" ca="1" si="108"/>
        <v>0</v>
      </c>
      <c r="BC367" s="516">
        <f t="shared" ca="1" si="108"/>
        <v>0</v>
      </c>
      <c r="BD367" s="516">
        <f t="shared" ca="1" si="108"/>
        <v>0</v>
      </c>
      <c r="BE367" s="516">
        <f t="shared" ca="1" si="108"/>
        <v>0</v>
      </c>
      <c r="BF367" s="516">
        <f t="shared" ca="1" si="108"/>
        <v>0</v>
      </c>
      <c r="BG367" s="516">
        <f t="shared" ca="1" si="108"/>
        <v>0</v>
      </c>
      <c r="BH367" s="516">
        <f t="shared" ca="1" si="108"/>
        <v>0</v>
      </c>
    </row>
    <row r="368" spans="1:60" s="244" customFormat="1" ht="12.9" customHeight="1" x14ac:dyDescent="0.3">
      <c r="A368" s="488"/>
      <c r="B368" s="797"/>
      <c r="C368" s="798"/>
      <c r="D368" s="488"/>
      <c r="E368" s="619" t="str">
        <f xml:space="preserve"> 'Time&amp;Esc'!E$114</f>
        <v>Discount index (real) - full cycle</v>
      </c>
      <c r="F368" s="619">
        <f xml:space="preserve"> 'Time&amp;Esc'!F$114</f>
        <v>0</v>
      </c>
      <c r="G368" s="619" t="str">
        <f xml:space="preserve"> 'Time&amp;Esc'!G$114</f>
        <v>index</v>
      </c>
      <c r="H368" s="619" t="str">
        <f xml:space="preserve"> 'Time&amp;Esc'!H$114</f>
        <v>assumes begginning of period cash flows</v>
      </c>
      <c r="I368" s="619">
        <f xml:space="preserve"> 'Time&amp;Esc'!I$114</f>
        <v>0</v>
      </c>
      <c r="J368" s="619">
        <f xml:space="preserve"> 'Time&amp;Esc'!J$114</f>
        <v>0</v>
      </c>
      <c r="K368" s="619">
        <f xml:space="preserve"> 'Time&amp;Esc'!K$114</f>
        <v>1</v>
      </c>
      <c r="L368" s="619">
        <f xml:space="preserve"> 'Time&amp;Esc'!L$114</f>
        <v>1.0784313725490196</v>
      </c>
      <c r="M368" s="619">
        <f xml:space="preserve"> 'Time&amp;Esc'!M$114</f>
        <v>1.1630142252979623</v>
      </c>
      <c r="N368" s="619">
        <f xml:space="preserve"> 'Time&amp;Esc'!N$114</f>
        <v>1.2542310272821162</v>
      </c>
      <c r="O368" s="619">
        <f xml:space="preserve"> 'Time&amp;Esc'!O$114</f>
        <v>1.3526020882454193</v>
      </c>
      <c r="P368" s="619">
        <f xml:space="preserve"> 'Time&amp;Esc'!P$114</f>
        <v>1.4586885265391776</v>
      </c>
      <c r="Q368" s="619">
        <f xml:space="preserve"> 'Time&amp;Esc'!Q$114</f>
        <v>1.5730954697971522</v>
      </c>
      <c r="R368" s="619">
        <f xml:space="preserve"> 'Time&amp;Esc'!R$114</f>
        <v>1.6964755066439876</v>
      </c>
      <c r="S368" s="619">
        <f xml:space="preserve"> 'Time&amp;Esc'!S$114</f>
        <v>1.8295324091258689</v>
      </c>
      <c r="T368" s="619">
        <f xml:space="preserve"> 'Time&amp;Esc'!T$114</f>
        <v>1.9730251470965252</v>
      </c>
      <c r="U368" s="619">
        <f xml:space="preserve"> 'Time&amp;Esc'!U$114</f>
        <v>2.127772217457037</v>
      </c>
      <c r="V368" s="619">
        <f xml:space="preserve"> 'Time&amp;Esc'!V$114</f>
        <v>2.2946563129438635</v>
      </c>
      <c r="W368" s="619">
        <f xml:space="preserve"> 'Time&amp;Esc'!W$114</f>
        <v>2.4746293570963234</v>
      </c>
      <c r="X368" s="619">
        <f xml:space="preserve"> 'Time&amp;Esc'!X$114</f>
        <v>2.6687179341234857</v>
      </c>
      <c r="Y368" s="619">
        <f xml:space="preserve"> 'Time&amp;Esc'!Y$114</f>
        <v>2.8780291446429747</v>
      </c>
      <c r="Z368" s="619">
        <f xml:space="preserve"> 'Time&amp;Esc'!Z$114</f>
        <v>3.1037569206934039</v>
      </c>
      <c r="AA368" s="619">
        <f xml:space="preserve"> 'Time&amp;Esc'!AA$114</f>
        <v>3.347188836041906</v>
      </c>
      <c r="AB368" s="619">
        <f xml:space="preserve"> 'Time&amp;Esc'!AB$114</f>
        <v>3.6097134506334276</v>
      </c>
      <c r="AC368" s="619">
        <f xml:space="preserve"> 'Time&amp;Esc'!AC$114</f>
        <v>3.8928282310752649</v>
      </c>
      <c r="AD368" s="619">
        <f xml:space="preserve"> 'Time&amp;Esc'!AD$114</f>
        <v>4.1981480923360701</v>
      </c>
      <c r="AE368" s="619">
        <f xml:space="preserve"> 'Time&amp;Esc'!AE$114</f>
        <v>4.5274146093820358</v>
      </c>
      <c r="AF368" s="619">
        <f xml:space="preserve"> 'Time&amp;Esc'!AF$114</f>
        <v>4.8825059512943518</v>
      </c>
      <c r="AG368" s="619">
        <f xml:space="preserve"> 'Time&amp;Esc'!AG$114</f>
        <v>5.2654475945331241</v>
      </c>
      <c r="AH368" s="619">
        <f xml:space="preserve"> 'Time&amp;Esc'!AH$114</f>
        <v>5.6784238764572903</v>
      </c>
      <c r="AI368" s="619">
        <f xml:space="preserve"> 'Time&amp;Esc'!AI$114</f>
        <v>6.1237904550029594</v>
      </c>
      <c r="AJ368" s="619">
        <f xml:space="preserve"> 'Time&amp;Esc'!AJ$114</f>
        <v>6.6040877455914266</v>
      </c>
      <c r="AK368" s="619">
        <f xml:space="preserve"> 'Time&amp;Esc'!AK$114</f>
        <v>7.1220554119123225</v>
      </c>
      <c r="AL368" s="619">
        <f xml:space="preserve"> 'Time&amp;Esc'!AL$114</f>
        <v>7.6806479932387788</v>
      </c>
      <c r="AM368" s="619">
        <f xml:space="preserve"> 'Time&amp;Esc'!AM$114</f>
        <v>8.2830517574143681</v>
      </c>
      <c r="AN368" s="619">
        <f xml:space="preserve"> 'Time&amp;Esc'!AN$114</f>
        <v>8.9327028756429456</v>
      </c>
      <c r="AO368" s="619">
        <f xml:space="preserve"> 'Time&amp;Esc'!AO$114</f>
        <v>9.6333070227521951</v>
      </c>
      <c r="AP368" s="619">
        <f xml:space="preserve"> 'Time&amp;Esc'!AP$114</f>
        <v>10.388860514732759</v>
      </c>
      <c r="AQ368" s="619">
        <f xml:space="preserve"> 'Time&amp;Esc'!AQ$114</f>
        <v>11.203673104123563</v>
      </c>
      <c r="AR368" s="619">
        <f xml:space="preserve"> 'Time&amp;Esc'!AR$114</f>
        <v>12.082392563270508</v>
      </c>
      <c r="AS368" s="619">
        <f xml:space="preserve"> 'Time&amp;Esc'!AS$114</f>
        <v>13.030031195683881</v>
      </c>
      <c r="AT368" s="619">
        <f xml:space="preserve"> 'Time&amp;Esc'!AT$114</f>
        <v>14.05199442671791</v>
      </c>
      <c r="AU368" s="619">
        <f xml:space="preserve"> 'Time&amp;Esc'!AU$114</f>
        <v>15.154111636656568</v>
      </c>
      <c r="AV368" s="619">
        <f xml:space="preserve"> 'Time&amp;Esc'!AV$114</f>
        <v>16.34266941208061</v>
      </c>
      <c r="AW368" s="619">
        <f xml:space="preserve"> 'Time&amp;Esc'!AW$114</f>
        <v>17.62444740518497</v>
      </c>
      <c r="AX368" s="619">
        <f xml:space="preserve"> 'Time&amp;Esc'!AX$114</f>
        <v>19.006757005591634</v>
      </c>
      <c r="AY368" s="619">
        <f xml:space="preserve"> 'Time&amp;Esc'!AY$114</f>
        <v>20.497483045245879</v>
      </c>
      <c r="AZ368" s="619">
        <f xml:space="preserve"> 'Time&amp;Esc'!AZ$114</f>
        <v>22.105128774284772</v>
      </c>
      <c r="BA368" s="619">
        <f xml:space="preserve"> 'Time&amp;Esc'!BA$114</f>
        <v>23.838864364424754</v>
      </c>
      <c r="BB368" s="619">
        <f xml:space="preserve"> 'Time&amp;Esc'!BB$114</f>
        <v>25.708579216536499</v>
      </c>
      <c r="BC368" s="619">
        <f xml:space="preserve"> 'Time&amp;Esc'!BC$114</f>
        <v>27.724938370774655</v>
      </c>
      <c r="BD368" s="619">
        <f xml:space="preserve"> 'Time&amp;Esc'!BD$114</f>
        <v>29.899443341031489</v>
      </c>
      <c r="BE368" s="619">
        <f xml:space="preserve"> 'Time&amp;Esc'!BE$114</f>
        <v>32.244497720720233</v>
      </c>
      <c r="BF368" s="619">
        <f xml:space="preserve"> 'Time&amp;Esc'!BF$114</f>
        <v>34.773477934110055</v>
      </c>
      <c r="BG368" s="619">
        <f xml:space="preserve"> 'Time&amp;Esc'!BG$114</f>
        <v>37.500809536785354</v>
      </c>
      <c r="BH368" s="619">
        <f xml:space="preserve"> 'Time&amp;Esc'!BH$114</f>
        <v>40.442049500454793</v>
      </c>
    </row>
    <row r="369" spans="1:60" s="242" customFormat="1" ht="12.9" customHeight="1" x14ac:dyDescent="0.3">
      <c r="A369" s="343"/>
      <c r="B369" s="471"/>
      <c r="C369" s="561"/>
      <c r="D369" s="627"/>
      <c r="E369" s="343" t="str">
        <f xml:space="preserve"> E367 &amp; " NPV " &amp; DISC_REAL *100 &amp; " (real), " &amp; D366</f>
        <v>Cash flow - Contractor, Full cycle NPV 7.84 (real), Full cycle</v>
      </c>
      <c r="F369" s="343"/>
      <c r="G369" s="343" t="str">
        <f xml:space="preserve"> G367 &amp; " NPV" &amp; InpC!$F$130*100 &amp; " (real)"</f>
        <v>$ mn real NPV7.84 (real)</v>
      </c>
      <c r="H369" s="343"/>
      <c r="I369" s="343">
        <f ca="1" xml:space="preserve"> SUM(K369:BH369)</f>
        <v>309.5715610715468</v>
      </c>
      <c r="J369" s="343"/>
      <c r="K369" s="343">
        <f t="shared" ref="K369:AP369" ca="1" si="109" xml:space="preserve"> K367 / K368</f>
        <v>0</v>
      </c>
      <c r="L369" s="343">
        <f t="shared" ca="1" si="109"/>
        <v>0</v>
      </c>
      <c r="M369" s="343">
        <f t="shared" ca="1" si="109"/>
        <v>0</v>
      </c>
      <c r="N369" s="343">
        <f t="shared" ca="1" si="109"/>
        <v>-32.152973328324563</v>
      </c>
      <c r="O369" s="343">
        <f t="shared" ca="1" si="109"/>
        <v>-59.394320521139278</v>
      </c>
      <c r="P369" s="343">
        <f t="shared" ca="1" si="109"/>
        <v>-55.081526177887767</v>
      </c>
      <c r="Q369" s="343">
        <f t="shared" ca="1" si="109"/>
        <v>-384.84312930301576</v>
      </c>
      <c r="R369" s="343">
        <f t="shared" ca="1" si="109"/>
        <v>-535.1167636917412</v>
      </c>
      <c r="S369" s="343">
        <f t="shared" ca="1" si="109"/>
        <v>-496.20902721877439</v>
      </c>
      <c r="T369" s="343">
        <f t="shared" ca="1" si="109"/>
        <v>-232.85511930904565</v>
      </c>
      <c r="U369" s="343">
        <f t="shared" ca="1" si="109"/>
        <v>222.74562598507737</v>
      </c>
      <c r="V369" s="343">
        <f t="shared" ca="1" si="109"/>
        <v>206.53738033080973</v>
      </c>
      <c r="W369" s="343">
        <f t="shared" ca="1" si="109"/>
        <v>191.50830544069089</v>
      </c>
      <c r="X369" s="343">
        <f t="shared" ca="1" si="109"/>
        <v>177.57262574723632</v>
      </c>
      <c r="Y369" s="343">
        <f t="shared" ca="1" si="109"/>
        <v>164.65080471031177</v>
      </c>
      <c r="Z369" s="343">
        <f t="shared" ca="1" si="109"/>
        <v>150.55465875256479</v>
      </c>
      <c r="AA369" s="343">
        <f t="shared" ca="1" si="109"/>
        <v>127.32458920613971</v>
      </c>
      <c r="AB369" s="343">
        <f t="shared" ca="1" si="109"/>
        <v>117.57377449720032</v>
      </c>
      <c r="AC369" s="343">
        <f t="shared" ca="1" si="109"/>
        <v>100.86777730230786</v>
      </c>
      <c r="AD369" s="343">
        <f t="shared" ca="1" si="109"/>
        <v>77.953677948847243</v>
      </c>
      <c r="AE369" s="343">
        <f t="shared" ca="1" si="109"/>
        <v>71.515332524500451</v>
      </c>
      <c r="AF369" s="343">
        <f t="shared" ca="1" si="109"/>
        <v>65.594569232177975</v>
      </c>
      <c r="AG369" s="343">
        <f t="shared" ca="1" si="109"/>
        <v>51.178640906476446</v>
      </c>
      <c r="AH369" s="343">
        <f t="shared" ca="1" si="109"/>
        <v>45.189995591148737</v>
      </c>
      <c r="AI369" s="343">
        <f t="shared" ca="1" si="109"/>
        <v>37.584785923845786</v>
      </c>
      <c r="AJ369" s="343">
        <f t="shared" ca="1" si="109"/>
        <v>34.358589125551916</v>
      </c>
      <c r="AK369" s="343">
        <f t="shared" ca="1" si="109"/>
        <v>31.39609182280466</v>
      </c>
      <c r="AL369" s="343">
        <f t="shared" ca="1" si="109"/>
        <v>28.676725342949393</v>
      </c>
      <c r="AM369" s="343">
        <f t="shared" ca="1" si="109"/>
        <v>26.181499703450847</v>
      </c>
      <c r="AN369" s="343">
        <f t="shared" ca="1" si="109"/>
        <v>23.89289800468779</v>
      </c>
      <c r="AO369" s="343">
        <f t="shared" ca="1" si="109"/>
        <v>22.118426393622876</v>
      </c>
      <c r="AP369" s="343">
        <f t="shared" ca="1" si="109"/>
        <v>20.553731021870156</v>
      </c>
      <c r="AQ369" s="343">
        <f t="shared" ref="AQ369:BH369" ca="1" si="110" xml:space="preserve"> AQ367 / AQ368</f>
        <v>19.102287604031126</v>
      </c>
      <c r="AR369" s="343">
        <f t="shared" ca="1" si="110"/>
        <v>17.756881263798277</v>
      </c>
      <c r="AS369" s="343">
        <f t="shared" ca="1" si="110"/>
        <v>16.511417233941472</v>
      </c>
      <c r="AT369" s="343">
        <f t="shared" ca="1" si="110"/>
        <v>15.361663497297529</v>
      </c>
      <c r="AU369" s="343">
        <f t="shared" ca="1" si="110"/>
        <v>14.308004258290254</v>
      </c>
      <c r="AV369" s="343">
        <f t="shared" ca="1" si="110"/>
        <v>13.372485460862924</v>
      </c>
      <c r="AW369" s="343">
        <f t="shared" ca="1" si="110"/>
        <v>13.094968029551358</v>
      </c>
      <c r="AX369" s="343">
        <f t="shared" ca="1" si="110"/>
        <v>0.18620775942903209</v>
      </c>
      <c r="AY369" s="343">
        <f t="shared" ca="1" si="110"/>
        <v>0</v>
      </c>
      <c r="AZ369" s="343">
        <f t="shared" ca="1" si="110"/>
        <v>0</v>
      </c>
      <c r="BA369" s="343">
        <f t="shared" ca="1" si="110"/>
        <v>0</v>
      </c>
      <c r="BB369" s="343">
        <f t="shared" ca="1" si="110"/>
        <v>0</v>
      </c>
      <c r="BC369" s="343">
        <f t="shared" ca="1" si="110"/>
        <v>0</v>
      </c>
      <c r="BD369" s="343">
        <f t="shared" ca="1" si="110"/>
        <v>0</v>
      </c>
      <c r="BE369" s="343">
        <f t="shared" ca="1" si="110"/>
        <v>0</v>
      </c>
      <c r="BF369" s="343">
        <f t="shared" ca="1" si="110"/>
        <v>0</v>
      </c>
      <c r="BG369" s="343">
        <f t="shared" ca="1" si="110"/>
        <v>0</v>
      </c>
      <c r="BH369" s="343">
        <f t="shared" ca="1" si="110"/>
        <v>0</v>
      </c>
    </row>
    <row r="370" spans="1:60" s="157" customFormat="1" ht="12.9" customHeight="1" x14ac:dyDescent="0.3">
      <c r="A370" s="568"/>
      <c r="B370" s="794"/>
      <c r="C370" s="795"/>
      <c r="D370" s="796"/>
      <c r="E370" s="568" t="str">
        <f xml:space="preserve"> "Total " &amp; E369</f>
        <v>Total Cash flow - Contractor, Full cycle NPV 7.84 (real), Full cycle</v>
      </c>
      <c r="F370" s="568">
        <f ca="1" xml:space="preserve"> SUM(K369:BH369)</f>
        <v>309.5715610715468</v>
      </c>
      <c r="G370" s="568" t="str">
        <f>G369</f>
        <v>$ mn real NPV7.84 (real)</v>
      </c>
      <c r="H370" s="568"/>
      <c r="I370" s="568"/>
      <c r="J370" s="568"/>
      <c r="K370" s="568"/>
      <c r="L370" s="568"/>
      <c r="M370" s="568"/>
      <c r="N370" s="568"/>
      <c r="O370" s="568"/>
      <c r="P370" s="568"/>
      <c r="Q370" s="568"/>
      <c r="R370" s="568"/>
      <c r="S370" s="568"/>
      <c r="T370" s="568"/>
      <c r="U370" s="568"/>
      <c r="V370" s="568"/>
      <c r="W370" s="568"/>
      <c r="X370" s="568"/>
      <c r="Y370" s="568"/>
      <c r="Z370" s="568"/>
      <c r="AA370" s="568"/>
      <c r="AB370" s="568"/>
      <c r="AC370" s="568"/>
      <c r="AD370" s="568"/>
      <c r="AE370" s="568"/>
      <c r="AF370" s="568"/>
      <c r="AG370" s="568"/>
      <c r="AH370" s="568"/>
      <c r="AI370" s="568"/>
      <c r="AJ370" s="568"/>
      <c r="AK370" s="568"/>
      <c r="AL370" s="568"/>
      <c r="AM370" s="568"/>
      <c r="AN370" s="568"/>
      <c r="AO370" s="568"/>
      <c r="AP370" s="568"/>
      <c r="AQ370" s="568"/>
      <c r="AR370" s="568"/>
      <c r="AS370" s="568"/>
      <c r="AT370" s="568"/>
      <c r="AU370" s="568"/>
      <c r="AV370" s="568"/>
      <c r="AW370" s="568"/>
      <c r="AX370" s="568"/>
      <c r="AY370" s="568"/>
      <c r="AZ370" s="568"/>
      <c r="BA370" s="568"/>
      <c r="BB370" s="568"/>
      <c r="BC370" s="568"/>
      <c r="BD370" s="568"/>
      <c r="BE370" s="568"/>
      <c r="BF370" s="568"/>
      <c r="BG370" s="568"/>
      <c r="BH370" s="568"/>
    </row>
    <row r="371" spans="1:60" s="242" customFormat="1" ht="12.75" customHeight="1" x14ac:dyDescent="0.3">
      <c r="A371" s="516"/>
      <c r="B371" s="472"/>
      <c r="C371" s="473"/>
      <c r="D371" s="516"/>
      <c r="E371" s="516"/>
      <c r="F371" s="516"/>
      <c r="G371" s="516"/>
      <c r="H371" s="516"/>
      <c r="I371" s="516"/>
      <c r="J371" s="516"/>
      <c r="K371" s="516"/>
      <c r="L371" s="516"/>
      <c r="M371" s="516"/>
      <c r="N371" s="516"/>
      <c r="O371" s="516"/>
      <c r="P371" s="516"/>
      <c r="Q371" s="516"/>
      <c r="R371" s="516"/>
      <c r="S371" s="516"/>
      <c r="T371" s="516"/>
      <c r="U371" s="516"/>
      <c r="V371" s="516"/>
      <c r="W371" s="516"/>
      <c r="X371" s="516"/>
      <c r="Y371" s="516"/>
      <c r="Z371" s="516"/>
      <c r="AA371" s="516"/>
      <c r="AB371" s="516"/>
      <c r="AC371" s="516"/>
      <c r="AD371" s="516"/>
      <c r="AE371" s="516"/>
      <c r="AF371" s="516"/>
      <c r="AG371" s="516"/>
      <c r="AH371" s="516"/>
      <c r="AI371" s="516"/>
      <c r="AJ371" s="516"/>
      <c r="AK371" s="516"/>
      <c r="AL371" s="516"/>
      <c r="AM371" s="516"/>
      <c r="AN371" s="516"/>
      <c r="AO371" s="516"/>
      <c r="AP371" s="516"/>
      <c r="AQ371" s="516"/>
      <c r="AR371" s="516"/>
      <c r="AS371" s="516"/>
      <c r="AT371" s="516"/>
      <c r="AU371" s="516"/>
      <c r="AV371" s="516"/>
      <c r="AW371" s="516"/>
      <c r="AX371" s="516"/>
      <c r="AY371" s="516"/>
      <c r="AZ371" s="516"/>
      <c r="BA371" s="516"/>
      <c r="BB371" s="516"/>
      <c r="BC371" s="516"/>
      <c r="BD371" s="516"/>
      <c r="BE371" s="516"/>
      <c r="BF371" s="516"/>
      <c r="BG371" s="516"/>
      <c r="BH371" s="516"/>
    </row>
    <row r="372" spans="1:60" s="242" customFormat="1" ht="12.75" customHeight="1" x14ac:dyDescent="0.3">
      <c r="A372" s="516"/>
      <c r="B372" s="472"/>
      <c r="C372" s="473"/>
      <c r="D372" s="516" t="s">
        <v>128</v>
      </c>
      <c r="E372" s="516"/>
      <c r="F372" s="516"/>
      <c r="G372" s="516"/>
      <c r="H372" s="516"/>
      <c r="I372" s="516"/>
      <c r="J372" s="516"/>
      <c r="K372" s="516"/>
      <c r="L372" s="516"/>
      <c r="M372" s="516"/>
      <c r="N372" s="516"/>
      <c r="O372" s="516"/>
      <c r="P372" s="516"/>
      <c r="Q372" s="516"/>
      <c r="R372" s="516"/>
      <c r="S372" s="516"/>
      <c r="T372" s="516"/>
      <c r="U372" s="516"/>
      <c r="V372" s="516"/>
      <c r="W372" s="516"/>
      <c r="X372" s="516"/>
      <c r="Y372" s="516"/>
      <c r="Z372" s="516"/>
      <c r="AA372" s="516"/>
      <c r="AB372" s="516"/>
      <c r="AC372" s="516"/>
      <c r="AD372" s="516"/>
      <c r="AE372" s="516"/>
      <c r="AF372" s="516"/>
      <c r="AG372" s="516"/>
      <c r="AH372" s="516"/>
      <c r="AI372" s="516"/>
      <c r="AJ372" s="516"/>
      <c r="AK372" s="516"/>
      <c r="AL372" s="516"/>
      <c r="AM372" s="516"/>
      <c r="AN372" s="516"/>
      <c r="AO372" s="516"/>
      <c r="AP372" s="516"/>
      <c r="AQ372" s="516"/>
      <c r="AR372" s="516"/>
      <c r="AS372" s="516"/>
      <c r="AT372" s="516"/>
      <c r="AU372" s="516"/>
      <c r="AV372" s="516"/>
      <c r="AW372" s="516"/>
      <c r="AX372" s="516"/>
      <c r="AY372" s="516"/>
      <c r="AZ372" s="516"/>
      <c r="BA372" s="516"/>
      <c r="BB372" s="516"/>
      <c r="BC372" s="516"/>
      <c r="BD372" s="516"/>
      <c r="BE372" s="516"/>
      <c r="BF372" s="516"/>
      <c r="BG372" s="516"/>
      <c r="BH372" s="516"/>
    </row>
    <row r="373" spans="1:60" s="247" customFormat="1" ht="12.75" customHeight="1" x14ac:dyDescent="0.3">
      <c r="A373" s="543"/>
      <c r="B373" s="662"/>
      <c r="C373" s="663"/>
      <c r="D373" s="543"/>
      <c r="E373" s="516" t="str">
        <f t="shared" ref="E373:AJ373" si="111" xml:space="preserve"> E$260</f>
        <v>Cash flow - Contractor, FID Forward</v>
      </c>
      <c r="F373" s="516">
        <f t="shared" si="111"/>
        <v>0</v>
      </c>
      <c r="G373" s="516" t="str">
        <f t="shared" si="111"/>
        <v>$ mn real</v>
      </c>
      <c r="H373" s="516">
        <f t="shared" si="111"/>
        <v>0</v>
      </c>
      <c r="I373" s="516">
        <f t="shared" ca="1" si="111"/>
        <v>5984.1054387004096</v>
      </c>
      <c r="J373" s="516">
        <f t="shared" si="111"/>
        <v>0</v>
      </c>
      <c r="K373" s="516">
        <f t="shared" ca="1" si="111"/>
        <v>0</v>
      </c>
      <c r="L373" s="516">
        <f t="shared" ca="1" si="111"/>
        <v>0</v>
      </c>
      <c r="M373" s="516">
        <f t="shared" ca="1" si="111"/>
        <v>0</v>
      </c>
      <c r="N373" s="516">
        <f t="shared" ca="1" si="111"/>
        <v>0</v>
      </c>
      <c r="O373" s="516">
        <f t="shared" ca="1" si="111"/>
        <v>0</v>
      </c>
      <c r="P373" s="516">
        <f t="shared" ca="1" si="111"/>
        <v>0</v>
      </c>
      <c r="Q373" s="516">
        <f t="shared" ca="1" si="111"/>
        <v>-605.39498328913373</v>
      </c>
      <c r="R373" s="516">
        <f t="shared" ca="1" si="111"/>
        <v>-907.81248279763759</v>
      </c>
      <c r="S373" s="516">
        <f t="shared" ca="1" si="111"/>
        <v>-907.83049699756816</v>
      </c>
      <c r="T373" s="516">
        <f t="shared" ca="1" si="111"/>
        <v>-459.42900602690872</v>
      </c>
      <c r="U373" s="516">
        <f t="shared" ca="1" si="111"/>
        <v>473.95195453112387</v>
      </c>
      <c r="V373" s="516">
        <f t="shared" ca="1" si="111"/>
        <v>473.93230363498026</v>
      </c>
      <c r="W373" s="516">
        <f t="shared" ca="1" si="111"/>
        <v>473.91207477130325</v>
      </c>
      <c r="X373" s="516">
        <f t="shared" ca="1" si="111"/>
        <v>473.89125094104742</v>
      </c>
      <c r="Y373" s="516">
        <f t="shared" ca="1" si="111"/>
        <v>473.86981464519607</v>
      </c>
      <c r="Z373" s="516">
        <f t="shared" ca="1" si="111"/>
        <v>467.28506404590672</v>
      </c>
      <c r="AA373" s="516">
        <f t="shared" ca="1" si="111"/>
        <v>426.17944354441261</v>
      </c>
      <c r="AB373" s="516">
        <f t="shared" ca="1" si="111"/>
        <v>424.40763524428547</v>
      </c>
      <c r="AC373" s="516">
        <f t="shared" ca="1" si="111"/>
        <v>392.66093108823685</v>
      </c>
      <c r="AD373" s="516">
        <f t="shared" ca="1" si="111"/>
        <v>327.26108437153346</v>
      </c>
      <c r="AE373" s="516">
        <f t="shared" ca="1" si="111"/>
        <v>323.77956126623758</v>
      </c>
      <c r="AF373" s="516">
        <f t="shared" ca="1" si="111"/>
        <v>320.26587464869834</v>
      </c>
      <c r="AG373" s="516">
        <f t="shared" ca="1" si="111"/>
        <v>269.47845165248094</v>
      </c>
      <c r="AH373" s="516">
        <f t="shared" ca="1" si="111"/>
        <v>256.60794994177866</v>
      </c>
      <c r="AI373" s="516">
        <f t="shared" ca="1" si="111"/>
        <v>230.16135329377641</v>
      </c>
      <c r="AJ373" s="516">
        <f t="shared" ca="1" si="111"/>
        <v>226.90713739986825</v>
      </c>
      <c r="AK373" s="516">
        <f t="shared" ref="AK373:BH373" ca="1" si="112" xml:space="preserve"> AK$260</f>
        <v>223.60470567950213</v>
      </c>
      <c r="AL373" s="516">
        <f t="shared" ca="1" si="112"/>
        <v>220.25583295798387</v>
      </c>
      <c r="AM373" s="516">
        <f t="shared" ca="1" si="112"/>
        <v>216.86271713041228</v>
      </c>
      <c r="AN373" s="516">
        <f t="shared" ca="1" si="112"/>
        <v>213.42815871391824</v>
      </c>
      <c r="AO373" s="516">
        <f t="shared" ca="1" si="112"/>
        <v>213.07359230991474</v>
      </c>
      <c r="AP373" s="516">
        <f t="shared" ca="1" si="112"/>
        <v>213.52984464354466</v>
      </c>
      <c r="AQ373" s="516">
        <f t="shared" ca="1" si="112"/>
        <v>214.01578585651646</v>
      </c>
      <c r="AR373" s="516">
        <f t="shared" ca="1" si="112"/>
        <v>214.54561012859372</v>
      </c>
      <c r="AS373" s="516">
        <f t="shared" ca="1" si="112"/>
        <v>215.14428164320984</v>
      </c>
      <c r="AT373" s="516">
        <f t="shared" ca="1" si="112"/>
        <v>215.86200984914083</v>
      </c>
      <c r="AU373" s="516">
        <f t="shared" ca="1" si="112"/>
        <v>216.82509382788805</v>
      </c>
      <c r="AV373" s="516">
        <f t="shared" ca="1" si="112"/>
        <v>218.54210910473719</v>
      </c>
      <c r="AW373" s="516">
        <f t="shared" ca="1" si="112"/>
        <v>230.79157530940657</v>
      </c>
      <c r="AX373" s="516">
        <f t="shared" ca="1" si="112"/>
        <v>3.5392056360232771</v>
      </c>
      <c r="AY373" s="516">
        <f t="shared" ca="1" si="112"/>
        <v>0</v>
      </c>
      <c r="AZ373" s="516">
        <f t="shared" ca="1" si="112"/>
        <v>0</v>
      </c>
      <c r="BA373" s="516">
        <f t="shared" ca="1" si="112"/>
        <v>0</v>
      </c>
      <c r="BB373" s="516">
        <f t="shared" ca="1" si="112"/>
        <v>0</v>
      </c>
      <c r="BC373" s="516">
        <f t="shared" ca="1" si="112"/>
        <v>0</v>
      </c>
      <c r="BD373" s="516">
        <f t="shared" ca="1" si="112"/>
        <v>0</v>
      </c>
      <c r="BE373" s="516">
        <f t="shared" ca="1" si="112"/>
        <v>0</v>
      </c>
      <c r="BF373" s="516">
        <f t="shared" ca="1" si="112"/>
        <v>0</v>
      </c>
      <c r="BG373" s="516">
        <f t="shared" ca="1" si="112"/>
        <v>0</v>
      </c>
      <c r="BH373" s="516">
        <f t="shared" ca="1" si="112"/>
        <v>0</v>
      </c>
    </row>
    <row r="374" spans="1:60" s="244" customFormat="1" ht="12.9" customHeight="1" x14ac:dyDescent="0.3">
      <c r="A374" s="488"/>
      <c r="B374" s="797"/>
      <c r="C374" s="798"/>
      <c r="D374" s="488"/>
      <c r="E374" s="619" t="str">
        <f xml:space="preserve"> 'Time&amp;Esc'!E$138</f>
        <v>Discount index (real) - FID Forward</v>
      </c>
      <c r="F374" s="619">
        <f xml:space="preserve"> 'Time&amp;Esc'!F$138</f>
        <v>0</v>
      </c>
      <c r="G374" s="619" t="str">
        <f xml:space="preserve"> 'Time&amp;Esc'!G$138</f>
        <v>index</v>
      </c>
      <c r="H374" s="619">
        <f xml:space="preserve"> 'Time&amp;Esc'!H$138</f>
        <v>0</v>
      </c>
      <c r="I374" s="619">
        <f xml:space="preserve"> 'Time&amp;Esc'!I$138</f>
        <v>0</v>
      </c>
      <c r="J374" s="619">
        <f xml:space="preserve"> 'Time&amp;Esc'!J$138</f>
        <v>0</v>
      </c>
      <c r="K374" s="619">
        <f xml:space="preserve"> 'Time&amp;Esc'!K$138</f>
        <v>1</v>
      </c>
      <c r="L374" s="619">
        <f xml:space="preserve"> 'Time&amp;Esc'!L$138</f>
        <v>1</v>
      </c>
      <c r="M374" s="619">
        <f xml:space="preserve"> 'Time&amp;Esc'!M$138</f>
        <v>1</v>
      </c>
      <c r="N374" s="619">
        <f xml:space="preserve"> 'Time&amp;Esc'!N$138</f>
        <v>1</v>
      </c>
      <c r="O374" s="619">
        <f xml:space="preserve"> 'Time&amp;Esc'!O$138</f>
        <v>1</v>
      </c>
      <c r="P374" s="619">
        <f xml:space="preserve"> 'Time&amp;Esc'!P$138</f>
        <v>1</v>
      </c>
      <c r="Q374" s="619">
        <f xml:space="preserve"> 'Time&amp;Esc'!Q$138</f>
        <v>1</v>
      </c>
      <c r="R374" s="619">
        <f xml:space="preserve"> 'Time&amp;Esc'!R$138</f>
        <v>1.0784313725490196</v>
      </c>
      <c r="S374" s="619">
        <f xml:space="preserve"> 'Time&amp;Esc'!S$138</f>
        <v>1.1630142252979623</v>
      </c>
      <c r="T374" s="619">
        <f xml:space="preserve"> 'Time&amp;Esc'!T$138</f>
        <v>1.2542310272821162</v>
      </c>
      <c r="U374" s="619">
        <f xml:space="preserve"> 'Time&amp;Esc'!U$138</f>
        <v>1.3526020882454193</v>
      </c>
      <c r="V374" s="619">
        <f xml:space="preserve"> 'Time&amp;Esc'!V$138</f>
        <v>1.4586885265391776</v>
      </c>
      <c r="W374" s="619">
        <f xml:space="preserve"> 'Time&amp;Esc'!W$138</f>
        <v>1.5730954697971522</v>
      </c>
      <c r="X374" s="619">
        <f xml:space="preserve"> 'Time&amp;Esc'!X$138</f>
        <v>1.6964755066439878</v>
      </c>
      <c r="Y374" s="619">
        <f xml:space="preserve"> 'Time&amp;Esc'!Y$138</f>
        <v>1.8295324091258689</v>
      </c>
      <c r="Z374" s="619">
        <f xml:space="preserve"> 'Time&amp;Esc'!Z$138</f>
        <v>1.9730251470965252</v>
      </c>
      <c r="AA374" s="619">
        <f xml:space="preserve"> 'Time&amp;Esc'!AA$138</f>
        <v>2.127772217457037</v>
      </c>
      <c r="AB374" s="619">
        <f xml:space="preserve"> 'Time&amp;Esc'!AB$138</f>
        <v>2.2946563129438635</v>
      </c>
      <c r="AC374" s="619">
        <f xml:space="preserve"> 'Time&amp;Esc'!AC$138</f>
        <v>2.4746293570963229</v>
      </c>
      <c r="AD374" s="619">
        <f xml:space="preserve"> 'Time&amp;Esc'!AD$138</f>
        <v>2.6687179341234857</v>
      </c>
      <c r="AE374" s="619">
        <f xml:space="preserve"> 'Time&amp;Esc'!AE$138</f>
        <v>2.8780291446429742</v>
      </c>
      <c r="AF374" s="619">
        <f xml:space="preserve"> 'Time&amp;Esc'!AF$138</f>
        <v>3.1037569206934039</v>
      </c>
      <c r="AG374" s="619">
        <f xml:space="preserve"> 'Time&amp;Esc'!AG$138</f>
        <v>3.3471888360419055</v>
      </c>
      <c r="AH374" s="619">
        <f xml:space="preserve"> 'Time&amp;Esc'!AH$138</f>
        <v>3.6097134506334272</v>
      </c>
      <c r="AI374" s="619">
        <f xml:space="preserve"> 'Time&amp;Esc'!AI$138</f>
        <v>3.8928282310752649</v>
      </c>
      <c r="AJ374" s="619">
        <f xml:space="preserve"> 'Time&amp;Esc'!AJ$138</f>
        <v>4.1981480923360701</v>
      </c>
      <c r="AK374" s="619">
        <f xml:space="preserve"> 'Time&amp;Esc'!AK$138</f>
        <v>4.5274146093820358</v>
      </c>
      <c r="AL374" s="619">
        <f xml:space="preserve"> 'Time&amp;Esc'!AL$138</f>
        <v>4.8825059512943518</v>
      </c>
      <c r="AM374" s="619">
        <f xml:space="preserve"> 'Time&amp;Esc'!AM$138</f>
        <v>5.2654475945331241</v>
      </c>
      <c r="AN374" s="619">
        <f xml:space="preserve"> 'Time&amp;Esc'!AN$138</f>
        <v>5.6784238764572912</v>
      </c>
      <c r="AO374" s="619">
        <f xml:space="preserve"> 'Time&amp;Esc'!AO$138</f>
        <v>6.1237904550029603</v>
      </c>
      <c r="AP374" s="619">
        <f xml:space="preserve"> 'Time&amp;Esc'!AP$138</f>
        <v>6.6040877455914275</v>
      </c>
      <c r="AQ374" s="619">
        <f xml:space="preserve"> 'Time&amp;Esc'!AQ$138</f>
        <v>7.1220554119123243</v>
      </c>
      <c r="AR374" s="619">
        <f xml:space="preserve"> 'Time&amp;Esc'!AR$138</f>
        <v>7.6806479932387814</v>
      </c>
      <c r="AS374" s="619">
        <f xml:space="preserve"> 'Time&amp;Esc'!AS$138</f>
        <v>8.2830517574143698</v>
      </c>
      <c r="AT374" s="619">
        <f xml:space="preserve"> 'Time&amp;Esc'!AT$138</f>
        <v>8.9327028756429492</v>
      </c>
      <c r="AU374" s="619">
        <f xml:space="preserve"> 'Time&amp;Esc'!AU$138</f>
        <v>9.6333070227521986</v>
      </c>
      <c r="AV374" s="619">
        <f xml:space="preserve"> 'Time&amp;Esc'!AV$138</f>
        <v>10.388860514732764</v>
      </c>
      <c r="AW374" s="619">
        <f xml:space="preserve"> 'Time&amp;Esc'!AW$138</f>
        <v>11.203673104123567</v>
      </c>
      <c r="AX374" s="619">
        <f xml:space="preserve"> 'Time&amp;Esc'!AX$138</f>
        <v>12.082392563270513</v>
      </c>
      <c r="AY374" s="619">
        <f xml:space="preserve"> 'Time&amp;Esc'!AY$138</f>
        <v>13.030031195683886</v>
      </c>
      <c r="AZ374" s="619">
        <f xml:space="preserve"> 'Time&amp;Esc'!AZ$138</f>
        <v>14.051994426717917</v>
      </c>
      <c r="BA374" s="619">
        <f xml:space="preserve"> 'Time&amp;Esc'!BA$138</f>
        <v>15.154111636656575</v>
      </c>
      <c r="BB374" s="619">
        <f xml:space="preserve"> 'Time&amp;Esc'!BB$138</f>
        <v>16.342669412080621</v>
      </c>
      <c r="BC374" s="619">
        <f xml:space="preserve"> 'Time&amp;Esc'!BC$138</f>
        <v>17.624447405184981</v>
      </c>
      <c r="BD374" s="619">
        <f xml:space="preserve"> 'Time&amp;Esc'!BD$138</f>
        <v>19.006757005591648</v>
      </c>
      <c r="BE374" s="619">
        <f xml:space="preserve"> 'Time&amp;Esc'!BE$138</f>
        <v>20.49748304524589</v>
      </c>
      <c r="BF374" s="619">
        <f xml:space="preserve"> 'Time&amp;Esc'!BF$138</f>
        <v>22.105128774284783</v>
      </c>
      <c r="BG374" s="619">
        <f xml:space="preserve"> 'Time&amp;Esc'!BG$138</f>
        <v>23.838864364424769</v>
      </c>
      <c r="BH374" s="619">
        <f xml:space="preserve"> 'Time&amp;Esc'!BH$138</f>
        <v>25.708579216536513</v>
      </c>
    </row>
    <row r="375" spans="1:60" s="242" customFormat="1" ht="12.9" customHeight="1" x14ac:dyDescent="0.3">
      <c r="A375" s="516"/>
      <c r="B375" s="679"/>
      <c r="C375" s="685"/>
      <c r="D375" s="615"/>
      <c r="E375" s="543" t="str">
        <f>'Time&amp;Esc'!E$82</f>
        <v>FID point forward</v>
      </c>
      <c r="F375" s="543">
        <f>'Time&amp;Esc'!F$82</f>
        <v>0</v>
      </c>
      <c r="G375" s="543" t="str">
        <f>'Time&amp;Esc'!G$82</f>
        <v>flag</v>
      </c>
      <c r="H375" s="543">
        <f>'Time&amp;Esc'!H$82</f>
        <v>0</v>
      </c>
      <c r="I375" s="543">
        <f>'Time&amp;Esc'!I$82</f>
        <v>34</v>
      </c>
      <c r="J375" s="543">
        <f>'Time&amp;Esc'!J$82</f>
        <v>0</v>
      </c>
      <c r="K375" s="543">
        <f>'Time&amp;Esc'!K$82</f>
        <v>0</v>
      </c>
      <c r="L375" s="543">
        <f>'Time&amp;Esc'!L$82</f>
        <v>0</v>
      </c>
      <c r="M375" s="543">
        <f>'Time&amp;Esc'!M$82</f>
        <v>0</v>
      </c>
      <c r="N375" s="543">
        <f>'Time&amp;Esc'!N$82</f>
        <v>0</v>
      </c>
      <c r="O375" s="543">
        <f>'Time&amp;Esc'!O$82</f>
        <v>0</v>
      </c>
      <c r="P375" s="543">
        <f>'Time&amp;Esc'!P$82</f>
        <v>0</v>
      </c>
      <c r="Q375" s="543">
        <f>'Time&amp;Esc'!Q$82</f>
        <v>1</v>
      </c>
      <c r="R375" s="543">
        <f>'Time&amp;Esc'!R$82</f>
        <v>1</v>
      </c>
      <c r="S375" s="543">
        <f>'Time&amp;Esc'!S$82</f>
        <v>1</v>
      </c>
      <c r="T375" s="543">
        <f>'Time&amp;Esc'!T$82</f>
        <v>1</v>
      </c>
      <c r="U375" s="543">
        <f>'Time&amp;Esc'!U$82</f>
        <v>1</v>
      </c>
      <c r="V375" s="543">
        <f>'Time&amp;Esc'!V$82</f>
        <v>1</v>
      </c>
      <c r="W375" s="543">
        <f>'Time&amp;Esc'!W$82</f>
        <v>1</v>
      </c>
      <c r="X375" s="543">
        <f>'Time&amp;Esc'!X$82</f>
        <v>1</v>
      </c>
      <c r="Y375" s="543">
        <f>'Time&amp;Esc'!Y$82</f>
        <v>1</v>
      </c>
      <c r="Z375" s="543">
        <f>'Time&amp;Esc'!Z$82</f>
        <v>1</v>
      </c>
      <c r="AA375" s="543">
        <f>'Time&amp;Esc'!AA$82</f>
        <v>1</v>
      </c>
      <c r="AB375" s="543">
        <f>'Time&amp;Esc'!AB$82</f>
        <v>1</v>
      </c>
      <c r="AC375" s="543">
        <f>'Time&amp;Esc'!AC$82</f>
        <v>1</v>
      </c>
      <c r="AD375" s="543">
        <f>'Time&amp;Esc'!AD$82</f>
        <v>1</v>
      </c>
      <c r="AE375" s="543">
        <f>'Time&amp;Esc'!AE$82</f>
        <v>1</v>
      </c>
      <c r="AF375" s="543">
        <f>'Time&amp;Esc'!AF$82</f>
        <v>1</v>
      </c>
      <c r="AG375" s="543">
        <f>'Time&amp;Esc'!AG$82</f>
        <v>1</v>
      </c>
      <c r="AH375" s="543">
        <f>'Time&amp;Esc'!AH$82</f>
        <v>1</v>
      </c>
      <c r="AI375" s="543">
        <f>'Time&amp;Esc'!AI$82</f>
        <v>1</v>
      </c>
      <c r="AJ375" s="543">
        <f>'Time&amp;Esc'!AJ$82</f>
        <v>1</v>
      </c>
      <c r="AK375" s="543">
        <f>'Time&amp;Esc'!AK$82</f>
        <v>1</v>
      </c>
      <c r="AL375" s="543">
        <f>'Time&amp;Esc'!AL$82</f>
        <v>1</v>
      </c>
      <c r="AM375" s="543">
        <f>'Time&amp;Esc'!AM$82</f>
        <v>1</v>
      </c>
      <c r="AN375" s="543">
        <f>'Time&amp;Esc'!AN$82</f>
        <v>1</v>
      </c>
      <c r="AO375" s="543">
        <f>'Time&amp;Esc'!AO$82</f>
        <v>1</v>
      </c>
      <c r="AP375" s="543">
        <f>'Time&amp;Esc'!AP$82</f>
        <v>1</v>
      </c>
      <c r="AQ375" s="543">
        <f>'Time&amp;Esc'!AQ$82</f>
        <v>1</v>
      </c>
      <c r="AR375" s="543">
        <f>'Time&amp;Esc'!AR$82</f>
        <v>1</v>
      </c>
      <c r="AS375" s="543">
        <f>'Time&amp;Esc'!AS$82</f>
        <v>1</v>
      </c>
      <c r="AT375" s="543">
        <f>'Time&amp;Esc'!AT$82</f>
        <v>1</v>
      </c>
      <c r="AU375" s="543">
        <f>'Time&amp;Esc'!AU$82</f>
        <v>1</v>
      </c>
      <c r="AV375" s="543">
        <f>'Time&amp;Esc'!AV$82</f>
        <v>1</v>
      </c>
      <c r="AW375" s="543">
        <f>'Time&amp;Esc'!AW$82</f>
        <v>1</v>
      </c>
      <c r="AX375" s="543">
        <f>'Time&amp;Esc'!AX$82</f>
        <v>1</v>
      </c>
      <c r="AY375" s="543">
        <f>'Time&amp;Esc'!AY$82</f>
        <v>0</v>
      </c>
      <c r="AZ375" s="543">
        <f>'Time&amp;Esc'!AZ$82</f>
        <v>0</v>
      </c>
      <c r="BA375" s="543">
        <f>'Time&amp;Esc'!BA$82</f>
        <v>0</v>
      </c>
      <c r="BB375" s="543">
        <f>'Time&amp;Esc'!BB$82</f>
        <v>0</v>
      </c>
      <c r="BC375" s="543">
        <f>'Time&amp;Esc'!BC$82</f>
        <v>0</v>
      </c>
      <c r="BD375" s="543">
        <f>'Time&amp;Esc'!BD$82</f>
        <v>0</v>
      </c>
      <c r="BE375" s="543">
        <f>'Time&amp;Esc'!BE$82</f>
        <v>0</v>
      </c>
      <c r="BF375" s="543">
        <f>'Time&amp;Esc'!BF$82</f>
        <v>0</v>
      </c>
      <c r="BG375" s="543">
        <f>'Time&amp;Esc'!BG$82</f>
        <v>0</v>
      </c>
      <c r="BH375" s="543">
        <f>'Time&amp;Esc'!BH$82</f>
        <v>0</v>
      </c>
    </row>
    <row r="376" spans="1:60" s="242" customFormat="1" ht="12.9" customHeight="1" x14ac:dyDescent="0.3">
      <c r="A376" s="343"/>
      <c r="B376" s="471"/>
      <c r="C376" s="561"/>
      <c r="D376" s="627"/>
      <c r="E376" s="343" t="str">
        <f xml:space="preserve"> E373 &amp; " NPV" &amp; DISC_REAL *100 &amp; " (real), " &amp; D372</f>
        <v>Cash flow - Contractor, FID Forward NPV7.84 (real), FID Forward</v>
      </c>
      <c r="F376" s="343"/>
      <c r="G376" s="343" t="str">
        <f xml:space="preserve"> G374 &amp; " NPV" &amp; InpC!$F$130*100 &amp; " (real)"</f>
        <v>index NPV7.84 (real)</v>
      </c>
      <c r="H376" s="343"/>
      <c r="I376" s="343">
        <f ca="1" xml:space="preserve"> SUM(K376:BH376)</f>
        <v>717.6467528264111</v>
      </c>
      <c r="J376" s="343"/>
      <c r="K376" s="343">
        <f t="shared" ref="K376:AP376" ca="1" si="113" xml:space="preserve"> K373 / K374 * K375</f>
        <v>0</v>
      </c>
      <c r="L376" s="343">
        <f t="shared" ca="1" si="113"/>
        <v>0</v>
      </c>
      <c r="M376" s="343">
        <f t="shared" ca="1" si="113"/>
        <v>0</v>
      </c>
      <c r="N376" s="343">
        <f t="shared" ca="1" si="113"/>
        <v>0</v>
      </c>
      <c r="O376" s="343">
        <f t="shared" ca="1" si="113"/>
        <v>0</v>
      </c>
      <c r="P376" s="343">
        <f t="shared" ca="1" si="113"/>
        <v>0</v>
      </c>
      <c r="Q376" s="343">
        <f t="shared" ca="1" si="113"/>
        <v>-605.39498328913373</v>
      </c>
      <c r="R376" s="343">
        <f t="shared" ca="1" si="113"/>
        <v>-841.78975677599124</v>
      </c>
      <c r="S376" s="343">
        <f t="shared" ca="1" si="113"/>
        <v>-780.58417279030573</v>
      </c>
      <c r="T376" s="343">
        <f t="shared" ca="1" si="113"/>
        <v>-366.30333330413504</v>
      </c>
      <c r="U376" s="343">
        <f t="shared" ca="1" si="113"/>
        <v>350.40013515425602</v>
      </c>
      <c r="V376" s="343">
        <f t="shared" ca="1" si="113"/>
        <v>324.90301734216825</v>
      </c>
      <c r="W376" s="343">
        <f t="shared" ca="1" si="113"/>
        <v>301.26084771728023</v>
      </c>
      <c r="X376" s="343">
        <f t="shared" ca="1" si="113"/>
        <v>279.33869312296258</v>
      </c>
      <c r="Y376" s="343">
        <f t="shared" ca="1" si="113"/>
        <v>259.01143498824712</v>
      </c>
      <c r="Z376" s="343">
        <f t="shared" ca="1" si="113"/>
        <v>236.83685164051585</v>
      </c>
      <c r="AA376" s="343">
        <f t="shared" ca="1" si="113"/>
        <v>200.29373447396176</v>
      </c>
      <c r="AB376" s="343">
        <f t="shared" ca="1" si="113"/>
        <v>184.95477202849776</v>
      </c>
      <c r="AC376" s="343">
        <f t="shared" ca="1" si="113"/>
        <v>158.67464352276852</v>
      </c>
      <c r="AD376" s="343">
        <f t="shared" ca="1" si="113"/>
        <v>122.62857763535777</v>
      </c>
      <c r="AE376" s="343">
        <f t="shared" ca="1" si="113"/>
        <v>112.50044561532859</v>
      </c>
      <c r="AF376" s="343">
        <f t="shared" ca="1" si="113"/>
        <v>103.18651970243482</v>
      </c>
      <c r="AG376" s="343">
        <f t="shared" ca="1" si="113"/>
        <v>80.508888160353308</v>
      </c>
      <c r="AH376" s="343">
        <f t="shared" ca="1" si="113"/>
        <v>71.088177344589354</v>
      </c>
      <c r="AI376" s="343">
        <f t="shared" ca="1" si="113"/>
        <v>59.12445647009757</v>
      </c>
      <c r="AJ376" s="343">
        <f t="shared" ca="1" si="113"/>
        <v>54.049340902027396</v>
      </c>
      <c r="AK376" s="343">
        <f t="shared" ca="1" si="113"/>
        <v>49.389049815789413</v>
      </c>
      <c r="AL376" s="343">
        <f t="shared" ca="1" si="113"/>
        <v>45.111226725610869</v>
      </c>
      <c r="AM376" s="343">
        <f t="shared" ca="1" si="113"/>
        <v>41.185998575993999</v>
      </c>
      <c r="AN376" s="343">
        <f t="shared" ca="1" si="113"/>
        <v>37.585809611499769</v>
      </c>
      <c r="AO376" s="343">
        <f t="shared" ca="1" si="113"/>
        <v>34.794396358849895</v>
      </c>
      <c r="AP376" s="343">
        <f t="shared" ca="1" si="113"/>
        <v>32.332981157933126</v>
      </c>
      <c r="AQ376" s="343">
        <f t="shared" ref="AQ376:BH376" ca="1" si="114" xml:space="preserve"> AQ373 / AQ374 * AQ375</f>
        <v>30.049722092663647</v>
      </c>
      <c r="AR376" s="343">
        <f t="shared" ca="1" si="114"/>
        <v>27.933269473806984</v>
      </c>
      <c r="AS376" s="343">
        <f t="shared" ca="1" si="114"/>
        <v>25.974035650643948</v>
      </c>
      <c r="AT376" s="343">
        <f t="shared" ca="1" si="114"/>
        <v>24.165363256147007</v>
      </c>
      <c r="AU376" s="343">
        <f t="shared" ca="1" si="114"/>
        <v>22.507856680554749</v>
      </c>
      <c r="AV376" s="343">
        <f t="shared" ca="1" si="114"/>
        <v>21.036196298411735</v>
      </c>
      <c r="AW376" s="343">
        <f t="shared" ca="1" si="114"/>
        <v>20.599634884425768</v>
      </c>
      <c r="AX376" s="343">
        <f t="shared" ca="1" si="114"/>
        <v>0.29292258279888811</v>
      </c>
      <c r="AY376" s="343">
        <f t="shared" ca="1" si="114"/>
        <v>0</v>
      </c>
      <c r="AZ376" s="343">
        <f t="shared" ca="1" si="114"/>
        <v>0</v>
      </c>
      <c r="BA376" s="343">
        <f t="shared" ca="1" si="114"/>
        <v>0</v>
      </c>
      <c r="BB376" s="343">
        <f t="shared" ca="1" si="114"/>
        <v>0</v>
      </c>
      <c r="BC376" s="343">
        <f t="shared" ca="1" si="114"/>
        <v>0</v>
      </c>
      <c r="BD376" s="343">
        <f t="shared" ca="1" si="114"/>
        <v>0</v>
      </c>
      <c r="BE376" s="343">
        <f t="shared" ca="1" si="114"/>
        <v>0</v>
      </c>
      <c r="BF376" s="343">
        <f t="shared" ca="1" si="114"/>
        <v>0</v>
      </c>
      <c r="BG376" s="343">
        <f t="shared" ca="1" si="114"/>
        <v>0</v>
      </c>
      <c r="BH376" s="343">
        <f t="shared" ca="1" si="114"/>
        <v>0</v>
      </c>
    </row>
    <row r="377" spans="1:60" s="157" customFormat="1" ht="12.9" customHeight="1" x14ac:dyDescent="0.3">
      <c r="A377" s="568"/>
      <c r="B377" s="794"/>
      <c r="C377" s="795"/>
      <c r="D377" s="796"/>
      <c r="E377" s="568" t="str">
        <f xml:space="preserve"> "Total " &amp; E376</f>
        <v>Total Cash flow - Contractor, FID Forward NPV7.84 (real), FID Forward</v>
      </c>
      <c r="F377" s="568">
        <f ca="1" xml:space="preserve"> SUM(K376:BH376)</f>
        <v>717.6467528264111</v>
      </c>
      <c r="G377" s="568" t="str">
        <f>G376</f>
        <v>index NPV7.84 (real)</v>
      </c>
      <c r="H377" s="568"/>
      <c r="I377" s="568"/>
      <c r="J377" s="568"/>
      <c r="K377" s="568"/>
      <c r="L377" s="568"/>
      <c r="M377" s="568"/>
      <c r="N377" s="568"/>
      <c r="O377" s="568"/>
      <c r="P377" s="568"/>
      <c r="Q377" s="568"/>
      <c r="R377" s="568"/>
      <c r="S377" s="568"/>
      <c r="T377" s="568"/>
      <c r="U377" s="568"/>
      <c r="V377" s="568"/>
      <c r="W377" s="568"/>
      <c r="X377" s="568"/>
      <c r="Y377" s="568"/>
      <c r="Z377" s="568"/>
      <c r="AA377" s="568"/>
      <c r="AB377" s="568"/>
      <c r="AC377" s="568"/>
      <c r="AD377" s="568"/>
      <c r="AE377" s="568"/>
      <c r="AF377" s="568"/>
      <c r="AG377" s="568"/>
      <c r="AH377" s="568"/>
      <c r="AI377" s="568"/>
      <c r="AJ377" s="568"/>
      <c r="AK377" s="568"/>
      <c r="AL377" s="568"/>
      <c r="AM377" s="568"/>
      <c r="AN377" s="568"/>
      <c r="AO377" s="568"/>
      <c r="AP377" s="568"/>
      <c r="AQ377" s="568"/>
      <c r="AR377" s="568"/>
      <c r="AS377" s="568"/>
      <c r="AT377" s="568"/>
      <c r="AU377" s="568"/>
      <c r="AV377" s="568"/>
      <c r="AW377" s="568"/>
      <c r="AX377" s="568"/>
      <c r="AY377" s="568"/>
      <c r="AZ377" s="568"/>
      <c r="BA377" s="568"/>
      <c r="BB377" s="568"/>
      <c r="BC377" s="568"/>
      <c r="BD377" s="568"/>
      <c r="BE377" s="568"/>
      <c r="BF377" s="568"/>
      <c r="BG377" s="568"/>
      <c r="BH377" s="568"/>
    </row>
    <row r="378" spans="1:60" s="242" customFormat="1" ht="12.75" customHeight="1" x14ac:dyDescent="0.3">
      <c r="A378" s="516"/>
      <c r="B378" s="472"/>
      <c r="C378" s="473"/>
      <c r="D378" s="516"/>
      <c r="E378" s="516"/>
      <c r="F378" s="516"/>
      <c r="G378" s="516"/>
      <c r="H378" s="516"/>
      <c r="I378" s="516"/>
      <c r="J378" s="516"/>
      <c r="K378" s="516"/>
      <c r="L378" s="516"/>
      <c r="M378" s="516"/>
      <c r="N378" s="516"/>
      <c r="O378" s="516"/>
      <c r="P378" s="516"/>
      <c r="Q378" s="516"/>
      <c r="R378" s="516"/>
      <c r="S378" s="516"/>
      <c r="T378" s="516"/>
      <c r="U378" s="516"/>
      <c r="V378" s="516"/>
      <c r="W378" s="516"/>
      <c r="X378" s="516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516"/>
      <c r="AJ378" s="516"/>
      <c r="AK378" s="516"/>
      <c r="AL378" s="516"/>
      <c r="AM378" s="516"/>
      <c r="AN378" s="516"/>
      <c r="AO378" s="516"/>
      <c r="AP378" s="516"/>
      <c r="AQ378" s="516"/>
      <c r="AR378" s="516"/>
      <c r="AS378" s="516"/>
      <c r="AT378" s="516"/>
      <c r="AU378" s="516"/>
      <c r="AV378" s="516"/>
      <c r="AW378" s="516"/>
      <c r="AX378" s="516"/>
      <c r="AY378" s="516"/>
      <c r="AZ378" s="516"/>
      <c r="BA378" s="516"/>
      <c r="BB378" s="516"/>
      <c r="BC378" s="516"/>
      <c r="BD378" s="516"/>
      <c r="BE378" s="516"/>
      <c r="BF378" s="516"/>
      <c r="BG378" s="516"/>
      <c r="BH378" s="516"/>
    </row>
    <row r="379" spans="1:60" s="242" customFormat="1" ht="12.75" customHeight="1" x14ac:dyDescent="0.3">
      <c r="A379" s="516"/>
      <c r="B379" s="472"/>
      <c r="C379" s="473" t="s">
        <v>863</v>
      </c>
      <c r="D379" s="516"/>
      <c r="E379" s="516"/>
      <c r="F379" s="516"/>
      <c r="G379" s="516"/>
      <c r="H379" s="516"/>
      <c r="I379" s="516"/>
      <c r="J379" s="516"/>
      <c r="K379" s="516"/>
      <c r="L379" s="516"/>
      <c r="M379" s="516"/>
      <c r="N379" s="516"/>
      <c r="O379" s="516"/>
      <c r="P379" s="516"/>
      <c r="Q379" s="516"/>
      <c r="R379" s="516"/>
      <c r="S379" s="516"/>
      <c r="T379" s="516"/>
      <c r="U379" s="516"/>
      <c r="V379" s="516"/>
      <c r="W379" s="516"/>
      <c r="X379" s="516"/>
      <c r="Y379" s="516"/>
      <c r="Z379" s="516"/>
      <c r="AA379" s="516"/>
      <c r="AB379" s="516"/>
      <c r="AC379" s="516"/>
      <c r="AD379" s="516"/>
      <c r="AE379" s="516"/>
      <c r="AF379" s="516"/>
      <c r="AG379" s="516"/>
      <c r="AH379" s="516"/>
      <c r="AI379" s="516"/>
      <c r="AJ379" s="516"/>
      <c r="AK379" s="516"/>
      <c r="AL379" s="516"/>
      <c r="AM379" s="516"/>
      <c r="AN379" s="516"/>
      <c r="AO379" s="516"/>
      <c r="AP379" s="516"/>
      <c r="AQ379" s="516"/>
      <c r="AR379" s="516"/>
      <c r="AS379" s="516"/>
      <c r="AT379" s="516"/>
      <c r="AU379" s="516"/>
      <c r="AV379" s="516"/>
      <c r="AW379" s="516"/>
      <c r="AX379" s="516"/>
      <c r="AY379" s="516"/>
      <c r="AZ379" s="516"/>
      <c r="BA379" s="516"/>
      <c r="BB379" s="516"/>
      <c r="BC379" s="516"/>
      <c r="BD379" s="516"/>
      <c r="BE379" s="516"/>
      <c r="BF379" s="516"/>
      <c r="BG379" s="516"/>
      <c r="BH379" s="516"/>
    </row>
    <row r="380" spans="1:60" s="242" customFormat="1" ht="12.75" customHeight="1" x14ac:dyDescent="0.3">
      <c r="A380" s="516"/>
      <c r="B380" s="472"/>
      <c r="C380" s="473"/>
      <c r="D380" s="516" t="s">
        <v>127</v>
      </c>
      <c r="E380" s="516"/>
      <c r="F380" s="516"/>
      <c r="G380" s="516"/>
      <c r="H380" s="516"/>
      <c r="I380" s="516"/>
      <c r="J380" s="516"/>
      <c r="K380" s="516"/>
      <c r="L380" s="516"/>
      <c r="M380" s="516"/>
      <c r="N380" s="516"/>
      <c r="O380" s="516"/>
      <c r="P380" s="516"/>
      <c r="Q380" s="516"/>
      <c r="R380" s="516"/>
      <c r="S380" s="516"/>
      <c r="T380" s="516"/>
      <c r="U380" s="516"/>
      <c r="V380" s="516"/>
      <c r="W380" s="516"/>
      <c r="X380" s="516"/>
      <c r="Y380" s="516"/>
      <c r="Z380" s="516"/>
      <c r="AA380" s="516"/>
      <c r="AB380" s="516"/>
      <c r="AC380" s="516"/>
      <c r="AD380" s="516"/>
      <c r="AE380" s="516"/>
      <c r="AF380" s="516"/>
      <c r="AG380" s="516"/>
      <c r="AH380" s="516"/>
      <c r="AI380" s="516"/>
      <c r="AJ380" s="516"/>
      <c r="AK380" s="516"/>
      <c r="AL380" s="516"/>
      <c r="AM380" s="516"/>
      <c r="AN380" s="516"/>
      <c r="AO380" s="516"/>
      <c r="AP380" s="516"/>
      <c r="AQ380" s="516"/>
      <c r="AR380" s="516"/>
      <c r="AS380" s="516"/>
      <c r="AT380" s="516"/>
      <c r="AU380" s="516"/>
      <c r="AV380" s="516"/>
      <c r="AW380" s="516"/>
      <c r="AX380" s="516"/>
      <c r="AY380" s="516"/>
      <c r="AZ380" s="516"/>
      <c r="BA380" s="516"/>
      <c r="BB380" s="516"/>
      <c r="BC380" s="516"/>
      <c r="BD380" s="516"/>
      <c r="BE380" s="516"/>
      <c r="BF380" s="516"/>
      <c r="BG380" s="516"/>
      <c r="BH380" s="516"/>
    </row>
    <row r="381" spans="1:60" s="247" customFormat="1" ht="12.9" customHeight="1" x14ac:dyDescent="0.3">
      <c r="A381" s="543"/>
      <c r="B381" s="686"/>
      <c r="C381" s="687"/>
      <c r="D381" s="808"/>
      <c r="E381" s="516" t="str">
        <f t="shared" ref="E381:AJ381" si="115" xml:space="preserve"> E$267</f>
        <v>Project cash flows inc. DF, Full cycle</v>
      </c>
      <c r="F381" s="516">
        <f t="shared" si="115"/>
        <v>0</v>
      </c>
      <c r="G381" s="516" t="str">
        <f t="shared" si="115"/>
        <v>$ mn real</v>
      </c>
      <c r="H381" s="516">
        <f t="shared" si="115"/>
        <v>0</v>
      </c>
      <c r="I381" s="516">
        <f t="shared" si="115"/>
        <v>12931.068910762611</v>
      </c>
      <c r="J381" s="516">
        <f t="shared" si="115"/>
        <v>0</v>
      </c>
      <c r="K381" s="516">
        <f t="shared" si="115"/>
        <v>0</v>
      </c>
      <c r="L381" s="516">
        <f t="shared" si="115"/>
        <v>0</v>
      </c>
      <c r="M381" s="516">
        <f t="shared" si="115"/>
        <v>0</v>
      </c>
      <c r="N381" s="516">
        <f t="shared" si="115"/>
        <v>-40</v>
      </c>
      <c r="O381" s="516">
        <f t="shared" si="115"/>
        <v>-80</v>
      </c>
      <c r="P381" s="516">
        <f t="shared" si="115"/>
        <v>-80</v>
      </c>
      <c r="Q381" s="516">
        <f t="shared" si="115"/>
        <v>-604.80000000000007</v>
      </c>
      <c r="R381" s="516">
        <f t="shared" si="115"/>
        <v>-907.19999999999993</v>
      </c>
      <c r="S381" s="516">
        <f t="shared" si="115"/>
        <v>-907.19999999999993</v>
      </c>
      <c r="T381" s="516">
        <f t="shared" si="115"/>
        <v>-420.21000000000021</v>
      </c>
      <c r="U381" s="516">
        <f t="shared" si="115"/>
        <v>568.29000000000019</v>
      </c>
      <c r="V381" s="516">
        <f t="shared" si="115"/>
        <v>568.29000000000008</v>
      </c>
      <c r="W381" s="516">
        <f t="shared" si="115"/>
        <v>568.29000000000008</v>
      </c>
      <c r="X381" s="516">
        <f t="shared" si="115"/>
        <v>568.29000000000008</v>
      </c>
      <c r="Y381" s="516">
        <f t="shared" si="115"/>
        <v>568.29000000000008</v>
      </c>
      <c r="Z381" s="516">
        <f t="shared" si="115"/>
        <v>568.29000000000008</v>
      </c>
      <c r="AA381" s="516">
        <f t="shared" si="115"/>
        <v>568.29000000000008</v>
      </c>
      <c r="AB381" s="516">
        <f t="shared" si="115"/>
        <v>568.29000000000019</v>
      </c>
      <c r="AC381" s="516">
        <f t="shared" si="115"/>
        <v>568.29000000000008</v>
      </c>
      <c r="AD381" s="516">
        <f t="shared" si="115"/>
        <v>568.29000000000008</v>
      </c>
      <c r="AE381" s="516">
        <f t="shared" si="115"/>
        <v>568.29000000000008</v>
      </c>
      <c r="AF381" s="516">
        <f t="shared" si="115"/>
        <v>568.29000000000008</v>
      </c>
      <c r="AG381" s="516">
        <f t="shared" si="115"/>
        <v>568.29000000000008</v>
      </c>
      <c r="AH381" s="516">
        <f t="shared" si="115"/>
        <v>568.29000000000008</v>
      </c>
      <c r="AI381" s="516">
        <f t="shared" si="115"/>
        <v>524.68386583829829</v>
      </c>
      <c r="AJ381" s="516">
        <f t="shared" si="115"/>
        <v>525.55089127357223</v>
      </c>
      <c r="AK381" s="516">
        <f t="shared" ref="AK381:BH381" si="116" xml:space="preserve"> AK$267</f>
        <v>526.42724797795222</v>
      </c>
      <c r="AL381" s="516">
        <f t="shared" si="116"/>
        <v>527.31663489202435</v>
      </c>
      <c r="AM381" s="516">
        <f t="shared" si="116"/>
        <v>528.2238474680604</v>
      </c>
      <c r="AN381" s="516">
        <f t="shared" si="116"/>
        <v>529.15527233271825</v>
      </c>
      <c r="AO381" s="516">
        <f t="shared" si="116"/>
        <v>530.11969370747943</v>
      </c>
      <c r="AP381" s="516">
        <f t="shared" si="116"/>
        <v>531.12968036463133</v>
      </c>
      <c r="AQ381" s="516">
        <f t="shared" si="116"/>
        <v>532.20413681310708</v>
      </c>
      <c r="AR381" s="516">
        <f t="shared" si="116"/>
        <v>533.37342285022646</v>
      </c>
      <c r="AS381" s="516">
        <f t="shared" si="116"/>
        <v>534.69091199441084</v>
      </c>
      <c r="AT381" s="516">
        <f t="shared" si="116"/>
        <v>536.26392155774829</v>
      </c>
      <c r="AU381" s="516">
        <f t="shared" si="116"/>
        <v>538.36235448367165</v>
      </c>
      <c r="AV381" s="516">
        <f t="shared" si="116"/>
        <v>542.07294469755675</v>
      </c>
      <c r="AW381" s="516">
        <f t="shared" si="116"/>
        <v>568.29000000000008</v>
      </c>
      <c r="AX381" s="516">
        <f t="shared" si="116"/>
        <v>6.5540845111542163</v>
      </c>
      <c r="AY381" s="516">
        <f t="shared" si="116"/>
        <v>0</v>
      </c>
      <c r="AZ381" s="516">
        <f t="shared" si="116"/>
        <v>0</v>
      </c>
      <c r="BA381" s="516">
        <f t="shared" si="116"/>
        <v>0</v>
      </c>
      <c r="BB381" s="516">
        <f t="shared" si="116"/>
        <v>0</v>
      </c>
      <c r="BC381" s="516">
        <f t="shared" si="116"/>
        <v>0</v>
      </c>
      <c r="BD381" s="516">
        <f t="shared" si="116"/>
        <v>0</v>
      </c>
      <c r="BE381" s="516">
        <f t="shared" si="116"/>
        <v>0</v>
      </c>
      <c r="BF381" s="516">
        <f t="shared" si="116"/>
        <v>0</v>
      </c>
      <c r="BG381" s="516">
        <f t="shared" si="116"/>
        <v>0</v>
      </c>
      <c r="BH381" s="516">
        <f t="shared" si="116"/>
        <v>0</v>
      </c>
    </row>
    <row r="382" spans="1:60" s="244" customFormat="1" ht="12.9" customHeight="1" x14ac:dyDescent="0.3">
      <c r="A382" s="488"/>
      <c r="B382" s="797"/>
      <c r="C382" s="798"/>
      <c r="D382" s="488"/>
      <c r="E382" s="619" t="str">
        <f xml:space="preserve"> 'Time&amp;Esc'!E$114</f>
        <v>Discount index (real) - full cycle</v>
      </c>
      <c r="F382" s="619">
        <f xml:space="preserve"> 'Time&amp;Esc'!F$114</f>
        <v>0</v>
      </c>
      <c r="G382" s="619" t="str">
        <f xml:space="preserve"> 'Time&amp;Esc'!G$114</f>
        <v>index</v>
      </c>
      <c r="H382" s="619" t="str">
        <f xml:space="preserve"> 'Time&amp;Esc'!H$114</f>
        <v>assumes begginning of period cash flows</v>
      </c>
      <c r="I382" s="619">
        <f xml:space="preserve"> 'Time&amp;Esc'!I$114</f>
        <v>0</v>
      </c>
      <c r="J382" s="619">
        <f xml:space="preserve"> 'Time&amp;Esc'!J$114</f>
        <v>0</v>
      </c>
      <c r="K382" s="619">
        <f xml:space="preserve"> 'Time&amp;Esc'!K$114</f>
        <v>1</v>
      </c>
      <c r="L382" s="619">
        <f xml:space="preserve"> 'Time&amp;Esc'!L$114</f>
        <v>1.0784313725490196</v>
      </c>
      <c r="M382" s="619">
        <f xml:space="preserve"> 'Time&amp;Esc'!M$114</f>
        <v>1.1630142252979623</v>
      </c>
      <c r="N382" s="619">
        <f xml:space="preserve"> 'Time&amp;Esc'!N$114</f>
        <v>1.2542310272821162</v>
      </c>
      <c r="O382" s="619">
        <f xml:space="preserve"> 'Time&amp;Esc'!O$114</f>
        <v>1.3526020882454193</v>
      </c>
      <c r="P382" s="619">
        <f xml:space="preserve"> 'Time&amp;Esc'!P$114</f>
        <v>1.4586885265391776</v>
      </c>
      <c r="Q382" s="619">
        <f xml:space="preserve"> 'Time&amp;Esc'!Q$114</f>
        <v>1.5730954697971522</v>
      </c>
      <c r="R382" s="619">
        <f xml:space="preserve"> 'Time&amp;Esc'!R$114</f>
        <v>1.6964755066439876</v>
      </c>
      <c r="S382" s="619">
        <f xml:space="preserve"> 'Time&amp;Esc'!S$114</f>
        <v>1.8295324091258689</v>
      </c>
      <c r="T382" s="619">
        <f xml:space="preserve"> 'Time&amp;Esc'!T$114</f>
        <v>1.9730251470965252</v>
      </c>
      <c r="U382" s="619">
        <f xml:space="preserve"> 'Time&amp;Esc'!U$114</f>
        <v>2.127772217457037</v>
      </c>
      <c r="V382" s="619">
        <f xml:space="preserve"> 'Time&amp;Esc'!V$114</f>
        <v>2.2946563129438635</v>
      </c>
      <c r="W382" s="619">
        <f xml:space="preserve"> 'Time&amp;Esc'!W$114</f>
        <v>2.4746293570963234</v>
      </c>
      <c r="X382" s="619">
        <f xml:space="preserve"> 'Time&amp;Esc'!X$114</f>
        <v>2.6687179341234857</v>
      </c>
      <c r="Y382" s="619">
        <f xml:space="preserve"> 'Time&amp;Esc'!Y$114</f>
        <v>2.8780291446429747</v>
      </c>
      <c r="Z382" s="619">
        <f xml:space="preserve"> 'Time&amp;Esc'!Z$114</f>
        <v>3.1037569206934039</v>
      </c>
      <c r="AA382" s="619">
        <f xml:space="preserve"> 'Time&amp;Esc'!AA$114</f>
        <v>3.347188836041906</v>
      </c>
      <c r="AB382" s="619">
        <f xml:space="preserve"> 'Time&amp;Esc'!AB$114</f>
        <v>3.6097134506334276</v>
      </c>
      <c r="AC382" s="619">
        <f xml:space="preserve"> 'Time&amp;Esc'!AC$114</f>
        <v>3.8928282310752649</v>
      </c>
      <c r="AD382" s="619">
        <f xml:space="preserve"> 'Time&amp;Esc'!AD$114</f>
        <v>4.1981480923360701</v>
      </c>
      <c r="AE382" s="619">
        <f xml:space="preserve"> 'Time&amp;Esc'!AE$114</f>
        <v>4.5274146093820358</v>
      </c>
      <c r="AF382" s="619">
        <f xml:space="preserve"> 'Time&amp;Esc'!AF$114</f>
        <v>4.8825059512943518</v>
      </c>
      <c r="AG382" s="619">
        <f xml:space="preserve"> 'Time&amp;Esc'!AG$114</f>
        <v>5.2654475945331241</v>
      </c>
      <c r="AH382" s="619">
        <f xml:space="preserve"> 'Time&amp;Esc'!AH$114</f>
        <v>5.6784238764572903</v>
      </c>
      <c r="AI382" s="619">
        <f xml:space="preserve"> 'Time&amp;Esc'!AI$114</f>
        <v>6.1237904550029594</v>
      </c>
      <c r="AJ382" s="619">
        <f xml:space="preserve"> 'Time&amp;Esc'!AJ$114</f>
        <v>6.6040877455914266</v>
      </c>
      <c r="AK382" s="619">
        <f xml:space="preserve"> 'Time&amp;Esc'!AK$114</f>
        <v>7.1220554119123225</v>
      </c>
      <c r="AL382" s="619">
        <f xml:space="preserve"> 'Time&amp;Esc'!AL$114</f>
        <v>7.6806479932387788</v>
      </c>
      <c r="AM382" s="619">
        <f xml:space="preserve"> 'Time&amp;Esc'!AM$114</f>
        <v>8.2830517574143681</v>
      </c>
      <c r="AN382" s="619">
        <f xml:space="preserve"> 'Time&amp;Esc'!AN$114</f>
        <v>8.9327028756429456</v>
      </c>
      <c r="AO382" s="619">
        <f xml:space="preserve"> 'Time&amp;Esc'!AO$114</f>
        <v>9.6333070227521951</v>
      </c>
      <c r="AP382" s="619">
        <f xml:space="preserve"> 'Time&amp;Esc'!AP$114</f>
        <v>10.388860514732759</v>
      </c>
      <c r="AQ382" s="619">
        <f xml:space="preserve"> 'Time&amp;Esc'!AQ$114</f>
        <v>11.203673104123563</v>
      </c>
      <c r="AR382" s="619">
        <f xml:space="preserve"> 'Time&amp;Esc'!AR$114</f>
        <v>12.082392563270508</v>
      </c>
      <c r="AS382" s="619">
        <f xml:space="preserve"> 'Time&amp;Esc'!AS$114</f>
        <v>13.030031195683881</v>
      </c>
      <c r="AT382" s="619">
        <f xml:space="preserve"> 'Time&amp;Esc'!AT$114</f>
        <v>14.05199442671791</v>
      </c>
      <c r="AU382" s="619">
        <f xml:space="preserve"> 'Time&amp;Esc'!AU$114</f>
        <v>15.154111636656568</v>
      </c>
      <c r="AV382" s="619">
        <f xml:space="preserve"> 'Time&amp;Esc'!AV$114</f>
        <v>16.34266941208061</v>
      </c>
      <c r="AW382" s="619">
        <f xml:space="preserve"> 'Time&amp;Esc'!AW$114</f>
        <v>17.62444740518497</v>
      </c>
      <c r="AX382" s="619">
        <f xml:space="preserve"> 'Time&amp;Esc'!AX$114</f>
        <v>19.006757005591634</v>
      </c>
      <c r="AY382" s="619">
        <f xml:space="preserve"> 'Time&amp;Esc'!AY$114</f>
        <v>20.497483045245879</v>
      </c>
      <c r="AZ382" s="619">
        <f xml:space="preserve"> 'Time&amp;Esc'!AZ$114</f>
        <v>22.105128774284772</v>
      </c>
      <c r="BA382" s="619">
        <f xml:space="preserve"> 'Time&amp;Esc'!BA$114</f>
        <v>23.838864364424754</v>
      </c>
      <c r="BB382" s="619">
        <f xml:space="preserve"> 'Time&amp;Esc'!BB$114</f>
        <v>25.708579216536499</v>
      </c>
      <c r="BC382" s="619">
        <f xml:space="preserve"> 'Time&amp;Esc'!BC$114</f>
        <v>27.724938370774655</v>
      </c>
      <c r="BD382" s="619">
        <f xml:space="preserve"> 'Time&amp;Esc'!BD$114</f>
        <v>29.899443341031489</v>
      </c>
      <c r="BE382" s="619">
        <f xml:space="preserve"> 'Time&amp;Esc'!BE$114</f>
        <v>32.244497720720233</v>
      </c>
      <c r="BF382" s="619">
        <f xml:space="preserve"> 'Time&amp;Esc'!BF$114</f>
        <v>34.773477934110055</v>
      </c>
      <c r="BG382" s="619">
        <f xml:space="preserve"> 'Time&amp;Esc'!BG$114</f>
        <v>37.500809536785354</v>
      </c>
      <c r="BH382" s="619">
        <f xml:space="preserve"> 'Time&amp;Esc'!BH$114</f>
        <v>40.442049500454793</v>
      </c>
    </row>
    <row r="383" spans="1:60" s="242" customFormat="1" ht="12.9" customHeight="1" x14ac:dyDescent="0.3">
      <c r="A383" s="343"/>
      <c r="B383" s="471"/>
      <c r="C383" s="561"/>
      <c r="D383" s="627"/>
      <c r="E383" s="343" t="str">
        <f xml:space="preserve"> E381 &amp; " NPV" &amp; DISC_REAL *100 &amp; " (real), " &amp; D380</f>
        <v>Project cash flows inc. DF, Full cycle NPV7.84 (real), Full cycle</v>
      </c>
      <c r="F383" s="343"/>
      <c r="G383" s="343" t="str">
        <f xml:space="preserve"> G381 &amp; " NPV" &amp; InpC!$F$130 *100 &amp; " (real)"</f>
        <v>$ mn real NPV7.84 (real)</v>
      </c>
      <c r="H383" s="343"/>
      <c r="I383" s="343">
        <f xml:space="preserve"> SUM(K383:BH383)</f>
        <v>1431.5546492531441</v>
      </c>
      <c r="J383" s="343"/>
      <c r="K383" s="343">
        <f t="shared" ref="K383:AP383" si="117" xml:space="preserve"> K381 / K382</f>
        <v>0</v>
      </c>
      <c r="L383" s="343">
        <f t="shared" si="117"/>
        <v>0</v>
      </c>
      <c r="M383" s="343">
        <f t="shared" si="117"/>
        <v>0</v>
      </c>
      <c r="N383" s="343">
        <f t="shared" si="117"/>
        <v>-31.892051089406461</v>
      </c>
      <c r="O383" s="343">
        <f t="shared" si="117"/>
        <v>-59.145258383990175</v>
      </c>
      <c r="P383" s="343">
        <f t="shared" si="117"/>
        <v>-54.843785046972705</v>
      </c>
      <c r="Q383" s="343">
        <f t="shared" si="117"/>
        <v>-384.46490477656005</v>
      </c>
      <c r="R383" s="343">
        <f t="shared" si="117"/>
        <v>-534.75573118921523</v>
      </c>
      <c r="S383" s="343">
        <f t="shared" si="117"/>
        <v>-495.86440528454506</v>
      </c>
      <c r="T383" s="343">
        <f t="shared" si="117"/>
        <v>-212.9775186182371</v>
      </c>
      <c r="U383" s="343">
        <f t="shared" si="117"/>
        <v>267.08216008158064</v>
      </c>
      <c r="V383" s="343">
        <f t="shared" si="117"/>
        <v>247.65800298473837</v>
      </c>
      <c r="W383" s="343">
        <f t="shared" si="117"/>
        <v>229.64651185857556</v>
      </c>
      <c r="X383" s="343">
        <f t="shared" si="117"/>
        <v>212.94494735977011</v>
      </c>
      <c r="Y383" s="343">
        <f t="shared" si="117"/>
        <v>197.45804209724139</v>
      </c>
      <c r="Z383" s="343">
        <f t="shared" si="117"/>
        <v>183.09745721744201</v>
      </c>
      <c r="AA383" s="343">
        <f t="shared" si="117"/>
        <v>169.78127851071898</v>
      </c>
      <c r="AB383" s="343">
        <f t="shared" si="117"/>
        <v>157.4335491644849</v>
      </c>
      <c r="AC383" s="343">
        <f t="shared" si="117"/>
        <v>145.98383649797688</v>
      </c>
      <c r="AD383" s="343">
        <f t="shared" si="117"/>
        <v>135.36683020721495</v>
      </c>
      <c r="AE383" s="343">
        <f t="shared" si="117"/>
        <v>125.5219698285084</v>
      </c>
      <c r="AF383" s="343">
        <f t="shared" si="117"/>
        <v>116.39309929552599</v>
      </c>
      <c r="AG383" s="343">
        <f t="shared" si="117"/>
        <v>107.92814661948775</v>
      </c>
      <c r="AH383" s="343">
        <f t="shared" si="117"/>
        <v>100.07882686534319</v>
      </c>
      <c r="AI383" s="343">
        <f t="shared" si="117"/>
        <v>85.679591699557051</v>
      </c>
      <c r="AJ383" s="343">
        <f t="shared" si="117"/>
        <v>79.579634844253079</v>
      </c>
      <c r="AK383" s="343">
        <f t="shared" si="117"/>
        <v>73.915073322436115</v>
      </c>
      <c r="AL383" s="343">
        <f t="shared" si="117"/>
        <v>68.655227443858578</v>
      </c>
      <c r="AM383" s="343">
        <f t="shared" si="117"/>
        <v>63.771646361527793</v>
      </c>
      <c r="AN383" s="343">
        <f t="shared" si="117"/>
        <v>59.237979780518721</v>
      </c>
      <c r="AO383" s="343">
        <f t="shared" si="117"/>
        <v>55.029876288114657</v>
      </c>
      <c r="AP383" s="343">
        <f t="shared" si="117"/>
        <v>51.124921699682098</v>
      </c>
      <c r="AQ383" s="343">
        <f t="shared" ref="AQ383:BH383" si="118" xml:space="preserve"> AQ381 / AQ382</f>
        <v>47.502647735877524</v>
      </c>
      <c r="AR383" s="343">
        <f t="shared" si="118"/>
        <v>44.144685753021989</v>
      </c>
      <c r="AS383" s="343">
        <f t="shared" si="118"/>
        <v>41.035274894163258</v>
      </c>
      <c r="AT383" s="343">
        <f t="shared" si="118"/>
        <v>38.162833351123254</v>
      </c>
      <c r="AU383" s="343">
        <f t="shared" si="118"/>
        <v>35.525827405244712</v>
      </c>
      <c r="AV383" s="343">
        <f t="shared" si="118"/>
        <v>33.16918007879746</v>
      </c>
      <c r="AW383" s="343">
        <f t="shared" si="118"/>
        <v>32.244415211157985</v>
      </c>
      <c r="AX383" s="343">
        <f t="shared" si="118"/>
        <v>0.34482918412783714</v>
      </c>
      <c r="AY383" s="343">
        <f t="shared" si="118"/>
        <v>0</v>
      </c>
      <c r="AZ383" s="343">
        <f t="shared" si="118"/>
        <v>0</v>
      </c>
      <c r="BA383" s="343">
        <f t="shared" si="118"/>
        <v>0</v>
      </c>
      <c r="BB383" s="343">
        <f t="shared" si="118"/>
        <v>0</v>
      </c>
      <c r="BC383" s="343">
        <f t="shared" si="118"/>
        <v>0</v>
      </c>
      <c r="BD383" s="343">
        <f t="shared" si="118"/>
        <v>0</v>
      </c>
      <c r="BE383" s="343">
        <f t="shared" si="118"/>
        <v>0</v>
      </c>
      <c r="BF383" s="343">
        <f t="shared" si="118"/>
        <v>0</v>
      </c>
      <c r="BG383" s="343">
        <f t="shared" si="118"/>
        <v>0</v>
      </c>
      <c r="BH383" s="343">
        <f t="shared" si="118"/>
        <v>0</v>
      </c>
    </row>
    <row r="384" spans="1:60" s="242" customFormat="1" ht="12.9" customHeight="1" x14ac:dyDescent="0.3">
      <c r="A384" s="343"/>
      <c r="B384" s="471"/>
      <c r="C384" s="561"/>
      <c r="D384" s="627"/>
      <c r="E384" s="568" t="str">
        <f xml:space="preserve"> "Total " &amp; E383</f>
        <v>Total Project cash flows inc. DF, Full cycle NPV7.84 (real), Full cycle</v>
      </c>
      <c r="F384" s="568">
        <f xml:space="preserve"> SUM(K383:BH383)</f>
        <v>1431.5546492531441</v>
      </c>
      <c r="G384" s="568" t="str">
        <f>G383</f>
        <v>$ mn real NPV7.84 (real)</v>
      </c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  <c r="AA384" s="343"/>
      <c r="AB384" s="343"/>
      <c r="AC384" s="343"/>
      <c r="AD384" s="343"/>
      <c r="AE384" s="343"/>
      <c r="AF384" s="343"/>
      <c r="AG384" s="343"/>
      <c r="AH384" s="343"/>
      <c r="AI384" s="343"/>
      <c r="AJ384" s="343"/>
      <c r="AK384" s="343"/>
      <c r="AL384" s="343"/>
      <c r="AM384" s="343"/>
      <c r="AN384" s="343"/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/>
      <c r="BB384" s="343"/>
      <c r="BC384" s="343"/>
      <c r="BD384" s="343"/>
      <c r="BE384" s="343"/>
      <c r="BF384" s="343"/>
      <c r="BG384" s="343"/>
      <c r="BH384" s="343"/>
    </row>
    <row r="385" spans="1:60" s="242" customFormat="1" ht="12.75" customHeight="1" x14ac:dyDescent="0.3">
      <c r="A385" s="516"/>
      <c r="B385" s="472"/>
      <c r="C385" s="473"/>
      <c r="D385" s="516"/>
      <c r="E385" s="516"/>
      <c r="F385" s="516"/>
      <c r="G385" s="516"/>
      <c r="H385" s="516"/>
      <c r="I385" s="516"/>
      <c r="J385" s="516"/>
      <c r="K385" s="516"/>
      <c r="L385" s="516"/>
      <c r="M385" s="516"/>
      <c r="N385" s="516"/>
      <c r="O385" s="516"/>
      <c r="P385" s="516"/>
      <c r="Q385" s="516"/>
      <c r="R385" s="516"/>
      <c r="S385" s="516"/>
      <c r="T385" s="516"/>
      <c r="U385" s="516"/>
      <c r="V385" s="516"/>
      <c r="W385" s="516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516"/>
      <c r="AH385" s="516"/>
      <c r="AI385" s="516"/>
      <c r="AJ385" s="516"/>
      <c r="AK385" s="516"/>
      <c r="AL385" s="516"/>
      <c r="AM385" s="516"/>
      <c r="AN385" s="516"/>
      <c r="AO385" s="516"/>
      <c r="AP385" s="516"/>
      <c r="AQ385" s="516"/>
      <c r="AR385" s="516"/>
      <c r="AS385" s="516"/>
      <c r="AT385" s="516"/>
      <c r="AU385" s="516"/>
      <c r="AV385" s="516"/>
      <c r="AW385" s="516"/>
      <c r="AX385" s="516"/>
      <c r="AY385" s="516"/>
      <c r="AZ385" s="516"/>
      <c r="BA385" s="516"/>
      <c r="BB385" s="516"/>
      <c r="BC385" s="516"/>
      <c r="BD385" s="516"/>
      <c r="BE385" s="516"/>
      <c r="BF385" s="516"/>
      <c r="BG385" s="516"/>
      <c r="BH385" s="516"/>
    </row>
    <row r="386" spans="1:60" s="242" customFormat="1" ht="12.75" customHeight="1" x14ac:dyDescent="0.3">
      <c r="A386" s="516"/>
      <c r="B386" s="472"/>
      <c r="C386" s="473"/>
      <c r="D386" s="516" t="s">
        <v>128</v>
      </c>
      <c r="E386" s="516"/>
      <c r="F386" s="516"/>
      <c r="G386" s="516"/>
      <c r="H386" s="516"/>
      <c r="I386" s="516"/>
      <c r="J386" s="516"/>
      <c r="K386" s="516"/>
      <c r="L386" s="516"/>
      <c r="M386" s="516"/>
      <c r="N386" s="516"/>
      <c r="O386" s="516"/>
      <c r="P386" s="516"/>
      <c r="Q386" s="516"/>
      <c r="R386" s="516"/>
      <c r="S386" s="516"/>
      <c r="T386" s="516"/>
      <c r="U386" s="516"/>
      <c r="V386" s="516"/>
      <c r="W386" s="516"/>
      <c r="X386" s="516"/>
      <c r="Y386" s="516"/>
      <c r="Z386" s="516"/>
      <c r="AA386" s="516"/>
      <c r="AB386" s="516"/>
      <c r="AC386" s="516"/>
      <c r="AD386" s="516"/>
      <c r="AE386" s="516"/>
      <c r="AF386" s="516"/>
      <c r="AG386" s="516"/>
      <c r="AH386" s="516"/>
      <c r="AI386" s="516"/>
      <c r="AJ386" s="516"/>
      <c r="AK386" s="516"/>
      <c r="AL386" s="516"/>
      <c r="AM386" s="516"/>
      <c r="AN386" s="516"/>
      <c r="AO386" s="516"/>
      <c r="AP386" s="516"/>
      <c r="AQ386" s="516"/>
      <c r="AR386" s="516"/>
      <c r="AS386" s="516"/>
      <c r="AT386" s="516"/>
      <c r="AU386" s="516"/>
      <c r="AV386" s="516"/>
      <c r="AW386" s="516"/>
      <c r="AX386" s="516"/>
      <c r="AY386" s="516"/>
      <c r="AZ386" s="516"/>
      <c r="BA386" s="516"/>
      <c r="BB386" s="516"/>
      <c r="BC386" s="516"/>
      <c r="BD386" s="516"/>
      <c r="BE386" s="516"/>
      <c r="BF386" s="516"/>
      <c r="BG386" s="516"/>
      <c r="BH386" s="516"/>
    </row>
    <row r="387" spans="1:60" s="247" customFormat="1" ht="12.9" customHeight="1" x14ac:dyDescent="0.3">
      <c r="A387" s="543"/>
      <c r="B387" s="686"/>
      <c r="C387" s="687"/>
      <c r="D387" s="808"/>
      <c r="E387" s="516" t="str">
        <f t="shared" ref="E387:AJ387" si="119" xml:space="preserve"> E$274</f>
        <v>Project cash flows inc. DF, FID Forward</v>
      </c>
      <c r="F387" s="516">
        <f t="shared" si="119"/>
        <v>0</v>
      </c>
      <c r="G387" s="516" t="str">
        <f t="shared" si="119"/>
        <v>$ mn real</v>
      </c>
      <c r="H387" s="516">
        <f t="shared" si="119"/>
        <v>0</v>
      </c>
      <c r="I387" s="516">
        <f t="shared" si="119"/>
        <v>13131.068910762611</v>
      </c>
      <c r="J387" s="516">
        <f t="shared" si="119"/>
        <v>0</v>
      </c>
      <c r="K387" s="516">
        <f t="shared" si="119"/>
        <v>0</v>
      </c>
      <c r="L387" s="516">
        <f t="shared" si="119"/>
        <v>0</v>
      </c>
      <c r="M387" s="516">
        <f t="shared" si="119"/>
        <v>0</v>
      </c>
      <c r="N387" s="516">
        <f t="shared" si="119"/>
        <v>0</v>
      </c>
      <c r="O387" s="516">
        <f t="shared" si="119"/>
        <v>0</v>
      </c>
      <c r="P387" s="516">
        <f t="shared" si="119"/>
        <v>0</v>
      </c>
      <c r="Q387" s="516">
        <f t="shared" si="119"/>
        <v>-604.80000000000007</v>
      </c>
      <c r="R387" s="516">
        <f t="shared" si="119"/>
        <v>-907.19999999999993</v>
      </c>
      <c r="S387" s="516">
        <f t="shared" si="119"/>
        <v>-907.19999999999993</v>
      </c>
      <c r="T387" s="516">
        <f t="shared" si="119"/>
        <v>-420.21000000000021</v>
      </c>
      <c r="U387" s="516">
        <f t="shared" si="119"/>
        <v>568.29000000000019</v>
      </c>
      <c r="V387" s="516">
        <f t="shared" si="119"/>
        <v>568.29000000000008</v>
      </c>
      <c r="W387" s="516">
        <f t="shared" si="119"/>
        <v>568.29000000000008</v>
      </c>
      <c r="X387" s="516">
        <f t="shared" si="119"/>
        <v>568.29000000000008</v>
      </c>
      <c r="Y387" s="516">
        <f t="shared" si="119"/>
        <v>568.29000000000008</v>
      </c>
      <c r="Z387" s="516">
        <f t="shared" si="119"/>
        <v>568.29000000000008</v>
      </c>
      <c r="AA387" s="516">
        <f t="shared" si="119"/>
        <v>568.29000000000008</v>
      </c>
      <c r="AB387" s="516">
        <f t="shared" si="119"/>
        <v>568.29000000000019</v>
      </c>
      <c r="AC387" s="516">
        <f t="shared" si="119"/>
        <v>568.29000000000008</v>
      </c>
      <c r="AD387" s="516">
        <f t="shared" si="119"/>
        <v>568.29000000000008</v>
      </c>
      <c r="AE387" s="516">
        <f t="shared" si="119"/>
        <v>568.29000000000008</v>
      </c>
      <c r="AF387" s="516">
        <f t="shared" si="119"/>
        <v>568.29000000000008</v>
      </c>
      <c r="AG387" s="516">
        <f t="shared" si="119"/>
        <v>568.29000000000008</v>
      </c>
      <c r="AH387" s="516">
        <f t="shared" si="119"/>
        <v>568.29000000000008</v>
      </c>
      <c r="AI387" s="516">
        <f t="shared" si="119"/>
        <v>524.68386583829829</v>
      </c>
      <c r="AJ387" s="516">
        <f t="shared" si="119"/>
        <v>525.55089127357223</v>
      </c>
      <c r="AK387" s="516">
        <f t="shared" ref="AK387:BH387" si="120" xml:space="preserve"> AK$274</f>
        <v>526.42724797795222</v>
      </c>
      <c r="AL387" s="516">
        <f t="shared" si="120"/>
        <v>527.31663489202435</v>
      </c>
      <c r="AM387" s="516">
        <f t="shared" si="120"/>
        <v>528.2238474680604</v>
      </c>
      <c r="AN387" s="516">
        <f t="shared" si="120"/>
        <v>529.15527233271825</v>
      </c>
      <c r="AO387" s="516">
        <f t="shared" si="120"/>
        <v>530.11969370747943</v>
      </c>
      <c r="AP387" s="516">
        <f t="shared" si="120"/>
        <v>531.12968036463133</v>
      </c>
      <c r="AQ387" s="516">
        <f t="shared" si="120"/>
        <v>532.20413681310708</v>
      </c>
      <c r="AR387" s="516">
        <f t="shared" si="120"/>
        <v>533.37342285022646</v>
      </c>
      <c r="AS387" s="516">
        <f t="shared" si="120"/>
        <v>534.69091199441084</v>
      </c>
      <c r="AT387" s="516">
        <f t="shared" si="120"/>
        <v>536.26392155774829</v>
      </c>
      <c r="AU387" s="516">
        <f t="shared" si="120"/>
        <v>538.36235448367165</v>
      </c>
      <c r="AV387" s="516">
        <f t="shared" si="120"/>
        <v>542.07294469755675</v>
      </c>
      <c r="AW387" s="516">
        <f t="shared" si="120"/>
        <v>568.29000000000008</v>
      </c>
      <c r="AX387" s="516">
        <f t="shared" si="120"/>
        <v>6.5540845111542163</v>
      </c>
      <c r="AY387" s="516">
        <f t="shared" si="120"/>
        <v>0</v>
      </c>
      <c r="AZ387" s="516">
        <f t="shared" si="120"/>
        <v>0</v>
      </c>
      <c r="BA387" s="516">
        <f t="shared" si="120"/>
        <v>0</v>
      </c>
      <c r="BB387" s="516">
        <f t="shared" si="120"/>
        <v>0</v>
      </c>
      <c r="BC387" s="516">
        <f t="shared" si="120"/>
        <v>0</v>
      </c>
      <c r="BD387" s="516">
        <f t="shared" si="120"/>
        <v>0</v>
      </c>
      <c r="BE387" s="516">
        <f t="shared" si="120"/>
        <v>0</v>
      </c>
      <c r="BF387" s="516">
        <f t="shared" si="120"/>
        <v>0</v>
      </c>
      <c r="BG387" s="516">
        <f t="shared" si="120"/>
        <v>0</v>
      </c>
      <c r="BH387" s="516">
        <f t="shared" si="120"/>
        <v>0</v>
      </c>
    </row>
    <row r="388" spans="1:60" s="244" customFormat="1" ht="12.9" customHeight="1" x14ac:dyDescent="0.3">
      <c r="A388" s="488"/>
      <c r="B388" s="797"/>
      <c r="C388" s="798"/>
      <c r="D388" s="488"/>
      <c r="E388" s="619" t="str">
        <f xml:space="preserve"> 'Time&amp;Esc'!E$138</f>
        <v>Discount index (real) - FID Forward</v>
      </c>
      <c r="F388" s="619">
        <f xml:space="preserve"> 'Time&amp;Esc'!F$138</f>
        <v>0</v>
      </c>
      <c r="G388" s="619" t="str">
        <f xml:space="preserve"> 'Time&amp;Esc'!G$138</f>
        <v>index</v>
      </c>
      <c r="H388" s="619">
        <f xml:space="preserve"> 'Time&amp;Esc'!H$138</f>
        <v>0</v>
      </c>
      <c r="I388" s="619">
        <f xml:space="preserve"> 'Time&amp;Esc'!I$138</f>
        <v>0</v>
      </c>
      <c r="J388" s="619">
        <f xml:space="preserve"> 'Time&amp;Esc'!J$138</f>
        <v>0</v>
      </c>
      <c r="K388" s="619">
        <f xml:space="preserve"> 'Time&amp;Esc'!K$138</f>
        <v>1</v>
      </c>
      <c r="L388" s="619">
        <f xml:space="preserve"> 'Time&amp;Esc'!L$138</f>
        <v>1</v>
      </c>
      <c r="M388" s="619">
        <f xml:space="preserve"> 'Time&amp;Esc'!M$138</f>
        <v>1</v>
      </c>
      <c r="N388" s="619">
        <f xml:space="preserve"> 'Time&amp;Esc'!N$138</f>
        <v>1</v>
      </c>
      <c r="O388" s="619">
        <f xml:space="preserve"> 'Time&amp;Esc'!O$138</f>
        <v>1</v>
      </c>
      <c r="P388" s="619">
        <f xml:space="preserve"> 'Time&amp;Esc'!P$138</f>
        <v>1</v>
      </c>
      <c r="Q388" s="619">
        <f xml:space="preserve"> 'Time&amp;Esc'!Q$138</f>
        <v>1</v>
      </c>
      <c r="R388" s="619">
        <f xml:space="preserve"> 'Time&amp;Esc'!R$138</f>
        <v>1.0784313725490196</v>
      </c>
      <c r="S388" s="619">
        <f xml:space="preserve"> 'Time&amp;Esc'!S$138</f>
        <v>1.1630142252979623</v>
      </c>
      <c r="T388" s="619">
        <f xml:space="preserve"> 'Time&amp;Esc'!T$138</f>
        <v>1.2542310272821162</v>
      </c>
      <c r="U388" s="619">
        <f xml:space="preserve"> 'Time&amp;Esc'!U$138</f>
        <v>1.3526020882454193</v>
      </c>
      <c r="V388" s="619">
        <f xml:space="preserve"> 'Time&amp;Esc'!V$138</f>
        <v>1.4586885265391776</v>
      </c>
      <c r="W388" s="619">
        <f xml:space="preserve"> 'Time&amp;Esc'!W$138</f>
        <v>1.5730954697971522</v>
      </c>
      <c r="X388" s="619">
        <f xml:space="preserve"> 'Time&amp;Esc'!X$138</f>
        <v>1.6964755066439878</v>
      </c>
      <c r="Y388" s="619">
        <f xml:space="preserve"> 'Time&amp;Esc'!Y$138</f>
        <v>1.8295324091258689</v>
      </c>
      <c r="Z388" s="619">
        <f xml:space="preserve"> 'Time&amp;Esc'!Z$138</f>
        <v>1.9730251470965252</v>
      </c>
      <c r="AA388" s="619">
        <f xml:space="preserve"> 'Time&amp;Esc'!AA$138</f>
        <v>2.127772217457037</v>
      </c>
      <c r="AB388" s="619">
        <f xml:space="preserve"> 'Time&amp;Esc'!AB$138</f>
        <v>2.2946563129438635</v>
      </c>
      <c r="AC388" s="619">
        <f xml:space="preserve"> 'Time&amp;Esc'!AC$138</f>
        <v>2.4746293570963229</v>
      </c>
      <c r="AD388" s="619">
        <f xml:space="preserve"> 'Time&amp;Esc'!AD$138</f>
        <v>2.6687179341234857</v>
      </c>
      <c r="AE388" s="619">
        <f xml:space="preserve"> 'Time&amp;Esc'!AE$138</f>
        <v>2.8780291446429742</v>
      </c>
      <c r="AF388" s="619">
        <f xml:space="preserve"> 'Time&amp;Esc'!AF$138</f>
        <v>3.1037569206934039</v>
      </c>
      <c r="AG388" s="619">
        <f xml:space="preserve"> 'Time&amp;Esc'!AG$138</f>
        <v>3.3471888360419055</v>
      </c>
      <c r="AH388" s="619">
        <f xml:space="preserve"> 'Time&amp;Esc'!AH$138</f>
        <v>3.6097134506334272</v>
      </c>
      <c r="AI388" s="619">
        <f xml:space="preserve"> 'Time&amp;Esc'!AI$138</f>
        <v>3.8928282310752649</v>
      </c>
      <c r="AJ388" s="619">
        <f xml:space="preserve"> 'Time&amp;Esc'!AJ$138</f>
        <v>4.1981480923360701</v>
      </c>
      <c r="AK388" s="619">
        <f xml:space="preserve"> 'Time&amp;Esc'!AK$138</f>
        <v>4.5274146093820358</v>
      </c>
      <c r="AL388" s="619">
        <f xml:space="preserve"> 'Time&amp;Esc'!AL$138</f>
        <v>4.8825059512943518</v>
      </c>
      <c r="AM388" s="619">
        <f xml:space="preserve"> 'Time&amp;Esc'!AM$138</f>
        <v>5.2654475945331241</v>
      </c>
      <c r="AN388" s="619">
        <f xml:space="preserve"> 'Time&amp;Esc'!AN$138</f>
        <v>5.6784238764572912</v>
      </c>
      <c r="AO388" s="619">
        <f xml:space="preserve"> 'Time&amp;Esc'!AO$138</f>
        <v>6.1237904550029603</v>
      </c>
      <c r="AP388" s="619">
        <f xml:space="preserve"> 'Time&amp;Esc'!AP$138</f>
        <v>6.6040877455914275</v>
      </c>
      <c r="AQ388" s="619">
        <f xml:space="preserve"> 'Time&amp;Esc'!AQ$138</f>
        <v>7.1220554119123243</v>
      </c>
      <c r="AR388" s="619">
        <f xml:space="preserve"> 'Time&amp;Esc'!AR$138</f>
        <v>7.6806479932387814</v>
      </c>
      <c r="AS388" s="619">
        <f xml:space="preserve"> 'Time&amp;Esc'!AS$138</f>
        <v>8.2830517574143698</v>
      </c>
      <c r="AT388" s="619">
        <f xml:space="preserve"> 'Time&amp;Esc'!AT$138</f>
        <v>8.9327028756429492</v>
      </c>
      <c r="AU388" s="619">
        <f xml:space="preserve"> 'Time&amp;Esc'!AU$138</f>
        <v>9.6333070227521986</v>
      </c>
      <c r="AV388" s="619">
        <f xml:space="preserve"> 'Time&amp;Esc'!AV$138</f>
        <v>10.388860514732764</v>
      </c>
      <c r="AW388" s="619">
        <f xml:space="preserve"> 'Time&amp;Esc'!AW$138</f>
        <v>11.203673104123567</v>
      </c>
      <c r="AX388" s="619">
        <f xml:space="preserve"> 'Time&amp;Esc'!AX$138</f>
        <v>12.082392563270513</v>
      </c>
      <c r="AY388" s="619">
        <f xml:space="preserve"> 'Time&amp;Esc'!AY$138</f>
        <v>13.030031195683886</v>
      </c>
      <c r="AZ388" s="619">
        <f xml:space="preserve"> 'Time&amp;Esc'!AZ$138</f>
        <v>14.051994426717917</v>
      </c>
      <c r="BA388" s="619">
        <f xml:space="preserve"> 'Time&amp;Esc'!BA$138</f>
        <v>15.154111636656575</v>
      </c>
      <c r="BB388" s="619">
        <f xml:space="preserve"> 'Time&amp;Esc'!BB$138</f>
        <v>16.342669412080621</v>
      </c>
      <c r="BC388" s="619">
        <f xml:space="preserve"> 'Time&amp;Esc'!BC$138</f>
        <v>17.624447405184981</v>
      </c>
      <c r="BD388" s="619">
        <f xml:space="preserve"> 'Time&amp;Esc'!BD$138</f>
        <v>19.006757005591648</v>
      </c>
      <c r="BE388" s="619">
        <f xml:space="preserve"> 'Time&amp;Esc'!BE$138</f>
        <v>20.49748304524589</v>
      </c>
      <c r="BF388" s="619">
        <f xml:space="preserve"> 'Time&amp;Esc'!BF$138</f>
        <v>22.105128774284783</v>
      </c>
      <c r="BG388" s="619">
        <f xml:space="preserve"> 'Time&amp;Esc'!BG$138</f>
        <v>23.838864364424769</v>
      </c>
      <c r="BH388" s="619">
        <f xml:space="preserve"> 'Time&amp;Esc'!BH$138</f>
        <v>25.708579216536513</v>
      </c>
    </row>
    <row r="389" spans="1:60" s="242" customFormat="1" ht="12.9" customHeight="1" x14ac:dyDescent="0.3">
      <c r="A389" s="516"/>
      <c r="B389" s="679"/>
      <c r="C389" s="685"/>
      <c r="D389" s="615"/>
      <c r="E389" s="543" t="str">
        <f>'Time&amp;Esc'!E$82</f>
        <v>FID point forward</v>
      </c>
      <c r="F389" s="543">
        <f>'Time&amp;Esc'!F$82</f>
        <v>0</v>
      </c>
      <c r="G389" s="543" t="str">
        <f>'Time&amp;Esc'!G$82</f>
        <v>flag</v>
      </c>
      <c r="H389" s="543">
        <f>'Time&amp;Esc'!H$82</f>
        <v>0</v>
      </c>
      <c r="I389" s="543">
        <f>'Time&amp;Esc'!I$82</f>
        <v>34</v>
      </c>
      <c r="J389" s="543">
        <f>'Time&amp;Esc'!J$82</f>
        <v>0</v>
      </c>
      <c r="K389" s="543">
        <f>'Time&amp;Esc'!K$82</f>
        <v>0</v>
      </c>
      <c r="L389" s="543">
        <f>'Time&amp;Esc'!L$82</f>
        <v>0</v>
      </c>
      <c r="M389" s="543">
        <f>'Time&amp;Esc'!M$82</f>
        <v>0</v>
      </c>
      <c r="N389" s="543">
        <f>'Time&amp;Esc'!N$82</f>
        <v>0</v>
      </c>
      <c r="O389" s="543">
        <f>'Time&amp;Esc'!O$82</f>
        <v>0</v>
      </c>
      <c r="P389" s="543">
        <f>'Time&amp;Esc'!P$82</f>
        <v>0</v>
      </c>
      <c r="Q389" s="543">
        <f>'Time&amp;Esc'!Q$82</f>
        <v>1</v>
      </c>
      <c r="R389" s="543">
        <f>'Time&amp;Esc'!R$82</f>
        <v>1</v>
      </c>
      <c r="S389" s="543">
        <f>'Time&amp;Esc'!S$82</f>
        <v>1</v>
      </c>
      <c r="T389" s="543">
        <f>'Time&amp;Esc'!T$82</f>
        <v>1</v>
      </c>
      <c r="U389" s="543">
        <f>'Time&amp;Esc'!U$82</f>
        <v>1</v>
      </c>
      <c r="V389" s="543">
        <f>'Time&amp;Esc'!V$82</f>
        <v>1</v>
      </c>
      <c r="W389" s="543">
        <f>'Time&amp;Esc'!W$82</f>
        <v>1</v>
      </c>
      <c r="X389" s="543">
        <f>'Time&amp;Esc'!X$82</f>
        <v>1</v>
      </c>
      <c r="Y389" s="543">
        <f>'Time&amp;Esc'!Y$82</f>
        <v>1</v>
      </c>
      <c r="Z389" s="543">
        <f>'Time&amp;Esc'!Z$82</f>
        <v>1</v>
      </c>
      <c r="AA389" s="543">
        <f>'Time&amp;Esc'!AA$82</f>
        <v>1</v>
      </c>
      <c r="AB389" s="543">
        <f>'Time&amp;Esc'!AB$82</f>
        <v>1</v>
      </c>
      <c r="AC389" s="543">
        <f>'Time&amp;Esc'!AC$82</f>
        <v>1</v>
      </c>
      <c r="AD389" s="543">
        <f>'Time&amp;Esc'!AD$82</f>
        <v>1</v>
      </c>
      <c r="AE389" s="543">
        <f>'Time&amp;Esc'!AE$82</f>
        <v>1</v>
      </c>
      <c r="AF389" s="543">
        <f>'Time&amp;Esc'!AF$82</f>
        <v>1</v>
      </c>
      <c r="AG389" s="543">
        <f>'Time&amp;Esc'!AG$82</f>
        <v>1</v>
      </c>
      <c r="AH389" s="543">
        <f>'Time&amp;Esc'!AH$82</f>
        <v>1</v>
      </c>
      <c r="AI389" s="543">
        <f>'Time&amp;Esc'!AI$82</f>
        <v>1</v>
      </c>
      <c r="AJ389" s="543">
        <f>'Time&amp;Esc'!AJ$82</f>
        <v>1</v>
      </c>
      <c r="AK389" s="543">
        <f>'Time&amp;Esc'!AK$82</f>
        <v>1</v>
      </c>
      <c r="AL389" s="543">
        <f>'Time&amp;Esc'!AL$82</f>
        <v>1</v>
      </c>
      <c r="AM389" s="543">
        <f>'Time&amp;Esc'!AM$82</f>
        <v>1</v>
      </c>
      <c r="AN389" s="543">
        <f>'Time&amp;Esc'!AN$82</f>
        <v>1</v>
      </c>
      <c r="AO389" s="543">
        <f>'Time&amp;Esc'!AO$82</f>
        <v>1</v>
      </c>
      <c r="AP389" s="543">
        <f>'Time&amp;Esc'!AP$82</f>
        <v>1</v>
      </c>
      <c r="AQ389" s="543">
        <f>'Time&amp;Esc'!AQ$82</f>
        <v>1</v>
      </c>
      <c r="AR389" s="543">
        <f>'Time&amp;Esc'!AR$82</f>
        <v>1</v>
      </c>
      <c r="AS389" s="543">
        <f>'Time&amp;Esc'!AS$82</f>
        <v>1</v>
      </c>
      <c r="AT389" s="543">
        <f>'Time&amp;Esc'!AT$82</f>
        <v>1</v>
      </c>
      <c r="AU389" s="543">
        <f>'Time&amp;Esc'!AU$82</f>
        <v>1</v>
      </c>
      <c r="AV389" s="543">
        <f>'Time&amp;Esc'!AV$82</f>
        <v>1</v>
      </c>
      <c r="AW389" s="543">
        <f>'Time&amp;Esc'!AW$82</f>
        <v>1</v>
      </c>
      <c r="AX389" s="543">
        <f>'Time&amp;Esc'!AX$82</f>
        <v>1</v>
      </c>
      <c r="AY389" s="543">
        <f>'Time&amp;Esc'!AY$82</f>
        <v>0</v>
      </c>
      <c r="AZ389" s="543">
        <f>'Time&amp;Esc'!AZ$82</f>
        <v>0</v>
      </c>
      <c r="BA389" s="543">
        <f>'Time&amp;Esc'!BA$82</f>
        <v>0</v>
      </c>
      <c r="BB389" s="543">
        <f>'Time&amp;Esc'!BB$82</f>
        <v>0</v>
      </c>
      <c r="BC389" s="543">
        <f>'Time&amp;Esc'!BC$82</f>
        <v>0</v>
      </c>
      <c r="BD389" s="543">
        <f>'Time&amp;Esc'!BD$82</f>
        <v>0</v>
      </c>
      <c r="BE389" s="543">
        <f>'Time&amp;Esc'!BE$82</f>
        <v>0</v>
      </c>
      <c r="BF389" s="543">
        <f>'Time&amp;Esc'!BF$82</f>
        <v>0</v>
      </c>
      <c r="BG389" s="543">
        <f>'Time&amp;Esc'!BG$82</f>
        <v>0</v>
      </c>
      <c r="BH389" s="543">
        <f>'Time&amp;Esc'!BH$82</f>
        <v>0</v>
      </c>
    </row>
    <row r="390" spans="1:60" s="242" customFormat="1" ht="12.9" customHeight="1" x14ac:dyDescent="0.3">
      <c r="A390" s="343"/>
      <c r="B390" s="471"/>
      <c r="C390" s="561"/>
      <c r="D390" s="627"/>
      <c r="E390" s="343" t="str">
        <f xml:space="preserve"> E387 &amp; " NPV" &amp; DISC_REAL *100 &amp; " (real), " &amp; D386</f>
        <v>Project cash flows inc. DF, FID Forward NPV7.84 (real), FID Forward</v>
      </c>
      <c r="F390" s="343"/>
      <c r="G390" s="343" t="str">
        <f xml:space="preserve"> G388 &amp; " NPV" &amp; InpC!$F$130 *100 &amp; " (real)"</f>
        <v>index NPV7.84 (real)</v>
      </c>
      <c r="H390" s="343"/>
      <c r="I390" s="343">
        <f xml:space="preserve"> SUM(K390:BH390)</f>
        <v>2481.457022426217</v>
      </c>
      <c r="J390" s="343"/>
      <c r="K390" s="343">
        <f t="shared" ref="K390:AP390" si="121" xml:space="preserve"> K387 / K388 * K389</f>
        <v>0</v>
      </c>
      <c r="L390" s="343">
        <f t="shared" si="121"/>
        <v>0</v>
      </c>
      <c r="M390" s="343">
        <f t="shared" si="121"/>
        <v>0</v>
      </c>
      <c r="N390" s="343">
        <f t="shared" si="121"/>
        <v>0</v>
      </c>
      <c r="O390" s="343">
        <f t="shared" si="121"/>
        <v>0</v>
      </c>
      <c r="P390" s="343">
        <f t="shared" si="121"/>
        <v>0</v>
      </c>
      <c r="Q390" s="343">
        <f t="shared" si="121"/>
        <v>-604.80000000000007</v>
      </c>
      <c r="R390" s="343">
        <f t="shared" si="121"/>
        <v>-841.22181818181821</v>
      </c>
      <c r="S390" s="343">
        <f t="shared" si="121"/>
        <v>-780.04204958677678</v>
      </c>
      <c r="T390" s="343">
        <f t="shared" si="121"/>
        <v>-335.03396970698742</v>
      </c>
      <c r="U390" s="343">
        <f t="shared" si="121"/>
        <v>420.14573608797235</v>
      </c>
      <c r="V390" s="343">
        <f t="shared" si="121"/>
        <v>389.58968255430153</v>
      </c>
      <c r="W390" s="343">
        <f t="shared" si="121"/>
        <v>361.25588745944327</v>
      </c>
      <c r="X390" s="343">
        <f t="shared" si="121"/>
        <v>334.9827320078474</v>
      </c>
      <c r="Y390" s="343">
        <f t="shared" si="121"/>
        <v>310.62035149818581</v>
      </c>
      <c r="Z390" s="343">
        <f t="shared" si="121"/>
        <v>288.02978048013591</v>
      </c>
      <c r="AA390" s="343">
        <f t="shared" si="121"/>
        <v>267.08216008158058</v>
      </c>
      <c r="AB390" s="343">
        <f t="shared" si="121"/>
        <v>247.6580029847384</v>
      </c>
      <c r="AC390" s="343">
        <f t="shared" si="121"/>
        <v>229.64651185857562</v>
      </c>
      <c r="AD390" s="343">
        <f t="shared" si="121"/>
        <v>212.94494735977011</v>
      </c>
      <c r="AE390" s="343">
        <f t="shared" si="121"/>
        <v>197.45804209724142</v>
      </c>
      <c r="AF390" s="343">
        <f t="shared" si="121"/>
        <v>183.09745721744201</v>
      </c>
      <c r="AG390" s="343">
        <f t="shared" si="121"/>
        <v>169.78127851071898</v>
      </c>
      <c r="AH390" s="343">
        <f t="shared" si="121"/>
        <v>157.4335491644849</v>
      </c>
      <c r="AI390" s="343">
        <f t="shared" si="121"/>
        <v>134.78217755664286</v>
      </c>
      <c r="AJ390" s="343">
        <f t="shared" si="121"/>
        <v>125.18636306160607</v>
      </c>
      <c r="AK390" s="343">
        <f t="shared" si="121"/>
        <v>116.27546699324856</v>
      </c>
      <c r="AL390" s="343">
        <f t="shared" si="121"/>
        <v>108.00122726982704</v>
      </c>
      <c r="AM390" s="343">
        <f t="shared" si="121"/>
        <v>100.3188879928254</v>
      </c>
      <c r="AN390" s="343">
        <f t="shared" si="121"/>
        <v>93.186997632669275</v>
      </c>
      <c r="AO390" s="343">
        <f t="shared" si="121"/>
        <v>86.567249092330869</v>
      </c>
      <c r="AP390" s="343">
        <f t="shared" si="121"/>
        <v>80.424382719503996</v>
      </c>
      <c r="AQ390" s="343">
        <f t="shared" ref="AQ390:BH390" si="122" xml:space="preserve"> AQ387 / AQ388 * AQ389</f>
        <v>74.726199956678855</v>
      </c>
      <c r="AR390" s="343">
        <f t="shared" si="122"/>
        <v>69.44380517369774</v>
      </c>
      <c r="AS390" s="343">
        <f t="shared" si="122"/>
        <v>64.552405037889017</v>
      </c>
      <c r="AT390" s="343">
        <f t="shared" si="122"/>
        <v>60.033780259275623</v>
      </c>
      <c r="AU390" s="343">
        <f t="shared" si="122"/>
        <v>55.885518151985941</v>
      </c>
      <c r="AV390" s="343">
        <f t="shared" si="122"/>
        <v>52.17828691884219</v>
      </c>
      <c r="AW390" s="343">
        <f t="shared" si="122"/>
        <v>50.723543494930972</v>
      </c>
      <c r="AX390" s="343">
        <f t="shared" si="122"/>
        <v>0.54244922740534829</v>
      </c>
      <c r="AY390" s="343">
        <f t="shared" si="122"/>
        <v>0</v>
      </c>
      <c r="AZ390" s="343">
        <f t="shared" si="122"/>
        <v>0</v>
      </c>
      <c r="BA390" s="343">
        <f t="shared" si="122"/>
        <v>0</v>
      </c>
      <c r="BB390" s="343">
        <f t="shared" si="122"/>
        <v>0</v>
      </c>
      <c r="BC390" s="343">
        <f t="shared" si="122"/>
        <v>0</v>
      </c>
      <c r="BD390" s="343">
        <f t="shared" si="122"/>
        <v>0</v>
      </c>
      <c r="BE390" s="343">
        <f t="shared" si="122"/>
        <v>0</v>
      </c>
      <c r="BF390" s="343">
        <f t="shared" si="122"/>
        <v>0</v>
      </c>
      <c r="BG390" s="343">
        <f t="shared" si="122"/>
        <v>0</v>
      </c>
      <c r="BH390" s="343">
        <f t="shared" si="122"/>
        <v>0</v>
      </c>
    </row>
    <row r="391" spans="1:60" s="242" customFormat="1" ht="12.9" customHeight="1" x14ac:dyDescent="0.3">
      <c r="A391" s="343"/>
      <c r="B391" s="471"/>
      <c r="C391" s="561"/>
      <c r="D391" s="627"/>
      <c r="E391" s="568" t="str">
        <f xml:space="preserve"> "Total " &amp; E390</f>
        <v>Total Project cash flows inc. DF, FID Forward NPV7.84 (real), FID Forward</v>
      </c>
      <c r="F391" s="568">
        <f xml:space="preserve"> SUM(K390:BH390)</f>
        <v>2481.457022426217</v>
      </c>
      <c r="G391" s="568" t="str">
        <f>G390</f>
        <v>index NPV7.84 (real)</v>
      </c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  <c r="AA391" s="343"/>
      <c r="AB391" s="343"/>
      <c r="AC391" s="343"/>
      <c r="AD391" s="343"/>
      <c r="AE391" s="343"/>
      <c r="AF391" s="343"/>
      <c r="AG391" s="343"/>
      <c r="AH391" s="343"/>
      <c r="AI391" s="343"/>
      <c r="AJ391" s="343"/>
      <c r="AK391" s="343"/>
      <c r="AL391" s="343"/>
      <c r="AM391" s="343"/>
      <c r="AN391" s="343"/>
      <c r="AO391" s="343"/>
      <c r="AP391" s="343"/>
      <c r="AQ391" s="343"/>
      <c r="AR391" s="343"/>
      <c r="AS391" s="343"/>
      <c r="AT391" s="343"/>
      <c r="AU391" s="343"/>
      <c r="AV391" s="343"/>
      <c r="AW391" s="343"/>
      <c r="AX391" s="343"/>
      <c r="AY391" s="343"/>
      <c r="AZ391" s="343"/>
      <c r="BA391" s="343"/>
      <c r="BB391" s="343"/>
      <c r="BC391" s="343"/>
      <c r="BD391" s="343"/>
      <c r="BE391" s="343"/>
      <c r="BF391" s="343"/>
      <c r="BG391" s="343"/>
      <c r="BH391" s="343"/>
    </row>
    <row r="392" spans="1:60" s="242" customFormat="1" ht="12.75" customHeight="1" x14ac:dyDescent="0.3">
      <c r="A392" s="516"/>
      <c r="B392" s="472"/>
      <c r="C392" s="473"/>
      <c r="D392" s="516"/>
      <c r="E392" s="516"/>
      <c r="F392" s="516"/>
      <c r="G392" s="516"/>
      <c r="H392" s="516"/>
      <c r="I392" s="516"/>
      <c r="J392" s="516"/>
      <c r="K392" s="516"/>
      <c r="L392" s="516"/>
      <c r="M392" s="516"/>
      <c r="N392" s="516"/>
      <c r="O392" s="516"/>
      <c r="P392" s="516"/>
      <c r="Q392" s="516"/>
      <c r="R392" s="516"/>
      <c r="S392" s="516"/>
      <c r="T392" s="516"/>
      <c r="U392" s="516"/>
      <c r="V392" s="516"/>
      <c r="W392" s="516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516"/>
      <c r="AH392" s="516"/>
      <c r="AI392" s="516"/>
      <c r="AJ392" s="516"/>
      <c r="AK392" s="516"/>
      <c r="AL392" s="516"/>
      <c r="AM392" s="516"/>
      <c r="AN392" s="516"/>
      <c r="AO392" s="516"/>
      <c r="AP392" s="516"/>
      <c r="AQ392" s="516"/>
      <c r="AR392" s="516"/>
      <c r="AS392" s="516"/>
      <c r="AT392" s="516"/>
      <c r="AU392" s="516"/>
      <c r="AV392" s="516"/>
      <c r="AW392" s="516"/>
      <c r="AX392" s="516"/>
      <c r="AY392" s="516"/>
      <c r="AZ392" s="516"/>
      <c r="BA392" s="516"/>
      <c r="BB392" s="516"/>
      <c r="BC392" s="516"/>
      <c r="BD392" s="516"/>
      <c r="BE392" s="516"/>
      <c r="BF392" s="516"/>
      <c r="BG392" s="516"/>
      <c r="BH392" s="516"/>
    </row>
    <row r="393" spans="1:60" s="242" customFormat="1" ht="12.75" customHeight="1" x14ac:dyDescent="0.3">
      <c r="A393" s="516"/>
      <c r="B393" s="472"/>
      <c r="C393" s="473" t="s">
        <v>697</v>
      </c>
      <c r="D393" s="516"/>
      <c r="E393" s="516"/>
      <c r="F393" s="516"/>
      <c r="G393" s="516"/>
      <c r="H393" s="516"/>
      <c r="I393" s="516"/>
      <c r="J393" s="516"/>
      <c r="K393" s="516"/>
      <c r="L393" s="516"/>
      <c r="M393" s="516"/>
      <c r="N393" s="516"/>
      <c r="O393" s="516"/>
      <c r="P393" s="516"/>
      <c r="Q393" s="516"/>
      <c r="R393" s="516"/>
      <c r="S393" s="516"/>
      <c r="T393" s="516"/>
      <c r="U393" s="516"/>
      <c r="V393" s="516"/>
      <c r="W393" s="516"/>
      <c r="X393" s="516"/>
      <c r="Y393" s="516"/>
      <c r="Z393" s="516"/>
      <c r="AA393" s="516"/>
      <c r="AB393" s="516"/>
      <c r="AC393" s="516"/>
      <c r="AD393" s="516"/>
      <c r="AE393" s="516"/>
      <c r="AF393" s="516"/>
      <c r="AG393" s="516"/>
      <c r="AH393" s="516"/>
      <c r="AI393" s="516"/>
      <c r="AJ393" s="516"/>
      <c r="AK393" s="516"/>
      <c r="AL393" s="516"/>
      <c r="AM393" s="516"/>
      <c r="AN393" s="516"/>
      <c r="AO393" s="516"/>
      <c r="AP393" s="516"/>
      <c r="AQ393" s="516"/>
      <c r="AR393" s="516"/>
      <c r="AS393" s="516"/>
      <c r="AT393" s="516"/>
      <c r="AU393" s="516"/>
      <c r="AV393" s="516"/>
      <c r="AW393" s="516"/>
      <c r="AX393" s="516"/>
      <c r="AY393" s="516"/>
      <c r="AZ393" s="516"/>
      <c r="BA393" s="516"/>
      <c r="BB393" s="516"/>
      <c r="BC393" s="516"/>
      <c r="BD393" s="516"/>
      <c r="BE393" s="516"/>
      <c r="BF393" s="516"/>
      <c r="BG393" s="516"/>
      <c r="BH393" s="516"/>
    </row>
    <row r="394" spans="1:60" s="242" customFormat="1" ht="12.75" customHeight="1" x14ac:dyDescent="0.3">
      <c r="A394" s="516"/>
      <c r="B394" s="472"/>
      <c r="C394" s="473"/>
      <c r="D394" s="516" t="s">
        <v>127</v>
      </c>
      <c r="E394" s="516"/>
      <c r="F394" s="516"/>
      <c r="G394" s="516"/>
      <c r="H394" s="516"/>
      <c r="I394" s="516"/>
      <c r="J394" s="516"/>
      <c r="K394" s="516"/>
      <c r="L394" s="516"/>
      <c r="M394" s="516"/>
      <c r="N394" s="516"/>
      <c r="O394" s="516"/>
      <c r="P394" s="516"/>
      <c r="Q394" s="516"/>
      <c r="R394" s="516"/>
      <c r="S394" s="516"/>
      <c r="T394" s="516"/>
      <c r="U394" s="516"/>
      <c r="V394" s="516"/>
      <c r="W394" s="516"/>
      <c r="X394" s="516"/>
      <c r="Y394" s="516"/>
      <c r="Z394" s="516"/>
      <c r="AA394" s="516"/>
      <c r="AB394" s="516"/>
      <c r="AC394" s="516"/>
      <c r="AD394" s="516"/>
      <c r="AE394" s="516"/>
      <c r="AF394" s="516"/>
      <c r="AG394" s="516"/>
      <c r="AH394" s="516"/>
      <c r="AI394" s="516"/>
      <c r="AJ394" s="516"/>
      <c r="AK394" s="516"/>
      <c r="AL394" s="516"/>
      <c r="AM394" s="516"/>
      <c r="AN394" s="516"/>
      <c r="AO394" s="516"/>
      <c r="AP394" s="516"/>
      <c r="AQ394" s="516"/>
      <c r="AR394" s="516"/>
      <c r="AS394" s="516"/>
      <c r="AT394" s="516"/>
      <c r="AU394" s="516"/>
      <c r="AV394" s="516"/>
      <c r="AW394" s="516"/>
      <c r="AX394" s="516"/>
      <c r="AY394" s="516"/>
      <c r="AZ394" s="516"/>
      <c r="BA394" s="516"/>
      <c r="BB394" s="516"/>
      <c r="BC394" s="516"/>
      <c r="BD394" s="516"/>
      <c r="BE394" s="516"/>
      <c r="BF394" s="516"/>
      <c r="BG394" s="516"/>
      <c r="BH394" s="516"/>
    </row>
    <row r="395" spans="1:60" s="242" customFormat="1" ht="12.75" customHeight="1" x14ac:dyDescent="0.3">
      <c r="A395" s="516"/>
      <c r="B395" s="472"/>
      <c r="C395" s="473"/>
      <c r="D395" s="516"/>
      <c r="E395" s="516" t="str">
        <f xml:space="preserve"> "Total Project Cash Flows NPV" &amp; DISC_REAL *100</f>
        <v>Total Project Cash Flows NPV7.84</v>
      </c>
      <c r="F395" s="516">
        <f xml:space="preserve"> F$326</f>
        <v>1431.5546492531491</v>
      </c>
      <c r="G395" s="516" t="str">
        <f xml:space="preserve"> "$ mn (real) NPV" &amp; DISC_REAL  *100</f>
        <v>$ mn (real) NPV7.84</v>
      </c>
      <c r="H395" s="516"/>
      <c r="I395" s="516"/>
      <c r="J395" s="516"/>
      <c r="K395" s="516"/>
      <c r="L395" s="516"/>
      <c r="M395" s="516"/>
      <c r="N395" s="516"/>
      <c r="O395" s="516"/>
      <c r="P395" s="516"/>
      <c r="Q395" s="516"/>
      <c r="R395" s="516"/>
      <c r="S395" s="516"/>
      <c r="T395" s="516"/>
      <c r="U395" s="516"/>
      <c r="V395" s="516"/>
      <c r="W395" s="516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516"/>
      <c r="AJ395" s="516"/>
      <c r="AK395" s="516"/>
      <c r="AL395" s="516"/>
      <c r="AM395" s="516"/>
      <c r="AN395" s="516"/>
      <c r="AO395" s="516"/>
      <c r="AP395" s="516"/>
      <c r="AQ395" s="516"/>
      <c r="AR395" s="516"/>
      <c r="AS395" s="516"/>
      <c r="AT395" s="516"/>
      <c r="AU395" s="516"/>
      <c r="AV395" s="516"/>
      <c r="AW395" s="516"/>
      <c r="AX395" s="516"/>
      <c r="AY395" s="516"/>
      <c r="AZ395" s="516"/>
      <c r="BA395" s="516"/>
      <c r="BB395" s="516"/>
      <c r="BC395" s="516"/>
      <c r="BD395" s="516"/>
      <c r="BE395" s="516"/>
      <c r="BF395" s="516"/>
      <c r="BG395" s="516"/>
      <c r="BH395" s="516"/>
    </row>
    <row r="396" spans="1:60" s="242" customFormat="1" ht="12.75" customHeight="1" x14ac:dyDescent="0.3">
      <c r="A396" s="516"/>
      <c r="B396" s="472"/>
      <c r="C396" s="473"/>
      <c r="D396" s="516"/>
      <c r="E396" s="516" t="str">
        <f xml:space="preserve"> "Total Government Cash Flows NPV" &amp; DISC_REAL  *100</f>
        <v>Total Government Cash Flows NPV7.84</v>
      </c>
      <c r="F396" s="516">
        <f ca="1" xml:space="preserve"> F$298</f>
        <v>1121.9830881816004</v>
      </c>
      <c r="G396" s="516" t="str">
        <f xml:space="preserve"> "$ mn (real) NPV" &amp; DISC_REAL *100</f>
        <v>$ mn (real) NPV7.84</v>
      </c>
      <c r="H396" s="516"/>
      <c r="I396" s="516"/>
      <c r="J396" s="516"/>
      <c r="K396" s="516"/>
      <c r="L396" s="516"/>
      <c r="M396" s="516"/>
      <c r="N396" s="516"/>
      <c r="O396" s="516"/>
      <c r="P396" s="516"/>
      <c r="Q396" s="516"/>
      <c r="R396" s="516"/>
      <c r="S396" s="516"/>
      <c r="T396" s="516"/>
      <c r="U396" s="516"/>
      <c r="V396" s="516"/>
      <c r="W396" s="516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516"/>
      <c r="AJ396" s="516"/>
      <c r="AK396" s="516"/>
      <c r="AL396" s="516"/>
      <c r="AM396" s="516"/>
      <c r="AN396" s="516"/>
      <c r="AO396" s="516"/>
      <c r="AP396" s="516"/>
      <c r="AQ396" s="516"/>
      <c r="AR396" s="516"/>
      <c r="AS396" s="516"/>
      <c r="AT396" s="516"/>
      <c r="AU396" s="516"/>
      <c r="AV396" s="516"/>
      <c r="AW396" s="516"/>
      <c r="AX396" s="516"/>
      <c r="AY396" s="516"/>
      <c r="AZ396" s="516"/>
      <c r="BA396" s="516"/>
      <c r="BB396" s="516"/>
      <c r="BC396" s="516"/>
      <c r="BD396" s="516"/>
      <c r="BE396" s="516"/>
      <c r="BF396" s="516"/>
      <c r="BG396" s="516"/>
      <c r="BH396" s="516"/>
    </row>
    <row r="397" spans="1:60" s="242" customFormat="1" ht="12.75" customHeight="1" x14ac:dyDescent="0.3">
      <c r="A397" s="516"/>
      <c r="B397" s="472"/>
      <c r="C397" s="473"/>
      <c r="D397" s="516"/>
      <c r="E397" s="516" t="str">
        <f xml:space="preserve"> "Total Contractor Cash Flows NPV" &amp; DISC_REAL *100</f>
        <v>Total Contractor Cash Flows NPV7.84</v>
      </c>
      <c r="F397" s="516">
        <f ca="1" xml:space="preserve"> F$312</f>
        <v>309.57156107154907</v>
      </c>
      <c r="G397" s="516" t="str">
        <f xml:space="preserve"> "$ mn (real) NPV" &amp; DISC_REAL *100</f>
        <v>$ mn (real) NPV7.84</v>
      </c>
      <c r="H397" s="516"/>
      <c r="I397" s="516"/>
      <c r="J397" s="516"/>
      <c r="K397" s="516"/>
      <c r="L397" s="516"/>
      <c r="M397" s="516"/>
      <c r="N397" s="516"/>
      <c r="O397" s="516"/>
      <c r="P397" s="516"/>
      <c r="Q397" s="516"/>
      <c r="R397" s="516"/>
      <c r="S397" s="516"/>
      <c r="T397" s="516"/>
      <c r="U397" s="516"/>
      <c r="V397" s="516"/>
      <c r="W397" s="516"/>
      <c r="X397" s="516"/>
      <c r="Y397" s="516"/>
      <c r="Z397" s="516"/>
      <c r="AA397" s="516"/>
      <c r="AB397" s="516"/>
      <c r="AC397" s="516"/>
      <c r="AD397" s="516"/>
      <c r="AE397" s="516"/>
      <c r="AF397" s="516"/>
      <c r="AG397" s="516"/>
      <c r="AH397" s="516"/>
      <c r="AI397" s="516"/>
      <c r="AJ397" s="516"/>
      <c r="AK397" s="516"/>
      <c r="AL397" s="516"/>
      <c r="AM397" s="516"/>
      <c r="AN397" s="516"/>
      <c r="AO397" s="516"/>
      <c r="AP397" s="516"/>
      <c r="AQ397" s="516"/>
      <c r="AR397" s="516"/>
      <c r="AS397" s="516"/>
      <c r="AT397" s="516"/>
      <c r="AU397" s="516"/>
      <c r="AV397" s="516"/>
      <c r="AW397" s="516"/>
      <c r="AX397" s="516"/>
      <c r="AY397" s="516"/>
      <c r="AZ397" s="516"/>
      <c r="BA397" s="516"/>
      <c r="BB397" s="516"/>
      <c r="BC397" s="516"/>
      <c r="BD397" s="516"/>
      <c r="BE397" s="516"/>
      <c r="BF397" s="516"/>
      <c r="BG397" s="516"/>
      <c r="BH397" s="516"/>
    </row>
    <row r="398" spans="1:60" s="242" customFormat="1" ht="12.75" customHeight="1" x14ac:dyDescent="0.3">
      <c r="A398" s="516"/>
      <c r="B398" s="472"/>
      <c r="C398" s="473" t="str">
        <f xml:space="preserve"> "Average Effective Tax Rate (real) NPV" &amp; DISC_REAL *100</f>
        <v>Average Effective Tax Rate (real) NPV7.84</v>
      </c>
      <c r="D398" s="516"/>
      <c r="E398" s="516"/>
      <c r="F398" s="516"/>
      <c r="G398" s="516"/>
      <c r="H398" s="516"/>
      <c r="I398" s="516"/>
      <c r="J398" s="516"/>
      <c r="K398" s="516"/>
      <c r="L398" s="516"/>
      <c r="M398" s="516"/>
      <c r="N398" s="516"/>
      <c r="O398" s="516"/>
      <c r="P398" s="516"/>
      <c r="Q398" s="516"/>
      <c r="R398" s="516"/>
      <c r="S398" s="516"/>
      <c r="T398" s="516"/>
      <c r="U398" s="516"/>
      <c r="V398" s="516"/>
      <c r="W398" s="516"/>
      <c r="X398" s="516"/>
      <c r="Y398" s="516"/>
      <c r="Z398" s="516"/>
      <c r="AA398" s="516"/>
      <c r="AB398" s="516"/>
      <c r="AC398" s="516"/>
      <c r="AD398" s="516"/>
      <c r="AE398" s="516"/>
      <c r="AF398" s="516"/>
      <c r="AG398" s="516"/>
      <c r="AH398" s="516"/>
      <c r="AI398" s="516"/>
      <c r="AJ398" s="516"/>
      <c r="AK398" s="516"/>
      <c r="AL398" s="516"/>
      <c r="AM398" s="516"/>
      <c r="AN398" s="516"/>
      <c r="AO398" s="516"/>
      <c r="AP398" s="516"/>
      <c r="AQ398" s="516"/>
      <c r="AR398" s="516"/>
      <c r="AS398" s="516"/>
      <c r="AT398" s="516"/>
      <c r="AU398" s="516"/>
      <c r="AV398" s="516"/>
      <c r="AW398" s="516"/>
      <c r="AX398" s="516"/>
      <c r="AY398" s="516"/>
      <c r="AZ398" s="516"/>
      <c r="BA398" s="516"/>
      <c r="BB398" s="516"/>
      <c r="BC398" s="516"/>
      <c r="BD398" s="516"/>
      <c r="BE398" s="516"/>
      <c r="BF398" s="516"/>
      <c r="BG398" s="516"/>
      <c r="BH398" s="516"/>
    </row>
    <row r="399" spans="1:60" s="157" customFormat="1" ht="12.75" customHeight="1" x14ac:dyDescent="0.3">
      <c r="A399" s="474"/>
      <c r="B399" s="528"/>
      <c r="C399" s="529"/>
      <c r="D399" s="474"/>
      <c r="E399" s="474" t="str">
        <f xml:space="preserve"> C398 &amp; " " &amp; D394</f>
        <v>Average Effective Tax Rate (real) NPV7.84 Full cycle</v>
      </c>
      <c r="F399" s="362">
        <f ca="1">F396 / F395</f>
        <v>0.78375148917084358</v>
      </c>
      <c r="G399" s="474" t="s">
        <v>82</v>
      </c>
      <c r="H399" s="474"/>
      <c r="I399" s="474"/>
      <c r="J399" s="474"/>
      <c r="K399" s="474"/>
      <c r="L399" s="474"/>
      <c r="M399" s="474"/>
      <c r="N399" s="474"/>
      <c r="O399" s="474"/>
      <c r="P399" s="474"/>
      <c r="Q399" s="474"/>
      <c r="R399" s="474"/>
      <c r="S399" s="474"/>
      <c r="T399" s="474"/>
      <c r="U399" s="474"/>
      <c r="V399" s="474"/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74"/>
      <c r="AL399" s="474"/>
      <c r="AM399" s="474"/>
      <c r="AN399" s="474"/>
      <c r="AO399" s="474"/>
      <c r="AP399" s="474"/>
      <c r="AQ399" s="474"/>
      <c r="AR399" s="474"/>
      <c r="AS399" s="474"/>
      <c r="AT399" s="474"/>
      <c r="AU399" s="474"/>
      <c r="AV399" s="474"/>
      <c r="AW399" s="474"/>
      <c r="AX399" s="474"/>
      <c r="AY399" s="474"/>
      <c r="AZ399" s="474"/>
      <c r="BA399" s="474"/>
      <c r="BB399" s="474"/>
      <c r="BC399" s="474"/>
      <c r="BD399" s="474"/>
      <c r="BE399" s="474"/>
      <c r="BF399" s="474"/>
      <c r="BG399" s="474"/>
      <c r="BH399" s="474"/>
    </row>
    <row r="400" spans="1:60" s="441" customFormat="1" ht="12.75" customHeight="1" x14ac:dyDescent="0.3">
      <c r="A400" s="553"/>
      <c r="B400" s="345"/>
      <c r="C400" s="639"/>
      <c r="D400" s="553"/>
      <c r="E400" s="553"/>
      <c r="F400" s="553"/>
      <c r="G400" s="553"/>
      <c r="H400" s="553"/>
      <c r="I400" s="553"/>
      <c r="J400" s="553"/>
      <c r="K400" s="553"/>
      <c r="L400" s="553"/>
      <c r="M400" s="553"/>
      <c r="N400" s="553"/>
      <c r="O400" s="553"/>
      <c r="P400" s="553"/>
      <c r="Q400" s="553"/>
      <c r="R400" s="553"/>
      <c r="S400" s="553"/>
      <c r="T400" s="553"/>
      <c r="U400" s="553"/>
      <c r="V400" s="553"/>
      <c r="W400" s="553"/>
      <c r="X400" s="553"/>
      <c r="Y400" s="553"/>
      <c r="Z400" s="553"/>
      <c r="AA400" s="553"/>
      <c r="AB400" s="553"/>
      <c r="AC400" s="553"/>
      <c r="AD400" s="553"/>
      <c r="AE400" s="553"/>
      <c r="AF400" s="553"/>
      <c r="AG400" s="553"/>
      <c r="AH400" s="553"/>
      <c r="AI400" s="553"/>
      <c r="AJ400" s="553"/>
      <c r="AK400" s="553"/>
      <c r="AL400" s="553"/>
      <c r="AM400" s="553"/>
      <c r="AN400" s="553"/>
      <c r="AO400" s="553"/>
      <c r="AP400" s="553"/>
      <c r="AQ400" s="553"/>
      <c r="AR400" s="553"/>
      <c r="AS400" s="553"/>
      <c r="AT400" s="553"/>
      <c r="AU400" s="553"/>
      <c r="AV400" s="553"/>
      <c r="AW400" s="553"/>
      <c r="AX400" s="553"/>
      <c r="AY400" s="553"/>
      <c r="AZ400" s="553"/>
      <c r="BA400" s="553"/>
      <c r="BB400" s="553"/>
      <c r="BC400" s="553"/>
      <c r="BD400" s="553"/>
      <c r="BE400" s="553"/>
      <c r="BF400" s="553"/>
      <c r="BG400" s="553"/>
      <c r="BH400" s="553"/>
    </row>
    <row r="401" spans="1:60" s="242" customFormat="1" ht="12.75" customHeight="1" x14ac:dyDescent="0.3">
      <c r="A401" s="516"/>
      <c r="B401" s="472"/>
      <c r="C401" s="473"/>
      <c r="D401" s="516"/>
      <c r="E401" s="516" t="s">
        <v>740</v>
      </c>
      <c r="F401" s="516">
        <f ca="1" xml:space="preserve"> F395 - F396 - F397</f>
        <v>0</v>
      </c>
      <c r="G401" s="516" t="s">
        <v>148</v>
      </c>
      <c r="H401" s="516"/>
      <c r="I401" s="516"/>
      <c r="J401" s="516"/>
      <c r="K401" s="516"/>
      <c r="L401" s="516"/>
      <c r="M401" s="516"/>
      <c r="N401" s="516"/>
      <c r="O401" s="516"/>
      <c r="P401" s="516"/>
      <c r="Q401" s="516"/>
      <c r="R401" s="516"/>
      <c r="S401" s="516"/>
      <c r="T401" s="516"/>
      <c r="U401" s="516"/>
      <c r="V401" s="516"/>
      <c r="W401" s="516"/>
      <c r="X401" s="516"/>
      <c r="Y401" s="516"/>
      <c r="Z401" s="516"/>
      <c r="AA401" s="516"/>
      <c r="AB401" s="516"/>
      <c r="AC401" s="516"/>
      <c r="AD401" s="516"/>
      <c r="AE401" s="516"/>
      <c r="AF401" s="516"/>
      <c r="AG401" s="516"/>
      <c r="AH401" s="516"/>
      <c r="AI401" s="516"/>
      <c r="AJ401" s="516"/>
      <c r="AK401" s="516"/>
      <c r="AL401" s="516"/>
      <c r="AM401" s="516"/>
      <c r="AN401" s="516"/>
      <c r="AO401" s="516"/>
      <c r="AP401" s="516"/>
      <c r="AQ401" s="516"/>
      <c r="AR401" s="516"/>
      <c r="AS401" s="516"/>
      <c r="AT401" s="516"/>
      <c r="AU401" s="516"/>
      <c r="AV401" s="516"/>
      <c r="AW401" s="516"/>
      <c r="AX401" s="516"/>
      <c r="AY401" s="516"/>
      <c r="AZ401" s="516"/>
      <c r="BA401" s="516"/>
      <c r="BB401" s="516"/>
      <c r="BC401" s="516"/>
      <c r="BD401" s="516"/>
      <c r="BE401" s="516"/>
      <c r="BF401" s="516"/>
      <c r="BG401" s="516"/>
      <c r="BH401" s="516"/>
    </row>
    <row r="402" spans="1:60" s="242" customFormat="1" ht="12.75" customHeight="1" x14ac:dyDescent="0.3">
      <c r="A402" s="516"/>
      <c r="B402" s="472"/>
      <c r="C402" s="473"/>
      <c r="D402" s="516"/>
      <c r="E402" s="516" t="str">
        <f xml:space="preserve"> "Check - project cash flow" &amp; DISC_REAL  &amp; ", " &amp; D394</f>
        <v>Check - project cash flow0.0784, Full cycle</v>
      </c>
      <c r="F402" s="611">
        <f ca="1" xml:space="preserve"> IF( ABS(F401) &gt; CHK_TOL, 1, 0)</f>
        <v>0</v>
      </c>
      <c r="G402" s="516" t="s">
        <v>148</v>
      </c>
      <c r="H402" s="516"/>
      <c r="I402" s="516"/>
      <c r="J402" s="516"/>
      <c r="K402" s="516"/>
      <c r="L402" s="516"/>
      <c r="M402" s="516"/>
      <c r="N402" s="516"/>
      <c r="O402" s="516"/>
      <c r="P402" s="516"/>
      <c r="Q402" s="516"/>
      <c r="R402" s="516"/>
      <c r="S402" s="516"/>
      <c r="T402" s="516"/>
      <c r="U402" s="516"/>
      <c r="V402" s="516"/>
      <c r="W402" s="516"/>
      <c r="X402" s="516"/>
      <c r="Y402" s="516"/>
      <c r="Z402" s="516"/>
      <c r="AA402" s="516"/>
      <c r="AB402" s="516"/>
      <c r="AC402" s="516"/>
      <c r="AD402" s="516"/>
      <c r="AE402" s="516"/>
      <c r="AF402" s="516"/>
      <c r="AG402" s="516"/>
      <c r="AH402" s="516"/>
      <c r="AI402" s="516"/>
      <c r="AJ402" s="516"/>
      <c r="AK402" s="516"/>
      <c r="AL402" s="516"/>
      <c r="AM402" s="516"/>
      <c r="AN402" s="516"/>
      <c r="AO402" s="516"/>
      <c r="AP402" s="516"/>
      <c r="AQ402" s="516"/>
      <c r="AR402" s="516"/>
      <c r="AS402" s="516"/>
      <c r="AT402" s="516"/>
      <c r="AU402" s="516"/>
      <c r="AV402" s="516"/>
      <c r="AW402" s="516"/>
      <c r="AX402" s="516"/>
      <c r="AY402" s="516"/>
      <c r="AZ402" s="516"/>
      <c r="BA402" s="516"/>
      <c r="BB402" s="516"/>
      <c r="BC402" s="516"/>
      <c r="BD402" s="516"/>
      <c r="BE402" s="516"/>
      <c r="BF402" s="516"/>
      <c r="BG402" s="516"/>
      <c r="BH402" s="516"/>
    </row>
    <row r="403" spans="1:60" s="242" customFormat="1" ht="12.75" customHeight="1" x14ac:dyDescent="0.3">
      <c r="A403" s="516"/>
      <c r="B403" s="472"/>
      <c r="C403" s="473"/>
      <c r="D403" s="516"/>
      <c r="E403" s="516"/>
      <c r="F403" s="516"/>
      <c r="G403" s="516"/>
      <c r="H403" s="516"/>
      <c r="I403" s="516"/>
      <c r="J403" s="516"/>
      <c r="K403" s="516"/>
      <c r="L403" s="516"/>
      <c r="M403" s="516"/>
      <c r="N403" s="516"/>
      <c r="O403" s="516"/>
      <c r="P403" s="516"/>
      <c r="Q403" s="516"/>
      <c r="R403" s="516"/>
      <c r="S403" s="516"/>
      <c r="T403" s="516"/>
      <c r="U403" s="516"/>
      <c r="V403" s="516"/>
      <c r="W403" s="516"/>
      <c r="X403" s="516"/>
      <c r="Y403" s="516"/>
      <c r="Z403" s="516"/>
      <c r="AA403" s="516"/>
      <c r="AB403" s="516"/>
      <c r="AC403" s="516"/>
      <c r="AD403" s="516"/>
      <c r="AE403" s="516"/>
      <c r="AF403" s="516"/>
      <c r="AG403" s="516"/>
      <c r="AH403" s="516"/>
      <c r="AI403" s="516"/>
      <c r="AJ403" s="516"/>
      <c r="AK403" s="516"/>
      <c r="AL403" s="516"/>
      <c r="AM403" s="516"/>
      <c r="AN403" s="516"/>
      <c r="AO403" s="516"/>
      <c r="AP403" s="516"/>
      <c r="AQ403" s="516"/>
      <c r="AR403" s="516"/>
      <c r="AS403" s="516"/>
      <c r="AT403" s="516"/>
      <c r="AU403" s="516"/>
      <c r="AV403" s="516"/>
      <c r="AW403" s="516"/>
      <c r="AX403" s="516"/>
      <c r="AY403" s="516"/>
      <c r="AZ403" s="516"/>
      <c r="BA403" s="516"/>
      <c r="BB403" s="516"/>
      <c r="BC403" s="516"/>
      <c r="BD403" s="516"/>
      <c r="BE403" s="516"/>
      <c r="BF403" s="516"/>
      <c r="BG403" s="516"/>
      <c r="BH403" s="516"/>
    </row>
    <row r="404" spans="1:60" s="242" customFormat="1" ht="12.75" customHeight="1" x14ac:dyDescent="0.3">
      <c r="A404" s="516"/>
      <c r="B404" s="472"/>
      <c r="C404" s="473"/>
      <c r="D404" s="516" t="s">
        <v>128</v>
      </c>
      <c r="E404" s="516"/>
      <c r="F404" s="516"/>
      <c r="G404" s="516"/>
      <c r="H404" s="516"/>
      <c r="I404" s="516"/>
      <c r="J404" s="516"/>
      <c r="K404" s="516"/>
      <c r="L404" s="516"/>
      <c r="M404" s="516"/>
      <c r="N404" s="516"/>
      <c r="O404" s="516"/>
      <c r="P404" s="516"/>
      <c r="Q404" s="516"/>
      <c r="R404" s="516"/>
      <c r="S404" s="516"/>
      <c r="T404" s="516"/>
      <c r="U404" s="516"/>
      <c r="V404" s="516"/>
      <c r="W404" s="516"/>
      <c r="X404" s="516"/>
      <c r="Y404" s="516"/>
      <c r="Z404" s="516"/>
      <c r="AA404" s="516"/>
      <c r="AB404" s="516"/>
      <c r="AC404" s="516"/>
      <c r="AD404" s="516"/>
      <c r="AE404" s="516"/>
      <c r="AF404" s="516"/>
      <c r="AG404" s="516"/>
      <c r="AH404" s="516"/>
      <c r="AI404" s="516"/>
      <c r="AJ404" s="516"/>
      <c r="AK404" s="516"/>
      <c r="AL404" s="516"/>
      <c r="AM404" s="516"/>
      <c r="AN404" s="516"/>
      <c r="AO404" s="516"/>
      <c r="AP404" s="516"/>
      <c r="AQ404" s="516"/>
      <c r="AR404" s="516"/>
      <c r="AS404" s="516"/>
      <c r="AT404" s="516"/>
      <c r="AU404" s="516"/>
      <c r="AV404" s="516"/>
      <c r="AW404" s="516"/>
      <c r="AX404" s="516"/>
      <c r="AY404" s="516"/>
      <c r="AZ404" s="516"/>
      <c r="BA404" s="516"/>
      <c r="BB404" s="516"/>
      <c r="BC404" s="516"/>
      <c r="BD404" s="516"/>
      <c r="BE404" s="516"/>
      <c r="BF404" s="516"/>
      <c r="BG404" s="516"/>
      <c r="BH404" s="516"/>
    </row>
    <row r="405" spans="1:60" s="242" customFormat="1" ht="12.75" customHeight="1" x14ac:dyDescent="0.3">
      <c r="A405" s="516"/>
      <c r="B405" s="472"/>
      <c r="C405" s="473"/>
      <c r="D405" s="516"/>
      <c r="E405" s="516" t="str">
        <f xml:space="preserve"> "Total Project Cash Flows NPV" &amp; DISC_REAL *100</f>
        <v>Total Project Cash Flows NPV7.84</v>
      </c>
      <c r="F405" s="516">
        <f xml:space="preserve"> F$333</f>
        <v>2794.5236436751557</v>
      </c>
      <c r="G405" s="516" t="str">
        <f xml:space="preserve"> "$ mn (real) NPV" &amp; DISC_REAL *100</f>
        <v>$ mn (real) NPV7.84</v>
      </c>
      <c r="H405" s="516"/>
      <c r="I405" s="516"/>
      <c r="J405" s="516"/>
      <c r="K405" s="516"/>
      <c r="L405" s="516"/>
      <c r="M405" s="516"/>
      <c r="N405" s="516"/>
      <c r="O405" s="516"/>
      <c r="P405" s="516"/>
      <c r="Q405" s="516"/>
      <c r="R405" s="516"/>
      <c r="S405" s="516"/>
      <c r="T405" s="516"/>
      <c r="U405" s="516"/>
      <c r="V405" s="516"/>
      <c r="W405" s="516"/>
      <c r="X405" s="516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516"/>
      <c r="AK405" s="516"/>
      <c r="AL405" s="516"/>
      <c r="AM405" s="516"/>
      <c r="AN405" s="516"/>
      <c r="AO405" s="516"/>
      <c r="AP405" s="516"/>
      <c r="AQ405" s="516"/>
      <c r="AR405" s="516"/>
      <c r="AS405" s="516"/>
      <c r="AT405" s="516"/>
      <c r="AU405" s="516"/>
      <c r="AV405" s="516"/>
      <c r="AW405" s="516"/>
      <c r="AX405" s="516"/>
      <c r="AY405" s="516"/>
      <c r="AZ405" s="516"/>
      <c r="BA405" s="516"/>
      <c r="BB405" s="516"/>
      <c r="BC405" s="516"/>
      <c r="BD405" s="516"/>
      <c r="BE405" s="516"/>
      <c r="BF405" s="516"/>
      <c r="BG405" s="516"/>
      <c r="BH405" s="516"/>
    </row>
    <row r="406" spans="1:60" s="242" customFormat="1" ht="12.75" customHeight="1" x14ac:dyDescent="0.3">
      <c r="A406" s="516"/>
      <c r="B406" s="472"/>
      <c r="C406" s="473"/>
      <c r="D406" s="516"/>
      <c r="E406" s="516" t="str">
        <f xml:space="preserve"> "Total Government Cash Flows NPV" &amp; DISC_REAL *100</f>
        <v>Total Government Cash Flows NPV7.84</v>
      </c>
      <c r="F406" s="516">
        <f ca="1" xml:space="preserve"> F$305</f>
        <v>1986.3368403352076</v>
      </c>
      <c r="G406" s="516" t="str">
        <f xml:space="preserve"> "$ mn (real) NPV" &amp; DISC_REAL *100</f>
        <v>$ mn (real) NPV7.84</v>
      </c>
      <c r="H406" s="516"/>
      <c r="I406" s="516"/>
      <c r="J406" s="516"/>
      <c r="K406" s="516"/>
      <c r="L406" s="516"/>
      <c r="M406" s="516"/>
      <c r="N406" s="516"/>
      <c r="O406" s="516"/>
      <c r="P406" s="516"/>
      <c r="Q406" s="516"/>
      <c r="R406" s="516"/>
      <c r="S406" s="516"/>
      <c r="T406" s="516"/>
      <c r="U406" s="516"/>
      <c r="V406" s="516"/>
      <c r="W406" s="516"/>
      <c r="X406" s="516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516"/>
      <c r="AL406" s="516"/>
      <c r="AM406" s="516"/>
      <c r="AN406" s="516"/>
      <c r="AO406" s="516"/>
      <c r="AP406" s="516"/>
      <c r="AQ406" s="516"/>
      <c r="AR406" s="516"/>
      <c r="AS406" s="516"/>
      <c r="AT406" s="516"/>
      <c r="AU406" s="516"/>
      <c r="AV406" s="516"/>
      <c r="AW406" s="516"/>
      <c r="AX406" s="516"/>
      <c r="AY406" s="516"/>
      <c r="AZ406" s="516"/>
      <c r="BA406" s="516"/>
      <c r="BB406" s="516"/>
      <c r="BC406" s="516"/>
      <c r="BD406" s="516"/>
      <c r="BE406" s="516"/>
      <c r="BF406" s="516"/>
      <c r="BG406" s="516"/>
      <c r="BH406" s="516"/>
    </row>
    <row r="407" spans="1:60" s="242" customFormat="1" ht="12.75" customHeight="1" x14ac:dyDescent="0.3">
      <c r="A407" s="516"/>
      <c r="B407" s="472"/>
      <c r="C407" s="473"/>
      <c r="D407" s="516"/>
      <c r="E407" s="516" t="str">
        <f xml:space="preserve"> "Total Contractor Cash Flows NPV" &amp; DISC_REAL *100</f>
        <v>Total Contractor Cash Flows NPV7.84</v>
      </c>
      <c r="F407" s="516">
        <f ca="1" xml:space="preserve"> F$319</f>
        <v>808.18680333994803</v>
      </c>
      <c r="G407" s="516" t="str">
        <f xml:space="preserve"> "$ mn (real) NPV" &amp; DISC_REAL *100</f>
        <v>$ mn (real) NPV7.84</v>
      </c>
      <c r="H407" s="516"/>
      <c r="I407" s="516"/>
      <c r="J407" s="516"/>
      <c r="K407" s="516"/>
      <c r="L407" s="516"/>
      <c r="M407" s="516"/>
      <c r="N407" s="516"/>
      <c r="O407" s="516"/>
      <c r="P407" s="516"/>
      <c r="Q407" s="516"/>
      <c r="R407" s="516"/>
      <c r="S407" s="516"/>
      <c r="T407" s="516"/>
      <c r="U407" s="516"/>
      <c r="V407" s="516"/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516"/>
      <c r="AL407" s="516"/>
      <c r="AM407" s="516"/>
      <c r="AN407" s="516"/>
      <c r="AO407" s="516"/>
      <c r="AP407" s="516"/>
      <c r="AQ407" s="516"/>
      <c r="AR407" s="516"/>
      <c r="AS407" s="516"/>
      <c r="AT407" s="516"/>
      <c r="AU407" s="516"/>
      <c r="AV407" s="516"/>
      <c r="AW407" s="516"/>
      <c r="AX407" s="516"/>
      <c r="AY407" s="516"/>
      <c r="AZ407" s="516"/>
      <c r="BA407" s="516"/>
      <c r="BB407" s="516"/>
      <c r="BC407" s="516"/>
      <c r="BD407" s="516"/>
      <c r="BE407" s="516"/>
      <c r="BF407" s="516"/>
      <c r="BG407" s="516"/>
      <c r="BH407" s="516"/>
    </row>
    <row r="408" spans="1:60" s="242" customFormat="1" ht="12.75" customHeight="1" x14ac:dyDescent="0.3">
      <c r="A408" s="516"/>
      <c r="B408" s="472"/>
      <c r="C408" s="473" t="str">
        <f xml:space="preserve"> "Average Effective Tax Rate (real) NPV" &amp; DISC_REAL *100</f>
        <v>Average Effective Tax Rate (real) NPV7.84</v>
      </c>
      <c r="D408" s="516"/>
      <c r="E408" s="516"/>
      <c r="F408" s="516"/>
      <c r="G408" s="516"/>
      <c r="H408" s="516"/>
      <c r="I408" s="516"/>
      <c r="J408" s="516"/>
      <c r="K408" s="516"/>
      <c r="L408" s="516"/>
      <c r="M408" s="516"/>
      <c r="N408" s="516"/>
      <c r="O408" s="516"/>
      <c r="P408" s="516"/>
      <c r="Q408" s="516"/>
      <c r="R408" s="516"/>
      <c r="S408" s="516"/>
      <c r="T408" s="516"/>
      <c r="U408" s="516"/>
      <c r="V408" s="516"/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516"/>
      <c r="AI408" s="516"/>
      <c r="AJ408" s="516"/>
      <c r="AK408" s="516"/>
      <c r="AL408" s="516"/>
      <c r="AM408" s="516"/>
      <c r="AN408" s="516"/>
      <c r="AO408" s="516"/>
      <c r="AP408" s="516"/>
      <c r="AQ408" s="516"/>
      <c r="AR408" s="516"/>
      <c r="AS408" s="516"/>
      <c r="AT408" s="516"/>
      <c r="AU408" s="516"/>
      <c r="AV408" s="516"/>
      <c r="AW408" s="516"/>
      <c r="AX408" s="516"/>
      <c r="AY408" s="516"/>
      <c r="AZ408" s="516"/>
      <c r="BA408" s="516"/>
      <c r="BB408" s="516"/>
      <c r="BC408" s="516"/>
      <c r="BD408" s="516"/>
      <c r="BE408" s="516"/>
      <c r="BF408" s="516"/>
      <c r="BG408" s="516"/>
      <c r="BH408" s="516"/>
    </row>
    <row r="409" spans="1:60" s="157" customFormat="1" ht="12.75" customHeight="1" x14ac:dyDescent="0.3">
      <c r="A409" s="474"/>
      <c r="B409" s="528"/>
      <c r="C409" s="529"/>
      <c r="D409" s="474"/>
      <c r="E409" s="474" t="str">
        <f xml:space="preserve"> C408 &amp; " " &amp; D404</f>
        <v>Average Effective Tax Rate (real) NPV7.84 FID Forward</v>
      </c>
      <c r="F409" s="362">
        <f ca="1">F406 / F405</f>
        <v>0.7107962191806404</v>
      </c>
      <c r="G409" s="474" t="s">
        <v>82</v>
      </c>
      <c r="H409" s="474"/>
      <c r="I409" s="474"/>
      <c r="J409" s="474"/>
      <c r="K409" s="474"/>
      <c r="L409" s="474"/>
      <c r="M409" s="474"/>
      <c r="N409" s="474"/>
      <c r="O409" s="474"/>
      <c r="P409" s="474"/>
      <c r="Q409" s="474"/>
      <c r="R409" s="474"/>
      <c r="S409" s="474"/>
      <c r="T409" s="474"/>
      <c r="U409" s="474"/>
      <c r="V409" s="474"/>
      <c r="W409" s="474"/>
      <c r="X409" s="474"/>
      <c r="Y409" s="474"/>
      <c r="Z409" s="474"/>
      <c r="AA409" s="474"/>
      <c r="AB409" s="474"/>
      <c r="AC409" s="474"/>
      <c r="AD409" s="474"/>
      <c r="AE409" s="474"/>
      <c r="AF409" s="474"/>
      <c r="AG409" s="474"/>
      <c r="AH409" s="474"/>
      <c r="AI409" s="474"/>
      <c r="AJ409" s="474"/>
      <c r="AK409" s="474"/>
      <c r="AL409" s="474"/>
      <c r="AM409" s="474"/>
      <c r="AN409" s="474"/>
      <c r="AO409" s="474"/>
      <c r="AP409" s="474"/>
      <c r="AQ409" s="474"/>
      <c r="AR409" s="474"/>
      <c r="AS409" s="474"/>
      <c r="AT409" s="474"/>
      <c r="AU409" s="474"/>
      <c r="AV409" s="474"/>
      <c r="AW409" s="474"/>
      <c r="AX409" s="474"/>
      <c r="AY409" s="474"/>
      <c r="AZ409" s="474"/>
      <c r="BA409" s="474"/>
      <c r="BB409" s="474"/>
      <c r="BC409" s="474"/>
      <c r="BD409" s="474"/>
      <c r="BE409" s="474"/>
      <c r="BF409" s="474"/>
      <c r="BG409" s="474"/>
      <c r="BH409" s="474"/>
    </row>
    <row r="410" spans="1:60" s="242" customFormat="1" ht="12.75" customHeight="1" x14ac:dyDescent="0.3">
      <c r="A410" s="516"/>
      <c r="B410" s="472"/>
      <c r="C410" s="473"/>
      <c r="D410" s="516"/>
      <c r="E410" s="516"/>
      <c r="F410" s="516"/>
      <c r="G410" s="516"/>
      <c r="H410" s="516"/>
      <c r="I410" s="516"/>
      <c r="J410" s="516"/>
      <c r="K410" s="516"/>
      <c r="L410" s="516"/>
      <c r="M410" s="516"/>
      <c r="N410" s="516"/>
      <c r="O410" s="516"/>
      <c r="P410" s="516"/>
      <c r="Q410" s="516"/>
      <c r="R410" s="516"/>
      <c r="S410" s="516"/>
      <c r="T410" s="516"/>
      <c r="U410" s="516"/>
      <c r="V410" s="516"/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516"/>
      <c r="AI410" s="516"/>
      <c r="AJ410" s="516"/>
      <c r="AK410" s="516"/>
      <c r="AL410" s="516"/>
      <c r="AM410" s="516"/>
      <c r="AN410" s="516"/>
      <c r="AO410" s="516"/>
      <c r="AP410" s="516"/>
      <c r="AQ410" s="516"/>
      <c r="AR410" s="516"/>
      <c r="AS410" s="516"/>
      <c r="AT410" s="516"/>
      <c r="AU410" s="516"/>
      <c r="AV410" s="516"/>
      <c r="AW410" s="516"/>
      <c r="AX410" s="516"/>
      <c r="AY410" s="516"/>
      <c r="AZ410" s="516"/>
      <c r="BA410" s="516"/>
      <c r="BB410" s="516"/>
      <c r="BC410" s="516"/>
      <c r="BD410" s="516"/>
      <c r="BE410" s="516"/>
      <c r="BF410" s="516"/>
      <c r="BG410" s="516"/>
      <c r="BH410" s="516"/>
    </row>
    <row r="411" spans="1:60" s="242" customFormat="1" ht="12.75" customHeight="1" x14ac:dyDescent="0.3">
      <c r="A411" s="516"/>
      <c r="B411" s="472"/>
      <c r="C411" s="473"/>
      <c r="D411" s="516"/>
      <c r="E411" s="516" t="s">
        <v>740</v>
      </c>
      <c r="F411" s="516">
        <f ca="1" xml:space="preserve"> F405 - F406 - F407</f>
        <v>0</v>
      </c>
      <c r="G411" s="516" t="s">
        <v>148</v>
      </c>
      <c r="H411" s="516"/>
      <c r="I411" s="516"/>
      <c r="J411" s="516"/>
      <c r="K411" s="516"/>
      <c r="L411" s="516"/>
      <c r="M411" s="516"/>
      <c r="N411" s="516"/>
      <c r="O411" s="516"/>
      <c r="P411" s="516"/>
      <c r="Q411" s="516"/>
      <c r="R411" s="516"/>
      <c r="S411" s="516"/>
      <c r="T411" s="516"/>
      <c r="U411" s="516"/>
      <c r="V411" s="516"/>
      <c r="W411" s="516"/>
      <c r="X411" s="516"/>
      <c r="Y411" s="516"/>
      <c r="Z411" s="516"/>
      <c r="AA411" s="516"/>
      <c r="AB411" s="516"/>
      <c r="AC411" s="516"/>
      <c r="AD411" s="516"/>
      <c r="AE411" s="516"/>
      <c r="AF411" s="516"/>
      <c r="AG411" s="516"/>
      <c r="AH411" s="516"/>
      <c r="AI411" s="516"/>
      <c r="AJ411" s="516"/>
      <c r="AK411" s="516"/>
      <c r="AL411" s="516"/>
      <c r="AM411" s="516"/>
      <c r="AN411" s="516"/>
      <c r="AO411" s="516"/>
      <c r="AP411" s="516"/>
      <c r="AQ411" s="516"/>
      <c r="AR411" s="516"/>
      <c r="AS411" s="516"/>
      <c r="AT411" s="516"/>
      <c r="AU411" s="516"/>
      <c r="AV411" s="516"/>
      <c r="AW411" s="516"/>
      <c r="AX411" s="516"/>
      <c r="AY411" s="516"/>
      <c r="AZ411" s="516"/>
      <c r="BA411" s="516"/>
      <c r="BB411" s="516"/>
      <c r="BC411" s="516"/>
      <c r="BD411" s="516"/>
      <c r="BE411" s="516"/>
      <c r="BF411" s="516"/>
      <c r="BG411" s="516"/>
      <c r="BH411" s="516"/>
    </row>
    <row r="412" spans="1:60" s="242" customFormat="1" ht="12.75" customHeight="1" x14ac:dyDescent="0.3">
      <c r="A412" s="516"/>
      <c r="B412" s="472"/>
      <c r="C412" s="473"/>
      <c r="D412" s="516"/>
      <c r="E412" s="516" t="str">
        <f xml:space="preserve"> "Check - project cash flow" &amp; DISC_REAL  &amp; ", " &amp; D404</f>
        <v>Check - project cash flow0.0784, FID Forward</v>
      </c>
      <c r="F412" s="611">
        <f ca="1" xml:space="preserve"> IF( ABS(F411) &gt; CHK_TOL, 1, 0)</f>
        <v>0</v>
      </c>
      <c r="G412" s="516" t="s">
        <v>148</v>
      </c>
      <c r="H412" s="516"/>
      <c r="I412" s="516"/>
      <c r="J412" s="516"/>
      <c r="K412" s="516"/>
      <c r="L412" s="516"/>
      <c r="M412" s="516"/>
      <c r="N412" s="516"/>
      <c r="O412" s="516"/>
      <c r="P412" s="516"/>
      <c r="Q412" s="516"/>
      <c r="R412" s="516"/>
      <c r="S412" s="516"/>
      <c r="T412" s="516"/>
      <c r="U412" s="516"/>
      <c r="V412" s="516"/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516"/>
      <c r="AH412" s="516"/>
      <c r="AI412" s="516"/>
      <c r="AJ412" s="516"/>
      <c r="AK412" s="516"/>
      <c r="AL412" s="516"/>
      <c r="AM412" s="516"/>
      <c r="AN412" s="516"/>
      <c r="AO412" s="516"/>
      <c r="AP412" s="516"/>
      <c r="AQ412" s="516"/>
      <c r="AR412" s="516"/>
      <c r="AS412" s="516"/>
      <c r="AT412" s="516"/>
      <c r="AU412" s="516"/>
      <c r="AV412" s="516"/>
      <c r="AW412" s="516"/>
      <c r="AX412" s="516"/>
      <c r="AY412" s="516"/>
      <c r="AZ412" s="516"/>
      <c r="BA412" s="516"/>
      <c r="BB412" s="516"/>
      <c r="BC412" s="516"/>
      <c r="BD412" s="516"/>
      <c r="BE412" s="516"/>
      <c r="BF412" s="516"/>
      <c r="BG412" s="516"/>
      <c r="BH412" s="516"/>
    </row>
    <row r="413" spans="1:60" s="242" customFormat="1" ht="12.75" customHeight="1" x14ac:dyDescent="0.3">
      <c r="A413" s="516"/>
      <c r="B413" s="472"/>
      <c r="C413" s="473"/>
      <c r="D413" s="516"/>
      <c r="E413" s="516"/>
      <c r="F413" s="516"/>
      <c r="G413" s="516"/>
      <c r="H413" s="516"/>
      <c r="I413" s="516"/>
      <c r="J413" s="516"/>
      <c r="K413" s="516"/>
      <c r="L413" s="516"/>
      <c r="M413" s="516"/>
      <c r="N413" s="516"/>
      <c r="O413" s="516"/>
      <c r="P413" s="516"/>
      <c r="Q413" s="516"/>
      <c r="R413" s="516"/>
      <c r="S413" s="516"/>
      <c r="T413" s="516"/>
      <c r="U413" s="516"/>
      <c r="V413" s="516"/>
      <c r="W413" s="516"/>
      <c r="X413" s="516"/>
      <c r="Y413" s="516"/>
      <c r="Z413" s="516"/>
      <c r="AA413" s="516"/>
      <c r="AB413" s="516"/>
      <c r="AC413" s="516"/>
      <c r="AD413" s="516"/>
      <c r="AE413" s="516"/>
      <c r="AF413" s="516"/>
      <c r="AG413" s="516"/>
      <c r="AH413" s="516"/>
      <c r="AI413" s="516"/>
      <c r="AJ413" s="516"/>
      <c r="AK413" s="516"/>
      <c r="AL413" s="516"/>
      <c r="AM413" s="516"/>
      <c r="AN413" s="516"/>
      <c r="AO413" s="516"/>
      <c r="AP413" s="516"/>
      <c r="AQ413" s="516"/>
      <c r="AR413" s="516"/>
      <c r="AS413" s="516"/>
      <c r="AT413" s="516"/>
      <c r="AU413" s="516"/>
      <c r="AV413" s="516"/>
      <c r="AW413" s="516"/>
      <c r="AX413" s="516"/>
      <c r="AY413" s="516"/>
      <c r="AZ413" s="516"/>
      <c r="BA413" s="516"/>
      <c r="BB413" s="516"/>
      <c r="BC413" s="516"/>
      <c r="BD413" s="516"/>
      <c r="BE413" s="516"/>
      <c r="BF413" s="516"/>
      <c r="BG413" s="516"/>
      <c r="BH413" s="516"/>
    </row>
    <row r="414" spans="1:60" s="242" customFormat="1" ht="12.9" customHeight="1" x14ac:dyDescent="0.3">
      <c r="A414" s="470" t="s">
        <v>865</v>
      </c>
      <c r="B414" s="677"/>
      <c r="C414" s="678"/>
      <c r="D414" s="612"/>
      <c r="E414" s="470"/>
      <c r="F414" s="470"/>
      <c r="G414" s="470"/>
      <c r="H414" s="470"/>
      <c r="I414" s="470"/>
      <c r="J414" s="470"/>
      <c r="K414" s="470"/>
      <c r="L414" s="470"/>
      <c r="M414" s="470"/>
      <c r="N414" s="470"/>
      <c r="O414" s="470"/>
      <c r="P414" s="470"/>
      <c r="Q414" s="470"/>
      <c r="R414" s="470"/>
      <c r="S414" s="470"/>
      <c r="T414" s="470"/>
      <c r="U414" s="470"/>
      <c r="V414" s="470"/>
      <c r="W414" s="470"/>
      <c r="X414" s="470"/>
      <c r="Y414" s="470"/>
      <c r="Z414" s="470"/>
      <c r="AA414" s="470"/>
      <c r="AB414" s="470"/>
      <c r="AC414" s="470"/>
      <c r="AD414" s="470"/>
      <c r="AE414" s="470"/>
      <c r="AF414" s="470"/>
      <c r="AG414" s="470"/>
      <c r="AH414" s="470"/>
      <c r="AI414" s="470"/>
      <c r="AJ414" s="470"/>
      <c r="AK414" s="470"/>
      <c r="AL414" s="470"/>
      <c r="AM414" s="470"/>
      <c r="AN414" s="470"/>
      <c r="AO414" s="470"/>
      <c r="AP414" s="470"/>
      <c r="AQ414" s="470"/>
      <c r="AR414" s="470"/>
      <c r="AS414" s="470"/>
      <c r="AT414" s="470"/>
      <c r="AU414" s="470"/>
      <c r="AV414" s="470"/>
      <c r="AW414" s="470"/>
      <c r="AX414" s="470"/>
      <c r="AY414" s="470"/>
      <c r="AZ414" s="470"/>
      <c r="BA414" s="470"/>
      <c r="BB414" s="470"/>
      <c r="BC414" s="470"/>
      <c r="BD414" s="470"/>
      <c r="BE414" s="470"/>
      <c r="BF414" s="470"/>
      <c r="BG414" s="470"/>
      <c r="BH414" s="470"/>
    </row>
    <row r="415" spans="1:60" s="242" customFormat="1" ht="12.75" customHeight="1" x14ac:dyDescent="0.3">
      <c r="A415" s="516"/>
      <c r="B415" s="472" t="s">
        <v>866</v>
      </c>
      <c r="C415" s="289"/>
      <c r="D415" s="516"/>
      <c r="E415" s="516"/>
      <c r="F415" s="516"/>
      <c r="G415" s="516"/>
      <c r="H415" s="516"/>
      <c r="I415" s="516"/>
      <c r="J415" s="516"/>
      <c r="K415" s="516"/>
      <c r="L415" s="516"/>
      <c r="M415" s="516"/>
      <c r="N415" s="516"/>
      <c r="O415" s="516"/>
      <c r="P415" s="516"/>
      <c r="Q415" s="516"/>
      <c r="R415" s="516"/>
      <c r="S415" s="516"/>
      <c r="T415" s="516"/>
      <c r="U415" s="516"/>
      <c r="V415" s="516"/>
      <c r="W415" s="516"/>
      <c r="X415" s="516"/>
      <c r="Y415" s="516"/>
      <c r="Z415" s="516"/>
      <c r="AA415" s="516"/>
      <c r="AB415" s="516"/>
      <c r="AC415" s="516"/>
      <c r="AD415" s="516"/>
      <c r="AE415" s="516"/>
      <c r="AF415" s="516"/>
      <c r="AG415" s="516"/>
      <c r="AH415" s="516"/>
      <c r="AI415" s="516"/>
      <c r="AJ415" s="516"/>
      <c r="AK415" s="516"/>
      <c r="AL415" s="516"/>
      <c r="AM415" s="516"/>
      <c r="AN415" s="516"/>
      <c r="AO415" s="516"/>
      <c r="AP415" s="516"/>
      <c r="AQ415" s="516"/>
      <c r="AR415" s="516"/>
      <c r="AS415" s="516"/>
      <c r="AT415" s="516"/>
      <c r="AU415" s="516"/>
      <c r="AV415" s="516"/>
      <c r="AW415" s="516"/>
      <c r="AX415" s="516"/>
      <c r="AY415" s="516"/>
      <c r="AZ415" s="516"/>
      <c r="BA415" s="516"/>
      <c r="BB415" s="516"/>
      <c r="BC415" s="516"/>
      <c r="BD415" s="516"/>
      <c r="BE415" s="516"/>
      <c r="BF415" s="516"/>
      <c r="BG415" s="516"/>
      <c r="BH415" s="516"/>
    </row>
    <row r="416" spans="1:60" s="242" customFormat="1" ht="12.75" customHeight="1" x14ac:dyDescent="0.3">
      <c r="A416" s="516"/>
      <c r="B416" s="472"/>
      <c r="C416" s="289"/>
      <c r="D416" s="516" t="s">
        <v>127</v>
      </c>
      <c r="E416" s="516"/>
      <c r="F416" s="516"/>
      <c r="G416" s="516"/>
      <c r="H416" s="516"/>
      <c r="I416" s="516"/>
      <c r="J416" s="516"/>
      <c r="K416" s="516"/>
      <c r="L416" s="516"/>
      <c r="M416" s="516"/>
      <c r="N416" s="516"/>
      <c r="O416" s="516"/>
      <c r="P416" s="516"/>
      <c r="Q416" s="516"/>
      <c r="R416" s="516"/>
      <c r="S416" s="516"/>
      <c r="T416" s="516"/>
      <c r="U416" s="516"/>
      <c r="V416" s="516"/>
      <c r="W416" s="516"/>
      <c r="X416" s="516"/>
      <c r="Y416" s="516"/>
      <c r="Z416" s="516"/>
      <c r="AA416" s="516"/>
      <c r="AB416" s="516"/>
      <c r="AC416" s="516"/>
      <c r="AD416" s="516"/>
      <c r="AE416" s="516"/>
      <c r="AF416" s="516"/>
      <c r="AG416" s="516"/>
      <c r="AH416" s="516"/>
      <c r="AI416" s="516"/>
      <c r="AJ416" s="516"/>
      <c r="AK416" s="516"/>
      <c r="AL416" s="516"/>
      <c r="AM416" s="516"/>
      <c r="AN416" s="516"/>
      <c r="AO416" s="516"/>
      <c r="AP416" s="516"/>
      <c r="AQ416" s="516"/>
      <c r="AR416" s="516"/>
      <c r="AS416" s="516"/>
      <c r="AT416" s="516"/>
      <c r="AU416" s="516"/>
      <c r="AV416" s="516"/>
      <c r="AW416" s="516"/>
      <c r="AX416" s="516"/>
      <c r="AY416" s="516"/>
      <c r="AZ416" s="516"/>
      <c r="BA416" s="516"/>
      <c r="BB416" s="516"/>
      <c r="BC416" s="516"/>
      <c r="BD416" s="516"/>
      <c r="BE416" s="516"/>
      <c r="BF416" s="516"/>
      <c r="BG416" s="516"/>
      <c r="BH416" s="516"/>
    </row>
    <row r="417" spans="1:60" s="242" customFormat="1" ht="12.75" customHeight="1" x14ac:dyDescent="0.3">
      <c r="A417" s="516"/>
      <c r="B417" s="472"/>
      <c r="C417" s="289"/>
      <c r="D417" s="516"/>
      <c r="E417" s="516" t="str">
        <f>E$199</f>
        <v>Total Cash flow - Contractor, Full-cycle</v>
      </c>
      <c r="F417" s="516">
        <f ca="1">F$199</f>
        <v>10177.572314309808</v>
      </c>
      <c r="G417" s="516" t="str">
        <f>G$199</f>
        <v>$ mn</v>
      </c>
      <c r="H417" s="516"/>
      <c r="I417" s="516"/>
      <c r="J417" s="516"/>
      <c r="K417" s="516"/>
      <c r="L417" s="516"/>
      <c r="M417" s="516"/>
      <c r="N417" s="516"/>
      <c r="O417" s="516"/>
      <c r="P417" s="516"/>
      <c r="Q417" s="516"/>
      <c r="R417" s="516"/>
      <c r="S417" s="516"/>
      <c r="T417" s="516"/>
      <c r="U417" s="516"/>
      <c r="V417" s="516"/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516"/>
      <c r="AH417" s="516"/>
      <c r="AI417" s="516"/>
      <c r="AJ417" s="516"/>
      <c r="AK417" s="516"/>
      <c r="AL417" s="516"/>
      <c r="AM417" s="516"/>
      <c r="AN417" s="516"/>
      <c r="AO417" s="516"/>
      <c r="AP417" s="516"/>
      <c r="AQ417" s="516"/>
      <c r="AR417" s="516"/>
      <c r="AS417" s="516"/>
      <c r="AT417" s="516"/>
      <c r="AU417" s="516"/>
      <c r="AV417" s="516"/>
      <c r="AW417" s="516"/>
      <c r="AX417" s="516"/>
      <c r="AY417" s="516"/>
      <c r="AZ417" s="516"/>
      <c r="BA417" s="516"/>
      <c r="BB417" s="516"/>
      <c r="BC417" s="516"/>
      <c r="BD417" s="516"/>
      <c r="BE417" s="516"/>
      <c r="BF417" s="516"/>
      <c r="BG417" s="516"/>
      <c r="BH417" s="516"/>
    </row>
    <row r="418" spans="1:60" s="242" customFormat="1" ht="12.75" customHeight="1" x14ac:dyDescent="0.3">
      <c r="A418" s="516"/>
      <c r="B418" s="472"/>
      <c r="C418" s="473"/>
      <c r="D418" s="516"/>
      <c r="E418" s="516" t="str">
        <f xml:space="preserve"> E$188</f>
        <v>Total Govt. revenue  - pre EMV test, Full-cycle</v>
      </c>
      <c r="F418" s="516">
        <f ca="1" xml:space="preserve"> F$188</f>
        <v>12266.015492998407</v>
      </c>
      <c r="G418" s="516" t="str">
        <f xml:space="preserve"> G$188</f>
        <v>$ mn</v>
      </c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516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516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516"/>
      <c r="BD418" s="516"/>
      <c r="BE418" s="516"/>
      <c r="BF418" s="516"/>
      <c r="BG418" s="516"/>
      <c r="BH418" s="516"/>
    </row>
    <row r="419" spans="1:60" s="242" customFormat="1" ht="12.75" customHeight="1" x14ac:dyDescent="0.3">
      <c r="A419" s="516"/>
      <c r="B419" s="472"/>
      <c r="C419" s="473"/>
      <c r="D419" s="516"/>
      <c r="E419" s="516" t="str">
        <f xml:space="preserve"> E$211</f>
        <v>Total Project cash flows inc. DF, Full cycle</v>
      </c>
      <c r="F419" s="516">
        <f xml:space="preserve"> F$211</f>
        <v>22443.58780730822</v>
      </c>
      <c r="G419" s="516" t="str">
        <f xml:space="preserve"> G$211</f>
        <v>$ mn</v>
      </c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516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516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516"/>
      <c r="BD419" s="516"/>
      <c r="BE419" s="516"/>
      <c r="BF419" s="516"/>
      <c r="BG419" s="516"/>
      <c r="BH419" s="516"/>
    </row>
    <row r="420" spans="1:60" s="242" customFormat="1" ht="12.75" customHeight="1" x14ac:dyDescent="0.3">
      <c r="A420" s="516"/>
      <c r="B420" s="472"/>
      <c r="C420" s="473"/>
      <c r="D420" s="516"/>
      <c r="E420" s="474" t="str">
        <f>B415 &amp; ", " &amp; D416</f>
        <v>Government share inc. SOC nominal, Full cycle</v>
      </c>
      <c r="F420" s="362">
        <f ca="1" xml:space="preserve"> F418 / F419</f>
        <v>0.54652650005469583</v>
      </c>
      <c r="G420" s="474" t="s">
        <v>82</v>
      </c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516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516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516"/>
      <c r="BD420" s="516"/>
      <c r="BE420" s="516"/>
      <c r="BF420" s="516"/>
      <c r="BG420" s="516"/>
      <c r="BH420" s="516"/>
    </row>
    <row r="421" spans="1:60" s="242" customFormat="1" ht="12.75" customHeight="1" x14ac:dyDescent="0.3">
      <c r="A421" s="516"/>
      <c r="B421" s="472"/>
      <c r="C421" s="473"/>
      <c r="D421" s="516"/>
      <c r="E421" s="516" t="s">
        <v>867</v>
      </c>
      <c r="F421" s="611">
        <f ca="1" xml:space="preserve"> IF( ABS( F417 + F418 - F419) &gt; CHK_TOL, 1, 0)</f>
        <v>0</v>
      </c>
      <c r="G421" s="516" t="s">
        <v>148</v>
      </c>
      <c r="H421" s="516"/>
      <c r="I421" s="516"/>
      <c r="J421" s="516"/>
      <c r="K421" s="516"/>
      <c r="L421" s="516"/>
      <c r="M421" s="516"/>
      <c r="N421" s="516"/>
      <c r="O421" s="516"/>
      <c r="P421" s="516"/>
      <c r="Q421" s="516"/>
      <c r="R421" s="516"/>
      <c r="S421" s="516"/>
      <c r="T421" s="516"/>
      <c r="U421" s="516"/>
      <c r="V421" s="516"/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516"/>
      <c r="AL421" s="516"/>
      <c r="AM421" s="516"/>
      <c r="AN421" s="516"/>
      <c r="AO421" s="516"/>
      <c r="AP421" s="516"/>
      <c r="AQ421" s="516"/>
      <c r="AR421" s="516"/>
      <c r="AS421" s="516"/>
      <c r="AT421" s="516"/>
      <c r="AU421" s="516"/>
      <c r="AV421" s="516"/>
      <c r="AW421" s="516"/>
      <c r="AX421" s="516"/>
      <c r="AY421" s="516"/>
      <c r="AZ421" s="516"/>
      <c r="BA421" s="516"/>
      <c r="BB421" s="516"/>
      <c r="BC421" s="516"/>
      <c r="BD421" s="516"/>
      <c r="BE421" s="516"/>
      <c r="BF421" s="516"/>
      <c r="BG421" s="516"/>
      <c r="BH421" s="516"/>
    </row>
    <row r="422" spans="1:60" s="242" customFormat="1" ht="12.75" customHeight="1" x14ac:dyDescent="0.3">
      <c r="A422" s="516"/>
      <c r="B422" s="472"/>
      <c r="C422" s="473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516"/>
      <c r="T422" s="516"/>
      <c r="U422" s="516"/>
      <c r="V422" s="516"/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516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516"/>
      <c r="BD422" s="516"/>
      <c r="BE422" s="516"/>
      <c r="BF422" s="516"/>
      <c r="BG422" s="516"/>
      <c r="BH422" s="516"/>
    </row>
    <row r="423" spans="1:60" s="242" customFormat="1" ht="12.75" customHeight="1" x14ac:dyDescent="0.3">
      <c r="A423" s="516"/>
      <c r="B423" s="472"/>
      <c r="C423" s="289"/>
      <c r="D423" s="516" t="s">
        <v>128</v>
      </c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516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516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516"/>
      <c r="BD423" s="516"/>
      <c r="BE423" s="516"/>
      <c r="BF423" s="516"/>
      <c r="BG423" s="516"/>
      <c r="BH423" s="516"/>
    </row>
    <row r="424" spans="1:60" s="242" customFormat="1" ht="12.75" customHeight="1" x14ac:dyDescent="0.3">
      <c r="A424" s="516"/>
      <c r="B424" s="472"/>
      <c r="C424" s="289"/>
      <c r="D424" s="516"/>
      <c r="E424" s="516" t="str">
        <f xml:space="preserve"> E$206</f>
        <v>Total Cash flow - Contractor, FID Forward</v>
      </c>
      <c r="F424" s="516">
        <f ca="1" xml:space="preserve"> F$206</f>
        <v>10396.036495209557</v>
      </c>
      <c r="G424" s="516" t="str">
        <f xml:space="preserve"> G$206</f>
        <v>$ mn</v>
      </c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516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516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516"/>
      <c r="BD424" s="516"/>
      <c r="BE424" s="516"/>
      <c r="BF424" s="516"/>
      <c r="BG424" s="516"/>
      <c r="BH424" s="516"/>
    </row>
    <row r="425" spans="1:60" s="242" customFormat="1" ht="12.75" customHeight="1" x14ac:dyDescent="0.3">
      <c r="A425" s="516"/>
      <c r="B425" s="472"/>
      <c r="C425" s="473"/>
      <c r="D425" s="516"/>
      <c r="E425" s="516" t="str">
        <f xml:space="preserve"> E$194</f>
        <v>Total Govt. revenue  - pre EMV test, FID Forward</v>
      </c>
      <c r="F425" s="516">
        <f ca="1" xml:space="preserve"> F$194</f>
        <v>12264.920669154657</v>
      </c>
      <c r="G425" s="516" t="str">
        <f xml:space="preserve"> G$194</f>
        <v>$ mn</v>
      </c>
      <c r="H425" s="516"/>
      <c r="I425" s="516"/>
      <c r="J425" s="516"/>
      <c r="K425" s="516"/>
      <c r="L425" s="516"/>
      <c r="M425" s="516"/>
      <c r="N425" s="516"/>
      <c r="O425" s="516"/>
      <c r="P425" s="516"/>
      <c r="Q425" s="516"/>
      <c r="R425" s="516"/>
      <c r="S425" s="516"/>
      <c r="T425" s="516"/>
      <c r="U425" s="516"/>
      <c r="V425" s="516"/>
      <c r="W425" s="516"/>
      <c r="X425" s="516"/>
      <c r="Y425" s="516"/>
      <c r="Z425" s="516"/>
      <c r="AA425" s="516"/>
      <c r="AB425" s="516"/>
      <c r="AC425" s="516"/>
      <c r="AD425" s="516"/>
      <c r="AE425" s="516"/>
      <c r="AF425" s="516"/>
      <c r="AG425" s="516"/>
      <c r="AH425" s="516"/>
      <c r="AI425" s="516"/>
      <c r="AJ425" s="516"/>
      <c r="AK425" s="516"/>
      <c r="AL425" s="516"/>
      <c r="AM425" s="516"/>
      <c r="AN425" s="516"/>
      <c r="AO425" s="516"/>
      <c r="AP425" s="516"/>
      <c r="AQ425" s="516"/>
      <c r="AR425" s="516"/>
      <c r="AS425" s="516"/>
      <c r="AT425" s="516"/>
      <c r="AU425" s="516"/>
      <c r="AV425" s="516"/>
      <c r="AW425" s="516"/>
      <c r="AX425" s="516"/>
      <c r="AY425" s="516"/>
      <c r="AZ425" s="516"/>
      <c r="BA425" s="516"/>
      <c r="BB425" s="516"/>
      <c r="BC425" s="516"/>
      <c r="BD425" s="516"/>
      <c r="BE425" s="516"/>
      <c r="BF425" s="516"/>
      <c r="BG425" s="516"/>
      <c r="BH425" s="516"/>
    </row>
    <row r="426" spans="1:60" s="242" customFormat="1" ht="12.75" customHeight="1" x14ac:dyDescent="0.3">
      <c r="A426" s="516"/>
      <c r="B426" s="472"/>
      <c r="C426" s="473"/>
      <c r="D426" s="516"/>
      <c r="E426" s="516" t="str">
        <f xml:space="preserve"> E$217</f>
        <v>Total Project cash flows inc. DF, FID Forward</v>
      </c>
      <c r="F426" s="516">
        <f xml:space="preserve"> F$217</f>
        <v>22660.957164364219</v>
      </c>
      <c r="G426" s="516" t="str">
        <f xml:space="preserve"> G$217</f>
        <v>$ mn</v>
      </c>
      <c r="H426" s="516"/>
      <c r="I426" s="516"/>
      <c r="J426" s="516"/>
      <c r="K426" s="516"/>
      <c r="L426" s="516"/>
      <c r="M426" s="516"/>
      <c r="N426" s="516"/>
      <c r="O426" s="516"/>
      <c r="P426" s="516"/>
      <c r="Q426" s="516"/>
      <c r="R426" s="516"/>
      <c r="S426" s="516"/>
      <c r="T426" s="516"/>
      <c r="U426" s="516"/>
      <c r="V426" s="516"/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516"/>
      <c r="AL426" s="516"/>
      <c r="AM426" s="516"/>
      <c r="AN426" s="516"/>
      <c r="AO426" s="516"/>
      <c r="AP426" s="516"/>
      <c r="AQ426" s="516"/>
      <c r="AR426" s="516"/>
      <c r="AS426" s="516"/>
      <c r="AT426" s="516"/>
      <c r="AU426" s="516"/>
      <c r="AV426" s="516"/>
      <c r="AW426" s="516"/>
      <c r="AX426" s="516"/>
      <c r="AY426" s="516"/>
      <c r="AZ426" s="516"/>
      <c r="BA426" s="516"/>
      <c r="BB426" s="516"/>
      <c r="BC426" s="516"/>
      <c r="BD426" s="516"/>
      <c r="BE426" s="516"/>
      <c r="BF426" s="516"/>
      <c r="BG426" s="516"/>
      <c r="BH426" s="516"/>
    </row>
    <row r="427" spans="1:60" s="242" customFormat="1" ht="12.75" customHeight="1" x14ac:dyDescent="0.3">
      <c r="A427" s="516"/>
      <c r="B427" s="472"/>
      <c r="C427" s="473"/>
      <c r="D427" s="516"/>
      <c r="E427" s="516" t="str">
        <f>B415 &amp; ", " &amp; D423</f>
        <v>Government share inc. SOC nominal, FID Forward</v>
      </c>
      <c r="F427" s="521">
        <f ca="1" xml:space="preserve"> F425 / F426</f>
        <v>0.54123577306090209</v>
      </c>
      <c r="G427" s="516" t="s">
        <v>82</v>
      </c>
      <c r="H427" s="516"/>
      <c r="I427" s="516"/>
      <c r="J427" s="516"/>
      <c r="K427" s="516"/>
      <c r="L427" s="516"/>
      <c r="M427" s="516"/>
      <c r="N427" s="516"/>
      <c r="O427" s="516"/>
      <c r="P427" s="516"/>
      <c r="Q427" s="516"/>
      <c r="R427" s="516"/>
      <c r="S427" s="516"/>
      <c r="T427" s="516"/>
      <c r="U427" s="516"/>
      <c r="V427" s="516"/>
      <c r="W427" s="516"/>
      <c r="X427" s="516"/>
      <c r="Y427" s="516"/>
      <c r="Z427" s="516"/>
      <c r="AA427" s="516"/>
      <c r="AB427" s="516"/>
      <c r="AC427" s="516"/>
      <c r="AD427" s="516"/>
      <c r="AE427" s="516"/>
      <c r="AF427" s="516"/>
      <c r="AG427" s="516"/>
      <c r="AH427" s="516"/>
      <c r="AI427" s="516"/>
      <c r="AJ427" s="516"/>
      <c r="AK427" s="516"/>
      <c r="AL427" s="516"/>
      <c r="AM427" s="516"/>
      <c r="AN427" s="516"/>
      <c r="AO427" s="516"/>
      <c r="AP427" s="516"/>
      <c r="AQ427" s="516"/>
      <c r="AR427" s="516"/>
      <c r="AS427" s="516"/>
      <c r="AT427" s="516"/>
      <c r="AU427" s="516"/>
      <c r="AV427" s="516"/>
      <c r="AW427" s="516"/>
      <c r="AX427" s="516"/>
      <c r="AY427" s="516"/>
      <c r="AZ427" s="516"/>
      <c r="BA427" s="516"/>
      <c r="BB427" s="516"/>
      <c r="BC427" s="516"/>
      <c r="BD427" s="516"/>
      <c r="BE427" s="516"/>
      <c r="BF427" s="516"/>
      <c r="BG427" s="516"/>
      <c r="BH427" s="516"/>
    </row>
    <row r="428" spans="1:60" s="242" customFormat="1" ht="12.75" customHeight="1" x14ac:dyDescent="0.3">
      <c r="A428" s="516"/>
      <c r="B428" s="472"/>
      <c r="C428" s="473"/>
      <c r="D428" s="516"/>
      <c r="E428" s="516" t="s">
        <v>868</v>
      </c>
      <c r="F428" s="611">
        <f ca="1" xml:space="preserve"> IF( ABS( F424 + F425 - F426) &gt; CHK_TOL, 1, 0)</f>
        <v>0</v>
      </c>
      <c r="G428" s="516" t="s">
        <v>148</v>
      </c>
      <c r="H428" s="516"/>
      <c r="I428" s="516"/>
      <c r="J428" s="516"/>
      <c r="K428" s="516"/>
      <c r="L428" s="516"/>
      <c r="M428" s="516"/>
      <c r="N428" s="516"/>
      <c r="O428" s="516"/>
      <c r="P428" s="516"/>
      <c r="Q428" s="516"/>
      <c r="R428" s="516"/>
      <c r="S428" s="516"/>
      <c r="T428" s="516"/>
      <c r="U428" s="516"/>
      <c r="V428" s="516"/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516"/>
      <c r="AL428" s="516"/>
      <c r="AM428" s="516"/>
      <c r="AN428" s="516"/>
      <c r="AO428" s="516"/>
      <c r="AP428" s="516"/>
      <c r="AQ428" s="516"/>
      <c r="AR428" s="516"/>
      <c r="AS428" s="516"/>
      <c r="AT428" s="516"/>
      <c r="AU428" s="516"/>
      <c r="AV428" s="516"/>
      <c r="AW428" s="516"/>
      <c r="AX428" s="516"/>
      <c r="AY428" s="516"/>
      <c r="AZ428" s="516"/>
      <c r="BA428" s="516"/>
      <c r="BB428" s="516"/>
      <c r="BC428" s="516"/>
      <c r="BD428" s="516"/>
      <c r="BE428" s="516"/>
      <c r="BF428" s="516"/>
      <c r="BG428" s="516"/>
      <c r="BH428" s="516"/>
    </row>
    <row r="429" spans="1:60" s="242" customFormat="1" ht="12.75" customHeight="1" x14ac:dyDescent="0.3">
      <c r="A429" s="516"/>
      <c r="B429" s="472"/>
      <c r="C429" s="473"/>
      <c r="D429" s="516"/>
      <c r="E429" s="516"/>
      <c r="F429" s="521"/>
      <c r="G429" s="516"/>
      <c r="H429" s="516"/>
      <c r="I429" s="516"/>
      <c r="J429" s="516"/>
      <c r="K429" s="516"/>
      <c r="L429" s="516"/>
      <c r="M429" s="516"/>
      <c r="N429" s="516"/>
      <c r="O429" s="516"/>
      <c r="P429" s="516"/>
      <c r="Q429" s="516"/>
      <c r="R429" s="516"/>
      <c r="S429" s="516"/>
      <c r="T429" s="516"/>
      <c r="U429" s="516"/>
      <c r="V429" s="516"/>
      <c r="W429" s="516"/>
      <c r="X429" s="516"/>
      <c r="Y429" s="516"/>
      <c r="Z429" s="516"/>
      <c r="AA429" s="516"/>
      <c r="AB429" s="516"/>
      <c r="AC429" s="516"/>
      <c r="AD429" s="516"/>
      <c r="AE429" s="516"/>
      <c r="AF429" s="516"/>
      <c r="AG429" s="516"/>
      <c r="AH429" s="516"/>
      <c r="AI429" s="516"/>
      <c r="AJ429" s="516"/>
      <c r="AK429" s="516"/>
      <c r="AL429" s="516"/>
      <c r="AM429" s="516"/>
      <c r="AN429" s="516"/>
      <c r="AO429" s="516"/>
      <c r="AP429" s="516"/>
      <c r="AQ429" s="516"/>
      <c r="AR429" s="516"/>
      <c r="AS429" s="516"/>
      <c r="AT429" s="516"/>
      <c r="AU429" s="516"/>
      <c r="AV429" s="516"/>
      <c r="AW429" s="516"/>
      <c r="AX429" s="516"/>
      <c r="AY429" s="516"/>
      <c r="AZ429" s="516"/>
      <c r="BA429" s="516"/>
      <c r="BB429" s="516"/>
      <c r="BC429" s="516"/>
      <c r="BD429" s="516"/>
      <c r="BE429" s="516"/>
      <c r="BF429" s="516"/>
      <c r="BG429" s="516"/>
      <c r="BH429" s="516"/>
    </row>
    <row r="430" spans="1:60" s="242" customFormat="1" ht="12.75" customHeight="1" x14ac:dyDescent="0.3">
      <c r="A430" s="516"/>
      <c r="B430" s="472" t="s">
        <v>869</v>
      </c>
      <c r="C430" s="289"/>
      <c r="D430" s="516"/>
      <c r="E430" s="516"/>
      <c r="F430" s="516"/>
      <c r="G430" s="516"/>
      <c r="H430" s="516"/>
      <c r="I430" s="516"/>
      <c r="J430" s="516"/>
      <c r="K430" s="516"/>
      <c r="L430" s="516"/>
      <c r="M430" s="516"/>
      <c r="N430" s="516"/>
      <c r="O430" s="516"/>
      <c r="P430" s="516"/>
      <c r="Q430" s="516"/>
      <c r="R430" s="516"/>
      <c r="S430" s="516"/>
      <c r="T430" s="516"/>
      <c r="U430" s="516"/>
      <c r="V430" s="516"/>
      <c r="W430" s="516"/>
      <c r="X430" s="516"/>
      <c r="Y430" s="516"/>
      <c r="Z430" s="516"/>
      <c r="AA430" s="516"/>
      <c r="AB430" s="516"/>
      <c r="AC430" s="516"/>
      <c r="AD430" s="516"/>
      <c r="AE430" s="516"/>
      <c r="AF430" s="516"/>
      <c r="AG430" s="516"/>
      <c r="AH430" s="516"/>
      <c r="AI430" s="516"/>
      <c r="AJ430" s="516"/>
      <c r="AK430" s="516"/>
      <c r="AL430" s="516"/>
      <c r="AM430" s="516"/>
      <c r="AN430" s="516"/>
      <c r="AO430" s="516"/>
      <c r="AP430" s="516"/>
      <c r="AQ430" s="516"/>
      <c r="AR430" s="516"/>
      <c r="AS430" s="516"/>
      <c r="AT430" s="516"/>
      <c r="AU430" s="516"/>
      <c r="AV430" s="516"/>
      <c r="AW430" s="516"/>
      <c r="AX430" s="516"/>
      <c r="AY430" s="516"/>
      <c r="AZ430" s="516"/>
      <c r="BA430" s="516"/>
      <c r="BB430" s="516"/>
      <c r="BC430" s="516"/>
      <c r="BD430" s="516"/>
      <c r="BE430" s="516"/>
      <c r="BF430" s="516"/>
      <c r="BG430" s="516"/>
      <c r="BH430" s="516"/>
    </row>
    <row r="431" spans="1:60" s="242" customFormat="1" ht="12.75" customHeight="1" x14ac:dyDescent="0.3">
      <c r="A431" s="516"/>
      <c r="B431" s="472"/>
      <c r="C431" s="289"/>
      <c r="D431" s="516" t="s">
        <v>127</v>
      </c>
      <c r="E431" s="516"/>
      <c r="F431" s="516"/>
      <c r="G431" s="516"/>
      <c r="H431" s="516"/>
      <c r="I431" s="516"/>
      <c r="J431" s="516"/>
      <c r="K431" s="516"/>
      <c r="L431" s="516"/>
      <c r="M431" s="516"/>
      <c r="N431" s="516"/>
      <c r="O431" s="516"/>
      <c r="P431" s="516"/>
      <c r="Q431" s="516"/>
      <c r="R431" s="516"/>
      <c r="S431" s="516"/>
      <c r="T431" s="516"/>
      <c r="U431" s="516"/>
      <c r="V431" s="516"/>
      <c r="W431" s="516"/>
      <c r="X431" s="516"/>
      <c r="Y431" s="516"/>
      <c r="Z431" s="516"/>
      <c r="AA431" s="516"/>
      <c r="AB431" s="516"/>
      <c r="AC431" s="516"/>
      <c r="AD431" s="516"/>
      <c r="AE431" s="516"/>
      <c r="AF431" s="516"/>
      <c r="AG431" s="516"/>
      <c r="AH431" s="516"/>
      <c r="AI431" s="516"/>
      <c r="AJ431" s="516"/>
      <c r="AK431" s="516"/>
      <c r="AL431" s="516"/>
      <c r="AM431" s="516"/>
      <c r="AN431" s="516"/>
      <c r="AO431" s="516"/>
      <c r="AP431" s="516"/>
      <c r="AQ431" s="516"/>
      <c r="AR431" s="516"/>
      <c r="AS431" s="516"/>
      <c r="AT431" s="516"/>
      <c r="AU431" s="516"/>
      <c r="AV431" s="516"/>
      <c r="AW431" s="516"/>
      <c r="AX431" s="516"/>
      <c r="AY431" s="516"/>
      <c r="AZ431" s="516"/>
      <c r="BA431" s="516"/>
      <c r="BB431" s="516"/>
      <c r="BC431" s="516"/>
      <c r="BD431" s="516"/>
      <c r="BE431" s="516"/>
      <c r="BF431" s="516"/>
      <c r="BG431" s="516"/>
      <c r="BH431" s="516"/>
    </row>
    <row r="432" spans="1:60" s="242" customFormat="1" ht="12.75" customHeight="1" x14ac:dyDescent="0.3">
      <c r="A432" s="516"/>
      <c r="B432" s="472"/>
      <c r="C432" s="289"/>
      <c r="D432" s="516"/>
      <c r="E432" s="516" t="str">
        <f xml:space="preserve"> E$254</f>
        <v>Total Cash flow - Contractor, Full cycle</v>
      </c>
      <c r="F432" s="516">
        <f ca="1" xml:space="preserve"> F$254</f>
        <v>5783.0945097058884</v>
      </c>
      <c r="G432" s="516" t="str">
        <f xml:space="preserve"> G$254</f>
        <v>$ mn real</v>
      </c>
      <c r="H432" s="516"/>
      <c r="I432" s="516"/>
      <c r="J432" s="516"/>
      <c r="K432" s="516"/>
      <c r="L432" s="516"/>
      <c r="M432" s="516"/>
      <c r="N432" s="516"/>
      <c r="O432" s="516"/>
      <c r="P432" s="516"/>
      <c r="Q432" s="516"/>
      <c r="R432" s="516"/>
      <c r="S432" s="516"/>
      <c r="T432" s="516"/>
      <c r="U432" s="516"/>
      <c r="V432" s="516"/>
      <c r="W432" s="516"/>
      <c r="X432" s="516"/>
      <c r="Y432" s="516"/>
      <c r="Z432" s="516"/>
      <c r="AA432" s="516"/>
      <c r="AB432" s="516"/>
      <c r="AC432" s="516"/>
      <c r="AD432" s="516"/>
      <c r="AE432" s="516"/>
      <c r="AF432" s="516"/>
      <c r="AG432" s="516"/>
      <c r="AH432" s="516"/>
      <c r="AI432" s="516"/>
      <c r="AJ432" s="516"/>
      <c r="AK432" s="516"/>
      <c r="AL432" s="516"/>
      <c r="AM432" s="516"/>
      <c r="AN432" s="516"/>
      <c r="AO432" s="516"/>
      <c r="AP432" s="516"/>
      <c r="AQ432" s="516"/>
      <c r="AR432" s="516"/>
      <c r="AS432" s="516"/>
      <c r="AT432" s="516"/>
      <c r="AU432" s="516"/>
      <c r="AV432" s="516"/>
      <c r="AW432" s="516"/>
      <c r="AX432" s="516"/>
      <c r="AY432" s="516"/>
      <c r="AZ432" s="516"/>
      <c r="BA432" s="516"/>
      <c r="BB432" s="516"/>
      <c r="BC432" s="516"/>
      <c r="BD432" s="516"/>
      <c r="BE432" s="516"/>
      <c r="BF432" s="516"/>
      <c r="BG432" s="516"/>
      <c r="BH432" s="516"/>
    </row>
    <row r="433" spans="1:60" s="242" customFormat="1" ht="12.75" customHeight="1" x14ac:dyDescent="0.3">
      <c r="A433" s="516"/>
      <c r="B433" s="472"/>
      <c r="C433" s="473"/>
      <c r="D433" s="516"/>
      <c r="E433" s="516" t="str">
        <f xml:space="preserve"> E$240</f>
        <v>Total Govt. revenue  - pre EMV test, Full cycle</v>
      </c>
      <c r="F433" s="516">
        <f ca="1" xml:space="preserve"> F$240</f>
        <v>7147.9744010567256</v>
      </c>
      <c r="G433" s="516" t="str">
        <f xml:space="preserve"> G$240</f>
        <v>$ mn real</v>
      </c>
      <c r="H433" s="516"/>
      <c r="I433" s="516"/>
      <c r="J433" s="516"/>
      <c r="K433" s="516"/>
      <c r="L433" s="516"/>
      <c r="M433" s="516"/>
      <c r="N433" s="516"/>
      <c r="O433" s="516"/>
      <c r="P433" s="516"/>
      <c r="Q433" s="516"/>
      <c r="R433" s="516"/>
      <c r="S433" s="516"/>
      <c r="T433" s="516"/>
      <c r="U433" s="516"/>
      <c r="V433" s="516"/>
      <c r="W433" s="516"/>
      <c r="X433" s="516"/>
      <c r="Y433" s="516"/>
      <c r="Z433" s="516"/>
      <c r="AA433" s="516"/>
      <c r="AB433" s="516"/>
      <c r="AC433" s="516"/>
      <c r="AD433" s="516"/>
      <c r="AE433" s="516"/>
      <c r="AF433" s="516"/>
      <c r="AG433" s="516"/>
      <c r="AH433" s="516"/>
      <c r="AI433" s="516"/>
      <c r="AJ433" s="516"/>
      <c r="AK433" s="516"/>
      <c r="AL433" s="516"/>
      <c r="AM433" s="516"/>
      <c r="AN433" s="516"/>
      <c r="AO433" s="516"/>
      <c r="AP433" s="516"/>
      <c r="AQ433" s="516"/>
      <c r="AR433" s="516"/>
      <c r="AS433" s="516"/>
      <c r="AT433" s="516"/>
      <c r="AU433" s="516"/>
      <c r="AV433" s="516"/>
      <c r="AW433" s="516"/>
      <c r="AX433" s="516"/>
      <c r="AY433" s="516"/>
      <c r="AZ433" s="516"/>
      <c r="BA433" s="516"/>
      <c r="BB433" s="516"/>
      <c r="BC433" s="516"/>
      <c r="BD433" s="516"/>
      <c r="BE433" s="516"/>
      <c r="BF433" s="516"/>
      <c r="BG433" s="516"/>
      <c r="BH433" s="516"/>
    </row>
    <row r="434" spans="1:60" s="242" customFormat="1" ht="12.75" customHeight="1" x14ac:dyDescent="0.3">
      <c r="A434" s="516"/>
      <c r="B434" s="472"/>
      <c r="C434" s="473"/>
      <c r="D434" s="516"/>
      <c r="E434" s="516" t="str">
        <f xml:space="preserve"> E$268</f>
        <v>Total Project cash flows inc. DF, Full cycle</v>
      </c>
      <c r="F434" s="516">
        <f xml:space="preserve"> F$268</f>
        <v>12931.068910762611</v>
      </c>
      <c r="G434" s="516" t="str">
        <f xml:space="preserve"> G$268</f>
        <v>$ mn real</v>
      </c>
      <c r="H434" s="516"/>
      <c r="I434" s="516"/>
      <c r="J434" s="516"/>
      <c r="K434" s="516"/>
      <c r="L434" s="516"/>
      <c r="M434" s="516"/>
      <c r="N434" s="516"/>
      <c r="O434" s="516"/>
      <c r="P434" s="516"/>
      <c r="Q434" s="516"/>
      <c r="R434" s="516"/>
      <c r="S434" s="516"/>
      <c r="T434" s="516"/>
      <c r="U434" s="516"/>
      <c r="V434" s="516"/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516"/>
      <c r="AH434" s="516"/>
      <c r="AI434" s="516"/>
      <c r="AJ434" s="516"/>
      <c r="AK434" s="516"/>
      <c r="AL434" s="516"/>
      <c r="AM434" s="516"/>
      <c r="AN434" s="516"/>
      <c r="AO434" s="516"/>
      <c r="AP434" s="516"/>
      <c r="AQ434" s="516"/>
      <c r="AR434" s="516"/>
      <c r="AS434" s="516"/>
      <c r="AT434" s="516"/>
      <c r="AU434" s="516"/>
      <c r="AV434" s="516"/>
      <c r="AW434" s="516"/>
      <c r="AX434" s="516"/>
      <c r="AY434" s="516"/>
      <c r="AZ434" s="516"/>
      <c r="BA434" s="516"/>
      <c r="BB434" s="516"/>
      <c r="BC434" s="516"/>
      <c r="BD434" s="516"/>
      <c r="BE434" s="516"/>
      <c r="BF434" s="516"/>
      <c r="BG434" s="516"/>
      <c r="BH434" s="516"/>
    </row>
    <row r="435" spans="1:60" s="242" customFormat="1" ht="12.75" customHeight="1" x14ac:dyDescent="0.3">
      <c r="A435" s="516"/>
      <c r="B435" s="472"/>
      <c r="C435" s="473"/>
      <c r="D435" s="516"/>
      <c r="E435" s="516" t="str">
        <f>B430 &amp; ", " &amp; D431</f>
        <v>Government share inc. SOC real, Full cycle</v>
      </c>
      <c r="F435" s="521">
        <f ca="1" xml:space="preserve"> F433 / F434</f>
        <v>0.55277521528846085</v>
      </c>
      <c r="G435" s="516" t="s">
        <v>82</v>
      </c>
      <c r="H435" s="516"/>
      <c r="I435" s="516"/>
      <c r="J435" s="516"/>
      <c r="K435" s="516"/>
      <c r="L435" s="516"/>
      <c r="M435" s="516"/>
      <c r="N435" s="516"/>
      <c r="O435" s="516"/>
      <c r="P435" s="516"/>
      <c r="Q435" s="516"/>
      <c r="R435" s="516"/>
      <c r="S435" s="516"/>
      <c r="T435" s="516"/>
      <c r="U435" s="516"/>
      <c r="V435" s="516"/>
      <c r="W435" s="516"/>
      <c r="X435" s="516"/>
      <c r="Y435" s="516"/>
      <c r="Z435" s="516"/>
      <c r="AA435" s="516"/>
      <c r="AB435" s="516"/>
      <c r="AC435" s="516"/>
      <c r="AD435" s="516"/>
      <c r="AE435" s="516"/>
      <c r="AF435" s="516"/>
      <c r="AG435" s="516"/>
      <c r="AH435" s="516"/>
      <c r="AI435" s="516"/>
      <c r="AJ435" s="516"/>
      <c r="AK435" s="516"/>
      <c r="AL435" s="516"/>
      <c r="AM435" s="516"/>
      <c r="AN435" s="516"/>
      <c r="AO435" s="516"/>
      <c r="AP435" s="516"/>
      <c r="AQ435" s="516"/>
      <c r="AR435" s="516"/>
      <c r="AS435" s="516"/>
      <c r="AT435" s="516"/>
      <c r="AU435" s="516"/>
      <c r="AV435" s="516"/>
      <c r="AW435" s="516"/>
      <c r="AX435" s="516"/>
      <c r="AY435" s="516"/>
      <c r="AZ435" s="516"/>
      <c r="BA435" s="516"/>
      <c r="BB435" s="516"/>
      <c r="BC435" s="516"/>
      <c r="BD435" s="516"/>
      <c r="BE435" s="516"/>
      <c r="BF435" s="516"/>
      <c r="BG435" s="516"/>
      <c r="BH435" s="516"/>
    </row>
    <row r="436" spans="1:60" s="242" customFormat="1" ht="12.75" customHeight="1" x14ac:dyDescent="0.3">
      <c r="A436" s="516"/>
      <c r="B436" s="472"/>
      <c r="C436" s="473"/>
      <c r="D436" s="516"/>
      <c r="E436" s="516" t="s">
        <v>870</v>
      </c>
      <c r="F436" s="611">
        <f ca="1" xml:space="preserve"> IF( ABS( F432 + F433 - F434) &gt; CHK_TOL, 1, 0)</f>
        <v>0</v>
      </c>
      <c r="G436" s="516" t="s">
        <v>148</v>
      </c>
      <c r="H436" s="516"/>
      <c r="I436" s="516"/>
      <c r="J436" s="516"/>
      <c r="K436" s="516"/>
      <c r="L436" s="516"/>
      <c r="M436" s="516"/>
      <c r="N436" s="516"/>
      <c r="O436" s="516"/>
      <c r="P436" s="516"/>
      <c r="Q436" s="516"/>
      <c r="R436" s="516"/>
      <c r="S436" s="516"/>
      <c r="T436" s="516"/>
      <c r="U436" s="516"/>
      <c r="V436" s="516"/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516"/>
      <c r="AH436" s="516"/>
      <c r="AI436" s="516"/>
      <c r="AJ436" s="516"/>
      <c r="AK436" s="516"/>
      <c r="AL436" s="516"/>
      <c r="AM436" s="516"/>
      <c r="AN436" s="516"/>
      <c r="AO436" s="516"/>
      <c r="AP436" s="516"/>
      <c r="AQ436" s="516"/>
      <c r="AR436" s="516"/>
      <c r="AS436" s="516"/>
      <c r="AT436" s="516"/>
      <c r="AU436" s="516"/>
      <c r="AV436" s="516"/>
      <c r="AW436" s="516"/>
      <c r="AX436" s="516"/>
      <c r="AY436" s="516"/>
      <c r="AZ436" s="516"/>
      <c r="BA436" s="516"/>
      <c r="BB436" s="516"/>
      <c r="BC436" s="516"/>
      <c r="BD436" s="516"/>
      <c r="BE436" s="516"/>
      <c r="BF436" s="516"/>
      <c r="BG436" s="516"/>
      <c r="BH436" s="516"/>
    </row>
    <row r="437" spans="1:60" s="242" customFormat="1" ht="12.75" customHeight="1" x14ac:dyDescent="0.3">
      <c r="A437" s="516"/>
      <c r="B437" s="472"/>
      <c r="C437" s="473"/>
      <c r="D437" s="516"/>
      <c r="E437" s="516"/>
      <c r="F437" s="516"/>
      <c r="G437" s="516"/>
      <c r="H437" s="516"/>
      <c r="I437" s="516"/>
      <c r="J437" s="516"/>
      <c r="K437" s="516"/>
      <c r="L437" s="516"/>
      <c r="M437" s="516"/>
      <c r="N437" s="516"/>
      <c r="O437" s="516"/>
      <c r="P437" s="516"/>
      <c r="Q437" s="516"/>
      <c r="R437" s="516"/>
      <c r="S437" s="516"/>
      <c r="T437" s="516"/>
      <c r="U437" s="516"/>
      <c r="V437" s="516"/>
      <c r="W437" s="516"/>
      <c r="X437" s="516"/>
      <c r="Y437" s="516"/>
      <c r="Z437" s="516"/>
      <c r="AA437" s="516"/>
      <c r="AB437" s="516"/>
      <c r="AC437" s="516"/>
      <c r="AD437" s="516"/>
      <c r="AE437" s="516"/>
      <c r="AF437" s="516"/>
      <c r="AG437" s="516"/>
      <c r="AH437" s="516"/>
      <c r="AI437" s="516"/>
      <c r="AJ437" s="516"/>
      <c r="AK437" s="516"/>
      <c r="AL437" s="516"/>
      <c r="AM437" s="516"/>
      <c r="AN437" s="516"/>
      <c r="AO437" s="516"/>
      <c r="AP437" s="516"/>
      <c r="AQ437" s="516"/>
      <c r="AR437" s="516"/>
      <c r="AS437" s="516"/>
      <c r="AT437" s="516"/>
      <c r="AU437" s="516"/>
      <c r="AV437" s="516"/>
      <c r="AW437" s="516"/>
      <c r="AX437" s="516"/>
      <c r="AY437" s="516"/>
      <c r="AZ437" s="516"/>
      <c r="BA437" s="516"/>
      <c r="BB437" s="516"/>
      <c r="BC437" s="516"/>
      <c r="BD437" s="516"/>
      <c r="BE437" s="516"/>
      <c r="BF437" s="516"/>
      <c r="BG437" s="516"/>
      <c r="BH437" s="516"/>
    </row>
    <row r="438" spans="1:60" s="242" customFormat="1" ht="12.75" customHeight="1" x14ac:dyDescent="0.3">
      <c r="A438" s="516"/>
      <c r="B438" s="472"/>
      <c r="C438" s="289"/>
      <c r="D438" s="516" t="s">
        <v>128</v>
      </c>
      <c r="E438" s="516"/>
      <c r="F438" s="516"/>
      <c r="G438" s="516"/>
      <c r="H438" s="516"/>
      <c r="I438" s="516"/>
      <c r="J438" s="516"/>
      <c r="K438" s="516"/>
      <c r="L438" s="516"/>
      <c r="M438" s="516"/>
      <c r="N438" s="516"/>
      <c r="O438" s="516"/>
      <c r="P438" s="516"/>
      <c r="Q438" s="516"/>
      <c r="R438" s="516"/>
      <c r="S438" s="516"/>
      <c r="T438" s="516"/>
      <c r="U438" s="516"/>
      <c r="V438" s="516"/>
      <c r="W438" s="516"/>
      <c r="X438" s="516"/>
      <c r="Y438" s="516"/>
      <c r="Z438" s="516"/>
      <c r="AA438" s="516"/>
      <c r="AB438" s="516"/>
      <c r="AC438" s="516"/>
      <c r="AD438" s="516"/>
      <c r="AE438" s="516"/>
      <c r="AF438" s="516"/>
      <c r="AG438" s="516"/>
      <c r="AH438" s="516"/>
      <c r="AI438" s="516"/>
      <c r="AJ438" s="516"/>
      <c r="AK438" s="516"/>
      <c r="AL438" s="516"/>
      <c r="AM438" s="516"/>
      <c r="AN438" s="516"/>
      <c r="AO438" s="516"/>
      <c r="AP438" s="516"/>
      <c r="AQ438" s="516"/>
      <c r="AR438" s="516"/>
      <c r="AS438" s="516"/>
      <c r="AT438" s="516"/>
      <c r="AU438" s="516"/>
      <c r="AV438" s="516"/>
      <c r="AW438" s="516"/>
      <c r="AX438" s="516"/>
      <c r="AY438" s="516"/>
      <c r="AZ438" s="516"/>
      <c r="BA438" s="516"/>
      <c r="BB438" s="516"/>
      <c r="BC438" s="516"/>
      <c r="BD438" s="516"/>
      <c r="BE438" s="516"/>
      <c r="BF438" s="516"/>
      <c r="BG438" s="516"/>
      <c r="BH438" s="516"/>
    </row>
    <row r="439" spans="1:60" s="242" customFormat="1" ht="12.75" customHeight="1" x14ac:dyDescent="0.3">
      <c r="A439" s="516"/>
      <c r="B439" s="472"/>
      <c r="C439" s="289"/>
      <c r="D439" s="516"/>
      <c r="E439" s="516" t="str">
        <f xml:space="preserve"> E$261</f>
        <v>Total Cash flow - Contractor, FID Forward</v>
      </c>
      <c r="F439" s="516">
        <f ca="1" xml:space="preserve"> F$261</f>
        <v>5984.1054387004096</v>
      </c>
      <c r="G439" s="516" t="str">
        <f xml:space="preserve"> G$261</f>
        <v>$ mn real</v>
      </c>
      <c r="H439" s="516"/>
      <c r="I439" s="516"/>
      <c r="J439" s="516"/>
      <c r="K439" s="516"/>
      <c r="L439" s="516"/>
      <c r="M439" s="516"/>
      <c r="N439" s="516"/>
      <c r="O439" s="516"/>
      <c r="P439" s="516"/>
      <c r="Q439" s="516"/>
      <c r="R439" s="516"/>
      <c r="S439" s="516"/>
      <c r="T439" s="516"/>
      <c r="U439" s="516"/>
      <c r="V439" s="516"/>
      <c r="W439" s="516"/>
      <c r="X439" s="516"/>
      <c r="Y439" s="516"/>
      <c r="Z439" s="516"/>
      <c r="AA439" s="516"/>
      <c r="AB439" s="516"/>
      <c r="AC439" s="516"/>
      <c r="AD439" s="516"/>
      <c r="AE439" s="516"/>
      <c r="AF439" s="516"/>
      <c r="AG439" s="516"/>
      <c r="AH439" s="516"/>
      <c r="AI439" s="516"/>
      <c r="AJ439" s="516"/>
      <c r="AK439" s="516"/>
      <c r="AL439" s="516"/>
      <c r="AM439" s="516"/>
      <c r="AN439" s="516"/>
      <c r="AO439" s="516"/>
      <c r="AP439" s="516"/>
      <c r="AQ439" s="516"/>
      <c r="AR439" s="516"/>
      <c r="AS439" s="516"/>
      <c r="AT439" s="516"/>
      <c r="AU439" s="516"/>
      <c r="AV439" s="516"/>
      <c r="AW439" s="516"/>
      <c r="AX439" s="516"/>
      <c r="AY439" s="516"/>
      <c r="AZ439" s="516"/>
      <c r="BA439" s="516"/>
      <c r="BB439" s="516"/>
      <c r="BC439" s="516"/>
      <c r="BD439" s="516"/>
      <c r="BE439" s="516"/>
      <c r="BF439" s="516"/>
      <c r="BG439" s="516"/>
      <c r="BH439" s="516"/>
    </row>
    <row r="440" spans="1:60" s="242" customFormat="1" ht="12.75" customHeight="1" x14ac:dyDescent="0.3">
      <c r="A440" s="516"/>
      <c r="B440" s="472"/>
      <c r="C440" s="473"/>
      <c r="D440" s="516"/>
      <c r="E440" s="516" t="str">
        <f xml:space="preserve"> E$247</f>
        <v>Total Govt. revenue  - pre EMV test, FID Forward</v>
      </c>
      <c r="F440" s="516">
        <f ca="1" xml:space="preserve"> F$247</f>
        <v>7146.9634720622034</v>
      </c>
      <c r="G440" s="516" t="str">
        <f xml:space="preserve"> G$247</f>
        <v>$ mn real</v>
      </c>
      <c r="H440" s="516"/>
      <c r="I440" s="516"/>
      <c r="J440" s="516"/>
      <c r="K440" s="516"/>
      <c r="L440" s="516"/>
      <c r="M440" s="516"/>
      <c r="N440" s="516"/>
      <c r="O440" s="516"/>
      <c r="P440" s="516"/>
      <c r="Q440" s="516"/>
      <c r="R440" s="516"/>
      <c r="S440" s="516"/>
      <c r="T440" s="516"/>
      <c r="U440" s="516"/>
      <c r="V440" s="516"/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516"/>
      <c r="AL440" s="516"/>
      <c r="AM440" s="516"/>
      <c r="AN440" s="516"/>
      <c r="AO440" s="516"/>
      <c r="AP440" s="516"/>
      <c r="AQ440" s="516"/>
      <c r="AR440" s="516"/>
      <c r="AS440" s="516"/>
      <c r="AT440" s="516"/>
      <c r="AU440" s="516"/>
      <c r="AV440" s="516"/>
      <c r="AW440" s="516"/>
      <c r="AX440" s="516"/>
      <c r="AY440" s="516"/>
      <c r="AZ440" s="516"/>
      <c r="BA440" s="516"/>
      <c r="BB440" s="516"/>
      <c r="BC440" s="516"/>
      <c r="BD440" s="516"/>
      <c r="BE440" s="516"/>
      <c r="BF440" s="516"/>
      <c r="BG440" s="516"/>
      <c r="BH440" s="516"/>
    </row>
    <row r="441" spans="1:60" s="242" customFormat="1" ht="12.75" customHeight="1" x14ac:dyDescent="0.3">
      <c r="A441" s="516"/>
      <c r="B441" s="472"/>
      <c r="C441" s="473"/>
      <c r="D441" s="516"/>
      <c r="E441" s="516" t="str">
        <f xml:space="preserve"> E$275</f>
        <v>Total Project cash flows inc. DF, FID Forward</v>
      </c>
      <c r="F441" s="516">
        <f xml:space="preserve"> F$275</f>
        <v>13131.068910762611</v>
      </c>
      <c r="G441" s="516" t="str">
        <f xml:space="preserve"> G$275</f>
        <v>$ mn real</v>
      </c>
      <c r="H441" s="516"/>
      <c r="I441" s="516"/>
      <c r="J441" s="516"/>
      <c r="K441" s="516"/>
      <c r="L441" s="516"/>
      <c r="M441" s="516"/>
      <c r="N441" s="516"/>
      <c r="O441" s="516"/>
      <c r="P441" s="516"/>
      <c r="Q441" s="516"/>
      <c r="R441" s="516"/>
      <c r="S441" s="516"/>
      <c r="T441" s="516"/>
      <c r="U441" s="516"/>
      <c r="V441" s="516"/>
      <c r="W441" s="516"/>
      <c r="X441" s="516"/>
      <c r="Y441" s="516"/>
      <c r="Z441" s="516"/>
      <c r="AA441" s="516"/>
      <c r="AB441" s="516"/>
      <c r="AC441" s="516"/>
      <c r="AD441" s="516"/>
      <c r="AE441" s="516"/>
      <c r="AF441" s="516"/>
      <c r="AG441" s="516"/>
      <c r="AH441" s="516"/>
      <c r="AI441" s="516"/>
      <c r="AJ441" s="516"/>
      <c r="AK441" s="516"/>
      <c r="AL441" s="516"/>
      <c r="AM441" s="516"/>
      <c r="AN441" s="516"/>
      <c r="AO441" s="516"/>
      <c r="AP441" s="516"/>
      <c r="AQ441" s="516"/>
      <c r="AR441" s="516"/>
      <c r="AS441" s="516"/>
      <c r="AT441" s="516"/>
      <c r="AU441" s="516"/>
      <c r="AV441" s="516"/>
      <c r="AW441" s="516"/>
      <c r="AX441" s="516"/>
      <c r="AY441" s="516"/>
      <c r="AZ441" s="516"/>
      <c r="BA441" s="516"/>
      <c r="BB441" s="516"/>
      <c r="BC441" s="516"/>
      <c r="BD441" s="516"/>
      <c r="BE441" s="516"/>
      <c r="BF441" s="516"/>
      <c r="BG441" s="516"/>
      <c r="BH441" s="516"/>
    </row>
    <row r="442" spans="1:60" s="242" customFormat="1" ht="12.75" customHeight="1" x14ac:dyDescent="0.3">
      <c r="A442" s="516"/>
      <c r="B442" s="472"/>
      <c r="C442" s="473"/>
      <c r="D442" s="516"/>
      <c r="E442" s="516" t="str">
        <f>B430 &amp; ", " &amp; D438</f>
        <v>Government share inc. SOC real, FID Forward</v>
      </c>
      <c r="F442" s="521">
        <f ca="1" xml:space="preserve"> F440 / F441</f>
        <v>0.54427887939909758</v>
      </c>
      <c r="G442" s="516" t="s">
        <v>82</v>
      </c>
      <c r="H442" s="516"/>
      <c r="I442" s="516"/>
      <c r="J442" s="516"/>
      <c r="K442" s="516"/>
      <c r="L442" s="516"/>
      <c r="M442" s="516"/>
      <c r="N442" s="516"/>
      <c r="O442" s="516"/>
      <c r="P442" s="516"/>
      <c r="Q442" s="516"/>
      <c r="R442" s="516"/>
      <c r="S442" s="516"/>
      <c r="T442" s="516"/>
      <c r="U442" s="516"/>
      <c r="V442" s="516"/>
      <c r="W442" s="516"/>
      <c r="X442" s="516"/>
      <c r="Y442" s="516"/>
      <c r="Z442" s="516"/>
      <c r="AA442" s="516"/>
      <c r="AB442" s="516"/>
      <c r="AC442" s="516"/>
      <c r="AD442" s="516"/>
      <c r="AE442" s="516"/>
      <c r="AF442" s="516"/>
      <c r="AG442" s="516"/>
      <c r="AH442" s="516"/>
      <c r="AI442" s="516"/>
      <c r="AJ442" s="516"/>
      <c r="AK442" s="516"/>
      <c r="AL442" s="516"/>
      <c r="AM442" s="516"/>
      <c r="AN442" s="516"/>
      <c r="AO442" s="516"/>
      <c r="AP442" s="516"/>
      <c r="AQ442" s="516"/>
      <c r="AR442" s="516"/>
      <c r="AS442" s="516"/>
      <c r="AT442" s="516"/>
      <c r="AU442" s="516"/>
      <c r="AV442" s="516"/>
      <c r="AW442" s="516"/>
      <c r="AX442" s="516"/>
      <c r="AY442" s="516"/>
      <c r="AZ442" s="516"/>
      <c r="BA442" s="516"/>
      <c r="BB442" s="516"/>
      <c r="BC442" s="516"/>
      <c r="BD442" s="516"/>
      <c r="BE442" s="516"/>
      <c r="BF442" s="516"/>
      <c r="BG442" s="516"/>
      <c r="BH442" s="516"/>
    </row>
    <row r="443" spans="1:60" s="242" customFormat="1" ht="12.75" customHeight="1" x14ac:dyDescent="0.3">
      <c r="A443" s="516"/>
      <c r="B443" s="472"/>
      <c r="C443" s="473"/>
      <c r="D443" s="516"/>
      <c r="E443" s="516" t="s">
        <v>871</v>
      </c>
      <c r="F443" s="611">
        <f ca="1" xml:space="preserve"> IF( ABS( F439 + F440 - F441) &gt; CHK_TOL, 1, 0)</f>
        <v>0</v>
      </c>
      <c r="G443" s="516" t="s">
        <v>148</v>
      </c>
      <c r="H443" s="516"/>
      <c r="I443" s="516"/>
      <c r="J443" s="516"/>
      <c r="K443" s="516"/>
      <c r="L443" s="516"/>
      <c r="M443" s="516"/>
      <c r="N443" s="516"/>
      <c r="O443" s="516"/>
      <c r="P443" s="516"/>
      <c r="Q443" s="516"/>
      <c r="R443" s="516"/>
      <c r="S443" s="516"/>
      <c r="T443" s="516"/>
      <c r="U443" s="516"/>
      <c r="V443" s="516"/>
      <c r="W443" s="516"/>
      <c r="X443" s="516"/>
      <c r="Y443" s="516"/>
      <c r="Z443" s="516"/>
      <c r="AA443" s="516"/>
      <c r="AB443" s="516"/>
      <c r="AC443" s="516"/>
      <c r="AD443" s="516"/>
      <c r="AE443" s="516"/>
      <c r="AF443" s="516"/>
      <c r="AG443" s="516"/>
      <c r="AH443" s="516"/>
      <c r="AI443" s="516"/>
      <c r="AJ443" s="516"/>
      <c r="AK443" s="516"/>
      <c r="AL443" s="516"/>
      <c r="AM443" s="516"/>
      <c r="AN443" s="516"/>
      <c r="AO443" s="516"/>
      <c r="AP443" s="516"/>
      <c r="AQ443" s="516"/>
      <c r="AR443" s="516"/>
      <c r="AS443" s="516"/>
      <c r="AT443" s="516"/>
      <c r="AU443" s="516"/>
      <c r="AV443" s="516"/>
      <c r="AW443" s="516"/>
      <c r="AX443" s="516"/>
      <c r="AY443" s="516"/>
      <c r="AZ443" s="516"/>
      <c r="BA443" s="516"/>
      <c r="BB443" s="516"/>
      <c r="BC443" s="516"/>
      <c r="BD443" s="516"/>
      <c r="BE443" s="516"/>
      <c r="BF443" s="516"/>
      <c r="BG443" s="516"/>
      <c r="BH443" s="516"/>
    </row>
    <row r="444" spans="1:60" s="242" customFormat="1" ht="12.75" customHeight="1" x14ac:dyDescent="0.3">
      <c r="A444" s="516"/>
      <c r="B444" s="472"/>
      <c r="C444" s="473"/>
      <c r="D444" s="516"/>
      <c r="E444" s="516"/>
      <c r="F444" s="516"/>
      <c r="G444" s="516"/>
      <c r="H444" s="516"/>
      <c r="I444" s="516"/>
      <c r="J444" s="516"/>
      <c r="K444" s="516"/>
      <c r="L444" s="516"/>
      <c r="M444" s="516"/>
      <c r="N444" s="516"/>
      <c r="O444" s="516"/>
      <c r="P444" s="516"/>
      <c r="Q444" s="516"/>
      <c r="R444" s="516"/>
      <c r="S444" s="516"/>
      <c r="T444" s="516"/>
      <c r="U444" s="516"/>
      <c r="V444" s="516"/>
      <c r="W444" s="516"/>
      <c r="X444" s="516"/>
      <c r="Y444" s="516"/>
      <c r="Z444" s="516"/>
      <c r="AA444" s="516"/>
      <c r="AB444" s="516"/>
      <c r="AC444" s="516"/>
      <c r="AD444" s="516"/>
      <c r="AE444" s="516"/>
      <c r="AF444" s="516"/>
      <c r="AG444" s="516"/>
      <c r="AH444" s="516"/>
      <c r="AI444" s="516"/>
      <c r="AJ444" s="516"/>
      <c r="AK444" s="516"/>
      <c r="AL444" s="516"/>
      <c r="AM444" s="516"/>
      <c r="AN444" s="516"/>
      <c r="AO444" s="516"/>
      <c r="AP444" s="516"/>
      <c r="AQ444" s="516"/>
      <c r="AR444" s="516"/>
      <c r="AS444" s="516"/>
      <c r="AT444" s="516"/>
      <c r="AU444" s="516"/>
      <c r="AV444" s="516"/>
      <c r="AW444" s="516"/>
      <c r="AX444" s="516"/>
      <c r="AY444" s="516"/>
      <c r="AZ444" s="516"/>
      <c r="BA444" s="516"/>
      <c r="BB444" s="516"/>
      <c r="BC444" s="516"/>
      <c r="BD444" s="516"/>
      <c r="BE444" s="516"/>
      <c r="BF444" s="516"/>
      <c r="BG444" s="516"/>
      <c r="BH444" s="516"/>
    </row>
    <row r="445" spans="1:60" s="242" customFormat="1" ht="12.75" customHeight="1" x14ac:dyDescent="0.3">
      <c r="A445" s="516"/>
      <c r="B445" s="472" t="str">
        <f xml:space="preserve"> "Government share inc. SOC" &amp; DISC_LAB</f>
        <v>Government share inc. SOC NPV 10.00</v>
      </c>
      <c r="C445" s="289"/>
      <c r="D445" s="516"/>
      <c r="E445" s="516"/>
      <c r="F445" s="516"/>
      <c r="G445" s="516"/>
      <c r="H445" s="516"/>
      <c r="I445" s="516"/>
      <c r="J445" s="516"/>
      <c r="K445" s="516"/>
      <c r="L445" s="516"/>
      <c r="M445" s="516"/>
      <c r="N445" s="516"/>
      <c r="O445" s="516"/>
      <c r="P445" s="516"/>
      <c r="Q445" s="516"/>
      <c r="R445" s="516"/>
      <c r="S445" s="516"/>
      <c r="T445" s="516"/>
      <c r="U445" s="516"/>
      <c r="V445" s="516"/>
      <c r="W445" s="516"/>
      <c r="X445" s="516"/>
      <c r="Y445" s="516"/>
      <c r="Z445" s="516"/>
      <c r="AA445" s="516"/>
      <c r="AB445" s="516"/>
      <c r="AC445" s="516"/>
      <c r="AD445" s="516"/>
      <c r="AE445" s="516"/>
      <c r="AF445" s="516"/>
      <c r="AG445" s="516"/>
      <c r="AH445" s="516"/>
      <c r="AI445" s="516"/>
      <c r="AJ445" s="516"/>
      <c r="AK445" s="516"/>
      <c r="AL445" s="516"/>
      <c r="AM445" s="516"/>
      <c r="AN445" s="516"/>
      <c r="AO445" s="516"/>
      <c r="AP445" s="516"/>
      <c r="AQ445" s="516"/>
      <c r="AR445" s="516"/>
      <c r="AS445" s="516"/>
      <c r="AT445" s="516"/>
      <c r="AU445" s="516"/>
      <c r="AV445" s="516"/>
      <c r="AW445" s="516"/>
      <c r="AX445" s="516"/>
      <c r="AY445" s="516"/>
      <c r="AZ445" s="516"/>
      <c r="BA445" s="516"/>
      <c r="BB445" s="516"/>
      <c r="BC445" s="516"/>
      <c r="BD445" s="516"/>
      <c r="BE445" s="516"/>
      <c r="BF445" s="516"/>
      <c r="BG445" s="516"/>
      <c r="BH445" s="516"/>
    </row>
    <row r="446" spans="1:60" s="242" customFormat="1" ht="12.75" customHeight="1" x14ac:dyDescent="0.3">
      <c r="A446" s="516"/>
      <c r="B446" s="472"/>
      <c r="C446" s="289"/>
      <c r="D446" s="516" t="s">
        <v>127</v>
      </c>
      <c r="E446" s="516"/>
      <c r="F446" s="516"/>
      <c r="G446" s="516"/>
      <c r="H446" s="516"/>
      <c r="I446" s="516"/>
      <c r="J446" s="516"/>
      <c r="K446" s="516"/>
      <c r="L446" s="516"/>
      <c r="M446" s="516"/>
      <c r="N446" s="516"/>
      <c r="O446" s="516"/>
      <c r="P446" s="516"/>
      <c r="Q446" s="516"/>
      <c r="R446" s="516"/>
      <c r="S446" s="516"/>
      <c r="T446" s="516"/>
      <c r="U446" s="516"/>
      <c r="V446" s="516"/>
      <c r="W446" s="516"/>
      <c r="X446" s="516"/>
      <c r="Y446" s="516"/>
      <c r="Z446" s="516"/>
      <c r="AA446" s="516"/>
      <c r="AB446" s="516"/>
      <c r="AC446" s="516"/>
      <c r="AD446" s="516"/>
      <c r="AE446" s="516"/>
      <c r="AF446" s="516"/>
      <c r="AG446" s="516"/>
      <c r="AH446" s="516"/>
      <c r="AI446" s="516"/>
      <c r="AJ446" s="516"/>
      <c r="AK446" s="516"/>
      <c r="AL446" s="516"/>
      <c r="AM446" s="516"/>
      <c r="AN446" s="516"/>
      <c r="AO446" s="516"/>
      <c r="AP446" s="516"/>
      <c r="AQ446" s="516"/>
      <c r="AR446" s="516"/>
      <c r="AS446" s="516"/>
      <c r="AT446" s="516"/>
      <c r="AU446" s="516"/>
      <c r="AV446" s="516"/>
      <c r="AW446" s="516"/>
      <c r="AX446" s="516"/>
      <c r="AY446" s="516"/>
      <c r="AZ446" s="516"/>
      <c r="BA446" s="516"/>
      <c r="BB446" s="516"/>
      <c r="BC446" s="516"/>
      <c r="BD446" s="516"/>
      <c r="BE446" s="516"/>
      <c r="BF446" s="516"/>
      <c r="BG446" s="516"/>
      <c r="BH446" s="516"/>
    </row>
    <row r="447" spans="1:60" s="242" customFormat="1" ht="12.75" customHeight="1" x14ac:dyDescent="0.3">
      <c r="A447" s="516"/>
      <c r="B447" s="472"/>
      <c r="C447" s="289"/>
      <c r="D447" s="516"/>
      <c r="E447" s="516" t="str">
        <f xml:space="preserve"> E$312</f>
        <v>Total Cash flow - Contractor NPV 10.00, Full cycle</v>
      </c>
      <c r="F447" s="516">
        <f ca="1" xml:space="preserve"> F$312</f>
        <v>309.57156107154907</v>
      </c>
      <c r="G447" s="516" t="str">
        <f xml:space="preserve"> G$312</f>
        <v>$ mn NPV 10.00</v>
      </c>
      <c r="H447" s="516"/>
      <c r="I447" s="516"/>
      <c r="J447" s="516"/>
      <c r="K447" s="516"/>
      <c r="L447" s="516"/>
      <c r="M447" s="516"/>
      <c r="N447" s="516"/>
      <c r="O447" s="516"/>
      <c r="P447" s="516"/>
      <c r="Q447" s="516"/>
      <c r="R447" s="516"/>
      <c r="S447" s="516"/>
      <c r="T447" s="516"/>
      <c r="U447" s="516"/>
      <c r="V447" s="516"/>
      <c r="W447" s="516"/>
      <c r="X447" s="516"/>
      <c r="Y447" s="516"/>
      <c r="Z447" s="516"/>
      <c r="AA447" s="516"/>
      <c r="AB447" s="516"/>
      <c r="AC447" s="516"/>
      <c r="AD447" s="516"/>
      <c r="AE447" s="516"/>
      <c r="AF447" s="516"/>
      <c r="AG447" s="516"/>
      <c r="AH447" s="516"/>
      <c r="AI447" s="516"/>
      <c r="AJ447" s="516"/>
      <c r="AK447" s="516"/>
      <c r="AL447" s="516"/>
      <c r="AM447" s="516"/>
      <c r="AN447" s="516"/>
      <c r="AO447" s="516"/>
      <c r="AP447" s="516"/>
      <c r="AQ447" s="516"/>
      <c r="AR447" s="516"/>
      <c r="AS447" s="516"/>
      <c r="AT447" s="516"/>
      <c r="AU447" s="516"/>
      <c r="AV447" s="516"/>
      <c r="AW447" s="516"/>
      <c r="AX447" s="516"/>
      <c r="AY447" s="516"/>
      <c r="AZ447" s="516"/>
      <c r="BA447" s="516"/>
      <c r="BB447" s="516"/>
      <c r="BC447" s="516"/>
      <c r="BD447" s="516"/>
      <c r="BE447" s="516"/>
      <c r="BF447" s="516"/>
      <c r="BG447" s="516"/>
      <c r="BH447" s="516"/>
    </row>
    <row r="448" spans="1:60" s="242" customFormat="1" ht="12.75" customHeight="1" x14ac:dyDescent="0.3">
      <c r="A448" s="516"/>
      <c r="B448" s="472"/>
      <c r="C448" s="473"/>
      <c r="D448" s="516"/>
      <c r="E448" s="516" t="str">
        <f xml:space="preserve"> E$298</f>
        <v>Total Govt. revenue  - pre EMV test NPV 10.00, Full cycle</v>
      </c>
      <c r="F448" s="516">
        <f ca="1" xml:space="preserve"> F$298</f>
        <v>1121.9830881816004</v>
      </c>
      <c r="G448" s="516" t="str">
        <f xml:space="preserve"> G$298</f>
        <v>$ mn NPV 10.00</v>
      </c>
      <c r="H448" s="516"/>
      <c r="I448" s="516"/>
      <c r="J448" s="516"/>
      <c r="K448" s="516"/>
      <c r="L448" s="516"/>
      <c r="M448" s="516"/>
      <c r="N448" s="516"/>
      <c r="O448" s="516"/>
      <c r="P448" s="516"/>
      <c r="Q448" s="516"/>
      <c r="R448" s="516"/>
      <c r="S448" s="516"/>
      <c r="T448" s="516"/>
      <c r="U448" s="516"/>
      <c r="V448" s="516"/>
      <c r="W448" s="516"/>
      <c r="X448" s="516"/>
      <c r="Y448" s="516"/>
      <c r="Z448" s="516"/>
      <c r="AA448" s="516"/>
      <c r="AB448" s="516"/>
      <c r="AC448" s="516"/>
      <c r="AD448" s="516"/>
      <c r="AE448" s="516"/>
      <c r="AF448" s="516"/>
      <c r="AG448" s="516"/>
      <c r="AH448" s="516"/>
      <c r="AI448" s="516"/>
      <c r="AJ448" s="516"/>
      <c r="AK448" s="516"/>
      <c r="AL448" s="516"/>
      <c r="AM448" s="516"/>
      <c r="AN448" s="516"/>
      <c r="AO448" s="516"/>
      <c r="AP448" s="516"/>
      <c r="AQ448" s="516"/>
      <c r="AR448" s="516"/>
      <c r="AS448" s="516"/>
      <c r="AT448" s="516"/>
      <c r="AU448" s="516"/>
      <c r="AV448" s="516"/>
      <c r="AW448" s="516"/>
      <c r="AX448" s="516"/>
      <c r="AY448" s="516"/>
      <c r="AZ448" s="516"/>
      <c r="BA448" s="516"/>
      <c r="BB448" s="516"/>
      <c r="BC448" s="516"/>
      <c r="BD448" s="516"/>
      <c r="BE448" s="516"/>
      <c r="BF448" s="516"/>
      <c r="BG448" s="516"/>
      <c r="BH448" s="516"/>
    </row>
    <row r="449" spans="1:60" s="242" customFormat="1" ht="12.75" customHeight="1" x14ac:dyDescent="0.3">
      <c r="A449" s="516"/>
      <c r="B449" s="472"/>
      <c r="C449" s="473"/>
      <c r="D449" s="516"/>
      <c r="E449" s="516" t="str">
        <f xml:space="preserve"> E$326</f>
        <v>Total Project cash flows inc. DF NPV 10.00, Full cycle</v>
      </c>
      <c r="F449" s="516">
        <f xml:space="preserve"> F$326</f>
        <v>1431.5546492531491</v>
      </c>
      <c r="G449" s="516" t="str">
        <f xml:space="preserve"> G$326</f>
        <v>$ mn NPV 10.00</v>
      </c>
      <c r="H449" s="516"/>
      <c r="I449" s="516"/>
      <c r="J449" s="516"/>
      <c r="K449" s="516"/>
      <c r="L449" s="516"/>
      <c r="M449" s="516"/>
      <c r="N449" s="516"/>
      <c r="O449" s="516"/>
      <c r="P449" s="516"/>
      <c r="Q449" s="516"/>
      <c r="R449" s="516"/>
      <c r="S449" s="516"/>
      <c r="T449" s="516"/>
      <c r="U449" s="516"/>
      <c r="V449" s="516"/>
      <c r="W449" s="516"/>
      <c r="X449" s="516"/>
      <c r="Y449" s="516"/>
      <c r="Z449" s="516"/>
      <c r="AA449" s="516"/>
      <c r="AB449" s="516"/>
      <c r="AC449" s="516"/>
      <c r="AD449" s="516"/>
      <c r="AE449" s="516"/>
      <c r="AF449" s="516"/>
      <c r="AG449" s="516"/>
      <c r="AH449" s="516"/>
      <c r="AI449" s="516"/>
      <c r="AJ449" s="516"/>
      <c r="AK449" s="516"/>
      <c r="AL449" s="516"/>
      <c r="AM449" s="516"/>
      <c r="AN449" s="516"/>
      <c r="AO449" s="516"/>
      <c r="AP449" s="516"/>
      <c r="AQ449" s="516"/>
      <c r="AR449" s="516"/>
      <c r="AS449" s="516"/>
      <c r="AT449" s="516"/>
      <c r="AU449" s="516"/>
      <c r="AV449" s="516"/>
      <c r="AW449" s="516"/>
      <c r="AX449" s="516"/>
      <c r="AY449" s="516"/>
      <c r="AZ449" s="516"/>
      <c r="BA449" s="516"/>
      <c r="BB449" s="516"/>
      <c r="BC449" s="516"/>
      <c r="BD449" s="516"/>
      <c r="BE449" s="516"/>
      <c r="BF449" s="516"/>
      <c r="BG449" s="516"/>
      <c r="BH449" s="516"/>
    </row>
    <row r="450" spans="1:60" s="242" customFormat="1" ht="12.75" customHeight="1" x14ac:dyDescent="0.3">
      <c r="A450" s="516"/>
      <c r="B450" s="472"/>
      <c r="C450" s="473"/>
      <c r="D450" s="516"/>
      <c r="E450" s="516" t="str">
        <f>B445 &amp; ", " &amp; D446</f>
        <v>Government share inc. SOC NPV 10.00, Full cycle</v>
      </c>
      <c r="F450" s="521">
        <f ca="1" xml:space="preserve"> F448 / F449</f>
        <v>0.78375148917084358</v>
      </c>
      <c r="G450" s="516" t="s">
        <v>82</v>
      </c>
      <c r="H450" s="516"/>
      <c r="I450" s="516"/>
      <c r="J450" s="516"/>
      <c r="K450" s="516"/>
      <c r="L450" s="516"/>
      <c r="M450" s="516"/>
      <c r="N450" s="516"/>
      <c r="O450" s="516"/>
      <c r="P450" s="516"/>
      <c r="Q450" s="516"/>
      <c r="R450" s="516"/>
      <c r="S450" s="516"/>
      <c r="T450" s="516"/>
      <c r="U450" s="516"/>
      <c r="V450" s="516"/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516"/>
      <c r="AM450" s="516"/>
      <c r="AN450" s="516"/>
      <c r="AO450" s="516"/>
      <c r="AP450" s="516"/>
      <c r="AQ450" s="516"/>
      <c r="AR450" s="516"/>
      <c r="AS450" s="516"/>
      <c r="AT450" s="516"/>
      <c r="AU450" s="516"/>
      <c r="AV450" s="516"/>
      <c r="AW450" s="516"/>
      <c r="AX450" s="516"/>
      <c r="AY450" s="516"/>
      <c r="AZ450" s="516"/>
      <c r="BA450" s="516"/>
      <c r="BB450" s="516"/>
      <c r="BC450" s="516"/>
      <c r="BD450" s="516"/>
      <c r="BE450" s="516"/>
      <c r="BF450" s="516"/>
      <c r="BG450" s="516"/>
      <c r="BH450" s="516"/>
    </row>
    <row r="451" spans="1:60" s="242" customFormat="1" ht="12.75" customHeight="1" x14ac:dyDescent="0.3">
      <c r="A451" s="516"/>
      <c r="B451" s="472"/>
      <c r="C451" s="473"/>
      <c r="D451" s="516"/>
      <c r="E451" s="516" t="s">
        <v>872</v>
      </c>
      <c r="F451" s="611">
        <f ca="1" xml:space="preserve"> IF( ABS( F447 + F448 - F449) &gt; CHK_TOL, 1, 0)</f>
        <v>0</v>
      </c>
      <c r="G451" s="516" t="s">
        <v>148</v>
      </c>
      <c r="H451" s="516"/>
      <c r="I451" s="516"/>
      <c r="J451" s="516"/>
      <c r="K451" s="516"/>
      <c r="L451" s="516"/>
      <c r="M451" s="516"/>
      <c r="N451" s="516"/>
      <c r="O451" s="516"/>
      <c r="P451" s="516"/>
      <c r="Q451" s="516"/>
      <c r="R451" s="516"/>
      <c r="S451" s="516"/>
      <c r="T451" s="516"/>
      <c r="U451" s="516"/>
      <c r="V451" s="516"/>
      <c r="W451" s="516"/>
      <c r="X451" s="516"/>
      <c r="Y451" s="516"/>
      <c r="Z451" s="516"/>
      <c r="AA451" s="516"/>
      <c r="AB451" s="516"/>
      <c r="AC451" s="516"/>
      <c r="AD451" s="516"/>
      <c r="AE451" s="516"/>
      <c r="AF451" s="516"/>
      <c r="AG451" s="516"/>
      <c r="AH451" s="516"/>
      <c r="AI451" s="516"/>
      <c r="AJ451" s="516"/>
      <c r="AK451" s="516"/>
      <c r="AL451" s="516"/>
      <c r="AM451" s="516"/>
      <c r="AN451" s="516"/>
      <c r="AO451" s="516"/>
      <c r="AP451" s="516"/>
      <c r="AQ451" s="516"/>
      <c r="AR451" s="516"/>
      <c r="AS451" s="516"/>
      <c r="AT451" s="516"/>
      <c r="AU451" s="516"/>
      <c r="AV451" s="516"/>
      <c r="AW451" s="516"/>
      <c r="AX451" s="516"/>
      <c r="AY451" s="516"/>
      <c r="AZ451" s="516"/>
      <c r="BA451" s="516"/>
      <c r="BB451" s="516"/>
      <c r="BC451" s="516"/>
      <c r="BD451" s="516"/>
      <c r="BE451" s="516"/>
      <c r="BF451" s="516"/>
      <c r="BG451" s="516"/>
      <c r="BH451" s="516"/>
    </row>
    <row r="452" spans="1:60" s="242" customFormat="1" ht="12.75" customHeight="1" x14ac:dyDescent="0.3">
      <c r="A452" s="516"/>
      <c r="B452" s="472"/>
      <c r="C452" s="473"/>
      <c r="D452" s="516"/>
      <c r="E452" s="516"/>
      <c r="F452" s="516"/>
      <c r="G452" s="516"/>
      <c r="H452" s="516"/>
      <c r="I452" s="516"/>
      <c r="J452" s="516"/>
      <c r="K452" s="516"/>
      <c r="L452" s="516"/>
      <c r="M452" s="516"/>
      <c r="N452" s="516"/>
      <c r="O452" s="516"/>
      <c r="P452" s="516"/>
      <c r="Q452" s="516"/>
      <c r="R452" s="516"/>
      <c r="S452" s="516"/>
      <c r="T452" s="516"/>
      <c r="U452" s="516"/>
      <c r="V452" s="516"/>
      <c r="W452" s="516"/>
      <c r="X452" s="516"/>
      <c r="Y452" s="516"/>
      <c r="Z452" s="516"/>
      <c r="AA452" s="516"/>
      <c r="AB452" s="516"/>
      <c r="AC452" s="516"/>
      <c r="AD452" s="516"/>
      <c r="AE452" s="516"/>
      <c r="AF452" s="516"/>
      <c r="AG452" s="516"/>
      <c r="AH452" s="516"/>
      <c r="AI452" s="516"/>
      <c r="AJ452" s="516"/>
      <c r="AK452" s="516"/>
      <c r="AL452" s="516"/>
      <c r="AM452" s="516"/>
      <c r="AN452" s="516"/>
      <c r="AO452" s="516"/>
      <c r="AP452" s="516"/>
      <c r="AQ452" s="516"/>
      <c r="AR452" s="516"/>
      <c r="AS452" s="516"/>
      <c r="AT452" s="516"/>
      <c r="AU452" s="516"/>
      <c r="AV452" s="516"/>
      <c r="AW452" s="516"/>
      <c r="AX452" s="516"/>
      <c r="AY452" s="516"/>
      <c r="AZ452" s="516"/>
      <c r="BA452" s="516"/>
      <c r="BB452" s="516"/>
      <c r="BC452" s="516"/>
      <c r="BD452" s="516"/>
      <c r="BE452" s="516"/>
      <c r="BF452" s="516"/>
      <c r="BG452" s="516"/>
      <c r="BH452" s="516"/>
    </row>
    <row r="453" spans="1:60" s="242" customFormat="1" ht="12.75" customHeight="1" x14ac:dyDescent="0.3">
      <c r="A453" s="516"/>
      <c r="B453" s="472"/>
      <c r="C453" s="289"/>
      <c r="D453" s="516" t="s">
        <v>128</v>
      </c>
      <c r="E453" s="516"/>
      <c r="F453" s="516"/>
      <c r="G453" s="516"/>
      <c r="H453" s="516"/>
      <c r="I453" s="516"/>
      <c r="J453" s="516"/>
      <c r="K453" s="516"/>
      <c r="L453" s="516"/>
      <c r="M453" s="516"/>
      <c r="N453" s="516"/>
      <c r="O453" s="516"/>
      <c r="P453" s="516"/>
      <c r="Q453" s="516"/>
      <c r="R453" s="516"/>
      <c r="S453" s="516"/>
      <c r="T453" s="516"/>
      <c r="U453" s="516"/>
      <c r="V453" s="516"/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516"/>
      <c r="AI453" s="516"/>
      <c r="AJ453" s="516"/>
      <c r="AK453" s="516"/>
      <c r="AL453" s="516"/>
      <c r="AM453" s="516"/>
      <c r="AN453" s="516"/>
      <c r="AO453" s="516"/>
      <c r="AP453" s="516"/>
      <c r="AQ453" s="516"/>
      <c r="AR453" s="516"/>
      <c r="AS453" s="516"/>
      <c r="AT453" s="516"/>
      <c r="AU453" s="516"/>
      <c r="AV453" s="516"/>
      <c r="AW453" s="516"/>
      <c r="AX453" s="516"/>
      <c r="AY453" s="516"/>
      <c r="AZ453" s="516"/>
      <c r="BA453" s="516"/>
      <c r="BB453" s="516"/>
      <c r="BC453" s="516"/>
      <c r="BD453" s="516"/>
      <c r="BE453" s="516"/>
      <c r="BF453" s="516"/>
      <c r="BG453" s="516"/>
      <c r="BH453" s="516"/>
    </row>
    <row r="454" spans="1:60" s="242" customFormat="1" ht="12.75" customHeight="1" x14ac:dyDescent="0.3">
      <c r="A454" s="516"/>
      <c r="B454" s="472"/>
      <c r="C454" s="289"/>
      <c r="D454" s="516"/>
      <c r="E454" s="516" t="str">
        <f xml:space="preserve"> E$319</f>
        <v>Total Cash flow - Contractor NPV 10.00, FID Forward</v>
      </c>
      <c r="F454" s="516">
        <f ca="1" xml:space="preserve"> F$319</f>
        <v>808.18680333994803</v>
      </c>
      <c r="G454" s="516" t="str">
        <f xml:space="preserve"> G$319</f>
        <v>$ mn NPV 10.00</v>
      </c>
      <c r="H454" s="516"/>
      <c r="I454" s="516"/>
      <c r="J454" s="516"/>
      <c r="K454" s="516"/>
      <c r="L454" s="516"/>
      <c r="M454" s="516"/>
      <c r="N454" s="516"/>
      <c r="O454" s="516"/>
      <c r="P454" s="516"/>
      <c r="Q454" s="516"/>
      <c r="R454" s="516"/>
      <c r="S454" s="516"/>
      <c r="T454" s="516"/>
      <c r="U454" s="516"/>
      <c r="V454" s="516"/>
      <c r="W454" s="516"/>
      <c r="X454" s="516"/>
      <c r="Y454" s="516"/>
      <c r="Z454" s="516"/>
      <c r="AA454" s="516"/>
      <c r="AB454" s="516"/>
      <c r="AC454" s="516"/>
      <c r="AD454" s="516"/>
      <c r="AE454" s="516"/>
      <c r="AF454" s="516"/>
      <c r="AG454" s="516"/>
      <c r="AH454" s="516"/>
      <c r="AI454" s="516"/>
      <c r="AJ454" s="516"/>
      <c r="AK454" s="516"/>
      <c r="AL454" s="516"/>
      <c r="AM454" s="516"/>
      <c r="AN454" s="516"/>
      <c r="AO454" s="516"/>
      <c r="AP454" s="516"/>
      <c r="AQ454" s="516"/>
      <c r="AR454" s="516"/>
      <c r="AS454" s="516"/>
      <c r="AT454" s="516"/>
      <c r="AU454" s="516"/>
      <c r="AV454" s="516"/>
      <c r="AW454" s="516"/>
      <c r="AX454" s="516"/>
      <c r="AY454" s="516"/>
      <c r="AZ454" s="516"/>
      <c r="BA454" s="516"/>
      <c r="BB454" s="516"/>
      <c r="BC454" s="516"/>
      <c r="BD454" s="516"/>
      <c r="BE454" s="516"/>
      <c r="BF454" s="516"/>
      <c r="BG454" s="516"/>
      <c r="BH454" s="516"/>
    </row>
    <row r="455" spans="1:60" s="242" customFormat="1" ht="12.75" customHeight="1" x14ac:dyDescent="0.3">
      <c r="A455" s="516"/>
      <c r="B455" s="472"/>
      <c r="C455" s="473"/>
      <c r="D455" s="516"/>
      <c r="E455" s="516" t="str">
        <f xml:space="preserve"> E$305</f>
        <v>Total Govt. revenue  - pre EMV test NPV 10.00, FID Forward</v>
      </c>
      <c r="F455" s="516">
        <f ca="1" xml:space="preserve"> F$305</f>
        <v>1986.3368403352076</v>
      </c>
      <c r="G455" s="516" t="str">
        <f xml:space="preserve"> G$305</f>
        <v>$ mn NPV 10.00</v>
      </c>
      <c r="H455" s="516"/>
      <c r="I455" s="516"/>
      <c r="J455" s="516"/>
      <c r="K455" s="516"/>
      <c r="L455" s="516"/>
      <c r="M455" s="516"/>
      <c r="N455" s="516"/>
      <c r="O455" s="516"/>
      <c r="P455" s="516"/>
      <c r="Q455" s="516"/>
      <c r="R455" s="516"/>
      <c r="S455" s="516"/>
      <c r="T455" s="516"/>
      <c r="U455" s="516"/>
      <c r="V455" s="516"/>
      <c r="W455" s="516"/>
      <c r="X455" s="516"/>
      <c r="Y455" s="516"/>
      <c r="Z455" s="516"/>
      <c r="AA455" s="516"/>
      <c r="AB455" s="516"/>
      <c r="AC455" s="516"/>
      <c r="AD455" s="516"/>
      <c r="AE455" s="516"/>
      <c r="AF455" s="516"/>
      <c r="AG455" s="516"/>
      <c r="AH455" s="516"/>
      <c r="AI455" s="516"/>
      <c r="AJ455" s="516"/>
      <c r="AK455" s="516"/>
      <c r="AL455" s="516"/>
      <c r="AM455" s="516"/>
      <c r="AN455" s="516"/>
      <c r="AO455" s="516"/>
      <c r="AP455" s="516"/>
      <c r="AQ455" s="516"/>
      <c r="AR455" s="516"/>
      <c r="AS455" s="516"/>
      <c r="AT455" s="516"/>
      <c r="AU455" s="516"/>
      <c r="AV455" s="516"/>
      <c r="AW455" s="516"/>
      <c r="AX455" s="516"/>
      <c r="AY455" s="516"/>
      <c r="AZ455" s="516"/>
      <c r="BA455" s="516"/>
      <c r="BB455" s="516"/>
      <c r="BC455" s="516"/>
      <c r="BD455" s="516"/>
      <c r="BE455" s="516"/>
      <c r="BF455" s="516"/>
      <c r="BG455" s="516"/>
      <c r="BH455" s="516"/>
    </row>
    <row r="456" spans="1:60" s="242" customFormat="1" ht="12.75" customHeight="1" x14ac:dyDescent="0.3">
      <c r="A456" s="516"/>
      <c r="B456" s="472"/>
      <c r="C456" s="473"/>
      <c r="D456" s="516"/>
      <c r="E456" s="516" t="str">
        <f xml:space="preserve"> E$333</f>
        <v>Total Project cash flows inc. DF NPV 10.00, FID Forward</v>
      </c>
      <c r="F456" s="516">
        <f xml:space="preserve"> F$333</f>
        <v>2794.5236436751557</v>
      </c>
      <c r="G456" s="516" t="str">
        <f xml:space="preserve"> G$333</f>
        <v>$ mn NPV 10.00</v>
      </c>
      <c r="H456" s="516"/>
      <c r="I456" s="516"/>
      <c r="J456" s="516"/>
      <c r="K456" s="516"/>
      <c r="L456" s="516"/>
      <c r="M456" s="516"/>
      <c r="N456" s="516"/>
      <c r="O456" s="516"/>
      <c r="P456" s="516"/>
      <c r="Q456" s="516"/>
      <c r="R456" s="516"/>
      <c r="S456" s="516"/>
      <c r="T456" s="516"/>
      <c r="U456" s="516"/>
      <c r="V456" s="516"/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516"/>
      <c r="AM456" s="516"/>
      <c r="AN456" s="516"/>
      <c r="AO456" s="516"/>
      <c r="AP456" s="516"/>
      <c r="AQ456" s="516"/>
      <c r="AR456" s="516"/>
      <c r="AS456" s="516"/>
      <c r="AT456" s="516"/>
      <c r="AU456" s="516"/>
      <c r="AV456" s="516"/>
      <c r="AW456" s="516"/>
      <c r="AX456" s="516"/>
      <c r="AY456" s="516"/>
      <c r="AZ456" s="516"/>
      <c r="BA456" s="516"/>
      <c r="BB456" s="516"/>
      <c r="BC456" s="516"/>
      <c r="BD456" s="516"/>
      <c r="BE456" s="516"/>
      <c r="BF456" s="516"/>
      <c r="BG456" s="516"/>
      <c r="BH456" s="516"/>
    </row>
    <row r="457" spans="1:60" s="242" customFormat="1" ht="12.75" customHeight="1" x14ac:dyDescent="0.3">
      <c r="A457" s="516"/>
      <c r="B457" s="472"/>
      <c r="C457" s="473"/>
      <c r="D457" s="516"/>
      <c r="E457" s="516" t="str">
        <f>B445 &amp; ", " &amp; D453</f>
        <v>Government share inc. SOC NPV 10.00, FID Forward</v>
      </c>
      <c r="F457" s="521">
        <f ca="1" xml:space="preserve"> F455 / F456</f>
        <v>0.7107962191806404</v>
      </c>
      <c r="G457" s="516" t="s">
        <v>82</v>
      </c>
      <c r="H457" s="516"/>
      <c r="I457" s="516"/>
      <c r="J457" s="516"/>
      <c r="K457" s="516"/>
      <c r="L457" s="516"/>
      <c r="M457" s="516"/>
      <c r="N457" s="516"/>
      <c r="O457" s="516"/>
      <c r="P457" s="516"/>
      <c r="Q457" s="516"/>
      <c r="R457" s="516"/>
      <c r="S457" s="516"/>
      <c r="T457" s="516"/>
      <c r="U457" s="516"/>
      <c r="V457" s="516"/>
      <c r="W457" s="516"/>
      <c r="X457" s="516"/>
      <c r="Y457" s="516"/>
      <c r="Z457" s="516"/>
      <c r="AA457" s="516"/>
      <c r="AB457" s="516"/>
      <c r="AC457" s="516"/>
      <c r="AD457" s="516"/>
      <c r="AE457" s="516"/>
      <c r="AF457" s="516"/>
      <c r="AG457" s="516"/>
      <c r="AH457" s="516"/>
      <c r="AI457" s="516"/>
      <c r="AJ457" s="516"/>
      <c r="AK457" s="516"/>
      <c r="AL457" s="516"/>
      <c r="AM457" s="516"/>
      <c r="AN457" s="516"/>
      <c r="AO457" s="516"/>
      <c r="AP457" s="516"/>
      <c r="AQ457" s="516"/>
      <c r="AR457" s="516"/>
      <c r="AS457" s="516"/>
      <c r="AT457" s="516"/>
      <c r="AU457" s="516"/>
      <c r="AV457" s="516"/>
      <c r="AW457" s="516"/>
      <c r="AX457" s="516"/>
      <c r="AY457" s="516"/>
      <c r="AZ457" s="516"/>
      <c r="BA457" s="516"/>
      <c r="BB457" s="516"/>
      <c r="BC457" s="516"/>
      <c r="BD457" s="516"/>
      <c r="BE457" s="516"/>
      <c r="BF457" s="516"/>
      <c r="BG457" s="516"/>
      <c r="BH457" s="516"/>
    </row>
    <row r="458" spans="1:60" s="242" customFormat="1" ht="12.75" customHeight="1" x14ac:dyDescent="0.3">
      <c r="A458" s="516"/>
      <c r="B458" s="472"/>
      <c r="C458" s="473"/>
      <c r="D458" s="516"/>
      <c r="E458" s="516" t="s">
        <v>873</v>
      </c>
      <c r="F458" s="611">
        <f ca="1" xml:space="preserve"> IF( ABS( F454 + F455 - F456) &gt; CHK_TOL, 1, 0)</f>
        <v>0</v>
      </c>
      <c r="G458" s="516" t="s">
        <v>148</v>
      </c>
      <c r="H458" s="516"/>
      <c r="I458" s="516"/>
      <c r="J458" s="516"/>
      <c r="K458" s="516"/>
      <c r="L458" s="516"/>
      <c r="M458" s="516"/>
      <c r="N458" s="516"/>
      <c r="O458" s="516"/>
      <c r="P458" s="516"/>
      <c r="Q458" s="516"/>
      <c r="R458" s="516"/>
      <c r="S458" s="516"/>
      <c r="T458" s="516"/>
      <c r="U458" s="516"/>
      <c r="V458" s="516"/>
      <c r="W458" s="516"/>
      <c r="X458" s="516"/>
      <c r="Y458" s="516"/>
      <c r="Z458" s="516"/>
      <c r="AA458" s="516"/>
      <c r="AB458" s="516"/>
      <c r="AC458" s="516"/>
      <c r="AD458" s="516"/>
      <c r="AE458" s="516"/>
      <c r="AF458" s="516"/>
      <c r="AG458" s="516"/>
      <c r="AH458" s="516"/>
      <c r="AI458" s="516"/>
      <c r="AJ458" s="516"/>
      <c r="AK458" s="516"/>
      <c r="AL458" s="516"/>
      <c r="AM458" s="516"/>
      <c r="AN458" s="516"/>
      <c r="AO458" s="516"/>
      <c r="AP458" s="516"/>
      <c r="AQ458" s="516"/>
      <c r="AR458" s="516"/>
      <c r="AS458" s="516"/>
      <c r="AT458" s="516"/>
      <c r="AU458" s="516"/>
      <c r="AV458" s="516"/>
      <c r="AW458" s="516"/>
      <c r="AX458" s="516"/>
      <c r="AY458" s="516"/>
      <c r="AZ458" s="516"/>
      <c r="BA458" s="516"/>
      <c r="BB458" s="516"/>
      <c r="BC458" s="516"/>
      <c r="BD458" s="516"/>
      <c r="BE458" s="516"/>
      <c r="BF458" s="516"/>
      <c r="BG458" s="516"/>
      <c r="BH458" s="516"/>
    </row>
    <row r="459" spans="1:60" s="242" customFormat="1" ht="12.75" customHeight="1" x14ac:dyDescent="0.3">
      <c r="A459" s="516"/>
      <c r="B459" s="472"/>
      <c r="C459" s="473"/>
      <c r="D459" s="516"/>
      <c r="E459" s="516"/>
      <c r="F459" s="516"/>
      <c r="G459" s="516"/>
      <c r="H459" s="516"/>
      <c r="I459" s="516"/>
      <c r="J459" s="516"/>
      <c r="K459" s="516"/>
      <c r="L459" s="516"/>
      <c r="M459" s="516"/>
      <c r="N459" s="516"/>
      <c r="O459" s="516"/>
      <c r="P459" s="516"/>
      <c r="Q459" s="516"/>
      <c r="R459" s="516"/>
      <c r="S459" s="516"/>
      <c r="T459" s="516"/>
      <c r="U459" s="516"/>
      <c r="V459" s="516"/>
      <c r="W459" s="516"/>
      <c r="X459" s="516"/>
      <c r="Y459" s="516"/>
      <c r="Z459" s="516"/>
      <c r="AA459" s="516"/>
      <c r="AB459" s="516"/>
      <c r="AC459" s="516"/>
      <c r="AD459" s="516"/>
      <c r="AE459" s="516"/>
      <c r="AF459" s="516"/>
      <c r="AG459" s="516"/>
      <c r="AH459" s="516"/>
      <c r="AI459" s="516"/>
      <c r="AJ459" s="516"/>
      <c r="AK459" s="516"/>
      <c r="AL459" s="516"/>
      <c r="AM459" s="516"/>
      <c r="AN459" s="516"/>
      <c r="AO459" s="516"/>
      <c r="AP459" s="516"/>
      <c r="AQ459" s="516"/>
      <c r="AR459" s="516"/>
      <c r="AS459" s="516"/>
      <c r="AT459" s="516"/>
      <c r="AU459" s="516"/>
      <c r="AV459" s="516"/>
      <c r="AW459" s="516"/>
      <c r="AX459" s="516"/>
      <c r="AY459" s="516"/>
      <c r="AZ459" s="516"/>
      <c r="BA459" s="516"/>
      <c r="BB459" s="516"/>
      <c r="BC459" s="516"/>
      <c r="BD459" s="516"/>
      <c r="BE459" s="516"/>
      <c r="BF459" s="516"/>
      <c r="BG459" s="516"/>
      <c r="BH459" s="516"/>
    </row>
    <row r="460" spans="1:60" s="242" customFormat="1" ht="12.9" customHeight="1" x14ac:dyDescent="0.3">
      <c r="A460" s="470" t="s">
        <v>874</v>
      </c>
      <c r="B460" s="677"/>
      <c r="C460" s="678"/>
      <c r="D460" s="612"/>
      <c r="E460" s="470"/>
      <c r="F460" s="470"/>
      <c r="G460" s="470"/>
      <c r="H460" s="470"/>
      <c r="I460" s="470"/>
      <c r="J460" s="470"/>
      <c r="K460" s="470"/>
      <c r="L460" s="470"/>
      <c r="M460" s="470"/>
      <c r="N460" s="470"/>
      <c r="O460" s="470"/>
      <c r="P460" s="470"/>
      <c r="Q460" s="470"/>
      <c r="R460" s="470"/>
      <c r="S460" s="470"/>
      <c r="T460" s="470"/>
      <c r="U460" s="470"/>
      <c r="V460" s="470"/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70"/>
      <c r="AL460" s="470"/>
      <c r="AM460" s="470"/>
      <c r="AN460" s="470"/>
      <c r="AO460" s="470"/>
      <c r="AP460" s="470"/>
      <c r="AQ460" s="470"/>
      <c r="AR460" s="470"/>
      <c r="AS460" s="470"/>
      <c r="AT460" s="470"/>
      <c r="AU460" s="470"/>
      <c r="AV460" s="470"/>
      <c r="AW460" s="470"/>
      <c r="AX460" s="470"/>
      <c r="AY460" s="470"/>
      <c r="AZ460" s="470"/>
      <c r="BA460" s="470"/>
      <c r="BB460" s="470"/>
      <c r="BC460" s="470"/>
      <c r="BD460" s="470"/>
      <c r="BE460" s="470"/>
      <c r="BF460" s="470"/>
      <c r="BG460" s="470"/>
      <c r="BH460" s="470"/>
    </row>
    <row r="461" spans="1:60" s="242" customFormat="1" ht="12.75" customHeight="1" x14ac:dyDescent="0.3">
      <c r="A461" s="516"/>
      <c r="B461" s="472" t="s">
        <v>875</v>
      </c>
      <c r="C461" s="473"/>
      <c r="D461" s="516"/>
      <c r="E461" s="516"/>
      <c r="F461" s="516"/>
      <c r="G461" s="516"/>
      <c r="H461" s="516"/>
      <c r="I461" s="516"/>
      <c r="J461" s="516"/>
      <c r="K461" s="516"/>
      <c r="L461" s="516"/>
      <c r="M461" s="516"/>
      <c r="N461" s="516"/>
      <c r="O461" s="516"/>
      <c r="P461" s="516"/>
      <c r="Q461" s="516"/>
      <c r="R461" s="516"/>
      <c r="S461" s="516"/>
      <c r="T461" s="516"/>
      <c r="U461" s="516"/>
      <c r="V461" s="516"/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516"/>
      <c r="AH461" s="516"/>
      <c r="AI461" s="516"/>
      <c r="AJ461" s="516"/>
      <c r="AK461" s="516"/>
      <c r="AL461" s="516"/>
      <c r="AM461" s="516"/>
      <c r="AN461" s="516"/>
      <c r="AO461" s="516"/>
      <c r="AP461" s="516"/>
      <c r="AQ461" s="516"/>
      <c r="AR461" s="516"/>
      <c r="AS461" s="516"/>
      <c r="AT461" s="516"/>
      <c r="AU461" s="516"/>
      <c r="AV461" s="516"/>
      <c r="AW461" s="516"/>
      <c r="AX461" s="516"/>
      <c r="AY461" s="516"/>
      <c r="AZ461" s="516"/>
      <c r="BA461" s="516"/>
      <c r="BB461" s="516"/>
      <c r="BC461" s="516"/>
      <c r="BD461" s="516"/>
      <c r="BE461" s="516"/>
      <c r="BF461" s="516"/>
      <c r="BG461" s="516"/>
      <c r="BH461" s="516"/>
    </row>
    <row r="462" spans="1:60" s="242" customFormat="1" ht="12.75" customHeight="1" x14ac:dyDescent="0.3">
      <c r="A462" s="516"/>
      <c r="B462" s="472"/>
      <c r="C462" s="473"/>
      <c r="D462" s="516" t="s">
        <v>127</v>
      </c>
      <c r="E462" s="516"/>
      <c r="F462" s="516"/>
      <c r="G462" s="516"/>
      <c r="H462" s="516"/>
      <c r="I462" s="516"/>
      <c r="J462" s="516"/>
      <c r="K462" s="516"/>
      <c r="L462" s="516"/>
      <c r="M462" s="516"/>
      <c r="N462" s="516"/>
      <c r="O462" s="516"/>
      <c r="P462" s="516"/>
      <c r="Q462" s="516"/>
      <c r="R462" s="516"/>
      <c r="S462" s="516"/>
      <c r="T462" s="516"/>
      <c r="U462" s="516"/>
      <c r="V462" s="516"/>
      <c r="W462" s="516"/>
      <c r="X462" s="516"/>
      <c r="Y462" s="516"/>
      <c r="Z462" s="516"/>
      <c r="AA462" s="516"/>
      <c r="AB462" s="516"/>
      <c r="AC462" s="516"/>
      <c r="AD462" s="516"/>
      <c r="AE462" s="516"/>
      <c r="AF462" s="516"/>
      <c r="AG462" s="516"/>
      <c r="AH462" s="516"/>
      <c r="AI462" s="516"/>
      <c r="AJ462" s="516"/>
      <c r="AK462" s="516"/>
      <c r="AL462" s="516"/>
      <c r="AM462" s="516"/>
      <c r="AN462" s="516"/>
      <c r="AO462" s="516"/>
      <c r="AP462" s="516"/>
      <c r="AQ462" s="516"/>
      <c r="AR462" s="516"/>
      <c r="AS462" s="516"/>
      <c r="AT462" s="516"/>
      <c r="AU462" s="516"/>
      <c r="AV462" s="516"/>
      <c r="AW462" s="516"/>
      <c r="AX462" s="516"/>
      <c r="AY462" s="516"/>
      <c r="AZ462" s="516"/>
      <c r="BA462" s="516"/>
      <c r="BB462" s="516"/>
      <c r="BC462" s="516"/>
      <c r="BD462" s="516"/>
      <c r="BE462" s="516"/>
      <c r="BF462" s="516"/>
      <c r="BG462" s="516"/>
      <c r="BH462" s="516"/>
    </row>
    <row r="463" spans="1:60" s="247" customFormat="1" ht="12.75" customHeight="1" x14ac:dyDescent="0.3">
      <c r="A463" s="543"/>
      <c r="B463" s="662"/>
      <c r="C463" s="663"/>
      <c r="D463" s="543"/>
      <c r="E463" s="543" t="str">
        <f>Stage1!E$329</f>
        <v>Project cash flow</v>
      </c>
      <c r="F463" s="543">
        <f>Stage1!F$329</f>
        <v>0</v>
      </c>
      <c r="G463" s="543" t="str">
        <f>Stage1!G$329</f>
        <v>$ mn</v>
      </c>
      <c r="H463" s="543">
        <f>Stage1!H$329</f>
        <v>0</v>
      </c>
      <c r="I463" s="543">
        <f>Stage1!I$329</f>
        <v>22385.415778992017</v>
      </c>
      <c r="J463" s="543">
        <f>Stage1!J$329</f>
        <v>0</v>
      </c>
      <c r="K463" s="543">
        <f>Stage1!K$329</f>
        <v>0</v>
      </c>
      <c r="L463" s="543">
        <f>Stage1!L$329</f>
        <v>0</v>
      </c>
      <c r="M463" s="543">
        <f>Stage1!M$329</f>
        <v>0</v>
      </c>
      <c r="N463" s="543">
        <f>Stage1!N$329</f>
        <v>-42.448319999999995</v>
      </c>
      <c r="O463" s="543">
        <f>Stage1!O$329</f>
        <v>-86.594572799999995</v>
      </c>
      <c r="P463" s="543">
        <f>Stage1!P$329</f>
        <v>-88.326464256000008</v>
      </c>
      <c r="Q463" s="543">
        <f>Stage1!Q$329</f>
        <v>-681.10303117086733</v>
      </c>
      <c r="R463" s="543">
        <f>Stage1!R$329</f>
        <v>-1042.0876376914268</v>
      </c>
      <c r="S463" s="543">
        <f>Stage1!S$329</f>
        <v>-1062.9293904452554</v>
      </c>
      <c r="T463" s="543">
        <f>Stage1!T$329</f>
        <v>-502.18984826078156</v>
      </c>
      <c r="U463" s="543">
        <f>Stage1!U$329</f>
        <v>692.74233893882081</v>
      </c>
      <c r="V463" s="543">
        <f>Stage1!V$329</f>
        <v>706.5971857175972</v>
      </c>
      <c r="W463" s="543">
        <f>Stage1!W$329</f>
        <v>720.7291294319491</v>
      </c>
      <c r="X463" s="543">
        <f>Stage1!X$329</f>
        <v>735.14371202058794</v>
      </c>
      <c r="Y463" s="543">
        <f>Stage1!Y$329</f>
        <v>749.84658626099986</v>
      </c>
      <c r="Z463" s="543">
        <f>Stage1!Z$329</f>
        <v>764.84351798621992</v>
      </c>
      <c r="AA463" s="543">
        <f>Stage1!AA$329</f>
        <v>780.1403883459443</v>
      </c>
      <c r="AB463" s="543">
        <f>Stage1!AB$329</f>
        <v>795.7431961128633</v>
      </c>
      <c r="AC463" s="543">
        <f>Stage1!AC$329</f>
        <v>811.65806003512046</v>
      </c>
      <c r="AD463" s="543">
        <f>Stage1!AD$329</f>
        <v>827.89122123582285</v>
      </c>
      <c r="AE463" s="543">
        <f>Stage1!AE$329</f>
        <v>844.44904566053947</v>
      </c>
      <c r="AF463" s="543">
        <f>Stage1!AF$329</f>
        <v>861.3380265737502</v>
      </c>
      <c r="AG463" s="543">
        <f>Stage1!AG$329</f>
        <v>878.56478710522538</v>
      </c>
      <c r="AH463" s="543">
        <f>Stage1!AH$329</f>
        <v>896.13608284732982</v>
      </c>
      <c r="AI463" s="543">
        <f>Stage1!AI$329</f>
        <v>914.0588045042764</v>
      </c>
      <c r="AJ463" s="543">
        <f>Stage1!AJ$329</f>
        <v>932.3399805943618</v>
      </c>
      <c r="AK463" s="543">
        <f>Stage1!AK$329</f>
        <v>950.98678020624914</v>
      </c>
      <c r="AL463" s="543">
        <f>Stage1!AL$329</f>
        <v>970.00651581037414</v>
      </c>
      <c r="AM463" s="543">
        <f>Stage1!AM$329</f>
        <v>989.40664612658179</v>
      </c>
      <c r="AN463" s="543">
        <f>Stage1!AN$329</f>
        <v>1009.1947790491132</v>
      </c>
      <c r="AO463" s="543">
        <f>Stage1!AO$329</f>
        <v>1029.3786746300957</v>
      </c>
      <c r="AP463" s="543">
        <f>Stage1!AP$329</f>
        <v>1049.9662481226974</v>
      </c>
      <c r="AQ463" s="543">
        <f>Stage1!AQ$329</f>
        <v>1070.9655730851516</v>
      </c>
      <c r="AR463" s="543">
        <f>Stage1!AR$329</f>
        <v>1092.3848845468544</v>
      </c>
      <c r="AS463" s="543">
        <f>Stage1!AS$329</f>
        <v>1114.2325822377916</v>
      </c>
      <c r="AT463" s="543">
        <f>Stage1!AT$329</f>
        <v>1136.5172338825475</v>
      </c>
      <c r="AU463" s="543">
        <f>Stage1!AU$329</f>
        <v>1159.2475785601982</v>
      </c>
      <c r="AV463" s="543">
        <f>Stage1!AV$329</f>
        <v>1182.4325301314025</v>
      </c>
      <c r="AW463" s="543">
        <f>Stage1!AW$329</f>
        <v>1206.0811807340306</v>
      </c>
      <c r="AX463" s="543">
        <f>Stage1!AX$329</f>
        <v>-981.92822687813498</v>
      </c>
      <c r="AY463" s="543">
        <f>Stage1!AY$329</f>
        <v>0</v>
      </c>
      <c r="AZ463" s="543">
        <f>Stage1!AZ$329</f>
        <v>0</v>
      </c>
      <c r="BA463" s="543">
        <f>Stage1!BA$329</f>
        <v>0</v>
      </c>
      <c r="BB463" s="543">
        <f>Stage1!BB$329</f>
        <v>0</v>
      </c>
      <c r="BC463" s="543">
        <f>Stage1!BC$329</f>
        <v>0</v>
      </c>
      <c r="BD463" s="543">
        <f>Stage1!BD$329</f>
        <v>0</v>
      </c>
      <c r="BE463" s="543">
        <f>Stage1!BE$329</f>
        <v>0</v>
      </c>
      <c r="BF463" s="543">
        <f>Stage1!BF$329</f>
        <v>0</v>
      </c>
      <c r="BG463" s="543">
        <f>Stage1!BG$329</f>
        <v>0</v>
      </c>
      <c r="BH463" s="543">
        <f>Stage1!BH$329</f>
        <v>0</v>
      </c>
    </row>
    <row r="464" spans="1:60" s="247" customFormat="1" ht="12.9" customHeight="1" x14ac:dyDescent="0.3">
      <c r="A464" s="543"/>
      <c r="B464" s="686"/>
      <c r="C464" s="687"/>
      <c r="D464" s="808"/>
      <c r="E464" s="543" t="str">
        <f>Stage2!E$83</f>
        <v>Project cash flows inc. DF</v>
      </c>
      <c r="F464" s="543">
        <f>Stage2!F$83</f>
        <v>0</v>
      </c>
      <c r="G464" s="543" t="str">
        <f>Stage2!G$83</f>
        <v>$ mn</v>
      </c>
      <c r="H464" s="543">
        <f>Stage2!H$83</f>
        <v>0</v>
      </c>
      <c r="I464" s="543">
        <f>Stage2!I$83</f>
        <v>22443.58780730822</v>
      </c>
      <c r="J464" s="543">
        <f>Stage2!J$83</f>
        <v>0</v>
      </c>
      <c r="K464" s="543">
        <f>Stage2!K$83</f>
        <v>0</v>
      </c>
      <c r="L464" s="543">
        <f>Stage2!L$83</f>
        <v>0</v>
      </c>
      <c r="M464" s="543">
        <f>Stage2!M$83</f>
        <v>0</v>
      </c>
      <c r="N464" s="543">
        <f>Stage2!N$83</f>
        <v>-42.448319999999995</v>
      </c>
      <c r="O464" s="543">
        <f>Stage2!O$83</f>
        <v>-86.594572799999995</v>
      </c>
      <c r="P464" s="543">
        <f>Stage2!P$83</f>
        <v>-88.326464256000008</v>
      </c>
      <c r="Q464" s="543">
        <f>Stage2!Q$83</f>
        <v>-681.10303117086733</v>
      </c>
      <c r="R464" s="543">
        <f>Stage2!R$83</f>
        <v>-1042.0876376914268</v>
      </c>
      <c r="S464" s="543">
        <f>Stage2!S$83</f>
        <v>-1062.9293904452554</v>
      </c>
      <c r="T464" s="543">
        <f>Stage2!T$83</f>
        <v>-502.18984826078156</v>
      </c>
      <c r="U464" s="543">
        <f>Stage2!U$83</f>
        <v>692.74233893882081</v>
      </c>
      <c r="V464" s="543">
        <f>Stage2!V$83</f>
        <v>706.5971857175972</v>
      </c>
      <c r="W464" s="543">
        <f>Stage2!W$83</f>
        <v>720.7291294319491</v>
      </c>
      <c r="X464" s="543">
        <f>Stage2!X$83</f>
        <v>735.14371202058794</v>
      </c>
      <c r="Y464" s="543">
        <f>Stage2!Y$83</f>
        <v>749.84658626099986</v>
      </c>
      <c r="Z464" s="543">
        <f>Stage2!Z$83</f>
        <v>764.84351798621992</v>
      </c>
      <c r="AA464" s="543">
        <f>Stage2!AA$83</f>
        <v>780.1403883459443</v>
      </c>
      <c r="AB464" s="543">
        <f>Stage2!AB$83</f>
        <v>795.7431961128633</v>
      </c>
      <c r="AC464" s="543">
        <f>Stage2!AC$83</f>
        <v>811.65806003512046</v>
      </c>
      <c r="AD464" s="543">
        <f>Stage2!AD$83</f>
        <v>827.89122123582285</v>
      </c>
      <c r="AE464" s="543">
        <f>Stage2!AE$83</f>
        <v>844.44904566053947</v>
      </c>
      <c r="AF464" s="543">
        <f>Stage2!AF$83</f>
        <v>861.3380265737502</v>
      </c>
      <c r="AG464" s="543">
        <f>Stage2!AG$83</f>
        <v>878.56478710522538</v>
      </c>
      <c r="AH464" s="543">
        <f>Stage2!AH$83</f>
        <v>896.13608284732982</v>
      </c>
      <c r="AI464" s="543">
        <f>Stage2!AI$83</f>
        <v>843.92107401298108</v>
      </c>
      <c r="AJ464" s="543">
        <f>Stage2!AJ$83</f>
        <v>862.22194261970446</v>
      </c>
      <c r="AK464" s="543">
        <f>Stage2!AK$83</f>
        <v>880.93289265584372</v>
      </c>
      <c r="AL464" s="543">
        <f>Stage2!AL$83</f>
        <v>900.06963300509176</v>
      </c>
      <c r="AM464" s="543">
        <f>Stage2!AM$83</f>
        <v>919.65050472021801</v>
      </c>
      <c r="AN464" s="543">
        <f>Stage2!AN$83</f>
        <v>939.69758071493595</v>
      </c>
      <c r="AO464" s="543">
        <f>Stage2!AO$83</f>
        <v>960.23844815836526</v>
      </c>
      <c r="AP464" s="543">
        <f>Stage2!AP$83</f>
        <v>981.3092571733788</v>
      </c>
      <c r="AQ464" s="543">
        <f>Stage2!AQ$83</f>
        <v>1002.9602991084439</v>
      </c>
      <c r="AR464" s="543">
        <f>Stage2!AR$83</f>
        <v>1025.2671434313559</v>
      </c>
      <c r="AS464" s="543">
        <f>Stage2!AS$83</f>
        <v>1048.3556556874346</v>
      </c>
      <c r="AT464" s="543">
        <f>Stage2!AT$83</f>
        <v>1072.46861419314</v>
      </c>
      <c r="AU464" s="543">
        <f>Stage2!AU$83</f>
        <v>1098.19855324423</v>
      </c>
      <c r="AV464" s="543">
        <f>Stage2!AV$83</f>
        <v>1127.8830940444348</v>
      </c>
      <c r="AW464" s="543">
        <f>Stage2!AW$83</f>
        <v>1206.0811807340306</v>
      </c>
      <c r="AX464" s="543">
        <f>Stage2!AX$83</f>
        <v>14.187920156188511</v>
      </c>
      <c r="AY464" s="543">
        <f>Stage2!AY$83</f>
        <v>0</v>
      </c>
      <c r="AZ464" s="543">
        <f>Stage2!AZ$83</f>
        <v>0</v>
      </c>
      <c r="BA464" s="543">
        <f>Stage2!BA$83</f>
        <v>0</v>
      </c>
      <c r="BB464" s="543">
        <f>Stage2!BB$83</f>
        <v>0</v>
      </c>
      <c r="BC464" s="543">
        <f>Stage2!BC$83</f>
        <v>0</v>
      </c>
      <c r="BD464" s="543">
        <f>Stage2!BD$83</f>
        <v>0</v>
      </c>
      <c r="BE464" s="543">
        <f>Stage2!BE$83</f>
        <v>0</v>
      </c>
      <c r="BF464" s="543">
        <f>Stage2!BF$83</f>
        <v>0</v>
      </c>
      <c r="BG464" s="543">
        <f>Stage2!BG$83</f>
        <v>0</v>
      </c>
      <c r="BH464" s="543">
        <f>Stage2!BH$83</f>
        <v>0</v>
      </c>
    </row>
    <row r="465" spans="1:60" s="242" customFormat="1" ht="12.75" customHeight="1" x14ac:dyDescent="0.3">
      <c r="A465" s="516"/>
      <c r="B465" s="472"/>
      <c r="C465" s="473"/>
      <c r="D465" s="516"/>
      <c r="E465" s="543" t="str">
        <f xml:space="preserve"> Stage2!E$430</f>
        <v>Cash flow - Contractor</v>
      </c>
      <c r="F465" s="543">
        <f xml:space="preserve"> Stage2!F$430</f>
        <v>0</v>
      </c>
      <c r="G465" s="543" t="str">
        <f xml:space="preserve"> Stage2!G$430</f>
        <v>$ mn</v>
      </c>
      <c r="H465" s="543">
        <f xml:space="preserve"> Stage2!H$430</f>
        <v>0</v>
      </c>
      <c r="I465" s="543">
        <f ca="1" xml:space="preserve"> Stage2!I$430</f>
        <v>10177.572314309808</v>
      </c>
      <c r="J465" s="543">
        <f xml:space="preserve"> Stage2!J$430</f>
        <v>0</v>
      </c>
      <c r="K465" s="543">
        <f ca="1" xml:space="preserve"> Stage2!K$430</f>
        <v>0</v>
      </c>
      <c r="L465" s="543">
        <f ca="1" xml:space="preserve"> Stage2!L$430</f>
        <v>0</v>
      </c>
      <c r="M465" s="543">
        <f ca="1" xml:space="preserve"> Stage2!M$430</f>
        <v>0</v>
      </c>
      <c r="N465" s="543">
        <f ca="1" xml:space="preserve"> Stage2!N$430</f>
        <v>-42.795607499999996</v>
      </c>
      <c r="O465" s="543">
        <f ca="1" xml:space="preserve"> Stage2!O$430</f>
        <v>-86.959224675000002</v>
      </c>
      <c r="P465" s="543">
        <f ca="1" xml:space="preserve"> Stage2!P$430</f>
        <v>-88.709348724750015</v>
      </c>
      <c r="Q465" s="543">
        <f ca="1" xml:space="preserve"> Stage2!Q$430</f>
        <v>-681.77307899117977</v>
      </c>
      <c r="R465" s="543">
        <f ca="1" xml:space="preserve"> Stage2!R$430</f>
        <v>-1042.7911879027549</v>
      </c>
      <c r="S465" s="543">
        <f ca="1" xml:space="preserve"> Stage2!S$430</f>
        <v>-1063.6681181671499</v>
      </c>
      <c r="T465" s="543">
        <f ca="1" xml:space="preserve"> Stage2!T$430</f>
        <v>-549.06019091229359</v>
      </c>
      <c r="U465" s="543">
        <f ca="1" xml:space="preserve"> Stage2!U$430</f>
        <v>577.74478791904892</v>
      </c>
      <c r="V465" s="543">
        <f ca="1" xml:space="preserve"> Stage2!V$430</f>
        <v>589.275250258028</v>
      </c>
      <c r="W465" s="543">
        <f ca="1" xml:space="preserve"> Stage2!W$430</f>
        <v>601.0351001728169</v>
      </c>
      <c r="X465" s="543">
        <f ca="1" xml:space="preserve"> Stage2!X$430</f>
        <v>613.02886433138281</v>
      </c>
      <c r="Y465" s="543">
        <f ca="1" xml:space="preserve"> Stage2!Y$430</f>
        <v>625.26115688087589</v>
      </c>
      <c r="Z465" s="543">
        <f ca="1" xml:space="preserve"> Stage2!Z$430</f>
        <v>628.90417267114913</v>
      </c>
      <c r="AA465" s="543">
        <f ca="1" xml:space="preserve"> Stage2!AA$430</f>
        <v>585.05304790124137</v>
      </c>
      <c r="AB465" s="543">
        <f ca="1" xml:space="preserve"> Stage2!AB$430</f>
        <v>594.27314949055926</v>
      </c>
      <c r="AC465" s="543">
        <f ca="1" xml:space="preserve"> Stage2!AC$430</f>
        <v>560.81650139657995</v>
      </c>
      <c r="AD465" s="543">
        <f ca="1" xml:space="preserve"> Stage2!AD$430</f>
        <v>476.75760404601255</v>
      </c>
      <c r="AE465" s="543">
        <f ca="1" xml:space="preserve"> Stage2!AE$430</f>
        <v>481.11939593457998</v>
      </c>
      <c r="AF465" s="543">
        <f ca="1" xml:space="preserve"> Stage2!AF$430</f>
        <v>485.41620730406282</v>
      </c>
      <c r="AG465" s="543">
        <f ca="1" xml:space="preserve"> Stage2!AG$430</f>
        <v>416.60820796689654</v>
      </c>
      <c r="AH465" s="543">
        <f ca="1" xml:space="preserve"> Stage2!AH$430</f>
        <v>404.64488744885392</v>
      </c>
      <c r="AI465" s="543">
        <f ca="1" xml:space="preserve"> Stage2!AI$430</f>
        <v>370.20009402733751</v>
      </c>
      <c r="AJ465" s="543">
        <f ca="1" xml:space="preserve"> Stage2!AJ$430</f>
        <v>372.26520980505614</v>
      </c>
      <c r="AK465" s="543">
        <f ca="1" xml:space="preserve"> Stage2!AK$430</f>
        <v>374.18416493887923</v>
      </c>
      <c r="AL465" s="543">
        <f ca="1" xml:space="preserve"> Stage2!AL$430</f>
        <v>375.95170267730504</v>
      </c>
      <c r="AM465" s="543">
        <f ca="1" xml:space="preserve"> Stage2!AM$430</f>
        <v>377.56323994069714</v>
      </c>
      <c r="AN465" s="543">
        <f ca="1" xml:space="preserve"> Stage2!AN$430</f>
        <v>379.01526241206386</v>
      </c>
      <c r="AO465" s="543">
        <f ca="1" xml:space="preserve"> Stage2!AO$430</f>
        <v>385.95331969707956</v>
      </c>
      <c r="AP465" s="543">
        <f ca="1" xml:space="preserve"> Stage2!AP$430</f>
        <v>394.51535279981181</v>
      </c>
      <c r="AQ465" s="543">
        <f ca="1" xml:space="preserve"> Stage2!AQ$430</f>
        <v>403.32143579702824</v>
      </c>
      <c r="AR465" s="543">
        <f ca="1" xml:space="preserve"> Stage2!AR$430</f>
        <v>412.40630936732708</v>
      </c>
      <c r="AS465" s="543">
        <f ca="1" xml:space="preserve"> Stage2!AS$430</f>
        <v>421.82823644443579</v>
      </c>
      <c r="AT465" s="543">
        <f ca="1" xml:space="preserve"> Stage2!AT$430</f>
        <v>431.70017831401702</v>
      </c>
      <c r="AU465" s="543">
        <f ca="1" xml:space="preserve"> Stage2!AU$430</f>
        <v>442.29876469947919</v>
      </c>
      <c r="AV465" s="543">
        <f ca="1" xml:space="preserve"> Stage2!AV$430</f>
        <v>454.71730808032413</v>
      </c>
      <c r="AW465" s="543">
        <f ca="1" xml:space="preserve"> Stage2!AW$430</f>
        <v>489.80868157566732</v>
      </c>
      <c r="AX465" s="543">
        <f ca="1" xml:space="preserve"> Stage2!AX$430</f>
        <v>7.6614768843417966</v>
      </c>
      <c r="AY465" s="543">
        <f ca="1" xml:space="preserve"> Stage2!AY$430</f>
        <v>0</v>
      </c>
      <c r="AZ465" s="543">
        <f ca="1" xml:space="preserve"> Stage2!AZ$430</f>
        <v>0</v>
      </c>
      <c r="BA465" s="543">
        <f ca="1" xml:space="preserve"> Stage2!BA$430</f>
        <v>0</v>
      </c>
      <c r="BB465" s="543">
        <f ca="1" xml:space="preserve"> Stage2!BB$430</f>
        <v>0</v>
      </c>
      <c r="BC465" s="543">
        <f ca="1" xml:space="preserve"> Stage2!BC$430</f>
        <v>0</v>
      </c>
      <c r="BD465" s="543">
        <f ca="1" xml:space="preserve"> Stage2!BD$430</f>
        <v>0</v>
      </c>
      <c r="BE465" s="543">
        <f ca="1" xml:space="preserve"> Stage2!BE$430</f>
        <v>0</v>
      </c>
      <c r="BF465" s="543">
        <f ca="1" xml:space="preserve"> Stage2!BF$430</f>
        <v>0</v>
      </c>
      <c r="BG465" s="543">
        <f ca="1" xml:space="preserve"> Stage2!BG$430</f>
        <v>0</v>
      </c>
      <c r="BH465" s="543">
        <f ca="1" xml:space="preserve"> Stage2!BH$430</f>
        <v>0</v>
      </c>
    </row>
    <row r="466" spans="1:60" s="241" customFormat="1" ht="12.9" customHeight="1" x14ac:dyDescent="0.3">
      <c r="A466" s="343"/>
      <c r="B466" s="471"/>
      <c r="C466" s="561"/>
      <c r="D466" s="627"/>
      <c r="E466" s="343" t="str">
        <f xml:space="preserve"> E463 &amp; " - IRR " &amp; D462</f>
        <v>Project cash flow - IRR Full cycle</v>
      </c>
      <c r="F466" s="545">
        <f xml:space="preserve"> IFERROR( IRR( K463:BH463), "n.a.")</f>
        <v>0.16446560257803644</v>
      </c>
      <c r="G466" s="343" t="s">
        <v>267</v>
      </c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  <c r="AA466" s="343"/>
      <c r="AB466" s="343"/>
      <c r="AC466" s="343"/>
      <c r="AD466" s="343"/>
      <c r="AE466" s="343"/>
      <c r="AF466" s="343"/>
      <c r="AG466" s="343"/>
      <c r="AH466" s="343"/>
      <c r="AI466" s="343"/>
      <c r="AJ466" s="343"/>
      <c r="AK466" s="343"/>
      <c r="AL466" s="343"/>
      <c r="AM466" s="343"/>
      <c r="AN466" s="343"/>
      <c r="AO466" s="343"/>
      <c r="AP466" s="343"/>
      <c r="AQ466" s="343"/>
      <c r="AR466" s="343"/>
      <c r="AS466" s="343"/>
      <c r="AT466" s="343"/>
      <c r="AU466" s="343"/>
      <c r="AV466" s="343"/>
      <c r="AW466" s="343"/>
      <c r="AX466" s="343"/>
      <c r="AY466" s="343"/>
      <c r="AZ466" s="343"/>
      <c r="BA466" s="343"/>
      <c r="BB466" s="343"/>
      <c r="BC466" s="343"/>
      <c r="BD466" s="343"/>
      <c r="BE466" s="343"/>
      <c r="BF466" s="343"/>
      <c r="BG466" s="343"/>
      <c r="BH466" s="343"/>
    </row>
    <row r="467" spans="1:60" s="241" customFormat="1" ht="12.9" customHeight="1" x14ac:dyDescent="0.3">
      <c r="A467" s="343"/>
      <c r="B467" s="471"/>
      <c r="C467" s="561"/>
      <c r="D467" s="627"/>
      <c r="E467" s="568" t="str">
        <f xml:space="preserve"> E464 &amp; " - IRR " &amp; D462</f>
        <v>Project cash flows inc. DF - IRR Full cycle</v>
      </c>
      <c r="F467" s="809">
        <f xml:space="preserve"> IFERROR( IRR( K464:BH464), "n.a.")</f>
        <v>0.16357606507544675</v>
      </c>
      <c r="G467" s="568" t="s">
        <v>267</v>
      </c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  <c r="AA467" s="343"/>
      <c r="AB467" s="343"/>
      <c r="AC467" s="343"/>
      <c r="AD467" s="343"/>
      <c r="AE467" s="343"/>
      <c r="AF467" s="343"/>
      <c r="AG467" s="343"/>
      <c r="AH467" s="343"/>
      <c r="AI467" s="343"/>
      <c r="AJ467" s="343"/>
      <c r="AK467" s="343"/>
      <c r="AL467" s="343"/>
      <c r="AM467" s="343"/>
      <c r="AN467" s="343"/>
      <c r="AO467" s="343"/>
      <c r="AP467" s="343"/>
      <c r="AQ467" s="343"/>
      <c r="AR467" s="343"/>
      <c r="AS467" s="343"/>
      <c r="AT467" s="343"/>
      <c r="AU467" s="343"/>
      <c r="AV467" s="343"/>
      <c r="AW467" s="343"/>
      <c r="AX467" s="343"/>
      <c r="AY467" s="343"/>
      <c r="AZ467" s="343"/>
      <c r="BA467" s="343"/>
      <c r="BB467" s="343"/>
      <c r="BC467" s="343"/>
      <c r="BD467" s="343"/>
      <c r="BE467" s="343"/>
      <c r="BF467" s="343"/>
      <c r="BG467" s="343"/>
      <c r="BH467" s="343"/>
    </row>
    <row r="468" spans="1:60" s="157" customFormat="1" ht="12.9" customHeight="1" x14ac:dyDescent="0.3">
      <c r="A468" s="568"/>
      <c r="B468" s="794"/>
      <c r="C468" s="795"/>
      <c r="D468" s="796"/>
      <c r="E468" s="568" t="str">
        <f xml:space="preserve"> E465 &amp; " - IRR " &amp; D462</f>
        <v>Cash flow - Contractor - IRR Full cycle</v>
      </c>
      <c r="F468" s="809">
        <f ca="1" xml:space="preserve"> IFERROR( IRR( K465:BH465), "n.a.")</f>
        <v>0.11834695764089331</v>
      </c>
      <c r="G468" s="568" t="s">
        <v>267</v>
      </c>
      <c r="H468" s="568"/>
      <c r="I468" s="568"/>
      <c r="J468" s="568"/>
      <c r="K468" s="568"/>
      <c r="L468" s="568"/>
      <c r="M468" s="568"/>
      <c r="N468" s="568"/>
      <c r="O468" s="568"/>
      <c r="P468" s="568"/>
      <c r="Q468" s="568"/>
      <c r="R468" s="568"/>
      <c r="S468" s="568"/>
      <c r="T468" s="568"/>
      <c r="U468" s="568"/>
      <c r="V468" s="568"/>
      <c r="W468" s="568"/>
      <c r="X468" s="568"/>
      <c r="Y468" s="568"/>
      <c r="Z468" s="568"/>
      <c r="AA468" s="568"/>
      <c r="AB468" s="568"/>
      <c r="AC468" s="568"/>
      <c r="AD468" s="568"/>
      <c r="AE468" s="568"/>
      <c r="AF468" s="568"/>
      <c r="AG468" s="568"/>
      <c r="AH468" s="568"/>
      <c r="AI468" s="568"/>
      <c r="AJ468" s="568"/>
      <c r="AK468" s="568"/>
      <c r="AL468" s="568"/>
      <c r="AM468" s="568"/>
      <c r="AN468" s="568"/>
      <c r="AO468" s="568"/>
      <c r="AP468" s="568"/>
      <c r="AQ468" s="568"/>
      <c r="AR468" s="568"/>
      <c r="AS468" s="568"/>
      <c r="AT468" s="568"/>
      <c r="AU468" s="568"/>
      <c r="AV468" s="568"/>
      <c r="AW468" s="568"/>
      <c r="AX468" s="568"/>
      <c r="AY468" s="568"/>
      <c r="AZ468" s="568"/>
      <c r="BA468" s="568"/>
      <c r="BB468" s="568"/>
      <c r="BC468" s="568"/>
      <c r="BD468" s="568"/>
      <c r="BE468" s="568"/>
      <c r="BF468" s="568"/>
      <c r="BG468" s="568"/>
      <c r="BH468" s="568"/>
    </row>
    <row r="469" spans="1:60" s="241" customFormat="1" ht="12.9" customHeight="1" x14ac:dyDescent="0.3">
      <c r="A469" s="343"/>
      <c r="B469" s="471"/>
      <c r="C469" s="561"/>
      <c r="D469" s="343"/>
      <c r="E469" s="343"/>
      <c r="F469" s="343"/>
      <c r="G469" s="343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  <c r="AA469" s="343"/>
      <c r="AB469" s="343"/>
      <c r="AC469" s="343"/>
      <c r="AD469" s="343"/>
      <c r="AE469" s="343"/>
      <c r="AF469" s="343"/>
      <c r="AG469" s="343"/>
      <c r="AH469" s="343"/>
      <c r="AI469" s="343"/>
      <c r="AJ469" s="343"/>
      <c r="AK469" s="343"/>
      <c r="AL469" s="343"/>
      <c r="AM469" s="343"/>
      <c r="AN469" s="343"/>
      <c r="AO469" s="343"/>
      <c r="AP469" s="343"/>
      <c r="AQ469" s="343"/>
      <c r="AR469" s="343"/>
      <c r="AS469" s="343"/>
      <c r="AT469" s="343"/>
      <c r="AU469" s="343"/>
      <c r="AV469" s="343"/>
      <c r="AW469" s="343"/>
      <c r="AX469" s="343"/>
      <c r="AY469" s="343"/>
      <c r="AZ469" s="343"/>
      <c r="BA469" s="343"/>
      <c r="BB469" s="343"/>
      <c r="BC469" s="343"/>
      <c r="BD469" s="343"/>
      <c r="BE469" s="343"/>
      <c r="BF469" s="343"/>
      <c r="BG469" s="343"/>
      <c r="BH469" s="343"/>
    </row>
    <row r="470" spans="1:60" s="242" customFormat="1" ht="12.75" customHeight="1" x14ac:dyDescent="0.3">
      <c r="A470" s="516"/>
      <c r="B470" s="472"/>
      <c r="C470" s="473"/>
      <c r="D470" s="516" t="s">
        <v>128</v>
      </c>
      <c r="E470" s="516"/>
      <c r="F470" s="516"/>
      <c r="G470" s="516"/>
      <c r="H470" s="516"/>
      <c r="I470" s="516"/>
      <c r="J470" s="516"/>
      <c r="K470" s="516"/>
      <c r="L470" s="516"/>
      <c r="M470" s="516"/>
      <c r="N470" s="516"/>
      <c r="O470" s="516"/>
      <c r="P470" s="516"/>
      <c r="Q470" s="516"/>
      <c r="R470" s="516"/>
      <c r="S470" s="516"/>
      <c r="T470" s="516"/>
      <c r="U470" s="516"/>
      <c r="V470" s="516"/>
      <c r="W470" s="516"/>
      <c r="X470" s="516"/>
      <c r="Y470" s="516"/>
      <c r="Z470" s="516"/>
      <c r="AA470" s="516"/>
      <c r="AB470" s="516"/>
      <c r="AC470" s="516"/>
      <c r="AD470" s="516"/>
      <c r="AE470" s="516"/>
      <c r="AF470" s="516"/>
      <c r="AG470" s="516"/>
      <c r="AH470" s="516"/>
      <c r="AI470" s="516"/>
      <c r="AJ470" s="516"/>
      <c r="AK470" s="516"/>
      <c r="AL470" s="516"/>
      <c r="AM470" s="516"/>
      <c r="AN470" s="516"/>
      <c r="AO470" s="516"/>
      <c r="AP470" s="516"/>
      <c r="AQ470" s="516"/>
      <c r="AR470" s="516"/>
      <c r="AS470" s="516"/>
      <c r="AT470" s="516"/>
      <c r="AU470" s="516"/>
      <c r="AV470" s="516"/>
      <c r="AW470" s="516"/>
      <c r="AX470" s="516"/>
      <c r="AY470" s="516"/>
      <c r="AZ470" s="516"/>
      <c r="BA470" s="516"/>
      <c r="BB470" s="516"/>
      <c r="BC470" s="516"/>
      <c r="BD470" s="516"/>
      <c r="BE470" s="516"/>
      <c r="BF470" s="516"/>
      <c r="BG470" s="516"/>
      <c r="BH470" s="516"/>
    </row>
    <row r="471" spans="1:60" s="242" customFormat="1" ht="12.75" customHeight="1" x14ac:dyDescent="0.3">
      <c r="A471" s="516"/>
      <c r="B471" s="472"/>
      <c r="C471" s="473"/>
      <c r="D471" s="516"/>
      <c r="E471" s="516" t="str">
        <f t="shared" ref="E471:AJ471" si="123" xml:space="preserve"> E$216</f>
        <v>Project cash flows inc. DF, FID Forward</v>
      </c>
      <c r="F471" s="516">
        <f t="shared" si="123"/>
        <v>0</v>
      </c>
      <c r="G471" s="516" t="str">
        <f t="shared" si="123"/>
        <v>$ mn</v>
      </c>
      <c r="H471" s="516">
        <f t="shared" si="123"/>
        <v>0</v>
      </c>
      <c r="I471" s="516">
        <f t="shared" si="123"/>
        <v>22660.957164364219</v>
      </c>
      <c r="J471" s="516">
        <f t="shared" si="123"/>
        <v>0</v>
      </c>
      <c r="K471" s="516">
        <f t="shared" si="123"/>
        <v>0</v>
      </c>
      <c r="L471" s="516">
        <f t="shared" si="123"/>
        <v>0</v>
      </c>
      <c r="M471" s="516">
        <f t="shared" si="123"/>
        <v>0</v>
      </c>
      <c r="N471" s="516">
        <f t="shared" si="123"/>
        <v>0</v>
      </c>
      <c r="O471" s="516">
        <f t="shared" si="123"/>
        <v>0</v>
      </c>
      <c r="P471" s="516">
        <f t="shared" si="123"/>
        <v>0</v>
      </c>
      <c r="Q471" s="516">
        <f t="shared" si="123"/>
        <v>-681.10303117086733</v>
      </c>
      <c r="R471" s="516">
        <f t="shared" si="123"/>
        <v>-1042.0876376914268</v>
      </c>
      <c r="S471" s="516">
        <f t="shared" si="123"/>
        <v>-1062.9293904452554</v>
      </c>
      <c r="T471" s="516">
        <f t="shared" si="123"/>
        <v>-502.18984826078156</v>
      </c>
      <c r="U471" s="516">
        <f t="shared" si="123"/>
        <v>692.74233893882081</v>
      </c>
      <c r="V471" s="516">
        <f t="shared" si="123"/>
        <v>706.5971857175972</v>
      </c>
      <c r="W471" s="516">
        <f t="shared" si="123"/>
        <v>720.7291294319491</v>
      </c>
      <c r="X471" s="516">
        <f t="shared" si="123"/>
        <v>735.14371202058794</v>
      </c>
      <c r="Y471" s="516">
        <f t="shared" si="123"/>
        <v>749.84658626099986</v>
      </c>
      <c r="Z471" s="516">
        <f t="shared" si="123"/>
        <v>764.84351798621992</v>
      </c>
      <c r="AA471" s="516">
        <f t="shared" si="123"/>
        <v>780.1403883459443</v>
      </c>
      <c r="AB471" s="516">
        <f t="shared" si="123"/>
        <v>795.7431961128633</v>
      </c>
      <c r="AC471" s="516">
        <f t="shared" si="123"/>
        <v>811.65806003512046</v>
      </c>
      <c r="AD471" s="516">
        <f t="shared" si="123"/>
        <v>827.89122123582285</v>
      </c>
      <c r="AE471" s="516">
        <f t="shared" si="123"/>
        <v>844.44904566053947</v>
      </c>
      <c r="AF471" s="516">
        <f t="shared" si="123"/>
        <v>861.3380265737502</v>
      </c>
      <c r="AG471" s="516">
        <f t="shared" si="123"/>
        <v>878.56478710522538</v>
      </c>
      <c r="AH471" s="516">
        <f t="shared" si="123"/>
        <v>896.13608284732982</v>
      </c>
      <c r="AI471" s="516">
        <f t="shared" si="123"/>
        <v>843.92107401298108</v>
      </c>
      <c r="AJ471" s="516">
        <f t="shared" si="123"/>
        <v>862.22194261970446</v>
      </c>
      <c r="AK471" s="516">
        <f t="shared" ref="AK471:BH471" si="124" xml:space="preserve"> AK$216</f>
        <v>880.93289265584372</v>
      </c>
      <c r="AL471" s="516">
        <f t="shared" si="124"/>
        <v>900.06963300509176</v>
      </c>
      <c r="AM471" s="516">
        <f t="shared" si="124"/>
        <v>919.65050472021801</v>
      </c>
      <c r="AN471" s="516">
        <f t="shared" si="124"/>
        <v>939.69758071493595</v>
      </c>
      <c r="AO471" s="516">
        <f t="shared" si="124"/>
        <v>960.23844815836526</v>
      </c>
      <c r="AP471" s="516">
        <f t="shared" si="124"/>
        <v>981.3092571733788</v>
      </c>
      <c r="AQ471" s="516">
        <f t="shared" si="124"/>
        <v>1002.9602991084439</v>
      </c>
      <c r="AR471" s="516">
        <f t="shared" si="124"/>
        <v>1025.2671434313559</v>
      </c>
      <c r="AS471" s="516">
        <f t="shared" si="124"/>
        <v>1048.3556556874346</v>
      </c>
      <c r="AT471" s="516">
        <f t="shared" si="124"/>
        <v>1072.46861419314</v>
      </c>
      <c r="AU471" s="516">
        <f t="shared" si="124"/>
        <v>1098.19855324423</v>
      </c>
      <c r="AV471" s="516">
        <f t="shared" si="124"/>
        <v>1127.8830940444348</v>
      </c>
      <c r="AW471" s="516">
        <f t="shared" si="124"/>
        <v>1206.0811807340306</v>
      </c>
      <c r="AX471" s="516">
        <f t="shared" si="124"/>
        <v>14.187920156188511</v>
      </c>
      <c r="AY471" s="516">
        <f t="shared" si="124"/>
        <v>0</v>
      </c>
      <c r="AZ471" s="516">
        <f t="shared" si="124"/>
        <v>0</v>
      </c>
      <c r="BA471" s="516">
        <f t="shared" si="124"/>
        <v>0</v>
      </c>
      <c r="BB471" s="516">
        <f t="shared" si="124"/>
        <v>0</v>
      </c>
      <c r="BC471" s="516">
        <f t="shared" si="124"/>
        <v>0</v>
      </c>
      <c r="BD471" s="516">
        <f t="shared" si="124"/>
        <v>0</v>
      </c>
      <c r="BE471" s="516">
        <f t="shared" si="124"/>
        <v>0</v>
      </c>
      <c r="BF471" s="516">
        <f t="shared" si="124"/>
        <v>0</v>
      </c>
      <c r="BG471" s="516">
        <f t="shared" si="124"/>
        <v>0</v>
      </c>
      <c r="BH471" s="516">
        <f t="shared" si="124"/>
        <v>0</v>
      </c>
    </row>
    <row r="472" spans="1:60" s="242" customFormat="1" ht="12.75" customHeight="1" x14ac:dyDescent="0.3">
      <c r="A472" s="516"/>
      <c r="B472" s="472"/>
      <c r="C472" s="473"/>
      <c r="D472" s="516"/>
      <c r="E472" s="516" t="str">
        <f t="shared" ref="E472:AJ472" si="125" xml:space="preserve"> E$205</f>
        <v>Cash flow - Contractor, FID Forward</v>
      </c>
      <c r="F472" s="516">
        <f t="shared" si="125"/>
        <v>0</v>
      </c>
      <c r="G472" s="516" t="str">
        <f t="shared" si="125"/>
        <v>$ mn</v>
      </c>
      <c r="H472" s="516">
        <f t="shared" si="125"/>
        <v>0</v>
      </c>
      <c r="I472" s="516">
        <f t="shared" ca="1" si="125"/>
        <v>10396.036495209557</v>
      </c>
      <c r="J472" s="516">
        <f t="shared" si="125"/>
        <v>0</v>
      </c>
      <c r="K472" s="516">
        <f t="shared" ca="1" si="125"/>
        <v>0</v>
      </c>
      <c r="L472" s="516">
        <f t="shared" ca="1" si="125"/>
        <v>0</v>
      </c>
      <c r="M472" s="516">
        <f t="shared" ca="1" si="125"/>
        <v>0</v>
      </c>
      <c r="N472" s="516">
        <f t="shared" ca="1" si="125"/>
        <v>0</v>
      </c>
      <c r="O472" s="516">
        <f t="shared" ca="1" si="125"/>
        <v>0</v>
      </c>
      <c r="P472" s="516">
        <f t="shared" ca="1" si="125"/>
        <v>0</v>
      </c>
      <c r="Q472" s="516">
        <f t="shared" ca="1" si="125"/>
        <v>-681.77307899117977</v>
      </c>
      <c r="R472" s="516">
        <f t="shared" ca="1" si="125"/>
        <v>-1042.7911879027549</v>
      </c>
      <c r="S472" s="516">
        <f t="shared" ca="1" si="125"/>
        <v>-1063.6681181671499</v>
      </c>
      <c r="T472" s="516">
        <f t="shared" ca="1" si="125"/>
        <v>-549.06019091229359</v>
      </c>
      <c r="U472" s="516">
        <f t="shared" ca="1" si="125"/>
        <v>577.74478791904892</v>
      </c>
      <c r="V472" s="516">
        <f t="shared" ca="1" si="125"/>
        <v>589.275250258028</v>
      </c>
      <c r="W472" s="516">
        <f t="shared" ca="1" si="125"/>
        <v>601.0351001728169</v>
      </c>
      <c r="X472" s="516">
        <f t="shared" ca="1" si="125"/>
        <v>613.02886433138281</v>
      </c>
      <c r="Y472" s="516">
        <f t="shared" ca="1" si="125"/>
        <v>625.26115688087589</v>
      </c>
      <c r="Z472" s="516">
        <f t="shared" ca="1" si="125"/>
        <v>628.90417267114913</v>
      </c>
      <c r="AA472" s="516">
        <f t="shared" ca="1" si="125"/>
        <v>585.05304790124137</v>
      </c>
      <c r="AB472" s="516">
        <f t="shared" ca="1" si="125"/>
        <v>594.27314949055926</v>
      </c>
      <c r="AC472" s="516">
        <f t="shared" ca="1" si="125"/>
        <v>560.81650139657995</v>
      </c>
      <c r="AD472" s="516">
        <f t="shared" ca="1" si="125"/>
        <v>476.75760404601255</v>
      </c>
      <c r="AE472" s="516">
        <f t="shared" ca="1" si="125"/>
        <v>481.11939593457998</v>
      </c>
      <c r="AF472" s="516">
        <f t="shared" ca="1" si="125"/>
        <v>485.41620730406282</v>
      </c>
      <c r="AG472" s="516">
        <f t="shared" ca="1" si="125"/>
        <v>416.60820796689654</v>
      </c>
      <c r="AH472" s="516">
        <f t="shared" ca="1" si="125"/>
        <v>404.64488744885392</v>
      </c>
      <c r="AI472" s="516">
        <f t="shared" ca="1" si="125"/>
        <v>370.20009402733751</v>
      </c>
      <c r="AJ472" s="516">
        <f t="shared" ca="1" si="125"/>
        <v>372.26520980505614</v>
      </c>
      <c r="AK472" s="516">
        <f t="shared" ref="AK472:BH472" ca="1" si="126" xml:space="preserve"> AK$205</f>
        <v>374.18416493887923</v>
      </c>
      <c r="AL472" s="516">
        <f t="shared" ca="1" si="126"/>
        <v>375.95170267730504</v>
      </c>
      <c r="AM472" s="516">
        <f t="shared" ca="1" si="126"/>
        <v>377.56323994069714</v>
      </c>
      <c r="AN472" s="516">
        <f t="shared" ca="1" si="126"/>
        <v>379.01526241206386</v>
      </c>
      <c r="AO472" s="516">
        <f t="shared" ca="1" si="126"/>
        <v>385.95331969707956</v>
      </c>
      <c r="AP472" s="516">
        <f t="shared" ca="1" si="126"/>
        <v>394.51535279981181</v>
      </c>
      <c r="AQ472" s="516">
        <f t="shared" ca="1" si="126"/>
        <v>403.32143579702824</v>
      </c>
      <c r="AR472" s="516">
        <f t="shared" ca="1" si="126"/>
        <v>412.40630936732708</v>
      </c>
      <c r="AS472" s="516">
        <f t="shared" ca="1" si="126"/>
        <v>421.82823644443579</v>
      </c>
      <c r="AT472" s="516">
        <f t="shared" ca="1" si="126"/>
        <v>431.70017831401702</v>
      </c>
      <c r="AU472" s="516">
        <f t="shared" ca="1" si="126"/>
        <v>442.29876469947919</v>
      </c>
      <c r="AV472" s="516">
        <f t="shared" ca="1" si="126"/>
        <v>454.71730808032413</v>
      </c>
      <c r="AW472" s="516">
        <f t="shared" ca="1" si="126"/>
        <v>489.80868157566732</v>
      </c>
      <c r="AX472" s="516">
        <f t="shared" ca="1" si="126"/>
        <v>7.6614768843417966</v>
      </c>
      <c r="AY472" s="516">
        <f t="shared" ca="1" si="126"/>
        <v>0</v>
      </c>
      <c r="AZ472" s="516">
        <f t="shared" ca="1" si="126"/>
        <v>0</v>
      </c>
      <c r="BA472" s="516">
        <f t="shared" ca="1" si="126"/>
        <v>0</v>
      </c>
      <c r="BB472" s="516">
        <f t="shared" ca="1" si="126"/>
        <v>0</v>
      </c>
      <c r="BC472" s="516">
        <f t="shared" ca="1" si="126"/>
        <v>0</v>
      </c>
      <c r="BD472" s="516">
        <f t="shared" ca="1" si="126"/>
        <v>0</v>
      </c>
      <c r="BE472" s="516">
        <f t="shared" ca="1" si="126"/>
        <v>0</v>
      </c>
      <c r="BF472" s="516">
        <f t="shared" ca="1" si="126"/>
        <v>0</v>
      </c>
      <c r="BG472" s="516">
        <f t="shared" ca="1" si="126"/>
        <v>0</v>
      </c>
      <c r="BH472" s="516">
        <f t="shared" ca="1" si="126"/>
        <v>0</v>
      </c>
    </row>
    <row r="473" spans="1:60" s="241" customFormat="1" ht="12.9" customHeight="1" x14ac:dyDescent="0.3">
      <c r="A473" s="343"/>
      <c r="B473" s="471"/>
      <c r="C473" s="561"/>
      <c r="D473" s="627"/>
      <c r="E473" s="568" t="str">
        <f xml:space="preserve"> E471 &amp; " - IRR"</f>
        <v>Project cash flows inc. DF, FID Forward - IRR</v>
      </c>
      <c r="F473" s="809">
        <f xml:space="preserve"> IFERROR( IRR( K471:BH471), "n.a.")</f>
        <v>0.17699802058120628</v>
      </c>
      <c r="G473" s="568" t="s">
        <v>267</v>
      </c>
      <c r="H473" s="343"/>
      <c r="I473" s="343"/>
      <c r="J473" s="343"/>
      <c r="K473" s="343"/>
      <c r="L473" s="343"/>
      <c r="M473" s="343"/>
      <c r="N473" s="343"/>
      <c r="O473" s="343"/>
      <c r="P473" s="343"/>
      <c r="Q473" s="343"/>
      <c r="R473" s="343"/>
      <c r="S473" s="343"/>
      <c r="T473" s="343"/>
      <c r="U473" s="343"/>
      <c r="V473" s="343"/>
      <c r="W473" s="343"/>
      <c r="X473" s="343"/>
      <c r="Y473" s="343"/>
      <c r="Z473" s="343"/>
      <c r="AA473" s="343"/>
      <c r="AB473" s="343"/>
      <c r="AC473" s="343"/>
      <c r="AD473" s="343"/>
      <c r="AE473" s="343"/>
      <c r="AF473" s="343"/>
      <c r="AG473" s="343"/>
      <c r="AH473" s="343"/>
      <c r="AI473" s="343"/>
      <c r="AJ473" s="343"/>
      <c r="AK473" s="343"/>
      <c r="AL473" s="343"/>
      <c r="AM473" s="343"/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/>
      <c r="BB473" s="343"/>
      <c r="BC473" s="343"/>
      <c r="BD473" s="343"/>
      <c r="BE473" s="343"/>
      <c r="BF473" s="343"/>
      <c r="BG473" s="343"/>
      <c r="BH473" s="343"/>
    </row>
    <row r="474" spans="1:60" s="157" customFormat="1" ht="12.9" customHeight="1" x14ac:dyDescent="0.3">
      <c r="A474" s="568"/>
      <c r="B474" s="794"/>
      <c r="C474" s="795"/>
      <c r="D474" s="796"/>
      <c r="E474" s="568" t="str">
        <f xml:space="preserve"> E472 &amp; " - IRR"</f>
        <v>Cash flow - Contractor, FID Forward - IRR</v>
      </c>
      <c r="F474" s="809">
        <f ca="1" xml:space="preserve"> IFERROR( IRR( K472:BH472), "n.a.")</f>
        <v>0.12973455279591772</v>
      </c>
      <c r="G474" s="568" t="s">
        <v>267</v>
      </c>
      <c r="H474" s="568"/>
      <c r="I474" s="568"/>
      <c r="J474" s="568"/>
      <c r="K474" s="568"/>
      <c r="L474" s="568"/>
      <c r="M474" s="568"/>
      <c r="N474" s="568"/>
      <c r="O474" s="568"/>
      <c r="P474" s="568"/>
      <c r="Q474" s="568"/>
      <c r="R474" s="568"/>
      <c r="S474" s="568"/>
      <c r="T474" s="568"/>
      <c r="U474" s="568"/>
      <c r="V474" s="568"/>
      <c r="W474" s="568"/>
      <c r="X474" s="568"/>
      <c r="Y474" s="568"/>
      <c r="Z474" s="568"/>
      <c r="AA474" s="568"/>
      <c r="AB474" s="568"/>
      <c r="AC474" s="568"/>
      <c r="AD474" s="568"/>
      <c r="AE474" s="568"/>
      <c r="AF474" s="568"/>
      <c r="AG474" s="568"/>
      <c r="AH474" s="568"/>
      <c r="AI474" s="568"/>
      <c r="AJ474" s="568"/>
      <c r="AK474" s="568"/>
      <c r="AL474" s="568"/>
      <c r="AM474" s="568"/>
      <c r="AN474" s="568"/>
      <c r="AO474" s="568"/>
      <c r="AP474" s="568"/>
      <c r="AQ474" s="568"/>
      <c r="AR474" s="568"/>
      <c r="AS474" s="568"/>
      <c r="AT474" s="568"/>
      <c r="AU474" s="568"/>
      <c r="AV474" s="568"/>
      <c r="AW474" s="568"/>
      <c r="AX474" s="568"/>
      <c r="AY474" s="568"/>
      <c r="AZ474" s="568"/>
      <c r="BA474" s="568"/>
      <c r="BB474" s="568"/>
      <c r="BC474" s="568"/>
      <c r="BD474" s="568"/>
      <c r="BE474" s="568"/>
      <c r="BF474" s="568"/>
      <c r="BG474" s="568"/>
      <c r="BH474" s="568"/>
    </row>
    <row r="475" spans="1:60" s="242" customFormat="1" ht="12.75" customHeight="1" x14ac:dyDescent="0.3">
      <c r="A475" s="516"/>
      <c r="B475" s="472"/>
      <c r="C475" s="473"/>
      <c r="D475" s="516"/>
      <c r="E475" s="516"/>
      <c r="F475" s="516"/>
      <c r="G475" s="516"/>
      <c r="H475" s="516"/>
      <c r="I475" s="516"/>
      <c r="J475" s="516"/>
      <c r="K475" s="516"/>
      <c r="L475" s="516"/>
      <c r="M475" s="516"/>
      <c r="N475" s="516"/>
      <c r="O475" s="516"/>
      <c r="P475" s="516"/>
      <c r="Q475" s="516"/>
      <c r="R475" s="516"/>
      <c r="S475" s="516"/>
      <c r="T475" s="516"/>
      <c r="U475" s="516"/>
      <c r="V475" s="516"/>
      <c r="W475" s="516"/>
      <c r="X475" s="516"/>
      <c r="Y475" s="516"/>
      <c r="Z475" s="516"/>
      <c r="AA475" s="516"/>
      <c r="AB475" s="516"/>
      <c r="AC475" s="516"/>
      <c r="AD475" s="516"/>
      <c r="AE475" s="516"/>
      <c r="AF475" s="516"/>
      <c r="AG475" s="516"/>
      <c r="AH475" s="516"/>
      <c r="AI475" s="516"/>
      <c r="AJ475" s="516"/>
      <c r="AK475" s="516"/>
      <c r="AL475" s="516"/>
      <c r="AM475" s="516"/>
      <c r="AN475" s="516"/>
      <c r="AO475" s="516"/>
      <c r="AP475" s="516"/>
      <c r="AQ475" s="516"/>
      <c r="AR475" s="516"/>
      <c r="AS475" s="516"/>
      <c r="AT475" s="516"/>
      <c r="AU475" s="516"/>
      <c r="AV475" s="516"/>
      <c r="AW475" s="516"/>
      <c r="AX475" s="516"/>
      <c r="AY475" s="516"/>
      <c r="AZ475" s="516"/>
      <c r="BA475" s="516"/>
      <c r="BB475" s="516"/>
      <c r="BC475" s="516"/>
      <c r="BD475" s="516"/>
      <c r="BE475" s="516"/>
      <c r="BF475" s="516"/>
      <c r="BG475" s="516"/>
      <c r="BH475" s="516"/>
    </row>
    <row r="476" spans="1:60" s="242" customFormat="1" ht="12.9" customHeight="1" x14ac:dyDescent="0.3">
      <c r="A476" s="470" t="s">
        <v>876</v>
      </c>
      <c r="B476" s="677"/>
      <c r="C476" s="678"/>
      <c r="D476" s="612"/>
      <c r="E476" s="470"/>
      <c r="F476" s="470"/>
      <c r="G476" s="470"/>
      <c r="H476" s="470"/>
      <c r="I476" s="470"/>
      <c r="J476" s="470"/>
      <c r="K476" s="470"/>
      <c r="L476" s="470"/>
      <c r="M476" s="470"/>
      <c r="N476" s="470"/>
      <c r="O476" s="470"/>
      <c r="P476" s="470"/>
      <c r="Q476" s="470"/>
      <c r="R476" s="470"/>
      <c r="S476" s="470"/>
      <c r="T476" s="470"/>
      <c r="U476" s="470"/>
      <c r="V476" s="470"/>
      <c r="W476" s="470"/>
      <c r="X476" s="470"/>
      <c r="Y476" s="470"/>
      <c r="Z476" s="470"/>
      <c r="AA476" s="470"/>
      <c r="AB476" s="470"/>
      <c r="AC476" s="470"/>
      <c r="AD476" s="470"/>
      <c r="AE476" s="470"/>
      <c r="AF476" s="470"/>
      <c r="AG476" s="470"/>
      <c r="AH476" s="470"/>
      <c r="AI476" s="470"/>
      <c r="AJ476" s="470"/>
      <c r="AK476" s="470"/>
      <c r="AL476" s="470"/>
      <c r="AM476" s="470"/>
      <c r="AN476" s="470"/>
      <c r="AO476" s="470"/>
      <c r="AP476" s="470"/>
      <c r="AQ476" s="470"/>
      <c r="AR476" s="470"/>
      <c r="AS476" s="470"/>
      <c r="AT476" s="470"/>
      <c r="AU476" s="470"/>
      <c r="AV476" s="470"/>
      <c r="AW476" s="470"/>
      <c r="AX476" s="470"/>
      <c r="AY476" s="470"/>
      <c r="AZ476" s="470"/>
      <c r="BA476" s="470"/>
      <c r="BB476" s="470"/>
      <c r="BC476" s="470"/>
      <c r="BD476" s="470"/>
      <c r="BE476" s="470"/>
      <c r="BF476" s="470"/>
      <c r="BG476" s="470"/>
      <c r="BH476" s="470"/>
    </row>
    <row r="477" spans="1:60" ht="12.9" customHeight="1" x14ac:dyDescent="0.3">
      <c r="A477" s="790"/>
      <c r="B477" s="790" t="s">
        <v>877</v>
      </c>
      <c r="C477" s="806"/>
      <c r="D477" s="807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790"/>
      <c r="V477" s="790"/>
      <c r="W477" s="790"/>
      <c r="X477" s="790"/>
      <c r="Y477" s="790"/>
      <c r="Z477" s="790"/>
      <c r="AA477" s="790"/>
      <c r="AB477" s="790"/>
      <c r="AC477" s="790"/>
      <c r="AD477" s="790"/>
      <c r="AE477" s="790"/>
      <c r="AF477" s="790"/>
      <c r="AG477" s="790"/>
      <c r="AH477" s="790"/>
      <c r="AI477" s="790"/>
      <c r="AJ477" s="790"/>
      <c r="AK477" s="790"/>
      <c r="AL477" s="790"/>
      <c r="AM477" s="790"/>
      <c r="AN477" s="790"/>
      <c r="AO477" s="790"/>
      <c r="AP477" s="790"/>
      <c r="AQ477" s="790"/>
      <c r="AR477" s="790"/>
      <c r="AS477" s="790"/>
      <c r="AT477" s="790"/>
      <c r="AU477" s="790"/>
      <c r="AV477" s="790"/>
      <c r="AW477" s="790"/>
      <c r="AX477" s="790"/>
      <c r="AY477" s="790"/>
      <c r="AZ477" s="790"/>
      <c r="BA477" s="790"/>
      <c r="BB477" s="790"/>
      <c r="BC477" s="790"/>
      <c r="BD477" s="790"/>
      <c r="BE477" s="790"/>
      <c r="BF477" s="790"/>
      <c r="BG477" s="790"/>
      <c r="BH477" s="790"/>
    </row>
    <row r="478" spans="1:60" s="247" customFormat="1" ht="12.75" customHeight="1" x14ac:dyDescent="0.3">
      <c r="A478" s="543"/>
      <c r="B478" s="662"/>
      <c r="C478" s="663"/>
      <c r="D478" s="543"/>
      <c r="E478" s="543" t="str">
        <f xml:space="preserve">  Stage2!E$100</f>
        <v>Training Fund</v>
      </c>
      <c r="F478" s="543">
        <f xml:space="preserve">  Stage2!F$100</f>
        <v>0</v>
      </c>
      <c r="G478" s="543" t="str">
        <f xml:space="preserve">  Stage2!G$100</f>
        <v>$ mn</v>
      </c>
      <c r="H478" s="543" t="str">
        <f xml:space="preserve">  Stage2!H$100</f>
        <v>govt rev, cost recoverable</v>
      </c>
      <c r="I478" s="543">
        <f xml:space="preserve">  Stage2!I$100</f>
        <v>54.741378981544315</v>
      </c>
      <c r="J478" s="543">
        <f xml:space="preserve">  Stage2!J$100</f>
        <v>0</v>
      </c>
      <c r="K478" s="543">
        <f xml:space="preserve">  Stage2!K$100</f>
        <v>0</v>
      </c>
      <c r="L478" s="543">
        <f xml:space="preserve">  Stage2!L$100</f>
        <v>0</v>
      </c>
      <c r="M478" s="543">
        <f xml:space="preserve">  Stage2!M$100</f>
        <v>0</v>
      </c>
      <c r="N478" s="543">
        <f xml:space="preserve">  Stage2!N$100</f>
        <v>0.34728750000000003</v>
      </c>
      <c r="O478" s="543">
        <f xml:space="preserve">  Stage2!O$100</f>
        <v>0.36465187500000007</v>
      </c>
      <c r="P478" s="543">
        <f xml:space="preserve">  Stage2!P$100</f>
        <v>0.3828844687500001</v>
      </c>
      <c r="Q478" s="543">
        <f xml:space="preserve">  Stage2!Q$100</f>
        <v>0.67004782031250021</v>
      </c>
      <c r="R478" s="543">
        <f xml:space="preserve">  Stage2!R$100</f>
        <v>0.70355021132812523</v>
      </c>
      <c r="S478" s="543">
        <f xml:space="preserve">  Stage2!S$100</f>
        <v>0.73872772189453151</v>
      </c>
      <c r="T478" s="543">
        <f xml:space="preserve">  Stage2!T$100</f>
        <v>0.77566410798925811</v>
      </c>
      <c r="U478" s="543">
        <f xml:space="preserve">  Stage2!U$100</f>
        <v>0.81444731338872101</v>
      </c>
      <c r="V478" s="543">
        <f xml:space="preserve">  Stage2!V$100</f>
        <v>0.85516967905815711</v>
      </c>
      <c r="W478" s="543">
        <f xml:space="preserve">  Stage2!W$100</f>
        <v>0.89792816301106504</v>
      </c>
      <c r="X478" s="543">
        <f xml:space="preserve">  Stage2!X$100</f>
        <v>0.94282457116161833</v>
      </c>
      <c r="Y478" s="543">
        <f xml:space="preserve">  Stage2!Y$100</f>
        <v>0.98996579971969934</v>
      </c>
      <c r="Z478" s="543">
        <f xml:space="preserve">  Stage2!Z$100</f>
        <v>1.0394640897056844</v>
      </c>
      <c r="AA478" s="543">
        <f xml:space="preserve">  Stage2!AA$100</f>
        <v>1.0914372941909687</v>
      </c>
      <c r="AB478" s="543">
        <f xml:space="preserve">  Stage2!AB$100</f>
        <v>1.1460091589005172</v>
      </c>
      <c r="AC478" s="543">
        <f xml:space="preserve">  Stage2!AC$100</f>
        <v>1.2033096168455431</v>
      </c>
      <c r="AD478" s="543">
        <f xml:space="preserve">  Stage2!AD$100</f>
        <v>1.2634750976878202</v>
      </c>
      <c r="AE478" s="543">
        <f xml:space="preserve">  Stage2!AE$100</f>
        <v>1.3266488525722113</v>
      </c>
      <c r="AF478" s="543">
        <f xml:space="preserve">  Stage2!AF$100</f>
        <v>1.392981295200822</v>
      </c>
      <c r="AG478" s="543">
        <f xml:space="preserve">  Stage2!AG$100</f>
        <v>1.4626303599608632</v>
      </c>
      <c r="AH478" s="543">
        <f xml:space="preserve">  Stage2!AH$100</f>
        <v>1.5357618779589064</v>
      </c>
      <c r="AI478" s="543">
        <f xml:space="preserve">  Stage2!AI$100</f>
        <v>1.6125499718568519</v>
      </c>
      <c r="AJ478" s="543">
        <f xml:space="preserve">  Stage2!AJ$100</f>
        <v>1.6931774704496945</v>
      </c>
      <c r="AK478" s="543">
        <f xml:space="preserve">  Stage2!AK$100</f>
        <v>1.7778363439721792</v>
      </c>
      <c r="AL478" s="543">
        <f xml:space="preserve">  Stage2!AL$100</f>
        <v>1.8667281611707882</v>
      </c>
      <c r="AM478" s="543">
        <f xml:space="preserve">  Stage2!AM$100</f>
        <v>1.9600645692293277</v>
      </c>
      <c r="AN478" s="543">
        <f xml:space="preserve">  Stage2!AN$100</f>
        <v>2.0580677976907942</v>
      </c>
      <c r="AO478" s="543">
        <f xml:space="preserve">  Stage2!AO$100</f>
        <v>2.1609711875753339</v>
      </c>
      <c r="AP478" s="543">
        <f xml:space="preserve">  Stage2!AP$100</f>
        <v>2.2690197469541009</v>
      </c>
      <c r="AQ478" s="543">
        <f xml:space="preserve">  Stage2!AQ$100</f>
        <v>2.3824707343018061</v>
      </c>
      <c r="AR478" s="543">
        <f xml:space="preserve">  Stage2!AR$100</f>
        <v>2.5015942710168964</v>
      </c>
      <c r="AS478" s="543">
        <f xml:space="preserve">  Stage2!AS$100</f>
        <v>2.6266739845677414</v>
      </c>
      <c r="AT478" s="543">
        <f xml:space="preserve">  Stage2!AT$100</f>
        <v>2.7580076837961287</v>
      </c>
      <c r="AU478" s="543">
        <f xml:space="preserve">  Stage2!AU$100</f>
        <v>2.8959080679859355</v>
      </c>
      <c r="AV478" s="543">
        <f xml:space="preserve">  Stage2!AV$100</f>
        <v>3.0407034713852323</v>
      </c>
      <c r="AW478" s="543">
        <f xml:space="preserve">  Stage2!AW$100</f>
        <v>3.1927386449544941</v>
      </c>
      <c r="AX478" s="543">
        <f xml:space="preserve">  Stage2!AX$100</f>
        <v>0</v>
      </c>
      <c r="AY478" s="543">
        <f xml:space="preserve">  Stage2!AY$100</f>
        <v>0</v>
      </c>
      <c r="AZ478" s="543">
        <f xml:space="preserve">  Stage2!AZ$100</f>
        <v>0</v>
      </c>
      <c r="BA478" s="543">
        <f xml:space="preserve">  Stage2!BA$100</f>
        <v>0</v>
      </c>
      <c r="BB478" s="543">
        <f xml:space="preserve">  Stage2!BB$100</f>
        <v>0</v>
      </c>
      <c r="BC478" s="543">
        <f xml:space="preserve">  Stage2!BC$100</f>
        <v>0</v>
      </c>
      <c r="BD478" s="543">
        <f xml:space="preserve">  Stage2!BD$100</f>
        <v>0</v>
      </c>
      <c r="BE478" s="543">
        <f xml:space="preserve">  Stage2!BE$100</f>
        <v>0</v>
      </c>
      <c r="BF478" s="543">
        <f xml:space="preserve">  Stage2!BF$100</f>
        <v>0</v>
      </c>
      <c r="BG478" s="543">
        <f xml:space="preserve">  Stage2!BG$100</f>
        <v>0</v>
      </c>
      <c r="BH478" s="543">
        <f xml:space="preserve">  Stage2!BH$100</f>
        <v>0</v>
      </c>
    </row>
    <row r="479" spans="1:60" s="247" customFormat="1" ht="12.75" customHeight="1" x14ac:dyDescent="0.3">
      <c r="A479" s="543"/>
      <c r="B479" s="662"/>
      <c r="C479" s="663"/>
      <c r="D479" s="543"/>
      <c r="E479" s="543" t="str">
        <f xml:space="preserve">  Stage2!E$153</f>
        <v>Oil royalty</v>
      </c>
      <c r="F479" s="543">
        <f xml:space="preserve">  Stage2!F$153</f>
        <v>0</v>
      </c>
      <c r="G479" s="543" t="str">
        <f xml:space="preserve">  Stage2!G$153</f>
        <v>$ mn</v>
      </c>
      <c r="H479" s="543" t="str">
        <f xml:space="preserve">  Stage2!H$153</f>
        <v>govt rev</v>
      </c>
      <c r="I479" s="543">
        <f xml:space="preserve">  Stage2!I$153</f>
        <v>85.286611619704942</v>
      </c>
      <c r="J479" s="543">
        <f xml:space="preserve">  Stage2!J$153</f>
        <v>0</v>
      </c>
      <c r="K479" s="543">
        <f xml:space="preserve">  Stage2!K$153</f>
        <v>0</v>
      </c>
      <c r="L479" s="543">
        <f xml:space="preserve">  Stage2!L$153</f>
        <v>0</v>
      </c>
      <c r="M479" s="543">
        <f xml:space="preserve">  Stage2!M$153</f>
        <v>0</v>
      </c>
      <c r="N479" s="543">
        <f xml:space="preserve">  Stage2!N$153</f>
        <v>0</v>
      </c>
      <c r="O479" s="543">
        <f xml:space="preserve">  Stage2!O$153</f>
        <v>0</v>
      </c>
      <c r="P479" s="543">
        <f xml:space="preserve">  Stage2!P$153</f>
        <v>0</v>
      </c>
      <c r="Q479" s="543">
        <f xml:space="preserve">  Stage2!Q$153</f>
        <v>0</v>
      </c>
      <c r="R479" s="543">
        <f xml:space="preserve">  Stage2!R$153</f>
        <v>0</v>
      </c>
      <c r="S479" s="543">
        <f xml:space="preserve">  Stage2!S$153</f>
        <v>0</v>
      </c>
      <c r="T479" s="543">
        <f xml:space="preserve">  Stage2!T$153</f>
        <v>0.87839303793739865</v>
      </c>
      <c r="U479" s="543">
        <f xml:space="preserve">  Stage2!U$153</f>
        <v>2.1759050396906421</v>
      </c>
      <c r="V479" s="543">
        <f xml:space="preserve">  Stage2!V$153</f>
        <v>2.2194231404844547</v>
      </c>
      <c r="W479" s="543">
        <f xml:space="preserve">  Stage2!W$153</f>
        <v>2.263811603294144</v>
      </c>
      <c r="X479" s="543">
        <f xml:space="preserve">  Stage2!X$153</f>
        <v>2.3090878353600264</v>
      </c>
      <c r="Y479" s="543">
        <f xml:space="preserve">  Stage2!Y$153</f>
        <v>2.3552695920672275</v>
      </c>
      <c r="Z479" s="543">
        <f xml:space="preserve">  Stage2!Z$153</f>
        <v>2.4023749839085724</v>
      </c>
      <c r="AA479" s="543">
        <f xml:space="preserve">  Stage2!AA$153</f>
        <v>2.4504224835867436</v>
      </c>
      <c r="AB479" s="543">
        <f xml:space="preserve">  Stage2!AB$153</f>
        <v>2.4994309332584788</v>
      </c>
      <c r="AC479" s="543">
        <f xml:space="preserve">  Stage2!AC$153</f>
        <v>2.5494195519236484</v>
      </c>
      <c r="AD479" s="543">
        <f xml:space="preserve">  Stage2!AD$153</f>
        <v>2.6004079429621214</v>
      </c>
      <c r="AE479" s="543">
        <f xml:space="preserve">  Stage2!AE$153</f>
        <v>2.6524161018213639</v>
      </c>
      <c r="AF479" s="543">
        <f xml:space="preserve">  Stage2!AF$153</f>
        <v>2.7054644238577912</v>
      </c>
      <c r="AG479" s="543">
        <f xml:space="preserve">  Stage2!AG$153</f>
        <v>2.7595737123349475</v>
      </c>
      <c r="AH479" s="543">
        <f xml:space="preserve">  Stage2!AH$153</f>
        <v>2.8147651865816461</v>
      </c>
      <c r="AI479" s="543">
        <f xml:space="preserve">  Stage2!AI$153</f>
        <v>2.8710604903132793</v>
      </c>
      <c r="AJ479" s="543">
        <f xml:space="preserve">  Stage2!AJ$153</f>
        <v>2.9284817001195447</v>
      </c>
      <c r="AK479" s="543">
        <f xml:space="preserve">  Stage2!AK$153</f>
        <v>2.9870513341219356</v>
      </c>
      <c r="AL479" s="543">
        <f xml:space="preserve">  Stage2!AL$153</f>
        <v>3.0467923608043748</v>
      </c>
      <c r="AM479" s="543">
        <f xml:space="preserve">  Stage2!AM$153</f>
        <v>3.107728208020462</v>
      </c>
      <c r="AN479" s="543">
        <f xml:space="preserve">  Stage2!AN$153</f>
        <v>3.1698827721808716</v>
      </c>
      <c r="AO479" s="543">
        <f xml:space="preserve">  Stage2!AO$153</f>
        <v>3.2332804276244889</v>
      </c>
      <c r="AP479" s="543">
        <f xml:space="preserve">  Stage2!AP$153</f>
        <v>3.2979460361769792</v>
      </c>
      <c r="AQ479" s="543">
        <f xml:space="preserve">  Stage2!AQ$153</f>
        <v>3.363904956900519</v>
      </c>
      <c r="AR479" s="543">
        <f xml:space="preserve">  Stage2!AR$153</f>
        <v>3.4311830560385292</v>
      </c>
      <c r="AS479" s="543">
        <f xml:space="preserve">  Stage2!AS$153</f>
        <v>3.4998067171592995</v>
      </c>
      <c r="AT479" s="543">
        <f xml:space="preserve">  Stage2!AT$153</f>
        <v>3.5698028515024856</v>
      </c>
      <c r="AU479" s="543">
        <f xml:space="preserve">  Stage2!AU$153</f>
        <v>3.6411989085325347</v>
      </c>
      <c r="AV479" s="543">
        <f xml:space="preserve">  Stage2!AV$153</f>
        <v>3.7140228867031859</v>
      </c>
      <c r="AW479" s="543">
        <f xml:space="preserve">  Stage2!AW$153</f>
        <v>3.7883033444372503</v>
      </c>
      <c r="AX479" s="543">
        <f xml:space="preserve">  Stage2!AX$153</f>
        <v>0</v>
      </c>
      <c r="AY479" s="543">
        <f xml:space="preserve">  Stage2!AY$153</f>
        <v>0</v>
      </c>
      <c r="AZ479" s="543">
        <f xml:space="preserve">  Stage2!AZ$153</f>
        <v>0</v>
      </c>
      <c r="BA479" s="543">
        <f xml:space="preserve">  Stage2!BA$153</f>
        <v>0</v>
      </c>
      <c r="BB479" s="543">
        <f xml:space="preserve">  Stage2!BB$153</f>
        <v>0</v>
      </c>
      <c r="BC479" s="543">
        <f xml:space="preserve">  Stage2!BC$153</f>
        <v>0</v>
      </c>
      <c r="BD479" s="543">
        <f xml:space="preserve">  Stage2!BD$153</f>
        <v>0</v>
      </c>
      <c r="BE479" s="543">
        <f xml:space="preserve">  Stage2!BE$153</f>
        <v>0</v>
      </c>
      <c r="BF479" s="543">
        <f xml:space="preserve">  Stage2!BF$153</f>
        <v>0</v>
      </c>
      <c r="BG479" s="543">
        <f xml:space="preserve">  Stage2!BG$153</f>
        <v>0</v>
      </c>
      <c r="BH479" s="543">
        <f xml:space="preserve">  Stage2!BH$153</f>
        <v>0</v>
      </c>
    </row>
    <row r="480" spans="1:60" s="247" customFormat="1" ht="12.75" customHeight="1" x14ac:dyDescent="0.3">
      <c r="A480" s="543"/>
      <c r="B480" s="662"/>
      <c r="C480" s="663"/>
      <c r="D480" s="543"/>
      <c r="E480" s="543" t="str">
        <f xml:space="preserve">  Stage2!E$157</f>
        <v>Gas royalty</v>
      </c>
      <c r="F480" s="543">
        <f xml:space="preserve">  Stage2!F$157</f>
        <v>0</v>
      </c>
      <c r="G480" s="543" t="str">
        <f xml:space="preserve">  Stage2!G$157</f>
        <v>$ mn</v>
      </c>
      <c r="H480" s="543" t="str">
        <f xml:space="preserve">  Stage2!H$157</f>
        <v>govt rev</v>
      </c>
      <c r="I480" s="543">
        <f xml:space="preserve">  Stage2!I$157</f>
        <v>1198.8860833398521</v>
      </c>
      <c r="J480" s="543">
        <f xml:space="preserve">  Stage2!J$157</f>
        <v>0</v>
      </c>
      <c r="K480" s="543">
        <f xml:space="preserve">  Stage2!K$157</f>
        <v>0</v>
      </c>
      <c r="L480" s="543">
        <f xml:space="preserve">  Stage2!L$157</f>
        <v>0</v>
      </c>
      <c r="M480" s="543">
        <f xml:space="preserve">  Stage2!M$157</f>
        <v>0</v>
      </c>
      <c r="N480" s="543">
        <f xml:space="preserve">  Stage2!N$157</f>
        <v>0</v>
      </c>
      <c r="O480" s="543">
        <f xml:space="preserve">  Stage2!O$157</f>
        <v>0</v>
      </c>
      <c r="P480" s="543">
        <f xml:space="preserve">  Stage2!P$157</f>
        <v>0</v>
      </c>
      <c r="Q480" s="543">
        <f xml:space="preserve">  Stage2!Q$157</f>
        <v>0</v>
      </c>
      <c r="R480" s="543">
        <f xml:space="preserve">  Stage2!R$157</f>
        <v>0</v>
      </c>
      <c r="S480" s="543">
        <f xml:space="preserve">  Stage2!S$157</f>
        <v>0</v>
      </c>
      <c r="T480" s="543">
        <f xml:space="preserve">  Stage2!T$157</f>
        <v>12.347696419005715</v>
      </c>
      <c r="U480" s="543">
        <f xml:space="preserve">  Stage2!U$157</f>
        <v>30.587007986508457</v>
      </c>
      <c r="V480" s="543">
        <f xml:space="preserve">  Stage2!V$157</f>
        <v>31.198748146238621</v>
      </c>
      <c r="W480" s="543">
        <f xml:space="preserve">  Stage2!W$157</f>
        <v>31.822723109163395</v>
      </c>
      <c r="X480" s="543">
        <f xml:space="preserve">  Stage2!X$157</f>
        <v>32.459177571346657</v>
      </c>
      <c r="Y480" s="543">
        <f xml:space="preserve">  Stage2!Y$157</f>
        <v>33.108361122773601</v>
      </c>
      <c r="Z480" s="543">
        <f xml:space="preserve">  Stage2!Z$157</f>
        <v>33.770528345229074</v>
      </c>
      <c r="AA480" s="543">
        <f xml:space="preserve">  Stage2!AA$157</f>
        <v>34.445938912133656</v>
      </c>
      <c r="AB480" s="543">
        <f xml:space="preserve">  Stage2!AB$157</f>
        <v>35.134857690376329</v>
      </c>
      <c r="AC480" s="543">
        <f xml:space="preserve">  Stage2!AC$157</f>
        <v>35.837554844183856</v>
      </c>
      <c r="AD480" s="543">
        <f xml:space="preserve">  Stage2!AD$157</f>
        <v>36.554305941067533</v>
      </c>
      <c r="AE480" s="543">
        <f xml:space="preserve">  Stage2!AE$157</f>
        <v>37.285392059888885</v>
      </c>
      <c r="AF480" s="543">
        <f xml:space="preserve">  Stage2!AF$157</f>
        <v>38.031099901086662</v>
      </c>
      <c r="AG480" s="543">
        <f xml:space="preserve">  Stage2!AG$157</f>
        <v>38.791721899108403</v>
      </c>
      <c r="AH480" s="543">
        <f xml:space="preserve">  Stage2!AH$157</f>
        <v>39.567556337090572</v>
      </c>
      <c r="AI480" s="543">
        <f xml:space="preserve">  Stage2!AI$157</f>
        <v>40.358907463832381</v>
      </c>
      <c r="AJ480" s="543">
        <f xml:space="preserve">  Stage2!AJ$157</f>
        <v>41.166085613109026</v>
      </c>
      <c r="AK480" s="543">
        <f xml:space="preserve">  Stage2!AK$157</f>
        <v>41.989407325371204</v>
      </c>
      <c r="AL480" s="543">
        <f xml:space="preserve">  Stage2!AL$157</f>
        <v>42.829195471878627</v>
      </c>
      <c r="AM480" s="543">
        <f xml:space="preserve">  Stage2!AM$157</f>
        <v>43.685779381316209</v>
      </c>
      <c r="AN480" s="543">
        <f xml:space="preserve">  Stage2!AN$157</f>
        <v>44.559494968942531</v>
      </c>
      <c r="AO480" s="543">
        <f xml:space="preserve">  Stage2!AO$157</f>
        <v>45.450684868321389</v>
      </c>
      <c r="AP480" s="543">
        <f xml:space="preserve">  Stage2!AP$157</f>
        <v>46.359698565687815</v>
      </c>
      <c r="AQ480" s="543">
        <f xml:space="preserve">  Stage2!AQ$157</f>
        <v>47.28689253700157</v>
      </c>
      <c r="AR480" s="543">
        <f xml:space="preserve">  Stage2!AR$157</f>
        <v>48.232630387741601</v>
      </c>
      <c r="AS480" s="543">
        <f xml:space="preserve">  Stage2!AS$157</f>
        <v>49.197282995496437</v>
      </c>
      <c r="AT480" s="543">
        <f xml:space="preserve">  Stage2!AT$157</f>
        <v>50.181228655406365</v>
      </c>
      <c r="AU480" s="543">
        <f xml:space="preserve">  Stage2!AU$157</f>
        <v>51.184853228514484</v>
      </c>
      <c r="AV480" s="543">
        <f xml:space="preserve">  Stage2!AV$157</f>
        <v>52.208550293084784</v>
      </c>
      <c r="AW480" s="543">
        <f xml:space="preserve">  Stage2!AW$157</f>
        <v>53.252721298946483</v>
      </c>
      <c r="AX480" s="543">
        <f xml:space="preserve">  Stage2!AX$157</f>
        <v>0</v>
      </c>
      <c r="AY480" s="543">
        <f xml:space="preserve">  Stage2!AY$157</f>
        <v>0</v>
      </c>
      <c r="AZ480" s="543">
        <f xml:space="preserve">  Stage2!AZ$157</f>
        <v>0</v>
      </c>
      <c r="BA480" s="543">
        <f xml:space="preserve">  Stage2!BA$157</f>
        <v>0</v>
      </c>
      <c r="BB480" s="543">
        <f xml:space="preserve">  Stage2!BB$157</f>
        <v>0</v>
      </c>
      <c r="BC480" s="543">
        <f xml:space="preserve">  Stage2!BC$157</f>
        <v>0</v>
      </c>
      <c r="BD480" s="543">
        <f xml:space="preserve">  Stage2!BD$157</f>
        <v>0</v>
      </c>
      <c r="BE480" s="543">
        <f xml:space="preserve">  Stage2!BE$157</f>
        <v>0</v>
      </c>
      <c r="BF480" s="543">
        <f xml:space="preserve">  Stage2!BF$157</f>
        <v>0</v>
      </c>
      <c r="BG480" s="543">
        <f xml:space="preserve">  Stage2!BG$157</f>
        <v>0</v>
      </c>
      <c r="BH480" s="543">
        <f xml:space="preserve">  Stage2!BH$157</f>
        <v>0</v>
      </c>
    </row>
    <row r="481" spans="1:60" s="247" customFormat="1" ht="12.75" customHeight="1" x14ac:dyDescent="0.3">
      <c r="A481" s="543"/>
      <c r="B481" s="662"/>
      <c r="C481" s="663"/>
      <c r="D481" s="543"/>
      <c r="E481" s="543" t="str">
        <f xml:space="preserve">  Stage2!E$305</f>
        <v>Profit petroleum - govt (from contractor share of project)</v>
      </c>
      <c r="F481" s="543">
        <f xml:space="preserve">  Stage2!F$305</f>
        <v>0</v>
      </c>
      <c r="G481" s="543" t="str">
        <f xml:space="preserve">  Stage2!G$305</f>
        <v>$ mn</v>
      </c>
      <c r="H481" s="543" t="str">
        <f xml:space="preserve">  Stage2!H$305</f>
        <v>govt rev</v>
      </c>
      <c r="I481" s="543">
        <f ca="1" xml:space="preserve">  Stage2!I$305</f>
        <v>7831.5639363198634</v>
      </c>
      <c r="J481" s="543">
        <f xml:space="preserve">  Stage2!J$305</f>
        <v>0</v>
      </c>
      <c r="K481" s="543">
        <f ca="1" xml:space="preserve">  Stage2!K$305</f>
        <v>0</v>
      </c>
      <c r="L481" s="543">
        <f ca="1" xml:space="preserve">  Stage2!L$305</f>
        <v>0</v>
      </c>
      <c r="M481" s="543">
        <f ca="1" xml:space="preserve">  Stage2!M$305</f>
        <v>0</v>
      </c>
      <c r="N481" s="543">
        <f ca="1" xml:space="preserve">  Stage2!N$305</f>
        <v>0</v>
      </c>
      <c r="O481" s="543">
        <f ca="1" xml:space="preserve">  Stage2!O$305</f>
        <v>0</v>
      </c>
      <c r="P481" s="543">
        <f ca="1" xml:space="preserve">  Stage2!P$305</f>
        <v>0</v>
      </c>
      <c r="Q481" s="543">
        <f ca="1" xml:space="preserve">  Stage2!Q$305</f>
        <v>0</v>
      </c>
      <c r="R481" s="543">
        <f ca="1" xml:space="preserve">  Stage2!R$305</f>
        <v>0</v>
      </c>
      <c r="S481" s="543">
        <f ca="1" xml:space="preserve">  Stage2!S$305</f>
        <v>0</v>
      </c>
      <c r="T481" s="543">
        <f ca="1" xml:space="preserve">  Stage2!T$305</f>
        <v>32.868589086579505</v>
      </c>
      <c r="U481" s="543">
        <f ca="1" xml:space="preserve">  Stage2!U$305</f>
        <v>81.420190680184149</v>
      </c>
      <c r="V481" s="543">
        <f ca="1" xml:space="preserve">  Stage2!V$305</f>
        <v>83.048594493787803</v>
      </c>
      <c r="W481" s="543">
        <f ca="1" xml:space="preserve">  Stage2!W$305</f>
        <v>84.709566383663542</v>
      </c>
      <c r="X481" s="543">
        <f ca="1" xml:space="preserve">  Stage2!X$305</f>
        <v>86.403757711336809</v>
      </c>
      <c r="Y481" s="543">
        <f ca="1" xml:space="preserve">  Stage2!Y$305</f>
        <v>88.131832865563567</v>
      </c>
      <c r="Z481" s="543">
        <f ca="1" xml:space="preserve">  Stage2!Z$305</f>
        <v>89.894469522874857</v>
      </c>
      <c r="AA481" s="543">
        <f ca="1" xml:space="preserve">  Stage2!AA$305</f>
        <v>92.093647543542531</v>
      </c>
      <c r="AB481" s="543">
        <f ca="1" xml:space="preserve">  Stage2!AB$305</f>
        <v>96.659398896373361</v>
      </c>
      <c r="AC481" s="543">
        <f ca="1" xml:space="preserve">  Stage2!AC$305</f>
        <v>148.93833002596753</v>
      </c>
      <c r="AD481" s="543">
        <f ca="1" xml:space="preserve">  Stage2!AD$305</f>
        <v>257.74236109186927</v>
      </c>
      <c r="AE481" s="543">
        <f ca="1" xml:space="preserve">  Stage2!AE$305</f>
        <v>268.60748205227929</v>
      </c>
      <c r="AF481" s="543">
        <f ca="1" xml:space="preserve">  Stage2!AF$305</f>
        <v>279.85713950464628</v>
      </c>
      <c r="AG481" s="543">
        <f ca="1" xml:space="preserve">  Stage2!AG$305</f>
        <v>291.5026104168486</v>
      </c>
      <c r="AH481" s="543">
        <f ca="1" xml:space="preserve">  Stage2!AH$305</f>
        <v>303.55539898327009</v>
      </c>
      <c r="AI481" s="543">
        <f ca="1" xml:space="preserve">  Stage2!AI$305</f>
        <v>290.52675525703086</v>
      </c>
      <c r="AJ481" s="543">
        <f ca="1" xml:space="preserve">  Stage2!AJ$305</f>
        <v>302.42576227643571</v>
      </c>
      <c r="AK481" s="543">
        <f ca="1" xml:space="preserve">  Stage2!AK$305</f>
        <v>314.77103061080356</v>
      </c>
      <c r="AL481" s="543">
        <f ca="1" xml:space="preserve">  Stage2!AL$305</f>
        <v>327.57980143189252</v>
      </c>
      <c r="AM481" s="543">
        <f ca="1" xml:space="preserve">  Stage2!AM$305</f>
        <v>340.87086623768243</v>
      </c>
      <c r="AN481" s="543">
        <f ca="1" xml:space="preserve">  Stage2!AN$305</f>
        <v>354.66511679795491</v>
      </c>
      <c r="AO481" s="543">
        <f ca="1" xml:space="preserve">  Stage2!AO$305</f>
        <v>363.75740466993767</v>
      </c>
      <c r="AP481" s="543">
        <f ca="1" xml:space="preserve">  Stage2!AP$305</f>
        <v>371.75303712982407</v>
      </c>
      <c r="AQ481" s="543">
        <f ca="1" xml:space="preserve">  Stage2!AQ$305</f>
        <v>379.97081235209595</v>
      </c>
      <c r="AR481" s="543">
        <f ca="1" xml:space="preserve">  Stage2!AR$305</f>
        <v>388.44069428662357</v>
      </c>
      <c r="AS481" s="543">
        <f ca="1" xml:space="preserve">  Stage2!AS$305</f>
        <v>397.21275679608448</v>
      </c>
      <c r="AT481" s="543">
        <f ca="1" xml:space="preserve">  Stage2!AT$305</f>
        <v>406.38383000097406</v>
      </c>
      <c r="AU481" s="543">
        <f ca="1" xml:space="preserve">  Stage2!AU$305</f>
        <v>416.19063721567892</v>
      </c>
      <c r="AV481" s="543">
        <f ca="1" xml:space="preserve">  Stage2!AV$305</f>
        <v>427.56792695730473</v>
      </c>
      <c r="AW481" s="543">
        <f ca="1" xml:space="preserve">  Stage2!AW$305</f>
        <v>458.33896697827686</v>
      </c>
      <c r="AX481" s="543">
        <f ca="1" xml:space="preserve">  Stage2!AX$305</f>
        <v>5.6751680624754046</v>
      </c>
      <c r="AY481" s="543">
        <f ca="1" xml:space="preserve">  Stage2!AY$305</f>
        <v>0</v>
      </c>
      <c r="AZ481" s="543">
        <f ca="1" xml:space="preserve">  Stage2!AZ$305</f>
        <v>0</v>
      </c>
      <c r="BA481" s="543">
        <f ca="1" xml:space="preserve">  Stage2!BA$305</f>
        <v>0</v>
      </c>
      <c r="BB481" s="543">
        <f ca="1" xml:space="preserve">  Stage2!BB$305</f>
        <v>0</v>
      </c>
      <c r="BC481" s="543">
        <f ca="1" xml:space="preserve">  Stage2!BC$305</f>
        <v>0</v>
      </c>
      <c r="BD481" s="543">
        <f ca="1" xml:space="preserve">  Stage2!BD$305</f>
        <v>0</v>
      </c>
      <c r="BE481" s="543">
        <f ca="1" xml:space="preserve">  Stage2!BE$305</f>
        <v>0</v>
      </c>
      <c r="BF481" s="543">
        <f ca="1" xml:space="preserve">  Stage2!BF$305</f>
        <v>0</v>
      </c>
      <c r="BG481" s="543">
        <f ca="1" xml:space="preserve">  Stage2!BG$305</f>
        <v>0</v>
      </c>
      <c r="BH481" s="543">
        <f ca="1" xml:space="preserve">  Stage2!BH$305</f>
        <v>0</v>
      </c>
    </row>
    <row r="482" spans="1:60" s="247" customFormat="1" ht="12.75" customHeight="1" x14ac:dyDescent="0.3">
      <c r="A482" s="543"/>
      <c r="B482" s="662"/>
      <c r="C482" s="663"/>
      <c r="D482" s="543"/>
      <c r="E482" s="543" t="str">
        <f xml:space="preserve"> Stage2!E$386</f>
        <v>CIT Payable</v>
      </c>
      <c r="F482" s="543">
        <f xml:space="preserve"> Stage2!F$386</f>
        <v>0</v>
      </c>
      <c r="G482" s="543" t="str">
        <f xml:space="preserve"> Stage2!G$386</f>
        <v>$ mn</v>
      </c>
      <c r="H482" s="543">
        <f xml:space="preserve"> Stage2!H$386</f>
        <v>0</v>
      </c>
      <c r="I482" s="543">
        <f ca="1" xml:space="preserve"> Stage2!I$386</f>
        <v>1964.6961144807967</v>
      </c>
      <c r="J482" s="543">
        <f xml:space="preserve"> Stage2!J$386</f>
        <v>0</v>
      </c>
      <c r="K482" s="543">
        <f ca="1" xml:space="preserve"> Stage2!K$386</f>
        <v>0</v>
      </c>
      <c r="L482" s="543">
        <f ca="1" xml:space="preserve"> Stage2!L$386</f>
        <v>0</v>
      </c>
      <c r="M482" s="543">
        <f ca="1" xml:space="preserve"> Stage2!M$386</f>
        <v>0</v>
      </c>
      <c r="N482" s="543">
        <f ca="1" xml:space="preserve"> Stage2!N$386</f>
        <v>0</v>
      </c>
      <c r="O482" s="543">
        <f ca="1" xml:space="preserve"> Stage2!O$386</f>
        <v>0</v>
      </c>
      <c r="P482" s="543">
        <f ca="1" xml:space="preserve"> Stage2!P$386</f>
        <v>0</v>
      </c>
      <c r="Q482" s="543">
        <f ca="1" xml:space="preserve"> Stage2!Q$386</f>
        <v>0</v>
      </c>
      <c r="R482" s="543">
        <f ca="1" xml:space="preserve"> Stage2!R$386</f>
        <v>0</v>
      </c>
      <c r="S482" s="543">
        <f ca="1" xml:space="preserve"> Stage2!S$386</f>
        <v>0</v>
      </c>
      <c r="T482" s="543">
        <f ca="1" xml:space="preserve"> Stage2!T$386</f>
        <v>0</v>
      </c>
      <c r="U482" s="543">
        <f ca="1" xml:space="preserve"> Stage2!U$386</f>
        <v>0</v>
      </c>
      <c r="V482" s="543">
        <f ca="1" xml:space="preserve"> Stage2!V$386</f>
        <v>0</v>
      </c>
      <c r="W482" s="543">
        <f ca="1" xml:space="preserve"> Stage2!W$386</f>
        <v>0</v>
      </c>
      <c r="X482" s="543">
        <f ca="1" xml:space="preserve"> Stage2!X$386</f>
        <v>0</v>
      </c>
      <c r="Y482" s="543">
        <f ca="1" xml:space="preserve"> Stage2!Y$386</f>
        <v>0</v>
      </c>
      <c r="Z482" s="543">
        <f ca="1" xml:space="preserve"> Stage2!Z$386</f>
        <v>0</v>
      </c>
      <c r="AA482" s="543">
        <f ca="1" xml:space="preserve"> Stage2!AA$386</f>
        <v>0</v>
      </c>
      <c r="AB482" s="543">
        <f ca="1" xml:space="preserve"> Stage2!AB$386</f>
        <v>0</v>
      </c>
      <c r="AC482" s="543">
        <f ca="1" xml:space="preserve"> Stage2!AC$386</f>
        <v>0</v>
      </c>
      <c r="AD482" s="543">
        <f ca="1" xml:space="preserve"> Stage2!AD$386</f>
        <v>0</v>
      </c>
      <c r="AE482" s="543">
        <f ca="1" xml:space="preserve"> Stage2!AE$386</f>
        <v>0</v>
      </c>
      <c r="AF482" s="543">
        <f ca="1" xml:space="preserve"> Stage2!AF$386</f>
        <v>0</v>
      </c>
      <c r="AG482" s="543">
        <f ca="1" xml:space="preserve"> Stage2!AG$386</f>
        <v>81.150241864865166</v>
      </c>
      <c r="AH482" s="543">
        <f ca="1" xml:space="preserve"> Stage2!AH$386</f>
        <v>99.057169963701938</v>
      </c>
      <c r="AI482" s="543">
        <f ca="1" xml:space="preserve"> Stage2!AI$386</f>
        <v>97.218363021795042</v>
      </c>
      <c r="AJ482" s="543">
        <f ca="1" xml:space="preserve"> Stage2!AJ$386</f>
        <v>100.38042466508378</v>
      </c>
      <c r="AK482" s="543">
        <f ca="1" xml:space="preserve"> Stage2!AK$386</f>
        <v>103.64738377615329</v>
      </c>
      <c r="AL482" s="543">
        <f ca="1" xml:space="preserve"> Stage2!AL$386</f>
        <v>107.02300149345092</v>
      </c>
      <c r="AM482" s="543">
        <f ca="1" xml:space="preserve"> Stage2!AM$386</f>
        <v>110.51135527875036</v>
      </c>
      <c r="AN482" s="543">
        <f ca="1" xml:space="preserve"> Stage2!AN$386</f>
        <v>114.11694903142914</v>
      </c>
      <c r="AO482" s="543">
        <f ca="1" xml:space="preserve"> Stage2!AO$386</f>
        <v>116.79908511926247</v>
      </c>
      <c r="AP482" s="543">
        <f ca="1" xml:space="preserve"> Stage2!AP$386</f>
        <v>119.27916369494524</v>
      </c>
      <c r="AQ482" s="543">
        <f ca="1" xml:space="preserve"> Stage2!AQ$386</f>
        <v>121.82128986477922</v>
      </c>
      <c r="AR482" s="543">
        <f ca="1" xml:space="preserve"> Stage2!AR$386</f>
        <v>124.43180879957195</v>
      </c>
      <c r="AS482" s="543">
        <f ca="1" xml:space="preserve"> Stage2!AS$386</f>
        <v>127.12109470030907</v>
      </c>
      <c r="AT482" s="543">
        <f ca="1" xml:space="preserve"> Stage2!AT$386</f>
        <v>129.90888020810885</v>
      </c>
      <c r="AU482" s="543">
        <f ca="1" xml:space="preserve"> Stage2!AU$386</f>
        <v>132.84288393520811</v>
      </c>
      <c r="AV482" s="543">
        <f ca="1" xml:space="preserve"> Stage2!AV$386</f>
        <v>136.11043701337471</v>
      </c>
      <c r="AW482" s="543">
        <f ca="1" xml:space="preserve"> Stage2!AW$386</f>
        <v>143.27658205000739</v>
      </c>
      <c r="AX482" s="543">
        <f ca="1" xml:space="preserve"> Stage2!AX$386</f>
        <v>0</v>
      </c>
      <c r="AY482" s="543">
        <f ca="1" xml:space="preserve"> Stage2!AY$386</f>
        <v>0</v>
      </c>
      <c r="AZ482" s="543">
        <f ca="1" xml:space="preserve"> Stage2!AZ$386</f>
        <v>0</v>
      </c>
      <c r="BA482" s="543">
        <f ca="1" xml:space="preserve"> Stage2!BA$386</f>
        <v>0</v>
      </c>
      <c r="BB482" s="543">
        <f ca="1" xml:space="preserve"> Stage2!BB$386</f>
        <v>0</v>
      </c>
      <c r="BC482" s="543">
        <f ca="1" xml:space="preserve"> Stage2!BC$386</f>
        <v>0</v>
      </c>
      <c r="BD482" s="543">
        <f ca="1" xml:space="preserve"> Stage2!BD$386</f>
        <v>0</v>
      </c>
      <c r="BE482" s="543">
        <f ca="1" xml:space="preserve"> Stage2!BE$386</f>
        <v>0</v>
      </c>
      <c r="BF482" s="543">
        <f ca="1" xml:space="preserve"> Stage2!BF$386</f>
        <v>0</v>
      </c>
      <c r="BG482" s="543">
        <f ca="1" xml:space="preserve"> Stage2!BG$386</f>
        <v>0</v>
      </c>
      <c r="BH482" s="543">
        <f ca="1" xml:space="preserve"> Stage2!BH$386</f>
        <v>0</v>
      </c>
    </row>
    <row r="483" spans="1:60" s="247" customFormat="1" ht="12.75" customHeight="1" x14ac:dyDescent="0.3">
      <c r="A483" s="543"/>
      <c r="B483" s="662"/>
      <c r="C483" s="663"/>
      <c r="D483" s="543"/>
      <c r="E483" s="543" t="str">
        <f xml:space="preserve"> Stage2!E$414</f>
        <v>Dividend Witholding Tax - Contractor</v>
      </c>
      <c r="F483" s="543">
        <f xml:space="preserve"> Stage2!F$414</f>
        <v>0</v>
      </c>
      <c r="G483" s="543" t="str">
        <f xml:space="preserve"> Stage2!G$414</f>
        <v>$ mn</v>
      </c>
      <c r="H483" s="543" t="str">
        <f xml:space="preserve"> Stage2!H$414</f>
        <v>govt rev</v>
      </c>
      <c r="I483" s="543">
        <f ca="1" xml:space="preserve"> Stage2!I$414</f>
        <v>1130.8413682566456</v>
      </c>
      <c r="J483" s="543">
        <f xml:space="preserve"> Stage2!J$414</f>
        <v>0</v>
      </c>
      <c r="K483" s="543">
        <f ca="1" xml:space="preserve"> Stage2!K$414</f>
        <v>0</v>
      </c>
      <c r="L483" s="543">
        <f ca="1" xml:space="preserve"> Stage2!L$414</f>
        <v>0</v>
      </c>
      <c r="M483" s="543">
        <f ca="1" xml:space="preserve"> Stage2!M$414</f>
        <v>0</v>
      </c>
      <c r="N483" s="543">
        <f ca="1" xml:space="preserve"> Stage2!N$414</f>
        <v>0</v>
      </c>
      <c r="O483" s="543">
        <f ca="1" xml:space="preserve"> Stage2!O$414</f>
        <v>0</v>
      </c>
      <c r="P483" s="543">
        <f ca="1" xml:space="preserve"> Stage2!P$414</f>
        <v>0</v>
      </c>
      <c r="Q483" s="543">
        <f ca="1" xml:space="preserve"> Stage2!Q$414</f>
        <v>0</v>
      </c>
      <c r="R483" s="543">
        <f ca="1" xml:space="preserve"> Stage2!R$414</f>
        <v>0</v>
      </c>
      <c r="S483" s="543">
        <f ca="1" xml:space="preserve"> Stage2!S$414</f>
        <v>0</v>
      </c>
      <c r="T483" s="543">
        <f ca="1" xml:space="preserve"> Stage2!T$414</f>
        <v>0</v>
      </c>
      <c r="U483" s="543">
        <f ca="1" xml:space="preserve"> Stage2!U$414</f>
        <v>0</v>
      </c>
      <c r="V483" s="543">
        <f ca="1" xml:space="preserve"> Stage2!V$414</f>
        <v>0</v>
      </c>
      <c r="W483" s="543">
        <f ca="1" xml:space="preserve"> Stage2!W$414</f>
        <v>0</v>
      </c>
      <c r="X483" s="543">
        <f ca="1" xml:space="preserve"> Stage2!X$414</f>
        <v>0</v>
      </c>
      <c r="Y483" s="543">
        <f ca="1" xml:space="preserve"> Stage2!Y$414</f>
        <v>0</v>
      </c>
      <c r="Z483" s="543">
        <f ca="1" xml:space="preserve"> Stage2!Z$414</f>
        <v>8.8325083733525958</v>
      </c>
      <c r="AA483" s="543">
        <f ca="1" xml:space="preserve"> Stage2!AA$414</f>
        <v>65.005894211249043</v>
      </c>
      <c r="AB483" s="543">
        <f ca="1" xml:space="preserve"> Stage2!AB$414</f>
        <v>66.030349943395478</v>
      </c>
      <c r="AC483" s="543">
        <f ca="1" xml:space="preserve"> Stage2!AC$414</f>
        <v>62.312944599619996</v>
      </c>
      <c r="AD483" s="543">
        <f ca="1" xml:space="preserve"> Stage2!AD$414</f>
        <v>52.973067116223618</v>
      </c>
      <c r="AE483" s="543">
        <f ca="1" xml:space="preserve"> Stage2!AE$414</f>
        <v>53.457710659397776</v>
      </c>
      <c r="AF483" s="543">
        <f ca="1" xml:space="preserve"> Stage2!AF$414</f>
        <v>53.935134144895869</v>
      </c>
      <c r="AG483" s="543">
        <f ca="1" xml:space="preserve"> Stage2!AG$414</f>
        <v>46.289800885210731</v>
      </c>
      <c r="AH483" s="543">
        <f ca="1" xml:space="preserve"> Stage2!AH$414</f>
        <v>44.960543049872662</v>
      </c>
      <c r="AI483" s="543">
        <f ca="1" xml:space="preserve"> Stage2!AI$414</f>
        <v>41.133343780815281</v>
      </c>
      <c r="AJ483" s="543">
        <f ca="1" xml:space="preserve"> Stage2!AJ$414</f>
        <v>41.362801089450684</v>
      </c>
      <c r="AK483" s="543">
        <f ca="1" xml:space="preserve"> Stage2!AK$414</f>
        <v>41.57601832654214</v>
      </c>
      <c r="AL483" s="543">
        <f ca="1" xml:space="preserve"> Stage2!AL$414</f>
        <v>41.772411408589448</v>
      </c>
      <c r="AM483" s="543">
        <f ca="1" xml:space="preserve"> Stage2!AM$414</f>
        <v>41.951471104521914</v>
      </c>
      <c r="AN483" s="543">
        <f ca="1" xml:space="preserve"> Stage2!AN$414</f>
        <v>42.112806934673763</v>
      </c>
      <c r="AO483" s="543">
        <f ca="1" xml:space="preserve"> Stage2!AO$414</f>
        <v>42.883702188564399</v>
      </c>
      <c r="AP483" s="543">
        <f ca="1" xml:space="preserve"> Stage2!AP$414</f>
        <v>43.835039199979093</v>
      </c>
      <c r="AQ483" s="543">
        <f ca="1" xml:space="preserve"> Stage2!AQ$414</f>
        <v>44.813492866336475</v>
      </c>
      <c r="AR483" s="543">
        <f ca="1" xml:space="preserve"> Stage2!AR$414</f>
        <v>45.822923263036344</v>
      </c>
      <c r="AS483" s="543">
        <f ca="1" xml:space="preserve"> Stage2!AS$414</f>
        <v>46.869804049381756</v>
      </c>
      <c r="AT483" s="543">
        <f ca="1" xml:space="preserve"> Stage2!AT$414</f>
        <v>47.96668647933523</v>
      </c>
      <c r="AU483" s="543">
        <f ca="1" xml:space="preserve"> Stage2!AU$414</f>
        <v>49.144307188831021</v>
      </c>
      <c r="AV483" s="543">
        <f ca="1" xml:space="preserve"> Stage2!AV$414</f>
        <v>50.524145342258237</v>
      </c>
      <c r="AW483" s="543">
        <f ca="1" xml:space="preserve"> Stage2!AW$414</f>
        <v>54.423186841740815</v>
      </c>
      <c r="AX483" s="543">
        <f ca="1" xml:space="preserve"> Stage2!AX$414</f>
        <v>0.85127520937131074</v>
      </c>
      <c r="AY483" s="543">
        <f ca="1" xml:space="preserve"> Stage2!AY$414</f>
        <v>0</v>
      </c>
      <c r="AZ483" s="543">
        <f ca="1" xml:space="preserve"> Stage2!AZ$414</f>
        <v>0</v>
      </c>
      <c r="BA483" s="543">
        <f ca="1" xml:space="preserve"> Stage2!BA$414</f>
        <v>0</v>
      </c>
      <c r="BB483" s="543">
        <f ca="1" xml:space="preserve"> Stage2!BB$414</f>
        <v>0</v>
      </c>
      <c r="BC483" s="543">
        <f ca="1" xml:space="preserve"> Stage2!BC$414</f>
        <v>0</v>
      </c>
      <c r="BD483" s="543">
        <f ca="1" xml:space="preserve"> Stage2!BD$414</f>
        <v>0</v>
      </c>
      <c r="BE483" s="543">
        <f ca="1" xml:space="preserve"> Stage2!BE$414</f>
        <v>0</v>
      </c>
      <c r="BF483" s="543">
        <f ca="1" xml:space="preserve"> Stage2!BF$414</f>
        <v>0</v>
      </c>
      <c r="BG483" s="543">
        <f ca="1" xml:space="preserve"> Stage2!BG$414</f>
        <v>0</v>
      </c>
      <c r="BH483" s="543">
        <f ca="1" xml:space="preserve"> Stage2!BH$414</f>
        <v>0</v>
      </c>
    </row>
    <row r="484" spans="1:60" s="247" customFormat="1" ht="12.75" customHeight="1" x14ac:dyDescent="0.3">
      <c r="A484" s="543"/>
      <c r="B484" s="662"/>
      <c r="C484" s="663"/>
      <c r="D484" s="543"/>
      <c r="E484" s="543" t="str">
        <f xml:space="preserve"> Stage2!E$425</f>
        <v>Govt. revenue  - pre EMV test</v>
      </c>
      <c r="F484" s="543">
        <f xml:space="preserve"> Stage2!F$425</f>
        <v>0</v>
      </c>
      <c r="G484" s="543" t="str">
        <f xml:space="preserve"> Stage2!G$425</f>
        <v>$ mn</v>
      </c>
      <c r="H484" s="543">
        <f xml:space="preserve"> Stage2!H$425</f>
        <v>0</v>
      </c>
      <c r="I484" s="543">
        <f ca="1" xml:space="preserve"> Stage2!I$425</f>
        <v>12266.015492998407</v>
      </c>
      <c r="J484" s="543">
        <f xml:space="preserve"> Stage2!J$425</f>
        <v>0</v>
      </c>
      <c r="K484" s="543">
        <f ca="1" xml:space="preserve"> Stage2!K$425</f>
        <v>0</v>
      </c>
      <c r="L484" s="543">
        <f ca="1" xml:space="preserve"> Stage2!L$425</f>
        <v>0</v>
      </c>
      <c r="M484" s="543">
        <f ca="1" xml:space="preserve"> Stage2!M$425</f>
        <v>0</v>
      </c>
      <c r="N484" s="543">
        <f ca="1" xml:space="preserve"> Stage2!N$425</f>
        <v>0.34728750000000003</v>
      </c>
      <c r="O484" s="543">
        <f ca="1" xml:space="preserve"> Stage2!O$425</f>
        <v>0.36465187500000007</v>
      </c>
      <c r="P484" s="543">
        <f ca="1" xml:space="preserve"> Stage2!P$425</f>
        <v>0.3828844687500001</v>
      </c>
      <c r="Q484" s="543">
        <f ca="1" xml:space="preserve"> Stage2!Q$425</f>
        <v>0.67004782031250021</v>
      </c>
      <c r="R484" s="543">
        <f ca="1" xml:space="preserve"> Stage2!R$425</f>
        <v>0.70355021132812523</v>
      </c>
      <c r="S484" s="543">
        <f ca="1" xml:space="preserve"> Stage2!S$425</f>
        <v>0.73872772189453151</v>
      </c>
      <c r="T484" s="543">
        <f ca="1" xml:space="preserve"> Stage2!T$425</f>
        <v>46.870342651511876</v>
      </c>
      <c r="U484" s="543">
        <f ca="1" xml:space="preserve"> Stage2!U$425</f>
        <v>114.99755101977198</v>
      </c>
      <c r="V484" s="543">
        <f ca="1" xml:space="preserve"> Stage2!V$425</f>
        <v>117.32193545956903</v>
      </c>
      <c r="W484" s="543">
        <f ca="1" xml:space="preserve"> Stage2!W$425</f>
        <v>119.69402925913215</v>
      </c>
      <c r="X484" s="543">
        <f ca="1" xml:space="preserve"> Stage2!X$425</f>
        <v>122.11484768920511</v>
      </c>
      <c r="Y484" s="543">
        <f ca="1" xml:space="preserve"> Stage2!Y$425</f>
        <v>124.5854293801241</v>
      </c>
      <c r="Z484" s="543">
        <f ca="1" xml:space="preserve"> Stage2!Z$425</f>
        <v>135.9393453150708</v>
      </c>
      <c r="AA484" s="543">
        <f ca="1" xml:space="preserve"> Stage2!AA$425</f>
        <v>195.08734044470293</v>
      </c>
      <c r="AB484" s="543">
        <f ca="1" xml:space="preserve"> Stage2!AB$425</f>
        <v>201.47004662230415</v>
      </c>
      <c r="AC484" s="543">
        <f ca="1" xml:space="preserve"> Stage2!AC$425</f>
        <v>250.84155863854056</v>
      </c>
      <c r="AD484" s="543">
        <f ca="1" xml:space="preserve"> Stage2!AD$425</f>
        <v>351.13361718981037</v>
      </c>
      <c r="AE484" s="543">
        <f ca="1" xml:space="preserve"> Stage2!AE$425</f>
        <v>363.32964972595954</v>
      </c>
      <c r="AF484" s="543">
        <f ca="1" xml:space="preserve"> Stage2!AF$425</f>
        <v>375.92181926968743</v>
      </c>
      <c r="AG484" s="543">
        <f ca="1" xml:space="preserve"> Stage2!AG$425</f>
        <v>461.95657913832872</v>
      </c>
      <c r="AH484" s="543">
        <f ca="1" xml:space="preserve"> Stage2!AH$425</f>
        <v>491.49119539847584</v>
      </c>
      <c r="AI484" s="543">
        <f ca="1" xml:space="preserve"> Stage2!AI$425</f>
        <v>473.72097998564368</v>
      </c>
      <c r="AJ484" s="543">
        <f ca="1" xml:space="preserve"> Stage2!AJ$425</f>
        <v>489.95673281464843</v>
      </c>
      <c r="AK484" s="543">
        <f ca="1" xml:space="preserve"> Stage2!AK$425</f>
        <v>506.74872771696425</v>
      </c>
      <c r="AL484" s="543">
        <f ca="1" xml:space="preserve"> Stage2!AL$425</f>
        <v>524.11793032778667</v>
      </c>
      <c r="AM484" s="543">
        <f ca="1" xml:space="preserve"> Stage2!AM$425</f>
        <v>542.08726477952075</v>
      </c>
      <c r="AN484" s="543">
        <f ca="1" xml:space="preserve"> Stage2!AN$425</f>
        <v>560.68231830287209</v>
      </c>
      <c r="AO484" s="543">
        <f ca="1" xml:space="preserve"> Stage2!AO$425</f>
        <v>574.28512846128569</v>
      </c>
      <c r="AP484" s="543">
        <f ca="1" xml:space="preserve"> Stage2!AP$425</f>
        <v>586.79390437356733</v>
      </c>
      <c r="AQ484" s="543">
        <f ca="1" xml:space="preserve"> Stage2!AQ$425</f>
        <v>599.63886331141555</v>
      </c>
      <c r="AR484" s="543">
        <f ca="1" xml:space="preserve"> Stage2!AR$425</f>
        <v>612.86083406402895</v>
      </c>
      <c r="AS484" s="543">
        <f ca="1" xml:space="preserve"> Stage2!AS$425</f>
        <v>626.52741924299869</v>
      </c>
      <c r="AT484" s="543">
        <f ca="1" xml:space="preserve"> Stage2!AT$425</f>
        <v>640.7684358791231</v>
      </c>
      <c r="AU484" s="543">
        <f ca="1" xml:space="preserve"> Stage2!AU$425</f>
        <v>655.899788544751</v>
      </c>
      <c r="AV484" s="543">
        <f ca="1" xml:space="preserve"> Stage2!AV$425</f>
        <v>673.16578596411091</v>
      </c>
      <c r="AW484" s="543">
        <f ca="1" xml:space="preserve"> Stage2!AW$425</f>
        <v>716.2724991583633</v>
      </c>
      <c r="AX484" s="543">
        <f ca="1" xml:space="preserve"> Stage2!AX$425</f>
        <v>6.5264432718467154</v>
      </c>
      <c r="AY484" s="543">
        <f ca="1" xml:space="preserve"> Stage2!AY$425</f>
        <v>0</v>
      </c>
      <c r="AZ484" s="543">
        <f ca="1" xml:space="preserve"> Stage2!AZ$425</f>
        <v>0</v>
      </c>
      <c r="BA484" s="543">
        <f ca="1" xml:space="preserve"> Stage2!BA$425</f>
        <v>0</v>
      </c>
      <c r="BB484" s="543">
        <f ca="1" xml:space="preserve"> Stage2!BB$425</f>
        <v>0</v>
      </c>
      <c r="BC484" s="543">
        <f ca="1" xml:space="preserve"> Stage2!BC$425</f>
        <v>0</v>
      </c>
      <c r="BD484" s="543">
        <f ca="1" xml:space="preserve"> Stage2!BD$425</f>
        <v>0</v>
      </c>
      <c r="BE484" s="543">
        <f ca="1" xml:space="preserve"> Stage2!BE$425</f>
        <v>0</v>
      </c>
      <c r="BF484" s="543">
        <f ca="1" xml:space="preserve"> Stage2!BF$425</f>
        <v>0</v>
      </c>
      <c r="BG484" s="543">
        <f ca="1" xml:space="preserve"> Stage2!BG$425</f>
        <v>0</v>
      </c>
      <c r="BH484" s="543">
        <f ca="1" xml:space="preserve"> Stage2!BH$425</f>
        <v>0</v>
      </c>
    </row>
    <row r="485" spans="1:60" ht="12.9" customHeight="1" x14ac:dyDescent="0.3">
      <c r="A485" s="790"/>
      <c r="B485" s="790"/>
      <c r="C485" s="806"/>
      <c r="D485" s="807"/>
      <c r="E485" s="769" t="str">
        <f t="shared" ref="E485:E491" si="127" xml:space="preserve"> "Total " &amp; E478</f>
        <v>Total Training Fund</v>
      </c>
      <c r="F485" s="769">
        <f t="shared" ref="F485:F491" si="128" xml:space="preserve"> SUM(K478:BH478)</f>
        <v>54.741378981544315</v>
      </c>
      <c r="G485" s="769" t="str">
        <f t="shared" ref="G485:G491" si="129">G478</f>
        <v>$ mn</v>
      </c>
      <c r="H485" s="790"/>
      <c r="I485" s="790"/>
      <c r="J485" s="790"/>
      <c r="K485" s="790"/>
      <c r="L485" s="790"/>
      <c r="M485" s="790"/>
      <c r="N485" s="790"/>
      <c r="O485" s="790"/>
      <c r="P485" s="790"/>
      <c r="Q485" s="790"/>
      <c r="R485" s="790"/>
      <c r="S485" s="790"/>
      <c r="T485" s="790"/>
      <c r="U485" s="790"/>
      <c r="V485" s="790"/>
      <c r="W485" s="790"/>
      <c r="X485" s="790"/>
      <c r="Y485" s="790"/>
      <c r="Z485" s="790"/>
      <c r="AA485" s="790"/>
      <c r="AB485" s="790"/>
      <c r="AC485" s="790"/>
      <c r="AD485" s="790"/>
      <c r="AE485" s="790"/>
      <c r="AF485" s="790"/>
      <c r="AG485" s="790"/>
      <c r="AH485" s="790"/>
      <c r="AI485" s="790"/>
      <c r="AJ485" s="790"/>
      <c r="AK485" s="790"/>
      <c r="AL485" s="790"/>
      <c r="AM485" s="790"/>
      <c r="AN485" s="790"/>
      <c r="AO485" s="790"/>
      <c r="AP485" s="790"/>
      <c r="AQ485" s="790"/>
      <c r="AR485" s="790"/>
      <c r="AS485" s="790"/>
      <c r="AT485" s="790"/>
      <c r="AU485" s="790"/>
      <c r="AV485" s="790"/>
      <c r="AW485" s="790"/>
      <c r="AX485" s="790"/>
      <c r="AY485" s="790"/>
      <c r="AZ485" s="790"/>
      <c r="BA485" s="790"/>
      <c r="BB485" s="790"/>
      <c r="BC485" s="790"/>
      <c r="BD485" s="790"/>
      <c r="BE485" s="790"/>
      <c r="BF485" s="790"/>
      <c r="BG485" s="790"/>
      <c r="BH485" s="790"/>
    </row>
    <row r="486" spans="1:60" ht="12.9" customHeight="1" x14ac:dyDescent="0.3">
      <c r="A486" s="790"/>
      <c r="B486" s="790"/>
      <c r="C486" s="806"/>
      <c r="D486" s="807"/>
      <c r="E486" s="769" t="str">
        <f t="shared" si="127"/>
        <v>Total Oil royalty</v>
      </c>
      <c r="F486" s="769">
        <f t="shared" si="128"/>
        <v>85.286611619704942</v>
      </c>
      <c r="G486" s="769" t="str">
        <f t="shared" si="129"/>
        <v>$ mn</v>
      </c>
      <c r="H486" s="790"/>
      <c r="I486" s="790"/>
      <c r="J486" s="790"/>
      <c r="K486" s="790"/>
      <c r="L486" s="790"/>
      <c r="M486" s="790"/>
      <c r="N486" s="790"/>
      <c r="O486" s="790"/>
      <c r="P486" s="790"/>
      <c r="Q486" s="790"/>
      <c r="R486" s="790"/>
      <c r="S486" s="790"/>
      <c r="T486" s="790"/>
      <c r="U486" s="790"/>
      <c r="V486" s="790"/>
      <c r="W486" s="790"/>
      <c r="X486" s="790"/>
      <c r="Y486" s="790"/>
      <c r="Z486" s="790"/>
      <c r="AA486" s="790"/>
      <c r="AB486" s="790"/>
      <c r="AC486" s="790"/>
      <c r="AD486" s="790"/>
      <c r="AE486" s="790"/>
      <c r="AF486" s="790"/>
      <c r="AG486" s="790"/>
      <c r="AH486" s="790"/>
      <c r="AI486" s="790"/>
      <c r="AJ486" s="790"/>
      <c r="AK486" s="790"/>
      <c r="AL486" s="790"/>
      <c r="AM486" s="790"/>
      <c r="AN486" s="790"/>
      <c r="AO486" s="790"/>
      <c r="AP486" s="790"/>
      <c r="AQ486" s="790"/>
      <c r="AR486" s="790"/>
      <c r="AS486" s="790"/>
      <c r="AT486" s="790"/>
      <c r="AU486" s="790"/>
      <c r="AV486" s="790"/>
      <c r="AW486" s="790"/>
      <c r="AX486" s="790"/>
      <c r="AY486" s="790"/>
      <c r="AZ486" s="790"/>
      <c r="BA486" s="790"/>
      <c r="BB486" s="790"/>
      <c r="BC486" s="790"/>
      <c r="BD486" s="790"/>
      <c r="BE486" s="790"/>
      <c r="BF486" s="790"/>
      <c r="BG486" s="790"/>
      <c r="BH486" s="790"/>
    </row>
    <row r="487" spans="1:60" ht="12.9" customHeight="1" x14ac:dyDescent="0.3">
      <c r="A487" s="790"/>
      <c r="B487" s="790"/>
      <c r="C487" s="806"/>
      <c r="D487" s="807"/>
      <c r="E487" s="769" t="str">
        <f t="shared" si="127"/>
        <v>Total Gas royalty</v>
      </c>
      <c r="F487" s="769">
        <f t="shared" si="128"/>
        <v>1198.8860833398521</v>
      </c>
      <c r="G487" s="769" t="str">
        <f t="shared" si="129"/>
        <v>$ mn</v>
      </c>
      <c r="H487" s="790"/>
      <c r="I487" s="790"/>
      <c r="J487" s="790"/>
      <c r="K487" s="790"/>
      <c r="L487" s="790"/>
      <c r="M487" s="790"/>
      <c r="N487" s="790"/>
      <c r="O487" s="790"/>
      <c r="P487" s="790"/>
      <c r="Q487" s="790"/>
      <c r="R487" s="790"/>
      <c r="S487" s="790"/>
      <c r="T487" s="790"/>
      <c r="U487" s="790"/>
      <c r="V487" s="790"/>
      <c r="W487" s="790"/>
      <c r="X487" s="790"/>
      <c r="Y487" s="790"/>
      <c r="Z487" s="790"/>
      <c r="AA487" s="790"/>
      <c r="AB487" s="790"/>
      <c r="AC487" s="790"/>
      <c r="AD487" s="790"/>
      <c r="AE487" s="790"/>
      <c r="AF487" s="790"/>
      <c r="AG487" s="790"/>
      <c r="AH487" s="790"/>
      <c r="AI487" s="790"/>
      <c r="AJ487" s="790"/>
      <c r="AK487" s="790"/>
      <c r="AL487" s="790"/>
      <c r="AM487" s="790"/>
      <c r="AN487" s="790"/>
      <c r="AO487" s="790"/>
      <c r="AP487" s="790"/>
      <c r="AQ487" s="790"/>
      <c r="AR487" s="790"/>
      <c r="AS487" s="790"/>
      <c r="AT487" s="790"/>
      <c r="AU487" s="790"/>
      <c r="AV487" s="790"/>
      <c r="AW487" s="790"/>
      <c r="AX487" s="790"/>
      <c r="AY487" s="790"/>
      <c r="AZ487" s="790"/>
      <c r="BA487" s="790"/>
      <c r="BB487" s="790"/>
      <c r="BC487" s="790"/>
      <c r="BD487" s="790"/>
      <c r="BE487" s="790"/>
      <c r="BF487" s="790"/>
      <c r="BG487" s="790"/>
      <c r="BH487" s="790"/>
    </row>
    <row r="488" spans="1:60" ht="12.9" customHeight="1" x14ac:dyDescent="0.3">
      <c r="A488" s="790"/>
      <c r="B488" s="790"/>
      <c r="C488" s="806"/>
      <c r="D488" s="807"/>
      <c r="E488" s="769" t="str">
        <f t="shared" si="127"/>
        <v>Total Profit petroleum - govt (from contractor share of project)</v>
      </c>
      <c r="F488" s="769">
        <f t="shared" ca="1" si="128"/>
        <v>7831.5639363198634</v>
      </c>
      <c r="G488" s="769" t="str">
        <f t="shared" si="129"/>
        <v>$ mn</v>
      </c>
      <c r="H488" s="790"/>
      <c r="I488" s="790"/>
      <c r="J488" s="790"/>
      <c r="K488" s="790"/>
      <c r="L488" s="790"/>
      <c r="M488" s="790"/>
      <c r="N488" s="790"/>
      <c r="O488" s="790"/>
      <c r="P488" s="790"/>
      <c r="Q488" s="790"/>
      <c r="R488" s="790"/>
      <c r="S488" s="790"/>
      <c r="T488" s="790"/>
      <c r="U488" s="790"/>
      <c r="V488" s="790"/>
      <c r="W488" s="790"/>
      <c r="X488" s="790"/>
      <c r="Y488" s="790"/>
      <c r="Z488" s="790"/>
      <c r="AA488" s="790"/>
      <c r="AB488" s="790"/>
      <c r="AC488" s="790"/>
      <c r="AD488" s="790"/>
      <c r="AE488" s="790"/>
      <c r="AF488" s="790"/>
      <c r="AG488" s="790"/>
      <c r="AH488" s="790"/>
      <c r="AI488" s="790"/>
      <c r="AJ488" s="790"/>
      <c r="AK488" s="790"/>
      <c r="AL488" s="790"/>
      <c r="AM488" s="790"/>
      <c r="AN488" s="790"/>
      <c r="AO488" s="790"/>
      <c r="AP488" s="790"/>
      <c r="AQ488" s="790"/>
      <c r="AR488" s="790"/>
      <c r="AS488" s="790"/>
      <c r="AT488" s="790"/>
      <c r="AU488" s="790"/>
      <c r="AV488" s="790"/>
      <c r="AW488" s="790"/>
      <c r="AX488" s="790"/>
      <c r="AY488" s="790"/>
      <c r="AZ488" s="790"/>
      <c r="BA488" s="790"/>
      <c r="BB488" s="790"/>
      <c r="BC488" s="790"/>
      <c r="BD488" s="790"/>
      <c r="BE488" s="790"/>
      <c r="BF488" s="790"/>
      <c r="BG488" s="790"/>
      <c r="BH488" s="790"/>
    </row>
    <row r="489" spans="1:60" ht="12.9" customHeight="1" x14ac:dyDescent="0.3">
      <c r="A489" s="790"/>
      <c r="B489" s="790"/>
      <c r="C489" s="806"/>
      <c r="D489" s="807"/>
      <c r="E489" s="769" t="str">
        <f t="shared" si="127"/>
        <v>Total CIT Payable</v>
      </c>
      <c r="F489" s="769">
        <f t="shared" ca="1" si="128"/>
        <v>1964.6961144807967</v>
      </c>
      <c r="G489" s="769" t="str">
        <f t="shared" si="129"/>
        <v>$ mn</v>
      </c>
      <c r="H489" s="790"/>
      <c r="I489" s="790"/>
      <c r="J489" s="790"/>
      <c r="K489" s="790"/>
      <c r="L489" s="790"/>
      <c r="M489" s="790"/>
      <c r="N489" s="790"/>
      <c r="O489" s="790"/>
      <c r="P489" s="790"/>
      <c r="Q489" s="790"/>
      <c r="R489" s="790"/>
      <c r="S489" s="790"/>
      <c r="T489" s="790"/>
      <c r="U489" s="790"/>
      <c r="V489" s="790"/>
      <c r="W489" s="790"/>
      <c r="X489" s="790"/>
      <c r="Y489" s="790"/>
      <c r="Z489" s="790"/>
      <c r="AA489" s="790"/>
      <c r="AB489" s="790"/>
      <c r="AC489" s="790"/>
      <c r="AD489" s="790"/>
      <c r="AE489" s="790"/>
      <c r="AF489" s="790"/>
      <c r="AG489" s="790"/>
      <c r="AH489" s="790"/>
      <c r="AI489" s="790"/>
      <c r="AJ489" s="790"/>
      <c r="AK489" s="790"/>
      <c r="AL489" s="790"/>
      <c r="AM489" s="790"/>
      <c r="AN489" s="790"/>
      <c r="AO489" s="790"/>
      <c r="AP489" s="790"/>
      <c r="AQ489" s="790"/>
      <c r="AR489" s="790"/>
      <c r="AS489" s="790"/>
      <c r="AT489" s="790"/>
      <c r="AU489" s="790"/>
      <c r="AV489" s="790"/>
      <c r="AW489" s="790"/>
      <c r="AX489" s="790"/>
      <c r="AY489" s="790"/>
      <c r="AZ489" s="790"/>
      <c r="BA489" s="790"/>
      <c r="BB489" s="790"/>
      <c r="BC489" s="790"/>
      <c r="BD489" s="790"/>
      <c r="BE489" s="790"/>
      <c r="BF489" s="790"/>
      <c r="BG489" s="790"/>
      <c r="BH489" s="790"/>
    </row>
    <row r="490" spans="1:60" ht="12.9" customHeight="1" x14ac:dyDescent="0.3">
      <c r="A490" s="790"/>
      <c r="B490" s="790"/>
      <c r="C490" s="806"/>
      <c r="D490" s="807"/>
      <c r="E490" s="769" t="str">
        <f t="shared" si="127"/>
        <v>Total Dividend Witholding Tax - Contractor</v>
      </c>
      <c r="F490" s="769">
        <f t="shared" ca="1" si="128"/>
        <v>1130.8413682566456</v>
      </c>
      <c r="G490" s="769" t="str">
        <f t="shared" si="129"/>
        <v>$ mn</v>
      </c>
      <c r="H490" s="790"/>
      <c r="I490" s="790"/>
      <c r="J490" s="790"/>
      <c r="K490" s="790"/>
      <c r="L490" s="790"/>
      <c r="M490" s="790"/>
      <c r="N490" s="790"/>
      <c r="O490" s="790"/>
      <c r="P490" s="790"/>
      <c r="Q490" s="790"/>
      <c r="R490" s="790"/>
      <c r="S490" s="790"/>
      <c r="T490" s="790"/>
      <c r="U490" s="790"/>
      <c r="V490" s="790"/>
      <c r="W490" s="790"/>
      <c r="X490" s="790"/>
      <c r="Y490" s="790"/>
      <c r="Z490" s="790"/>
      <c r="AA490" s="790"/>
      <c r="AB490" s="790"/>
      <c r="AC490" s="790"/>
      <c r="AD490" s="790"/>
      <c r="AE490" s="790"/>
      <c r="AF490" s="790"/>
      <c r="AG490" s="790"/>
      <c r="AH490" s="790"/>
      <c r="AI490" s="790"/>
      <c r="AJ490" s="790"/>
      <c r="AK490" s="790"/>
      <c r="AL490" s="790"/>
      <c r="AM490" s="790"/>
      <c r="AN490" s="790"/>
      <c r="AO490" s="790"/>
      <c r="AP490" s="790"/>
      <c r="AQ490" s="790"/>
      <c r="AR490" s="790"/>
      <c r="AS490" s="790"/>
      <c r="AT490" s="790"/>
      <c r="AU490" s="790"/>
      <c r="AV490" s="790"/>
      <c r="AW490" s="790"/>
      <c r="AX490" s="790"/>
      <c r="AY490" s="790"/>
      <c r="AZ490" s="790"/>
      <c r="BA490" s="790"/>
      <c r="BB490" s="790"/>
      <c r="BC490" s="790"/>
      <c r="BD490" s="790"/>
      <c r="BE490" s="790"/>
      <c r="BF490" s="790"/>
      <c r="BG490" s="790"/>
      <c r="BH490" s="790"/>
    </row>
    <row r="491" spans="1:60" s="288" customFormat="1" ht="12.9" customHeight="1" x14ac:dyDescent="0.3">
      <c r="A491" s="803"/>
      <c r="B491" s="803"/>
      <c r="C491" s="810"/>
      <c r="D491" s="811"/>
      <c r="E491" s="769" t="str">
        <f t="shared" si="127"/>
        <v>Total Govt. revenue  - pre EMV test</v>
      </c>
      <c r="F491" s="769">
        <f t="shared" ca="1" si="128"/>
        <v>12266.015492998407</v>
      </c>
      <c r="G491" s="769" t="str">
        <f t="shared" si="129"/>
        <v>$ mn</v>
      </c>
      <c r="H491" s="803"/>
      <c r="I491" s="803"/>
      <c r="J491" s="803"/>
      <c r="K491" s="803"/>
      <c r="L491" s="803"/>
      <c r="M491" s="803"/>
      <c r="N491" s="803"/>
      <c r="O491" s="803"/>
      <c r="P491" s="803"/>
      <c r="Q491" s="803"/>
      <c r="R491" s="803"/>
      <c r="S491" s="803"/>
      <c r="T491" s="803"/>
      <c r="U491" s="803"/>
      <c r="V491" s="803"/>
      <c r="W491" s="803"/>
      <c r="X491" s="803"/>
      <c r="Y491" s="803"/>
      <c r="Z491" s="803"/>
      <c r="AA491" s="803"/>
      <c r="AB491" s="803"/>
      <c r="AC491" s="803"/>
      <c r="AD491" s="803"/>
      <c r="AE491" s="803"/>
      <c r="AF491" s="803"/>
      <c r="AG491" s="803"/>
      <c r="AH491" s="803"/>
      <c r="AI491" s="803"/>
      <c r="AJ491" s="803"/>
      <c r="AK491" s="803"/>
      <c r="AL491" s="803"/>
      <c r="AM491" s="803"/>
      <c r="AN491" s="803"/>
      <c r="AO491" s="803"/>
      <c r="AP491" s="803"/>
      <c r="AQ491" s="803"/>
      <c r="AR491" s="803"/>
      <c r="AS491" s="803"/>
      <c r="AT491" s="803"/>
      <c r="AU491" s="803"/>
      <c r="AV491" s="803"/>
      <c r="AW491" s="803"/>
      <c r="AX491" s="803"/>
      <c r="AY491" s="803"/>
      <c r="AZ491" s="803"/>
      <c r="BA491" s="803"/>
      <c r="BB491" s="803"/>
      <c r="BC491" s="803"/>
      <c r="BD491" s="803"/>
      <c r="BE491" s="803"/>
      <c r="BF491" s="803"/>
      <c r="BG491" s="803"/>
      <c r="BH491" s="803"/>
    </row>
    <row r="492" spans="1:60" ht="12.9" customHeight="1" x14ac:dyDescent="0.3">
      <c r="A492" s="790"/>
      <c r="B492" s="790"/>
      <c r="C492" s="806"/>
      <c r="D492" s="807"/>
      <c r="E492" s="769"/>
      <c r="F492" s="769"/>
      <c r="G492" s="769"/>
      <c r="H492" s="790"/>
      <c r="I492" s="790"/>
      <c r="J492" s="790"/>
      <c r="K492" s="790"/>
      <c r="L492" s="790"/>
      <c r="M492" s="790"/>
      <c r="N492" s="790"/>
      <c r="O492" s="790"/>
      <c r="P492" s="790"/>
      <c r="Q492" s="790"/>
      <c r="R492" s="790"/>
      <c r="S492" s="790"/>
      <c r="T492" s="790"/>
      <c r="U492" s="790"/>
      <c r="V492" s="790"/>
      <c r="W492" s="790"/>
      <c r="X492" s="790"/>
      <c r="Y492" s="790"/>
      <c r="Z492" s="790"/>
      <c r="AA492" s="790"/>
      <c r="AB492" s="790"/>
      <c r="AC492" s="790"/>
      <c r="AD492" s="790"/>
      <c r="AE492" s="790"/>
      <c r="AF492" s="790"/>
      <c r="AG492" s="790"/>
      <c r="AH492" s="790"/>
      <c r="AI492" s="790"/>
      <c r="AJ492" s="790"/>
      <c r="AK492" s="790"/>
      <c r="AL492" s="790"/>
      <c r="AM492" s="790"/>
      <c r="AN492" s="790"/>
      <c r="AO492" s="790"/>
      <c r="AP492" s="790"/>
      <c r="AQ492" s="790"/>
      <c r="AR492" s="790"/>
      <c r="AS492" s="790"/>
      <c r="AT492" s="790"/>
      <c r="AU492" s="790"/>
      <c r="AV492" s="790"/>
      <c r="AW492" s="790"/>
      <c r="AX492" s="790"/>
      <c r="AY492" s="790"/>
      <c r="AZ492" s="790"/>
      <c r="BA492" s="790"/>
      <c r="BB492" s="790"/>
      <c r="BC492" s="790"/>
      <c r="BD492" s="790"/>
      <c r="BE492" s="790"/>
      <c r="BF492" s="790"/>
      <c r="BG492" s="790"/>
      <c r="BH492" s="790"/>
    </row>
    <row r="493" spans="1:60" ht="12.9" customHeight="1" x14ac:dyDescent="0.3">
      <c r="A493" s="790"/>
      <c r="B493" s="790" t="s">
        <v>878</v>
      </c>
      <c r="C493" s="806"/>
      <c r="D493" s="807"/>
      <c r="E493" s="790"/>
      <c r="F493" s="790"/>
      <c r="G493" s="790"/>
      <c r="H493" s="790"/>
      <c r="I493" s="790"/>
      <c r="J493" s="790"/>
      <c r="K493" s="790"/>
      <c r="L493" s="790"/>
      <c r="M493" s="790"/>
      <c r="N493" s="790"/>
      <c r="O493" s="790"/>
      <c r="P493" s="790"/>
      <c r="Q493" s="790"/>
      <c r="R493" s="790"/>
      <c r="S493" s="790"/>
      <c r="T493" s="790"/>
      <c r="U493" s="790"/>
      <c r="V493" s="790"/>
      <c r="W493" s="790"/>
      <c r="X493" s="790"/>
      <c r="Y493" s="790"/>
      <c r="Z493" s="790"/>
      <c r="AA493" s="790"/>
      <c r="AB493" s="790"/>
      <c r="AC493" s="790"/>
      <c r="AD493" s="790"/>
      <c r="AE493" s="790"/>
      <c r="AF493" s="790"/>
      <c r="AG493" s="790"/>
      <c r="AH493" s="790"/>
      <c r="AI493" s="790"/>
      <c r="AJ493" s="790"/>
      <c r="AK493" s="790"/>
      <c r="AL493" s="790"/>
      <c r="AM493" s="790"/>
      <c r="AN493" s="790"/>
      <c r="AO493" s="790"/>
      <c r="AP493" s="790"/>
      <c r="AQ493" s="790"/>
      <c r="AR493" s="790"/>
      <c r="AS493" s="790"/>
      <c r="AT493" s="790"/>
      <c r="AU493" s="790"/>
      <c r="AV493" s="790"/>
      <c r="AW493" s="790"/>
      <c r="AX493" s="790"/>
      <c r="AY493" s="790"/>
      <c r="AZ493" s="790"/>
      <c r="BA493" s="790"/>
      <c r="BB493" s="790"/>
      <c r="BC493" s="790"/>
      <c r="BD493" s="790"/>
      <c r="BE493" s="790"/>
      <c r="BF493" s="790"/>
      <c r="BG493" s="790"/>
      <c r="BH493" s="790"/>
    </row>
    <row r="494" spans="1:60" s="244" customFormat="1" ht="12.9" customHeight="1" x14ac:dyDescent="0.3">
      <c r="A494" s="488"/>
      <c r="B494" s="797"/>
      <c r="C494" s="798"/>
      <c r="D494" s="488"/>
      <c r="E494" s="619" t="str">
        <f>'Time&amp;Esc'!E$93</f>
        <v>Inflation index - full cycle</v>
      </c>
      <c r="F494" s="619">
        <f>'Time&amp;Esc'!F$93</f>
        <v>0</v>
      </c>
      <c r="G494" s="619" t="str">
        <f>'Time&amp;Esc'!G$93</f>
        <v>index</v>
      </c>
      <c r="H494" s="619" t="str">
        <f>'Time&amp;Esc'!H$93</f>
        <v>assumes begginning of period cash flows</v>
      </c>
      <c r="I494" s="619">
        <f>'Time&amp;Esc'!I$93</f>
        <v>0</v>
      </c>
      <c r="J494" s="619">
        <f>'Time&amp;Esc'!J$93</f>
        <v>0</v>
      </c>
      <c r="K494" s="619">
        <f>'Time&amp;Esc'!K$93</f>
        <v>1</v>
      </c>
      <c r="L494" s="619">
        <f>'Time&amp;Esc'!L$93</f>
        <v>1.02</v>
      </c>
      <c r="M494" s="619">
        <f>'Time&amp;Esc'!M$93</f>
        <v>1.0404</v>
      </c>
      <c r="N494" s="619">
        <f>'Time&amp;Esc'!N$93</f>
        <v>1.0612079999999999</v>
      </c>
      <c r="O494" s="619">
        <f>'Time&amp;Esc'!O$93</f>
        <v>1.08243216</v>
      </c>
      <c r="P494" s="619">
        <f>'Time&amp;Esc'!P$93</f>
        <v>1.1040808032</v>
      </c>
      <c r="Q494" s="619">
        <f>'Time&amp;Esc'!Q$93</f>
        <v>1.1261624192640001</v>
      </c>
      <c r="R494" s="619">
        <f>'Time&amp;Esc'!R$93</f>
        <v>1.14868566764928</v>
      </c>
      <c r="S494" s="619">
        <f>'Time&amp;Esc'!S$93</f>
        <v>1.1716593810022657</v>
      </c>
      <c r="T494" s="619">
        <f>'Time&amp;Esc'!T$93</f>
        <v>1.1950925686223111</v>
      </c>
      <c r="U494" s="619">
        <f>'Time&amp;Esc'!U$93</f>
        <v>1.2189944199947573</v>
      </c>
      <c r="V494" s="619">
        <f>'Time&amp;Esc'!V$93</f>
        <v>1.2433743083946525</v>
      </c>
      <c r="W494" s="619">
        <f>'Time&amp;Esc'!W$93</f>
        <v>1.2682417945625455</v>
      </c>
      <c r="X494" s="619">
        <f>'Time&amp;Esc'!X$93</f>
        <v>1.2936066304537963</v>
      </c>
      <c r="Y494" s="619">
        <f>'Time&amp;Esc'!Y$93</f>
        <v>1.3194787630628724</v>
      </c>
      <c r="Z494" s="619">
        <f>'Time&amp;Esc'!Z$93</f>
        <v>1.3458683383241299</v>
      </c>
      <c r="AA494" s="619">
        <f>'Time&amp;Esc'!AA$93</f>
        <v>1.3727857050906125</v>
      </c>
      <c r="AB494" s="619">
        <f>'Time&amp;Esc'!AB$93</f>
        <v>1.4002414191924248</v>
      </c>
      <c r="AC494" s="619">
        <f>'Time&amp;Esc'!AC$93</f>
        <v>1.4282462475762734</v>
      </c>
      <c r="AD494" s="619">
        <f>'Time&amp;Esc'!AD$93</f>
        <v>1.4568111725277988</v>
      </c>
      <c r="AE494" s="619">
        <f>'Time&amp;Esc'!AE$93</f>
        <v>1.4859473959783549</v>
      </c>
      <c r="AF494" s="619">
        <f>'Time&amp;Esc'!AF$93</f>
        <v>1.5156663438979221</v>
      </c>
      <c r="AG494" s="619">
        <f>'Time&amp;Esc'!AG$93</f>
        <v>1.5459796707758806</v>
      </c>
      <c r="AH494" s="619">
        <f>'Time&amp;Esc'!AH$93</f>
        <v>1.5768992641913981</v>
      </c>
      <c r="AI494" s="619">
        <f>'Time&amp;Esc'!AI$93</f>
        <v>1.6084372494752261</v>
      </c>
      <c r="AJ494" s="619">
        <f>'Time&amp;Esc'!AJ$93</f>
        <v>1.6406059944647307</v>
      </c>
      <c r="AK494" s="619">
        <f>'Time&amp;Esc'!AK$93</f>
        <v>1.6734181143540252</v>
      </c>
      <c r="AL494" s="619">
        <f>'Time&amp;Esc'!AL$93</f>
        <v>1.7068864766411058</v>
      </c>
      <c r="AM494" s="619">
        <f>'Time&amp;Esc'!AM$93</f>
        <v>1.7410242061739281</v>
      </c>
      <c r="AN494" s="619">
        <f>'Time&amp;Esc'!AN$93</f>
        <v>1.7758446902974065</v>
      </c>
      <c r="AO494" s="619">
        <f>'Time&amp;Esc'!AO$93</f>
        <v>1.8113615841033548</v>
      </c>
      <c r="AP494" s="619">
        <f>'Time&amp;Esc'!AP$93</f>
        <v>1.8475888157854219</v>
      </c>
      <c r="AQ494" s="619">
        <f>'Time&amp;Esc'!AQ$93</f>
        <v>1.8845405921011305</v>
      </c>
      <c r="AR494" s="619">
        <f>'Time&amp;Esc'!AR$93</f>
        <v>1.9222314039431532</v>
      </c>
      <c r="AS494" s="619">
        <f>'Time&amp;Esc'!AS$93</f>
        <v>1.9606760320220162</v>
      </c>
      <c r="AT494" s="619">
        <f>'Time&amp;Esc'!AT$93</f>
        <v>1.9998895526624565</v>
      </c>
      <c r="AU494" s="619">
        <f>'Time&amp;Esc'!AU$93</f>
        <v>2.0398873437157055</v>
      </c>
      <c r="AV494" s="619">
        <f>'Time&amp;Esc'!AV$93</f>
        <v>2.0806850905900198</v>
      </c>
      <c r="AW494" s="619">
        <f>'Time&amp;Esc'!AW$93</f>
        <v>2.1222987924018204</v>
      </c>
      <c r="AX494" s="619">
        <f>'Time&amp;Esc'!AX$93</f>
        <v>2.1647447682498568</v>
      </c>
      <c r="AY494" s="619">
        <f>'Time&amp;Esc'!AY$93</f>
        <v>2.208039663614854</v>
      </c>
      <c r="AZ494" s="619">
        <f>'Time&amp;Esc'!AZ$93</f>
        <v>2.252200456887151</v>
      </c>
      <c r="BA494" s="619">
        <f>'Time&amp;Esc'!BA$93</f>
        <v>2.2972444660248938</v>
      </c>
      <c r="BB494" s="619">
        <f>'Time&amp;Esc'!BB$93</f>
        <v>2.343189355345392</v>
      </c>
      <c r="BC494" s="619">
        <f>'Time&amp;Esc'!BC$93</f>
        <v>2.3900531424522997</v>
      </c>
      <c r="BD494" s="619">
        <f>'Time&amp;Esc'!BD$93</f>
        <v>2.4378542053013459</v>
      </c>
      <c r="BE494" s="619">
        <f>'Time&amp;Esc'!BE$93</f>
        <v>2.4866112894073726</v>
      </c>
      <c r="BF494" s="619">
        <f>'Time&amp;Esc'!BF$93</f>
        <v>2.53634351519552</v>
      </c>
      <c r="BG494" s="619">
        <f>'Time&amp;Esc'!BG$93</f>
        <v>2.5870703854994304</v>
      </c>
      <c r="BH494" s="619">
        <f>'Time&amp;Esc'!BH$93</f>
        <v>2.6388117932094191</v>
      </c>
    </row>
    <row r="495" spans="1:60" s="241" customFormat="1" ht="12.75" customHeight="1" x14ac:dyDescent="0.3">
      <c r="A495" s="516"/>
      <c r="B495" s="472"/>
      <c r="C495" s="473"/>
      <c r="D495" s="516"/>
      <c r="E495" s="493" t="str">
        <f t="shared" ref="E495:E501" si="130">E478</f>
        <v>Training Fund</v>
      </c>
      <c r="F495" s="516"/>
      <c r="G495" s="516" t="str">
        <f t="shared" ref="G495:G501" si="131" xml:space="preserve"> G478 &amp; " real"</f>
        <v>$ mn real</v>
      </c>
      <c r="H495" s="516"/>
      <c r="I495" s="516">
        <f t="shared" ref="I495:I501" si="132" xml:space="preserve"> SUM(K495:BH495)</f>
        <v>33.434711204088359</v>
      </c>
      <c r="J495" s="516"/>
      <c r="K495" s="516">
        <f t="shared" ref="K495:AP495" si="133" xml:space="preserve"> K478 / K494</f>
        <v>0</v>
      </c>
      <c r="L495" s="516">
        <f t="shared" si="133"/>
        <v>0</v>
      </c>
      <c r="M495" s="516">
        <f t="shared" si="133"/>
        <v>0</v>
      </c>
      <c r="N495" s="516">
        <f t="shared" si="133"/>
        <v>0.32725676775900675</v>
      </c>
      <c r="O495" s="516">
        <f t="shared" si="133"/>
        <v>0.33688196681074228</v>
      </c>
      <c r="P495" s="516">
        <f t="shared" si="133"/>
        <v>0.34679025995223473</v>
      </c>
      <c r="Q495" s="516">
        <f t="shared" si="133"/>
        <v>0.59498328913373599</v>
      </c>
      <c r="R495" s="516">
        <f t="shared" si="133"/>
        <v>0.61248279763766944</v>
      </c>
      <c r="S495" s="516">
        <f t="shared" si="133"/>
        <v>0.63049699756818911</v>
      </c>
      <c r="T495" s="516">
        <f t="shared" si="133"/>
        <v>0.64904102690843002</v>
      </c>
      <c r="U495" s="516">
        <f t="shared" si="133"/>
        <v>0.66813046887632499</v>
      </c>
      <c r="V495" s="516">
        <f t="shared" si="133"/>
        <v>0.68778136501974629</v>
      </c>
      <c r="W495" s="516">
        <f t="shared" si="133"/>
        <v>0.70801022869679775</v>
      </c>
      <c r="X495" s="516">
        <f t="shared" si="133"/>
        <v>0.72883405895258602</v>
      </c>
      <c r="Y495" s="516">
        <f t="shared" si="133"/>
        <v>0.75027035480413262</v>
      </c>
      <c r="Z495" s="516">
        <f t="shared" si="133"/>
        <v>0.77233712994543069</v>
      </c>
      <c r="AA495" s="516">
        <f t="shared" si="133"/>
        <v>0.79505292788500226</v>
      </c>
      <c r="AB495" s="516">
        <f t="shared" si="133"/>
        <v>0.8184368375286788</v>
      </c>
      <c r="AC495" s="516">
        <f t="shared" si="133"/>
        <v>0.84250850922069875</v>
      </c>
      <c r="AD495" s="516">
        <f t="shared" si="133"/>
        <v>0.86728817125660163</v>
      </c>
      <c r="AE495" s="516">
        <f t="shared" si="133"/>
        <v>0.89279664688179583</v>
      </c>
      <c r="AF495" s="516">
        <f t="shared" si="133"/>
        <v>0.9190553717900839</v>
      </c>
      <c r="AG495" s="516">
        <f t="shared" si="133"/>
        <v>0.94608641213685118</v>
      </c>
      <c r="AH495" s="516">
        <f t="shared" si="133"/>
        <v>0.97391248308205269</v>
      </c>
      <c r="AI495" s="516">
        <f t="shared" si="133"/>
        <v>1.0025569678785837</v>
      </c>
      <c r="AJ495" s="516">
        <f t="shared" si="133"/>
        <v>1.0320439375220716</v>
      </c>
      <c r="AK495" s="516">
        <f t="shared" si="133"/>
        <v>1.062398170978603</v>
      </c>
      <c r="AL495" s="516">
        <f t="shared" si="133"/>
        <v>1.0936451760073855</v>
      </c>
      <c r="AM495" s="516">
        <f t="shared" si="133"/>
        <v>1.125811210595838</v>
      </c>
      <c r="AN495" s="516">
        <f t="shared" si="133"/>
        <v>1.1589233050251273</v>
      </c>
      <c r="AO495" s="516">
        <f t="shared" si="133"/>
        <v>1.1930092845846898</v>
      </c>
      <c r="AP495" s="516">
        <f t="shared" si="133"/>
        <v>1.228097792954828</v>
      </c>
      <c r="AQ495" s="516">
        <f t="shared" ref="AQ495:BH495" si="134" xml:space="preserve"> AQ478 / AQ494</f>
        <v>1.2642183162770289</v>
      </c>
      <c r="AR495" s="516">
        <f t="shared" si="134"/>
        <v>1.3014012079322355</v>
      </c>
      <c r="AS495" s="516">
        <f t="shared" si="134"/>
        <v>1.3396777140478895</v>
      </c>
      <c r="AT495" s="516">
        <f t="shared" si="134"/>
        <v>1.3790799997551806</v>
      </c>
      <c r="AU495" s="516">
        <f t="shared" si="134"/>
        <v>1.4196411762185686</v>
      </c>
      <c r="AV495" s="516">
        <f t="shared" si="134"/>
        <v>1.461395328460291</v>
      </c>
      <c r="AW495" s="516">
        <f t="shared" si="134"/>
        <v>1.5043775440032408</v>
      </c>
      <c r="AX495" s="516">
        <f t="shared" si="134"/>
        <v>0</v>
      </c>
      <c r="AY495" s="516">
        <f t="shared" si="134"/>
        <v>0</v>
      </c>
      <c r="AZ495" s="516">
        <f t="shared" si="134"/>
        <v>0</v>
      </c>
      <c r="BA495" s="516">
        <f t="shared" si="134"/>
        <v>0</v>
      </c>
      <c r="BB495" s="516">
        <f t="shared" si="134"/>
        <v>0</v>
      </c>
      <c r="BC495" s="516">
        <f t="shared" si="134"/>
        <v>0</v>
      </c>
      <c r="BD495" s="516">
        <f t="shared" si="134"/>
        <v>0</v>
      </c>
      <c r="BE495" s="516">
        <f t="shared" si="134"/>
        <v>0</v>
      </c>
      <c r="BF495" s="516">
        <f t="shared" si="134"/>
        <v>0</v>
      </c>
      <c r="BG495" s="516">
        <f t="shared" si="134"/>
        <v>0</v>
      </c>
      <c r="BH495" s="516">
        <f t="shared" si="134"/>
        <v>0</v>
      </c>
    </row>
    <row r="496" spans="1:60" s="241" customFormat="1" ht="12.75" customHeight="1" x14ac:dyDescent="0.3">
      <c r="A496" s="516"/>
      <c r="B496" s="472"/>
      <c r="C496" s="473"/>
      <c r="D496" s="516"/>
      <c r="E496" s="493" t="str">
        <f t="shared" si="130"/>
        <v>Oil royalty</v>
      </c>
      <c r="F496" s="516"/>
      <c r="G496" s="516" t="str">
        <f t="shared" si="131"/>
        <v>$ mn real</v>
      </c>
      <c r="H496" s="516"/>
      <c r="I496" s="516">
        <f t="shared" si="132"/>
        <v>52.500000000000043</v>
      </c>
      <c r="J496" s="516"/>
      <c r="K496" s="516">
        <f t="shared" ref="K496:AP496" si="135" xml:space="preserve"> K479 / K494</f>
        <v>0</v>
      </c>
      <c r="L496" s="516">
        <f t="shared" si="135"/>
        <v>0</v>
      </c>
      <c r="M496" s="516">
        <f t="shared" si="135"/>
        <v>0</v>
      </c>
      <c r="N496" s="516">
        <f t="shared" si="135"/>
        <v>0</v>
      </c>
      <c r="O496" s="516">
        <f t="shared" si="135"/>
        <v>0</v>
      </c>
      <c r="P496" s="516">
        <f t="shared" si="135"/>
        <v>0</v>
      </c>
      <c r="Q496" s="516">
        <f t="shared" si="135"/>
        <v>0</v>
      </c>
      <c r="R496" s="516">
        <f t="shared" si="135"/>
        <v>0</v>
      </c>
      <c r="S496" s="516">
        <f t="shared" si="135"/>
        <v>0</v>
      </c>
      <c r="T496" s="516">
        <f t="shared" si="135"/>
        <v>0.73499999999999999</v>
      </c>
      <c r="U496" s="516">
        <f t="shared" si="135"/>
        <v>1.7850000000000001</v>
      </c>
      <c r="V496" s="516">
        <f t="shared" si="135"/>
        <v>1.7849999999999999</v>
      </c>
      <c r="W496" s="516">
        <f t="shared" si="135"/>
        <v>1.7850000000000001</v>
      </c>
      <c r="X496" s="516">
        <f t="shared" si="135"/>
        <v>1.7849999999999999</v>
      </c>
      <c r="Y496" s="516">
        <f t="shared" si="135"/>
        <v>1.7850000000000004</v>
      </c>
      <c r="Z496" s="516">
        <f t="shared" si="135"/>
        <v>1.7850000000000004</v>
      </c>
      <c r="AA496" s="516">
        <f t="shared" si="135"/>
        <v>1.7850000000000004</v>
      </c>
      <c r="AB496" s="516">
        <f t="shared" si="135"/>
        <v>1.7850000000000004</v>
      </c>
      <c r="AC496" s="516">
        <f t="shared" si="135"/>
        <v>1.7850000000000004</v>
      </c>
      <c r="AD496" s="516">
        <f t="shared" si="135"/>
        <v>1.7850000000000004</v>
      </c>
      <c r="AE496" s="516">
        <f t="shared" si="135"/>
        <v>1.7850000000000004</v>
      </c>
      <c r="AF496" s="516">
        <f t="shared" si="135"/>
        <v>1.7850000000000001</v>
      </c>
      <c r="AG496" s="516">
        <f t="shared" si="135"/>
        <v>1.7850000000000004</v>
      </c>
      <c r="AH496" s="516">
        <f t="shared" si="135"/>
        <v>1.7850000000000004</v>
      </c>
      <c r="AI496" s="516">
        <f t="shared" si="135"/>
        <v>1.7850000000000004</v>
      </c>
      <c r="AJ496" s="516">
        <f t="shared" si="135"/>
        <v>1.7850000000000004</v>
      </c>
      <c r="AK496" s="516">
        <f t="shared" si="135"/>
        <v>1.7850000000000004</v>
      </c>
      <c r="AL496" s="516">
        <f t="shared" si="135"/>
        <v>1.7850000000000006</v>
      </c>
      <c r="AM496" s="516">
        <f t="shared" si="135"/>
        <v>1.7850000000000001</v>
      </c>
      <c r="AN496" s="516">
        <f t="shared" si="135"/>
        <v>1.7850000000000006</v>
      </c>
      <c r="AO496" s="516">
        <f t="shared" si="135"/>
        <v>1.7850000000000004</v>
      </c>
      <c r="AP496" s="516">
        <f t="shared" si="135"/>
        <v>1.7850000000000006</v>
      </c>
      <c r="AQ496" s="516">
        <f t="shared" ref="AQ496:BH496" si="136" xml:space="preserve"> AQ479 / AQ494</f>
        <v>1.7850000000000006</v>
      </c>
      <c r="AR496" s="516">
        <f t="shared" si="136"/>
        <v>1.7850000000000004</v>
      </c>
      <c r="AS496" s="516">
        <f t="shared" si="136"/>
        <v>1.7850000000000001</v>
      </c>
      <c r="AT496" s="516">
        <f t="shared" si="136"/>
        <v>1.7850000000000004</v>
      </c>
      <c r="AU496" s="516">
        <f t="shared" si="136"/>
        <v>1.7850000000000001</v>
      </c>
      <c r="AV496" s="516">
        <f t="shared" si="136"/>
        <v>1.7850000000000004</v>
      </c>
      <c r="AW496" s="516">
        <f t="shared" si="136"/>
        <v>1.7850000000000004</v>
      </c>
      <c r="AX496" s="516">
        <f t="shared" si="136"/>
        <v>0</v>
      </c>
      <c r="AY496" s="516">
        <f t="shared" si="136"/>
        <v>0</v>
      </c>
      <c r="AZ496" s="516">
        <f t="shared" si="136"/>
        <v>0</v>
      </c>
      <c r="BA496" s="516">
        <f t="shared" si="136"/>
        <v>0</v>
      </c>
      <c r="BB496" s="516">
        <f t="shared" si="136"/>
        <v>0</v>
      </c>
      <c r="BC496" s="516">
        <f t="shared" si="136"/>
        <v>0</v>
      </c>
      <c r="BD496" s="516">
        <f t="shared" si="136"/>
        <v>0</v>
      </c>
      <c r="BE496" s="516">
        <f t="shared" si="136"/>
        <v>0</v>
      </c>
      <c r="BF496" s="516">
        <f t="shared" si="136"/>
        <v>0</v>
      </c>
      <c r="BG496" s="516">
        <f t="shared" si="136"/>
        <v>0</v>
      </c>
      <c r="BH496" s="516">
        <f t="shared" si="136"/>
        <v>0</v>
      </c>
    </row>
    <row r="497" spans="1:60" s="241" customFormat="1" ht="12.75" customHeight="1" x14ac:dyDescent="0.3">
      <c r="A497" s="516"/>
      <c r="B497" s="472"/>
      <c r="C497" s="473"/>
      <c r="D497" s="516"/>
      <c r="E497" s="493" t="str">
        <f t="shared" si="130"/>
        <v>Gas royalty</v>
      </c>
      <c r="F497" s="516"/>
      <c r="G497" s="516" t="str">
        <f t="shared" si="131"/>
        <v>$ mn real</v>
      </c>
      <c r="H497" s="516"/>
      <c r="I497" s="516">
        <f t="shared" si="132"/>
        <v>737.99999999999977</v>
      </c>
      <c r="J497" s="516"/>
      <c r="K497" s="516">
        <f t="shared" ref="K497:AP497" si="137" xml:space="preserve"> K480 / K494</f>
        <v>0</v>
      </c>
      <c r="L497" s="516">
        <f t="shared" si="137"/>
        <v>0</v>
      </c>
      <c r="M497" s="516">
        <f t="shared" si="137"/>
        <v>0</v>
      </c>
      <c r="N497" s="516">
        <f t="shared" si="137"/>
        <v>0</v>
      </c>
      <c r="O497" s="516">
        <f t="shared" si="137"/>
        <v>0</v>
      </c>
      <c r="P497" s="516">
        <f t="shared" si="137"/>
        <v>0</v>
      </c>
      <c r="Q497" s="516">
        <f t="shared" si="137"/>
        <v>0</v>
      </c>
      <c r="R497" s="516">
        <f t="shared" si="137"/>
        <v>0</v>
      </c>
      <c r="S497" s="516">
        <f t="shared" si="137"/>
        <v>0</v>
      </c>
      <c r="T497" s="516">
        <f t="shared" si="137"/>
        <v>10.331999999999997</v>
      </c>
      <c r="U497" s="516">
        <f t="shared" si="137"/>
        <v>25.092000000000006</v>
      </c>
      <c r="V497" s="516">
        <f t="shared" si="137"/>
        <v>25.092000000000002</v>
      </c>
      <c r="W497" s="516">
        <f t="shared" si="137"/>
        <v>25.092000000000002</v>
      </c>
      <c r="X497" s="516">
        <f t="shared" si="137"/>
        <v>25.091999999999999</v>
      </c>
      <c r="Y497" s="516">
        <f t="shared" si="137"/>
        <v>25.092000000000006</v>
      </c>
      <c r="Z497" s="516">
        <f t="shared" si="137"/>
        <v>25.092000000000006</v>
      </c>
      <c r="AA497" s="516">
        <f t="shared" si="137"/>
        <v>25.092000000000006</v>
      </c>
      <c r="AB497" s="516">
        <f t="shared" si="137"/>
        <v>25.092000000000002</v>
      </c>
      <c r="AC497" s="516">
        <f t="shared" si="137"/>
        <v>25.092000000000002</v>
      </c>
      <c r="AD497" s="516">
        <f t="shared" si="137"/>
        <v>25.092000000000002</v>
      </c>
      <c r="AE497" s="516">
        <f t="shared" si="137"/>
        <v>25.092000000000002</v>
      </c>
      <c r="AF497" s="516">
        <f t="shared" si="137"/>
        <v>25.092000000000002</v>
      </c>
      <c r="AG497" s="516">
        <f t="shared" si="137"/>
        <v>25.092000000000006</v>
      </c>
      <c r="AH497" s="516">
        <f t="shared" si="137"/>
        <v>25.092000000000006</v>
      </c>
      <c r="AI497" s="516">
        <f t="shared" si="137"/>
        <v>25.092000000000002</v>
      </c>
      <c r="AJ497" s="516">
        <f t="shared" si="137"/>
        <v>25.092000000000002</v>
      </c>
      <c r="AK497" s="516">
        <f t="shared" si="137"/>
        <v>25.092000000000002</v>
      </c>
      <c r="AL497" s="516">
        <f t="shared" si="137"/>
        <v>25.091999999999999</v>
      </c>
      <c r="AM497" s="516">
        <f t="shared" si="137"/>
        <v>25.092000000000002</v>
      </c>
      <c r="AN497" s="516">
        <f t="shared" si="137"/>
        <v>25.092000000000002</v>
      </c>
      <c r="AO497" s="516">
        <f t="shared" si="137"/>
        <v>25.092000000000006</v>
      </c>
      <c r="AP497" s="516">
        <f t="shared" si="137"/>
        <v>25.092000000000006</v>
      </c>
      <c r="AQ497" s="516">
        <f t="shared" ref="AQ497:BH497" si="138" xml:space="preserve"> AQ480 / AQ494</f>
        <v>25.092000000000002</v>
      </c>
      <c r="AR497" s="516">
        <f t="shared" si="138"/>
        <v>25.092000000000002</v>
      </c>
      <c r="AS497" s="516">
        <f t="shared" si="138"/>
        <v>25.092000000000002</v>
      </c>
      <c r="AT497" s="516">
        <f t="shared" si="138"/>
        <v>25.092000000000002</v>
      </c>
      <c r="AU497" s="516">
        <f t="shared" si="138"/>
        <v>25.092000000000002</v>
      </c>
      <c r="AV497" s="516">
        <f t="shared" si="138"/>
        <v>25.092000000000002</v>
      </c>
      <c r="AW497" s="516">
        <f t="shared" si="138"/>
        <v>25.092000000000002</v>
      </c>
      <c r="AX497" s="516">
        <f t="shared" si="138"/>
        <v>0</v>
      </c>
      <c r="AY497" s="516">
        <f t="shared" si="138"/>
        <v>0</v>
      </c>
      <c r="AZ497" s="516">
        <f t="shared" si="138"/>
        <v>0</v>
      </c>
      <c r="BA497" s="516">
        <f t="shared" si="138"/>
        <v>0</v>
      </c>
      <c r="BB497" s="516">
        <f t="shared" si="138"/>
        <v>0</v>
      </c>
      <c r="BC497" s="516">
        <f t="shared" si="138"/>
        <v>0</v>
      </c>
      <c r="BD497" s="516">
        <f t="shared" si="138"/>
        <v>0</v>
      </c>
      <c r="BE497" s="516">
        <f t="shared" si="138"/>
        <v>0</v>
      </c>
      <c r="BF497" s="516">
        <f t="shared" si="138"/>
        <v>0</v>
      </c>
      <c r="BG497" s="516">
        <f t="shared" si="138"/>
        <v>0</v>
      </c>
      <c r="BH497" s="516">
        <f t="shared" si="138"/>
        <v>0</v>
      </c>
    </row>
    <row r="498" spans="1:60" s="241" customFormat="1" ht="12.75" customHeight="1" x14ac:dyDescent="0.3">
      <c r="A498" s="516"/>
      <c r="B498" s="472"/>
      <c r="C498" s="473"/>
      <c r="D498" s="516"/>
      <c r="E498" s="493" t="str">
        <f t="shared" si="130"/>
        <v>Profit petroleum - govt (from contractor share of project)</v>
      </c>
      <c r="F498" s="516"/>
      <c r="G498" s="516" t="str">
        <f t="shared" si="131"/>
        <v>$ mn real</v>
      </c>
      <c r="H498" s="516"/>
      <c r="I498" s="516">
        <f t="shared" ca="1" si="132"/>
        <v>4572.1604206334914</v>
      </c>
      <c r="J498" s="516"/>
      <c r="K498" s="516">
        <f t="shared" ref="K498:AP498" ca="1" si="139" xml:space="preserve"> K481 / K494</f>
        <v>0</v>
      </c>
      <c r="L498" s="516">
        <f t="shared" ca="1" si="139"/>
        <v>0</v>
      </c>
      <c r="M498" s="516">
        <f t="shared" ca="1" si="139"/>
        <v>0</v>
      </c>
      <c r="N498" s="516">
        <f t="shared" ca="1" si="139"/>
        <v>0</v>
      </c>
      <c r="O498" s="516">
        <f t="shared" ca="1" si="139"/>
        <v>0</v>
      </c>
      <c r="P498" s="516">
        <f t="shared" ca="1" si="139"/>
        <v>0</v>
      </c>
      <c r="Q498" s="516">
        <f t="shared" ca="1" si="139"/>
        <v>0</v>
      </c>
      <c r="R498" s="516">
        <f t="shared" ca="1" si="139"/>
        <v>0</v>
      </c>
      <c r="S498" s="516">
        <f t="shared" ca="1" si="139"/>
        <v>0</v>
      </c>
      <c r="T498" s="516">
        <f t="shared" ca="1" si="139"/>
        <v>27.502964999999989</v>
      </c>
      <c r="U498" s="516">
        <f t="shared" ca="1" si="139"/>
        <v>66.792915000000022</v>
      </c>
      <c r="V498" s="516">
        <f t="shared" ca="1" si="139"/>
        <v>66.792914999999994</v>
      </c>
      <c r="W498" s="516">
        <f t="shared" ca="1" si="139"/>
        <v>66.792914999999979</v>
      </c>
      <c r="X498" s="516">
        <f t="shared" ca="1" si="139"/>
        <v>66.792914999999979</v>
      </c>
      <c r="Y498" s="516">
        <f t="shared" ca="1" si="139"/>
        <v>66.792914999999994</v>
      </c>
      <c r="Z498" s="516">
        <f t="shared" ca="1" si="139"/>
        <v>66.792915000000008</v>
      </c>
      <c r="AA498" s="516">
        <f t="shared" ca="1" si="139"/>
        <v>67.085232022767727</v>
      </c>
      <c r="AB498" s="516">
        <f t="shared" ca="1" si="139"/>
        <v>69.030524002154351</v>
      </c>
      <c r="AC498" s="516">
        <f t="shared" ca="1" si="139"/>
        <v>104.2805680594051</v>
      </c>
      <c r="AD498" s="516">
        <f t="shared" ca="1" si="139"/>
        <v>176.92228474926188</v>
      </c>
      <c r="AE498" s="516">
        <f t="shared" ca="1" si="139"/>
        <v>180.76513527952102</v>
      </c>
      <c r="AF498" s="516">
        <f t="shared" ca="1" si="139"/>
        <v>184.64297279632294</v>
      </c>
      <c r="AG498" s="516">
        <f t="shared" ca="1" si="139"/>
        <v>188.55526752855181</v>
      </c>
      <c r="AH498" s="516">
        <f t="shared" ca="1" si="139"/>
        <v>192.50145261430325</v>
      </c>
      <c r="AI498" s="516">
        <f t="shared" ca="1" si="139"/>
        <v>180.62672656444573</v>
      </c>
      <c r="AJ498" s="516">
        <f t="shared" ca="1" si="139"/>
        <v>184.3378381505342</v>
      </c>
      <c r="AK498" s="516">
        <f t="shared" ca="1" si="139"/>
        <v>188.10064735812415</v>
      </c>
      <c r="AL498" s="516">
        <f t="shared" ca="1" si="139"/>
        <v>191.91657202447345</v>
      </c>
      <c r="AM498" s="516">
        <f t="shared" ca="1" si="139"/>
        <v>195.78755139009795</v>
      </c>
      <c r="AN498" s="516">
        <f t="shared" ca="1" si="139"/>
        <v>199.71629204722737</v>
      </c>
      <c r="AO498" s="516">
        <f t="shared" ca="1" si="139"/>
        <v>200.81987376915794</v>
      </c>
      <c r="AP498" s="516">
        <f t="shared" ca="1" si="139"/>
        <v>201.20983302867066</v>
      </c>
      <c r="AQ498" s="516">
        <f t="shared" ref="AQ498:BH498" ca="1" si="140" xml:space="preserve"> AQ481 / AQ494</f>
        <v>201.625167398732</v>
      </c>
      <c r="AR498" s="516">
        <f t="shared" ca="1" si="140"/>
        <v>202.07800865691769</v>
      </c>
      <c r="AS498" s="516">
        <f t="shared" ca="1" si="140"/>
        <v>202.58969371214522</v>
      </c>
      <c r="AT498" s="516">
        <f t="shared" ca="1" si="140"/>
        <v>203.20313662319728</v>
      </c>
      <c r="AU498" s="516">
        <f t="shared" ca="1" si="140"/>
        <v>204.02628532298129</v>
      </c>
      <c r="AV498" s="516">
        <f t="shared" ca="1" si="140"/>
        <v>205.49381974763864</v>
      </c>
      <c r="AW498" s="516">
        <f t="shared" ca="1" si="140"/>
        <v>215.96344898239869</v>
      </c>
      <c r="AX498" s="516">
        <f t="shared" ca="1" si="140"/>
        <v>2.6216338044616867</v>
      </c>
      <c r="AY498" s="516">
        <f t="shared" ca="1" si="140"/>
        <v>0</v>
      </c>
      <c r="AZ498" s="516">
        <f t="shared" ca="1" si="140"/>
        <v>0</v>
      </c>
      <c r="BA498" s="516">
        <f t="shared" ca="1" si="140"/>
        <v>0</v>
      </c>
      <c r="BB498" s="516">
        <f t="shared" ca="1" si="140"/>
        <v>0</v>
      </c>
      <c r="BC498" s="516">
        <f t="shared" ca="1" si="140"/>
        <v>0</v>
      </c>
      <c r="BD498" s="516">
        <f t="shared" ca="1" si="140"/>
        <v>0</v>
      </c>
      <c r="BE498" s="516">
        <f t="shared" ca="1" si="140"/>
        <v>0</v>
      </c>
      <c r="BF498" s="516">
        <f t="shared" ca="1" si="140"/>
        <v>0</v>
      </c>
      <c r="BG498" s="516">
        <f t="shared" ca="1" si="140"/>
        <v>0</v>
      </c>
      <c r="BH498" s="516">
        <f t="shared" ca="1" si="140"/>
        <v>0</v>
      </c>
    </row>
    <row r="499" spans="1:60" s="241" customFormat="1" ht="12.75" customHeight="1" x14ac:dyDescent="0.3">
      <c r="A499" s="516"/>
      <c r="B499" s="472"/>
      <c r="C499" s="473"/>
      <c r="D499" s="516"/>
      <c r="E499" s="493" t="str">
        <f t="shared" si="130"/>
        <v>CIT Payable</v>
      </c>
      <c r="F499" s="516"/>
      <c r="G499" s="516" t="str">
        <f t="shared" si="131"/>
        <v>$ mn real</v>
      </c>
      <c r="H499" s="516"/>
      <c r="I499" s="516">
        <f t="shared" ca="1" si="132"/>
        <v>1075.5688137014304</v>
      </c>
      <c r="J499" s="516"/>
      <c r="K499" s="516">
        <f t="shared" ref="K499:AP499" ca="1" si="141" xml:space="preserve"> K482 / K494</f>
        <v>0</v>
      </c>
      <c r="L499" s="516">
        <f t="shared" ca="1" si="141"/>
        <v>0</v>
      </c>
      <c r="M499" s="516">
        <f t="shared" ca="1" si="141"/>
        <v>0</v>
      </c>
      <c r="N499" s="516">
        <f t="shared" ca="1" si="141"/>
        <v>0</v>
      </c>
      <c r="O499" s="516">
        <f t="shared" ca="1" si="141"/>
        <v>0</v>
      </c>
      <c r="P499" s="516">
        <f t="shared" ca="1" si="141"/>
        <v>0</v>
      </c>
      <c r="Q499" s="516">
        <f t="shared" ca="1" si="141"/>
        <v>0</v>
      </c>
      <c r="R499" s="516">
        <f t="shared" ca="1" si="141"/>
        <v>0</v>
      </c>
      <c r="S499" s="516">
        <f t="shared" ca="1" si="141"/>
        <v>0</v>
      </c>
      <c r="T499" s="516">
        <f t="shared" ca="1" si="141"/>
        <v>0</v>
      </c>
      <c r="U499" s="516">
        <f t="shared" ca="1" si="141"/>
        <v>0</v>
      </c>
      <c r="V499" s="516">
        <f t="shared" ca="1" si="141"/>
        <v>0</v>
      </c>
      <c r="W499" s="516">
        <f t="shared" ca="1" si="141"/>
        <v>0</v>
      </c>
      <c r="X499" s="516">
        <f t="shared" ca="1" si="141"/>
        <v>0</v>
      </c>
      <c r="Y499" s="516">
        <f t="shared" ca="1" si="141"/>
        <v>0</v>
      </c>
      <c r="Z499" s="516">
        <f t="shared" ca="1" si="141"/>
        <v>0</v>
      </c>
      <c r="AA499" s="516">
        <f t="shared" ca="1" si="141"/>
        <v>0</v>
      </c>
      <c r="AB499" s="516">
        <f t="shared" ca="1" si="141"/>
        <v>0</v>
      </c>
      <c r="AC499" s="516">
        <f t="shared" ca="1" si="141"/>
        <v>0</v>
      </c>
      <c r="AD499" s="516">
        <f t="shared" ca="1" si="141"/>
        <v>0</v>
      </c>
      <c r="AE499" s="516">
        <f t="shared" ca="1" si="141"/>
        <v>0</v>
      </c>
      <c r="AF499" s="516">
        <f t="shared" ca="1" si="141"/>
        <v>0</v>
      </c>
      <c r="AG499" s="516">
        <f t="shared" ca="1" si="141"/>
        <v>52.491144223221454</v>
      </c>
      <c r="AH499" s="516">
        <f t="shared" ca="1" si="141"/>
        <v>62.817690522860659</v>
      </c>
      <c r="AI499" s="516">
        <f t="shared" ca="1" si="141"/>
        <v>60.442745312889151</v>
      </c>
      <c r="AJ499" s="516">
        <f t="shared" ca="1" si="141"/>
        <v>61.184967630106833</v>
      </c>
      <c r="AK499" s="516">
        <f t="shared" ca="1" si="141"/>
        <v>61.937529471624835</v>
      </c>
      <c r="AL499" s="516">
        <f t="shared" ca="1" si="141"/>
        <v>62.700714404894683</v>
      </c>
      <c r="AM499" s="516">
        <f t="shared" ca="1" si="141"/>
        <v>63.474910278019586</v>
      </c>
      <c r="AN499" s="516">
        <f t="shared" ca="1" si="141"/>
        <v>64.260658409445483</v>
      </c>
      <c r="AO499" s="516">
        <f t="shared" ca="1" si="141"/>
        <v>64.481374753831602</v>
      </c>
      <c r="AP499" s="516">
        <f t="shared" ca="1" si="141"/>
        <v>64.559366605734127</v>
      </c>
      <c r="AQ499" s="516">
        <f t="shared" ref="AQ499:BH499" ca="1" si="142" xml:space="preserve"> AQ482 / AQ494</f>
        <v>64.642433479746401</v>
      </c>
      <c r="AR499" s="516">
        <f t="shared" ca="1" si="142"/>
        <v>64.733001731383538</v>
      </c>
      <c r="AS499" s="516">
        <f t="shared" ca="1" si="142"/>
        <v>64.835338742429045</v>
      </c>
      <c r="AT499" s="516">
        <f t="shared" ca="1" si="142"/>
        <v>64.958027324639474</v>
      </c>
      <c r="AU499" s="516">
        <f t="shared" ca="1" si="142"/>
        <v>65.122657064596268</v>
      </c>
      <c r="AV499" s="516">
        <f t="shared" ca="1" si="142"/>
        <v>65.416163949527743</v>
      </c>
      <c r="AW499" s="516">
        <f t="shared" ca="1" si="142"/>
        <v>67.510089796479733</v>
      </c>
      <c r="AX499" s="516">
        <f t="shared" ca="1" si="142"/>
        <v>0</v>
      </c>
      <c r="AY499" s="516">
        <f t="shared" ca="1" si="142"/>
        <v>0</v>
      </c>
      <c r="AZ499" s="516">
        <f t="shared" ca="1" si="142"/>
        <v>0</v>
      </c>
      <c r="BA499" s="516">
        <f t="shared" ca="1" si="142"/>
        <v>0</v>
      </c>
      <c r="BB499" s="516">
        <f t="shared" ca="1" si="142"/>
        <v>0</v>
      </c>
      <c r="BC499" s="516">
        <f t="shared" ca="1" si="142"/>
        <v>0</v>
      </c>
      <c r="BD499" s="516">
        <f t="shared" ca="1" si="142"/>
        <v>0</v>
      </c>
      <c r="BE499" s="516">
        <f t="shared" ca="1" si="142"/>
        <v>0</v>
      </c>
      <c r="BF499" s="516">
        <f t="shared" ca="1" si="142"/>
        <v>0</v>
      </c>
      <c r="BG499" s="516">
        <f t="shared" ca="1" si="142"/>
        <v>0</v>
      </c>
      <c r="BH499" s="516">
        <f t="shared" ca="1" si="142"/>
        <v>0</v>
      </c>
    </row>
    <row r="500" spans="1:60" s="241" customFormat="1" ht="12.75" customHeight="1" x14ac:dyDescent="0.3">
      <c r="A500" s="516"/>
      <c r="B500" s="472"/>
      <c r="C500" s="473"/>
      <c r="D500" s="516"/>
      <c r="E500" s="493" t="str">
        <f t="shared" si="130"/>
        <v>Dividend Witholding Tax - Contractor</v>
      </c>
      <c r="F500" s="516"/>
      <c r="G500" s="516" t="str">
        <f t="shared" si="131"/>
        <v>$ mn real</v>
      </c>
      <c r="H500" s="516"/>
      <c r="I500" s="516">
        <f t="shared" ca="1" si="132"/>
        <v>676.31045551771467</v>
      </c>
      <c r="J500" s="516"/>
      <c r="K500" s="516">
        <f t="shared" ref="K500:AP500" ca="1" si="143" xml:space="preserve"> K483 / K494</f>
        <v>0</v>
      </c>
      <c r="L500" s="516">
        <f t="shared" ca="1" si="143"/>
        <v>0</v>
      </c>
      <c r="M500" s="516">
        <f t="shared" ca="1" si="143"/>
        <v>0</v>
      </c>
      <c r="N500" s="516">
        <f t="shared" ca="1" si="143"/>
        <v>0</v>
      </c>
      <c r="O500" s="516">
        <f t="shared" ca="1" si="143"/>
        <v>0</v>
      </c>
      <c r="P500" s="516">
        <f t="shared" ca="1" si="143"/>
        <v>0</v>
      </c>
      <c r="Q500" s="516">
        <f t="shared" ca="1" si="143"/>
        <v>0</v>
      </c>
      <c r="R500" s="516">
        <f t="shared" ca="1" si="143"/>
        <v>0</v>
      </c>
      <c r="S500" s="516">
        <f t="shared" ca="1" si="143"/>
        <v>0</v>
      </c>
      <c r="T500" s="516">
        <f t="shared" ca="1" si="143"/>
        <v>0</v>
      </c>
      <c r="U500" s="516">
        <f t="shared" ca="1" si="143"/>
        <v>0</v>
      </c>
      <c r="V500" s="516">
        <f t="shared" ca="1" si="143"/>
        <v>0</v>
      </c>
      <c r="W500" s="516">
        <f t="shared" ca="1" si="143"/>
        <v>0</v>
      </c>
      <c r="X500" s="516">
        <f t="shared" ca="1" si="143"/>
        <v>0</v>
      </c>
      <c r="Y500" s="516">
        <f t="shared" ca="1" si="143"/>
        <v>0</v>
      </c>
      <c r="Z500" s="516">
        <f t="shared" ca="1" si="143"/>
        <v>6.5626838241479115</v>
      </c>
      <c r="AA500" s="516">
        <f t="shared" ca="1" si="143"/>
        <v>47.353271504934739</v>
      </c>
      <c r="AB500" s="516">
        <f t="shared" ca="1" si="143"/>
        <v>47.156403916031721</v>
      </c>
      <c r="AC500" s="516">
        <f t="shared" ca="1" si="143"/>
        <v>43.628992343137426</v>
      </c>
      <c r="AD500" s="516">
        <f t="shared" ca="1" si="143"/>
        <v>36.362342707948166</v>
      </c>
      <c r="AE500" s="516">
        <f t="shared" ca="1" si="143"/>
        <v>35.975506807359736</v>
      </c>
      <c r="AF500" s="516">
        <f t="shared" ca="1" si="143"/>
        <v>35.585097183188701</v>
      </c>
      <c r="AG500" s="516">
        <f t="shared" ca="1" si="143"/>
        <v>29.942050183608995</v>
      </c>
      <c r="AH500" s="516">
        <f t="shared" ca="1" si="143"/>
        <v>28.51199443797541</v>
      </c>
      <c r="AI500" s="516">
        <f t="shared" ca="1" si="143"/>
        <v>25.57348369930849</v>
      </c>
      <c r="AJ500" s="516">
        <f t="shared" ca="1" si="143"/>
        <v>25.211904155540918</v>
      </c>
      <c r="AK500" s="516">
        <f t="shared" ca="1" si="143"/>
        <v>24.844967297722459</v>
      </c>
      <c r="AL500" s="516">
        <f t="shared" ca="1" si="143"/>
        <v>24.472870328664875</v>
      </c>
      <c r="AM500" s="516">
        <f t="shared" ca="1" si="143"/>
        <v>24.095857458934702</v>
      </c>
      <c r="AN500" s="516">
        <f t="shared" ca="1" si="143"/>
        <v>23.714239857102026</v>
      </c>
      <c r="AO500" s="516">
        <f t="shared" ca="1" si="143"/>
        <v>23.67484358999053</v>
      </c>
      <c r="AP500" s="516">
        <f t="shared" ca="1" si="143"/>
        <v>23.725538293727187</v>
      </c>
      <c r="AQ500" s="516">
        <f t="shared" ref="AQ500:BH500" ca="1" si="144" xml:space="preserve"> AQ483 / AQ494</f>
        <v>23.779531761835162</v>
      </c>
      <c r="AR500" s="516">
        <f t="shared" ca="1" si="144"/>
        <v>23.838401125399301</v>
      </c>
      <c r="AS500" s="516">
        <f t="shared" ca="1" si="144"/>
        <v>23.904920182578874</v>
      </c>
      <c r="AT500" s="516">
        <f t="shared" ca="1" si="144"/>
        <v>23.98466776101565</v>
      </c>
      <c r="AU500" s="516">
        <f t="shared" ca="1" si="144"/>
        <v>24.091677091987563</v>
      </c>
      <c r="AV500" s="516">
        <f t="shared" ca="1" si="144"/>
        <v>24.282456567193023</v>
      </c>
      <c r="AW500" s="516">
        <f t="shared" ca="1" si="144"/>
        <v>25.643508367711839</v>
      </c>
      <c r="AX500" s="516">
        <f t="shared" ca="1" si="144"/>
        <v>0.39324507066925302</v>
      </c>
      <c r="AY500" s="516">
        <f t="shared" ca="1" si="144"/>
        <v>0</v>
      </c>
      <c r="AZ500" s="516">
        <f t="shared" ca="1" si="144"/>
        <v>0</v>
      </c>
      <c r="BA500" s="516">
        <f t="shared" ca="1" si="144"/>
        <v>0</v>
      </c>
      <c r="BB500" s="516">
        <f t="shared" ca="1" si="144"/>
        <v>0</v>
      </c>
      <c r="BC500" s="516">
        <f t="shared" ca="1" si="144"/>
        <v>0</v>
      </c>
      <c r="BD500" s="516">
        <f t="shared" ca="1" si="144"/>
        <v>0</v>
      </c>
      <c r="BE500" s="516">
        <f t="shared" ca="1" si="144"/>
        <v>0</v>
      </c>
      <c r="BF500" s="516">
        <f t="shared" ca="1" si="144"/>
        <v>0</v>
      </c>
      <c r="BG500" s="516">
        <f t="shared" ca="1" si="144"/>
        <v>0</v>
      </c>
      <c r="BH500" s="516">
        <f t="shared" ca="1" si="144"/>
        <v>0</v>
      </c>
    </row>
    <row r="501" spans="1:60" s="241" customFormat="1" ht="12.75" customHeight="1" x14ac:dyDescent="0.3">
      <c r="A501" s="516"/>
      <c r="B501" s="472"/>
      <c r="C501" s="473"/>
      <c r="D501" s="516"/>
      <c r="E501" s="493" t="str">
        <f t="shared" si="130"/>
        <v>Govt. revenue  - pre EMV test</v>
      </c>
      <c r="F501" s="516"/>
      <c r="G501" s="516" t="str">
        <f t="shared" si="131"/>
        <v>$ mn real</v>
      </c>
      <c r="H501" s="516"/>
      <c r="I501" s="516">
        <f t="shared" ca="1" si="132"/>
        <v>7147.9744010567256</v>
      </c>
      <c r="J501" s="516"/>
      <c r="K501" s="516">
        <f t="shared" ref="K501:AP501" ca="1" si="145" xml:space="preserve"> K484 / K494</f>
        <v>0</v>
      </c>
      <c r="L501" s="516">
        <f t="shared" ca="1" si="145"/>
        <v>0</v>
      </c>
      <c r="M501" s="516">
        <f t="shared" ca="1" si="145"/>
        <v>0</v>
      </c>
      <c r="N501" s="516">
        <f t="shared" ca="1" si="145"/>
        <v>0.32725676775900675</v>
      </c>
      <c r="O501" s="516">
        <f t="shared" ca="1" si="145"/>
        <v>0.33688196681074228</v>
      </c>
      <c r="P501" s="516">
        <f t="shared" ca="1" si="145"/>
        <v>0.34679025995223473</v>
      </c>
      <c r="Q501" s="516">
        <f t="shared" ca="1" si="145"/>
        <v>0.59498328913373599</v>
      </c>
      <c r="R501" s="516">
        <f t="shared" ca="1" si="145"/>
        <v>0.61248279763766944</v>
      </c>
      <c r="S501" s="516">
        <f t="shared" ca="1" si="145"/>
        <v>0.63049699756818911</v>
      </c>
      <c r="T501" s="516">
        <f t="shared" ca="1" si="145"/>
        <v>39.219006026908417</v>
      </c>
      <c r="U501" s="516">
        <f t="shared" ca="1" si="145"/>
        <v>94.338045468876359</v>
      </c>
      <c r="V501" s="516">
        <f t="shared" ca="1" si="145"/>
        <v>94.357696365019734</v>
      </c>
      <c r="W501" s="516">
        <f t="shared" ca="1" si="145"/>
        <v>94.377925228696782</v>
      </c>
      <c r="X501" s="516">
        <f t="shared" ca="1" si="145"/>
        <v>94.398749058952561</v>
      </c>
      <c r="Y501" s="516">
        <f t="shared" ca="1" si="145"/>
        <v>94.420185354804133</v>
      </c>
      <c r="Z501" s="516">
        <f t="shared" ca="1" si="145"/>
        <v>101.00493595409336</v>
      </c>
      <c r="AA501" s="516">
        <f t="shared" ca="1" si="145"/>
        <v>142.11055645558747</v>
      </c>
      <c r="AB501" s="516">
        <f t="shared" ca="1" si="145"/>
        <v>143.88236475571475</v>
      </c>
      <c r="AC501" s="516">
        <f t="shared" ca="1" si="145"/>
        <v>175.62906891176323</v>
      </c>
      <c r="AD501" s="516">
        <f t="shared" ca="1" si="145"/>
        <v>241.02891562846665</v>
      </c>
      <c r="AE501" s="516">
        <f t="shared" ca="1" si="145"/>
        <v>244.51043873376256</v>
      </c>
      <c r="AF501" s="516">
        <f t="shared" ca="1" si="145"/>
        <v>248.02412535130173</v>
      </c>
      <c r="AG501" s="516">
        <f t="shared" ca="1" si="145"/>
        <v>298.81154834751908</v>
      </c>
      <c r="AH501" s="516">
        <f t="shared" ca="1" si="145"/>
        <v>311.68205005822142</v>
      </c>
      <c r="AI501" s="516">
        <f t="shared" ca="1" si="145"/>
        <v>294.52251254452193</v>
      </c>
      <c r="AJ501" s="516">
        <f t="shared" ca="1" si="145"/>
        <v>298.64375387370404</v>
      </c>
      <c r="AK501" s="516">
        <f t="shared" ca="1" si="145"/>
        <v>302.82254229845</v>
      </c>
      <c r="AL501" s="516">
        <f t="shared" ca="1" si="145"/>
        <v>307.0608019340404</v>
      </c>
      <c r="AM501" s="516">
        <f t="shared" ca="1" si="145"/>
        <v>311.36113033764809</v>
      </c>
      <c r="AN501" s="516">
        <f t="shared" ca="1" si="145"/>
        <v>315.72711361880005</v>
      </c>
      <c r="AO501" s="516">
        <f t="shared" ca="1" si="145"/>
        <v>317.04610139756471</v>
      </c>
      <c r="AP501" s="516">
        <f t="shared" ca="1" si="145"/>
        <v>317.59983572108683</v>
      </c>
      <c r="AQ501" s="516">
        <f t="shared" ref="AQ501:BH501" ca="1" si="146" xml:space="preserve"> AQ484 / AQ494</f>
        <v>318.18835095659063</v>
      </c>
      <c r="AR501" s="516">
        <f t="shared" ca="1" si="146"/>
        <v>318.82781272163282</v>
      </c>
      <c r="AS501" s="516">
        <f t="shared" ca="1" si="146"/>
        <v>319.54663035120097</v>
      </c>
      <c r="AT501" s="516">
        <f t="shared" ca="1" si="146"/>
        <v>320.4019117086076</v>
      </c>
      <c r="AU501" s="516">
        <f t="shared" ca="1" si="146"/>
        <v>321.53726065578371</v>
      </c>
      <c r="AV501" s="516">
        <f t="shared" ca="1" si="146"/>
        <v>323.5308355928197</v>
      </c>
      <c r="AW501" s="516">
        <f t="shared" ca="1" si="146"/>
        <v>337.49842469059348</v>
      </c>
      <c r="AX501" s="516">
        <f t="shared" ca="1" si="146"/>
        <v>3.0148788751309397</v>
      </c>
      <c r="AY501" s="516">
        <f t="shared" ca="1" si="146"/>
        <v>0</v>
      </c>
      <c r="AZ501" s="516">
        <f t="shared" ca="1" si="146"/>
        <v>0</v>
      </c>
      <c r="BA501" s="516">
        <f t="shared" ca="1" si="146"/>
        <v>0</v>
      </c>
      <c r="BB501" s="516">
        <f t="shared" ca="1" si="146"/>
        <v>0</v>
      </c>
      <c r="BC501" s="516">
        <f t="shared" ca="1" si="146"/>
        <v>0</v>
      </c>
      <c r="BD501" s="516">
        <f t="shared" ca="1" si="146"/>
        <v>0</v>
      </c>
      <c r="BE501" s="516">
        <f t="shared" ca="1" si="146"/>
        <v>0</v>
      </c>
      <c r="BF501" s="516">
        <f t="shared" ca="1" si="146"/>
        <v>0</v>
      </c>
      <c r="BG501" s="516">
        <f t="shared" ca="1" si="146"/>
        <v>0</v>
      </c>
      <c r="BH501" s="516">
        <f t="shared" ca="1" si="146"/>
        <v>0</v>
      </c>
    </row>
    <row r="502" spans="1:60" ht="12.9" customHeight="1" x14ac:dyDescent="0.3">
      <c r="A502" s="790"/>
      <c r="B502" s="790"/>
      <c r="C502" s="806"/>
      <c r="D502" s="807"/>
      <c r="E502" s="769" t="str">
        <f t="shared" ref="E502:E508" si="147" xml:space="preserve"> "Total " &amp; E495</f>
        <v>Total Training Fund</v>
      </c>
      <c r="F502" s="769">
        <f t="shared" ref="F502:F508" si="148" xml:space="preserve"> SUM(K495:BH495)</f>
        <v>33.434711204088359</v>
      </c>
      <c r="G502" s="769" t="str">
        <f t="shared" ref="G502:G508" si="149">G495</f>
        <v>$ mn real</v>
      </c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90"/>
      <c r="V502" s="790"/>
      <c r="W502" s="790"/>
      <c r="X502" s="790"/>
      <c r="Y502" s="790"/>
      <c r="Z502" s="790"/>
      <c r="AA502" s="790"/>
      <c r="AB502" s="790"/>
      <c r="AC502" s="790"/>
      <c r="AD502" s="790"/>
      <c r="AE502" s="790"/>
      <c r="AF502" s="790"/>
      <c r="AG502" s="790"/>
      <c r="AH502" s="790"/>
      <c r="AI502" s="790"/>
      <c r="AJ502" s="790"/>
      <c r="AK502" s="790"/>
      <c r="AL502" s="790"/>
      <c r="AM502" s="790"/>
      <c r="AN502" s="790"/>
      <c r="AO502" s="790"/>
      <c r="AP502" s="790"/>
      <c r="AQ502" s="790"/>
      <c r="AR502" s="790"/>
      <c r="AS502" s="790"/>
      <c r="AT502" s="790"/>
      <c r="AU502" s="790"/>
      <c r="AV502" s="790"/>
      <c r="AW502" s="790"/>
      <c r="AX502" s="790"/>
      <c r="AY502" s="790"/>
      <c r="AZ502" s="790"/>
      <c r="BA502" s="790"/>
      <c r="BB502" s="790"/>
      <c r="BC502" s="790"/>
      <c r="BD502" s="790"/>
      <c r="BE502" s="790"/>
      <c r="BF502" s="790"/>
      <c r="BG502" s="790"/>
      <c r="BH502" s="790"/>
    </row>
    <row r="503" spans="1:60" ht="12.9" customHeight="1" x14ac:dyDescent="0.3">
      <c r="A503" s="790"/>
      <c r="B503" s="790"/>
      <c r="C503" s="806"/>
      <c r="D503" s="807"/>
      <c r="E503" s="769" t="str">
        <f t="shared" si="147"/>
        <v>Total Oil royalty</v>
      </c>
      <c r="F503" s="769">
        <f t="shared" si="148"/>
        <v>52.500000000000043</v>
      </c>
      <c r="G503" s="769" t="str">
        <f t="shared" si="149"/>
        <v>$ mn real</v>
      </c>
      <c r="H503" s="790"/>
      <c r="I503" s="790"/>
      <c r="J503" s="790"/>
      <c r="K503" s="790"/>
      <c r="L503" s="790"/>
      <c r="M503" s="790"/>
      <c r="N503" s="790"/>
      <c r="O503" s="790"/>
      <c r="P503" s="790"/>
      <c r="Q503" s="790"/>
      <c r="R503" s="790"/>
      <c r="S503" s="790"/>
      <c r="T503" s="790"/>
      <c r="U503" s="790"/>
      <c r="V503" s="790"/>
      <c r="W503" s="790"/>
      <c r="X503" s="790"/>
      <c r="Y503" s="790"/>
      <c r="Z503" s="790"/>
      <c r="AA503" s="790"/>
      <c r="AB503" s="790"/>
      <c r="AC503" s="790"/>
      <c r="AD503" s="790"/>
      <c r="AE503" s="790"/>
      <c r="AF503" s="790"/>
      <c r="AG503" s="790"/>
      <c r="AH503" s="790"/>
      <c r="AI503" s="790"/>
      <c r="AJ503" s="790"/>
      <c r="AK503" s="790"/>
      <c r="AL503" s="790"/>
      <c r="AM503" s="790"/>
      <c r="AN503" s="790"/>
      <c r="AO503" s="790"/>
      <c r="AP503" s="790"/>
      <c r="AQ503" s="790"/>
      <c r="AR503" s="790"/>
      <c r="AS503" s="790"/>
      <c r="AT503" s="790"/>
      <c r="AU503" s="790"/>
      <c r="AV503" s="790"/>
      <c r="AW503" s="790"/>
      <c r="AX503" s="790"/>
      <c r="AY503" s="790"/>
      <c r="AZ503" s="790"/>
      <c r="BA503" s="790"/>
      <c r="BB503" s="790"/>
      <c r="BC503" s="790"/>
      <c r="BD503" s="790"/>
      <c r="BE503" s="790"/>
      <c r="BF503" s="790"/>
      <c r="BG503" s="790"/>
      <c r="BH503" s="790"/>
    </row>
    <row r="504" spans="1:60" ht="12.9" customHeight="1" x14ac:dyDescent="0.3">
      <c r="A504" s="790"/>
      <c r="B504" s="790"/>
      <c r="C504" s="806"/>
      <c r="D504" s="807"/>
      <c r="E504" s="769" t="str">
        <f t="shared" si="147"/>
        <v>Total Gas royalty</v>
      </c>
      <c r="F504" s="769">
        <f t="shared" si="148"/>
        <v>737.99999999999977</v>
      </c>
      <c r="G504" s="769" t="str">
        <f t="shared" si="149"/>
        <v>$ mn real</v>
      </c>
      <c r="H504" s="790"/>
      <c r="I504" s="790"/>
      <c r="J504" s="790"/>
      <c r="K504" s="790"/>
      <c r="L504" s="790"/>
      <c r="M504" s="790"/>
      <c r="N504" s="790"/>
      <c r="O504" s="790"/>
      <c r="P504" s="790"/>
      <c r="Q504" s="790"/>
      <c r="R504" s="790"/>
      <c r="S504" s="790"/>
      <c r="T504" s="790"/>
      <c r="U504" s="790"/>
      <c r="V504" s="790"/>
      <c r="W504" s="790"/>
      <c r="X504" s="790"/>
      <c r="Y504" s="790"/>
      <c r="Z504" s="790"/>
      <c r="AA504" s="790"/>
      <c r="AB504" s="790"/>
      <c r="AC504" s="790"/>
      <c r="AD504" s="790"/>
      <c r="AE504" s="790"/>
      <c r="AF504" s="790"/>
      <c r="AG504" s="790"/>
      <c r="AH504" s="790"/>
      <c r="AI504" s="790"/>
      <c r="AJ504" s="790"/>
      <c r="AK504" s="790"/>
      <c r="AL504" s="790"/>
      <c r="AM504" s="790"/>
      <c r="AN504" s="790"/>
      <c r="AO504" s="790"/>
      <c r="AP504" s="790"/>
      <c r="AQ504" s="790"/>
      <c r="AR504" s="790"/>
      <c r="AS504" s="790"/>
      <c r="AT504" s="790"/>
      <c r="AU504" s="790"/>
      <c r="AV504" s="790"/>
      <c r="AW504" s="790"/>
      <c r="AX504" s="790"/>
      <c r="AY504" s="790"/>
      <c r="AZ504" s="790"/>
      <c r="BA504" s="790"/>
      <c r="BB504" s="790"/>
      <c r="BC504" s="790"/>
      <c r="BD504" s="790"/>
      <c r="BE504" s="790"/>
      <c r="BF504" s="790"/>
      <c r="BG504" s="790"/>
      <c r="BH504" s="790"/>
    </row>
    <row r="505" spans="1:60" ht="12.9" customHeight="1" x14ac:dyDescent="0.3">
      <c r="A505" s="790"/>
      <c r="B505" s="790"/>
      <c r="C505" s="806"/>
      <c r="D505" s="807"/>
      <c r="E505" s="769" t="str">
        <f t="shared" si="147"/>
        <v>Total Profit petroleum - govt (from contractor share of project)</v>
      </c>
      <c r="F505" s="769">
        <f t="shared" ca="1" si="148"/>
        <v>4572.1604206334914</v>
      </c>
      <c r="G505" s="769" t="str">
        <f t="shared" si="149"/>
        <v>$ mn real</v>
      </c>
      <c r="H505" s="790"/>
      <c r="I505" s="790"/>
      <c r="J505" s="790"/>
      <c r="K505" s="790"/>
      <c r="L505" s="790"/>
      <c r="M505" s="790"/>
      <c r="N505" s="790"/>
      <c r="O505" s="790"/>
      <c r="P505" s="790"/>
      <c r="Q505" s="790"/>
      <c r="R505" s="790"/>
      <c r="S505" s="790"/>
      <c r="T505" s="790"/>
      <c r="U505" s="790"/>
      <c r="V505" s="790"/>
      <c r="W505" s="790"/>
      <c r="X505" s="790"/>
      <c r="Y505" s="790"/>
      <c r="Z505" s="790"/>
      <c r="AA505" s="790"/>
      <c r="AB505" s="790"/>
      <c r="AC505" s="790"/>
      <c r="AD505" s="790"/>
      <c r="AE505" s="790"/>
      <c r="AF505" s="790"/>
      <c r="AG505" s="790"/>
      <c r="AH505" s="790"/>
      <c r="AI505" s="790"/>
      <c r="AJ505" s="790"/>
      <c r="AK505" s="790"/>
      <c r="AL505" s="790"/>
      <c r="AM505" s="790"/>
      <c r="AN505" s="790"/>
      <c r="AO505" s="790"/>
      <c r="AP505" s="790"/>
      <c r="AQ505" s="790"/>
      <c r="AR505" s="790"/>
      <c r="AS505" s="790"/>
      <c r="AT505" s="790"/>
      <c r="AU505" s="790"/>
      <c r="AV505" s="790"/>
      <c r="AW505" s="790"/>
      <c r="AX505" s="790"/>
      <c r="AY505" s="790"/>
      <c r="AZ505" s="790"/>
      <c r="BA505" s="790"/>
      <c r="BB505" s="790"/>
      <c r="BC505" s="790"/>
      <c r="BD505" s="790"/>
      <c r="BE505" s="790"/>
      <c r="BF505" s="790"/>
      <c r="BG505" s="790"/>
      <c r="BH505" s="790"/>
    </row>
    <row r="506" spans="1:60" ht="12.9" customHeight="1" x14ac:dyDescent="0.3">
      <c r="A506" s="790"/>
      <c r="B506" s="790"/>
      <c r="C506" s="806"/>
      <c r="D506" s="807"/>
      <c r="E506" s="769" t="str">
        <f t="shared" si="147"/>
        <v>Total CIT Payable</v>
      </c>
      <c r="F506" s="769">
        <f t="shared" ca="1" si="148"/>
        <v>1075.5688137014304</v>
      </c>
      <c r="G506" s="769" t="str">
        <f t="shared" si="149"/>
        <v>$ mn real</v>
      </c>
      <c r="H506" s="790"/>
      <c r="I506" s="790"/>
      <c r="J506" s="790"/>
      <c r="K506" s="790"/>
      <c r="L506" s="790"/>
      <c r="M506" s="790"/>
      <c r="N506" s="790"/>
      <c r="O506" s="790"/>
      <c r="P506" s="790"/>
      <c r="Q506" s="790"/>
      <c r="R506" s="790"/>
      <c r="S506" s="790"/>
      <c r="T506" s="790"/>
      <c r="U506" s="790"/>
      <c r="V506" s="790"/>
      <c r="W506" s="790"/>
      <c r="X506" s="790"/>
      <c r="Y506" s="790"/>
      <c r="Z506" s="790"/>
      <c r="AA506" s="790"/>
      <c r="AB506" s="790"/>
      <c r="AC506" s="790"/>
      <c r="AD506" s="790"/>
      <c r="AE506" s="790"/>
      <c r="AF506" s="790"/>
      <c r="AG506" s="790"/>
      <c r="AH506" s="790"/>
      <c r="AI506" s="790"/>
      <c r="AJ506" s="790"/>
      <c r="AK506" s="790"/>
      <c r="AL506" s="790"/>
      <c r="AM506" s="790"/>
      <c r="AN506" s="790"/>
      <c r="AO506" s="790"/>
      <c r="AP506" s="790"/>
      <c r="AQ506" s="790"/>
      <c r="AR506" s="790"/>
      <c r="AS506" s="790"/>
      <c r="AT506" s="790"/>
      <c r="AU506" s="790"/>
      <c r="AV506" s="790"/>
      <c r="AW506" s="790"/>
      <c r="AX506" s="790"/>
      <c r="AY506" s="790"/>
      <c r="AZ506" s="790"/>
      <c r="BA506" s="790"/>
      <c r="BB506" s="790"/>
      <c r="BC506" s="790"/>
      <c r="BD506" s="790"/>
      <c r="BE506" s="790"/>
      <c r="BF506" s="790"/>
      <c r="BG506" s="790"/>
      <c r="BH506" s="790"/>
    </row>
    <row r="507" spans="1:60" ht="12.9" customHeight="1" x14ac:dyDescent="0.3">
      <c r="A507" s="790"/>
      <c r="B507" s="790"/>
      <c r="C507" s="806"/>
      <c r="D507" s="807"/>
      <c r="E507" s="769" t="str">
        <f t="shared" si="147"/>
        <v>Total Dividend Witholding Tax - Contractor</v>
      </c>
      <c r="F507" s="769">
        <f t="shared" ca="1" si="148"/>
        <v>676.31045551771467</v>
      </c>
      <c r="G507" s="769" t="str">
        <f t="shared" si="149"/>
        <v>$ mn real</v>
      </c>
      <c r="H507" s="790"/>
      <c r="I507" s="790"/>
      <c r="J507" s="790"/>
      <c r="K507" s="790"/>
      <c r="L507" s="790"/>
      <c r="M507" s="790"/>
      <c r="N507" s="790"/>
      <c r="O507" s="790"/>
      <c r="P507" s="790"/>
      <c r="Q507" s="790"/>
      <c r="R507" s="790"/>
      <c r="S507" s="790"/>
      <c r="T507" s="790"/>
      <c r="U507" s="790"/>
      <c r="V507" s="790"/>
      <c r="W507" s="790"/>
      <c r="X507" s="790"/>
      <c r="Y507" s="790"/>
      <c r="Z507" s="790"/>
      <c r="AA507" s="790"/>
      <c r="AB507" s="790"/>
      <c r="AC507" s="790"/>
      <c r="AD507" s="790"/>
      <c r="AE507" s="790"/>
      <c r="AF507" s="790"/>
      <c r="AG507" s="790"/>
      <c r="AH507" s="790"/>
      <c r="AI507" s="790"/>
      <c r="AJ507" s="790"/>
      <c r="AK507" s="790"/>
      <c r="AL507" s="790"/>
      <c r="AM507" s="790"/>
      <c r="AN507" s="790"/>
      <c r="AO507" s="790"/>
      <c r="AP507" s="790"/>
      <c r="AQ507" s="790"/>
      <c r="AR507" s="790"/>
      <c r="AS507" s="790"/>
      <c r="AT507" s="790"/>
      <c r="AU507" s="790"/>
      <c r="AV507" s="790"/>
      <c r="AW507" s="790"/>
      <c r="AX507" s="790"/>
      <c r="AY507" s="790"/>
      <c r="AZ507" s="790"/>
      <c r="BA507" s="790"/>
      <c r="BB507" s="790"/>
      <c r="BC507" s="790"/>
      <c r="BD507" s="790"/>
      <c r="BE507" s="790"/>
      <c r="BF507" s="790"/>
      <c r="BG507" s="790"/>
      <c r="BH507" s="790"/>
    </row>
    <row r="508" spans="1:60" ht="12.9" customHeight="1" x14ac:dyDescent="0.3">
      <c r="A508" s="790"/>
      <c r="B508" s="790"/>
      <c r="C508" s="806"/>
      <c r="D508" s="807"/>
      <c r="E508" s="769" t="str">
        <f t="shared" si="147"/>
        <v>Total Govt. revenue  - pre EMV test</v>
      </c>
      <c r="F508" s="769">
        <f t="shared" ca="1" si="148"/>
        <v>7147.9744010567256</v>
      </c>
      <c r="G508" s="769" t="str">
        <f t="shared" si="149"/>
        <v>$ mn real</v>
      </c>
      <c r="H508" s="790"/>
      <c r="I508" s="790"/>
      <c r="J508" s="790"/>
      <c r="K508" s="790"/>
      <c r="L508" s="790"/>
      <c r="M508" s="790"/>
      <c r="N508" s="790"/>
      <c r="O508" s="790"/>
      <c r="P508" s="790"/>
      <c r="Q508" s="790"/>
      <c r="R508" s="790"/>
      <c r="S508" s="790"/>
      <c r="T508" s="790"/>
      <c r="U508" s="790"/>
      <c r="V508" s="790"/>
      <c r="W508" s="790"/>
      <c r="X508" s="790"/>
      <c r="Y508" s="790"/>
      <c r="Z508" s="790"/>
      <c r="AA508" s="790"/>
      <c r="AB508" s="790"/>
      <c r="AC508" s="790"/>
      <c r="AD508" s="790"/>
      <c r="AE508" s="790"/>
      <c r="AF508" s="790"/>
      <c r="AG508" s="790"/>
      <c r="AH508" s="790"/>
      <c r="AI508" s="790"/>
      <c r="AJ508" s="790"/>
      <c r="AK508" s="790"/>
      <c r="AL508" s="790"/>
      <c r="AM508" s="790"/>
      <c r="AN508" s="790"/>
      <c r="AO508" s="790"/>
      <c r="AP508" s="790"/>
      <c r="AQ508" s="790"/>
      <c r="AR508" s="790"/>
      <c r="AS508" s="790"/>
      <c r="AT508" s="790"/>
      <c r="AU508" s="790"/>
      <c r="AV508" s="790"/>
      <c r="AW508" s="790"/>
      <c r="AX508" s="790"/>
      <c r="AY508" s="790"/>
      <c r="AZ508" s="790"/>
      <c r="BA508" s="790"/>
      <c r="BB508" s="790"/>
      <c r="BC508" s="790"/>
      <c r="BD508" s="790"/>
      <c r="BE508" s="790"/>
      <c r="BF508" s="790"/>
      <c r="BG508" s="790"/>
      <c r="BH508" s="790"/>
    </row>
    <row r="509" spans="1:60" ht="12.9" customHeight="1" x14ac:dyDescent="0.3">
      <c r="A509" s="790"/>
      <c r="B509" s="790"/>
      <c r="C509" s="806"/>
      <c r="D509" s="807"/>
      <c r="E509" s="769"/>
      <c r="F509" s="769"/>
      <c r="G509" s="769"/>
      <c r="H509" s="790"/>
      <c r="I509" s="790"/>
      <c r="J509" s="790"/>
      <c r="K509" s="790"/>
      <c r="L509" s="790"/>
      <c r="M509" s="790"/>
      <c r="N509" s="790"/>
      <c r="O509" s="790"/>
      <c r="P509" s="790"/>
      <c r="Q509" s="790"/>
      <c r="R509" s="790"/>
      <c r="S509" s="790"/>
      <c r="T509" s="790"/>
      <c r="U509" s="790"/>
      <c r="V509" s="790"/>
      <c r="W509" s="790"/>
      <c r="X509" s="790"/>
      <c r="Y509" s="790"/>
      <c r="Z509" s="790"/>
      <c r="AA509" s="790"/>
      <c r="AB509" s="790"/>
      <c r="AC509" s="790"/>
      <c r="AD509" s="790"/>
      <c r="AE509" s="790"/>
      <c r="AF509" s="790"/>
      <c r="AG509" s="790"/>
      <c r="AH509" s="790"/>
      <c r="AI509" s="790"/>
      <c r="AJ509" s="790"/>
      <c r="AK509" s="790"/>
      <c r="AL509" s="790"/>
      <c r="AM509" s="790"/>
      <c r="AN509" s="790"/>
      <c r="AO509" s="790"/>
      <c r="AP509" s="790"/>
      <c r="AQ509" s="790"/>
      <c r="AR509" s="790"/>
      <c r="AS509" s="790"/>
      <c r="AT509" s="790"/>
      <c r="AU509" s="790"/>
      <c r="AV509" s="790"/>
      <c r="AW509" s="790"/>
      <c r="AX509" s="790"/>
      <c r="AY509" s="790"/>
      <c r="AZ509" s="790"/>
      <c r="BA509" s="790"/>
      <c r="BB509" s="790"/>
      <c r="BC509" s="790"/>
      <c r="BD509" s="790"/>
      <c r="BE509" s="790"/>
      <c r="BF509" s="790"/>
      <c r="BG509" s="790"/>
      <c r="BH509" s="790"/>
    </row>
    <row r="510" spans="1:60" s="242" customFormat="1" ht="12.9" customHeight="1" x14ac:dyDescent="0.3">
      <c r="A510" s="470" t="s">
        <v>879</v>
      </c>
      <c r="B510" s="677"/>
      <c r="C510" s="678"/>
      <c r="D510" s="612"/>
      <c r="E510" s="470"/>
      <c r="F510" s="470"/>
      <c r="G510" s="470"/>
      <c r="H510" s="470"/>
      <c r="I510" s="470"/>
      <c r="J510" s="470"/>
      <c r="K510" s="470"/>
      <c r="L510" s="470"/>
      <c r="M510" s="470"/>
      <c r="N510" s="470"/>
      <c r="O510" s="470"/>
      <c r="P510" s="470"/>
      <c r="Q510" s="470"/>
      <c r="R510" s="470"/>
      <c r="S510" s="470"/>
      <c r="T510" s="470"/>
      <c r="U510" s="470"/>
      <c r="V510" s="470"/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470"/>
      <c r="AJ510" s="470"/>
      <c r="AK510" s="470"/>
      <c r="AL510" s="470"/>
      <c r="AM510" s="470"/>
      <c r="AN510" s="470"/>
      <c r="AO510" s="470"/>
      <c r="AP510" s="470"/>
      <c r="AQ510" s="470"/>
      <c r="AR510" s="470"/>
      <c r="AS510" s="470"/>
      <c r="AT510" s="470"/>
      <c r="AU510" s="470"/>
      <c r="AV510" s="470"/>
      <c r="AW510" s="470"/>
      <c r="AX510" s="470"/>
      <c r="AY510" s="470"/>
      <c r="AZ510" s="470"/>
      <c r="BA510" s="470"/>
      <c r="BB510" s="470"/>
      <c r="BC510" s="470"/>
      <c r="BD510" s="470"/>
      <c r="BE510" s="470"/>
      <c r="BF510" s="470"/>
      <c r="BG510" s="470"/>
      <c r="BH510" s="470"/>
    </row>
    <row r="511" spans="1:60" ht="12.9" customHeight="1" x14ac:dyDescent="0.3">
      <c r="A511" s="790"/>
      <c r="B511" s="790"/>
      <c r="C511" s="806"/>
      <c r="D511" s="807"/>
      <c r="E511" s="769"/>
      <c r="F511" s="769"/>
      <c r="G511" s="769"/>
      <c r="H511" s="790"/>
      <c r="I511" s="790"/>
      <c r="J511" s="790"/>
      <c r="K511" s="790"/>
      <c r="L511" s="790"/>
      <c r="M511" s="790"/>
      <c r="N511" s="790"/>
      <c r="O511" s="790"/>
      <c r="P511" s="790"/>
      <c r="Q511" s="790"/>
      <c r="R511" s="790"/>
      <c r="S511" s="790"/>
      <c r="T511" s="790"/>
      <c r="U511" s="790"/>
      <c r="V511" s="790"/>
      <c r="W511" s="790"/>
      <c r="X511" s="790"/>
      <c r="Y511" s="790"/>
      <c r="Z511" s="790"/>
      <c r="AA511" s="790"/>
      <c r="AB511" s="790"/>
      <c r="AC511" s="790"/>
      <c r="AD511" s="790"/>
      <c r="AE511" s="790"/>
      <c r="AF511" s="790"/>
      <c r="AG511" s="790"/>
      <c r="AH511" s="790"/>
      <c r="AI511" s="790"/>
      <c r="AJ511" s="790"/>
      <c r="AK511" s="790"/>
      <c r="AL511" s="790"/>
      <c r="AM511" s="790"/>
      <c r="AN511" s="790"/>
      <c r="AO511" s="790"/>
      <c r="AP511" s="790"/>
      <c r="AQ511" s="790"/>
      <c r="AR511" s="790"/>
      <c r="AS511" s="790"/>
      <c r="AT511" s="790"/>
      <c r="AU511" s="790"/>
      <c r="AV511" s="790"/>
      <c r="AW511" s="790"/>
      <c r="AX511" s="790"/>
      <c r="AY511" s="790"/>
      <c r="AZ511" s="790"/>
      <c r="BA511" s="790"/>
      <c r="BB511" s="790"/>
      <c r="BC511" s="790"/>
      <c r="BD511" s="790"/>
      <c r="BE511" s="790"/>
      <c r="BF511" s="790"/>
      <c r="BG511" s="790"/>
      <c r="BH511" s="790"/>
    </row>
    <row r="512" spans="1:60" ht="12.9" customHeight="1" x14ac:dyDescent="0.3">
      <c r="A512" s="790"/>
      <c r="B512" s="790" t="s">
        <v>880</v>
      </c>
      <c r="C512" s="806"/>
      <c r="D512" s="807"/>
      <c r="E512" s="769"/>
      <c r="F512" s="769"/>
      <c r="G512" s="769"/>
      <c r="H512" s="790"/>
      <c r="I512" s="790"/>
      <c r="J512" s="790"/>
      <c r="K512" s="790"/>
      <c r="L512" s="790"/>
      <c r="M512" s="790"/>
      <c r="N512" s="790"/>
      <c r="O512" s="790"/>
      <c r="P512" s="790"/>
      <c r="Q512" s="790"/>
      <c r="R512" s="790"/>
      <c r="S512" s="790"/>
      <c r="T512" s="790"/>
      <c r="U512" s="790"/>
      <c r="V512" s="790"/>
      <c r="W512" s="790"/>
      <c r="X512" s="790"/>
      <c r="Y512" s="790"/>
      <c r="Z512" s="790"/>
      <c r="AA512" s="790"/>
      <c r="AB512" s="790"/>
      <c r="AC512" s="790"/>
      <c r="AD512" s="790"/>
      <c r="AE512" s="790"/>
      <c r="AF512" s="790"/>
      <c r="AG512" s="790"/>
      <c r="AH512" s="790"/>
      <c r="AI512" s="790"/>
      <c r="AJ512" s="790"/>
      <c r="AK512" s="790"/>
      <c r="AL512" s="790"/>
      <c r="AM512" s="790"/>
      <c r="AN512" s="790"/>
      <c r="AO512" s="790"/>
      <c r="AP512" s="790"/>
      <c r="AQ512" s="790"/>
      <c r="AR512" s="790"/>
      <c r="AS512" s="790"/>
      <c r="AT512" s="790"/>
      <c r="AU512" s="790"/>
      <c r="AV512" s="790"/>
      <c r="AW512" s="790"/>
      <c r="AX512" s="790"/>
      <c r="AY512" s="790"/>
      <c r="AZ512" s="790"/>
      <c r="BA512" s="790"/>
      <c r="BB512" s="790"/>
      <c r="BC512" s="790"/>
      <c r="BD512" s="790"/>
      <c r="BE512" s="790"/>
      <c r="BF512" s="790"/>
      <c r="BG512" s="790"/>
      <c r="BH512" s="790"/>
    </row>
    <row r="513" spans="1:60" s="186" customFormat="1" ht="12.9" customHeight="1" x14ac:dyDescent="0.3">
      <c r="A513" s="570"/>
      <c r="B513" s="570"/>
      <c r="C513" s="791"/>
      <c r="D513" s="792"/>
      <c r="E513" s="769" t="s">
        <v>881</v>
      </c>
      <c r="F513" s="769"/>
      <c r="G513" s="769" t="s">
        <v>609</v>
      </c>
      <c r="H513" s="570"/>
      <c r="I513" s="570">
        <f xml:space="preserve"> SUM(K513:BH513)</f>
        <v>11479.031049366224</v>
      </c>
      <c r="J513" s="570"/>
      <c r="K513" s="812">
        <v>0</v>
      </c>
      <c r="L513" s="812">
        <v>0</v>
      </c>
      <c r="M513" s="812">
        <v>0</v>
      </c>
      <c r="N513" s="812">
        <v>0.34728750000000003</v>
      </c>
      <c r="O513" s="812">
        <v>0.36465187500000007</v>
      </c>
      <c r="P513" s="812">
        <v>0.3828844687500001</v>
      </c>
      <c r="Q513" s="812">
        <v>0.67004782031250021</v>
      </c>
      <c r="R513" s="812">
        <v>0.70355021132812523</v>
      </c>
      <c r="S513" s="812">
        <v>45.6716687303851</v>
      </c>
      <c r="T513" s="812">
        <v>112.08097797759305</v>
      </c>
      <c r="U513" s="812">
        <v>114.34586746038462</v>
      </c>
      <c r="V513" s="812">
        <v>116.65721822899397</v>
      </c>
      <c r="W513" s="812">
        <v>119.01601768394559</v>
      </c>
      <c r="X513" s="812">
        <v>121.4232758825148</v>
      </c>
      <c r="Y513" s="812">
        <v>124.99539274704031</v>
      </c>
      <c r="Z513" s="812">
        <v>189.82355299110722</v>
      </c>
      <c r="AA513" s="812">
        <v>195.99125968768533</v>
      </c>
      <c r="AB513" s="812">
        <v>221.89595957320614</v>
      </c>
      <c r="AC513" s="812">
        <v>341.21213967564211</v>
      </c>
      <c r="AD513" s="812">
        <v>352.98379251226072</v>
      </c>
      <c r="AE513" s="812">
        <v>365.13754481098226</v>
      </c>
      <c r="AF513" s="812">
        <v>399.19037836983256</v>
      </c>
      <c r="AG513" s="812">
        <v>455.70396360398701</v>
      </c>
      <c r="AH513" s="812">
        <v>438.58101447671964</v>
      </c>
      <c r="AI513" s="812">
        <v>453.58316661655556</v>
      </c>
      <c r="AJ513" s="812">
        <v>469.1294045422153</v>
      </c>
      <c r="AK513" s="812">
        <v>485.24711988118895</v>
      </c>
      <c r="AL513" s="812">
        <v>501.96783578508109</v>
      </c>
      <c r="AM513" s="812">
        <v>519.32882902197468</v>
      </c>
      <c r="AN513" s="812">
        <v>534.48009544731769</v>
      </c>
      <c r="AO513" s="812">
        <v>546.47224773200162</v>
      </c>
      <c r="AP513" s="812">
        <v>558.90166717832722</v>
      </c>
      <c r="AQ513" s="812">
        <v>571.85597924718354</v>
      </c>
      <c r="AR513" s="812">
        <v>585.48404615241066</v>
      </c>
      <c r="AS513" s="812">
        <v>600.07680936325596</v>
      </c>
      <c r="AT513" s="812">
        <v>616.34933749235404</v>
      </c>
      <c r="AU513" s="812">
        <v>637.12814345211257</v>
      </c>
      <c r="AV513" s="812">
        <v>666.53069143600771</v>
      </c>
      <c r="AW513" s="812">
        <v>15.317229730564916</v>
      </c>
      <c r="AX513" s="812">
        <v>0</v>
      </c>
      <c r="AY513" s="812">
        <v>0</v>
      </c>
      <c r="AZ513" s="812">
        <v>0</v>
      </c>
      <c r="BA513" s="812">
        <v>0</v>
      </c>
      <c r="BB513" s="812">
        <v>0</v>
      </c>
      <c r="BC513" s="570">
        <v>0</v>
      </c>
      <c r="BD513" s="570">
        <v>0</v>
      </c>
      <c r="BE513" s="570">
        <v>0</v>
      </c>
      <c r="BF513" s="570">
        <v>0</v>
      </c>
      <c r="BG513" s="570">
        <v>0</v>
      </c>
      <c r="BH513" s="570">
        <v>0</v>
      </c>
    </row>
    <row r="514" spans="1:60" ht="12.9" customHeight="1" x14ac:dyDescent="0.3">
      <c r="A514" s="790"/>
      <c r="B514" s="790"/>
      <c r="C514" s="806"/>
      <c r="D514" s="807"/>
      <c r="E514" s="769" t="s">
        <v>882</v>
      </c>
      <c r="F514" s="769"/>
      <c r="G514" s="769" t="s">
        <v>609</v>
      </c>
      <c r="H514" s="790"/>
      <c r="I514" s="570">
        <f xml:space="preserve"> SUM(K514:BH514)</f>
        <v>6099.4144976513326</v>
      </c>
      <c r="J514" s="790"/>
      <c r="K514" s="812">
        <v>0</v>
      </c>
      <c r="L514" s="812">
        <v>0</v>
      </c>
      <c r="M514" s="812">
        <v>0</v>
      </c>
      <c r="N514" s="812">
        <v>0</v>
      </c>
      <c r="O514" s="812">
        <v>0</v>
      </c>
      <c r="P514" s="812">
        <v>0.3828844687500001</v>
      </c>
      <c r="Q514" s="812">
        <v>0.40202869218750009</v>
      </c>
      <c r="R514" s="812">
        <v>0.42213012679687512</v>
      </c>
      <c r="S514" s="812">
        <v>0.73872772189453151</v>
      </c>
      <c r="T514" s="812">
        <v>0.77566410798925811</v>
      </c>
      <c r="U514" s="812">
        <v>26.570507273792746</v>
      </c>
      <c r="V514" s="812">
        <v>64.656609638116151</v>
      </c>
      <c r="W514" s="812">
        <v>65.975396921250223</v>
      </c>
      <c r="X514" s="812">
        <v>67.32184270456554</v>
      </c>
      <c r="Y514" s="812">
        <v>68.696564295791717</v>
      </c>
      <c r="Z514" s="812">
        <v>70.100194555699147</v>
      </c>
      <c r="AA514" s="812">
        <v>71.533382369504281</v>
      </c>
      <c r="AB514" s="812">
        <v>78.745214565370205</v>
      </c>
      <c r="AC514" s="812">
        <v>108.39694523807475</v>
      </c>
      <c r="AD514" s="812">
        <v>115.66452352926683</v>
      </c>
      <c r="AE514" s="812">
        <v>123.19530230419872</v>
      </c>
      <c r="AF514" s="812">
        <v>146.94814695681825</v>
      </c>
      <c r="AG514" s="812">
        <v>247.78289236322379</v>
      </c>
      <c r="AH514" s="812">
        <v>252.75987536113649</v>
      </c>
      <c r="AI514" s="812">
        <v>257.83746427653983</v>
      </c>
      <c r="AJ514" s="812">
        <v>244.6318198696722</v>
      </c>
      <c r="AK514" s="812">
        <v>249.92908751461073</v>
      </c>
      <c r="AL514" s="812">
        <v>255.36102042279549</v>
      </c>
      <c r="AM514" s="812">
        <v>260.9353236638413</v>
      </c>
      <c r="AN514" s="812">
        <v>266.66135689473333</v>
      </c>
      <c r="AO514" s="812">
        <v>272.55083693487336</v>
      </c>
      <c r="AP514" s="812">
        <v>278.61897431069207</v>
      </c>
      <c r="AQ514" s="812">
        <v>284.88641336213436</v>
      </c>
      <c r="AR514" s="812">
        <v>291.38277486271039</v>
      </c>
      <c r="AS514" s="812">
        <v>298.15371438075675</v>
      </c>
      <c r="AT514" s="812">
        <v>305.27674648367446</v>
      </c>
      <c r="AU514" s="812">
        <v>312.90329918971554</v>
      </c>
      <c r="AV514" s="812">
        <v>321.40543547042017</v>
      </c>
      <c r="AW514" s="812">
        <v>332.25359583603125</v>
      </c>
      <c r="AX514" s="812">
        <v>347.5897780778655</v>
      </c>
      <c r="AY514" s="812">
        <v>7.968022905839856</v>
      </c>
      <c r="AZ514" s="812">
        <v>0</v>
      </c>
      <c r="BA514" s="812">
        <v>0</v>
      </c>
      <c r="BB514" s="812">
        <v>0</v>
      </c>
      <c r="BC514" s="812">
        <v>0</v>
      </c>
      <c r="BD514" s="812">
        <v>0</v>
      </c>
      <c r="BE514" s="812">
        <v>0</v>
      </c>
      <c r="BF514" s="812">
        <v>0</v>
      </c>
      <c r="BG514" s="812">
        <v>0</v>
      </c>
      <c r="BH514" s="812">
        <v>0</v>
      </c>
    </row>
    <row r="515" spans="1:60" ht="12.9" customHeight="1" x14ac:dyDescent="0.3">
      <c r="A515" s="790"/>
      <c r="B515" s="790"/>
      <c r="C515" s="806"/>
      <c r="D515" s="807"/>
      <c r="E515" s="769" t="s">
        <v>883</v>
      </c>
      <c r="F515" s="769"/>
      <c r="G515" s="769" t="s">
        <v>609</v>
      </c>
      <c r="H515" s="790"/>
      <c r="I515" s="570">
        <f xml:space="preserve"> SUM(K515:BH515)</f>
        <v>39584.202682257419</v>
      </c>
      <c r="J515" s="790"/>
      <c r="K515" s="812">
        <v>0</v>
      </c>
      <c r="L515" s="812">
        <v>0</v>
      </c>
      <c r="M515" s="812">
        <v>0</v>
      </c>
      <c r="N515" s="812">
        <v>0.34728750000000003</v>
      </c>
      <c r="O515" s="812">
        <v>0.36465187500000007</v>
      </c>
      <c r="P515" s="812">
        <v>0.3828844687500001</v>
      </c>
      <c r="Q515" s="812">
        <v>0.67004782031250021</v>
      </c>
      <c r="R515" s="812">
        <v>0.70355021132812523</v>
      </c>
      <c r="S515" s="812">
        <v>0.73872772189453151</v>
      </c>
      <c r="T515" s="812">
        <v>153.54766353685719</v>
      </c>
      <c r="U515" s="812">
        <v>379.25251447004155</v>
      </c>
      <c r="V515" s="812">
        <v>386.86199817884398</v>
      </c>
      <c r="W515" s="812">
        <v>394.6248932327926</v>
      </c>
      <c r="X515" s="812">
        <v>402.54432894233884</v>
      </c>
      <c r="Y515" s="812">
        <v>410.62350025832046</v>
      </c>
      <c r="Z515" s="812">
        <v>492.97063922726807</v>
      </c>
      <c r="AA515" s="812">
        <v>645.83286618953889</v>
      </c>
      <c r="AB515" s="812">
        <v>667.19162146570864</v>
      </c>
      <c r="AC515" s="812">
        <v>962.07957415443434</v>
      </c>
      <c r="AD515" s="812">
        <v>1166.3029141804159</v>
      </c>
      <c r="AE515" s="812">
        <v>1207.2820125355206</v>
      </c>
      <c r="AF515" s="812">
        <v>1302.6551412383924</v>
      </c>
      <c r="AG515" s="812">
        <v>1509.3022147010759</v>
      </c>
      <c r="AH515" s="812">
        <v>1561.5866013706843</v>
      </c>
      <c r="AI515" s="812">
        <v>1503.395683631843</v>
      </c>
      <c r="AJ515" s="812">
        <v>1555.5477455495759</v>
      </c>
      <c r="AK515" s="812">
        <v>1609.592671022268</v>
      </c>
      <c r="AL515" s="812">
        <v>1665.6248737548453</v>
      </c>
      <c r="AM515" s="812">
        <v>1723.7530072128457</v>
      </c>
      <c r="AN515" s="812">
        <v>1775.5139787124983</v>
      </c>
      <c r="AO515" s="812">
        <v>1814.8818052891365</v>
      </c>
      <c r="AP515" s="812">
        <v>1855.5375970954747</v>
      </c>
      <c r="AQ515" s="812">
        <v>1897.6742209533154</v>
      </c>
      <c r="AR515" s="812">
        <v>1941.5893096147779</v>
      </c>
      <c r="AS515" s="812">
        <v>1987.7886861012671</v>
      </c>
      <c r="AT515" s="812">
        <v>2037.2612274772941</v>
      </c>
      <c r="AU515" s="812">
        <v>2092.4378268983401</v>
      </c>
      <c r="AV515" s="812">
        <v>2162.928271132736</v>
      </c>
      <c r="AW515" s="812">
        <v>2262.7315634477577</v>
      </c>
      <c r="AX515" s="812">
        <v>52.078581083922273</v>
      </c>
      <c r="AY515" s="812">
        <v>0</v>
      </c>
      <c r="AZ515" s="812">
        <v>0</v>
      </c>
      <c r="BA515" s="812">
        <v>0</v>
      </c>
      <c r="BB515" s="812">
        <v>0</v>
      </c>
      <c r="BC515" s="812">
        <v>0</v>
      </c>
      <c r="BD515" s="812">
        <v>0</v>
      </c>
      <c r="BE515" s="812">
        <v>0</v>
      </c>
      <c r="BF515" s="812">
        <v>0</v>
      </c>
      <c r="BG515" s="812">
        <v>0</v>
      </c>
      <c r="BH515" s="812">
        <v>0</v>
      </c>
    </row>
    <row r="516" spans="1:60" ht="12.9" customHeight="1" x14ac:dyDescent="0.3">
      <c r="A516" s="790"/>
      <c r="B516" s="790"/>
      <c r="C516" s="806"/>
      <c r="D516" s="807"/>
      <c r="E516" s="769" t="s">
        <v>884</v>
      </c>
      <c r="F516" s="769"/>
      <c r="G516" s="769"/>
      <c r="H516" s="790"/>
      <c r="I516" s="570">
        <f xml:space="preserve"> SUM(K516:BH516)</f>
        <v>8076.0818899292135</v>
      </c>
      <c r="J516" s="790"/>
      <c r="K516" s="812">
        <v>0</v>
      </c>
      <c r="L516" s="812">
        <v>0</v>
      </c>
      <c r="M516" s="812">
        <v>0</v>
      </c>
      <c r="N516" s="812">
        <v>0.34728750000000003</v>
      </c>
      <c r="O516" s="812">
        <v>0.36465187500000007</v>
      </c>
      <c r="P516" s="812">
        <v>0.3828844687500001</v>
      </c>
      <c r="Q516" s="812">
        <v>0.67004782031250021</v>
      </c>
      <c r="R516" s="812">
        <v>0.70355021132812523</v>
      </c>
      <c r="S516" s="812">
        <v>0.73872772189453151</v>
      </c>
      <c r="T516" s="812">
        <v>161.84100064871004</v>
      </c>
      <c r="U516" s="812">
        <v>334.73038892220018</v>
      </c>
      <c r="V516" s="812">
        <v>370.99938175504838</v>
      </c>
      <c r="W516" s="812">
        <v>548.38530668747194</v>
      </c>
      <c r="X516" s="812">
        <v>639.54408108167343</v>
      </c>
      <c r="Y516" s="812">
        <v>657.03215768430675</v>
      </c>
      <c r="Z516" s="812">
        <v>634.2365501446194</v>
      </c>
      <c r="AA516" s="812">
        <v>564.373299771147</v>
      </c>
      <c r="AB516" s="812">
        <v>576.53356996227819</v>
      </c>
      <c r="AC516" s="812">
        <v>506.3140319350253</v>
      </c>
      <c r="AD516" s="812">
        <v>443.41808590779465</v>
      </c>
      <c r="AE516" s="812">
        <v>387.33692937329414</v>
      </c>
      <c r="AF516" s="812">
        <v>337.51807215148955</v>
      </c>
      <c r="AG516" s="812">
        <v>293.39973098596198</v>
      </c>
      <c r="AH516" s="812">
        <v>254.43341115134018</v>
      </c>
      <c r="AI516" s="812">
        <v>220.09831337036744</v>
      </c>
      <c r="AJ516" s="812">
        <v>189.91020243055476</v>
      </c>
      <c r="AK516" s="812">
        <v>163.42671497380562</v>
      </c>
      <c r="AL516" s="812">
        <v>138.61084659057826</v>
      </c>
      <c r="AM516" s="812">
        <v>115.70037906389037</v>
      </c>
      <c r="AN516" s="812">
        <v>95.647569616340419</v>
      </c>
      <c r="AO516" s="812">
        <v>78.099547572859223</v>
      </c>
      <c r="AP516" s="812">
        <v>62.743042005830816</v>
      </c>
      <c r="AQ516" s="812">
        <v>52.703842324723908</v>
      </c>
      <c r="AR516" s="812">
        <v>47.9095515507667</v>
      </c>
      <c r="AS516" s="812">
        <v>42.311615929391181</v>
      </c>
      <c r="AT516" s="812">
        <v>2.9410663050733024</v>
      </c>
      <c r="AU516" s="812">
        <v>2.8959080679859355</v>
      </c>
      <c r="AV516" s="812">
        <v>3.0407034713852323</v>
      </c>
      <c r="AW516" s="812">
        <v>3.1927386449544941</v>
      </c>
      <c r="AX516" s="812">
        <v>143.54670025105858</v>
      </c>
      <c r="AY516" s="812">
        <v>0</v>
      </c>
      <c r="AZ516" s="812">
        <v>0</v>
      </c>
      <c r="BA516" s="812">
        <v>0</v>
      </c>
      <c r="BB516" s="812">
        <v>0</v>
      </c>
      <c r="BC516" s="812">
        <v>0</v>
      </c>
      <c r="BD516" s="812">
        <v>0</v>
      </c>
      <c r="BE516" s="812">
        <v>0</v>
      </c>
      <c r="BF516" s="812">
        <v>0</v>
      </c>
      <c r="BG516" s="812">
        <v>0</v>
      </c>
      <c r="BH516" s="812">
        <v>0</v>
      </c>
    </row>
    <row r="517" spans="1:60" ht="12.9" customHeight="1" x14ac:dyDescent="0.3">
      <c r="A517" s="790"/>
      <c r="B517" s="790"/>
      <c r="C517" s="806"/>
      <c r="D517" s="807"/>
      <c r="E517" s="769"/>
      <c r="F517" s="769"/>
      <c r="G517" s="769"/>
      <c r="H517" s="790"/>
      <c r="I517" s="790"/>
      <c r="J517" s="790"/>
      <c r="K517" s="790"/>
      <c r="L517" s="790"/>
      <c r="M517" s="790"/>
      <c r="N517" s="790"/>
      <c r="O517" s="790"/>
      <c r="P517" s="790"/>
      <c r="Q517" s="790"/>
      <c r="R517" s="790"/>
      <c r="S517" s="790"/>
      <c r="T517" s="790"/>
      <c r="U517" s="790"/>
      <c r="V517" s="790"/>
      <c r="W517" s="790"/>
      <c r="X517" s="790"/>
      <c r="Y517" s="790"/>
      <c r="Z517" s="790"/>
      <c r="AA517" s="790"/>
      <c r="AB517" s="790"/>
      <c r="AC517" s="790"/>
      <c r="AD517" s="790"/>
      <c r="AE517" s="790"/>
      <c r="AF517" s="790"/>
      <c r="AG517" s="790"/>
      <c r="AH517" s="790"/>
      <c r="AI517" s="790"/>
      <c r="AJ517" s="790"/>
      <c r="AK517" s="790"/>
      <c r="AL517" s="790"/>
      <c r="AM517" s="790"/>
      <c r="AN517" s="790"/>
      <c r="AO517" s="790"/>
      <c r="AP517" s="790"/>
      <c r="AQ517" s="790"/>
      <c r="AR517" s="790"/>
      <c r="AS517" s="790"/>
      <c r="AT517" s="790"/>
      <c r="AU517" s="790"/>
      <c r="AV517" s="790"/>
      <c r="AW517" s="790"/>
      <c r="AX517" s="790"/>
      <c r="AY517" s="790"/>
      <c r="AZ517" s="790"/>
      <c r="BA517" s="790"/>
      <c r="BB517" s="790"/>
      <c r="BC517" s="790"/>
      <c r="BD517" s="790"/>
      <c r="BE517" s="790"/>
      <c r="BF517" s="790"/>
      <c r="BG517" s="790"/>
      <c r="BH517" s="790"/>
    </row>
    <row r="518" spans="1:60" ht="12.9" customHeight="1" x14ac:dyDescent="0.3">
      <c r="A518" s="772"/>
      <c r="B518" s="772" t="s">
        <v>885</v>
      </c>
      <c r="C518" s="754"/>
      <c r="D518" s="755"/>
      <c r="E518" s="543"/>
      <c r="F518" s="543"/>
      <c r="G518" s="543"/>
      <c r="H518" s="790"/>
      <c r="I518" s="790"/>
      <c r="J518" s="790"/>
      <c r="K518" s="790"/>
      <c r="L518" s="790"/>
      <c r="M518" s="790"/>
      <c r="N518" s="790"/>
      <c r="O518" s="790"/>
      <c r="P518" s="790"/>
      <c r="Q518" s="790"/>
      <c r="R518" s="790"/>
      <c r="S518" s="790"/>
      <c r="T518" s="790"/>
      <c r="U518" s="790"/>
      <c r="V518" s="790"/>
      <c r="W518" s="790"/>
      <c r="X518" s="790"/>
      <c r="Y518" s="790"/>
      <c r="Z518" s="790"/>
      <c r="AA518" s="790"/>
      <c r="AB518" s="790"/>
      <c r="AC518" s="790"/>
      <c r="AD518" s="790"/>
      <c r="AE518" s="790"/>
      <c r="AF518" s="790"/>
      <c r="AG518" s="790"/>
      <c r="AH518" s="790"/>
      <c r="AI518" s="790"/>
      <c r="AJ518" s="790"/>
      <c r="AK518" s="790"/>
      <c r="AL518" s="790"/>
      <c r="AM518" s="790"/>
      <c r="AN518" s="790"/>
      <c r="AO518" s="790"/>
      <c r="AP518" s="790"/>
      <c r="AQ518" s="790"/>
      <c r="AR518" s="790"/>
      <c r="AS518" s="790"/>
      <c r="AT518" s="790"/>
      <c r="AU518" s="790"/>
      <c r="AV518" s="790"/>
      <c r="AW518" s="790"/>
      <c r="AX518" s="790"/>
      <c r="AY518" s="790"/>
      <c r="AZ518" s="790"/>
      <c r="BA518" s="790"/>
      <c r="BB518" s="790"/>
      <c r="BC518" s="790"/>
      <c r="BD518" s="790"/>
      <c r="BE518" s="790"/>
      <c r="BF518" s="790"/>
      <c r="BG518" s="790"/>
      <c r="BH518" s="790"/>
    </row>
    <row r="519" spans="1:60" ht="12.9" customHeight="1" thickBot="1" x14ac:dyDescent="0.35">
      <c r="A519" s="772"/>
      <c r="B519" s="772"/>
      <c r="C519" s="754"/>
      <c r="D519" s="755"/>
      <c r="E519" s="633" t="str">
        <f t="shared" ref="E519:AJ519" si="150" xml:space="preserve"> E$513</f>
        <v>Field 1 - LNG</v>
      </c>
      <c r="F519" s="633">
        <f t="shared" si="150"/>
        <v>0</v>
      </c>
      <c r="G519" s="633" t="str">
        <f t="shared" si="150"/>
        <v>$ mln</v>
      </c>
      <c r="H519" s="633">
        <f t="shared" si="150"/>
        <v>0</v>
      </c>
      <c r="I519" s="633">
        <f t="shared" si="150"/>
        <v>11479.031049366224</v>
      </c>
      <c r="J519" s="633">
        <f t="shared" si="150"/>
        <v>0</v>
      </c>
      <c r="K519" s="633">
        <f t="shared" si="150"/>
        <v>0</v>
      </c>
      <c r="L519" s="633">
        <f t="shared" si="150"/>
        <v>0</v>
      </c>
      <c r="M519" s="633">
        <f t="shared" si="150"/>
        <v>0</v>
      </c>
      <c r="N519" s="633">
        <f t="shared" si="150"/>
        <v>0.34728750000000003</v>
      </c>
      <c r="O519" s="633">
        <f t="shared" si="150"/>
        <v>0.36465187500000007</v>
      </c>
      <c r="P519" s="633">
        <f t="shared" si="150"/>
        <v>0.3828844687500001</v>
      </c>
      <c r="Q519" s="633">
        <f t="shared" si="150"/>
        <v>0.67004782031250021</v>
      </c>
      <c r="R519" s="633">
        <f t="shared" si="150"/>
        <v>0.70355021132812523</v>
      </c>
      <c r="S519" s="633">
        <f t="shared" si="150"/>
        <v>45.6716687303851</v>
      </c>
      <c r="T519" s="633">
        <f t="shared" si="150"/>
        <v>112.08097797759305</v>
      </c>
      <c r="U519" s="633">
        <f t="shared" si="150"/>
        <v>114.34586746038462</v>
      </c>
      <c r="V519" s="633">
        <f t="shared" si="150"/>
        <v>116.65721822899397</v>
      </c>
      <c r="W519" s="633">
        <f t="shared" si="150"/>
        <v>119.01601768394559</v>
      </c>
      <c r="X519" s="633">
        <f t="shared" si="150"/>
        <v>121.4232758825148</v>
      </c>
      <c r="Y519" s="633">
        <f t="shared" si="150"/>
        <v>124.99539274704031</v>
      </c>
      <c r="Z519" s="633">
        <f t="shared" si="150"/>
        <v>189.82355299110722</v>
      </c>
      <c r="AA519" s="633">
        <f t="shared" si="150"/>
        <v>195.99125968768533</v>
      </c>
      <c r="AB519" s="633">
        <f t="shared" si="150"/>
        <v>221.89595957320614</v>
      </c>
      <c r="AC519" s="633">
        <f t="shared" si="150"/>
        <v>341.21213967564211</v>
      </c>
      <c r="AD519" s="633">
        <f t="shared" si="150"/>
        <v>352.98379251226072</v>
      </c>
      <c r="AE519" s="633">
        <f t="shared" si="150"/>
        <v>365.13754481098226</v>
      </c>
      <c r="AF519" s="633">
        <f t="shared" si="150"/>
        <v>399.19037836983256</v>
      </c>
      <c r="AG519" s="633">
        <f t="shared" si="150"/>
        <v>455.70396360398701</v>
      </c>
      <c r="AH519" s="633">
        <f t="shared" si="150"/>
        <v>438.58101447671964</v>
      </c>
      <c r="AI519" s="633">
        <f t="shared" si="150"/>
        <v>453.58316661655556</v>
      </c>
      <c r="AJ519" s="633">
        <f t="shared" si="150"/>
        <v>469.1294045422153</v>
      </c>
      <c r="AK519" s="633">
        <f t="shared" ref="AK519:BH519" si="151" xml:space="preserve"> AK$513</f>
        <v>485.24711988118895</v>
      </c>
      <c r="AL519" s="633">
        <f t="shared" si="151"/>
        <v>501.96783578508109</v>
      </c>
      <c r="AM519" s="633">
        <f t="shared" si="151"/>
        <v>519.32882902197468</v>
      </c>
      <c r="AN519" s="633">
        <f t="shared" si="151"/>
        <v>534.48009544731769</v>
      </c>
      <c r="AO519" s="633">
        <f t="shared" si="151"/>
        <v>546.47224773200162</v>
      </c>
      <c r="AP519" s="633">
        <f t="shared" si="151"/>
        <v>558.90166717832722</v>
      </c>
      <c r="AQ519" s="633">
        <f t="shared" si="151"/>
        <v>571.85597924718354</v>
      </c>
      <c r="AR519" s="633">
        <f t="shared" si="151"/>
        <v>585.48404615241066</v>
      </c>
      <c r="AS519" s="633">
        <f t="shared" si="151"/>
        <v>600.07680936325596</v>
      </c>
      <c r="AT519" s="633">
        <f t="shared" si="151"/>
        <v>616.34933749235404</v>
      </c>
      <c r="AU519" s="633">
        <f t="shared" si="151"/>
        <v>637.12814345211257</v>
      </c>
      <c r="AV519" s="633">
        <f t="shared" si="151"/>
        <v>666.53069143600771</v>
      </c>
      <c r="AW519" s="633">
        <f t="shared" si="151"/>
        <v>15.317229730564916</v>
      </c>
      <c r="AX519" s="633">
        <f t="shared" si="151"/>
        <v>0</v>
      </c>
      <c r="AY519" s="633">
        <f t="shared" si="151"/>
        <v>0</v>
      </c>
      <c r="AZ519" s="633">
        <f t="shared" si="151"/>
        <v>0</v>
      </c>
      <c r="BA519" s="633">
        <f t="shared" si="151"/>
        <v>0</v>
      </c>
      <c r="BB519" s="633">
        <f t="shared" si="151"/>
        <v>0</v>
      </c>
      <c r="BC519" s="633">
        <f t="shared" si="151"/>
        <v>0</v>
      </c>
      <c r="BD519" s="633">
        <f t="shared" si="151"/>
        <v>0</v>
      </c>
      <c r="BE519" s="633">
        <f t="shared" si="151"/>
        <v>0</v>
      </c>
      <c r="BF519" s="633">
        <f t="shared" si="151"/>
        <v>0</v>
      </c>
      <c r="BG519" s="633">
        <f t="shared" si="151"/>
        <v>0</v>
      </c>
      <c r="BH519" s="633">
        <f t="shared" si="151"/>
        <v>0</v>
      </c>
    </row>
    <row r="520" spans="1:60" ht="12.9" customHeight="1" x14ac:dyDescent="0.3">
      <c r="A520" s="772"/>
      <c r="B520" s="772"/>
      <c r="C520" s="754"/>
      <c r="D520" s="755"/>
      <c r="E520" s="543"/>
      <c r="F520" s="543"/>
      <c r="G520" s="543"/>
      <c r="H520" s="790"/>
      <c r="I520" s="790"/>
      <c r="J520" s="790"/>
      <c r="K520" s="790"/>
      <c r="L520" s="790"/>
      <c r="M520" s="790"/>
      <c r="N520" s="790"/>
      <c r="O520" s="790"/>
      <c r="P520" s="790"/>
      <c r="Q520" s="790"/>
      <c r="R520" s="790"/>
      <c r="S520" s="790"/>
      <c r="T520" s="790"/>
      <c r="U520" s="790"/>
      <c r="V520" s="790"/>
      <c r="W520" s="790"/>
      <c r="X520" s="790"/>
      <c r="Y520" s="790"/>
      <c r="Z520" s="790"/>
      <c r="AA520" s="790"/>
      <c r="AB520" s="790"/>
      <c r="AC520" s="790"/>
      <c r="AD520" s="790"/>
      <c r="AE520" s="790"/>
      <c r="AF520" s="790"/>
      <c r="AG520" s="790"/>
      <c r="AH520" s="790"/>
      <c r="AI520" s="790"/>
      <c r="AJ520" s="790"/>
      <c r="AK520" s="790"/>
      <c r="AL520" s="790"/>
      <c r="AM520" s="790"/>
      <c r="AN520" s="790"/>
      <c r="AO520" s="790"/>
      <c r="AP520" s="790"/>
      <c r="AQ520" s="790"/>
      <c r="AR520" s="790"/>
      <c r="AS520" s="790"/>
      <c r="AT520" s="790"/>
      <c r="AU520" s="790"/>
      <c r="AV520" s="790"/>
      <c r="AW520" s="790"/>
      <c r="AX520" s="790"/>
      <c r="AY520" s="790"/>
      <c r="AZ520" s="790"/>
      <c r="BA520" s="790"/>
      <c r="BB520" s="790"/>
      <c r="BC520" s="790"/>
      <c r="BD520" s="790"/>
      <c r="BE520" s="790"/>
      <c r="BF520" s="790"/>
      <c r="BG520" s="790"/>
      <c r="BH520" s="790"/>
    </row>
    <row r="521" spans="1:60" ht="12.9" customHeight="1" x14ac:dyDescent="0.3">
      <c r="A521" s="772"/>
      <c r="B521" s="772" t="s">
        <v>886</v>
      </c>
      <c r="C521" s="754"/>
      <c r="D521" s="755"/>
      <c r="E521" s="543"/>
      <c r="F521" s="543"/>
      <c r="G521" s="543"/>
      <c r="H521" s="790"/>
      <c r="I521" s="790"/>
      <c r="J521" s="790"/>
      <c r="K521" s="790"/>
      <c r="L521" s="790"/>
      <c r="M521" s="790"/>
      <c r="N521" s="790"/>
      <c r="O521" s="790"/>
      <c r="P521" s="790"/>
      <c r="Q521" s="790"/>
      <c r="R521" s="790"/>
      <c r="S521" s="790"/>
      <c r="T521" s="790"/>
      <c r="U521" s="790"/>
      <c r="V521" s="790"/>
      <c r="W521" s="790"/>
      <c r="X521" s="790"/>
      <c r="Y521" s="790"/>
      <c r="Z521" s="790"/>
      <c r="AA521" s="790"/>
      <c r="AB521" s="790"/>
      <c r="AC521" s="790"/>
      <c r="AD521" s="790"/>
      <c r="AE521" s="790"/>
      <c r="AF521" s="790"/>
      <c r="AG521" s="790"/>
      <c r="AH521" s="790"/>
      <c r="AI521" s="790"/>
      <c r="AJ521" s="790"/>
      <c r="AK521" s="790"/>
      <c r="AL521" s="790"/>
      <c r="AM521" s="790"/>
      <c r="AN521" s="790"/>
      <c r="AO521" s="790"/>
      <c r="AP521" s="790"/>
      <c r="AQ521" s="790"/>
      <c r="AR521" s="790"/>
      <c r="AS521" s="790"/>
      <c r="AT521" s="790"/>
      <c r="AU521" s="790"/>
      <c r="AV521" s="790"/>
      <c r="AW521" s="790"/>
      <c r="AX521" s="790"/>
      <c r="AY521" s="790"/>
      <c r="AZ521" s="790"/>
      <c r="BA521" s="790"/>
      <c r="BB521" s="790"/>
      <c r="BC521" s="790"/>
      <c r="BD521" s="790"/>
      <c r="BE521" s="790"/>
      <c r="BF521" s="790"/>
      <c r="BG521" s="790"/>
      <c r="BH521" s="790"/>
    </row>
    <row r="522" spans="1:60" ht="12.9" customHeight="1" x14ac:dyDescent="0.3">
      <c r="A522" s="772"/>
      <c r="B522" s="772"/>
      <c r="C522" s="754"/>
      <c r="D522" s="755"/>
      <c r="E522" s="516" t="str">
        <f t="shared" ref="E522:AJ522" si="152" xml:space="preserve"> E$513</f>
        <v>Field 1 - LNG</v>
      </c>
      <c r="F522" s="516">
        <f t="shared" si="152"/>
        <v>0</v>
      </c>
      <c r="G522" s="516" t="str">
        <f t="shared" si="152"/>
        <v>$ mln</v>
      </c>
      <c r="H522" s="516">
        <f t="shared" si="152"/>
        <v>0</v>
      </c>
      <c r="I522" s="516">
        <f t="shared" si="152"/>
        <v>11479.031049366224</v>
      </c>
      <c r="J522" s="516">
        <f t="shared" si="152"/>
        <v>0</v>
      </c>
      <c r="K522" s="516">
        <f t="shared" si="152"/>
        <v>0</v>
      </c>
      <c r="L522" s="516">
        <f t="shared" si="152"/>
        <v>0</v>
      </c>
      <c r="M522" s="516">
        <f t="shared" si="152"/>
        <v>0</v>
      </c>
      <c r="N522" s="516">
        <f t="shared" si="152"/>
        <v>0.34728750000000003</v>
      </c>
      <c r="O522" s="516">
        <f t="shared" si="152"/>
        <v>0.36465187500000007</v>
      </c>
      <c r="P522" s="516">
        <f t="shared" si="152"/>
        <v>0.3828844687500001</v>
      </c>
      <c r="Q522" s="516">
        <f t="shared" si="152"/>
        <v>0.67004782031250021</v>
      </c>
      <c r="R522" s="516">
        <f t="shared" si="152"/>
        <v>0.70355021132812523</v>
      </c>
      <c r="S522" s="516">
        <f t="shared" si="152"/>
        <v>45.6716687303851</v>
      </c>
      <c r="T522" s="516">
        <f t="shared" si="152"/>
        <v>112.08097797759305</v>
      </c>
      <c r="U522" s="516">
        <f t="shared" si="152"/>
        <v>114.34586746038462</v>
      </c>
      <c r="V522" s="516">
        <f t="shared" si="152"/>
        <v>116.65721822899397</v>
      </c>
      <c r="W522" s="516">
        <f t="shared" si="152"/>
        <v>119.01601768394559</v>
      </c>
      <c r="X522" s="516">
        <f t="shared" si="152"/>
        <v>121.4232758825148</v>
      </c>
      <c r="Y522" s="516">
        <f t="shared" si="152"/>
        <v>124.99539274704031</v>
      </c>
      <c r="Z522" s="516">
        <f t="shared" si="152"/>
        <v>189.82355299110722</v>
      </c>
      <c r="AA522" s="516">
        <f t="shared" si="152"/>
        <v>195.99125968768533</v>
      </c>
      <c r="AB522" s="516">
        <f t="shared" si="152"/>
        <v>221.89595957320614</v>
      </c>
      <c r="AC522" s="516">
        <f t="shared" si="152"/>
        <v>341.21213967564211</v>
      </c>
      <c r="AD522" s="516">
        <f t="shared" si="152"/>
        <v>352.98379251226072</v>
      </c>
      <c r="AE522" s="516">
        <f t="shared" si="152"/>
        <v>365.13754481098226</v>
      </c>
      <c r="AF522" s="516">
        <f t="shared" si="152"/>
        <v>399.19037836983256</v>
      </c>
      <c r="AG522" s="516">
        <f t="shared" si="152"/>
        <v>455.70396360398701</v>
      </c>
      <c r="AH522" s="516">
        <f t="shared" si="152"/>
        <v>438.58101447671964</v>
      </c>
      <c r="AI522" s="516">
        <f t="shared" si="152"/>
        <v>453.58316661655556</v>
      </c>
      <c r="AJ522" s="516">
        <f t="shared" si="152"/>
        <v>469.1294045422153</v>
      </c>
      <c r="AK522" s="516">
        <f t="shared" ref="AK522:BH522" si="153" xml:space="preserve"> AK$513</f>
        <v>485.24711988118895</v>
      </c>
      <c r="AL522" s="516">
        <f t="shared" si="153"/>
        <v>501.96783578508109</v>
      </c>
      <c r="AM522" s="516">
        <f t="shared" si="153"/>
        <v>519.32882902197468</v>
      </c>
      <c r="AN522" s="516">
        <f t="shared" si="153"/>
        <v>534.48009544731769</v>
      </c>
      <c r="AO522" s="516">
        <f t="shared" si="153"/>
        <v>546.47224773200162</v>
      </c>
      <c r="AP522" s="516">
        <f t="shared" si="153"/>
        <v>558.90166717832722</v>
      </c>
      <c r="AQ522" s="516">
        <f t="shared" si="153"/>
        <v>571.85597924718354</v>
      </c>
      <c r="AR522" s="516">
        <f t="shared" si="153"/>
        <v>585.48404615241066</v>
      </c>
      <c r="AS522" s="516">
        <f t="shared" si="153"/>
        <v>600.07680936325596</v>
      </c>
      <c r="AT522" s="516">
        <f t="shared" si="153"/>
        <v>616.34933749235404</v>
      </c>
      <c r="AU522" s="516">
        <f t="shared" si="153"/>
        <v>637.12814345211257</v>
      </c>
      <c r="AV522" s="516">
        <f t="shared" si="153"/>
        <v>666.53069143600771</v>
      </c>
      <c r="AW522" s="516">
        <f t="shared" si="153"/>
        <v>15.317229730564916</v>
      </c>
      <c r="AX522" s="516">
        <f t="shared" si="153"/>
        <v>0</v>
      </c>
      <c r="AY522" s="516">
        <f t="shared" si="153"/>
        <v>0</v>
      </c>
      <c r="AZ522" s="516">
        <f t="shared" si="153"/>
        <v>0</v>
      </c>
      <c r="BA522" s="516">
        <f t="shared" si="153"/>
        <v>0</v>
      </c>
      <c r="BB522" s="516">
        <f t="shared" si="153"/>
        <v>0</v>
      </c>
      <c r="BC522" s="516">
        <f t="shared" si="153"/>
        <v>0</v>
      </c>
      <c r="BD522" s="516">
        <f t="shared" si="153"/>
        <v>0</v>
      </c>
      <c r="BE522" s="516">
        <f t="shared" si="153"/>
        <v>0</v>
      </c>
      <c r="BF522" s="516">
        <f t="shared" si="153"/>
        <v>0</v>
      </c>
      <c r="BG522" s="516">
        <f t="shared" si="153"/>
        <v>0</v>
      </c>
      <c r="BH522" s="516">
        <f t="shared" si="153"/>
        <v>0</v>
      </c>
    </row>
    <row r="523" spans="1:60" ht="12.9" customHeight="1" x14ac:dyDescent="0.3">
      <c r="A523" s="772"/>
      <c r="B523" s="772"/>
      <c r="C523" s="754"/>
      <c r="D523" s="755"/>
      <c r="E523" s="516" t="str">
        <f t="shared" ref="E523:AJ523" si="154" xml:space="preserve"> E$514</f>
        <v>Field 2 - LNG</v>
      </c>
      <c r="F523" s="516">
        <f t="shared" si="154"/>
        <v>0</v>
      </c>
      <c r="G523" s="516" t="str">
        <f t="shared" si="154"/>
        <v>$ mln</v>
      </c>
      <c r="H523" s="516">
        <f t="shared" si="154"/>
        <v>0</v>
      </c>
      <c r="I523" s="516">
        <f t="shared" si="154"/>
        <v>6099.4144976513326</v>
      </c>
      <c r="J523" s="516">
        <f t="shared" si="154"/>
        <v>0</v>
      </c>
      <c r="K523" s="516">
        <f t="shared" si="154"/>
        <v>0</v>
      </c>
      <c r="L523" s="516">
        <f t="shared" si="154"/>
        <v>0</v>
      </c>
      <c r="M523" s="516">
        <f t="shared" si="154"/>
        <v>0</v>
      </c>
      <c r="N523" s="516">
        <f t="shared" si="154"/>
        <v>0</v>
      </c>
      <c r="O523" s="516">
        <f t="shared" si="154"/>
        <v>0</v>
      </c>
      <c r="P523" s="516">
        <f t="shared" si="154"/>
        <v>0.3828844687500001</v>
      </c>
      <c r="Q523" s="516">
        <f t="shared" si="154"/>
        <v>0.40202869218750009</v>
      </c>
      <c r="R523" s="516">
        <f t="shared" si="154"/>
        <v>0.42213012679687512</v>
      </c>
      <c r="S523" s="516">
        <f t="shared" si="154"/>
        <v>0.73872772189453151</v>
      </c>
      <c r="T523" s="516">
        <f t="shared" si="154"/>
        <v>0.77566410798925811</v>
      </c>
      <c r="U523" s="516">
        <f t="shared" si="154"/>
        <v>26.570507273792746</v>
      </c>
      <c r="V523" s="516">
        <f t="shared" si="154"/>
        <v>64.656609638116151</v>
      </c>
      <c r="W523" s="516">
        <f t="shared" si="154"/>
        <v>65.975396921250223</v>
      </c>
      <c r="X523" s="516">
        <f t="shared" si="154"/>
        <v>67.32184270456554</v>
      </c>
      <c r="Y523" s="516">
        <f t="shared" si="154"/>
        <v>68.696564295791717</v>
      </c>
      <c r="Z523" s="516">
        <f t="shared" si="154"/>
        <v>70.100194555699147</v>
      </c>
      <c r="AA523" s="516">
        <f t="shared" si="154"/>
        <v>71.533382369504281</v>
      </c>
      <c r="AB523" s="516">
        <f t="shared" si="154"/>
        <v>78.745214565370205</v>
      </c>
      <c r="AC523" s="516">
        <f t="shared" si="154"/>
        <v>108.39694523807475</v>
      </c>
      <c r="AD523" s="516">
        <f t="shared" si="154"/>
        <v>115.66452352926683</v>
      </c>
      <c r="AE523" s="516">
        <f t="shared" si="154"/>
        <v>123.19530230419872</v>
      </c>
      <c r="AF523" s="516">
        <f t="shared" si="154"/>
        <v>146.94814695681825</v>
      </c>
      <c r="AG523" s="516">
        <f t="shared" si="154"/>
        <v>247.78289236322379</v>
      </c>
      <c r="AH523" s="516">
        <f t="shared" si="154"/>
        <v>252.75987536113649</v>
      </c>
      <c r="AI523" s="516">
        <f t="shared" si="154"/>
        <v>257.83746427653983</v>
      </c>
      <c r="AJ523" s="516">
        <f t="shared" si="154"/>
        <v>244.6318198696722</v>
      </c>
      <c r="AK523" s="516">
        <f t="shared" ref="AK523:BH523" si="155" xml:space="preserve"> AK$514</f>
        <v>249.92908751461073</v>
      </c>
      <c r="AL523" s="516">
        <f t="shared" si="155"/>
        <v>255.36102042279549</v>
      </c>
      <c r="AM523" s="516">
        <f t="shared" si="155"/>
        <v>260.9353236638413</v>
      </c>
      <c r="AN523" s="516">
        <f t="shared" si="155"/>
        <v>266.66135689473333</v>
      </c>
      <c r="AO523" s="516">
        <f t="shared" si="155"/>
        <v>272.55083693487336</v>
      </c>
      <c r="AP523" s="516">
        <f t="shared" si="155"/>
        <v>278.61897431069207</v>
      </c>
      <c r="AQ523" s="516">
        <f t="shared" si="155"/>
        <v>284.88641336213436</v>
      </c>
      <c r="AR523" s="516">
        <f t="shared" si="155"/>
        <v>291.38277486271039</v>
      </c>
      <c r="AS523" s="516">
        <f t="shared" si="155"/>
        <v>298.15371438075675</v>
      </c>
      <c r="AT523" s="516">
        <f t="shared" si="155"/>
        <v>305.27674648367446</v>
      </c>
      <c r="AU523" s="516">
        <f t="shared" si="155"/>
        <v>312.90329918971554</v>
      </c>
      <c r="AV523" s="516">
        <f t="shared" si="155"/>
        <v>321.40543547042017</v>
      </c>
      <c r="AW523" s="516">
        <f t="shared" si="155"/>
        <v>332.25359583603125</v>
      </c>
      <c r="AX523" s="516">
        <f t="shared" si="155"/>
        <v>347.5897780778655</v>
      </c>
      <c r="AY523" s="516">
        <f t="shared" si="155"/>
        <v>7.968022905839856</v>
      </c>
      <c r="AZ523" s="516">
        <f t="shared" si="155"/>
        <v>0</v>
      </c>
      <c r="BA523" s="516">
        <f t="shared" si="155"/>
        <v>0</v>
      </c>
      <c r="BB523" s="516">
        <f t="shared" si="155"/>
        <v>0</v>
      </c>
      <c r="BC523" s="516">
        <f t="shared" si="155"/>
        <v>0</v>
      </c>
      <c r="BD523" s="516">
        <f t="shared" si="155"/>
        <v>0</v>
      </c>
      <c r="BE523" s="516">
        <f t="shared" si="155"/>
        <v>0</v>
      </c>
      <c r="BF523" s="516">
        <f t="shared" si="155"/>
        <v>0</v>
      </c>
      <c r="BG523" s="516">
        <f t="shared" si="155"/>
        <v>0</v>
      </c>
      <c r="BH523" s="516">
        <f t="shared" si="155"/>
        <v>0</v>
      </c>
    </row>
    <row r="524" spans="1:60" ht="12.9" customHeight="1" thickBot="1" x14ac:dyDescent="0.35">
      <c r="A524" s="753"/>
      <c r="B524" s="753"/>
      <c r="C524" s="754"/>
      <c r="D524" s="755"/>
      <c r="E524" s="633" t="s">
        <v>887</v>
      </c>
      <c r="F524" s="633"/>
      <c r="G524" s="633" t="s">
        <v>609</v>
      </c>
      <c r="H524" s="633"/>
      <c r="I524" s="633">
        <f xml:space="preserve"> SUM(K524:BH524)</f>
        <v>17578.445547017553</v>
      </c>
      <c r="J524" s="633"/>
      <c r="K524" s="633">
        <f t="shared" ref="K524:AP524" si="156">SUM(K522:K523)</f>
        <v>0</v>
      </c>
      <c r="L524" s="633">
        <f t="shared" si="156"/>
        <v>0</v>
      </c>
      <c r="M524" s="633">
        <f t="shared" si="156"/>
        <v>0</v>
      </c>
      <c r="N524" s="633">
        <f t="shared" si="156"/>
        <v>0.34728750000000003</v>
      </c>
      <c r="O524" s="633">
        <f t="shared" si="156"/>
        <v>0.36465187500000007</v>
      </c>
      <c r="P524" s="633">
        <f t="shared" si="156"/>
        <v>0.76576893750000019</v>
      </c>
      <c r="Q524" s="633">
        <f t="shared" si="156"/>
        <v>1.0720765125000002</v>
      </c>
      <c r="R524" s="633">
        <f t="shared" si="156"/>
        <v>1.1256803381250005</v>
      </c>
      <c r="S524" s="633">
        <f t="shared" si="156"/>
        <v>46.410396452279635</v>
      </c>
      <c r="T524" s="633">
        <f t="shared" si="156"/>
        <v>112.85664208558231</v>
      </c>
      <c r="U524" s="633">
        <f t="shared" si="156"/>
        <v>140.91637473417737</v>
      </c>
      <c r="V524" s="633">
        <f t="shared" si="156"/>
        <v>181.31382786711012</v>
      </c>
      <c r="W524" s="633">
        <f t="shared" si="156"/>
        <v>184.99141460519581</v>
      </c>
      <c r="X524" s="633">
        <f t="shared" si="156"/>
        <v>188.74511858708036</v>
      </c>
      <c r="Y524" s="633">
        <f t="shared" si="156"/>
        <v>193.69195704283203</v>
      </c>
      <c r="Z524" s="633">
        <f t="shared" si="156"/>
        <v>259.92374754680634</v>
      </c>
      <c r="AA524" s="633">
        <f t="shared" si="156"/>
        <v>267.52464205718962</v>
      </c>
      <c r="AB524" s="633">
        <f t="shared" si="156"/>
        <v>300.64117413857633</v>
      </c>
      <c r="AC524" s="633">
        <f t="shared" si="156"/>
        <v>449.60908491371686</v>
      </c>
      <c r="AD524" s="633">
        <f t="shared" si="156"/>
        <v>468.64831604152755</v>
      </c>
      <c r="AE524" s="633">
        <f t="shared" si="156"/>
        <v>488.33284711518098</v>
      </c>
      <c r="AF524" s="633">
        <f t="shared" si="156"/>
        <v>546.13852532665078</v>
      </c>
      <c r="AG524" s="633">
        <f t="shared" si="156"/>
        <v>703.48685596721077</v>
      </c>
      <c r="AH524" s="633">
        <f t="shared" si="156"/>
        <v>691.34088983785614</v>
      </c>
      <c r="AI524" s="633">
        <f t="shared" si="156"/>
        <v>711.42063089309545</v>
      </c>
      <c r="AJ524" s="633">
        <f t="shared" si="156"/>
        <v>713.7612244118875</v>
      </c>
      <c r="AK524" s="633">
        <f t="shared" si="156"/>
        <v>735.17620739579968</v>
      </c>
      <c r="AL524" s="633">
        <f t="shared" si="156"/>
        <v>757.32885620787658</v>
      </c>
      <c r="AM524" s="633">
        <f t="shared" si="156"/>
        <v>780.26415268581604</v>
      </c>
      <c r="AN524" s="633">
        <f t="shared" si="156"/>
        <v>801.14145234205102</v>
      </c>
      <c r="AO524" s="633">
        <f t="shared" si="156"/>
        <v>819.02308466687498</v>
      </c>
      <c r="AP524" s="633">
        <f t="shared" si="156"/>
        <v>837.52064148901923</v>
      </c>
      <c r="AQ524" s="633">
        <f t="shared" ref="AQ524:BH524" si="157">SUM(AQ522:AQ523)</f>
        <v>856.7423926093179</v>
      </c>
      <c r="AR524" s="633">
        <f t="shared" si="157"/>
        <v>876.8668210151211</v>
      </c>
      <c r="AS524" s="633">
        <f t="shared" si="157"/>
        <v>898.23052374401277</v>
      </c>
      <c r="AT524" s="633">
        <f t="shared" si="157"/>
        <v>921.62608397602844</v>
      </c>
      <c r="AU524" s="633">
        <f t="shared" si="157"/>
        <v>950.03144264182811</v>
      </c>
      <c r="AV524" s="633">
        <f t="shared" si="157"/>
        <v>987.93612690642794</v>
      </c>
      <c r="AW524" s="633">
        <f t="shared" si="157"/>
        <v>347.57082556659617</v>
      </c>
      <c r="AX524" s="633">
        <f t="shared" si="157"/>
        <v>347.5897780778655</v>
      </c>
      <c r="AY524" s="633">
        <f t="shared" si="157"/>
        <v>7.968022905839856</v>
      </c>
      <c r="AZ524" s="633">
        <f t="shared" si="157"/>
        <v>0</v>
      </c>
      <c r="BA524" s="633">
        <f t="shared" si="157"/>
        <v>0</v>
      </c>
      <c r="BB524" s="633">
        <f t="shared" si="157"/>
        <v>0</v>
      </c>
      <c r="BC524" s="633">
        <f t="shared" si="157"/>
        <v>0</v>
      </c>
      <c r="BD524" s="633">
        <f t="shared" si="157"/>
        <v>0</v>
      </c>
      <c r="BE524" s="633">
        <f t="shared" si="157"/>
        <v>0</v>
      </c>
      <c r="BF524" s="633">
        <f t="shared" si="157"/>
        <v>0</v>
      </c>
      <c r="BG524" s="633">
        <f t="shared" si="157"/>
        <v>0</v>
      </c>
      <c r="BH524" s="633">
        <f t="shared" si="157"/>
        <v>0</v>
      </c>
    </row>
    <row r="525" spans="1:60" ht="12.9" customHeight="1" x14ac:dyDescent="0.3">
      <c r="A525" s="772"/>
      <c r="B525" s="772"/>
      <c r="C525" s="754"/>
      <c r="D525" s="755"/>
      <c r="E525" s="666"/>
      <c r="F525" s="543"/>
      <c r="G525" s="543"/>
      <c r="H525" s="790"/>
      <c r="I525" s="790"/>
      <c r="J525" s="790"/>
      <c r="K525" s="790"/>
      <c r="L525" s="790"/>
      <c r="M525" s="790"/>
      <c r="N525" s="790"/>
      <c r="O525" s="790"/>
      <c r="P525" s="790"/>
      <c r="Q525" s="790"/>
      <c r="R525" s="790"/>
      <c r="S525" s="790"/>
      <c r="T525" s="790"/>
      <c r="U525" s="790"/>
      <c r="V525" s="790"/>
      <c r="W525" s="790"/>
      <c r="X525" s="790"/>
      <c r="Y525" s="790"/>
      <c r="Z525" s="790"/>
      <c r="AA525" s="790"/>
      <c r="AB525" s="790"/>
      <c r="AC525" s="790"/>
      <c r="AD525" s="790"/>
      <c r="AE525" s="790"/>
      <c r="AF525" s="790"/>
      <c r="AG525" s="790"/>
      <c r="AH525" s="790"/>
      <c r="AI525" s="790"/>
      <c r="AJ525" s="790"/>
      <c r="AK525" s="790"/>
      <c r="AL525" s="790"/>
      <c r="AM525" s="790"/>
      <c r="AN525" s="790"/>
      <c r="AO525" s="790"/>
      <c r="AP525" s="790"/>
      <c r="AQ525" s="790"/>
      <c r="AR525" s="790"/>
      <c r="AS525" s="790"/>
      <c r="AT525" s="790"/>
      <c r="AU525" s="790"/>
      <c r="AV525" s="790"/>
      <c r="AW525" s="790"/>
      <c r="AX525" s="790"/>
      <c r="AY525" s="790"/>
      <c r="AZ525" s="790"/>
      <c r="BA525" s="790"/>
      <c r="BB525" s="790"/>
      <c r="BC525" s="790"/>
      <c r="BD525" s="790"/>
      <c r="BE525" s="790"/>
      <c r="BF525" s="790"/>
      <c r="BG525" s="790"/>
      <c r="BH525" s="790"/>
    </row>
    <row r="526" spans="1:60" ht="12.9" customHeight="1" x14ac:dyDescent="0.3">
      <c r="A526" s="772"/>
      <c r="B526" s="772" t="s">
        <v>888</v>
      </c>
      <c r="C526" s="754"/>
      <c r="D526" s="755"/>
      <c r="E526" s="543"/>
      <c r="F526" s="543"/>
      <c r="G526" s="543"/>
      <c r="H526" s="790"/>
      <c r="I526" s="790"/>
      <c r="J526" s="790"/>
      <c r="K526" s="790"/>
      <c r="L526" s="790"/>
      <c r="M526" s="790"/>
      <c r="N526" s="790"/>
      <c r="O526" s="790"/>
      <c r="P526" s="790"/>
      <c r="Q526" s="790"/>
      <c r="R526" s="790"/>
      <c r="S526" s="790"/>
      <c r="T526" s="790"/>
      <c r="U526" s="790"/>
      <c r="V526" s="790"/>
      <c r="W526" s="790"/>
      <c r="X526" s="790"/>
      <c r="Y526" s="790"/>
      <c r="Z526" s="790"/>
      <c r="AA526" s="790"/>
      <c r="AB526" s="790"/>
      <c r="AC526" s="790"/>
      <c r="AD526" s="790"/>
      <c r="AE526" s="790"/>
      <c r="AF526" s="790"/>
      <c r="AG526" s="790"/>
      <c r="AH526" s="790"/>
      <c r="AI526" s="790"/>
      <c r="AJ526" s="790"/>
      <c r="AK526" s="790"/>
      <c r="AL526" s="790"/>
      <c r="AM526" s="790"/>
      <c r="AN526" s="790"/>
      <c r="AO526" s="790"/>
      <c r="AP526" s="790"/>
      <c r="AQ526" s="790"/>
      <c r="AR526" s="790"/>
      <c r="AS526" s="790"/>
      <c r="AT526" s="790"/>
      <c r="AU526" s="790"/>
      <c r="AV526" s="790"/>
      <c r="AW526" s="790"/>
      <c r="AX526" s="790"/>
      <c r="AY526" s="790"/>
      <c r="AZ526" s="790"/>
      <c r="BA526" s="790"/>
      <c r="BB526" s="790"/>
      <c r="BC526" s="790"/>
      <c r="BD526" s="790"/>
      <c r="BE526" s="790"/>
      <c r="BF526" s="790"/>
      <c r="BG526" s="790"/>
      <c r="BH526" s="790"/>
    </row>
    <row r="527" spans="1:60" ht="12.9" customHeight="1" thickBot="1" x14ac:dyDescent="0.35">
      <c r="A527" s="772"/>
      <c r="B527" s="772"/>
      <c r="C527" s="754"/>
      <c r="D527" s="755"/>
      <c r="E527" s="633" t="str">
        <f t="shared" ref="E527:AJ527" si="158" xml:space="preserve"> E$515</f>
        <v>Field 3 - Megafield LNG</v>
      </c>
      <c r="F527" s="633">
        <f t="shared" si="158"/>
        <v>0</v>
      </c>
      <c r="G527" s="633" t="str">
        <f t="shared" si="158"/>
        <v>$ mln</v>
      </c>
      <c r="H527" s="633">
        <f t="shared" si="158"/>
        <v>0</v>
      </c>
      <c r="I527" s="633">
        <f t="shared" si="158"/>
        <v>39584.202682257419</v>
      </c>
      <c r="J527" s="633">
        <f t="shared" si="158"/>
        <v>0</v>
      </c>
      <c r="K527" s="633">
        <f t="shared" si="158"/>
        <v>0</v>
      </c>
      <c r="L527" s="633">
        <f t="shared" si="158"/>
        <v>0</v>
      </c>
      <c r="M527" s="633">
        <f t="shared" si="158"/>
        <v>0</v>
      </c>
      <c r="N527" s="633">
        <f t="shared" si="158"/>
        <v>0.34728750000000003</v>
      </c>
      <c r="O527" s="633">
        <f t="shared" si="158"/>
        <v>0.36465187500000007</v>
      </c>
      <c r="P527" s="633">
        <f t="shared" si="158"/>
        <v>0.3828844687500001</v>
      </c>
      <c r="Q527" s="633">
        <f t="shared" si="158"/>
        <v>0.67004782031250021</v>
      </c>
      <c r="R527" s="633">
        <f t="shared" si="158"/>
        <v>0.70355021132812523</v>
      </c>
      <c r="S527" s="633">
        <f t="shared" si="158"/>
        <v>0.73872772189453151</v>
      </c>
      <c r="T527" s="633">
        <f t="shared" si="158"/>
        <v>153.54766353685719</v>
      </c>
      <c r="U527" s="633">
        <f t="shared" si="158"/>
        <v>379.25251447004155</v>
      </c>
      <c r="V527" s="633">
        <f t="shared" si="158"/>
        <v>386.86199817884398</v>
      </c>
      <c r="W527" s="633">
        <f t="shared" si="158"/>
        <v>394.6248932327926</v>
      </c>
      <c r="X527" s="633">
        <f t="shared" si="158"/>
        <v>402.54432894233884</v>
      </c>
      <c r="Y527" s="633">
        <f t="shared" si="158"/>
        <v>410.62350025832046</v>
      </c>
      <c r="Z527" s="633">
        <f t="shared" si="158"/>
        <v>492.97063922726807</v>
      </c>
      <c r="AA527" s="633">
        <f t="shared" si="158"/>
        <v>645.83286618953889</v>
      </c>
      <c r="AB527" s="633">
        <f t="shared" si="158"/>
        <v>667.19162146570864</v>
      </c>
      <c r="AC527" s="633">
        <f t="shared" si="158"/>
        <v>962.07957415443434</v>
      </c>
      <c r="AD527" s="633">
        <f t="shared" si="158"/>
        <v>1166.3029141804159</v>
      </c>
      <c r="AE527" s="633">
        <f t="shared" si="158"/>
        <v>1207.2820125355206</v>
      </c>
      <c r="AF527" s="633">
        <f t="shared" si="158"/>
        <v>1302.6551412383924</v>
      </c>
      <c r="AG527" s="633">
        <f t="shared" si="158"/>
        <v>1509.3022147010759</v>
      </c>
      <c r="AH527" s="633">
        <f t="shared" si="158"/>
        <v>1561.5866013706843</v>
      </c>
      <c r="AI527" s="633">
        <f t="shared" si="158"/>
        <v>1503.395683631843</v>
      </c>
      <c r="AJ527" s="633">
        <f t="shared" si="158"/>
        <v>1555.5477455495759</v>
      </c>
      <c r="AK527" s="633">
        <f t="shared" ref="AK527:BH527" si="159" xml:space="preserve"> AK$515</f>
        <v>1609.592671022268</v>
      </c>
      <c r="AL527" s="633">
        <f t="shared" si="159"/>
        <v>1665.6248737548453</v>
      </c>
      <c r="AM527" s="633">
        <f t="shared" si="159"/>
        <v>1723.7530072128457</v>
      </c>
      <c r="AN527" s="633">
        <f t="shared" si="159"/>
        <v>1775.5139787124983</v>
      </c>
      <c r="AO527" s="633">
        <f t="shared" si="159"/>
        <v>1814.8818052891365</v>
      </c>
      <c r="AP527" s="633">
        <f t="shared" si="159"/>
        <v>1855.5375970954747</v>
      </c>
      <c r="AQ527" s="633">
        <f t="shared" si="159"/>
        <v>1897.6742209533154</v>
      </c>
      <c r="AR527" s="633">
        <f t="shared" si="159"/>
        <v>1941.5893096147779</v>
      </c>
      <c r="AS527" s="633">
        <f t="shared" si="159"/>
        <v>1987.7886861012671</v>
      </c>
      <c r="AT527" s="633">
        <f t="shared" si="159"/>
        <v>2037.2612274772941</v>
      </c>
      <c r="AU527" s="633">
        <f t="shared" si="159"/>
        <v>2092.4378268983401</v>
      </c>
      <c r="AV527" s="633">
        <f t="shared" si="159"/>
        <v>2162.928271132736</v>
      </c>
      <c r="AW527" s="633">
        <f t="shared" si="159"/>
        <v>2262.7315634477577</v>
      </c>
      <c r="AX527" s="633">
        <f t="shared" si="159"/>
        <v>52.078581083922273</v>
      </c>
      <c r="AY527" s="633">
        <f t="shared" si="159"/>
        <v>0</v>
      </c>
      <c r="AZ527" s="633">
        <f t="shared" si="159"/>
        <v>0</v>
      </c>
      <c r="BA527" s="633">
        <f t="shared" si="159"/>
        <v>0</v>
      </c>
      <c r="BB527" s="633">
        <f t="shared" si="159"/>
        <v>0</v>
      </c>
      <c r="BC527" s="633">
        <f t="shared" si="159"/>
        <v>0</v>
      </c>
      <c r="BD527" s="633">
        <f t="shared" si="159"/>
        <v>0</v>
      </c>
      <c r="BE527" s="633">
        <f t="shared" si="159"/>
        <v>0</v>
      </c>
      <c r="BF527" s="633">
        <f t="shared" si="159"/>
        <v>0</v>
      </c>
      <c r="BG527" s="633">
        <f t="shared" si="159"/>
        <v>0</v>
      </c>
      <c r="BH527" s="633">
        <f t="shared" si="159"/>
        <v>0</v>
      </c>
    </row>
    <row r="528" spans="1:60" ht="12.9" customHeight="1" x14ac:dyDescent="0.3">
      <c r="A528" s="790"/>
      <c r="B528" s="790"/>
      <c r="C528" s="806"/>
      <c r="D528" s="807"/>
      <c r="E528" s="769"/>
      <c r="F528" s="769"/>
      <c r="G528" s="769"/>
      <c r="H528" s="790"/>
      <c r="I528" s="790"/>
      <c r="J528" s="790"/>
      <c r="K528" s="790"/>
      <c r="L528" s="790"/>
      <c r="M528" s="790"/>
      <c r="N528" s="790"/>
      <c r="O528" s="790"/>
      <c r="P528" s="790"/>
      <c r="Q528" s="790"/>
      <c r="R528" s="790"/>
      <c r="S528" s="790"/>
      <c r="T528" s="790"/>
      <c r="U528" s="790"/>
      <c r="V528" s="790"/>
      <c r="W528" s="790"/>
      <c r="X528" s="790"/>
      <c r="Y528" s="790"/>
      <c r="Z528" s="790"/>
      <c r="AA528" s="790"/>
      <c r="AB528" s="790"/>
      <c r="AC528" s="790"/>
      <c r="AD528" s="790"/>
      <c r="AE528" s="790"/>
      <c r="AF528" s="790"/>
      <c r="AG528" s="790"/>
      <c r="AH528" s="790"/>
      <c r="AI528" s="790"/>
      <c r="AJ528" s="790"/>
      <c r="AK528" s="790"/>
      <c r="AL528" s="790"/>
      <c r="AM528" s="790"/>
      <c r="AN528" s="790"/>
      <c r="AO528" s="790"/>
      <c r="AP528" s="790"/>
      <c r="AQ528" s="790"/>
      <c r="AR528" s="790"/>
      <c r="AS528" s="790"/>
      <c r="AT528" s="790"/>
      <c r="AU528" s="790"/>
      <c r="AV528" s="790"/>
      <c r="AW528" s="790"/>
      <c r="AX528" s="790"/>
      <c r="AY528" s="790"/>
      <c r="AZ528" s="790"/>
      <c r="BA528" s="790"/>
      <c r="BB528" s="790"/>
      <c r="BC528" s="790"/>
      <c r="BD528" s="790"/>
      <c r="BE528" s="790"/>
      <c r="BF528" s="790"/>
      <c r="BG528" s="790"/>
      <c r="BH528" s="790"/>
    </row>
    <row r="529" spans="1:60" ht="12.9" customHeight="1" x14ac:dyDescent="0.3">
      <c r="A529" s="790"/>
      <c r="B529" s="790" t="s">
        <v>889</v>
      </c>
      <c r="C529" s="806"/>
      <c r="D529" s="807"/>
      <c r="E529" s="769"/>
      <c r="F529" s="769"/>
      <c r="G529" s="769"/>
      <c r="H529" s="790"/>
      <c r="I529" s="790"/>
      <c r="J529" s="790"/>
      <c r="K529" s="790"/>
      <c r="L529" s="790"/>
      <c r="M529" s="790"/>
      <c r="N529" s="790"/>
      <c r="O529" s="790"/>
      <c r="P529" s="790"/>
      <c r="Q529" s="790"/>
      <c r="R529" s="790"/>
      <c r="S529" s="790"/>
      <c r="T529" s="790"/>
      <c r="U529" s="790"/>
      <c r="V529" s="790"/>
      <c r="W529" s="790"/>
      <c r="X529" s="790"/>
      <c r="Y529" s="790"/>
      <c r="Z529" s="790"/>
      <c r="AA529" s="790"/>
      <c r="AB529" s="790"/>
      <c r="AC529" s="790"/>
      <c r="AD529" s="790"/>
      <c r="AE529" s="790"/>
      <c r="AF529" s="790"/>
      <c r="AG529" s="790"/>
      <c r="AH529" s="790"/>
      <c r="AI529" s="790"/>
      <c r="AJ529" s="790"/>
      <c r="AK529" s="790"/>
      <c r="AL529" s="790"/>
      <c r="AM529" s="790"/>
      <c r="AN529" s="790"/>
      <c r="AO529" s="790"/>
      <c r="AP529" s="790"/>
      <c r="AQ529" s="790"/>
      <c r="AR529" s="790"/>
      <c r="AS529" s="790"/>
      <c r="AT529" s="790"/>
      <c r="AU529" s="790"/>
      <c r="AV529" s="790"/>
      <c r="AW529" s="790"/>
      <c r="AX529" s="790"/>
      <c r="AY529" s="790"/>
      <c r="AZ529" s="790"/>
      <c r="BA529" s="790"/>
      <c r="BB529" s="790"/>
      <c r="BC529" s="790"/>
      <c r="BD529" s="790"/>
      <c r="BE529" s="790"/>
      <c r="BF529" s="790"/>
      <c r="BG529" s="790"/>
      <c r="BH529" s="790"/>
    </row>
    <row r="530" spans="1:60" s="288" customFormat="1" ht="12.9" customHeight="1" thickBot="1" x14ac:dyDescent="0.35">
      <c r="A530" s="803"/>
      <c r="B530" s="803"/>
      <c r="C530" s="810"/>
      <c r="D530" s="811"/>
      <c r="E530" s="813" t="str">
        <f t="shared" ref="E530:AJ530" si="160" xml:space="preserve"> E$516</f>
        <v>Field 4 - Pipelined field</v>
      </c>
      <c r="F530" s="813">
        <f t="shared" si="160"/>
        <v>0</v>
      </c>
      <c r="G530" s="813" t="s">
        <v>609</v>
      </c>
      <c r="H530" s="813">
        <f t="shared" si="160"/>
        <v>0</v>
      </c>
      <c r="I530" s="813">
        <f t="shared" si="160"/>
        <v>8076.0818899292135</v>
      </c>
      <c r="J530" s="813">
        <f t="shared" si="160"/>
        <v>0</v>
      </c>
      <c r="K530" s="813">
        <f t="shared" si="160"/>
        <v>0</v>
      </c>
      <c r="L530" s="813">
        <f t="shared" si="160"/>
        <v>0</v>
      </c>
      <c r="M530" s="813">
        <f t="shared" si="160"/>
        <v>0</v>
      </c>
      <c r="N530" s="813">
        <f t="shared" si="160"/>
        <v>0.34728750000000003</v>
      </c>
      <c r="O530" s="813">
        <f t="shared" si="160"/>
        <v>0.36465187500000007</v>
      </c>
      <c r="P530" s="813">
        <f t="shared" si="160"/>
        <v>0.3828844687500001</v>
      </c>
      <c r="Q530" s="813">
        <f t="shared" si="160"/>
        <v>0.67004782031250021</v>
      </c>
      <c r="R530" s="813">
        <f t="shared" si="160"/>
        <v>0.70355021132812523</v>
      </c>
      <c r="S530" s="813">
        <f t="shared" si="160"/>
        <v>0.73872772189453151</v>
      </c>
      <c r="T530" s="813">
        <f t="shared" si="160"/>
        <v>161.84100064871004</v>
      </c>
      <c r="U530" s="813">
        <f t="shared" si="160"/>
        <v>334.73038892220018</v>
      </c>
      <c r="V530" s="813">
        <f t="shared" si="160"/>
        <v>370.99938175504838</v>
      </c>
      <c r="W530" s="813">
        <f t="shared" si="160"/>
        <v>548.38530668747194</v>
      </c>
      <c r="X530" s="813">
        <f t="shared" si="160"/>
        <v>639.54408108167343</v>
      </c>
      <c r="Y530" s="813">
        <f t="shared" si="160"/>
        <v>657.03215768430675</v>
      </c>
      <c r="Z530" s="813">
        <f t="shared" si="160"/>
        <v>634.2365501446194</v>
      </c>
      <c r="AA530" s="813">
        <f t="shared" si="160"/>
        <v>564.373299771147</v>
      </c>
      <c r="AB530" s="813">
        <f t="shared" si="160"/>
        <v>576.53356996227819</v>
      </c>
      <c r="AC530" s="813">
        <f t="shared" si="160"/>
        <v>506.3140319350253</v>
      </c>
      <c r="AD530" s="813">
        <f t="shared" si="160"/>
        <v>443.41808590779465</v>
      </c>
      <c r="AE530" s="813">
        <f t="shared" si="160"/>
        <v>387.33692937329414</v>
      </c>
      <c r="AF530" s="813">
        <f t="shared" si="160"/>
        <v>337.51807215148955</v>
      </c>
      <c r="AG530" s="813">
        <f t="shared" si="160"/>
        <v>293.39973098596198</v>
      </c>
      <c r="AH530" s="813">
        <f t="shared" si="160"/>
        <v>254.43341115134018</v>
      </c>
      <c r="AI530" s="813">
        <f t="shared" si="160"/>
        <v>220.09831337036744</v>
      </c>
      <c r="AJ530" s="813">
        <f t="shared" si="160"/>
        <v>189.91020243055476</v>
      </c>
      <c r="AK530" s="813">
        <f t="shared" ref="AK530:BH530" si="161" xml:space="preserve"> AK$516</f>
        <v>163.42671497380562</v>
      </c>
      <c r="AL530" s="813">
        <f t="shared" si="161"/>
        <v>138.61084659057826</v>
      </c>
      <c r="AM530" s="813">
        <f t="shared" si="161"/>
        <v>115.70037906389037</v>
      </c>
      <c r="AN530" s="813">
        <f t="shared" si="161"/>
        <v>95.647569616340419</v>
      </c>
      <c r="AO530" s="813">
        <f t="shared" si="161"/>
        <v>78.099547572859223</v>
      </c>
      <c r="AP530" s="813">
        <f t="shared" si="161"/>
        <v>62.743042005830816</v>
      </c>
      <c r="AQ530" s="813">
        <f t="shared" si="161"/>
        <v>52.703842324723908</v>
      </c>
      <c r="AR530" s="813">
        <f t="shared" si="161"/>
        <v>47.9095515507667</v>
      </c>
      <c r="AS530" s="813">
        <f t="shared" si="161"/>
        <v>42.311615929391181</v>
      </c>
      <c r="AT530" s="813">
        <f t="shared" si="161"/>
        <v>2.9410663050733024</v>
      </c>
      <c r="AU530" s="813">
        <f t="shared" si="161"/>
        <v>2.8959080679859355</v>
      </c>
      <c r="AV530" s="813">
        <f t="shared" si="161"/>
        <v>3.0407034713852323</v>
      </c>
      <c r="AW530" s="813">
        <f t="shared" si="161"/>
        <v>3.1927386449544941</v>
      </c>
      <c r="AX530" s="813">
        <f t="shared" si="161"/>
        <v>143.54670025105858</v>
      </c>
      <c r="AY530" s="813">
        <f t="shared" si="161"/>
        <v>0</v>
      </c>
      <c r="AZ530" s="813">
        <f t="shared" si="161"/>
        <v>0</v>
      </c>
      <c r="BA530" s="813">
        <f t="shared" si="161"/>
        <v>0</v>
      </c>
      <c r="BB530" s="813">
        <f t="shared" si="161"/>
        <v>0</v>
      </c>
      <c r="BC530" s="813">
        <f t="shared" si="161"/>
        <v>0</v>
      </c>
      <c r="BD530" s="813">
        <f t="shared" si="161"/>
        <v>0</v>
      </c>
      <c r="BE530" s="813">
        <f t="shared" si="161"/>
        <v>0</v>
      </c>
      <c r="BF530" s="813">
        <f t="shared" si="161"/>
        <v>0</v>
      </c>
      <c r="BG530" s="813">
        <f t="shared" si="161"/>
        <v>0</v>
      </c>
      <c r="BH530" s="813">
        <f t="shared" si="161"/>
        <v>0</v>
      </c>
    </row>
    <row r="531" spans="1:60" ht="12.9" customHeight="1" x14ac:dyDescent="0.3">
      <c r="A531" s="790"/>
      <c r="B531" s="790"/>
      <c r="C531" s="806"/>
      <c r="D531" s="807"/>
      <c r="E531" s="769"/>
      <c r="F531" s="769"/>
      <c r="G531" s="769"/>
      <c r="H531" s="790"/>
      <c r="I531" s="790"/>
      <c r="J531" s="790"/>
      <c r="K531" s="790"/>
      <c r="L531" s="790"/>
      <c r="M531" s="790"/>
      <c r="N531" s="790"/>
      <c r="O531" s="790"/>
      <c r="P531" s="790"/>
      <c r="Q531" s="790"/>
      <c r="R531" s="790"/>
      <c r="S531" s="790"/>
      <c r="T531" s="790"/>
      <c r="U531" s="790"/>
      <c r="V531" s="790"/>
      <c r="W531" s="790"/>
      <c r="X531" s="790"/>
      <c r="Y531" s="790"/>
      <c r="Z531" s="790"/>
      <c r="AA531" s="790"/>
      <c r="AB531" s="790"/>
      <c r="AC531" s="790"/>
      <c r="AD531" s="790"/>
      <c r="AE531" s="790"/>
      <c r="AF531" s="790"/>
      <c r="AG531" s="790"/>
      <c r="AH531" s="790"/>
      <c r="AI531" s="790"/>
      <c r="AJ531" s="790"/>
      <c r="AK531" s="790"/>
      <c r="AL531" s="790"/>
      <c r="AM531" s="790"/>
      <c r="AN531" s="790"/>
      <c r="AO531" s="790"/>
      <c r="AP531" s="790"/>
      <c r="AQ531" s="790"/>
      <c r="AR531" s="790"/>
      <c r="AS531" s="790"/>
      <c r="AT531" s="790"/>
      <c r="AU531" s="790"/>
      <c r="AV531" s="790"/>
      <c r="AW531" s="790"/>
      <c r="AX531" s="790"/>
      <c r="AY531" s="790"/>
      <c r="AZ531" s="790"/>
      <c r="BA531" s="790"/>
      <c r="BB531" s="790"/>
      <c r="BC531" s="790"/>
      <c r="BD531" s="790"/>
      <c r="BE531" s="790"/>
      <c r="BF531" s="790"/>
      <c r="BG531" s="790"/>
      <c r="BH531" s="790"/>
    </row>
    <row r="532" spans="1:60" ht="12.9" customHeight="1" x14ac:dyDescent="0.3">
      <c r="A532" s="790"/>
      <c r="B532" s="790"/>
      <c r="C532" s="806"/>
      <c r="D532" s="807"/>
      <c r="E532" s="769"/>
      <c r="F532" s="769"/>
      <c r="G532" s="769"/>
      <c r="H532" s="790"/>
      <c r="I532" s="790"/>
      <c r="J532" s="790"/>
      <c r="K532" s="790"/>
      <c r="L532" s="790"/>
      <c r="M532" s="790"/>
      <c r="N532" s="790"/>
      <c r="O532" s="790"/>
      <c r="P532" s="790"/>
      <c r="Q532" s="790"/>
      <c r="R532" s="790"/>
      <c r="S532" s="790"/>
      <c r="T532" s="790"/>
      <c r="U532" s="790"/>
      <c r="V532" s="790"/>
      <c r="W532" s="790"/>
      <c r="X532" s="790"/>
      <c r="Y532" s="790"/>
      <c r="Z532" s="790"/>
      <c r="AA532" s="790"/>
      <c r="AB532" s="790"/>
      <c r="AC532" s="790"/>
      <c r="AD532" s="790"/>
      <c r="AE532" s="790"/>
      <c r="AF532" s="790"/>
      <c r="AG532" s="790"/>
      <c r="AH532" s="790"/>
      <c r="AI532" s="790"/>
      <c r="AJ532" s="790"/>
      <c r="AK532" s="790"/>
      <c r="AL532" s="790"/>
      <c r="AM532" s="790"/>
      <c r="AN532" s="790"/>
      <c r="AO532" s="790"/>
      <c r="AP532" s="790"/>
      <c r="AQ532" s="790"/>
      <c r="AR532" s="790"/>
      <c r="AS532" s="790"/>
      <c r="AT532" s="790"/>
      <c r="AU532" s="790"/>
      <c r="AV532" s="790"/>
      <c r="AW532" s="790"/>
      <c r="AX532" s="790"/>
      <c r="AY532" s="790"/>
      <c r="AZ532" s="790"/>
      <c r="BA532" s="790"/>
      <c r="BB532" s="790"/>
      <c r="BC532" s="790"/>
      <c r="BD532" s="790"/>
      <c r="BE532" s="790"/>
      <c r="BF532" s="790"/>
      <c r="BG532" s="790"/>
      <c r="BH532" s="790"/>
    </row>
    <row r="533" spans="1:60" ht="12.9" customHeight="1" x14ac:dyDescent="0.3">
      <c r="A533" s="772"/>
      <c r="B533" s="772" t="s">
        <v>890</v>
      </c>
      <c r="C533" s="754"/>
      <c r="D533" s="755"/>
      <c r="E533" s="543"/>
      <c r="F533" s="543"/>
      <c r="G533" s="543"/>
      <c r="H533" s="790"/>
      <c r="I533" s="790"/>
      <c r="J533" s="790"/>
      <c r="K533" s="790"/>
      <c r="L533" s="790"/>
      <c r="M533" s="790"/>
      <c r="N533" s="790"/>
      <c r="O533" s="790"/>
      <c r="P533" s="790"/>
      <c r="Q533" s="790"/>
      <c r="R533" s="790"/>
      <c r="S533" s="790"/>
      <c r="T533" s="790"/>
      <c r="U533" s="790"/>
      <c r="V533" s="790"/>
      <c r="W533" s="790"/>
      <c r="X533" s="790"/>
      <c r="Y533" s="790"/>
      <c r="Z533" s="790"/>
      <c r="AA533" s="790"/>
      <c r="AB533" s="790"/>
      <c r="AC533" s="790"/>
      <c r="AD533" s="790"/>
      <c r="AE533" s="790"/>
      <c r="AF533" s="790"/>
      <c r="AG533" s="790"/>
      <c r="AH533" s="790"/>
      <c r="AI533" s="790"/>
      <c r="AJ533" s="790"/>
      <c r="AK533" s="790"/>
      <c r="AL533" s="790"/>
      <c r="AM533" s="790"/>
      <c r="AN533" s="790"/>
      <c r="AO533" s="790"/>
      <c r="AP533" s="790"/>
      <c r="AQ533" s="790"/>
      <c r="AR533" s="790"/>
      <c r="AS533" s="790"/>
      <c r="AT533" s="790"/>
      <c r="AU533" s="790"/>
      <c r="AV533" s="790"/>
      <c r="AW533" s="790"/>
      <c r="AX533" s="790"/>
      <c r="AY533" s="790"/>
      <c r="AZ533" s="790"/>
      <c r="BA533" s="790"/>
      <c r="BB533" s="790"/>
      <c r="BC533" s="790"/>
      <c r="BD533" s="790"/>
      <c r="BE533" s="790"/>
      <c r="BF533" s="790"/>
      <c r="BG533" s="790"/>
      <c r="BH533" s="790"/>
    </row>
    <row r="534" spans="1:60" ht="12.9" customHeight="1" x14ac:dyDescent="0.3">
      <c r="A534" s="772"/>
      <c r="B534" s="772"/>
      <c r="C534" s="754" t="s">
        <v>891</v>
      </c>
      <c r="D534" s="755"/>
      <c r="E534" s="543"/>
      <c r="F534" s="543"/>
      <c r="G534" s="543"/>
      <c r="H534" s="790"/>
      <c r="I534" s="790"/>
      <c r="J534" s="790"/>
      <c r="K534" s="790"/>
      <c r="L534" s="790"/>
      <c r="M534" s="790"/>
      <c r="N534" s="790"/>
      <c r="O534" s="790"/>
      <c r="P534" s="790"/>
      <c r="Q534" s="790"/>
      <c r="R534" s="790"/>
      <c r="S534" s="790"/>
      <c r="T534" s="790"/>
      <c r="U534" s="790"/>
      <c r="V534" s="790"/>
      <c r="W534" s="790"/>
      <c r="X534" s="790"/>
      <c r="Y534" s="790"/>
      <c r="Z534" s="790"/>
      <c r="AA534" s="790"/>
      <c r="AB534" s="790"/>
      <c r="AC534" s="790"/>
      <c r="AD534" s="790"/>
      <c r="AE534" s="790"/>
      <c r="AF534" s="790"/>
      <c r="AG534" s="790"/>
      <c r="AH534" s="790"/>
      <c r="AI534" s="790"/>
      <c r="AJ534" s="790"/>
      <c r="AK534" s="790"/>
      <c r="AL534" s="790"/>
      <c r="AM534" s="790"/>
      <c r="AN534" s="790"/>
      <c r="AO534" s="790"/>
      <c r="AP534" s="790"/>
      <c r="AQ534" s="790"/>
      <c r="AR534" s="790"/>
      <c r="AS534" s="790"/>
      <c r="AT534" s="790"/>
      <c r="AU534" s="790"/>
      <c r="AV534" s="790"/>
      <c r="AW534" s="790"/>
      <c r="AX534" s="790"/>
      <c r="AY534" s="790"/>
      <c r="AZ534" s="790"/>
      <c r="BA534" s="790"/>
      <c r="BB534" s="790"/>
      <c r="BC534" s="790"/>
      <c r="BD534" s="790"/>
      <c r="BE534" s="790"/>
      <c r="BF534" s="790"/>
      <c r="BG534" s="790"/>
      <c r="BH534" s="790"/>
    </row>
    <row r="535" spans="1:60" ht="12.9" customHeight="1" x14ac:dyDescent="0.3">
      <c r="A535" s="772"/>
      <c r="B535" s="772"/>
      <c r="C535" s="754"/>
      <c r="D535" s="755"/>
      <c r="E535" s="621" t="str">
        <f xml:space="preserve"> InpS!E$32</f>
        <v>Government spending</v>
      </c>
      <c r="F535" s="621">
        <f xml:space="preserve"> InpS!F$32</f>
        <v>0</v>
      </c>
      <c r="G535" s="621" t="str">
        <f xml:space="preserve"> InpS!G$32</f>
        <v>% GDP</v>
      </c>
      <c r="H535" s="621">
        <f xml:space="preserve"> InpS!H$32</f>
        <v>0</v>
      </c>
      <c r="I535" s="621">
        <f xml:space="preserve"> InpS!I$32</f>
        <v>0</v>
      </c>
      <c r="J535" s="621">
        <f xml:space="preserve"> InpS!J$32</f>
        <v>0</v>
      </c>
      <c r="K535" s="621">
        <f xml:space="preserve"> InpS!K$32</f>
        <v>0</v>
      </c>
      <c r="L535" s="621">
        <f xml:space="preserve"> InpS!L$32</f>
        <v>0.315</v>
      </c>
      <c r="M535" s="621">
        <f xml:space="preserve"> InpS!M$32</f>
        <v>0.312</v>
      </c>
      <c r="N535" s="621">
        <f xml:space="preserve"> InpS!N$32</f>
        <v>0.34399999999999997</v>
      </c>
      <c r="O535" s="621">
        <f xml:space="preserve"> InpS!O$32</f>
        <v>0.34899999999999998</v>
      </c>
      <c r="P535" s="621">
        <f xml:space="preserve"> InpS!P$32</f>
        <v>0.34700000000000003</v>
      </c>
      <c r="Q535" s="621">
        <f xml:space="preserve"> InpS!Q$32</f>
        <v>0.36</v>
      </c>
      <c r="R535" s="621">
        <f xml:space="preserve"> InpS!R$32</f>
        <v>0.36399999999999999</v>
      </c>
      <c r="S535" s="621">
        <f xml:space="preserve"> InpS!S$32</f>
        <v>0</v>
      </c>
      <c r="T535" s="621">
        <f xml:space="preserve"> InpS!T$32</f>
        <v>0</v>
      </c>
      <c r="U535" s="621">
        <f xml:space="preserve"> InpS!U$32</f>
        <v>0</v>
      </c>
      <c r="V535" s="621">
        <f xml:space="preserve"> InpS!V$32</f>
        <v>0</v>
      </c>
      <c r="W535" s="621">
        <f xml:space="preserve"> InpS!W$32</f>
        <v>0</v>
      </c>
      <c r="X535" s="621">
        <f xml:space="preserve"> InpS!X$32</f>
        <v>0</v>
      </c>
      <c r="Y535" s="621">
        <f xml:space="preserve"> InpS!Y$32</f>
        <v>0</v>
      </c>
      <c r="Z535" s="621">
        <f xml:space="preserve"> InpS!Z$32</f>
        <v>0</v>
      </c>
      <c r="AA535" s="621">
        <f xml:space="preserve"> InpS!AA$32</f>
        <v>0</v>
      </c>
      <c r="AB535" s="621">
        <f xml:space="preserve"> InpS!AB$32</f>
        <v>0</v>
      </c>
      <c r="AC535" s="621">
        <f xml:space="preserve"> InpS!AC$32</f>
        <v>0</v>
      </c>
      <c r="AD535" s="621">
        <f xml:space="preserve"> InpS!AD$32</f>
        <v>0</v>
      </c>
      <c r="AE535" s="621">
        <f xml:space="preserve"> InpS!AE$32</f>
        <v>0</v>
      </c>
      <c r="AF535" s="621">
        <f xml:space="preserve"> InpS!AF$32</f>
        <v>0</v>
      </c>
      <c r="AG535" s="621">
        <f xml:space="preserve"> InpS!AG$32</f>
        <v>0</v>
      </c>
      <c r="AH535" s="621">
        <f xml:space="preserve"> InpS!AH$32</f>
        <v>0</v>
      </c>
      <c r="AI535" s="621">
        <f xml:space="preserve"> InpS!AI$32</f>
        <v>0</v>
      </c>
      <c r="AJ535" s="621">
        <f xml:space="preserve"> InpS!AJ$32</f>
        <v>0</v>
      </c>
      <c r="AK535" s="621">
        <f xml:space="preserve"> InpS!AK$32</f>
        <v>0</v>
      </c>
      <c r="AL535" s="621">
        <f xml:space="preserve"> InpS!AL$32</f>
        <v>0</v>
      </c>
      <c r="AM535" s="621">
        <f xml:space="preserve"> InpS!AM$32</f>
        <v>0</v>
      </c>
      <c r="AN535" s="621">
        <f xml:space="preserve"> InpS!AN$32</f>
        <v>0</v>
      </c>
      <c r="AO535" s="621">
        <f xml:space="preserve"> InpS!AO$32</f>
        <v>0</v>
      </c>
      <c r="AP535" s="621">
        <f xml:space="preserve"> InpS!AP$32</f>
        <v>0</v>
      </c>
      <c r="AQ535" s="621">
        <f xml:space="preserve"> InpS!AQ$32</f>
        <v>0</v>
      </c>
      <c r="AR535" s="621">
        <f xml:space="preserve"> InpS!AR$32</f>
        <v>0</v>
      </c>
      <c r="AS535" s="621">
        <f xml:space="preserve"> InpS!AS$32</f>
        <v>0</v>
      </c>
      <c r="AT535" s="621">
        <f xml:space="preserve"> InpS!AT$32</f>
        <v>0</v>
      </c>
      <c r="AU535" s="621">
        <f xml:space="preserve"> InpS!AU$32</f>
        <v>0</v>
      </c>
      <c r="AV535" s="621">
        <f xml:space="preserve"> InpS!AV$32</f>
        <v>0</v>
      </c>
      <c r="AW535" s="621">
        <f xml:space="preserve"> InpS!AW$32</f>
        <v>0</v>
      </c>
      <c r="AX535" s="621">
        <f xml:space="preserve"> InpS!AX$32</f>
        <v>0</v>
      </c>
      <c r="AY535" s="621">
        <f xml:space="preserve"> InpS!AY$32</f>
        <v>0</v>
      </c>
      <c r="AZ535" s="621">
        <f xml:space="preserve"> InpS!AZ$32</f>
        <v>0</v>
      </c>
      <c r="BA535" s="621">
        <f xml:space="preserve"> InpS!BA$32</f>
        <v>0</v>
      </c>
      <c r="BB535" s="621">
        <f xml:space="preserve"> InpS!BB$32</f>
        <v>0</v>
      </c>
      <c r="BC535" s="621">
        <f xml:space="preserve"> InpS!BC$32</f>
        <v>0</v>
      </c>
      <c r="BD535" s="621">
        <f xml:space="preserve"> InpS!BD$32</f>
        <v>0</v>
      </c>
      <c r="BE535" s="621">
        <f xml:space="preserve"> InpS!BE$32</f>
        <v>0</v>
      </c>
      <c r="BF535" s="621">
        <f xml:space="preserve"> InpS!BF$32</f>
        <v>0</v>
      </c>
      <c r="BG535" s="621">
        <f xml:space="preserve"> InpS!BG$32</f>
        <v>0</v>
      </c>
      <c r="BH535" s="621">
        <f xml:space="preserve"> InpS!BH$32</f>
        <v>0</v>
      </c>
    </row>
    <row r="536" spans="1:60" ht="12.9" customHeight="1" x14ac:dyDescent="0.3">
      <c r="A536" s="772"/>
      <c r="B536" s="772"/>
      <c r="C536" s="754"/>
      <c r="D536" s="755"/>
      <c r="E536" s="563" t="str">
        <f xml:space="preserve"> InpC!E$134</f>
        <v>Government Expenditure GDP ratio</v>
      </c>
      <c r="F536" s="757">
        <f xml:space="preserve"> InpC!F$134</f>
        <v>0.35</v>
      </c>
      <c r="G536" s="563" t="str">
        <f xml:space="preserve"> InpC!G$134</f>
        <v>% GDP</v>
      </c>
      <c r="H536" s="790"/>
      <c r="I536" s="790"/>
      <c r="J536" s="790"/>
      <c r="K536" s="790"/>
      <c r="L536" s="790"/>
      <c r="M536" s="790"/>
      <c r="N536" s="790"/>
      <c r="O536" s="790"/>
      <c r="P536" s="790"/>
      <c r="Q536" s="790"/>
      <c r="R536" s="790"/>
      <c r="S536" s="790"/>
      <c r="T536" s="790"/>
      <c r="U536" s="790"/>
      <c r="V536" s="790"/>
      <c r="W536" s="790"/>
      <c r="X536" s="790"/>
      <c r="Y536" s="790"/>
      <c r="Z536" s="790"/>
      <c r="AA536" s="790"/>
      <c r="AB536" s="790"/>
      <c r="AC536" s="790"/>
      <c r="AD536" s="790"/>
      <c r="AE536" s="790"/>
      <c r="AF536" s="790"/>
      <c r="AG536" s="790"/>
      <c r="AH536" s="790"/>
      <c r="AI536" s="790"/>
      <c r="AJ536" s="790"/>
      <c r="AK536" s="790"/>
      <c r="AL536" s="790"/>
      <c r="AM536" s="790"/>
      <c r="AN536" s="790"/>
      <c r="AO536" s="790"/>
      <c r="AP536" s="790"/>
      <c r="AQ536" s="790"/>
      <c r="AR536" s="790"/>
      <c r="AS536" s="790"/>
      <c r="AT536" s="790"/>
      <c r="AU536" s="790"/>
      <c r="AV536" s="790"/>
      <c r="AW536" s="790"/>
      <c r="AX536" s="790"/>
      <c r="AY536" s="790"/>
      <c r="AZ536" s="790"/>
      <c r="BA536" s="790"/>
      <c r="BB536" s="790"/>
      <c r="BC536" s="790"/>
      <c r="BD536" s="790"/>
      <c r="BE536" s="790"/>
      <c r="BF536" s="790"/>
      <c r="BG536" s="790"/>
      <c r="BH536" s="790"/>
    </row>
    <row r="537" spans="1:60" ht="12.9" customHeight="1" x14ac:dyDescent="0.3">
      <c r="A537" s="814"/>
      <c r="B537" s="814"/>
      <c r="C537" s="762"/>
      <c r="D537" s="763"/>
      <c r="E537" s="520" t="str">
        <f xml:space="preserve"> InpC!E$81</f>
        <v>Current Year</v>
      </c>
      <c r="F537" s="666">
        <f xml:space="preserve"> InpC!F$81</f>
        <v>2020</v>
      </c>
      <c r="G537" s="520" t="str">
        <f xml:space="preserve"> InpC!G$81</f>
        <v>year</v>
      </c>
      <c r="H537" s="790"/>
      <c r="I537" s="790"/>
      <c r="J537" s="790"/>
      <c r="K537" s="790"/>
      <c r="L537" s="790"/>
      <c r="M537" s="790"/>
      <c r="N537" s="790"/>
      <c r="O537" s="790"/>
      <c r="P537" s="790"/>
      <c r="Q537" s="790"/>
      <c r="R537" s="790"/>
      <c r="S537" s="790"/>
      <c r="T537" s="790"/>
      <c r="U537" s="790"/>
      <c r="V537" s="790"/>
      <c r="W537" s="790"/>
      <c r="X537" s="790"/>
      <c r="Y537" s="790"/>
      <c r="Z537" s="790"/>
      <c r="AA537" s="790"/>
      <c r="AB537" s="790"/>
      <c r="AC537" s="790"/>
      <c r="AD537" s="790"/>
      <c r="AE537" s="790"/>
      <c r="AF537" s="790"/>
      <c r="AG537" s="790"/>
      <c r="AH537" s="790"/>
      <c r="AI537" s="790"/>
      <c r="AJ537" s="790"/>
      <c r="AK537" s="790"/>
      <c r="AL537" s="790"/>
      <c r="AM537" s="790"/>
      <c r="AN537" s="790"/>
      <c r="AO537" s="790"/>
      <c r="AP537" s="790"/>
      <c r="AQ537" s="790"/>
      <c r="AR537" s="790"/>
      <c r="AS537" s="790"/>
      <c r="AT537" s="790"/>
      <c r="AU537" s="790"/>
      <c r="AV537" s="790"/>
      <c r="AW537" s="790"/>
      <c r="AX537" s="790"/>
      <c r="AY537" s="790"/>
      <c r="AZ537" s="790"/>
      <c r="BA537" s="790"/>
      <c r="BB537" s="790"/>
      <c r="BC537" s="790"/>
      <c r="BD537" s="790"/>
      <c r="BE537" s="790"/>
      <c r="BF537" s="790"/>
      <c r="BG537" s="790"/>
      <c r="BH537" s="790"/>
    </row>
    <row r="538" spans="1:60" ht="12.9" customHeight="1" x14ac:dyDescent="0.3">
      <c r="A538" s="772"/>
      <c r="B538" s="772"/>
      <c r="C538" s="754"/>
      <c r="D538" s="755"/>
      <c r="E538" s="666" t="str">
        <f xml:space="preserve"> 'Time&amp;Esc'!E$14</f>
        <v>Calendar year</v>
      </c>
      <c r="F538" s="666">
        <f xml:space="preserve"> 'Time&amp;Esc'!F$14</f>
        <v>0</v>
      </c>
      <c r="G538" s="666" t="str">
        <f xml:space="preserve"> 'Time&amp;Esc'!G$14</f>
        <v>year</v>
      </c>
      <c r="H538" s="666">
        <f xml:space="preserve"> 'Time&amp;Esc'!H$14</f>
        <v>0</v>
      </c>
      <c r="I538" s="666">
        <f xml:space="preserve"> 'Time&amp;Esc'!I$14</f>
        <v>0</v>
      </c>
      <c r="J538" s="666">
        <f xml:space="preserve"> 'Time&amp;Esc'!J$14</f>
        <v>0</v>
      </c>
      <c r="K538" s="666">
        <f xml:space="preserve"> 'Time&amp;Esc'!K$14</f>
        <v>2017</v>
      </c>
      <c r="L538" s="666">
        <f xml:space="preserve"> 'Time&amp;Esc'!L$14</f>
        <v>2018</v>
      </c>
      <c r="M538" s="666">
        <f xml:space="preserve"> 'Time&amp;Esc'!M$14</f>
        <v>2019</v>
      </c>
      <c r="N538" s="666">
        <f xml:space="preserve"> 'Time&amp;Esc'!N$14</f>
        <v>2020</v>
      </c>
      <c r="O538" s="666">
        <f xml:space="preserve"> 'Time&amp;Esc'!O$14</f>
        <v>2021</v>
      </c>
      <c r="P538" s="666">
        <f xml:space="preserve"> 'Time&amp;Esc'!P$14</f>
        <v>2022</v>
      </c>
      <c r="Q538" s="666">
        <f xml:space="preserve"> 'Time&amp;Esc'!Q$14</f>
        <v>2023</v>
      </c>
      <c r="R538" s="666">
        <f xml:space="preserve"> 'Time&amp;Esc'!R$14</f>
        <v>2024</v>
      </c>
      <c r="S538" s="666">
        <f xml:space="preserve"> 'Time&amp;Esc'!S$14</f>
        <v>2025</v>
      </c>
      <c r="T538" s="666">
        <f xml:space="preserve"> 'Time&amp;Esc'!T$14</f>
        <v>2026</v>
      </c>
      <c r="U538" s="666">
        <f xml:space="preserve"> 'Time&amp;Esc'!U$14</f>
        <v>2027</v>
      </c>
      <c r="V538" s="666">
        <f xml:space="preserve"> 'Time&amp;Esc'!V$14</f>
        <v>2028</v>
      </c>
      <c r="W538" s="666">
        <f xml:space="preserve"> 'Time&amp;Esc'!W$14</f>
        <v>2029</v>
      </c>
      <c r="X538" s="666">
        <f xml:space="preserve"> 'Time&amp;Esc'!X$14</f>
        <v>2030</v>
      </c>
      <c r="Y538" s="666">
        <f xml:space="preserve"> 'Time&amp;Esc'!Y$14</f>
        <v>2031</v>
      </c>
      <c r="Z538" s="666">
        <f xml:space="preserve"> 'Time&amp;Esc'!Z$14</f>
        <v>2032</v>
      </c>
      <c r="AA538" s="666">
        <f xml:space="preserve"> 'Time&amp;Esc'!AA$14</f>
        <v>2033</v>
      </c>
      <c r="AB538" s="666">
        <f xml:space="preserve"> 'Time&amp;Esc'!AB$14</f>
        <v>2034</v>
      </c>
      <c r="AC538" s="666">
        <f xml:space="preserve"> 'Time&amp;Esc'!AC$14</f>
        <v>2035</v>
      </c>
      <c r="AD538" s="666">
        <f xml:space="preserve"> 'Time&amp;Esc'!AD$14</f>
        <v>2036</v>
      </c>
      <c r="AE538" s="666">
        <f xml:space="preserve"> 'Time&amp;Esc'!AE$14</f>
        <v>2037</v>
      </c>
      <c r="AF538" s="666">
        <f xml:space="preserve"> 'Time&amp;Esc'!AF$14</f>
        <v>2038</v>
      </c>
      <c r="AG538" s="666">
        <f xml:space="preserve"> 'Time&amp;Esc'!AG$14</f>
        <v>2039</v>
      </c>
      <c r="AH538" s="666">
        <f xml:space="preserve"> 'Time&amp;Esc'!AH$14</f>
        <v>2040</v>
      </c>
      <c r="AI538" s="666">
        <f xml:space="preserve"> 'Time&amp;Esc'!AI$14</f>
        <v>2041</v>
      </c>
      <c r="AJ538" s="666">
        <f xml:space="preserve"> 'Time&amp;Esc'!AJ$14</f>
        <v>2042</v>
      </c>
      <c r="AK538" s="666">
        <f xml:space="preserve"> 'Time&amp;Esc'!AK$14</f>
        <v>2043</v>
      </c>
      <c r="AL538" s="666">
        <f xml:space="preserve"> 'Time&amp;Esc'!AL$14</f>
        <v>2044</v>
      </c>
      <c r="AM538" s="666">
        <f xml:space="preserve"> 'Time&amp;Esc'!AM$14</f>
        <v>2045</v>
      </c>
      <c r="AN538" s="666">
        <f xml:space="preserve"> 'Time&amp;Esc'!AN$14</f>
        <v>2046</v>
      </c>
      <c r="AO538" s="666">
        <f xml:space="preserve"> 'Time&amp;Esc'!AO$14</f>
        <v>2047</v>
      </c>
      <c r="AP538" s="666">
        <f xml:space="preserve"> 'Time&amp;Esc'!AP$14</f>
        <v>2048</v>
      </c>
      <c r="AQ538" s="666">
        <f xml:space="preserve"> 'Time&amp;Esc'!AQ$14</f>
        <v>2049</v>
      </c>
      <c r="AR538" s="666">
        <f xml:space="preserve"> 'Time&amp;Esc'!AR$14</f>
        <v>2050</v>
      </c>
      <c r="AS538" s="666">
        <f xml:space="preserve"> 'Time&amp;Esc'!AS$14</f>
        <v>2051</v>
      </c>
      <c r="AT538" s="666">
        <f xml:space="preserve"> 'Time&amp;Esc'!AT$14</f>
        <v>2052</v>
      </c>
      <c r="AU538" s="666">
        <f xml:space="preserve"> 'Time&amp;Esc'!AU$14</f>
        <v>2053</v>
      </c>
      <c r="AV538" s="666">
        <f xml:space="preserve"> 'Time&amp;Esc'!AV$14</f>
        <v>2054</v>
      </c>
      <c r="AW538" s="666">
        <f xml:space="preserve"> 'Time&amp;Esc'!AW$14</f>
        <v>2055</v>
      </c>
      <c r="AX538" s="666">
        <f xml:space="preserve"> 'Time&amp;Esc'!AX$14</f>
        <v>2056</v>
      </c>
      <c r="AY538" s="666">
        <f xml:space="preserve"> 'Time&amp;Esc'!AY$14</f>
        <v>2057</v>
      </c>
      <c r="AZ538" s="666">
        <f xml:space="preserve"> 'Time&amp;Esc'!AZ$14</f>
        <v>2058</v>
      </c>
      <c r="BA538" s="666">
        <f xml:space="preserve"> 'Time&amp;Esc'!BA$14</f>
        <v>2059</v>
      </c>
      <c r="BB538" s="666">
        <f xml:space="preserve"> 'Time&amp;Esc'!BB$14</f>
        <v>2060</v>
      </c>
      <c r="BC538" s="666">
        <f xml:space="preserve"> 'Time&amp;Esc'!BC$14</f>
        <v>2061</v>
      </c>
      <c r="BD538" s="666">
        <f xml:space="preserve"> 'Time&amp;Esc'!BD$14</f>
        <v>2062</v>
      </c>
      <c r="BE538" s="666">
        <f xml:space="preserve"> 'Time&amp;Esc'!BE$14</f>
        <v>2063</v>
      </c>
      <c r="BF538" s="666">
        <f xml:space="preserve"> 'Time&amp;Esc'!BF$14</f>
        <v>2064</v>
      </c>
      <c r="BG538" s="666">
        <f xml:space="preserve"> 'Time&amp;Esc'!BG$14</f>
        <v>2065</v>
      </c>
      <c r="BH538" s="666">
        <f xml:space="preserve"> 'Time&amp;Esc'!BH$14</f>
        <v>2066</v>
      </c>
    </row>
    <row r="539" spans="1:60" ht="12.9" customHeight="1" x14ac:dyDescent="0.3">
      <c r="A539" s="772"/>
      <c r="B539" s="772"/>
      <c r="C539" s="754"/>
      <c r="D539" s="755"/>
      <c r="E539" s="667" t="s">
        <v>892</v>
      </c>
      <c r="F539" s="667"/>
      <c r="G539" s="667" t="s">
        <v>296</v>
      </c>
      <c r="H539" s="790"/>
      <c r="I539" s="790"/>
      <c r="J539" s="790"/>
      <c r="K539" s="521">
        <f t="shared" ref="K539:AP539" si="162">IF(K538&gt;=$F$537,IF(K535=0,$F$536,K535),0)</f>
        <v>0</v>
      </c>
      <c r="L539" s="521">
        <f t="shared" si="162"/>
        <v>0</v>
      </c>
      <c r="M539" s="521">
        <f t="shared" si="162"/>
        <v>0</v>
      </c>
      <c r="N539" s="521">
        <f t="shared" si="162"/>
        <v>0.34399999999999997</v>
      </c>
      <c r="O539" s="521">
        <f t="shared" si="162"/>
        <v>0.34899999999999998</v>
      </c>
      <c r="P539" s="521">
        <f t="shared" si="162"/>
        <v>0.34700000000000003</v>
      </c>
      <c r="Q539" s="521">
        <f t="shared" si="162"/>
        <v>0.36</v>
      </c>
      <c r="R539" s="521">
        <f t="shared" si="162"/>
        <v>0.36399999999999999</v>
      </c>
      <c r="S539" s="521">
        <f t="shared" si="162"/>
        <v>0.35</v>
      </c>
      <c r="T539" s="521">
        <f t="shared" si="162"/>
        <v>0.35</v>
      </c>
      <c r="U539" s="521">
        <f t="shared" si="162"/>
        <v>0.35</v>
      </c>
      <c r="V539" s="521">
        <f t="shared" si="162"/>
        <v>0.35</v>
      </c>
      <c r="W539" s="521">
        <f t="shared" si="162"/>
        <v>0.35</v>
      </c>
      <c r="X539" s="521">
        <f t="shared" si="162"/>
        <v>0.35</v>
      </c>
      <c r="Y539" s="521">
        <f t="shared" si="162"/>
        <v>0.35</v>
      </c>
      <c r="Z539" s="521">
        <f t="shared" si="162"/>
        <v>0.35</v>
      </c>
      <c r="AA539" s="521">
        <f t="shared" si="162"/>
        <v>0.35</v>
      </c>
      <c r="AB539" s="521">
        <f t="shared" si="162"/>
        <v>0.35</v>
      </c>
      <c r="AC539" s="521">
        <f t="shared" si="162"/>
        <v>0.35</v>
      </c>
      <c r="AD539" s="521">
        <f t="shared" si="162"/>
        <v>0.35</v>
      </c>
      <c r="AE539" s="521">
        <f t="shared" si="162"/>
        <v>0.35</v>
      </c>
      <c r="AF539" s="521">
        <f t="shared" si="162"/>
        <v>0.35</v>
      </c>
      <c r="AG539" s="521">
        <f t="shared" si="162"/>
        <v>0.35</v>
      </c>
      <c r="AH539" s="521">
        <f t="shared" si="162"/>
        <v>0.35</v>
      </c>
      <c r="AI539" s="521">
        <f t="shared" si="162"/>
        <v>0.35</v>
      </c>
      <c r="AJ539" s="521">
        <f t="shared" si="162"/>
        <v>0.35</v>
      </c>
      <c r="AK539" s="521">
        <f t="shared" si="162"/>
        <v>0.35</v>
      </c>
      <c r="AL539" s="521">
        <f t="shared" si="162"/>
        <v>0.35</v>
      </c>
      <c r="AM539" s="521">
        <f t="shared" si="162"/>
        <v>0.35</v>
      </c>
      <c r="AN539" s="521">
        <f t="shared" si="162"/>
        <v>0.35</v>
      </c>
      <c r="AO539" s="521">
        <f t="shared" si="162"/>
        <v>0.35</v>
      </c>
      <c r="AP539" s="521">
        <f t="shared" si="162"/>
        <v>0.35</v>
      </c>
      <c r="AQ539" s="521">
        <f t="shared" ref="AQ539:BH539" si="163">IF(AQ538&gt;=$F$537,IF(AQ535=0,$F$536,AQ535),0)</f>
        <v>0.35</v>
      </c>
      <c r="AR539" s="521">
        <f t="shared" si="163"/>
        <v>0.35</v>
      </c>
      <c r="AS539" s="521">
        <f t="shared" si="163"/>
        <v>0.35</v>
      </c>
      <c r="AT539" s="521">
        <f t="shared" si="163"/>
        <v>0.35</v>
      </c>
      <c r="AU539" s="521">
        <f t="shared" si="163"/>
        <v>0.35</v>
      </c>
      <c r="AV539" s="521">
        <f t="shared" si="163"/>
        <v>0.35</v>
      </c>
      <c r="AW539" s="521">
        <f t="shared" si="163"/>
        <v>0.35</v>
      </c>
      <c r="AX539" s="521">
        <f t="shared" si="163"/>
        <v>0.35</v>
      </c>
      <c r="AY539" s="521">
        <f t="shared" si="163"/>
        <v>0.35</v>
      </c>
      <c r="AZ539" s="521">
        <f t="shared" si="163"/>
        <v>0.35</v>
      </c>
      <c r="BA539" s="521">
        <f t="shared" si="163"/>
        <v>0.35</v>
      </c>
      <c r="BB539" s="521">
        <f t="shared" si="163"/>
        <v>0.35</v>
      </c>
      <c r="BC539" s="521">
        <f t="shared" si="163"/>
        <v>0.35</v>
      </c>
      <c r="BD539" s="521">
        <f t="shared" si="163"/>
        <v>0.35</v>
      </c>
      <c r="BE539" s="521">
        <f t="shared" si="163"/>
        <v>0.35</v>
      </c>
      <c r="BF539" s="521">
        <f t="shared" si="163"/>
        <v>0.35</v>
      </c>
      <c r="BG539" s="521">
        <f t="shared" si="163"/>
        <v>0.35</v>
      </c>
      <c r="BH539" s="521">
        <f t="shared" si="163"/>
        <v>0.35</v>
      </c>
    </row>
    <row r="540" spans="1:60" ht="12.9" customHeight="1" x14ac:dyDescent="0.3">
      <c r="A540" s="772"/>
      <c r="B540" s="772"/>
      <c r="C540" s="754"/>
      <c r="D540" s="755"/>
      <c r="E540" s="666"/>
      <c r="F540" s="666"/>
      <c r="G540" s="666"/>
      <c r="H540" s="790"/>
      <c r="I540" s="790"/>
      <c r="J540" s="790"/>
      <c r="K540" s="790"/>
      <c r="L540" s="790"/>
      <c r="M540" s="790"/>
      <c r="N540" s="790"/>
      <c r="O540" s="790"/>
      <c r="P540" s="790"/>
      <c r="Q540" s="790"/>
      <c r="R540" s="790"/>
      <c r="S540" s="790"/>
      <c r="T540" s="790"/>
      <c r="U540" s="790"/>
      <c r="V540" s="790"/>
      <c r="W540" s="790"/>
      <c r="X540" s="790"/>
      <c r="Y540" s="790"/>
      <c r="Z540" s="790"/>
      <c r="AA540" s="790"/>
      <c r="AB540" s="790"/>
      <c r="AC540" s="790"/>
      <c r="AD540" s="790"/>
      <c r="AE540" s="790"/>
      <c r="AF540" s="790"/>
      <c r="AG540" s="790"/>
      <c r="AH540" s="790"/>
      <c r="AI540" s="790"/>
      <c r="AJ540" s="790"/>
      <c r="AK540" s="790"/>
      <c r="AL540" s="790"/>
      <c r="AM540" s="790"/>
      <c r="AN540" s="790"/>
      <c r="AO540" s="790"/>
      <c r="AP540" s="790"/>
      <c r="AQ540" s="790"/>
      <c r="AR540" s="790"/>
      <c r="AS540" s="790"/>
      <c r="AT540" s="790"/>
      <c r="AU540" s="790"/>
      <c r="AV540" s="790"/>
      <c r="AW540" s="790"/>
      <c r="AX540" s="790"/>
      <c r="AY540" s="790"/>
      <c r="AZ540" s="790"/>
      <c r="BA540" s="790"/>
      <c r="BB540" s="790"/>
      <c r="BC540" s="790"/>
      <c r="BD540" s="790"/>
      <c r="BE540" s="790"/>
      <c r="BF540" s="790"/>
      <c r="BG540" s="790"/>
      <c r="BH540" s="790"/>
    </row>
    <row r="541" spans="1:60" ht="12.9" customHeight="1" x14ac:dyDescent="0.3">
      <c r="A541" s="772"/>
      <c r="B541" s="772"/>
      <c r="C541" s="754" t="s">
        <v>893</v>
      </c>
      <c r="D541" s="755"/>
      <c r="E541" s="666"/>
      <c r="F541" s="666"/>
      <c r="G541" s="666"/>
      <c r="H541" s="790"/>
      <c r="I541" s="790"/>
      <c r="J541" s="790"/>
      <c r="K541" s="790"/>
      <c r="L541" s="790"/>
      <c r="M541" s="790"/>
      <c r="N541" s="790"/>
      <c r="O541" s="790"/>
      <c r="P541" s="790"/>
      <c r="Q541" s="790"/>
      <c r="R541" s="790"/>
      <c r="S541" s="790"/>
      <c r="T541" s="790"/>
      <c r="U541" s="790"/>
      <c r="V541" s="790"/>
      <c r="W541" s="790"/>
      <c r="X541" s="790"/>
      <c r="Y541" s="790"/>
      <c r="Z541" s="790"/>
      <c r="AA541" s="790"/>
      <c r="AB541" s="790"/>
      <c r="AC541" s="790"/>
      <c r="AD541" s="790"/>
      <c r="AE541" s="790"/>
      <c r="AF541" s="790"/>
      <c r="AG541" s="790"/>
      <c r="AH541" s="790"/>
      <c r="AI541" s="790"/>
      <c r="AJ541" s="790"/>
      <c r="AK541" s="790"/>
      <c r="AL541" s="790"/>
      <c r="AM541" s="790"/>
      <c r="AN541" s="790"/>
      <c r="AO541" s="790"/>
      <c r="AP541" s="790"/>
      <c r="AQ541" s="790"/>
      <c r="AR541" s="790"/>
      <c r="AS541" s="790"/>
      <c r="AT541" s="790"/>
      <c r="AU541" s="790"/>
      <c r="AV541" s="790"/>
      <c r="AW541" s="790"/>
      <c r="AX541" s="790"/>
      <c r="AY541" s="790"/>
      <c r="AZ541" s="790"/>
      <c r="BA541" s="790"/>
      <c r="BB541" s="790"/>
      <c r="BC541" s="790"/>
      <c r="BD541" s="790"/>
      <c r="BE541" s="790"/>
      <c r="BF541" s="790"/>
      <c r="BG541" s="790"/>
      <c r="BH541" s="790"/>
    </row>
    <row r="542" spans="1:60" ht="12.9" customHeight="1" x14ac:dyDescent="0.3">
      <c r="A542" s="772"/>
      <c r="B542" s="772"/>
      <c r="C542" s="754"/>
      <c r="D542" s="755"/>
      <c r="E542" s="543" t="str">
        <f xml:space="preserve"> InpS!E$33</f>
        <v>Nominal GDP</v>
      </c>
      <c r="F542" s="543">
        <f xml:space="preserve"> InpS!F$33</f>
        <v>0</v>
      </c>
      <c r="G542" s="543" t="str">
        <f xml:space="preserve"> InpS!G$33</f>
        <v>$ bln</v>
      </c>
      <c r="H542" s="543">
        <f xml:space="preserve"> InpS!H$33</f>
        <v>0</v>
      </c>
      <c r="I542" s="543">
        <f xml:space="preserve"> InpS!I$33</f>
        <v>0</v>
      </c>
      <c r="J542" s="543">
        <f xml:space="preserve"> InpS!J$33</f>
        <v>0</v>
      </c>
      <c r="K542" s="543">
        <f xml:space="preserve"> InpS!K$33</f>
        <v>0</v>
      </c>
      <c r="L542" s="543">
        <f xml:space="preserve"> InpS!L$33</f>
        <v>56.4</v>
      </c>
      <c r="M542" s="543">
        <f xml:space="preserve"> InpS!M$33</f>
        <v>58.6</v>
      </c>
      <c r="N542" s="543">
        <f xml:space="preserve"> InpS!N$33</f>
        <v>60.5</v>
      </c>
      <c r="O542" s="543">
        <f xml:space="preserve"> InpS!O$33</f>
        <v>63.1</v>
      </c>
      <c r="P542" s="543">
        <f xml:space="preserve"> InpS!P$33</f>
        <v>66.099999999999994</v>
      </c>
      <c r="Q542" s="543">
        <f xml:space="preserve"> InpS!Q$33</f>
        <v>69.599999999999994</v>
      </c>
      <c r="R542" s="543">
        <f xml:space="preserve"> InpS!R$33</f>
        <v>73</v>
      </c>
      <c r="S542" s="543">
        <f xml:space="preserve"> InpS!S$33</f>
        <v>0</v>
      </c>
      <c r="T542" s="543">
        <f xml:space="preserve"> InpS!T$33</f>
        <v>0</v>
      </c>
      <c r="U542" s="543">
        <f xml:space="preserve"> InpS!U$33</f>
        <v>0</v>
      </c>
      <c r="V542" s="543">
        <f xml:space="preserve"> InpS!V$33</f>
        <v>0</v>
      </c>
      <c r="W542" s="543">
        <f xml:space="preserve"> InpS!W$33</f>
        <v>0</v>
      </c>
      <c r="X542" s="543">
        <f xml:space="preserve"> InpS!X$33</f>
        <v>0</v>
      </c>
      <c r="Y542" s="543">
        <f xml:space="preserve"> InpS!Y$33</f>
        <v>0</v>
      </c>
      <c r="Z542" s="543">
        <f xml:space="preserve"> InpS!Z$33</f>
        <v>0</v>
      </c>
      <c r="AA542" s="543">
        <f xml:space="preserve"> InpS!AA$33</f>
        <v>0</v>
      </c>
      <c r="AB542" s="543">
        <f xml:space="preserve"> InpS!AB$33</f>
        <v>0</v>
      </c>
      <c r="AC542" s="543">
        <f xml:space="preserve"> InpS!AC$33</f>
        <v>0</v>
      </c>
      <c r="AD542" s="543">
        <f xml:space="preserve"> InpS!AD$33</f>
        <v>0</v>
      </c>
      <c r="AE542" s="543">
        <f xml:space="preserve"> InpS!AE$33</f>
        <v>0</v>
      </c>
      <c r="AF542" s="543">
        <f xml:space="preserve"> InpS!AF$33</f>
        <v>0</v>
      </c>
      <c r="AG542" s="543">
        <f xml:space="preserve"> InpS!AG$33</f>
        <v>0</v>
      </c>
      <c r="AH542" s="543">
        <f xml:space="preserve"> InpS!AH$33</f>
        <v>0</v>
      </c>
      <c r="AI542" s="543">
        <f xml:space="preserve"> InpS!AI$33</f>
        <v>0</v>
      </c>
      <c r="AJ542" s="543">
        <f xml:space="preserve"> InpS!AJ$33</f>
        <v>0</v>
      </c>
      <c r="AK542" s="543">
        <f xml:space="preserve"> InpS!AK$33</f>
        <v>0</v>
      </c>
      <c r="AL542" s="543">
        <f xml:space="preserve"> InpS!AL$33</f>
        <v>0</v>
      </c>
      <c r="AM542" s="543">
        <f xml:space="preserve"> InpS!AM$33</f>
        <v>0</v>
      </c>
      <c r="AN542" s="543">
        <f xml:space="preserve"> InpS!AN$33</f>
        <v>0</v>
      </c>
      <c r="AO542" s="543">
        <f xml:space="preserve"> InpS!AO$33</f>
        <v>0</v>
      </c>
      <c r="AP542" s="543">
        <f xml:space="preserve"> InpS!AP$33</f>
        <v>0</v>
      </c>
      <c r="AQ542" s="543">
        <f xml:space="preserve"> InpS!AQ$33</f>
        <v>0</v>
      </c>
      <c r="AR542" s="543">
        <f xml:space="preserve"> InpS!AR$33</f>
        <v>0</v>
      </c>
      <c r="AS542" s="543">
        <f xml:space="preserve"> InpS!AS$33</f>
        <v>0</v>
      </c>
      <c r="AT542" s="543">
        <f xml:space="preserve"> InpS!AT$33</f>
        <v>0</v>
      </c>
      <c r="AU542" s="543">
        <f xml:space="preserve"> InpS!AU$33</f>
        <v>0</v>
      </c>
      <c r="AV542" s="543">
        <f xml:space="preserve"> InpS!AV$33</f>
        <v>0</v>
      </c>
      <c r="AW542" s="543">
        <f xml:space="preserve"> InpS!AW$33</f>
        <v>0</v>
      </c>
      <c r="AX542" s="543">
        <f xml:space="preserve"> InpS!AX$33</f>
        <v>0</v>
      </c>
      <c r="AY542" s="543">
        <f xml:space="preserve"> InpS!AY$33</f>
        <v>0</v>
      </c>
      <c r="AZ542" s="543">
        <f xml:space="preserve"> InpS!AZ$33</f>
        <v>0</v>
      </c>
      <c r="BA542" s="543">
        <f xml:space="preserve"> InpS!BA$33</f>
        <v>0</v>
      </c>
      <c r="BB542" s="543">
        <f xml:space="preserve"> InpS!BB$33</f>
        <v>0</v>
      </c>
      <c r="BC542" s="543">
        <f xml:space="preserve"> InpS!BC$33</f>
        <v>0</v>
      </c>
      <c r="BD542" s="543">
        <f xml:space="preserve"> InpS!BD$33</f>
        <v>0</v>
      </c>
      <c r="BE542" s="543">
        <f xml:space="preserve"> InpS!BE$33</f>
        <v>0</v>
      </c>
      <c r="BF542" s="543">
        <f xml:space="preserve"> InpS!BF$33</f>
        <v>0</v>
      </c>
      <c r="BG542" s="543">
        <f xml:space="preserve"> InpS!BG$33</f>
        <v>0</v>
      </c>
      <c r="BH542" s="543">
        <f xml:space="preserve"> InpS!BH$33</f>
        <v>0</v>
      </c>
    </row>
    <row r="543" spans="1:60" ht="12.9" customHeight="1" x14ac:dyDescent="0.3">
      <c r="A543" s="772"/>
      <c r="B543" s="772"/>
      <c r="C543" s="754"/>
      <c r="D543" s="755"/>
      <c r="E543" s="563" t="str">
        <f xml:space="preserve"> InpC!E$135</f>
        <v>GDP Growth Average</v>
      </c>
      <c r="F543" s="757">
        <f xml:space="preserve"> InpC!F$135</f>
        <v>0.04</v>
      </c>
      <c r="G543" s="563">
        <f xml:space="preserve"> InpC!G$135</f>
        <v>0</v>
      </c>
      <c r="H543" s="790"/>
      <c r="I543" s="790"/>
      <c r="J543" s="790"/>
      <c r="K543" s="790"/>
      <c r="L543" s="790"/>
      <c r="M543" s="790"/>
      <c r="N543" s="790"/>
      <c r="O543" s="790"/>
      <c r="P543" s="790"/>
      <c r="Q543" s="790"/>
      <c r="R543" s="790"/>
      <c r="S543" s="790"/>
      <c r="T543" s="790"/>
      <c r="U543" s="790"/>
      <c r="V543" s="790"/>
      <c r="W543" s="790"/>
      <c r="X543" s="790"/>
      <c r="Y543" s="790"/>
      <c r="Z543" s="790"/>
      <c r="AA543" s="790"/>
      <c r="AB543" s="790"/>
      <c r="AC543" s="790"/>
      <c r="AD543" s="790"/>
      <c r="AE543" s="790"/>
      <c r="AF543" s="790"/>
      <c r="AG543" s="790"/>
      <c r="AH543" s="790"/>
      <c r="AI543" s="790"/>
      <c r="AJ543" s="790"/>
      <c r="AK543" s="790"/>
      <c r="AL543" s="790"/>
      <c r="AM543" s="790"/>
      <c r="AN543" s="790"/>
      <c r="AO543" s="790"/>
      <c r="AP543" s="790"/>
      <c r="AQ543" s="790"/>
      <c r="AR543" s="790"/>
      <c r="AS543" s="790"/>
      <c r="AT543" s="790"/>
      <c r="AU543" s="790"/>
      <c r="AV543" s="790"/>
      <c r="AW543" s="790"/>
      <c r="AX543" s="790"/>
      <c r="AY543" s="790"/>
      <c r="AZ543" s="790"/>
      <c r="BA543" s="790"/>
      <c r="BB543" s="790"/>
      <c r="BC543" s="790"/>
      <c r="BD543" s="790"/>
      <c r="BE543" s="790"/>
      <c r="BF543" s="790"/>
      <c r="BG543" s="790"/>
      <c r="BH543" s="790"/>
    </row>
    <row r="544" spans="1:60" ht="12.9" customHeight="1" x14ac:dyDescent="0.3">
      <c r="A544" s="814"/>
      <c r="B544" s="814"/>
      <c r="C544" s="762"/>
      <c r="D544" s="763"/>
      <c r="E544" s="520" t="str">
        <f xml:space="preserve"> InpC!E$81</f>
        <v>Current Year</v>
      </c>
      <c r="F544" s="666">
        <f xml:space="preserve"> InpC!F$81</f>
        <v>2020</v>
      </c>
      <c r="G544" s="520" t="str">
        <f xml:space="preserve"> InpC!G$81</f>
        <v>year</v>
      </c>
      <c r="H544" s="790"/>
      <c r="I544" s="790"/>
      <c r="J544" s="790"/>
      <c r="K544" s="790"/>
      <c r="L544" s="790"/>
      <c r="M544" s="790"/>
      <c r="N544" s="790"/>
      <c r="O544" s="790"/>
      <c r="P544" s="790"/>
      <c r="Q544" s="790"/>
      <c r="R544" s="790"/>
      <c r="S544" s="790"/>
      <c r="T544" s="790"/>
      <c r="U544" s="790"/>
      <c r="V544" s="790"/>
      <c r="W544" s="790"/>
      <c r="X544" s="790"/>
      <c r="Y544" s="790"/>
      <c r="Z544" s="790"/>
      <c r="AA544" s="790"/>
      <c r="AB544" s="790"/>
      <c r="AC544" s="790"/>
      <c r="AD544" s="790"/>
      <c r="AE544" s="790"/>
      <c r="AF544" s="790"/>
      <c r="AG544" s="790"/>
      <c r="AH544" s="790"/>
      <c r="AI544" s="790"/>
      <c r="AJ544" s="790"/>
      <c r="AK544" s="790"/>
      <c r="AL544" s="790"/>
      <c r="AM544" s="790"/>
      <c r="AN544" s="790"/>
      <c r="AO544" s="790"/>
      <c r="AP544" s="790"/>
      <c r="AQ544" s="790"/>
      <c r="AR544" s="790"/>
      <c r="AS544" s="790"/>
      <c r="AT544" s="790"/>
      <c r="AU544" s="790"/>
      <c r="AV544" s="790"/>
      <c r="AW544" s="790"/>
      <c r="AX544" s="790"/>
      <c r="AY544" s="790"/>
      <c r="AZ544" s="790"/>
      <c r="BA544" s="790"/>
      <c r="BB544" s="790"/>
      <c r="BC544" s="790"/>
      <c r="BD544" s="790"/>
      <c r="BE544" s="790"/>
      <c r="BF544" s="790"/>
      <c r="BG544" s="790"/>
      <c r="BH544" s="790"/>
    </row>
    <row r="545" spans="1:60" ht="12.9" customHeight="1" x14ac:dyDescent="0.3">
      <c r="A545" s="772"/>
      <c r="B545" s="772"/>
      <c r="C545" s="754"/>
      <c r="D545" s="755"/>
      <c r="E545" s="666" t="str">
        <f xml:space="preserve"> 'Time&amp;Esc'!E$14</f>
        <v>Calendar year</v>
      </c>
      <c r="F545" s="666">
        <f xml:space="preserve"> 'Time&amp;Esc'!F$14</f>
        <v>0</v>
      </c>
      <c r="G545" s="666" t="str">
        <f xml:space="preserve"> 'Time&amp;Esc'!G$14</f>
        <v>year</v>
      </c>
      <c r="H545" s="666">
        <f xml:space="preserve"> 'Time&amp;Esc'!H$14</f>
        <v>0</v>
      </c>
      <c r="I545" s="666">
        <f xml:space="preserve"> 'Time&amp;Esc'!I$14</f>
        <v>0</v>
      </c>
      <c r="J545" s="666">
        <f xml:space="preserve"> 'Time&amp;Esc'!J$14</f>
        <v>0</v>
      </c>
      <c r="K545" s="666">
        <f xml:space="preserve"> 'Time&amp;Esc'!K$14</f>
        <v>2017</v>
      </c>
      <c r="L545" s="666">
        <f xml:space="preserve"> 'Time&amp;Esc'!L$14</f>
        <v>2018</v>
      </c>
      <c r="M545" s="666">
        <f xml:space="preserve"> 'Time&amp;Esc'!M$14</f>
        <v>2019</v>
      </c>
      <c r="N545" s="666">
        <f xml:space="preserve"> 'Time&amp;Esc'!N$14</f>
        <v>2020</v>
      </c>
      <c r="O545" s="666">
        <f xml:space="preserve"> 'Time&amp;Esc'!O$14</f>
        <v>2021</v>
      </c>
      <c r="P545" s="666">
        <f xml:space="preserve"> 'Time&amp;Esc'!P$14</f>
        <v>2022</v>
      </c>
      <c r="Q545" s="666">
        <f xml:space="preserve"> 'Time&amp;Esc'!Q$14</f>
        <v>2023</v>
      </c>
      <c r="R545" s="666">
        <f xml:space="preserve"> 'Time&amp;Esc'!R$14</f>
        <v>2024</v>
      </c>
      <c r="S545" s="666">
        <f xml:space="preserve"> 'Time&amp;Esc'!S$14</f>
        <v>2025</v>
      </c>
      <c r="T545" s="666">
        <f xml:space="preserve"> 'Time&amp;Esc'!T$14</f>
        <v>2026</v>
      </c>
      <c r="U545" s="666">
        <f xml:space="preserve"> 'Time&amp;Esc'!U$14</f>
        <v>2027</v>
      </c>
      <c r="V545" s="666">
        <f xml:space="preserve"> 'Time&amp;Esc'!V$14</f>
        <v>2028</v>
      </c>
      <c r="W545" s="666">
        <f xml:space="preserve"> 'Time&amp;Esc'!W$14</f>
        <v>2029</v>
      </c>
      <c r="X545" s="666">
        <f xml:space="preserve"> 'Time&amp;Esc'!X$14</f>
        <v>2030</v>
      </c>
      <c r="Y545" s="666">
        <f xml:space="preserve"> 'Time&amp;Esc'!Y$14</f>
        <v>2031</v>
      </c>
      <c r="Z545" s="666">
        <f xml:space="preserve"> 'Time&amp;Esc'!Z$14</f>
        <v>2032</v>
      </c>
      <c r="AA545" s="666">
        <f xml:space="preserve"> 'Time&amp;Esc'!AA$14</f>
        <v>2033</v>
      </c>
      <c r="AB545" s="666">
        <f xml:space="preserve"> 'Time&amp;Esc'!AB$14</f>
        <v>2034</v>
      </c>
      <c r="AC545" s="666">
        <f xml:space="preserve"> 'Time&amp;Esc'!AC$14</f>
        <v>2035</v>
      </c>
      <c r="AD545" s="666">
        <f xml:space="preserve"> 'Time&amp;Esc'!AD$14</f>
        <v>2036</v>
      </c>
      <c r="AE545" s="666">
        <f xml:space="preserve"> 'Time&amp;Esc'!AE$14</f>
        <v>2037</v>
      </c>
      <c r="AF545" s="666">
        <f xml:space="preserve"> 'Time&amp;Esc'!AF$14</f>
        <v>2038</v>
      </c>
      <c r="AG545" s="666">
        <f xml:space="preserve"> 'Time&amp;Esc'!AG$14</f>
        <v>2039</v>
      </c>
      <c r="AH545" s="666">
        <f xml:space="preserve"> 'Time&amp;Esc'!AH$14</f>
        <v>2040</v>
      </c>
      <c r="AI545" s="666">
        <f xml:space="preserve"> 'Time&amp;Esc'!AI$14</f>
        <v>2041</v>
      </c>
      <c r="AJ545" s="666">
        <f xml:space="preserve"> 'Time&amp;Esc'!AJ$14</f>
        <v>2042</v>
      </c>
      <c r="AK545" s="666">
        <f xml:space="preserve"> 'Time&amp;Esc'!AK$14</f>
        <v>2043</v>
      </c>
      <c r="AL545" s="666">
        <f xml:space="preserve"> 'Time&amp;Esc'!AL$14</f>
        <v>2044</v>
      </c>
      <c r="AM545" s="666">
        <f xml:space="preserve"> 'Time&amp;Esc'!AM$14</f>
        <v>2045</v>
      </c>
      <c r="AN545" s="666">
        <f xml:space="preserve"> 'Time&amp;Esc'!AN$14</f>
        <v>2046</v>
      </c>
      <c r="AO545" s="666">
        <f xml:space="preserve"> 'Time&amp;Esc'!AO$14</f>
        <v>2047</v>
      </c>
      <c r="AP545" s="666">
        <f xml:space="preserve"> 'Time&amp;Esc'!AP$14</f>
        <v>2048</v>
      </c>
      <c r="AQ545" s="666">
        <f xml:space="preserve"> 'Time&amp;Esc'!AQ$14</f>
        <v>2049</v>
      </c>
      <c r="AR545" s="666">
        <f xml:space="preserve"> 'Time&amp;Esc'!AR$14</f>
        <v>2050</v>
      </c>
      <c r="AS545" s="666">
        <f xml:space="preserve"> 'Time&amp;Esc'!AS$14</f>
        <v>2051</v>
      </c>
      <c r="AT545" s="666">
        <f xml:space="preserve"> 'Time&amp;Esc'!AT$14</f>
        <v>2052</v>
      </c>
      <c r="AU545" s="666">
        <f xml:space="preserve"> 'Time&amp;Esc'!AU$14</f>
        <v>2053</v>
      </c>
      <c r="AV545" s="666">
        <f xml:space="preserve"> 'Time&amp;Esc'!AV$14</f>
        <v>2054</v>
      </c>
      <c r="AW545" s="666">
        <f xml:space="preserve"> 'Time&amp;Esc'!AW$14</f>
        <v>2055</v>
      </c>
      <c r="AX545" s="666">
        <f xml:space="preserve"> 'Time&amp;Esc'!AX$14</f>
        <v>2056</v>
      </c>
      <c r="AY545" s="666">
        <f xml:space="preserve"> 'Time&amp;Esc'!AY$14</f>
        <v>2057</v>
      </c>
      <c r="AZ545" s="666">
        <f xml:space="preserve"> 'Time&amp;Esc'!AZ$14</f>
        <v>2058</v>
      </c>
      <c r="BA545" s="666">
        <f xml:space="preserve"> 'Time&amp;Esc'!BA$14</f>
        <v>2059</v>
      </c>
      <c r="BB545" s="666">
        <f xml:space="preserve"> 'Time&amp;Esc'!BB$14</f>
        <v>2060</v>
      </c>
      <c r="BC545" s="666">
        <f xml:space="preserve"> 'Time&amp;Esc'!BC$14</f>
        <v>2061</v>
      </c>
      <c r="BD545" s="666">
        <f xml:space="preserve"> 'Time&amp;Esc'!BD$14</f>
        <v>2062</v>
      </c>
      <c r="BE545" s="666">
        <f xml:space="preserve"> 'Time&amp;Esc'!BE$14</f>
        <v>2063</v>
      </c>
      <c r="BF545" s="666">
        <f xml:space="preserve"> 'Time&amp;Esc'!BF$14</f>
        <v>2064</v>
      </c>
      <c r="BG545" s="666">
        <f xml:space="preserve"> 'Time&amp;Esc'!BG$14</f>
        <v>2065</v>
      </c>
      <c r="BH545" s="666">
        <f xml:space="preserve"> 'Time&amp;Esc'!BH$14</f>
        <v>2066</v>
      </c>
    </row>
    <row r="546" spans="1:60" ht="12.9" customHeight="1" x14ac:dyDescent="0.3">
      <c r="A546" s="772"/>
      <c r="B546" s="772"/>
      <c r="C546" s="754"/>
      <c r="D546" s="755"/>
      <c r="E546" s="667" t="s">
        <v>894</v>
      </c>
      <c r="F546" s="667"/>
      <c r="G546" s="667" t="s">
        <v>439</v>
      </c>
      <c r="H546" s="790"/>
      <c r="I546" s="790"/>
      <c r="J546" s="790"/>
      <c r="K546" s="667">
        <f t="shared" ref="K546:AP546" si="164">IF(K545&gt;=$F$544,IF(K542=0,J546*(1+$F$543),K542),0)</f>
        <v>0</v>
      </c>
      <c r="L546" s="667">
        <f t="shared" si="164"/>
        <v>0</v>
      </c>
      <c r="M546" s="667">
        <f t="shared" si="164"/>
        <v>0</v>
      </c>
      <c r="N546" s="667">
        <f t="shared" si="164"/>
        <v>60.5</v>
      </c>
      <c r="O546" s="667">
        <f t="shared" si="164"/>
        <v>63.1</v>
      </c>
      <c r="P546" s="667">
        <f t="shared" si="164"/>
        <v>66.099999999999994</v>
      </c>
      <c r="Q546" s="667">
        <f t="shared" si="164"/>
        <v>69.599999999999994</v>
      </c>
      <c r="R546" s="667">
        <f t="shared" si="164"/>
        <v>73</v>
      </c>
      <c r="S546" s="667">
        <f t="shared" si="164"/>
        <v>75.92</v>
      </c>
      <c r="T546" s="667">
        <f t="shared" si="164"/>
        <v>78.956800000000001</v>
      </c>
      <c r="U546" s="667">
        <f t="shared" si="164"/>
        <v>82.115071999999998</v>
      </c>
      <c r="V546" s="667">
        <f t="shared" si="164"/>
        <v>85.399674880000006</v>
      </c>
      <c r="W546" s="667">
        <f t="shared" si="164"/>
        <v>88.815661875200007</v>
      </c>
      <c r="X546" s="667">
        <f t="shared" si="164"/>
        <v>92.368288350208005</v>
      </c>
      <c r="Y546" s="667">
        <f t="shared" si="164"/>
        <v>96.063019884216331</v>
      </c>
      <c r="Z546" s="667">
        <f t="shared" si="164"/>
        <v>99.905540679584988</v>
      </c>
      <c r="AA546" s="667">
        <f t="shared" si="164"/>
        <v>103.90176230676839</v>
      </c>
      <c r="AB546" s="667">
        <f t="shared" si="164"/>
        <v>108.05783279903913</v>
      </c>
      <c r="AC546" s="667">
        <f t="shared" si="164"/>
        <v>112.3801461110007</v>
      </c>
      <c r="AD546" s="667">
        <f t="shared" si="164"/>
        <v>116.87535195544073</v>
      </c>
      <c r="AE546" s="667">
        <f t="shared" si="164"/>
        <v>121.55036603365836</v>
      </c>
      <c r="AF546" s="667">
        <f t="shared" si="164"/>
        <v>126.4123806750047</v>
      </c>
      <c r="AG546" s="667">
        <f t="shared" si="164"/>
        <v>131.4688759020049</v>
      </c>
      <c r="AH546" s="667">
        <f t="shared" si="164"/>
        <v>136.7276309380851</v>
      </c>
      <c r="AI546" s="667">
        <f t="shared" si="164"/>
        <v>142.19673617560852</v>
      </c>
      <c r="AJ546" s="667">
        <f t="shared" si="164"/>
        <v>147.88460562263288</v>
      </c>
      <c r="AK546" s="667">
        <f t="shared" si="164"/>
        <v>153.7999898475382</v>
      </c>
      <c r="AL546" s="667">
        <f t="shared" si="164"/>
        <v>159.95198944143974</v>
      </c>
      <c r="AM546" s="667">
        <f t="shared" si="164"/>
        <v>166.35006901909733</v>
      </c>
      <c r="AN546" s="667">
        <f t="shared" si="164"/>
        <v>173.00407177986122</v>
      </c>
      <c r="AO546" s="667">
        <f t="shared" si="164"/>
        <v>179.92423465105568</v>
      </c>
      <c r="AP546" s="667">
        <f t="shared" si="164"/>
        <v>187.12120403709793</v>
      </c>
      <c r="AQ546" s="667">
        <f t="shared" ref="AQ546:BH546" si="165">IF(AQ545&gt;=$F$544,IF(AQ542=0,AP546*(1+$F$543),AQ542),0)</f>
        <v>194.60605219858184</v>
      </c>
      <c r="AR546" s="667">
        <f t="shared" si="165"/>
        <v>202.39029428652512</v>
      </c>
      <c r="AS546" s="667">
        <f t="shared" si="165"/>
        <v>210.48590605798614</v>
      </c>
      <c r="AT546" s="667">
        <f t="shared" si="165"/>
        <v>218.90534230030559</v>
      </c>
      <c r="AU546" s="667">
        <f t="shared" si="165"/>
        <v>227.66155599231783</v>
      </c>
      <c r="AV546" s="667">
        <f t="shared" si="165"/>
        <v>236.76801823201055</v>
      </c>
      <c r="AW546" s="667">
        <f t="shared" si="165"/>
        <v>246.23873896129098</v>
      </c>
      <c r="AX546" s="667">
        <f t="shared" si="165"/>
        <v>256.0882885197426</v>
      </c>
      <c r="AY546" s="667">
        <f t="shared" si="165"/>
        <v>266.33182006053232</v>
      </c>
      <c r="AZ546" s="667">
        <f t="shared" si="165"/>
        <v>276.98509286295365</v>
      </c>
      <c r="BA546" s="667">
        <f t="shared" si="165"/>
        <v>288.0644965774718</v>
      </c>
      <c r="BB546" s="667">
        <f t="shared" si="165"/>
        <v>299.58707644057068</v>
      </c>
      <c r="BC546" s="667">
        <f t="shared" si="165"/>
        <v>311.57055949819352</v>
      </c>
      <c r="BD546" s="667">
        <f t="shared" si="165"/>
        <v>324.03338187812125</v>
      </c>
      <c r="BE546" s="667">
        <f t="shared" si="165"/>
        <v>336.99471715324609</v>
      </c>
      <c r="BF546" s="667">
        <f t="shared" si="165"/>
        <v>350.47450583937592</v>
      </c>
      <c r="BG546" s="667">
        <f t="shared" si="165"/>
        <v>364.49348607295099</v>
      </c>
      <c r="BH546" s="667">
        <f t="shared" si="165"/>
        <v>379.07322551586901</v>
      </c>
    </row>
    <row r="547" spans="1:60" ht="12.9" customHeight="1" x14ac:dyDescent="0.3">
      <c r="A547" s="814"/>
      <c r="B547" s="814"/>
      <c r="C547" s="762"/>
      <c r="D547" s="763"/>
      <c r="E547" s="520"/>
      <c r="F547" s="520"/>
      <c r="G547" s="520"/>
      <c r="H547" s="790"/>
      <c r="I547" s="790"/>
      <c r="J547" s="790"/>
      <c r="K547" s="790"/>
      <c r="L547" s="790"/>
      <c r="M547" s="790"/>
      <c r="N547" s="790"/>
      <c r="O547" s="790"/>
      <c r="P547" s="790"/>
      <c r="Q547" s="790"/>
      <c r="R547" s="790"/>
      <c r="S547" s="790"/>
      <c r="T547" s="790"/>
      <c r="U547" s="790"/>
      <c r="V547" s="790"/>
      <c r="W547" s="790"/>
      <c r="X547" s="790"/>
      <c r="Y547" s="790"/>
      <c r="Z547" s="790"/>
      <c r="AA547" s="790"/>
      <c r="AB547" s="790"/>
      <c r="AC547" s="790"/>
      <c r="AD547" s="790"/>
      <c r="AE547" s="790"/>
      <c r="AF547" s="790"/>
      <c r="AG547" s="790"/>
      <c r="AH547" s="790"/>
      <c r="AI547" s="790"/>
      <c r="AJ547" s="790"/>
      <c r="AK547" s="790"/>
      <c r="AL547" s="790"/>
      <c r="AM547" s="790"/>
      <c r="AN547" s="790"/>
      <c r="AO547" s="790"/>
      <c r="AP547" s="790"/>
      <c r="AQ547" s="790"/>
      <c r="AR547" s="790"/>
      <c r="AS547" s="790"/>
      <c r="AT547" s="790"/>
      <c r="AU547" s="790"/>
      <c r="AV547" s="790"/>
      <c r="AW547" s="790"/>
      <c r="AX547" s="790"/>
      <c r="AY547" s="790"/>
      <c r="AZ547" s="790"/>
      <c r="BA547" s="790"/>
      <c r="BB547" s="790"/>
      <c r="BC547" s="790"/>
      <c r="BD547" s="790"/>
      <c r="BE547" s="790"/>
      <c r="BF547" s="790"/>
      <c r="BG547" s="790"/>
      <c r="BH547" s="790"/>
    </row>
    <row r="548" spans="1:60" ht="12.9" customHeight="1" x14ac:dyDescent="0.3">
      <c r="A548" s="772"/>
      <c r="B548" s="772"/>
      <c r="C548" s="754" t="s">
        <v>895</v>
      </c>
      <c r="D548" s="755"/>
      <c r="E548" s="543"/>
      <c r="F548" s="543"/>
      <c r="G548" s="543"/>
      <c r="H548" s="790"/>
      <c r="I548" s="790"/>
      <c r="J548" s="790"/>
      <c r="K548" s="790"/>
      <c r="L548" s="790"/>
      <c r="M548" s="790"/>
      <c r="N548" s="790"/>
      <c r="O548" s="790"/>
      <c r="P548" s="790"/>
      <c r="Q548" s="790"/>
      <c r="R548" s="790"/>
      <c r="S548" s="790"/>
      <c r="T548" s="790"/>
      <c r="U548" s="790"/>
      <c r="V548" s="790"/>
      <c r="W548" s="790"/>
      <c r="X548" s="790"/>
      <c r="Y548" s="790"/>
      <c r="Z548" s="790"/>
      <c r="AA548" s="790"/>
      <c r="AB548" s="790"/>
      <c r="AC548" s="790"/>
      <c r="AD548" s="790"/>
      <c r="AE548" s="790"/>
      <c r="AF548" s="790"/>
      <c r="AG548" s="790"/>
      <c r="AH548" s="790"/>
      <c r="AI548" s="790"/>
      <c r="AJ548" s="790"/>
      <c r="AK548" s="790"/>
      <c r="AL548" s="790"/>
      <c r="AM548" s="790"/>
      <c r="AN548" s="790"/>
      <c r="AO548" s="790"/>
      <c r="AP548" s="790"/>
      <c r="AQ548" s="790"/>
      <c r="AR548" s="790"/>
      <c r="AS548" s="790"/>
      <c r="AT548" s="790"/>
      <c r="AU548" s="790"/>
      <c r="AV548" s="790"/>
      <c r="AW548" s="790"/>
      <c r="AX548" s="790"/>
      <c r="AY548" s="790"/>
      <c r="AZ548" s="790"/>
      <c r="BA548" s="790"/>
      <c r="BB548" s="790"/>
      <c r="BC548" s="790"/>
      <c r="BD548" s="790"/>
      <c r="BE548" s="790"/>
      <c r="BF548" s="790"/>
      <c r="BG548" s="790"/>
      <c r="BH548" s="790"/>
    </row>
    <row r="549" spans="1:60" ht="12.9" customHeight="1" x14ac:dyDescent="0.3">
      <c r="A549" s="509"/>
      <c r="B549" s="509"/>
      <c r="C549" s="510"/>
      <c r="D549" s="521"/>
      <c r="E549" s="521" t="str">
        <f t="shared" ref="E549:AJ549" si="166" xml:space="preserve"> E$539</f>
        <v>Government Expenditure ratio</v>
      </c>
      <c r="F549" s="521">
        <f t="shared" si="166"/>
        <v>0</v>
      </c>
      <c r="G549" s="521" t="str">
        <f t="shared" si="166"/>
        <v>% GDP</v>
      </c>
      <c r="H549" s="521">
        <f t="shared" si="166"/>
        <v>0</v>
      </c>
      <c r="I549" s="521">
        <f t="shared" si="166"/>
        <v>0</v>
      </c>
      <c r="J549" s="521">
        <f t="shared" si="166"/>
        <v>0</v>
      </c>
      <c r="K549" s="521">
        <f t="shared" si="166"/>
        <v>0</v>
      </c>
      <c r="L549" s="521">
        <f t="shared" si="166"/>
        <v>0</v>
      </c>
      <c r="M549" s="521">
        <f t="shared" si="166"/>
        <v>0</v>
      </c>
      <c r="N549" s="521">
        <f t="shared" si="166"/>
        <v>0.34399999999999997</v>
      </c>
      <c r="O549" s="521">
        <f t="shared" si="166"/>
        <v>0.34899999999999998</v>
      </c>
      <c r="P549" s="521">
        <f t="shared" si="166"/>
        <v>0.34700000000000003</v>
      </c>
      <c r="Q549" s="521">
        <f t="shared" si="166"/>
        <v>0.36</v>
      </c>
      <c r="R549" s="521">
        <f t="shared" si="166"/>
        <v>0.36399999999999999</v>
      </c>
      <c r="S549" s="521">
        <f t="shared" si="166"/>
        <v>0.35</v>
      </c>
      <c r="T549" s="521">
        <f t="shared" si="166"/>
        <v>0.35</v>
      </c>
      <c r="U549" s="521">
        <f t="shared" si="166"/>
        <v>0.35</v>
      </c>
      <c r="V549" s="521">
        <f t="shared" si="166"/>
        <v>0.35</v>
      </c>
      <c r="W549" s="521">
        <f t="shared" si="166"/>
        <v>0.35</v>
      </c>
      <c r="X549" s="521">
        <f t="shared" si="166"/>
        <v>0.35</v>
      </c>
      <c r="Y549" s="521">
        <f t="shared" si="166"/>
        <v>0.35</v>
      </c>
      <c r="Z549" s="521">
        <f t="shared" si="166"/>
        <v>0.35</v>
      </c>
      <c r="AA549" s="521">
        <f t="shared" si="166"/>
        <v>0.35</v>
      </c>
      <c r="AB549" s="521">
        <f t="shared" si="166"/>
        <v>0.35</v>
      </c>
      <c r="AC549" s="521">
        <f t="shared" si="166"/>
        <v>0.35</v>
      </c>
      <c r="AD549" s="521">
        <f t="shared" si="166"/>
        <v>0.35</v>
      </c>
      <c r="AE549" s="521">
        <f t="shared" si="166"/>
        <v>0.35</v>
      </c>
      <c r="AF549" s="521">
        <f t="shared" si="166"/>
        <v>0.35</v>
      </c>
      <c r="AG549" s="521">
        <f t="shared" si="166"/>
        <v>0.35</v>
      </c>
      <c r="AH549" s="521">
        <f t="shared" si="166"/>
        <v>0.35</v>
      </c>
      <c r="AI549" s="521">
        <f t="shared" si="166"/>
        <v>0.35</v>
      </c>
      <c r="AJ549" s="521">
        <f t="shared" si="166"/>
        <v>0.35</v>
      </c>
      <c r="AK549" s="521">
        <f t="shared" ref="AK549:BH549" si="167" xml:space="preserve"> AK$539</f>
        <v>0.35</v>
      </c>
      <c r="AL549" s="521">
        <f t="shared" si="167"/>
        <v>0.35</v>
      </c>
      <c r="AM549" s="521">
        <f t="shared" si="167"/>
        <v>0.35</v>
      </c>
      <c r="AN549" s="521">
        <f t="shared" si="167"/>
        <v>0.35</v>
      </c>
      <c r="AO549" s="521">
        <f t="shared" si="167"/>
        <v>0.35</v>
      </c>
      <c r="AP549" s="521">
        <f t="shared" si="167"/>
        <v>0.35</v>
      </c>
      <c r="AQ549" s="521">
        <f t="shared" si="167"/>
        <v>0.35</v>
      </c>
      <c r="AR549" s="521">
        <f t="shared" si="167"/>
        <v>0.35</v>
      </c>
      <c r="AS549" s="521">
        <f t="shared" si="167"/>
        <v>0.35</v>
      </c>
      <c r="AT549" s="521">
        <f t="shared" si="167"/>
        <v>0.35</v>
      </c>
      <c r="AU549" s="521">
        <f t="shared" si="167"/>
        <v>0.35</v>
      </c>
      <c r="AV549" s="521">
        <f t="shared" si="167"/>
        <v>0.35</v>
      </c>
      <c r="AW549" s="521">
        <f t="shared" si="167"/>
        <v>0.35</v>
      </c>
      <c r="AX549" s="521">
        <f t="shared" si="167"/>
        <v>0.35</v>
      </c>
      <c r="AY549" s="521">
        <f t="shared" si="167"/>
        <v>0.35</v>
      </c>
      <c r="AZ549" s="521">
        <f t="shared" si="167"/>
        <v>0.35</v>
      </c>
      <c r="BA549" s="521">
        <f t="shared" si="167"/>
        <v>0.35</v>
      </c>
      <c r="BB549" s="521">
        <f t="shared" si="167"/>
        <v>0.35</v>
      </c>
      <c r="BC549" s="521">
        <f t="shared" si="167"/>
        <v>0.35</v>
      </c>
      <c r="BD549" s="521">
        <f t="shared" si="167"/>
        <v>0.35</v>
      </c>
      <c r="BE549" s="521">
        <f t="shared" si="167"/>
        <v>0.35</v>
      </c>
      <c r="BF549" s="521">
        <f t="shared" si="167"/>
        <v>0.35</v>
      </c>
      <c r="BG549" s="521">
        <f t="shared" si="167"/>
        <v>0.35</v>
      </c>
      <c r="BH549" s="521">
        <f t="shared" si="167"/>
        <v>0.35</v>
      </c>
    </row>
    <row r="550" spans="1:60" ht="12.9" customHeight="1" x14ac:dyDescent="0.3">
      <c r="A550" s="772"/>
      <c r="B550" s="772"/>
      <c r="C550" s="754"/>
      <c r="D550" s="755"/>
      <c r="E550" s="667" t="str">
        <f t="shared" ref="E550:AJ550" si="168" xml:space="preserve"> E$546</f>
        <v>GDP projection</v>
      </c>
      <c r="F550" s="667">
        <f t="shared" si="168"/>
        <v>0</v>
      </c>
      <c r="G550" s="667" t="str">
        <f t="shared" si="168"/>
        <v>$ bln</v>
      </c>
      <c r="H550" s="667">
        <f t="shared" si="168"/>
        <v>0</v>
      </c>
      <c r="I550" s="667">
        <f t="shared" si="168"/>
        <v>0</v>
      </c>
      <c r="J550" s="667">
        <f t="shared" si="168"/>
        <v>0</v>
      </c>
      <c r="K550" s="667">
        <f t="shared" si="168"/>
        <v>0</v>
      </c>
      <c r="L550" s="667">
        <f t="shared" si="168"/>
        <v>0</v>
      </c>
      <c r="M550" s="667">
        <f t="shared" si="168"/>
        <v>0</v>
      </c>
      <c r="N550" s="667">
        <f t="shared" si="168"/>
        <v>60.5</v>
      </c>
      <c r="O550" s="667">
        <f t="shared" si="168"/>
        <v>63.1</v>
      </c>
      <c r="P550" s="667">
        <f t="shared" si="168"/>
        <v>66.099999999999994</v>
      </c>
      <c r="Q550" s="667">
        <f t="shared" si="168"/>
        <v>69.599999999999994</v>
      </c>
      <c r="R550" s="667">
        <f t="shared" si="168"/>
        <v>73</v>
      </c>
      <c r="S550" s="667">
        <f t="shared" si="168"/>
        <v>75.92</v>
      </c>
      <c r="T550" s="667">
        <f t="shared" si="168"/>
        <v>78.956800000000001</v>
      </c>
      <c r="U550" s="667">
        <f t="shared" si="168"/>
        <v>82.115071999999998</v>
      </c>
      <c r="V550" s="667">
        <f t="shared" si="168"/>
        <v>85.399674880000006</v>
      </c>
      <c r="W550" s="667">
        <f t="shared" si="168"/>
        <v>88.815661875200007</v>
      </c>
      <c r="X550" s="667">
        <f t="shared" si="168"/>
        <v>92.368288350208005</v>
      </c>
      <c r="Y550" s="667">
        <f t="shared" si="168"/>
        <v>96.063019884216331</v>
      </c>
      <c r="Z550" s="667">
        <f t="shared" si="168"/>
        <v>99.905540679584988</v>
      </c>
      <c r="AA550" s="667">
        <f t="shared" si="168"/>
        <v>103.90176230676839</v>
      </c>
      <c r="AB550" s="667">
        <f t="shared" si="168"/>
        <v>108.05783279903913</v>
      </c>
      <c r="AC550" s="667">
        <f t="shared" si="168"/>
        <v>112.3801461110007</v>
      </c>
      <c r="AD550" s="667">
        <f t="shared" si="168"/>
        <v>116.87535195544073</v>
      </c>
      <c r="AE550" s="667">
        <f t="shared" si="168"/>
        <v>121.55036603365836</v>
      </c>
      <c r="AF550" s="667">
        <f t="shared" si="168"/>
        <v>126.4123806750047</v>
      </c>
      <c r="AG550" s="667">
        <f t="shared" si="168"/>
        <v>131.4688759020049</v>
      </c>
      <c r="AH550" s="667">
        <f t="shared" si="168"/>
        <v>136.7276309380851</v>
      </c>
      <c r="AI550" s="667">
        <f t="shared" si="168"/>
        <v>142.19673617560852</v>
      </c>
      <c r="AJ550" s="667">
        <f t="shared" si="168"/>
        <v>147.88460562263288</v>
      </c>
      <c r="AK550" s="667">
        <f t="shared" ref="AK550:BH550" si="169" xml:space="preserve"> AK$546</f>
        <v>153.7999898475382</v>
      </c>
      <c r="AL550" s="667">
        <f t="shared" si="169"/>
        <v>159.95198944143974</v>
      </c>
      <c r="AM550" s="667">
        <f t="shared" si="169"/>
        <v>166.35006901909733</v>
      </c>
      <c r="AN550" s="667">
        <f t="shared" si="169"/>
        <v>173.00407177986122</v>
      </c>
      <c r="AO550" s="667">
        <f t="shared" si="169"/>
        <v>179.92423465105568</v>
      </c>
      <c r="AP550" s="667">
        <f t="shared" si="169"/>
        <v>187.12120403709793</v>
      </c>
      <c r="AQ550" s="667">
        <f t="shared" si="169"/>
        <v>194.60605219858184</v>
      </c>
      <c r="AR550" s="667">
        <f t="shared" si="169"/>
        <v>202.39029428652512</v>
      </c>
      <c r="AS550" s="667">
        <f t="shared" si="169"/>
        <v>210.48590605798614</v>
      </c>
      <c r="AT550" s="667">
        <f t="shared" si="169"/>
        <v>218.90534230030559</v>
      </c>
      <c r="AU550" s="667">
        <f t="shared" si="169"/>
        <v>227.66155599231783</v>
      </c>
      <c r="AV550" s="667">
        <f t="shared" si="169"/>
        <v>236.76801823201055</v>
      </c>
      <c r="AW550" s="667">
        <f t="shared" si="169"/>
        <v>246.23873896129098</v>
      </c>
      <c r="AX550" s="667">
        <f t="shared" si="169"/>
        <v>256.0882885197426</v>
      </c>
      <c r="AY550" s="667">
        <f t="shared" si="169"/>
        <v>266.33182006053232</v>
      </c>
      <c r="AZ550" s="667">
        <f t="shared" si="169"/>
        <v>276.98509286295365</v>
      </c>
      <c r="BA550" s="667">
        <f t="shared" si="169"/>
        <v>288.0644965774718</v>
      </c>
      <c r="BB550" s="667">
        <f t="shared" si="169"/>
        <v>299.58707644057068</v>
      </c>
      <c r="BC550" s="667">
        <f t="shared" si="169"/>
        <v>311.57055949819352</v>
      </c>
      <c r="BD550" s="667">
        <f t="shared" si="169"/>
        <v>324.03338187812125</v>
      </c>
      <c r="BE550" s="667">
        <f t="shared" si="169"/>
        <v>336.99471715324609</v>
      </c>
      <c r="BF550" s="667">
        <f t="shared" si="169"/>
        <v>350.47450583937592</v>
      </c>
      <c r="BG550" s="667">
        <f t="shared" si="169"/>
        <v>364.49348607295099</v>
      </c>
      <c r="BH550" s="667">
        <f t="shared" si="169"/>
        <v>379.07322551586901</v>
      </c>
    </row>
    <row r="551" spans="1:60" s="186" customFormat="1" ht="12.9" customHeight="1" x14ac:dyDescent="0.3">
      <c r="A551" s="753"/>
      <c r="B551" s="753"/>
      <c r="C551" s="754"/>
      <c r="D551" s="755"/>
      <c r="E551" s="516" t="s">
        <v>895</v>
      </c>
      <c r="F551" s="516"/>
      <c r="G551" s="516" t="s">
        <v>439</v>
      </c>
      <c r="H551" s="570"/>
      <c r="I551" s="570"/>
      <c r="J551" s="570"/>
      <c r="K551" s="570">
        <f t="shared" ref="K551:AP551" si="170" xml:space="preserve"> K549 * K550</f>
        <v>0</v>
      </c>
      <c r="L551" s="570">
        <f t="shared" si="170"/>
        <v>0</v>
      </c>
      <c r="M551" s="570">
        <f t="shared" si="170"/>
        <v>0</v>
      </c>
      <c r="N551" s="570">
        <f t="shared" si="170"/>
        <v>20.811999999999998</v>
      </c>
      <c r="O551" s="570">
        <f t="shared" si="170"/>
        <v>22.021899999999999</v>
      </c>
      <c r="P551" s="570">
        <f t="shared" si="170"/>
        <v>22.936699999999998</v>
      </c>
      <c r="Q551" s="570">
        <f t="shared" si="170"/>
        <v>25.055999999999997</v>
      </c>
      <c r="R551" s="570">
        <f t="shared" si="170"/>
        <v>26.571999999999999</v>
      </c>
      <c r="S551" s="570">
        <f t="shared" si="170"/>
        <v>26.571999999999999</v>
      </c>
      <c r="T551" s="570">
        <f t="shared" si="170"/>
        <v>27.634879999999999</v>
      </c>
      <c r="U551" s="570">
        <f t="shared" si="170"/>
        <v>28.740275199999996</v>
      </c>
      <c r="V551" s="570">
        <f t="shared" si="170"/>
        <v>29.889886208</v>
      </c>
      <c r="W551" s="570">
        <f t="shared" si="170"/>
        <v>31.085481656319999</v>
      </c>
      <c r="X551" s="570">
        <f t="shared" si="170"/>
        <v>32.328900922572799</v>
      </c>
      <c r="Y551" s="570">
        <f t="shared" si="170"/>
        <v>33.622056959475714</v>
      </c>
      <c r="Z551" s="570">
        <f t="shared" si="170"/>
        <v>34.966939237854746</v>
      </c>
      <c r="AA551" s="570">
        <f t="shared" si="170"/>
        <v>36.365616807368937</v>
      </c>
      <c r="AB551" s="570">
        <f t="shared" si="170"/>
        <v>37.820241479663693</v>
      </c>
      <c r="AC551" s="570">
        <f t="shared" si="170"/>
        <v>39.333051138850244</v>
      </c>
      <c r="AD551" s="570">
        <f t="shared" si="170"/>
        <v>40.906373184404252</v>
      </c>
      <c r="AE551" s="570">
        <f t="shared" si="170"/>
        <v>42.542628111780424</v>
      </c>
      <c r="AF551" s="570">
        <f t="shared" si="170"/>
        <v>44.244333236251641</v>
      </c>
      <c r="AG551" s="570">
        <f t="shared" si="170"/>
        <v>46.014106565701709</v>
      </c>
      <c r="AH551" s="570">
        <f t="shared" si="170"/>
        <v>47.85467082832978</v>
      </c>
      <c r="AI551" s="570">
        <f t="shared" si="170"/>
        <v>49.768857661462981</v>
      </c>
      <c r="AJ551" s="570">
        <f t="shared" si="170"/>
        <v>51.759611967921501</v>
      </c>
      <c r="AK551" s="570">
        <f t="shared" si="170"/>
        <v>53.829996446638368</v>
      </c>
      <c r="AL551" s="570">
        <f t="shared" si="170"/>
        <v>55.983196304503906</v>
      </c>
      <c r="AM551" s="570">
        <f t="shared" si="170"/>
        <v>58.222524156684059</v>
      </c>
      <c r="AN551" s="570">
        <f t="shared" si="170"/>
        <v>60.551425122951422</v>
      </c>
      <c r="AO551" s="570">
        <f t="shared" si="170"/>
        <v>62.973482127869488</v>
      </c>
      <c r="AP551" s="570">
        <f t="shared" si="170"/>
        <v>65.492421412984271</v>
      </c>
      <c r="AQ551" s="570">
        <f t="shared" ref="AQ551:BH551" si="171" xml:space="preserve"> AQ549 * AQ550</f>
        <v>68.11211826950364</v>
      </c>
      <c r="AR551" s="570">
        <f t="shared" si="171"/>
        <v>70.836603000283787</v>
      </c>
      <c r="AS551" s="570">
        <f t="shared" si="171"/>
        <v>73.670067120295144</v>
      </c>
      <c r="AT551" s="570">
        <f t="shared" si="171"/>
        <v>76.616869805106958</v>
      </c>
      <c r="AU551" s="570">
        <f t="shared" si="171"/>
        <v>79.68154459731123</v>
      </c>
      <c r="AV551" s="570">
        <f t="shared" si="171"/>
        <v>82.868806381203683</v>
      </c>
      <c r="AW551" s="570">
        <f t="shared" si="171"/>
        <v>86.183558636451835</v>
      </c>
      <c r="AX551" s="570">
        <f t="shared" si="171"/>
        <v>89.630900981909903</v>
      </c>
      <c r="AY551" s="570">
        <f t="shared" si="171"/>
        <v>93.216137021186313</v>
      </c>
      <c r="AZ551" s="570">
        <f t="shared" si="171"/>
        <v>96.944782502033775</v>
      </c>
      <c r="BA551" s="570">
        <f t="shared" si="171"/>
        <v>100.82257380211513</v>
      </c>
      <c r="BB551" s="570">
        <f t="shared" si="171"/>
        <v>104.85547675419973</v>
      </c>
      <c r="BC551" s="570">
        <f t="shared" si="171"/>
        <v>109.04969582436773</v>
      </c>
      <c r="BD551" s="570">
        <f t="shared" si="171"/>
        <v>113.41168365734242</v>
      </c>
      <c r="BE551" s="570">
        <f t="shared" si="171"/>
        <v>117.94815100363613</v>
      </c>
      <c r="BF551" s="570">
        <f t="shared" si="171"/>
        <v>122.66607704378157</v>
      </c>
      <c r="BG551" s="570">
        <f t="shared" si="171"/>
        <v>127.57272012553284</v>
      </c>
      <c r="BH551" s="570">
        <f t="shared" si="171"/>
        <v>132.67562893055415</v>
      </c>
    </row>
    <row r="552" spans="1:60" ht="12.9" customHeight="1" x14ac:dyDescent="0.3">
      <c r="A552" s="772"/>
      <c r="B552" s="772"/>
      <c r="C552" s="754"/>
      <c r="D552" s="755"/>
      <c r="E552" s="516"/>
      <c r="F552" s="516"/>
      <c r="G552" s="516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790"/>
      <c r="V552" s="790"/>
      <c r="W552" s="790"/>
      <c r="X552" s="790"/>
      <c r="Y552" s="790"/>
      <c r="Z552" s="790"/>
      <c r="AA552" s="790"/>
      <c r="AB552" s="790"/>
      <c r="AC552" s="790"/>
      <c r="AD552" s="790"/>
      <c r="AE552" s="790"/>
      <c r="AF552" s="790"/>
      <c r="AG552" s="790"/>
      <c r="AH552" s="790"/>
      <c r="AI552" s="790"/>
      <c r="AJ552" s="790"/>
      <c r="AK552" s="790"/>
      <c r="AL552" s="790"/>
      <c r="AM552" s="790"/>
      <c r="AN552" s="790"/>
      <c r="AO552" s="790"/>
      <c r="AP552" s="790"/>
      <c r="AQ552" s="790"/>
      <c r="AR552" s="790"/>
      <c r="AS552" s="790"/>
      <c r="AT552" s="790"/>
      <c r="AU552" s="790"/>
      <c r="AV552" s="790"/>
      <c r="AW552" s="790"/>
      <c r="AX552" s="790"/>
      <c r="AY552" s="790"/>
      <c r="AZ552" s="790"/>
      <c r="BA552" s="790"/>
      <c r="BB552" s="790"/>
      <c r="BC552" s="790"/>
      <c r="BD552" s="790"/>
      <c r="BE552" s="790"/>
      <c r="BF552" s="790"/>
      <c r="BG552" s="790"/>
      <c r="BH552" s="790"/>
    </row>
    <row r="553" spans="1:60" ht="12.9" customHeight="1" x14ac:dyDescent="0.3">
      <c r="A553" s="772"/>
      <c r="B553" s="772"/>
      <c r="C553" s="754"/>
      <c r="D553" s="755"/>
      <c r="E553" s="563" t="str">
        <f xml:space="preserve"> InpC!E$136</f>
        <v>Allocation of Government Budget</v>
      </c>
      <c r="F553" s="757">
        <f xml:space="preserve"> InpC!F$136</f>
        <v>0.03</v>
      </c>
      <c r="G553" s="563" t="str">
        <f xml:space="preserve"> InpC!G$136</f>
        <v>%</v>
      </c>
      <c r="H553" s="790"/>
      <c r="I553" s="790"/>
      <c r="J553" s="790"/>
      <c r="K553" s="790"/>
      <c r="L553" s="790"/>
      <c r="M553" s="790"/>
      <c r="N553" s="790"/>
      <c r="O553" s="790"/>
      <c r="P553" s="790"/>
      <c r="Q553" s="790"/>
      <c r="R553" s="790"/>
      <c r="S553" s="790"/>
      <c r="T553" s="790"/>
      <c r="U553" s="790"/>
      <c r="V553" s="790"/>
      <c r="W553" s="790"/>
      <c r="X553" s="790"/>
      <c r="Y553" s="790"/>
      <c r="Z553" s="790"/>
      <c r="AA553" s="790"/>
      <c r="AB553" s="790"/>
      <c r="AC553" s="790"/>
      <c r="AD553" s="790"/>
      <c r="AE553" s="790"/>
      <c r="AF553" s="790"/>
      <c r="AG553" s="790"/>
      <c r="AH553" s="790"/>
      <c r="AI553" s="790"/>
      <c r="AJ553" s="790"/>
      <c r="AK553" s="790"/>
      <c r="AL553" s="790"/>
      <c r="AM553" s="790"/>
      <c r="AN553" s="790"/>
      <c r="AO553" s="790"/>
      <c r="AP553" s="790"/>
      <c r="AQ553" s="790"/>
      <c r="AR553" s="790"/>
      <c r="AS553" s="790"/>
      <c r="AT553" s="790"/>
      <c r="AU553" s="790"/>
      <c r="AV553" s="790"/>
      <c r="AW553" s="790"/>
      <c r="AX553" s="790"/>
      <c r="AY553" s="790"/>
      <c r="AZ553" s="790"/>
      <c r="BA553" s="790"/>
      <c r="BB553" s="790"/>
      <c r="BC553" s="790"/>
      <c r="BD553" s="790"/>
      <c r="BE553" s="790"/>
      <c r="BF553" s="790"/>
      <c r="BG553" s="790"/>
      <c r="BH553" s="790"/>
    </row>
    <row r="554" spans="1:60" s="288" customFormat="1" ht="12.9" customHeight="1" x14ac:dyDescent="0.3">
      <c r="A554" s="815"/>
      <c r="B554" s="815"/>
      <c r="C554" s="816"/>
      <c r="D554" s="815"/>
      <c r="E554" s="815" t="s">
        <v>896</v>
      </c>
      <c r="F554" s="815"/>
      <c r="G554" s="815" t="s">
        <v>609</v>
      </c>
      <c r="H554" s="769"/>
      <c r="I554" s="769"/>
      <c r="J554" s="769"/>
      <c r="K554" s="568">
        <f t="shared" ref="K554:AP554" si="172" xml:space="preserve"> K551 * $F$553 * 1000</f>
        <v>0</v>
      </c>
      <c r="L554" s="568">
        <f t="shared" si="172"/>
        <v>0</v>
      </c>
      <c r="M554" s="568">
        <f t="shared" si="172"/>
        <v>0</v>
      </c>
      <c r="N554" s="568">
        <f t="shared" si="172"/>
        <v>624.3599999999999</v>
      </c>
      <c r="O554" s="568">
        <f t="shared" si="172"/>
        <v>660.65699999999993</v>
      </c>
      <c r="P554" s="568">
        <f t="shared" si="172"/>
        <v>688.101</v>
      </c>
      <c r="Q554" s="568">
        <f t="shared" si="172"/>
        <v>751.68</v>
      </c>
      <c r="R554" s="568">
        <f t="shared" si="172"/>
        <v>797.16</v>
      </c>
      <c r="S554" s="568">
        <f t="shared" si="172"/>
        <v>797.16</v>
      </c>
      <c r="T554" s="568">
        <f t="shared" si="172"/>
        <v>829.04639999999995</v>
      </c>
      <c r="U554" s="568">
        <f t="shared" si="172"/>
        <v>862.20825599999989</v>
      </c>
      <c r="V554" s="568">
        <f t="shared" si="172"/>
        <v>896.69658623999987</v>
      </c>
      <c r="W554" s="568">
        <f t="shared" si="172"/>
        <v>932.5644496896</v>
      </c>
      <c r="X554" s="568">
        <f t="shared" si="172"/>
        <v>969.86702767718396</v>
      </c>
      <c r="Y554" s="568">
        <f t="shared" si="172"/>
        <v>1008.6617087842714</v>
      </c>
      <c r="Z554" s="568">
        <f t="shared" si="172"/>
        <v>1049.0081771356424</v>
      </c>
      <c r="AA554" s="568">
        <f t="shared" si="172"/>
        <v>1090.9685042210681</v>
      </c>
      <c r="AB554" s="568">
        <f t="shared" si="172"/>
        <v>1134.6072443899106</v>
      </c>
      <c r="AC554" s="568">
        <f t="shared" si="172"/>
        <v>1179.9915341655073</v>
      </c>
      <c r="AD554" s="568">
        <f t="shared" si="172"/>
        <v>1227.1911955321275</v>
      </c>
      <c r="AE554" s="568">
        <f t="shared" si="172"/>
        <v>1276.2788433534126</v>
      </c>
      <c r="AF554" s="568">
        <f t="shared" si="172"/>
        <v>1327.3299970875491</v>
      </c>
      <c r="AG554" s="568">
        <f t="shared" si="172"/>
        <v>1380.4231969710513</v>
      </c>
      <c r="AH554" s="568">
        <f t="shared" si="172"/>
        <v>1435.6401248498933</v>
      </c>
      <c r="AI554" s="568">
        <f t="shared" si="172"/>
        <v>1493.0657298438894</v>
      </c>
      <c r="AJ554" s="568">
        <f t="shared" si="172"/>
        <v>1552.788359037645</v>
      </c>
      <c r="AK554" s="568">
        <f t="shared" si="172"/>
        <v>1614.8998933991509</v>
      </c>
      <c r="AL554" s="568">
        <f t="shared" si="172"/>
        <v>1679.4958891351171</v>
      </c>
      <c r="AM554" s="568">
        <f t="shared" si="172"/>
        <v>1746.6757247005219</v>
      </c>
      <c r="AN554" s="568">
        <f t="shared" si="172"/>
        <v>1816.5427536885425</v>
      </c>
      <c r="AO554" s="568">
        <f t="shared" si="172"/>
        <v>1889.2044638360846</v>
      </c>
      <c r="AP554" s="568">
        <f t="shared" si="172"/>
        <v>1964.7726423895281</v>
      </c>
      <c r="AQ554" s="568">
        <f t="shared" ref="AQ554:BH554" si="173" xml:space="preserve"> AQ551 * $F$553 * 1000</f>
        <v>2043.3635480851092</v>
      </c>
      <c r="AR554" s="568">
        <f t="shared" si="173"/>
        <v>2125.0980900085133</v>
      </c>
      <c r="AS554" s="568">
        <f t="shared" si="173"/>
        <v>2210.1020136088541</v>
      </c>
      <c r="AT554" s="568">
        <f t="shared" si="173"/>
        <v>2298.5060941532083</v>
      </c>
      <c r="AU554" s="568">
        <f t="shared" si="173"/>
        <v>2390.4463379193367</v>
      </c>
      <c r="AV554" s="568">
        <f t="shared" si="173"/>
        <v>2486.0641914361104</v>
      </c>
      <c r="AW554" s="568">
        <f t="shared" si="173"/>
        <v>2585.5067590935546</v>
      </c>
      <c r="AX554" s="568">
        <f t="shared" si="173"/>
        <v>2688.9270294572971</v>
      </c>
      <c r="AY554" s="568">
        <f t="shared" si="173"/>
        <v>2796.4841106355889</v>
      </c>
      <c r="AZ554" s="568">
        <f t="shared" si="173"/>
        <v>2908.3434750610131</v>
      </c>
      <c r="BA554" s="568">
        <f t="shared" si="173"/>
        <v>3024.6772140634539</v>
      </c>
      <c r="BB554" s="568">
        <f t="shared" si="173"/>
        <v>3145.6643026259917</v>
      </c>
      <c r="BC554" s="568">
        <f t="shared" si="173"/>
        <v>3271.4908747310315</v>
      </c>
      <c r="BD554" s="568">
        <f t="shared" si="173"/>
        <v>3402.3505097202724</v>
      </c>
      <c r="BE554" s="568">
        <f t="shared" si="173"/>
        <v>3538.4445301090841</v>
      </c>
      <c r="BF554" s="568">
        <f t="shared" si="173"/>
        <v>3679.9823113134471</v>
      </c>
      <c r="BG554" s="568">
        <f t="shared" si="173"/>
        <v>3827.1816037659851</v>
      </c>
      <c r="BH554" s="568">
        <f t="shared" si="173"/>
        <v>3980.2688679166245</v>
      </c>
    </row>
    <row r="555" spans="1:60" ht="12.9" customHeight="1" x14ac:dyDescent="0.3">
      <c r="A555" s="772"/>
      <c r="B555" s="772"/>
      <c r="C555" s="754"/>
      <c r="D555" s="755"/>
      <c r="E555" s="516"/>
      <c r="F555" s="516"/>
      <c r="G555" s="516"/>
      <c r="H555" s="790"/>
      <c r="I555" s="790"/>
      <c r="J555" s="790"/>
      <c r="K555" s="790"/>
      <c r="L555" s="790"/>
      <c r="M555" s="790"/>
      <c r="N555" s="790"/>
      <c r="O555" s="790"/>
      <c r="P555" s="790"/>
      <c r="Q555" s="790"/>
      <c r="R555" s="790"/>
      <c r="S555" s="790"/>
      <c r="T555" s="790"/>
      <c r="U555" s="790"/>
      <c r="V555" s="790"/>
      <c r="W555" s="790"/>
      <c r="X555" s="790"/>
      <c r="Y555" s="790"/>
      <c r="Z555" s="790"/>
      <c r="AA555" s="790"/>
      <c r="AB555" s="790"/>
      <c r="AC555" s="790"/>
      <c r="AD555" s="790"/>
      <c r="AE555" s="790"/>
      <c r="AF555" s="790"/>
      <c r="AG555" s="790"/>
      <c r="AH555" s="790"/>
      <c r="AI555" s="790"/>
      <c r="AJ555" s="790"/>
      <c r="AK555" s="790"/>
      <c r="AL555" s="790"/>
      <c r="AM555" s="790"/>
      <c r="AN555" s="790"/>
      <c r="AO555" s="790"/>
      <c r="AP555" s="790"/>
      <c r="AQ555" s="790"/>
      <c r="AR555" s="790"/>
      <c r="AS555" s="790"/>
      <c r="AT555" s="790"/>
      <c r="AU555" s="790"/>
      <c r="AV555" s="790"/>
      <c r="AW555" s="790"/>
      <c r="AX555" s="790"/>
      <c r="AY555" s="790"/>
      <c r="AZ555" s="790"/>
      <c r="BA555" s="790"/>
      <c r="BB555" s="790"/>
      <c r="BC555" s="790"/>
      <c r="BD555" s="790"/>
      <c r="BE555" s="790"/>
      <c r="BF555" s="790"/>
      <c r="BG555" s="790"/>
      <c r="BH555" s="790"/>
    </row>
    <row r="556" spans="1:60" ht="12.9" customHeight="1" x14ac:dyDescent="0.3">
      <c r="A556" s="772"/>
      <c r="B556" s="772"/>
      <c r="C556" s="754"/>
      <c r="D556" s="755"/>
      <c r="E556" s="516" t="str">
        <f t="shared" ref="E556:AJ556" si="174" xml:space="preserve"> E$519</f>
        <v>Field 1 - LNG</v>
      </c>
      <c r="F556" s="516">
        <f t="shared" si="174"/>
        <v>0</v>
      </c>
      <c r="G556" s="516" t="str">
        <f t="shared" si="174"/>
        <v>$ mln</v>
      </c>
      <c r="H556" s="516">
        <f t="shared" si="174"/>
        <v>0</v>
      </c>
      <c r="I556" s="516">
        <f t="shared" si="174"/>
        <v>11479.031049366224</v>
      </c>
      <c r="J556" s="516">
        <f t="shared" si="174"/>
        <v>0</v>
      </c>
      <c r="K556" s="516">
        <f t="shared" si="174"/>
        <v>0</v>
      </c>
      <c r="L556" s="516">
        <f t="shared" si="174"/>
        <v>0</v>
      </c>
      <c r="M556" s="516">
        <f t="shared" si="174"/>
        <v>0</v>
      </c>
      <c r="N556" s="516">
        <f t="shared" si="174"/>
        <v>0.34728750000000003</v>
      </c>
      <c r="O556" s="516">
        <f t="shared" si="174"/>
        <v>0.36465187500000007</v>
      </c>
      <c r="P556" s="516">
        <f t="shared" si="174"/>
        <v>0.3828844687500001</v>
      </c>
      <c r="Q556" s="516">
        <f t="shared" si="174"/>
        <v>0.67004782031250021</v>
      </c>
      <c r="R556" s="516">
        <f t="shared" si="174"/>
        <v>0.70355021132812523</v>
      </c>
      <c r="S556" s="516">
        <f t="shared" si="174"/>
        <v>45.6716687303851</v>
      </c>
      <c r="T556" s="516">
        <f t="shared" si="174"/>
        <v>112.08097797759305</v>
      </c>
      <c r="U556" s="516">
        <f t="shared" si="174"/>
        <v>114.34586746038462</v>
      </c>
      <c r="V556" s="516">
        <f t="shared" si="174"/>
        <v>116.65721822899397</v>
      </c>
      <c r="W556" s="516">
        <f t="shared" si="174"/>
        <v>119.01601768394559</v>
      </c>
      <c r="X556" s="516">
        <f t="shared" si="174"/>
        <v>121.4232758825148</v>
      </c>
      <c r="Y556" s="516">
        <f t="shared" si="174"/>
        <v>124.99539274704031</v>
      </c>
      <c r="Z556" s="516">
        <f t="shared" si="174"/>
        <v>189.82355299110722</v>
      </c>
      <c r="AA556" s="516">
        <f t="shared" si="174"/>
        <v>195.99125968768533</v>
      </c>
      <c r="AB556" s="516">
        <f t="shared" si="174"/>
        <v>221.89595957320614</v>
      </c>
      <c r="AC556" s="516">
        <f t="shared" si="174"/>
        <v>341.21213967564211</v>
      </c>
      <c r="AD556" s="516">
        <f t="shared" si="174"/>
        <v>352.98379251226072</v>
      </c>
      <c r="AE556" s="516">
        <f t="shared" si="174"/>
        <v>365.13754481098226</v>
      </c>
      <c r="AF556" s="516">
        <f t="shared" si="174"/>
        <v>399.19037836983256</v>
      </c>
      <c r="AG556" s="516">
        <f t="shared" si="174"/>
        <v>455.70396360398701</v>
      </c>
      <c r="AH556" s="516">
        <f t="shared" si="174"/>
        <v>438.58101447671964</v>
      </c>
      <c r="AI556" s="516">
        <f t="shared" si="174"/>
        <v>453.58316661655556</v>
      </c>
      <c r="AJ556" s="516">
        <f t="shared" si="174"/>
        <v>469.1294045422153</v>
      </c>
      <c r="AK556" s="516">
        <f t="shared" ref="AK556:BH556" si="175" xml:space="preserve"> AK$519</f>
        <v>485.24711988118895</v>
      </c>
      <c r="AL556" s="516">
        <f t="shared" si="175"/>
        <v>501.96783578508109</v>
      </c>
      <c r="AM556" s="516">
        <f t="shared" si="175"/>
        <v>519.32882902197468</v>
      </c>
      <c r="AN556" s="516">
        <f t="shared" si="175"/>
        <v>534.48009544731769</v>
      </c>
      <c r="AO556" s="516">
        <f t="shared" si="175"/>
        <v>546.47224773200162</v>
      </c>
      <c r="AP556" s="516">
        <f t="shared" si="175"/>
        <v>558.90166717832722</v>
      </c>
      <c r="AQ556" s="516">
        <f t="shared" si="175"/>
        <v>571.85597924718354</v>
      </c>
      <c r="AR556" s="516">
        <f t="shared" si="175"/>
        <v>585.48404615241066</v>
      </c>
      <c r="AS556" s="516">
        <f t="shared" si="175"/>
        <v>600.07680936325596</v>
      </c>
      <c r="AT556" s="516">
        <f t="shared" si="175"/>
        <v>616.34933749235404</v>
      </c>
      <c r="AU556" s="516">
        <f t="shared" si="175"/>
        <v>637.12814345211257</v>
      </c>
      <c r="AV556" s="516">
        <f t="shared" si="175"/>
        <v>666.53069143600771</v>
      </c>
      <c r="AW556" s="516">
        <f t="shared" si="175"/>
        <v>15.317229730564916</v>
      </c>
      <c r="AX556" s="516">
        <f t="shared" si="175"/>
        <v>0</v>
      </c>
      <c r="AY556" s="516">
        <f t="shared" si="175"/>
        <v>0</v>
      </c>
      <c r="AZ556" s="516">
        <f t="shared" si="175"/>
        <v>0</v>
      </c>
      <c r="BA556" s="516">
        <f t="shared" si="175"/>
        <v>0</v>
      </c>
      <c r="BB556" s="516">
        <f t="shared" si="175"/>
        <v>0</v>
      </c>
      <c r="BC556" s="516">
        <f t="shared" si="175"/>
        <v>0</v>
      </c>
      <c r="BD556" s="516">
        <f t="shared" si="175"/>
        <v>0</v>
      </c>
      <c r="BE556" s="516">
        <f t="shared" si="175"/>
        <v>0</v>
      </c>
      <c r="BF556" s="516">
        <f t="shared" si="175"/>
        <v>0</v>
      </c>
      <c r="BG556" s="516">
        <f t="shared" si="175"/>
        <v>0</v>
      </c>
      <c r="BH556" s="516">
        <f t="shared" si="175"/>
        <v>0</v>
      </c>
    </row>
    <row r="557" spans="1:60" ht="12.9" customHeight="1" x14ac:dyDescent="0.3">
      <c r="A557" s="772"/>
      <c r="B557" s="772"/>
      <c r="C557" s="754"/>
      <c r="D557" s="755"/>
      <c r="E557" s="516" t="str">
        <f t="shared" ref="E557:AJ557" si="176" xml:space="preserve"> E$551</f>
        <v>Government Expenditure</v>
      </c>
      <c r="F557" s="516">
        <f t="shared" si="176"/>
        <v>0</v>
      </c>
      <c r="G557" s="516" t="str">
        <f t="shared" si="176"/>
        <v>$ bln</v>
      </c>
      <c r="H557" s="516">
        <f t="shared" si="176"/>
        <v>0</v>
      </c>
      <c r="I557" s="516">
        <f t="shared" si="176"/>
        <v>0</v>
      </c>
      <c r="J557" s="516">
        <f t="shared" si="176"/>
        <v>0</v>
      </c>
      <c r="K557" s="516">
        <f t="shared" si="176"/>
        <v>0</v>
      </c>
      <c r="L557" s="516">
        <f t="shared" si="176"/>
        <v>0</v>
      </c>
      <c r="M557" s="516">
        <f t="shared" si="176"/>
        <v>0</v>
      </c>
      <c r="N557" s="516">
        <f t="shared" si="176"/>
        <v>20.811999999999998</v>
      </c>
      <c r="O557" s="516">
        <f t="shared" si="176"/>
        <v>22.021899999999999</v>
      </c>
      <c r="P557" s="516">
        <f t="shared" si="176"/>
        <v>22.936699999999998</v>
      </c>
      <c r="Q557" s="516">
        <f t="shared" si="176"/>
        <v>25.055999999999997</v>
      </c>
      <c r="R557" s="516">
        <f t="shared" si="176"/>
        <v>26.571999999999999</v>
      </c>
      <c r="S557" s="516">
        <f t="shared" si="176"/>
        <v>26.571999999999999</v>
      </c>
      <c r="T557" s="516">
        <f t="shared" si="176"/>
        <v>27.634879999999999</v>
      </c>
      <c r="U557" s="516">
        <f t="shared" si="176"/>
        <v>28.740275199999996</v>
      </c>
      <c r="V557" s="516">
        <f t="shared" si="176"/>
        <v>29.889886208</v>
      </c>
      <c r="W557" s="516">
        <f t="shared" si="176"/>
        <v>31.085481656319999</v>
      </c>
      <c r="X557" s="516">
        <f t="shared" si="176"/>
        <v>32.328900922572799</v>
      </c>
      <c r="Y557" s="516">
        <f t="shared" si="176"/>
        <v>33.622056959475714</v>
      </c>
      <c r="Z557" s="516">
        <f t="shared" si="176"/>
        <v>34.966939237854746</v>
      </c>
      <c r="AA557" s="516">
        <f t="shared" si="176"/>
        <v>36.365616807368937</v>
      </c>
      <c r="AB557" s="516">
        <f t="shared" si="176"/>
        <v>37.820241479663693</v>
      </c>
      <c r="AC557" s="516">
        <f t="shared" si="176"/>
        <v>39.333051138850244</v>
      </c>
      <c r="AD557" s="516">
        <f t="shared" si="176"/>
        <v>40.906373184404252</v>
      </c>
      <c r="AE557" s="516">
        <f t="shared" si="176"/>
        <v>42.542628111780424</v>
      </c>
      <c r="AF557" s="516">
        <f t="shared" si="176"/>
        <v>44.244333236251641</v>
      </c>
      <c r="AG557" s="516">
        <f t="shared" si="176"/>
        <v>46.014106565701709</v>
      </c>
      <c r="AH557" s="516">
        <f t="shared" si="176"/>
        <v>47.85467082832978</v>
      </c>
      <c r="AI557" s="516">
        <f t="shared" si="176"/>
        <v>49.768857661462981</v>
      </c>
      <c r="AJ557" s="516">
        <f t="shared" si="176"/>
        <v>51.759611967921501</v>
      </c>
      <c r="AK557" s="516">
        <f t="shared" ref="AK557:BH557" si="177" xml:space="preserve"> AK$551</f>
        <v>53.829996446638368</v>
      </c>
      <c r="AL557" s="516">
        <f t="shared" si="177"/>
        <v>55.983196304503906</v>
      </c>
      <c r="AM557" s="516">
        <f t="shared" si="177"/>
        <v>58.222524156684059</v>
      </c>
      <c r="AN557" s="516">
        <f t="shared" si="177"/>
        <v>60.551425122951422</v>
      </c>
      <c r="AO557" s="516">
        <f t="shared" si="177"/>
        <v>62.973482127869488</v>
      </c>
      <c r="AP557" s="516">
        <f t="shared" si="177"/>
        <v>65.492421412984271</v>
      </c>
      <c r="AQ557" s="516">
        <f t="shared" si="177"/>
        <v>68.11211826950364</v>
      </c>
      <c r="AR557" s="516">
        <f t="shared" si="177"/>
        <v>70.836603000283787</v>
      </c>
      <c r="AS557" s="516">
        <f t="shared" si="177"/>
        <v>73.670067120295144</v>
      </c>
      <c r="AT557" s="516">
        <f t="shared" si="177"/>
        <v>76.616869805106958</v>
      </c>
      <c r="AU557" s="516">
        <f t="shared" si="177"/>
        <v>79.68154459731123</v>
      </c>
      <c r="AV557" s="516">
        <f t="shared" si="177"/>
        <v>82.868806381203683</v>
      </c>
      <c r="AW557" s="516">
        <f t="shared" si="177"/>
        <v>86.183558636451835</v>
      </c>
      <c r="AX557" s="516">
        <f t="shared" si="177"/>
        <v>89.630900981909903</v>
      </c>
      <c r="AY557" s="516">
        <f t="shared" si="177"/>
        <v>93.216137021186313</v>
      </c>
      <c r="AZ557" s="516">
        <f t="shared" si="177"/>
        <v>96.944782502033775</v>
      </c>
      <c r="BA557" s="516">
        <f t="shared" si="177"/>
        <v>100.82257380211513</v>
      </c>
      <c r="BB557" s="516">
        <f t="shared" si="177"/>
        <v>104.85547675419973</v>
      </c>
      <c r="BC557" s="516">
        <f t="shared" si="177"/>
        <v>109.04969582436773</v>
      </c>
      <c r="BD557" s="516">
        <f t="shared" si="177"/>
        <v>113.41168365734242</v>
      </c>
      <c r="BE557" s="516">
        <f t="shared" si="177"/>
        <v>117.94815100363613</v>
      </c>
      <c r="BF557" s="516">
        <f t="shared" si="177"/>
        <v>122.66607704378157</v>
      </c>
      <c r="BG557" s="516">
        <f t="shared" si="177"/>
        <v>127.57272012553284</v>
      </c>
      <c r="BH557" s="516">
        <f t="shared" si="177"/>
        <v>132.67562893055415</v>
      </c>
    </row>
    <row r="558" spans="1:60" ht="12.9" customHeight="1" x14ac:dyDescent="0.3">
      <c r="A558" s="772"/>
      <c r="B558" s="772"/>
      <c r="C558" s="754"/>
      <c r="D558" s="755"/>
      <c r="E558" s="516" t="s">
        <v>897</v>
      </c>
      <c r="F558" s="516"/>
      <c r="G558" s="516" t="s">
        <v>82</v>
      </c>
      <c r="H558" s="790"/>
      <c r="I558" s="790"/>
      <c r="J558" s="790"/>
      <c r="K558" s="545">
        <f t="shared" ref="K558:AP558" si="178" xml:space="preserve"> IFERROR((K556/1000) / K557,0)</f>
        <v>0</v>
      </c>
      <c r="L558" s="545">
        <f t="shared" si="178"/>
        <v>0</v>
      </c>
      <c r="M558" s="545">
        <f t="shared" si="178"/>
        <v>0</v>
      </c>
      <c r="N558" s="545">
        <f t="shared" si="178"/>
        <v>1.6686887372669617E-5</v>
      </c>
      <c r="O558" s="545">
        <f t="shared" si="178"/>
        <v>1.6558601891753211E-5</v>
      </c>
      <c r="P558" s="545">
        <f t="shared" si="178"/>
        <v>1.6693093110604409E-5</v>
      </c>
      <c r="Q558" s="545">
        <f t="shared" si="178"/>
        <v>2.6742010708512943E-5</v>
      </c>
      <c r="R558" s="545">
        <f t="shared" si="178"/>
        <v>2.6477126724677299E-5</v>
      </c>
      <c r="S558" s="545">
        <f t="shared" si="178"/>
        <v>1.7187892793310666E-3</v>
      </c>
      <c r="T558" s="545">
        <f t="shared" si="178"/>
        <v>4.0557794344535979E-3</v>
      </c>
      <c r="U558" s="545">
        <f t="shared" si="178"/>
        <v>3.9785933386046572E-3</v>
      </c>
      <c r="V558" s="545">
        <f t="shared" si="178"/>
        <v>3.9028993759692124E-3</v>
      </c>
      <c r="W558" s="545">
        <f t="shared" si="178"/>
        <v>3.8286689265356263E-3</v>
      </c>
      <c r="X558" s="545">
        <f t="shared" si="178"/>
        <v>3.7558739213968827E-3</v>
      </c>
      <c r="Y558" s="545">
        <f t="shared" si="178"/>
        <v>3.717660489888999E-3</v>
      </c>
      <c r="Z558" s="545">
        <f t="shared" si="178"/>
        <v>5.4286579588758163E-3</v>
      </c>
      <c r="AA558" s="545">
        <f t="shared" si="178"/>
        <v>5.3894661192154091E-3</v>
      </c>
      <c r="AB558" s="545">
        <f t="shared" si="178"/>
        <v>5.8671217023434858E-3</v>
      </c>
      <c r="AC558" s="545">
        <f t="shared" si="178"/>
        <v>8.6749471448610387E-3</v>
      </c>
      <c r="AD558" s="545">
        <f t="shared" si="178"/>
        <v>8.6290659629252447E-3</v>
      </c>
      <c r="AE558" s="545">
        <f t="shared" si="178"/>
        <v>8.5828629075661751E-3</v>
      </c>
      <c r="AF558" s="545">
        <f t="shared" si="178"/>
        <v>9.022406920187364E-3</v>
      </c>
      <c r="AG558" s="545">
        <f t="shared" si="178"/>
        <v>9.9035708311168771E-3</v>
      </c>
      <c r="AH558" s="545">
        <f t="shared" si="178"/>
        <v>9.1648528113389797E-3</v>
      </c>
      <c r="AI558" s="545">
        <f t="shared" si="178"/>
        <v>9.1137950101630328E-3</v>
      </c>
      <c r="AJ558" s="545">
        <f t="shared" si="178"/>
        <v>9.0636190401304131E-3</v>
      </c>
      <c r="AK558" s="545">
        <f t="shared" si="178"/>
        <v>9.0144371523823898E-3</v>
      </c>
      <c r="AL558" s="545">
        <f t="shared" si="178"/>
        <v>8.9664018655665305E-3</v>
      </c>
      <c r="AM558" s="545">
        <f t="shared" si="178"/>
        <v>8.9197237073472824E-3</v>
      </c>
      <c r="AN558" s="545">
        <f t="shared" si="178"/>
        <v>8.8268788779461479E-3</v>
      </c>
      <c r="AO558" s="545">
        <f t="shared" si="178"/>
        <v>8.6778153163322592E-3</v>
      </c>
      <c r="AP558" s="545">
        <f t="shared" si="178"/>
        <v>8.5338372764382411E-3</v>
      </c>
      <c r="AQ558" s="545">
        <f t="shared" ref="AQ558:BH558" si="179" xml:space="preserve"> IFERROR((AQ556/1000) / AQ557,0)</f>
        <v>8.3958037684936457E-3</v>
      </c>
      <c r="AR558" s="545">
        <f t="shared" si="179"/>
        <v>8.2652755969970081E-3</v>
      </c>
      <c r="AS558" s="545">
        <f t="shared" si="179"/>
        <v>8.1454630465233081E-3</v>
      </c>
      <c r="AT558" s="545">
        <f t="shared" si="179"/>
        <v>8.0445643245434535E-3</v>
      </c>
      <c r="AU558" s="545">
        <f t="shared" si="179"/>
        <v>7.9959311365258318E-3</v>
      </c>
      <c r="AV558" s="545">
        <f t="shared" si="179"/>
        <v>8.0432037161233972E-3</v>
      </c>
      <c r="AW558" s="545">
        <f t="shared" si="179"/>
        <v>1.7772797936062951E-4</v>
      </c>
      <c r="AX558" s="545">
        <f t="shared" si="179"/>
        <v>0</v>
      </c>
      <c r="AY558" s="545">
        <f t="shared" si="179"/>
        <v>0</v>
      </c>
      <c r="AZ558" s="545">
        <f t="shared" si="179"/>
        <v>0</v>
      </c>
      <c r="BA558" s="545">
        <f t="shared" si="179"/>
        <v>0</v>
      </c>
      <c r="BB558" s="545">
        <f t="shared" si="179"/>
        <v>0</v>
      </c>
      <c r="BC558" s="545">
        <f t="shared" si="179"/>
        <v>0</v>
      </c>
      <c r="BD558" s="545">
        <f t="shared" si="179"/>
        <v>0</v>
      </c>
      <c r="BE558" s="545">
        <f t="shared" si="179"/>
        <v>0</v>
      </c>
      <c r="BF558" s="545">
        <f t="shared" si="179"/>
        <v>0</v>
      </c>
      <c r="BG558" s="545">
        <f t="shared" si="179"/>
        <v>0</v>
      </c>
      <c r="BH558" s="545">
        <f t="shared" si="179"/>
        <v>0</v>
      </c>
    </row>
    <row r="559" spans="1:60" ht="12.9" customHeight="1" x14ac:dyDescent="0.3">
      <c r="A559" s="472"/>
      <c r="B559" s="472"/>
      <c r="C559" s="473"/>
      <c r="D559" s="516"/>
      <c r="E559" s="516" t="s">
        <v>898</v>
      </c>
      <c r="F559" s="516"/>
      <c r="G559" s="516" t="s">
        <v>276</v>
      </c>
      <c r="H559" s="790"/>
      <c r="I559" s="790"/>
      <c r="J559" s="790"/>
      <c r="K559" s="516">
        <f>IF(K558=MAX($K$558:BP558),1,0)</f>
        <v>0</v>
      </c>
      <c r="L559" s="516">
        <f>IF(L558=MAX($K$558:BQ558),1,0)</f>
        <v>0</v>
      </c>
      <c r="M559" s="516">
        <f>IF(M558=MAX($K$558:BR558),1,0)</f>
        <v>0</v>
      </c>
      <c r="N559" s="516">
        <f>IF(N558=MAX($K$558:BS558),1,0)</f>
        <v>0</v>
      </c>
      <c r="O559" s="516">
        <f>IF(O558=MAX($K$558:BT558),1,0)</f>
        <v>0</v>
      </c>
      <c r="P559" s="516">
        <f>IF(P558=MAX($K$558:BU558),1,0)</f>
        <v>0</v>
      </c>
      <c r="Q559" s="516">
        <f>IF(Q558=MAX($K$558:BV558),1,0)</f>
        <v>0</v>
      </c>
      <c r="R559" s="516">
        <f>IF(R558=MAX($K$558:BW558),1,0)</f>
        <v>0</v>
      </c>
      <c r="S559" s="516">
        <f>IF(S558=MAX($K$558:BX558),1,0)</f>
        <v>0</v>
      </c>
      <c r="T559" s="516">
        <f>IF(T558=MAX($K$558:BY558),1,0)</f>
        <v>0</v>
      </c>
      <c r="U559" s="516">
        <f>IF(U558=MAX($K$558:BZ558),1,0)</f>
        <v>0</v>
      </c>
      <c r="V559" s="516">
        <f>IF(V558=MAX($K$558:CA558),1,0)</f>
        <v>0</v>
      </c>
      <c r="W559" s="516">
        <f>IF(W558=MAX($K$558:CB558),1,0)</f>
        <v>0</v>
      </c>
      <c r="X559" s="516">
        <f>IF(X558=MAX($K$558:CC558),1,0)</f>
        <v>0</v>
      </c>
      <c r="Y559" s="516">
        <f>IF(Y558=MAX($K$558:CD558),1,0)</f>
        <v>0</v>
      </c>
      <c r="Z559" s="516">
        <f>IF(Z558=MAX($K$558:CE558),1,0)</f>
        <v>0</v>
      </c>
      <c r="AA559" s="516">
        <f>IF(AA558=MAX($K$558:CF558),1,0)</f>
        <v>0</v>
      </c>
      <c r="AB559" s="516">
        <f>IF(AB558=MAX($K$558:CG558),1,0)</f>
        <v>0</v>
      </c>
      <c r="AC559" s="516">
        <f>IF(AC558=MAX($K$558:CH558),1,0)</f>
        <v>0</v>
      </c>
      <c r="AD559" s="516">
        <f>IF(AD558=MAX($K$558:CI558),1,0)</f>
        <v>0</v>
      </c>
      <c r="AE559" s="516">
        <f>IF(AE558=MAX($K$558:CJ558),1,0)</f>
        <v>0</v>
      </c>
      <c r="AF559" s="516">
        <f>IF(AF558=MAX($K$558:CK558),1,0)</f>
        <v>0</v>
      </c>
      <c r="AG559" s="516">
        <f>IF(AG558=MAX($K$558:CL558),1,0)</f>
        <v>1</v>
      </c>
      <c r="AH559" s="516">
        <f>IF(AH558=MAX($K$558:CM558),1,0)</f>
        <v>0</v>
      </c>
      <c r="AI559" s="516">
        <f>IF(AI558=MAX($K$558:CN558),1,0)</f>
        <v>0</v>
      </c>
      <c r="AJ559" s="516">
        <f>IF(AJ558=MAX($K$558:CO558),1,0)</f>
        <v>0</v>
      </c>
      <c r="AK559" s="516">
        <f>IF(AK558=MAX($K$558:CP558),1,0)</f>
        <v>0</v>
      </c>
      <c r="AL559" s="516">
        <f>IF(AL558=MAX($K$558:CQ558),1,0)</f>
        <v>0</v>
      </c>
      <c r="AM559" s="516">
        <f>IF(AM558=MAX($K$558:CR558),1,0)</f>
        <v>0</v>
      </c>
      <c r="AN559" s="516">
        <f>IF(AN558=MAX($K$558:CS558),1,0)</f>
        <v>0</v>
      </c>
      <c r="AO559" s="516">
        <f>IF(AO558=MAX($K$558:CT558),1,0)</f>
        <v>0</v>
      </c>
      <c r="AP559" s="516">
        <f>IF(AP558=MAX($K$558:CU558),1,0)</f>
        <v>0</v>
      </c>
      <c r="AQ559" s="516">
        <f>IF(AQ558=MAX($K$558:CV558),1,0)</f>
        <v>0</v>
      </c>
      <c r="AR559" s="516">
        <f>IF(AR558=MAX($K$558:CW558),1,0)</f>
        <v>0</v>
      </c>
      <c r="AS559" s="516">
        <f>IF(AS558=MAX($K$558:CX558),1,0)</f>
        <v>0</v>
      </c>
      <c r="AT559" s="516">
        <f>IF(AT558=MAX($K$558:CY558),1,0)</f>
        <v>0</v>
      </c>
      <c r="AU559" s="516">
        <f>IF(AU558=MAX($K$558:CZ558),1,0)</f>
        <v>0</v>
      </c>
      <c r="AV559" s="516">
        <f>IF(AV558=MAX($K$558:DA558),1,0)</f>
        <v>0</v>
      </c>
      <c r="AW559" s="516">
        <f>IF(AW558=MAX($K$558:DB558),1,0)</f>
        <v>0</v>
      </c>
      <c r="AX559" s="516">
        <f>IF(AX558=MAX($K$558:DC558),1,0)</f>
        <v>0</v>
      </c>
      <c r="AY559" s="516">
        <f>IF(AY558=MAX($K$558:DD558),1,0)</f>
        <v>0</v>
      </c>
      <c r="AZ559" s="516">
        <f>IF(AZ558=MAX($K$558:DE558),1,0)</f>
        <v>0</v>
      </c>
      <c r="BA559" s="516">
        <f>IF(BA558=MAX($K$558:DF558),1,0)</f>
        <v>0</v>
      </c>
      <c r="BB559" s="516">
        <f>IF(BB558=MAX($K$558:DG558),1,0)</f>
        <v>0</v>
      </c>
      <c r="BC559" s="516">
        <f>IF(BC558=MAX($K$558:DH558),1,0)</f>
        <v>0</v>
      </c>
      <c r="BD559" s="516">
        <f>IF(BD558=MAX($K$558:DI558),1,0)</f>
        <v>0</v>
      </c>
      <c r="BE559" s="516">
        <f>IF(BE558=MAX($K$558:DJ558),1,0)</f>
        <v>0</v>
      </c>
      <c r="BF559" s="516">
        <f>IF(BF558=MAX($K$558:DK558),1,0)</f>
        <v>0</v>
      </c>
      <c r="BG559" s="516">
        <f>IF(BG558=MAX($K$558:DL558),1,0)</f>
        <v>0</v>
      </c>
      <c r="BH559" s="516">
        <f>IF(BH558=MAX($K$558:DM558),1,0)</f>
        <v>0</v>
      </c>
    </row>
    <row r="560" spans="1:60" ht="12.9" customHeight="1" x14ac:dyDescent="0.3">
      <c r="A560" s="772"/>
      <c r="B560" s="772"/>
      <c r="C560" s="754"/>
      <c r="D560" s="755"/>
      <c r="E560" s="666" t="str">
        <f xml:space="preserve"> 'Time&amp;Esc'!E$14</f>
        <v>Calendar year</v>
      </c>
      <c r="F560" s="666">
        <f xml:space="preserve"> 'Time&amp;Esc'!F$14</f>
        <v>0</v>
      </c>
      <c r="G560" s="666" t="str">
        <f xml:space="preserve"> 'Time&amp;Esc'!G$14</f>
        <v>year</v>
      </c>
      <c r="H560" s="666">
        <f xml:space="preserve"> 'Time&amp;Esc'!H$14</f>
        <v>0</v>
      </c>
      <c r="I560" s="666">
        <f xml:space="preserve"> 'Time&amp;Esc'!I$14</f>
        <v>0</v>
      </c>
      <c r="J560" s="666">
        <f xml:space="preserve"> 'Time&amp;Esc'!J$14</f>
        <v>0</v>
      </c>
      <c r="K560" s="666">
        <f xml:space="preserve"> 'Time&amp;Esc'!K$14</f>
        <v>2017</v>
      </c>
      <c r="L560" s="666">
        <f xml:space="preserve"> 'Time&amp;Esc'!L$14</f>
        <v>2018</v>
      </c>
      <c r="M560" s="666">
        <f xml:space="preserve"> 'Time&amp;Esc'!M$14</f>
        <v>2019</v>
      </c>
      <c r="N560" s="666">
        <f xml:space="preserve"> 'Time&amp;Esc'!N$14</f>
        <v>2020</v>
      </c>
      <c r="O560" s="666">
        <f xml:space="preserve"> 'Time&amp;Esc'!O$14</f>
        <v>2021</v>
      </c>
      <c r="P560" s="666">
        <f xml:space="preserve"> 'Time&amp;Esc'!P$14</f>
        <v>2022</v>
      </c>
      <c r="Q560" s="666">
        <f xml:space="preserve"> 'Time&amp;Esc'!Q$14</f>
        <v>2023</v>
      </c>
      <c r="R560" s="666">
        <f xml:space="preserve"> 'Time&amp;Esc'!R$14</f>
        <v>2024</v>
      </c>
      <c r="S560" s="666">
        <f xml:space="preserve"> 'Time&amp;Esc'!S$14</f>
        <v>2025</v>
      </c>
      <c r="T560" s="666">
        <f xml:space="preserve"> 'Time&amp;Esc'!T$14</f>
        <v>2026</v>
      </c>
      <c r="U560" s="666">
        <f xml:space="preserve"> 'Time&amp;Esc'!U$14</f>
        <v>2027</v>
      </c>
      <c r="V560" s="666">
        <f xml:space="preserve"> 'Time&amp;Esc'!V$14</f>
        <v>2028</v>
      </c>
      <c r="W560" s="666">
        <f xml:space="preserve"> 'Time&amp;Esc'!W$14</f>
        <v>2029</v>
      </c>
      <c r="X560" s="666">
        <f xml:space="preserve"> 'Time&amp;Esc'!X$14</f>
        <v>2030</v>
      </c>
      <c r="Y560" s="666">
        <f xml:space="preserve"> 'Time&amp;Esc'!Y$14</f>
        <v>2031</v>
      </c>
      <c r="Z560" s="666">
        <f xml:space="preserve"> 'Time&amp;Esc'!Z$14</f>
        <v>2032</v>
      </c>
      <c r="AA560" s="666">
        <f xml:space="preserve"> 'Time&amp;Esc'!AA$14</f>
        <v>2033</v>
      </c>
      <c r="AB560" s="666">
        <f xml:space="preserve"> 'Time&amp;Esc'!AB$14</f>
        <v>2034</v>
      </c>
      <c r="AC560" s="666">
        <f xml:space="preserve"> 'Time&amp;Esc'!AC$14</f>
        <v>2035</v>
      </c>
      <c r="AD560" s="666">
        <f xml:space="preserve"> 'Time&amp;Esc'!AD$14</f>
        <v>2036</v>
      </c>
      <c r="AE560" s="666">
        <f xml:space="preserve"> 'Time&amp;Esc'!AE$14</f>
        <v>2037</v>
      </c>
      <c r="AF560" s="666">
        <f xml:space="preserve"> 'Time&amp;Esc'!AF$14</f>
        <v>2038</v>
      </c>
      <c r="AG560" s="666">
        <f xml:space="preserve"> 'Time&amp;Esc'!AG$14</f>
        <v>2039</v>
      </c>
      <c r="AH560" s="666">
        <f xml:space="preserve"> 'Time&amp;Esc'!AH$14</f>
        <v>2040</v>
      </c>
      <c r="AI560" s="666">
        <f xml:space="preserve"> 'Time&amp;Esc'!AI$14</f>
        <v>2041</v>
      </c>
      <c r="AJ560" s="666">
        <f xml:space="preserve"> 'Time&amp;Esc'!AJ$14</f>
        <v>2042</v>
      </c>
      <c r="AK560" s="666">
        <f xml:space="preserve"> 'Time&amp;Esc'!AK$14</f>
        <v>2043</v>
      </c>
      <c r="AL560" s="666">
        <f xml:space="preserve"> 'Time&amp;Esc'!AL$14</f>
        <v>2044</v>
      </c>
      <c r="AM560" s="666">
        <f xml:space="preserve"> 'Time&amp;Esc'!AM$14</f>
        <v>2045</v>
      </c>
      <c r="AN560" s="666">
        <f xml:space="preserve"> 'Time&amp;Esc'!AN$14</f>
        <v>2046</v>
      </c>
      <c r="AO560" s="666">
        <f xml:space="preserve"> 'Time&amp;Esc'!AO$14</f>
        <v>2047</v>
      </c>
      <c r="AP560" s="666">
        <f xml:space="preserve"> 'Time&amp;Esc'!AP$14</f>
        <v>2048</v>
      </c>
      <c r="AQ560" s="666">
        <f xml:space="preserve"> 'Time&amp;Esc'!AQ$14</f>
        <v>2049</v>
      </c>
      <c r="AR560" s="666">
        <f xml:space="preserve"> 'Time&amp;Esc'!AR$14</f>
        <v>2050</v>
      </c>
      <c r="AS560" s="666">
        <f xml:space="preserve"> 'Time&amp;Esc'!AS$14</f>
        <v>2051</v>
      </c>
      <c r="AT560" s="666">
        <f xml:space="preserve"> 'Time&amp;Esc'!AT$14</f>
        <v>2052</v>
      </c>
      <c r="AU560" s="666">
        <f xml:space="preserve"> 'Time&amp;Esc'!AU$14</f>
        <v>2053</v>
      </c>
      <c r="AV560" s="666">
        <f xml:space="preserve"> 'Time&amp;Esc'!AV$14</f>
        <v>2054</v>
      </c>
      <c r="AW560" s="666">
        <f xml:space="preserve"> 'Time&amp;Esc'!AW$14</f>
        <v>2055</v>
      </c>
      <c r="AX560" s="666">
        <f xml:space="preserve"> 'Time&amp;Esc'!AX$14</f>
        <v>2056</v>
      </c>
      <c r="AY560" s="666">
        <f xml:space="preserve"> 'Time&amp;Esc'!AY$14</f>
        <v>2057</v>
      </c>
      <c r="AZ560" s="666">
        <f xml:space="preserve"> 'Time&amp;Esc'!AZ$14</f>
        <v>2058</v>
      </c>
      <c r="BA560" s="666">
        <f xml:space="preserve"> 'Time&amp;Esc'!BA$14</f>
        <v>2059</v>
      </c>
      <c r="BB560" s="666">
        <f xml:space="preserve"> 'Time&amp;Esc'!BB$14</f>
        <v>2060</v>
      </c>
      <c r="BC560" s="666">
        <f xml:space="preserve"> 'Time&amp;Esc'!BC$14</f>
        <v>2061</v>
      </c>
      <c r="BD560" s="666">
        <f xml:space="preserve"> 'Time&amp;Esc'!BD$14</f>
        <v>2062</v>
      </c>
      <c r="BE560" s="666">
        <f xml:space="preserve"> 'Time&amp;Esc'!BE$14</f>
        <v>2063</v>
      </c>
      <c r="BF560" s="666">
        <f xml:space="preserve"> 'Time&amp;Esc'!BF$14</f>
        <v>2064</v>
      </c>
      <c r="BG560" s="666">
        <f xml:space="preserve"> 'Time&amp;Esc'!BG$14</f>
        <v>2065</v>
      </c>
      <c r="BH560" s="666">
        <f xml:space="preserve"> 'Time&amp;Esc'!BH$14</f>
        <v>2066</v>
      </c>
    </row>
    <row r="561" spans="1:60" ht="12.9" customHeight="1" x14ac:dyDescent="0.3">
      <c r="A561" s="772"/>
      <c r="B561" s="772"/>
      <c r="C561" s="754"/>
      <c r="D561" s="755"/>
      <c r="E561" s="516" t="s">
        <v>899</v>
      </c>
      <c r="F561" s="521">
        <f>MAX(K558:BH558)</f>
        <v>9.9035708311168771E-3</v>
      </c>
      <c r="G561" s="516" t="s">
        <v>82</v>
      </c>
      <c r="H561" s="790"/>
      <c r="I561" s="790"/>
      <c r="J561" s="790"/>
      <c r="K561" s="790"/>
      <c r="L561" s="790"/>
      <c r="M561" s="790"/>
      <c r="N561" s="790"/>
      <c r="O561" s="790"/>
      <c r="P561" s="790"/>
      <c r="Q561" s="790"/>
      <c r="R561" s="790"/>
      <c r="S561" s="790"/>
      <c r="T561" s="790"/>
      <c r="U561" s="790"/>
      <c r="V561" s="790"/>
      <c r="W561" s="790"/>
      <c r="X561" s="790"/>
      <c r="Y561" s="790"/>
      <c r="Z561" s="790"/>
      <c r="AA561" s="790"/>
      <c r="AB561" s="790"/>
      <c r="AC561" s="790"/>
      <c r="AD561" s="790"/>
      <c r="AE561" s="790"/>
      <c r="AF561" s="790"/>
      <c r="AG561" s="790"/>
      <c r="AH561" s="790"/>
      <c r="AI561" s="790"/>
      <c r="AJ561" s="790"/>
      <c r="AK561" s="790"/>
      <c r="AL561" s="790"/>
      <c r="AM561" s="790"/>
      <c r="AN561" s="790"/>
      <c r="AO561" s="790"/>
      <c r="AP561" s="790"/>
      <c r="AQ561" s="790"/>
      <c r="AR561" s="790"/>
      <c r="AS561" s="790"/>
      <c r="AT561" s="790"/>
      <c r="AU561" s="790"/>
      <c r="AV561" s="790"/>
      <c r="AW561" s="790"/>
      <c r="AX561" s="790"/>
      <c r="AY561" s="790"/>
      <c r="AZ561" s="790"/>
      <c r="BA561" s="790"/>
      <c r="BB561" s="790"/>
      <c r="BC561" s="790"/>
      <c r="BD561" s="790"/>
      <c r="BE561" s="790"/>
      <c r="BF561" s="790"/>
      <c r="BG561" s="790"/>
      <c r="BH561" s="790"/>
    </row>
    <row r="562" spans="1:60" ht="12.9" customHeight="1" x14ac:dyDescent="0.3">
      <c r="A562" s="472"/>
      <c r="B562" s="472"/>
      <c r="C562" s="473"/>
      <c r="D562" s="516"/>
      <c r="E562" s="516" t="s">
        <v>900</v>
      </c>
      <c r="F562" s="817">
        <f>SUM(K562:BH562)</f>
        <v>2039</v>
      </c>
      <c r="G562" s="516"/>
      <c r="H562" s="790"/>
      <c r="I562" s="790"/>
      <c r="J562" s="790"/>
      <c r="K562" s="516">
        <f t="shared" ref="K562:AP562" si="180">K559 * K560</f>
        <v>0</v>
      </c>
      <c r="L562" s="516">
        <f t="shared" si="180"/>
        <v>0</v>
      </c>
      <c r="M562" s="516">
        <f t="shared" si="180"/>
        <v>0</v>
      </c>
      <c r="N562" s="516">
        <f t="shared" si="180"/>
        <v>0</v>
      </c>
      <c r="O562" s="516">
        <f t="shared" si="180"/>
        <v>0</v>
      </c>
      <c r="P562" s="516">
        <f t="shared" si="180"/>
        <v>0</v>
      </c>
      <c r="Q562" s="516">
        <f t="shared" si="180"/>
        <v>0</v>
      </c>
      <c r="R562" s="516">
        <f t="shared" si="180"/>
        <v>0</v>
      </c>
      <c r="S562" s="516">
        <f t="shared" si="180"/>
        <v>0</v>
      </c>
      <c r="T562" s="516">
        <f t="shared" si="180"/>
        <v>0</v>
      </c>
      <c r="U562" s="516">
        <f t="shared" si="180"/>
        <v>0</v>
      </c>
      <c r="V562" s="516">
        <f t="shared" si="180"/>
        <v>0</v>
      </c>
      <c r="W562" s="516">
        <f t="shared" si="180"/>
        <v>0</v>
      </c>
      <c r="X562" s="516">
        <f t="shared" si="180"/>
        <v>0</v>
      </c>
      <c r="Y562" s="516">
        <f t="shared" si="180"/>
        <v>0</v>
      </c>
      <c r="Z562" s="516">
        <f t="shared" si="180"/>
        <v>0</v>
      </c>
      <c r="AA562" s="516">
        <f t="shared" si="180"/>
        <v>0</v>
      </c>
      <c r="AB562" s="516">
        <f t="shared" si="180"/>
        <v>0</v>
      </c>
      <c r="AC562" s="516">
        <f t="shared" si="180"/>
        <v>0</v>
      </c>
      <c r="AD562" s="516">
        <f t="shared" si="180"/>
        <v>0</v>
      </c>
      <c r="AE562" s="516">
        <f t="shared" si="180"/>
        <v>0</v>
      </c>
      <c r="AF562" s="516">
        <f t="shared" si="180"/>
        <v>0</v>
      </c>
      <c r="AG562" s="516">
        <f t="shared" si="180"/>
        <v>2039</v>
      </c>
      <c r="AH562" s="516">
        <f t="shared" si="180"/>
        <v>0</v>
      </c>
      <c r="AI562" s="516">
        <f t="shared" si="180"/>
        <v>0</v>
      </c>
      <c r="AJ562" s="516">
        <f t="shared" si="180"/>
        <v>0</v>
      </c>
      <c r="AK562" s="516">
        <f t="shared" si="180"/>
        <v>0</v>
      </c>
      <c r="AL562" s="516">
        <f t="shared" si="180"/>
        <v>0</v>
      </c>
      <c r="AM562" s="516">
        <f t="shared" si="180"/>
        <v>0</v>
      </c>
      <c r="AN562" s="516">
        <f t="shared" si="180"/>
        <v>0</v>
      </c>
      <c r="AO562" s="516">
        <f t="shared" si="180"/>
        <v>0</v>
      </c>
      <c r="AP562" s="516">
        <f t="shared" si="180"/>
        <v>0</v>
      </c>
      <c r="AQ562" s="516">
        <f t="shared" ref="AQ562:BH562" si="181">AQ559 * AQ560</f>
        <v>0</v>
      </c>
      <c r="AR562" s="516">
        <f t="shared" si="181"/>
        <v>0</v>
      </c>
      <c r="AS562" s="516">
        <f t="shared" si="181"/>
        <v>0</v>
      </c>
      <c r="AT562" s="516">
        <f t="shared" si="181"/>
        <v>0</v>
      </c>
      <c r="AU562" s="516">
        <f t="shared" si="181"/>
        <v>0</v>
      </c>
      <c r="AV562" s="516">
        <f t="shared" si="181"/>
        <v>0</v>
      </c>
      <c r="AW562" s="516">
        <f t="shared" si="181"/>
        <v>0</v>
      </c>
      <c r="AX562" s="516">
        <f t="shared" si="181"/>
        <v>0</v>
      </c>
      <c r="AY562" s="516">
        <f t="shared" si="181"/>
        <v>0</v>
      </c>
      <c r="AZ562" s="516">
        <f t="shared" si="181"/>
        <v>0</v>
      </c>
      <c r="BA562" s="516">
        <f t="shared" si="181"/>
        <v>0</v>
      </c>
      <c r="BB562" s="516">
        <f t="shared" si="181"/>
        <v>0</v>
      </c>
      <c r="BC562" s="516">
        <f t="shared" si="181"/>
        <v>0</v>
      </c>
      <c r="BD562" s="516">
        <f t="shared" si="181"/>
        <v>0</v>
      </c>
      <c r="BE562" s="516">
        <f t="shared" si="181"/>
        <v>0</v>
      </c>
      <c r="BF562" s="516">
        <f t="shared" si="181"/>
        <v>0</v>
      </c>
      <c r="BG562" s="516">
        <f t="shared" si="181"/>
        <v>0</v>
      </c>
      <c r="BH562" s="516">
        <f t="shared" si="181"/>
        <v>0</v>
      </c>
    </row>
    <row r="563" spans="1:60" ht="12.9" customHeight="1" x14ac:dyDescent="0.3">
      <c r="A563" s="772"/>
      <c r="B563" s="772"/>
      <c r="C563" s="754"/>
      <c r="D563" s="755"/>
      <c r="E563" s="516"/>
      <c r="F563" s="516"/>
      <c r="G563" s="516"/>
      <c r="H563" s="790"/>
      <c r="I563" s="790"/>
      <c r="J563" s="790"/>
      <c r="K563" s="790"/>
      <c r="L563" s="790"/>
      <c r="M563" s="790"/>
      <c r="N563" s="790"/>
      <c r="O563" s="790"/>
      <c r="P563" s="790"/>
      <c r="Q563" s="790"/>
      <c r="R563" s="790"/>
      <c r="S563" s="790"/>
      <c r="T563" s="790"/>
      <c r="U563" s="790"/>
      <c r="V563" s="790"/>
      <c r="W563" s="790"/>
      <c r="X563" s="790"/>
      <c r="Y563" s="790"/>
      <c r="Z563" s="790"/>
      <c r="AA563" s="790"/>
      <c r="AB563" s="790"/>
      <c r="AC563" s="790"/>
      <c r="AD563" s="790"/>
      <c r="AE563" s="790"/>
      <c r="AF563" s="790"/>
      <c r="AG563" s="790"/>
      <c r="AH563" s="790"/>
      <c r="AI563" s="790"/>
      <c r="AJ563" s="790"/>
      <c r="AK563" s="790"/>
      <c r="AL563" s="790"/>
      <c r="AM563" s="790"/>
      <c r="AN563" s="790"/>
      <c r="AO563" s="790"/>
      <c r="AP563" s="790"/>
      <c r="AQ563" s="790"/>
      <c r="AR563" s="790"/>
      <c r="AS563" s="790"/>
      <c r="AT563" s="790"/>
      <c r="AU563" s="790"/>
      <c r="AV563" s="790"/>
      <c r="AW563" s="790"/>
      <c r="AX563" s="790"/>
      <c r="AY563" s="790"/>
      <c r="AZ563" s="790"/>
      <c r="BA563" s="790"/>
      <c r="BB563" s="790"/>
      <c r="BC563" s="790"/>
      <c r="BD563" s="790"/>
      <c r="BE563" s="790"/>
      <c r="BF563" s="790"/>
      <c r="BG563" s="790"/>
      <c r="BH563" s="790"/>
    </row>
    <row r="564" spans="1:60" ht="12.9" customHeight="1" x14ac:dyDescent="0.3">
      <c r="A564" s="772"/>
      <c r="B564" s="772"/>
      <c r="C564" s="754"/>
      <c r="D564" s="755"/>
      <c r="E564" s="516" t="str">
        <f t="shared" ref="E564:AJ564" si="182" xml:space="preserve"> E$524</f>
        <v>Two fields (LNG)</v>
      </c>
      <c r="F564" s="516">
        <f t="shared" si="182"/>
        <v>0</v>
      </c>
      <c r="G564" s="516" t="str">
        <f t="shared" si="182"/>
        <v>$ mln</v>
      </c>
      <c r="H564" s="516">
        <f t="shared" si="182"/>
        <v>0</v>
      </c>
      <c r="I564" s="516">
        <f t="shared" si="182"/>
        <v>17578.445547017553</v>
      </c>
      <c r="J564" s="516">
        <f t="shared" si="182"/>
        <v>0</v>
      </c>
      <c r="K564" s="516">
        <f t="shared" si="182"/>
        <v>0</v>
      </c>
      <c r="L564" s="516">
        <f t="shared" si="182"/>
        <v>0</v>
      </c>
      <c r="M564" s="516">
        <f t="shared" si="182"/>
        <v>0</v>
      </c>
      <c r="N564" s="516">
        <f t="shared" si="182"/>
        <v>0.34728750000000003</v>
      </c>
      <c r="O564" s="516">
        <f t="shared" si="182"/>
        <v>0.36465187500000007</v>
      </c>
      <c r="P564" s="516">
        <f t="shared" si="182"/>
        <v>0.76576893750000019</v>
      </c>
      <c r="Q564" s="516">
        <f t="shared" si="182"/>
        <v>1.0720765125000002</v>
      </c>
      <c r="R564" s="516">
        <f t="shared" si="182"/>
        <v>1.1256803381250005</v>
      </c>
      <c r="S564" s="516">
        <f t="shared" si="182"/>
        <v>46.410396452279635</v>
      </c>
      <c r="T564" s="516">
        <f t="shared" si="182"/>
        <v>112.85664208558231</v>
      </c>
      <c r="U564" s="516">
        <f t="shared" si="182"/>
        <v>140.91637473417737</v>
      </c>
      <c r="V564" s="516">
        <f t="shared" si="182"/>
        <v>181.31382786711012</v>
      </c>
      <c r="W564" s="516">
        <f t="shared" si="182"/>
        <v>184.99141460519581</v>
      </c>
      <c r="X564" s="516">
        <f t="shared" si="182"/>
        <v>188.74511858708036</v>
      </c>
      <c r="Y564" s="516">
        <f t="shared" si="182"/>
        <v>193.69195704283203</v>
      </c>
      <c r="Z564" s="516">
        <f t="shared" si="182"/>
        <v>259.92374754680634</v>
      </c>
      <c r="AA564" s="516">
        <f t="shared" si="182"/>
        <v>267.52464205718962</v>
      </c>
      <c r="AB564" s="516">
        <f t="shared" si="182"/>
        <v>300.64117413857633</v>
      </c>
      <c r="AC564" s="516">
        <f t="shared" si="182"/>
        <v>449.60908491371686</v>
      </c>
      <c r="AD564" s="516">
        <f t="shared" si="182"/>
        <v>468.64831604152755</v>
      </c>
      <c r="AE564" s="516">
        <f t="shared" si="182"/>
        <v>488.33284711518098</v>
      </c>
      <c r="AF564" s="516">
        <f t="shared" si="182"/>
        <v>546.13852532665078</v>
      </c>
      <c r="AG564" s="516">
        <f t="shared" si="182"/>
        <v>703.48685596721077</v>
      </c>
      <c r="AH564" s="516">
        <f t="shared" si="182"/>
        <v>691.34088983785614</v>
      </c>
      <c r="AI564" s="516">
        <f t="shared" si="182"/>
        <v>711.42063089309545</v>
      </c>
      <c r="AJ564" s="516">
        <f t="shared" si="182"/>
        <v>713.7612244118875</v>
      </c>
      <c r="AK564" s="516">
        <f t="shared" ref="AK564:BH564" si="183" xml:space="preserve"> AK$524</f>
        <v>735.17620739579968</v>
      </c>
      <c r="AL564" s="516">
        <f t="shared" si="183"/>
        <v>757.32885620787658</v>
      </c>
      <c r="AM564" s="516">
        <f t="shared" si="183"/>
        <v>780.26415268581604</v>
      </c>
      <c r="AN564" s="516">
        <f t="shared" si="183"/>
        <v>801.14145234205102</v>
      </c>
      <c r="AO564" s="516">
        <f t="shared" si="183"/>
        <v>819.02308466687498</v>
      </c>
      <c r="AP564" s="516">
        <f t="shared" si="183"/>
        <v>837.52064148901923</v>
      </c>
      <c r="AQ564" s="516">
        <f t="shared" si="183"/>
        <v>856.7423926093179</v>
      </c>
      <c r="AR564" s="516">
        <f t="shared" si="183"/>
        <v>876.8668210151211</v>
      </c>
      <c r="AS564" s="516">
        <f t="shared" si="183"/>
        <v>898.23052374401277</v>
      </c>
      <c r="AT564" s="516">
        <f t="shared" si="183"/>
        <v>921.62608397602844</v>
      </c>
      <c r="AU564" s="516">
        <f t="shared" si="183"/>
        <v>950.03144264182811</v>
      </c>
      <c r="AV564" s="516">
        <f t="shared" si="183"/>
        <v>987.93612690642794</v>
      </c>
      <c r="AW564" s="516">
        <f t="shared" si="183"/>
        <v>347.57082556659617</v>
      </c>
      <c r="AX564" s="516">
        <f t="shared" si="183"/>
        <v>347.5897780778655</v>
      </c>
      <c r="AY564" s="516">
        <f t="shared" si="183"/>
        <v>7.968022905839856</v>
      </c>
      <c r="AZ564" s="516">
        <f t="shared" si="183"/>
        <v>0</v>
      </c>
      <c r="BA564" s="516">
        <f t="shared" si="183"/>
        <v>0</v>
      </c>
      <c r="BB564" s="516">
        <f t="shared" si="183"/>
        <v>0</v>
      </c>
      <c r="BC564" s="516">
        <f t="shared" si="183"/>
        <v>0</v>
      </c>
      <c r="BD564" s="516">
        <f t="shared" si="183"/>
        <v>0</v>
      </c>
      <c r="BE564" s="516">
        <f t="shared" si="183"/>
        <v>0</v>
      </c>
      <c r="BF564" s="516">
        <f t="shared" si="183"/>
        <v>0</v>
      </c>
      <c r="BG564" s="516">
        <f t="shared" si="183"/>
        <v>0</v>
      </c>
      <c r="BH564" s="516">
        <f t="shared" si="183"/>
        <v>0</v>
      </c>
    </row>
    <row r="565" spans="1:60" ht="12.9" customHeight="1" x14ac:dyDescent="0.3">
      <c r="A565" s="772"/>
      <c r="B565" s="772"/>
      <c r="C565" s="754"/>
      <c r="D565" s="755"/>
      <c r="E565" s="516" t="str">
        <f t="shared" ref="E565:AJ565" si="184" xml:space="preserve"> E$551</f>
        <v>Government Expenditure</v>
      </c>
      <c r="F565" s="516">
        <f t="shared" si="184"/>
        <v>0</v>
      </c>
      <c r="G565" s="516" t="str">
        <f t="shared" si="184"/>
        <v>$ bln</v>
      </c>
      <c r="H565" s="516">
        <f t="shared" si="184"/>
        <v>0</v>
      </c>
      <c r="I565" s="516">
        <f t="shared" si="184"/>
        <v>0</v>
      </c>
      <c r="J565" s="516">
        <f t="shared" si="184"/>
        <v>0</v>
      </c>
      <c r="K565" s="516">
        <f t="shared" si="184"/>
        <v>0</v>
      </c>
      <c r="L565" s="516">
        <f t="shared" si="184"/>
        <v>0</v>
      </c>
      <c r="M565" s="516">
        <f t="shared" si="184"/>
        <v>0</v>
      </c>
      <c r="N565" s="516">
        <f t="shared" si="184"/>
        <v>20.811999999999998</v>
      </c>
      <c r="O565" s="516">
        <f t="shared" si="184"/>
        <v>22.021899999999999</v>
      </c>
      <c r="P565" s="516">
        <f t="shared" si="184"/>
        <v>22.936699999999998</v>
      </c>
      <c r="Q565" s="516">
        <f t="shared" si="184"/>
        <v>25.055999999999997</v>
      </c>
      <c r="R565" s="516">
        <f t="shared" si="184"/>
        <v>26.571999999999999</v>
      </c>
      <c r="S565" s="516">
        <f t="shared" si="184"/>
        <v>26.571999999999999</v>
      </c>
      <c r="T565" s="516">
        <f t="shared" si="184"/>
        <v>27.634879999999999</v>
      </c>
      <c r="U565" s="516">
        <f t="shared" si="184"/>
        <v>28.740275199999996</v>
      </c>
      <c r="V565" s="516">
        <f t="shared" si="184"/>
        <v>29.889886208</v>
      </c>
      <c r="W565" s="516">
        <f t="shared" si="184"/>
        <v>31.085481656319999</v>
      </c>
      <c r="X565" s="516">
        <f t="shared" si="184"/>
        <v>32.328900922572799</v>
      </c>
      <c r="Y565" s="516">
        <f t="shared" si="184"/>
        <v>33.622056959475714</v>
      </c>
      <c r="Z565" s="516">
        <f t="shared" si="184"/>
        <v>34.966939237854746</v>
      </c>
      <c r="AA565" s="516">
        <f t="shared" si="184"/>
        <v>36.365616807368937</v>
      </c>
      <c r="AB565" s="516">
        <f t="shared" si="184"/>
        <v>37.820241479663693</v>
      </c>
      <c r="AC565" s="516">
        <f t="shared" si="184"/>
        <v>39.333051138850244</v>
      </c>
      <c r="AD565" s="516">
        <f t="shared" si="184"/>
        <v>40.906373184404252</v>
      </c>
      <c r="AE565" s="516">
        <f t="shared" si="184"/>
        <v>42.542628111780424</v>
      </c>
      <c r="AF565" s="516">
        <f t="shared" si="184"/>
        <v>44.244333236251641</v>
      </c>
      <c r="AG565" s="516">
        <f t="shared" si="184"/>
        <v>46.014106565701709</v>
      </c>
      <c r="AH565" s="516">
        <f t="shared" si="184"/>
        <v>47.85467082832978</v>
      </c>
      <c r="AI565" s="516">
        <f t="shared" si="184"/>
        <v>49.768857661462981</v>
      </c>
      <c r="AJ565" s="516">
        <f t="shared" si="184"/>
        <v>51.759611967921501</v>
      </c>
      <c r="AK565" s="516">
        <f t="shared" ref="AK565:BH565" si="185" xml:space="preserve"> AK$551</f>
        <v>53.829996446638368</v>
      </c>
      <c r="AL565" s="516">
        <f t="shared" si="185"/>
        <v>55.983196304503906</v>
      </c>
      <c r="AM565" s="516">
        <f t="shared" si="185"/>
        <v>58.222524156684059</v>
      </c>
      <c r="AN565" s="516">
        <f t="shared" si="185"/>
        <v>60.551425122951422</v>
      </c>
      <c r="AO565" s="516">
        <f t="shared" si="185"/>
        <v>62.973482127869488</v>
      </c>
      <c r="AP565" s="516">
        <f t="shared" si="185"/>
        <v>65.492421412984271</v>
      </c>
      <c r="AQ565" s="516">
        <f t="shared" si="185"/>
        <v>68.11211826950364</v>
      </c>
      <c r="AR565" s="516">
        <f t="shared" si="185"/>
        <v>70.836603000283787</v>
      </c>
      <c r="AS565" s="516">
        <f t="shared" si="185"/>
        <v>73.670067120295144</v>
      </c>
      <c r="AT565" s="516">
        <f t="shared" si="185"/>
        <v>76.616869805106958</v>
      </c>
      <c r="AU565" s="516">
        <f t="shared" si="185"/>
        <v>79.68154459731123</v>
      </c>
      <c r="AV565" s="516">
        <f t="shared" si="185"/>
        <v>82.868806381203683</v>
      </c>
      <c r="AW565" s="516">
        <f t="shared" si="185"/>
        <v>86.183558636451835</v>
      </c>
      <c r="AX565" s="516">
        <f t="shared" si="185"/>
        <v>89.630900981909903</v>
      </c>
      <c r="AY565" s="516">
        <f t="shared" si="185"/>
        <v>93.216137021186313</v>
      </c>
      <c r="AZ565" s="516">
        <f t="shared" si="185"/>
        <v>96.944782502033775</v>
      </c>
      <c r="BA565" s="516">
        <f t="shared" si="185"/>
        <v>100.82257380211513</v>
      </c>
      <c r="BB565" s="516">
        <f t="shared" si="185"/>
        <v>104.85547675419973</v>
      </c>
      <c r="BC565" s="516">
        <f t="shared" si="185"/>
        <v>109.04969582436773</v>
      </c>
      <c r="BD565" s="516">
        <f t="shared" si="185"/>
        <v>113.41168365734242</v>
      </c>
      <c r="BE565" s="516">
        <f t="shared" si="185"/>
        <v>117.94815100363613</v>
      </c>
      <c r="BF565" s="516">
        <f t="shared" si="185"/>
        <v>122.66607704378157</v>
      </c>
      <c r="BG565" s="516">
        <f t="shared" si="185"/>
        <v>127.57272012553284</v>
      </c>
      <c r="BH565" s="516">
        <f t="shared" si="185"/>
        <v>132.67562893055415</v>
      </c>
    </row>
    <row r="566" spans="1:60" ht="12.9" customHeight="1" x14ac:dyDescent="0.3">
      <c r="A566" s="772"/>
      <c r="B566" s="772"/>
      <c r="C566" s="754"/>
      <c r="D566" s="755"/>
      <c r="E566" s="516" t="s">
        <v>897</v>
      </c>
      <c r="F566" s="516"/>
      <c r="G566" s="516" t="s">
        <v>82</v>
      </c>
      <c r="H566" s="790"/>
      <c r="I566" s="790"/>
      <c r="J566" s="790"/>
      <c r="K566" s="545">
        <f t="shared" ref="K566:AP566" si="186" xml:space="preserve"> IFERROR((K564/1000) / K565,0)</f>
        <v>0</v>
      </c>
      <c r="L566" s="545">
        <f t="shared" si="186"/>
        <v>0</v>
      </c>
      <c r="M566" s="545">
        <f t="shared" si="186"/>
        <v>0</v>
      </c>
      <c r="N566" s="545">
        <f t="shared" si="186"/>
        <v>1.6686887372669617E-5</v>
      </c>
      <c r="O566" s="545">
        <f t="shared" si="186"/>
        <v>1.6558601891753211E-5</v>
      </c>
      <c r="P566" s="545">
        <f t="shared" si="186"/>
        <v>3.3386186221208818E-5</v>
      </c>
      <c r="Q566" s="545">
        <f t="shared" si="186"/>
        <v>4.2787217133620703E-5</v>
      </c>
      <c r="R566" s="545">
        <f t="shared" si="186"/>
        <v>4.2363402759483683E-5</v>
      </c>
      <c r="S566" s="545">
        <f t="shared" si="186"/>
        <v>1.7465902623919781E-3</v>
      </c>
      <c r="T566" s="545">
        <f t="shared" si="186"/>
        <v>4.0838477346593263E-3</v>
      </c>
      <c r="U566" s="545">
        <f t="shared" si="186"/>
        <v>4.9030976131424582E-3</v>
      </c>
      <c r="V566" s="545">
        <f t="shared" si="186"/>
        <v>6.0660594893326035E-3</v>
      </c>
      <c r="W566" s="545">
        <f t="shared" si="186"/>
        <v>5.9510551147463125E-3</v>
      </c>
      <c r="X566" s="545">
        <f t="shared" si="186"/>
        <v>5.8382782340519988E-3</v>
      </c>
      <c r="Y566" s="545">
        <f t="shared" si="186"/>
        <v>5.7608598211670026E-3</v>
      </c>
      <c r="Z566" s="545">
        <f t="shared" si="186"/>
        <v>7.4334143397205427E-3</v>
      </c>
      <c r="AA566" s="545">
        <f t="shared" si="186"/>
        <v>7.356527003908259E-3</v>
      </c>
      <c r="AB566" s="545">
        <f t="shared" si="186"/>
        <v>7.9492134998723884E-3</v>
      </c>
      <c r="AC566" s="545">
        <f t="shared" si="186"/>
        <v>1.1430821456655995E-2</v>
      </c>
      <c r="AD566" s="545">
        <f t="shared" si="186"/>
        <v>1.1456608825448304E-2</v>
      </c>
      <c r="AE566" s="545">
        <f t="shared" si="186"/>
        <v>1.1478671365391208E-2</v>
      </c>
      <c r="AF566" s="545">
        <f t="shared" si="186"/>
        <v>1.2343694330535681E-2</v>
      </c>
      <c r="AG566" s="545">
        <f t="shared" si="186"/>
        <v>1.5288504079998377E-2</v>
      </c>
      <c r="AH566" s="545">
        <f t="shared" si="186"/>
        <v>1.4446675274769312E-2</v>
      </c>
      <c r="AI566" s="545">
        <f t="shared" si="186"/>
        <v>1.4294493872700693E-2</v>
      </c>
      <c r="AJ566" s="545">
        <f t="shared" si="186"/>
        <v>1.3789926107913013E-2</v>
      </c>
      <c r="AK566" s="545">
        <f t="shared" si="186"/>
        <v>1.3657370535489061E-2</v>
      </c>
      <c r="AL566" s="545">
        <f t="shared" si="186"/>
        <v>1.3527788804494336E-2</v>
      </c>
      <c r="AM566" s="545">
        <f t="shared" si="186"/>
        <v>1.3401414040140686E-2</v>
      </c>
      <c r="AN566" s="545">
        <f t="shared" si="186"/>
        <v>1.3230761302732513E-2</v>
      </c>
      <c r="AO566" s="545">
        <f t="shared" si="186"/>
        <v>1.3005840823663281E-2</v>
      </c>
      <c r="AP566" s="545">
        <f t="shared" si="186"/>
        <v>1.2788054303378921E-2</v>
      </c>
      <c r="AQ566" s="545">
        <f t="shared" ref="AQ566:BH566" si="187" xml:space="preserve"> IFERROR((AQ564/1000) / AQ565,0)</f>
        <v>1.2578413568337278E-2</v>
      </c>
      <c r="AR566" s="545">
        <f t="shared" si="187"/>
        <v>1.2378724894693331E-2</v>
      </c>
      <c r="AS566" s="545">
        <f t="shared" si="187"/>
        <v>1.2192611719455893E-2</v>
      </c>
      <c r="AT566" s="545">
        <f t="shared" si="187"/>
        <v>1.2029022933466237E-2</v>
      </c>
      <c r="AU566" s="545">
        <f t="shared" si="187"/>
        <v>1.1922854249914804E-2</v>
      </c>
      <c r="AV566" s="545">
        <f t="shared" si="187"/>
        <v>1.1921688872430915E-2</v>
      </c>
      <c r="AW566" s="545">
        <f t="shared" si="187"/>
        <v>4.0329133661416144E-3</v>
      </c>
      <c r="AX566" s="545">
        <f t="shared" si="187"/>
        <v>3.8780127642365119E-3</v>
      </c>
      <c r="AY566" s="545">
        <f t="shared" si="187"/>
        <v>8.5479007824888428E-5</v>
      </c>
      <c r="AZ566" s="545">
        <f t="shared" si="187"/>
        <v>0</v>
      </c>
      <c r="BA566" s="545">
        <f t="shared" si="187"/>
        <v>0</v>
      </c>
      <c r="BB566" s="545">
        <f t="shared" si="187"/>
        <v>0</v>
      </c>
      <c r="BC566" s="545">
        <f t="shared" si="187"/>
        <v>0</v>
      </c>
      <c r="BD566" s="545">
        <f t="shared" si="187"/>
        <v>0</v>
      </c>
      <c r="BE566" s="545">
        <f t="shared" si="187"/>
        <v>0</v>
      </c>
      <c r="BF566" s="545">
        <f t="shared" si="187"/>
        <v>0</v>
      </c>
      <c r="BG566" s="545">
        <f t="shared" si="187"/>
        <v>0</v>
      </c>
      <c r="BH566" s="545">
        <f t="shared" si="187"/>
        <v>0</v>
      </c>
    </row>
    <row r="567" spans="1:60" ht="12.9" customHeight="1" x14ac:dyDescent="0.3">
      <c r="A567" s="472"/>
      <c r="B567" s="472"/>
      <c r="C567" s="473"/>
      <c r="D567" s="516"/>
      <c r="E567" s="516" t="s">
        <v>898</v>
      </c>
      <c r="F567" s="516"/>
      <c r="G567" s="516" t="s">
        <v>276</v>
      </c>
      <c r="H567" s="790"/>
      <c r="I567" s="790"/>
      <c r="J567" s="790"/>
      <c r="K567" s="516">
        <f>IF(K566=MAX($K$566:BP566),1,0)</f>
        <v>0</v>
      </c>
      <c r="L567" s="516">
        <f>IF(L566=MAX($K$566:BQ566),1,0)</f>
        <v>0</v>
      </c>
      <c r="M567" s="516">
        <f>IF(M566=MAX($K$566:BR566),1,0)</f>
        <v>0</v>
      </c>
      <c r="N567" s="516">
        <f>IF(N566=MAX($K$566:BS566),1,0)</f>
        <v>0</v>
      </c>
      <c r="O567" s="516">
        <f>IF(O566=MAX($K$566:BT566),1,0)</f>
        <v>0</v>
      </c>
      <c r="P567" s="516">
        <f>IF(P566=MAX($K$566:BU566),1,0)</f>
        <v>0</v>
      </c>
      <c r="Q567" s="516">
        <f>IF(Q566=MAX($K$566:BV566),1,0)</f>
        <v>0</v>
      </c>
      <c r="R567" s="516">
        <f>IF(R566=MAX($K$566:BW566),1,0)</f>
        <v>0</v>
      </c>
      <c r="S567" s="516">
        <f>IF(S566=MAX($K$566:BX566),1,0)</f>
        <v>0</v>
      </c>
      <c r="T567" s="516">
        <f>IF(T566=MAX($K$566:BY566),1,0)</f>
        <v>0</v>
      </c>
      <c r="U567" s="516">
        <f>IF(U566=MAX($K$566:BZ566),1,0)</f>
        <v>0</v>
      </c>
      <c r="V567" s="516">
        <f>IF(V566=MAX($K$566:CA566),1,0)</f>
        <v>0</v>
      </c>
      <c r="W567" s="516">
        <f>IF(W566=MAX($K$566:CB566),1,0)</f>
        <v>0</v>
      </c>
      <c r="X567" s="516">
        <f>IF(X566=MAX($K$566:CC566),1,0)</f>
        <v>0</v>
      </c>
      <c r="Y567" s="516">
        <f>IF(Y566=MAX($K$566:CD566),1,0)</f>
        <v>0</v>
      </c>
      <c r="Z567" s="516">
        <f>IF(Z566=MAX($K$566:CE566),1,0)</f>
        <v>0</v>
      </c>
      <c r="AA567" s="516">
        <f>IF(AA566=MAX($K$566:CF566),1,0)</f>
        <v>0</v>
      </c>
      <c r="AB567" s="516">
        <f>IF(AB566=MAX($K$566:CG566),1,0)</f>
        <v>0</v>
      </c>
      <c r="AC567" s="516">
        <f>IF(AC566=MAX($K$566:CH566),1,0)</f>
        <v>0</v>
      </c>
      <c r="AD567" s="516">
        <f>IF(AD566=MAX($K$566:CI566),1,0)</f>
        <v>0</v>
      </c>
      <c r="AE567" s="516">
        <f>IF(AE566=MAX($K$566:CJ566),1,0)</f>
        <v>0</v>
      </c>
      <c r="AF567" s="516">
        <f>IF(AF566=MAX($K$566:CK566),1,0)</f>
        <v>0</v>
      </c>
      <c r="AG567" s="516">
        <f>IF(AG566=MAX($K$566:CL566),1,0)</f>
        <v>1</v>
      </c>
      <c r="AH567" s="516">
        <f>IF(AH566=MAX($K$566:CM566),1,0)</f>
        <v>0</v>
      </c>
      <c r="AI567" s="516">
        <f>IF(AI566=MAX($K$566:CN566),1,0)</f>
        <v>0</v>
      </c>
      <c r="AJ567" s="516">
        <f>IF(AJ566=MAX($K$566:CO566),1,0)</f>
        <v>0</v>
      </c>
      <c r="AK567" s="516">
        <f>IF(AK566=MAX($K$566:CP566),1,0)</f>
        <v>0</v>
      </c>
      <c r="AL567" s="516">
        <f>IF(AL566=MAX($K$566:CQ566),1,0)</f>
        <v>0</v>
      </c>
      <c r="AM567" s="516">
        <f>IF(AM566=MAX($K$566:CR566),1,0)</f>
        <v>0</v>
      </c>
      <c r="AN567" s="516">
        <f>IF(AN566=MAX($K$566:CS566),1,0)</f>
        <v>0</v>
      </c>
      <c r="AO567" s="516">
        <f>IF(AO566=MAX($K$566:CT566),1,0)</f>
        <v>0</v>
      </c>
      <c r="AP567" s="516">
        <f>IF(AP566=MAX($K$566:CU566),1,0)</f>
        <v>0</v>
      </c>
      <c r="AQ567" s="516">
        <f>IF(AQ566=MAX($K$566:CV566),1,0)</f>
        <v>0</v>
      </c>
      <c r="AR567" s="516">
        <f>IF(AR566=MAX($K$566:CW566),1,0)</f>
        <v>0</v>
      </c>
      <c r="AS567" s="516">
        <f>IF(AS566=MAX($K$566:CX566),1,0)</f>
        <v>0</v>
      </c>
      <c r="AT567" s="516">
        <f>IF(AT566=MAX($K$566:CY566),1,0)</f>
        <v>0</v>
      </c>
      <c r="AU567" s="516">
        <f>IF(AU566=MAX($K$566:CZ566),1,0)</f>
        <v>0</v>
      </c>
      <c r="AV567" s="516">
        <f>IF(AV566=MAX($K$566:DA566),1,0)</f>
        <v>0</v>
      </c>
      <c r="AW567" s="516">
        <f>IF(AW566=MAX($K$566:DB566),1,0)</f>
        <v>0</v>
      </c>
      <c r="AX567" s="516">
        <f>IF(AX566=MAX($K$566:DC566),1,0)</f>
        <v>0</v>
      </c>
      <c r="AY567" s="516">
        <f>IF(AY566=MAX($K$566:DD566),1,0)</f>
        <v>0</v>
      </c>
      <c r="AZ567" s="516">
        <f>IF(AZ566=MAX($K$566:DE566),1,0)</f>
        <v>0</v>
      </c>
      <c r="BA567" s="516">
        <f>IF(BA566=MAX($K$566:DF566),1,0)</f>
        <v>0</v>
      </c>
      <c r="BB567" s="516">
        <f>IF(BB566=MAX($K$566:DG566),1,0)</f>
        <v>0</v>
      </c>
      <c r="BC567" s="516">
        <f>IF(BC566=MAX($K$566:DH566),1,0)</f>
        <v>0</v>
      </c>
      <c r="BD567" s="516">
        <f>IF(BD566=MAX($K$566:DI566),1,0)</f>
        <v>0</v>
      </c>
      <c r="BE567" s="516">
        <f>IF(BE566=MAX($K$566:DJ566),1,0)</f>
        <v>0</v>
      </c>
      <c r="BF567" s="516">
        <f>IF(BF566=MAX($K$566:DK566),1,0)</f>
        <v>0</v>
      </c>
      <c r="BG567" s="516">
        <f>IF(BG566=MAX($K$566:DL566),1,0)</f>
        <v>0</v>
      </c>
      <c r="BH567" s="516">
        <f>IF(BH566=MAX($K$566:DM566),1,0)</f>
        <v>0</v>
      </c>
    </row>
    <row r="568" spans="1:60" ht="12.9" customHeight="1" x14ac:dyDescent="0.3">
      <c r="A568" s="772"/>
      <c r="B568" s="772"/>
      <c r="C568" s="754"/>
      <c r="D568" s="755"/>
      <c r="E568" s="666" t="str">
        <f xml:space="preserve"> 'Time&amp;Esc'!E$14</f>
        <v>Calendar year</v>
      </c>
      <c r="F568" s="666">
        <f xml:space="preserve"> 'Time&amp;Esc'!F$14</f>
        <v>0</v>
      </c>
      <c r="G568" s="666" t="str">
        <f xml:space="preserve"> 'Time&amp;Esc'!G$14</f>
        <v>year</v>
      </c>
      <c r="H568" s="666">
        <f xml:space="preserve"> 'Time&amp;Esc'!H$14</f>
        <v>0</v>
      </c>
      <c r="I568" s="666">
        <f xml:space="preserve"> 'Time&amp;Esc'!I$14</f>
        <v>0</v>
      </c>
      <c r="J568" s="666">
        <f xml:space="preserve"> 'Time&amp;Esc'!J$14</f>
        <v>0</v>
      </c>
      <c r="K568" s="666">
        <f xml:space="preserve"> 'Time&amp;Esc'!K$14</f>
        <v>2017</v>
      </c>
      <c r="L568" s="666">
        <f xml:space="preserve"> 'Time&amp;Esc'!L$14</f>
        <v>2018</v>
      </c>
      <c r="M568" s="666">
        <f xml:space="preserve"> 'Time&amp;Esc'!M$14</f>
        <v>2019</v>
      </c>
      <c r="N568" s="666">
        <f xml:space="preserve"> 'Time&amp;Esc'!N$14</f>
        <v>2020</v>
      </c>
      <c r="O568" s="666">
        <f xml:space="preserve"> 'Time&amp;Esc'!O$14</f>
        <v>2021</v>
      </c>
      <c r="P568" s="666">
        <f xml:space="preserve"> 'Time&amp;Esc'!P$14</f>
        <v>2022</v>
      </c>
      <c r="Q568" s="666">
        <f xml:space="preserve"> 'Time&amp;Esc'!Q$14</f>
        <v>2023</v>
      </c>
      <c r="R568" s="666">
        <f xml:space="preserve"> 'Time&amp;Esc'!R$14</f>
        <v>2024</v>
      </c>
      <c r="S568" s="666">
        <f xml:space="preserve"> 'Time&amp;Esc'!S$14</f>
        <v>2025</v>
      </c>
      <c r="T568" s="666">
        <f xml:space="preserve"> 'Time&amp;Esc'!T$14</f>
        <v>2026</v>
      </c>
      <c r="U568" s="666">
        <f xml:space="preserve"> 'Time&amp;Esc'!U$14</f>
        <v>2027</v>
      </c>
      <c r="V568" s="666">
        <f xml:space="preserve"> 'Time&amp;Esc'!V$14</f>
        <v>2028</v>
      </c>
      <c r="W568" s="666">
        <f xml:space="preserve"> 'Time&amp;Esc'!W$14</f>
        <v>2029</v>
      </c>
      <c r="X568" s="666">
        <f xml:space="preserve"> 'Time&amp;Esc'!X$14</f>
        <v>2030</v>
      </c>
      <c r="Y568" s="666">
        <f xml:space="preserve"> 'Time&amp;Esc'!Y$14</f>
        <v>2031</v>
      </c>
      <c r="Z568" s="666">
        <f xml:space="preserve"> 'Time&amp;Esc'!Z$14</f>
        <v>2032</v>
      </c>
      <c r="AA568" s="666">
        <f xml:space="preserve"> 'Time&amp;Esc'!AA$14</f>
        <v>2033</v>
      </c>
      <c r="AB568" s="666">
        <f xml:space="preserve"> 'Time&amp;Esc'!AB$14</f>
        <v>2034</v>
      </c>
      <c r="AC568" s="666">
        <f xml:space="preserve"> 'Time&amp;Esc'!AC$14</f>
        <v>2035</v>
      </c>
      <c r="AD568" s="666">
        <f xml:space="preserve"> 'Time&amp;Esc'!AD$14</f>
        <v>2036</v>
      </c>
      <c r="AE568" s="666">
        <f xml:space="preserve"> 'Time&amp;Esc'!AE$14</f>
        <v>2037</v>
      </c>
      <c r="AF568" s="666">
        <f xml:space="preserve"> 'Time&amp;Esc'!AF$14</f>
        <v>2038</v>
      </c>
      <c r="AG568" s="666">
        <f xml:space="preserve"> 'Time&amp;Esc'!AG$14</f>
        <v>2039</v>
      </c>
      <c r="AH568" s="666">
        <f xml:space="preserve"> 'Time&amp;Esc'!AH$14</f>
        <v>2040</v>
      </c>
      <c r="AI568" s="666">
        <f xml:space="preserve"> 'Time&amp;Esc'!AI$14</f>
        <v>2041</v>
      </c>
      <c r="AJ568" s="666">
        <f xml:space="preserve"> 'Time&amp;Esc'!AJ$14</f>
        <v>2042</v>
      </c>
      <c r="AK568" s="666">
        <f xml:space="preserve"> 'Time&amp;Esc'!AK$14</f>
        <v>2043</v>
      </c>
      <c r="AL568" s="666">
        <f xml:space="preserve"> 'Time&amp;Esc'!AL$14</f>
        <v>2044</v>
      </c>
      <c r="AM568" s="666">
        <f xml:space="preserve"> 'Time&amp;Esc'!AM$14</f>
        <v>2045</v>
      </c>
      <c r="AN568" s="666">
        <f xml:space="preserve"> 'Time&amp;Esc'!AN$14</f>
        <v>2046</v>
      </c>
      <c r="AO568" s="666">
        <f xml:space="preserve"> 'Time&amp;Esc'!AO$14</f>
        <v>2047</v>
      </c>
      <c r="AP568" s="666">
        <f xml:space="preserve"> 'Time&amp;Esc'!AP$14</f>
        <v>2048</v>
      </c>
      <c r="AQ568" s="666">
        <f xml:space="preserve"> 'Time&amp;Esc'!AQ$14</f>
        <v>2049</v>
      </c>
      <c r="AR568" s="666">
        <f xml:space="preserve"> 'Time&amp;Esc'!AR$14</f>
        <v>2050</v>
      </c>
      <c r="AS568" s="666">
        <f xml:space="preserve"> 'Time&amp;Esc'!AS$14</f>
        <v>2051</v>
      </c>
      <c r="AT568" s="666">
        <f xml:space="preserve"> 'Time&amp;Esc'!AT$14</f>
        <v>2052</v>
      </c>
      <c r="AU568" s="666">
        <f xml:space="preserve"> 'Time&amp;Esc'!AU$14</f>
        <v>2053</v>
      </c>
      <c r="AV568" s="666">
        <f xml:space="preserve"> 'Time&amp;Esc'!AV$14</f>
        <v>2054</v>
      </c>
      <c r="AW568" s="666">
        <f xml:space="preserve"> 'Time&amp;Esc'!AW$14</f>
        <v>2055</v>
      </c>
      <c r="AX568" s="666">
        <f xml:space="preserve"> 'Time&amp;Esc'!AX$14</f>
        <v>2056</v>
      </c>
      <c r="AY568" s="666">
        <f xml:space="preserve"> 'Time&amp;Esc'!AY$14</f>
        <v>2057</v>
      </c>
      <c r="AZ568" s="666">
        <f xml:space="preserve"> 'Time&amp;Esc'!AZ$14</f>
        <v>2058</v>
      </c>
      <c r="BA568" s="666">
        <f xml:space="preserve"> 'Time&amp;Esc'!BA$14</f>
        <v>2059</v>
      </c>
      <c r="BB568" s="666">
        <f xml:space="preserve"> 'Time&amp;Esc'!BB$14</f>
        <v>2060</v>
      </c>
      <c r="BC568" s="666">
        <f xml:space="preserve"> 'Time&amp;Esc'!BC$14</f>
        <v>2061</v>
      </c>
      <c r="BD568" s="666">
        <f xml:space="preserve"> 'Time&amp;Esc'!BD$14</f>
        <v>2062</v>
      </c>
      <c r="BE568" s="666">
        <f xml:space="preserve"> 'Time&amp;Esc'!BE$14</f>
        <v>2063</v>
      </c>
      <c r="BF568" s="666">
        <f xml:space="preserve"> 'Time&amp;Esc'!BF$14</f>
        <v>2064</v>
      </c>
      <c r="BG568" s="666">
        <f xml:space="preserve"> 'Time&amp;Esc'!BG$14</f>
        <v>2065</v>
      </c>
      <c r="BH568" s="666">
        <f xml:space="preserve"> 'Time&amp;Esc'!BH$14</f>
        <v>2066</v>
      </c>
    </row>
    <row r="569" spans="1:60" ht="12.9" customHeight="1" x14ac:dyDescent="0.3">
      <c r="A569" s="772"/>
      <c r="B569" s="772"/>
      <c r="C569" s="754"/>
      <c r="D569" s="755"/>
      <c r="E569" s="516" t="str">
        <f xml:space="preserve"> E564 &amp; " Maximum Budget Contribution"</f>
        <v>Two fields (LNG) Maximum Budget Contribution</v>
      </c>
      <c r="F569" s="521">
        <f>MAX(K566:BH566)</f>
        <v>1.5288504079998377E-2</v>
      </c>
      <c r="G569" s="516" t="s">
        <v>82</v>
      </c>
      <c r="H569" s="790"/>
      <c r="I569" s="790"/>
      <c r="J569" s="790"/>
      <c r="K569" s="790"/>
      <c r="L569" s="790"/>
      <c r="M569" s="790"/>
      <c r="N569" s="790"/>
      <c r="O569" s="790"/>
      <c r="P569" s="790"/>
      <c r="Q569" s="790"/>
      <c r="R569" s="790"/>
      <c r="S569" s="790"/>
      <c r="T569" s="790"/>
      <c r="U569" s="790"/>
      <c r="V569" s="790"/>
      <c r="W569" s="790"/>
      <c r="X569" s="790"/>
      <c r="Y569" s="790"/>
      <c r="Z569" s="790"/>
      <c r="AA569" s="790"/>
      <c r="AB569" s="790"/>
      <c r="AC569" s="790"/>
      <c r="AD569" s="790"/>
      <c r="AE569" s="790"/>
      <c r="AF569" s="790"/>
      <c r="AG569" s="790"/>
      <c r="AH569" s="790"/>
      <c r="AI569" s="790"/>
      <c r="AJ569" s="790"/>
      <c r="AK569" s="790"/>
      <c r="AL569" s="790"/>
      <c r="AM569" s="790"/>
      <c r="AN569" s="790"/>
      <c r="AO569" s="790"/>
      <c r="AP569" s="790"/>
      <c r="AQ569" s="790"/>
      <c r="AR569" s="790"/>
      <c r="AS569" s="790"/>
      <c r="AT569" s="790"/>
      <c r="AU569" s="790"/>
      <c r="AV569" s="790"/>
      <c r="AW569" s="790"/>
      <c r="AX569" s="790"/>
      <c r="AY569" s="790"/>
      <c r="AZ569" s="790"/>
      <c r="BA569" s="790"/>
      <c r="BB569" s="790"/>
      <c r="BC569" s="790"/>
      <c r="BD569" s="790"/>
      <c r="BE569" s="790"/>
      <c r="BF569" s="790"/>
      <c r="BG569" s="790"/>
      <c r="BH569" s="790"/>
    </row>
    <row r="570" spans="1:60" ht="12.9" customHeight="1" x14ac:dyDescent="0.3">
      <c r="A570" s="472"/>
      <c r="B570" s="472"/>
      <c r="C570" s="473"/>
      <c r="D570" s="516"/>
      <c r="E570" s="516" t="str">
        <f xml:space="preserve"> E564 &amp; " Maximum Budget Contribution"</f>
        <v>Two fields (LNG) Maximum Budget Contribution</v>
      </c>
      <c r="F570" s="817">
        <f>SUM(K570:BH570)</f>
        <v>2039</v>
      </c>
      <c r="G570" s="516"/>
      <c r="H570" s="790"/>
      <c r="I570" s="790"/>
      <c r="J570" s="790"/>
      <c r="K570" s="516">
        <f t="shared" ref="K570:AP570" si="188">K567 * K568</f>
        <v>0</v>
      </c>
      <c r="L570" s="516">
        <f t="shared" si="188"/>
        <v>0</v>
      </c>
      <c r="M570" s="516">
        <f t="shared" si="188"/>
        <v>0</v>
      </c>
      <c r="N570" s="516">
        <f t="shared" si="188"/>
        <v>0</v>
      </c>
      <c r="O570" s="516">
        <f t="shared" si="188"/>
        <v>0</v>
      </c>
      <c r="P570" s="516">
        <f t="shared" si="188"/>
        <v>0</v>
      </c>
      <c r="Q570" s="516">
        <f t="shared" si="188"/>
        <v>0</v>
      </c>
      <c r="R570" s="516">
        <f t="shared" si="188"/>
        <v>0</v>
      </c>
      <c r="S570" s="516">
        <f t="shared" si="188"/>
        <v>0</v>
      </c>
      <c r="T570" s="516">
        <f t="shared" si="188"/>
        <v>0</v>
      </c>
      <c r="U570" s="516">
        <f t="shared" si="188"/>
        <v>0</v>
      </c>
      <c r="V570" s="516">
        <f t="shared" si="188"/>
        <v>0</v>
      </c>
      <c r="W570" s="516">
        <f t="shared" si="188"/>
        <v>0</v>
      </c>
      <c r="X570" s="516">
        <f t="shared" si="188"/>
        <v>0</v>
      </c>
      <c r="Y570" s="516">
        <f t="shared" si="188"/>
        <v>0</v>
      </c>
      <c r="Z570" s="516">
        <f t="shared" si="188"/>
        <v>0</v>
      </c>
      <c r="AA570" s="516">
        <f t="shared" si="188"/>
        <v>0</v>
      </c>
      <c r="AB570" s="516">
        <f t="shared" si="188"/>
        <v>0</v>
      </c>
      <c r="AC570" s="516">
        <f t="shared" si="188"/>
        <v>0</v>
      </c>
      <c r="AD570" s="516">
        <f t="shared" si="188"/>
        <v>0</v>
      </c>
      <c r="AE570" s="516">
        <f t="shared" si="188"/>
        <v>0</v>
      </c>
      <c r="AF570" s="516">
        <f t="shared" si="188"/>
        <v>0</v>
      </c>
      <c r="AG570" s="516">
        <f t="shared" si="188"/>
        <v>2039</v>
      </c>
      <c r="AH570" s="516">
        <f t="shared" si="188"/>
        <v>0</v>
      </c>
      <c r="AI570" s="516">
        <f t="shared" si="188"/>
        <v>0</v>
      </c>
      <c r="AJ570" s="516">
        <f t="shared" si="188"/>
        <v>0</v>
      </c>
      <c r="AK570" s="516">
        <f t="shared" si="188"/>
        <v>0</v>
      </c>
      <c r="AL570" s="516">
        <f t="shared" si="188"/>
        <v>0</v>
      </c>
      <c r="AM570" s="516">
        <f t="shared" si="188"/>
        <v>0</v>
      </c>
      <c r="AN570" s="516">
        <f t="shared" si="188"/>
        <v>0</v>
      </c>
      <c r="AO570" s="516">
        <f t="shared" si="188"/>
        <v>0</v>
      </c>
      <c r="AP570" s="516">
        <f t="shared" si="188"/>
        <v>0</v>
      </c>
      <c r="AQ570" s="516">
        <f t="shared" ref="AQ570:BH570" si="189">AQ567 * AQ568</f>
        <v>0</v>
      </c>
      <c r="AR570" s="516">
        <f t="shared" si="189"/>
        <v>0</v>
      </c>
      <c r="AS570" s="516">
        <f t="shared" si="189"/>
        <v>0</v>
      </c>
      <c r="AT570" s="516">
        <f t="shared" si="189"/>
        <v>0</v>
      </c>
      <c r="AU570" s="516">
        <f t="shared" si="189"/>
        <v>0</v>
      </c>
      <c r="AV570" s="516">
        <f t="shared" si="189"/>
        <v>0</v>
      </c>
      <c r="AW570" s="516">
        <f t="shared" si="189"/>
        <v>0</v>
      </c>
      <c r="AX570" s="516">
        <f t="shared" si="189"/>
        <v>0</v>
      </c>
      <c r="AY570" s="516">
        <f t="shared" si="189"/>
        <v>0</v>
      </c>
      <c r="AZ570" s="516">
        <f t="shared" si="189"/>
        <v>0</v>
      </c>
      <c r="BA570" s="516">
        <f t="shared" si="189"/>
        <v>0</v>
      </c>
      <c r="BB570" s="516">
        <f t="shared" si="189"/>
        <v>0</v>
      </c>
      <c r="BC570" s="516">
        <f t="shared" si="189"/>
        <v>0</v>
      </c>
      <c r="BD570" s="516">
        <f t="shared" si="189"/>
        <v>0</v>
      </c>
      <c r="BE570" s="516">
        <f t="shared" si="189"/>
        <v>0</v>
      </c>
      <c r="BF570" s="516">
        <f t="shared" si="189"/>
        <v>0</v>
      </c>
      <c r="BG570" s="516">
        <f t="shared" si="189"/>
        <v>0</v>
      </c>
      <c r="BH570" s="516">
        <f t="shared" si="189"/>
        <v>0</v>
      </c>
    </row>
    <row r="571" spans="1:60" ht="12.9" customHeight="1" x14ac:dyDescent="0.3">
      <c r="A571" s="772"/>
      <c r="B571" s="772"/>
      <c r="C571" s="754"/>
      <c r="D571" s="755"/>
      <c r="E571" s="516"/>
      <c r="F571" s="516"/>
      <c r="G571" s="516"/>
      <c r="H571" s="790"/>
      <c r="I571" s="790"/>
      <c r="J571" s="790"/>
      <c r="K571" s="790"/>
      <c r="L571" s="790"/>
      <c r="M571" s="790"/>
      <c r="N571" s="790"/>
      <c r="O571" s="790"/>
      <c r="P571" s="790"/>
      <c r="Q571" s="790"/>
      <c r="R571" s="790"/>
      <c r="S571" s="790"/>
      <c r="T571" s="790"/>
      <c r="U571" s="790"/>
      <c r="V571" s="790"/>
      <c r="W571" s="790"/>
      <c r="X571" s="790"/>
      <c r="Y571" s="790"/>
      <c r="Z571" s="790"/>
      <c r="AA571" s="790"/>
      <c r="AB571" s="790"/>
      <c r="AC571" s="790"/>
      <c r="AD571" s="790"/>
      <c r="AE571" s="790"/>
      <c r="AF571" s="790"/>
      <c r="AG571" s="790"/>
      <c r="AH571" s="790"/>
      <c r="AI571" s="790"/>
      <c r="AJ571" s="790"/>
      <c r="AK571" s="790"/>
      <c r="AL571" s="790"/>
      <c r="AM571" s="790"/>
      <c r="AN571" s="790"/>
      <c r="AO571" s="790"/>
      <c r="AP571" s="790"/>
      <c r="AQ571" s="790"/>
      <c r="AR571" s="790"/>
      <c r="AS571" s="790"/>
      <c r="AT571" s="790"/>
      <c r="AU571" s="790"/>
      <c r="AV571" s="790"/>
      <c r="AW571" s="790"/>
      <c r="AX571" s="790"/>
      <c r="AY571" s="790"/>
      <c r="AZ571" s="790"/>
      <c r="BA571" s="790"/>
      <c r="BB571" s="790"/>
      <c r="BC571" s="790"/>
      <c r="BD571" s="790"/>
      <c r="BE571" s="790"/>
      <c r="BF571" s="790"/>
      <c r="BG571" s="790"/>
      <c r="BH571" s="790"/>
    </row>
    <row r="572" spans="1:60" ht="12.9" customHeight="1" x14ac:dyDescent="0.3">
      <c r="A572" s="772"/>
      <c r="B572" s="772"/>
      <c r="C572" s="754"/>
      <c r="D572" s="755"/>
      <c r="E572" s="516" t="str">
        <f t="shared" ref="E572:AJ572" si="190" xml:space="preserve"> E$527</f>
        <v>Field 3 - Megafield LNG</v>
      </c>
      <c r="F572" s="516">
        <f t="shared" si="190"/>
        <v>0</v>
      </c>
      <c r="G572" s="516" t="str">
        <f t="shared" si="190"/>
        <v>$ mln</v>
      </c>
      <c r="H572" s="516">
        <f t="shared" si="190"/>
        <v>0</v>
      </c>
      <c r="I572" s="516">
        <f t="shared" si="190"/>
        <v>39584.202682257419</v>
      </c>
      <c r="J572" s="516">
        <f t="shared" si="190"/>
        <v>0</v>
      </c>
      <c r="K572" s="516">
        <f t="shared" si="190"/>
        <v>0</v>
      </c>
      <c r="L572" s="516">
        <f t="shared" si="190"/>
        <v>0</v>
      </c>
      <c r="M572" s="516">
        <f t="shared" si="190"/>
        <v>0</v>
      </c>
      <c r="N572" s="516">
        <f t="shared" si="190"/>
        <v>0.34728750000000003</v>
      </c>
      <c r="O572" s="516">
        <f t="shared" si="190"/>
        <v>0.36465187500000007</v>
      </c>
      <c r="P572" s="516">
        <f t="shared" si="190"/>
        <v>0.3828844687500001</v>
      </c>
      <c r="Q572" s="516">
        <f t="shared" si="190"/>
        <v>0.67004782031250021</v>
      </c>
      <c r="R572" s="516">
        <f t="shared" si="190"/>
        <v>0.70355021132812523</v>
      </c>
      <c r="S572" s="516">
        <f t="shared" si="190"/>
        <v>0.73872772189453151</v>
      </c>
      <c r="T572" s="516">
        <f t="shared" si="190"/>
        <v>153.54766353685719</v>
      </c>
      <c r="U572" s="516">
        <f t="shared" si="190"/>
        <v>379.25251447004155</v>
      </c>
      <c r="V572" s="516">
        <f t="shared" si="190"/>
        <v>386.86199817884398</v>
      </c>
      <c r="W572" s="516">
        <f t="shared" si="190"/>
        <v>394.6248932327926</v>
      </c>
      <c r="X572" s="516">
        <f t="shared" si="190"/>
        <v>402.54432894233884</v>
      </c>
      <c r="Y572" s="516">
        <f t="shared" si="190"/>
        <v>410.62350025832046</v>
      </c>
      <c r="Z572" s="516">
        <f t="shared" si="190"/>
        <v>492.97063922726807</v>
      </c>
      <c r="AA572" s="516">
        <f t="shared" si="190"/>
        <v>645.83286618953889</v>
      </c>
      <c r="AB572" s="516">
        <f t="shared" si="190"/>
        <v>667.19162146570864</v>
      </c>
      <c r="AC572" s="516">
        <f t="shared" si="190"/>
        <v>962.07957415443434</v>
      </c>
      <c r="AD572" s="516">
        <f t="shared" si="190"/>
        <v>1166.3029141804159</v>
      </c>
      <c r="AE572" s="516">
        <f t="shared" si="190"/>
        <v>1207.2820125355206</v>
      </c>
      <c r="AF572" s="516">
        <f t="shared" si="190"/>
        <v>1302.6551412383924</v>
      </c>
      <c r="AG572" s="516">
        <f t="shared" si="190"/>
        <v>1509.3022147010759</v>
      </c>
      <c r="AH572" s="516">
        <f t="shared" si="190"/>
        <v>1561.5866013706843</v>
      </c>
      <c r="AI572" s="516">
        <f t="shared" si="190"/>
        <v>1503.395683631843</v>
      </c>
      <c r="AJ572" s="516">
        <f t="shared" si="190"/>
        <v>1555.5477455495759</v>
      </c>
      <c r="AK572" s="516">
        <f t="shared" ref="AK572:BH572" si="191" xml:space="preserve"> AK$527</f>
        <v>1609.592671022268</v>
      </c>
      <c r="AL572" s="516">
        <f t="shared" si="191"/>
        <v>1665.6248737548453</v>
      </c>
      <c r="AM572" s="516">
        <f t="shared" si="191"/>
        <v>1723.7530072128457</v>
      </c>
      <c r="AN572" s="516">
        <f t="shared" si="191"/>
        <v>1775.5139787124983</v>
      </c>
      <c r="AO572" s="516">
        <f t="shared" si="191"/>
        <v>1814.8818052891365</v>
      </c>
      <c r="AP572" s="516">
        <f t="shared" si="191"/>
        <v>1855.5375970954747</v>
      </c>
      <c r="AQ572" s="516">
        <f t="shared" si="191"/>
        <v>1897.6742209533154</v>
      </c>
      <c r="AR572" s="516">
        <f t="shared" si="191"/>
        <v>1941.5893096147779</v>
      </c>
      <c r="AS572" s="516">
        <f t="shared" si="191"/>
        <v>1987.7886861012671</v>
      </c>
      <c r="AT572" s="516">
        <f t="shared" si="191"/>
        <v>2037.2612274772941</v>
      </c>
      <c r="AU572" s="516">
        <f t="shared" si="191"/>
        <v>2092.4378268983401</v>
      </c>
      <c r="AV572" s="516">
        <f t="shared" si="191"/>
        <v>2162.928271132736</v>
      </c>
      <c r="AW572" s="516">
        <f t="shared" si="191"/>
        <v>2262.7315634477577</v>
      </c>
      <c r="AX572" s="516">
        <f t="shared" si="191"/>
        <v>52.078581083922273</v>
      </c>
      <c r="AY572" s="516">
        <f t="shared" si="191"/>
        <v>0</v>
      </c>
      <c r="AZ572" s="516">
        <f t="shared" si="191"/>
        <v>0</v>
      </c>
      <c r="BA572" s="516">
        <f t="shared" si="191"/>
        <v>0</v>
      </c>
      <c r="BB572" s="516">
        <f t="shared" si="191"/>
        <v>0</v>
      </c>
      <c r="BC572" s="516">
        <f t="shared" si="191"/>
        <v>0</v>
      </c>
      <c r="BD572" s="516">
        <f t="shared" si="191"/>
        <v>0</v>
      </c>
      <c r="BE572" s="516">
        <f t="shared" si="191"/>
        <v>0</v>
      </c>
      <c r="BF572" s="516">
        <f t="shared" si="191"/>
        <v>0</v>
      </c>
      <c r="BG572" s="516">
        <f t="shared" si="191"/>
        <v>0</v>
      </c>
      <c r="BH572" s="516">
        <f t="shared" si="191"/>
        <v>0</v>
      </c>
    </row>
    <row r="573" spans="1:60" s="459" customFormat="1" ht="12.9" customHeight="1" x14ac:dyDescent="0.3">
      <c r="A573" s="509"/>
      <c r="B573" s="509"/>
      <c r="C573" s="510"/>
      <c r="D573" s="521"/>
      <c r="E573" s="624" t="str">
        <f t="shared" ref="E573:AJ573" si="192" xml:space="preserve"> E$551</f>
        <v>Government Expenditure</v>
      </c>
      <c r="F573" s="624">
        <f t="shared" si="192"/>
        <v>0</v>
      </c>
      <c r="G573" s="624" t="str">
        <f t="shared" si="192"/>
        <v>$ bln</v>
      </c>
      <c r="H573" s="624">
        <f t="shared" si="192"/>
        <v>0</v>
      </c>
      <c r="I573" s="624">
        <f t="shared" si="192"/>
        <v>0</v>
      </c>
      <c r="J573" s="624">
        <f t="shared" si="192"/>
        <v>0</v>
      </c>
      <c r="K573" s="624">
        <f t="shared" si="192"/>
        <v>0</v>
      </c>
      <c r="L573" s="624">
        <f t="shared" si="192"/>
        <v>0</v>
      </c>
      <c r="M573" s="624">
        <f t="shared" si="192"/>
        <v>0</v>
      </c>
      <c r="N573" s="624">
        <f t="shared" si="192"/>
        <v>20.811999999999998</v>
      </c>
      <c r="O573" s="624">
        <f t="shared" si="192"/>
        <v>22.021899999999999</v>
      </c>
      <c r="P573" s="624">
        <f t="shared" si="192"/>
        <v>22.936699999999998</v>
      </c>
      <c r="Q573" s="624">
        <f t="shared" si="192"/>
        <v>25.055999999999997</v>
      </c>
      <c r="R573" s="624">
        <f t="shared" si="192"/>
        <v>26.571999999999999</v>
      </c>
      <c r="S573" s="624">
        <f t="shared" si="192"/>
        <v>26.571999999999999</v>
      </c>
      <c r="T573" s="624">
        <f t="shared" si="192"/>
        <v>27.634879999999999</v>
      </c>
      <c r="U573" s="624">
        <f t="shared" si="192"/>
        <v>28.740275199999996</v>
      </c>
      <c r="V573" s="624">
        <f t="shared" si="192"/>
        <v>29.889886208</v>
      </c>
      <c r="W573" s="624">
        <f t="shared" si="192"/>
        <v>31.085481656319999</v>
      </c>
      <c r="X573" s="624">
        <f t="shared" si="192"/>
        <v>32.328900922572799</v>
      </c>
      <c r="Y573" s="624">
        <f t="shared" si="192"/>
        <v>33.622056959475714</v>
      </c>
      <c r="Z573" s="624">
        <f t="shared" si="192"/>
        <v>34.966939237854746</v>
      </c>
      <c r="AA573" s="624">
        <f t="shared" si="192"/>
        <v>36.365616807368937</v>
      </c>
      <c r="AB573" s="624">
        <f t="shared" si="192"/>
        <v>37.820241479663693</v>
      </c>
      <c r="AC573" s="624">
        <f t="shared" si="192"/>
        <v>39.333051138850244</v>
      </c>
      <c r="AD573" s="624">
        <f t="shared" si="192"/>
        <v>40.906373184404252</v>
      </c>
      <c r="AE573" s="624">
        <f t="shared" si="192"/>
        <v>42.542628111780424</v>
      </c>
      <c r="AF573" s="624">
        <f t="shared" si="192"/>
        <v>44.244333236251641</v>
      </c>
      <c r="AG573" s="624">
        <f t="shared" si="192"/>
        <v>46.014106565701709</v>
      </c>
      <c r="AH573" s="624">
        <f t="shared" si="192"/>
        <v>47.85467082832978</v>
      </c>
      <c r="AI573" s="624">
        <f t="shared" si="192"/>
        <v>49.768857661462981</v>
      </c>
      <c r="AJ573" s="624">
        <f t="shared" si="192"/>
        <v>51.759611967921501</v>
      </c>
      <c r="AK573" s="624">
        <f t="shared" ref="AK573:BH573" si="193" xml:space="preserve"> AK$551</f>
        <v>53.829996446638368</v>
      </c>
      <c r="AL573" s="624">
        <f t="shared" si="193"/>
        <v>55.983196304503906</v>
      </c>
      <c r="AM573" s="624">
        <f t="shared" si="193"/>
        <v>58.222524156684059</v>
      </c>
      <c r="AN573" s="624">
        <f t="shared" si="193"/>
        <v>60.551425122951422</v>
      </c>
      <c r="AO573" s="624">
        <f t="shared" si="193"/>
        <v>62.973482127869488</v>
      </c>
      <c r="AP573" s="624">
        <f t="shared" si="193"/>
        <v>65.492421412984271</v>
      </c>
      <c r="AQ573" s="624">
        <f t="shared" si="193"/>
        <v>68.11211826950364</v>
      </c>
      <c r="AR573" s="624">
        <f t="shared" si="193"/>
        <v>70.836603000283787</v>
      </c>
      <c r="AS573" s="624">
        <f t="shared" si="193"/>
        <v>73.670067120295144</v>
      </c>
      <c r="AT573" s="624">
        <f t="shared" si="193"/>
        <v>76.616869805106958</v>
      </c>
      <c r="AU573" s="624">
        <f t="shared" si="193"/>
        <v>79.68154459731123</v>
      </c>
      <c r="AV573" s="624">
        <f t="shared" si="193"/>
        <v>82.868806381203683</v>
      </c>
      <c r="AW573" s="624">
        <f t="shared" si="193"/>
        <v>86.183558636451835</v>
      </c>
      <c r="AX573" s="624">
        <f t="shared" si="193"/>
        <v>89.630900981909903</v>
      </c>
      <c r="AY573" s="624">
        <f t="shared" si="193"/>
        <v>93.216137021186313</v>
      </c>
      <c r="AZ573" s="624">
        <f t="shared" si="193"/>
        <v>96.944782502033775</v>
      </c>
      <c r="BA573" s="624">
        <f t="shared" si="193"/>
        <v>100.82257380211513</v>
      </c>
      <c r="BB573" s="624">
        <f t="shared" si="193"/>
        <v>104.85547675419973</v>
      </c>
      <c r="BC573" s="624">
        <f t="shared" si="193"/>
        <v>109.04969582436773</v>
      </c>
      <c r="BD573" s="624">
        <f t="shared" si="193"/>
        <v>113.41168365734242</v>
      </c>
      <c r="BE573" s="624">
        <f t="shared" si="193"/>
        <v>117.94815100363613</v>
      </c>
      <c r="BF573" s="624">
        <f t="shared" si="193"/>
        <v>122.66607704378157</v>
      </c>
      <c r="BG573" s="624">
        <f t="shared" si="193"/>
        <v>127.57272012553284</v>
      </c>
      <c r="BH573" s="624">
        <f t="shared" si="193"/>
        <v>132.67562893055415</v>
      </c>
    </row>
    <row r="574" spans="1:60" ht="12.9" customHeight="1" x14ac:dyDescent="0.3">
      <c r="A574" s="772"/>
      <c r="B574" s="772"/>
      <c r="C574" s="754"/>
      <c r="D574" s="755"/>
      <c r="E574" s="516" t="s">
        <v>897</v>
      </c>
      <c r="F574" s="516"/>
      <c r="G574" s="516" t="s">
        <v>82</v>
      </c>
      <c r="H574" s="790"/>
      <c r="I574" s="790"/>
      <c r="J574" s="790"/>
      <c r="K574" s="545">
        <f t="shared" ref="K574:AP574" si="194" xml:space="preserve"> IFERROR((K572/1000) / K573,0)</f>
        <v>0</v>
      </c>
      <c r="L574" s="545">
        <f t="shared" si="194"/>
        <v>0</v>
      </c>
      <c r="M574" s="545">
        <f t="shared" si="194"/>
        <v>0</v>
      </c>
      <c r="N574" s="545">
        <f t="shared" si="194"/>
        <v>1.6686887372669617E-5</v>
      </c>
      <c r="O574" s="545">
        <f t="shared" si="194"/>
        <v>1.6558601891753211E-5</v>
      </c>
      <c r="P574" s="545">
        <f t="shared" si="194"/>
        <v>1.6693093110604409E-5</v>
      </c>
      <c r="Q574" s="545">
        <f t="shared" si="194"/>
        <v>2.6742010708512943E-5</v>
      </c>
      <c r="R574" s="545">
        <f t="shared" si="194"/>
        <v>2.6477126724677299E-5</v>
      </c>
      <c r="S574" s="545">
        <f t="shared" si="194"/>
        <v>2.7800983060911166E-5</v>
      </c>
      <c r="T574" s="545">
        <f t="shared" si="194"/>
        <v>5.5562992687812358E-3</v>
      </c>
      <c r="U574" s="545">
        <f t="shared" si="194"/>
        <v>1.3195855357364205E-2</v>
      </c>
      <c r="V574" s="545">
        <f t="shared" si="194"/>
        <v>1.2942906355906458E-2</v>
      </c>
      <c r="W574" s="545">
        <f t="shared" si="194"/>
        <v>1.2694829618397156E-2</v>
      </c>
      <c r="X574" s="545">
        <f t="shared" si="194"/>
        <v>1.2451531523030308E-2</v>
      </c>
      <c r="Y574" s="545">
        <f t="shared" si="194"/>
        <v>1.221292024914598E-2</v>
      </c>
      <c r="Z574" s="545">
        <f t="shared" si="194"/>
        <v>1.4098192463284993E-2</v>
      </c>
      <c r="AA574" s="545">
        <f t="shared" si="194"/>
        <v>1.7759436602177218E-2</v>
      </c>
      <c r="AB574" s="545">
        <f t="shared" si="194"/>
        <v>1.764112536998115E-2</v>
      </c>
      <c r="AC574" s="545">
        <f t="shared" si="194"/>
        <v>2.4459825675821119E-2</v>
      </c>
      <c r="AD574" s="545">
        <f t="shared" si="194"/>
        <v>2.8511520904646575E-2</v>
      </c>
      <c r="AE574" s="545">
        <f t="shared" si="194"/>
        <v>2.837817187418221E-2</v>
      </c>
      <c r="AF574" s="545">
        <f t="shared" si="194"/>
        <v>2.9442304719173858E-2</v>
      </c>
      <c r="AG574" s="545">
        <f t="shared" si="194"/>
        <v>3.2800858852839038E-2</v>
      </c>
      <c r="AH574" s="545">
        <f t="shared" si="194"/>
        <v>3.2631853366468691E-2</v>
      </c>
      <c r="AI574" s="545">
        <f t="shared" si="194"/>
        <v>3.0207558587304128E-2</v>
      </c>
      <c r="AJ574" s="545">
        <f t="shared" si="194"/>
        <v>3.0053311576478607E-2</v>
      </c>
      <c r="AK574" s="545">
        <f t="shared" si="194"/>
        <v>2.9901407714523182E-2</v>
      </c>
      <c r="AL574" s="545">
        <f t="shared" si="194"/>
        <v>2.9752228949114935E-2</v>
      </c>
      <c r="AM574" s="545">
        <f t="shared" si="194"/>
        <v>2.9606291245189095E-2</v>
      </c>
      <c r="AN574" s="545">
        <f t="shared" si="194"/>
        <v>2.9322414379302646E-2</v>
      </c>
      <c r="AO574" s="545">
        <f t="shared" si="194"/>
        <v>2.8819778483965143E-2</v>
      </c>
      <c r="AP574" s="545">
        <f t="shared" si="194"/>
        <v>2.8332096402341952E-2</v>
      </c>
      <c r="AQ574" s="545">
        <f t="shared" ref="AQ574:BH574" si="195" xml:space="preserve"> IFERROR((AQ572/1000) / AQ573,0)</f>
        <v>2.7861036613846962E-2</v>
      </c>
      <c r="AR574" s="545">
        <f t="shared" si="195"/>
        <v>2.7409407387971433E-2</v>
      </c>
      <c r="AS574" s="545">
        <f t="shared" si="195"/>
        <v>2.698231132130538E-2</v>
      </c>
      <c r="AT574" s="545">
        <f t="shared" si="195"/>
        <v>2.6590243541135886E-2</v>
      </c>
      <c r="AU574" s="545">
        <f t="shared" si="195"/>
        <v>2.6260005845430701E-2</v>
      </c>
      <c r="AV574" s="545">
        <f t="shared" si="195"/>
        <v>2.6100632621436328E-2</v>
      </c>
      <c r="AW574" s="545">
        <f t="shared" si="195"/>
        <v>2.6254793828978912E-2</v>
      </c>
      <c r="AX574" s="545">
        <f t="shared" si="195"/>
        <v>5.8103377867899856E-4</v>
      </c>
      <c r="AY574" s="545">
        <f t="shared" si="195"/>
        <v>0</v>
      </c>
      <c r="AZ574" s="545">
        <f t="shared" si="195"/>
        <v>0</v>
      </c>
      <c r="BA574" s="545">
        <f t="shared" si="195"/>
        <v>0</v>
      </c>
      <c r="BB574" s="545">
        <f t="shared" si="195"/>
        <v>0</v>
      </c>
      <c r="BC574" s="545">
        <f t="shared" si="195"/>
        <v>0</v>
      </c>
      <c r="BD574" s="545">
        <f t="shared" si="195"/>
        <v>0</v>
      </c>
      <c r="BE574" s="545">
        <f t="shared" si="195"/>
        <v>0</v>
      </c>
      <c r="BF574" s="545">
        <f t="shared" si="195"/>
        <v>0</v>
      </c>
      <c r="BG574" s="545">
        <f t="shared" si="195"/>
        <v>0</v>
      </c>
      <c r="BH574" s="545">
        <f t="shared" si="195"/>
        <v>0</v>
      </c>
    </row>
    <row r="575" spans="1:60" ht="12.9" customHeight="1" x14ac:dyDescent="0.3">
      <c r="A575" s="472"/>
      <c r="B575" s="472"/>
      <c r="C575" s="473"/>
      <c r="D575" s="516"/>
      <c r="E575" s="516" t="s">
        <v>898</v>
      </c>
      <c r="F575" s="516"/>
      <c r="G575" s="516" t="s">
        <v>276</v>
      </c>
      <c r="H575" s="790"/>
      <c r="I575" s="790"/>
      <c r="J575" s="790"/>
      <c r="K575" s="516">
        <f>IF(K574=MAX($K$574:BP574),1,0)</f>
        <v>0</v>
      </c>
      <c r="L575" s="516">
        <f>IF(L574=MAX($K$574:BQ574),1,0)</f>
        <v>0</v>
      </c>
      <c r="M575" s="516">
        <f>IF(M574=MAX($K$574:BR574),1,0)</f>
        <v>0</v>
      </c>
      <c r="N575" s="516">
        <f>IF(N574=MAX($K$574:BS574),1,0)</f>
        <v>0</v>
      </c>
      <c r="O575" s="516">
        <f>IF(O574=MAX($K$574:BT574),1,0)</f>
        <v>0</v>
      </c>
      <c r="P575" s="516">
        <f>IF(P574=MAX($K$574:BU574),1,0)</f>
        <v>0</v>
      </c>
      <c r="Q575" s="516">
        <f>IF(Q574=MAX($K$574:BV574),1,0)</f>
        <v>0</v>
      </c>
      <c r="R575" s="516">
        <f>IF(R574=MAX($K$574:BW574),1,0)</f>
        <v>0</v>
      </c>
      <c r="S575" s="516">
        <f>IF(S574=MAX($K$574:BX574),1,0)</f>
        <v>0</v>
      </c>
      <c r="T575" s="516">
        <f>IF(T574=MAX($K$574:BY574),1,0)</f>
        <v>0</v>
      </c>
      <c r="U575" s="516">
        <f>IF(U574=MAX($K$574:BZ574),1,0)</f>
        <v>0</v>
      </c>
      <c r="V575" s="516">
        <f>IF(V574=MAX($K$574:CA574),1,0)</f>
        <v>0</v>
      </c>
      <c r="W575" s="516">
        <f>IF(W574=MAX($K$574:CB574),1,0)</f>
        <v>0</v>
      </c>
      <c r="X575" s="516">
        <f>IF(X574=MAX($K$574:CC574),1,0)</f>
        <v>0</v>
      </c>
      <c r="Y575" s="516">
        <f>IF(Y574=MAX($K$574:CD574),1,0)</f>
        <v>0</v>
      </c>
      <c r="Z575" s="516">
        <f>IF(Z574=MAX($K$574:CE574),1,0)</f>
        <v>0</v>
      </c>
      <c r="AA575" s="516">
        <f>IF(AA574=MAX($K$574:CF574),1,0)</f>
        <v>0</v>
      </c>
      <c r="AB575" s="516">
        <f>IF(AB574=MAX($K$574:CG574),1,0)</f>
        <v>0</v>
      </c>
      <c r="AC575" s="516">
        <f>IF(AC574=MAX($K$574:CH574),1,0)</f>
        <v>0</v>
      </c>
      <c r="AD575" s="516">
        <f>IF(AD574=MAX($K$574:CI574),1,0)</f>
        <v>0</v>
      </c>
      <c r="AE575" s="516">
        <f>IF(AE574=MAX($K$574:CJ574),1,0)</f>
        <v>0</v>
      </c>
      <c r="AF575" s="516">
        <f>IF(AF574=MAX($K$574:CK574),1,0)</f>
        <v>0</v>
      </c>
      <c r="AG575" s="516">
        <f>IF(AG574=MAX($K$574:CL574),1,0)</f>
        <v>1</v>
      </c>
      <c r="AH575" s="516">
        <f>IF(AH574=MAX($K$574:CM574),1,0)</f>
        <v>0</v>
      </c>
      <c r="AI575" s="516">
        <f>IF(AI574=MAX($K$574:CN574),1,0)</f>
        <v>0</v>
      </c>
      <c r="AJ575" s="516">
        <f>IF(AJ574=MAX($K$574:CO574),1,0)</f>
        <v>0</v>
      </c>
      <c r="AK575" s="516">
        <f>IF(AK574=MAX($K$574:CP574),1,0)</f>
        <v>0</v>
      </c>
      <c r="AL575" s="516">
        <f>IF(AL574=MAX($K$574:CQ574),1,0)</f>
        <v>0</v>
      </c>
      <c r="AM575" s="516">
        <f>IF(AM574=MAX($K$574:CR574),1,0)</f>
        <v>0</v>
      </c>
      <c r="AN575" s="516">
        <f>IF(AN574=MAX($K$574:CS574),1,0)</f>
        <v>0</v>
      </c>
      <c r="AO575" s="516">
        <f>IF(AO574=MAX($K$574:CT574),1,0)</f>
        <v>0</v>
      </c>
      <c r="AP575" s="516">
        <f>IF(AP574=MAX($K$574:CU574),1,0)</f>
        <v>0</v>
      </c>
      <c r="AQ575" s="516">
        <f>IF(AQ574=MAX($K$574:CV574),1,0)</f>
        <v>0</v>
      </c>
      <c r="AR575" s="516">
        <f>IF(AR574=MAX($K$574:CW574),1,0)</f>
        <v>0</v>
      </c>
      <c r="AS575" s="516">
        <f>IF(AS574=MAX($K$574:CX574),1,0)</f>
        <v>0</v>
      </c>
      <c r="AT575" s="516">
        <f>IF(AT574=MAX($K$574:CY574),1,0)</f>
        <v>0</v>
      </c>
      <c r="AU575" s="516">
        <f>IF(AU574=MAX($K$574:CZ574),1,0)</f>
        <v>0</v>
      </c>
      <c r="AV575" s="516">
        <f>IF(AV574=MAX($K$574:DA574),1,0)</f>
        <v>0</v>
      </c>
      <c r="AW575" s="516">
        <f>IF(AW574=MAX($K$574:DB574),1,0)</f>
        <v>0</v>
      </c>
      <c r="AX575" s="516">
        <f>IF(AX574=MAX($K$574:DC574),1,0)</f>
        <v>0</v>
      </c>
      <c r="AY575" s="516">
        <f>IF(AY574=MAX($K$574:DD574),1,0)</f>
        <v>0</v>
      </c>
      <c r="AZ575" s="516">
        <f>IF(AZ574=MAX($K$574:DE574),1,0)</f>
        <v>0</v>
      </c>
      <c r="BA575" s="516">
        <f>IF(BA574=MAX($K$574:DF574),1,0)</f>
        <v>0</v>
      </c>
      <c r="BB575" s="516">
        <f>IF(BB574=MAX($K$574:DG574),1,0)</f>
        <v>0</v>
      </c>
      <c r="BC575" s="516">
        <f>IF(BC574=MAX($K$574:DH574),1,0)</f>
        <v>0</v>
      </c>
      <c r="BD575" s="516">
        <f>IF(BD574=MAX($K$574:DI574),1,0)</f>
        <v>0</v>
      </c>
      <c r="BE575" s="516">
        <f>IF(BE574=MAX($K$574:DJ574),1,0)</f>
        <v>0</v>
      </c>
      <c r="BF575" s="516">
        <f>IF(BF574=MAX($K$574:DK574),1,0)</f>
        <v>0</v>
      </c>
      <c r="BG575" s="516">
        <f>IF(BG574=MAX($K$574:DL574),1,0)</f>
        <v>0</v>
      </c>
      <c r="BH575" s="516">
        <f>IF(BH574=MAX($K$574:DM574),1,0)</f>
        <v>0</v>
      </c>
    </row>
    <row r="576" spans="1:60" ht="12.9" customHeight="1" x14ac:dyDescent="0.3">
      <c r="A576" s="772"/>
      <c r="B576" s="772"/>
      <c r="C576" s="754"/>
      <c r="D576" s="755"/>
      <c r="E576" s="666" t="str">
        <f xml:space="preserve"> 'Time&amp;Esc'!E$14</f>
        <v>Calendar year</v>
      </c>
      <c r="F576" s="666">
        <f xml:space="preserve"> 'Time&amp;Esc'!F$14</f>
        <v>0</v>
      </c>
      <c r="G576" s="666" t="str">
        <f xml:space="preserve"> 'Time&amp;Esc'!G$14</f>
        <v>year</v>
      </c>
      <c r="H576" s="666">
        <f xml:space="preserve"> 'Time&amp;Esc'!H$14</f>
        <v>0</v>
      </c>
      <c r="I576" s="666">
        <f xml:space="preserve"> 'Time&amp;Esc'!I$14</f>
        <v>0</v>
      </c>
      <c r="J576" s="666">
        <f xml:space="preserve"> 'Time&amp;Esc'!J$14</f>
        <v>0</v>
      </c>
      <c r="K576" s="666">
        <f xml:space="preserve"> 'Time&amp;Esc'!K$14</f>
        <v>2017</v>
      </c>
      <c r="L576" s="666">
        <f xml:space="preserve"> 'Time&amp;Esc'!L$14</f>
        <v>2018</v>
      </c>
      <c r="M576" s="666">
        <f xml:space="preserve"> 'Time&amp;Esc'!M$14</f>
        <v>2019</v>
      </c>
      <c r="N576" s="666">
        <f xml:space="preserve"> 'Time&amp;Esc'!N$14</f>
        <v>2020</v>
      </c>
      <c r="O576" s="666">
        <f xml:space="preserve"> 'Time&amp;Esc'!O$14</f>
        <v>2021</v>
      </c>
      <c r="P576" s="666">
        <f xml:space="preserve"> 'Time&amp;Esc'!P$14</f>
        <v>2022</v>
      </c>
      <c r="Q576" s="666">
        <f xml:space="preserve"> 'Time&amp;Esc'!Q$14</f>
        <v>2023</v>
      </c>
      <c r="R576" s="666">
        <f xml:space="preserve"> 'Time&amp;Esc'!R$14</f>
        <v>2024</v>
      </c>
      <c r="S576" s="666">
        <f xml:space="preserve"> 'Time&amp;Esc'!S$14</f>
        <v>2025</v>
      </c>
      <c r="T576" s="666">
        <f xml:space="preserve"> 'Time&amp;Esc'!T$14</f>
        <v>2026</v>
      </c>
      <c r="U576" s="666">
        <f xml:space="preserve"> 'Time&amp;Esc'!U$14</f>
        <v>2027</v>
      </c>
      <c r="V576" s="666">
        <f xml:space="preserve"> 'Time&amp;Esc'!V$14</f>
        <v>2028</v>
      </c>
      <c r="W576" s="666">
        <f xml:space="preserve"> 'Time&amp;Esc'!W$14</f>
        <v>2029</v>
      </c>
      <c r="X576" s="666">
        <f xml:space="preserve"> 'Time&amp;Esc'!X$14</f>
        <v>2030</v>
      </c>
      <c r="Y576" s="666">
        <f xml:space="preserve"> 'Time&amp;Esc'!Y$14</f>
        <v>2031</v>
      </c>
      <c r="Z576" s="666">
        <f xml:space="preserve"> 'Time&amp;Esc'!Z$14</f>
        <v>2032</v>
      </c>
      <c r="AA576" s="666">
        <f xml:space="preserve"> 'Time&amp;Esc'!AA$14</f>
        <v>2033</v>
      </c>
      <c r="AB576" s="666">
        <f xml:space="preserve"> 'Time&amp;Esc'!AB$14</f>
        <v>2034</v>
      </c>
      <c r="AC576" s="666">
        <f xml:space="preserve"> 'Time&amp;Esc'!AC$14</f>
        <v>2035</v>
      </c>
      <c r="AD576" s="666">
        <f xml:space="preserve"> 'Time&amp;Esc'!AD$14</f>
        <v>2036</v>
      </c>
      <c r="AE576" s="666">
        <f xml:space="preserve"> 'Time&amp;Esc'!AE$14</f>
        <v>2037</v>
      </c>
      <c r="AF576" s="666">
        <f xml:space="preserve"> 'Time&amp;Esc'!AF$14</f>
        <v>2038</v>
      </c>
      <c r="AG576" s="666">
        <f xml:space="preserve"> 'Time&amp;Esc'!AG$14</f>
        <v>2039</v>
      </c>
      <c r="AH576" s="666">
        <f xml:space="preserve"> 'Time&amp;Esc'!AH$14</f>
        <v>2040</v>
      </c>
      <c r="AI576" s="666">
        <f xml:space="preserve"> 'Time&amp;Esc'!AI$14</f>
        <v>2041</v>
      </c>
      <c r="AJ576" s="666">
        <f xml:space="preserve"> 'Time&amp;Esc'!AJ$14</f>
        <v>2042</v>
      </c>
      <c r="AK576" s="666">
        <f xml:space="preserve"> 'Time&amp;Esc'!AK$14</f>
        <v>2043</v>
      </c>
      <c r="AL576" s="666">
        <f xml:space="preserve"> 'Time&amp;Esc'!AL$14</f>
        <v>2044</v>
      </c>
      <c r="AM576" s="666">
        <f xml:space="preserve"> 'Time&amp;Esc'!AM$14</f>
        <v>2045</v>
      </c>
      <c r="AN576" s="666">
        <f xml:space="preserve"> 'Time&amp;Esc'!AN$14</f>
        <v>2046</v>
      </c>
      <c r="AO576" s="666">
        <f xml:space="preserve"> 'Time&amp;Esc'!AO$14</f>
        <v>2047</v>
      </c>
      <c r="AP576" s="666">
        <f xml:space="preserve"> 'Time&amp;Esc'!AP$14</f>
        <v>2048</v>
      </c>
      <c r="AQ576" s="666">
        <f xml:space="preserve"> 'Time&amp;Esc'!AQ$14</f>
        <v>2049</v>
      </c>
      <c r="AR576" s="666">
        <f xml:space="preserve"> 'Time&amp;Esc'!AR$14</f>
        <v>2050</v>
      </c>
      <c r="AS576" s="666">
        <f xml:space="preserve"> 'Time&amp;Esc'!AS$14</f>
        <v>2051</v>
      </c>
      <c r="AT576" s="666">
        <f xml:space="preserve"> 'Time&amp;Esc'!AT$14</f>
        <v>2052</v>
      </c>
      <c r="AU576" s="666">
        <f xml:space="preserve"> 'Time&amp;Esc'!AU$14</f>
        <v>2053</v>
      </c>
      <c r="AV576" s="666">
        <f xml:space="preserve"> 'Time&amp;Esc'!AV$14</f>
        <v>2054</v>
      </c>
      <c r="AW576" s="666">
        <f xml:space="preserve"> 'Time&amp;Esc'!AW$14</f>
        <v>2055</v>
      </c>
      <c r="AX576" s="666">
        <f xml:space="preserve"> 'Time&amp;Esc'!AX$14</f>
        <v>2056</v>
      </c>
      <c r="AY576" s="666">
        <f xml:space="preserve"> 'Time&amp;Esc'!AY$14</f>
        <v>2057</v>
      </c>
      <c r="AZ576" s="666">
        <f xml:space="preserve"> 'Time&amp;Esc'!AZ$14</f>
        <v>2058</v>
      </c>
      <c r="BA576" s="666">
        <f xml:space="preserve"> 'Time&amp;Esc'!BA$14</f>
        <v>2059</v>
      </c>
      <c r="BB576" s="666">
        <f xml:space="preserve"> 'Time&amp;Esc'!BB$14</f>
        <v>2060</v>
      </c>
      <c r="BC576" s="666">
        <f xml:space="preserve"> 'Time&amp;Esc'!BC$14</f>
        <v>2061</v>
      </c>
      <c r="BD576" s="666">
        <f xml:space="preserve"> 'Time&amp;Esc'!BD$14</f>
        <v>2062</v>
      </c>
      <c r="BE576" s="666">
        <f xml:space="preserve"> 'Time&amp;Esc'!BE$14</f>
        <v>2063</v>
      </c>
      <c r="BF576" s="666">
        <f xml:space="preserve"> 'Time&amp;Esc'!BF$14</f>
        <v>2064</v>
      </c>
      <c r="BG576" s="666">
        <f xml:space="preserve"> 'Time&amp;Esc'!BG$14</f>
        <v>2065</v>
      </c>
      <c r="BH576" s="666">
        <f xml:space="preserve"> 'Time&amp;Esc'!BH$14</f>
        <v>2066</v>
      </c>
    </row>
    <row r="577" spans="1:60" ht="12.9" customHeight="1" x14ac:dyDescent="0.3">
      <c r="A577" s="772"/>
      <c r="B577" s="772"/>
      <c r="C577" s="754"/>
      <c r="D577" s="755"/>
      <c r="E577" s="516" t="str">
        <f xml:space="preserve"> E572 &amp; " Maximum Budget Contribution"</f>
        <v>Field 3 - Megafield LNG Maximum Budget Contribution</v>
      </c>
      <c r="F577" s="521">
        <f>MAX(K574:BH574)</f>
        <v>3.2800858852839038E-2</v>
      </c>
      <c r="G577" s="516" t="s">
        <v>82</v>
      </c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790"/>
      <c r="V577" s="790"/>
      <c r="W577" s="790"/>
      <c r="X577" s="790"/>
      <c r="Y577" s="790"/>
      <c r="Z577" s="790"/>
      <c r="AA577" s="790"/>
      <c r="AB577" s="790"/>
      <c r="AC577" s="790"/>
      <c r="AD577" s="790"/>
      <c r="AE577" s="790"/>
      <c r="AF577" s="790"/>
      <c r="AG577" s="790"/>
      <c r="AH577" s="790"/>
      <c r="AI577" s="790"/>
      <c r="AJ577" s="790"/>
      <c r="AK577" s="790"/>
      <c r="AL577" s="790"/>
      <c r="AM577" s="790"/>
      <c r="AN577" s="790"/>
      <c r="AO577" s="790"/>
      <c r="AP577" s="790"/>
      <c r="AQ577" s="790"/>
      <c r="AR577" s="790"/>
      <c r="AS577" s="790"/>
      <c r="AT577" s="790"/>
      <c r="AU577" s="790"/>
      <c r="AV577" s="790"/>
      <c r="AW577" s="790"/>
      <c r="AX577" s="790"/>
      <c r="AY577" s="790"/>
      <c r="AZ577" s="790"/>
      <c r="BA577" s="790"/>
      <c r="BB577" s="790"/>
      <c r="BC577" s="790"/>
      <c r="BD577" s="790"/>
      <c r="BE577" s="790"/>
      <c r="BF577" s="790"/>
      <c r="BG577" s="790"/>
      <c r="BH577" s="790"/>
    </row>
    <row r="578" spans="1:60" ht="12.9" customHeight="1" x14ac:dyDescent="0.3">
      <c r="A578" s="472"/>
      <c r="B578" s="472"/>
      <c r="C578" s="473"/>
      <c r="D578" s="516"/>
      <c r="E578" s="516" t="str">
        <f xml:space="preserve"> E572 &amp; " Maximum Budget Contribution"</f>
        <v>Field 3 - Megafield LNG Maximum Budget Contribution</v>
      </c>
      <c r="F578" s="817">
        <f>SUM(K578:BH578)</f>
        <v>2039</v>
      </c>
      <c r="G578" s="516"/>
      <c r="H578" s="790"/>
      <c r="I578" s="790"/>
      <c r="J578" s="790"/>
      <c r="K578" s="516">
        <f t="shared" ref="K578:AP578" si="196">K575 * K576</f>
        <v>0</v>
      </c>
      <c r="L578" s="516">
        <f t="shared" si="196"/>
        <v>0</v>
      </c>
      <c r="M578" s="516">
        <f t="shared" si="196"/>
        <v>0</v>
      </c>
      <c r="N578" s="516">
        <f t="shared" si="196"/>
        <v>0</v>
      </c>
      <c r="O578" s="516">
        <f t="shared" si="196"/>
        <v>0</v>
      </c>
      <c r="P578" s="516">
        <f t="shared" si="196"/>
        <v>0</v>
      </c>
      <c r="Q578" s="516">
        <f t="shared" si="196"/>
        <v>0</v>
      </c>
      <c r="R578" s="516">
        <f t="shared" si="196"/>
        <v>0</v>
      </c>
      <c r="S578" s="516">
        <f t="shared" si="196"/>
        <v>0</v>
      </c>
      <c r="T578" s="516">
        <f t="shared" si="196"/>
        <v>0</v>
      </c>
      <c r="U578" s="516">
        <f t="shared" si="196"/>
        <v>0</v>
      </c>
      <c r="V578" s="516">
        <f t="shared" si="196"/>
        <v>0</v>
      </c>
      <c r="W578" s="516">
        <f t="shared" si="196"/>
        <v>0</v>
      </c>
      <c r="X578" s="516">
        <f t="shared" si="196"/>
        <v>0</v>
      </c>
      <c r="Y578" s="516">
        <f t="shared" si="196"/>
        <v>0</v>
      </c>
      <c r="Z578" s="516">
        <f t="shared" si="196"/>
        <v>0</v>
      </c>
      <c r="AA578" s="516">
        <f t="shared" si="196"/>
        <v>0</v>
      </c>
      <c r="AB578" s="516">
        <f t="shared" si="196"/>
        <v>0</v>
      </c>
      <c r="AC578" s="516">
        <f t="shared" si="196"/>
        <v>0</v>
      </c>
      <c r="AD578" s="516">
        <f t="shared" si="196"/>
        <v>0</v>
      </c>
      <c r="AE578" s="516">
        <f t="shared" si="196"/>
        <v>0</v>
      </c>
      <c r="AF578" s="516">
        <f t="shared" si="196"/>
        <v>0</v>
      </c>
      <c r="AG578" s="516">
        <f t="shared" si="196"/>
        <v>2039</v>
      </c>
      <c r="AH578" s="516">
        <f t="shared" si="196"/>
        <v>0</v>
      </c>
      <c r="AI578" s="516">
        <f t="shared" si="196"/>
        <v>0</v>
      </c>
      <c r="AJ578" s="516">
        <f t="shared" si="196"/>
        <v>0</v>
      </c>
      <c r="AK578" s="516">
        <f t="shared" si="196"/>
        <v>0</v>
      </c>
      <c r="AL578" s="516">
        <f t="shared" si="196"/>
        <v>0</v>
      </c>
      <c r="AM578" s="516">
        <f t="shared" si="196"/>
        <v>0</v>
      </c>
      <c r="AN578" s="516">
        <f t="shared" si="196"/>
        <v>0</v>
      </c>
      <c r="AO578" s="516">
        <f t="shared" si="196"/>
        <v>0</v>
      </c>
      <c r="AP578" s="516">
        <f t="shared" si="196"/>
        <v>0</v>
      </c>
      <c r="AQ578" s="516">
        <f t="shared" ref="AQ578:BH578" si="197">AQ575 * AQ576</f>
        <v>0</v>
      </c>
      <c r="AR578" s="516">
        <f t="shared" si="197"/>
        <v>0</v>
      </c>
      <c r="AS578" s="516">
        <f t="shared" si="197"/>
        <v>0</v>
      </c>
      <c r="AT578" s="516">
        <f t="shared" si="197"/>
        <v>0</v>
      </c>
      <c r="AU578" s="516">
        <f t="shared" si="197"/>
        <v>0</v>
      </c>
      <c r="AV578" s="516">
        <f t="shared" si="197"/>
        <v>0</v>
      </c>
      <c r="AW578" s="516">
        <f t="shared" si="197"/>
        <v>0</v>
      </c>
      <c r="AX578" s="516">
        <f t="shared" si="197"/>
        <v>0</v>
      </c>
      <c r="AY578" s="516">
        <f t="shared" si="197"/>
        <v>0</v>
      </c>
      <c r="AZ578" s="516">
        <f t="shared" si="197"/>
        <v>0</v>
      </c>
      <c r="BA578" s="516">
        <f t="shared" si="197"/>
        <v>0</v>
      </c>
      <c r="BB578" s="516">
        <f t="shared" si="197"/>
        <v>0</v>
      </c>
      <c r="BC578" s="516">
        <f t="shared" si="197"/>
        <v>0</v>
      </c>
      <c r="BD578" s="516">
        <f t="shared" si="197"/>
        <v>0</v>
      </c>
      <c r="BE578" s="516">
        <f t="shared" si="197"/>
        <v>0</v>
      </c>
      <c r="BF578" s="516">
        <f t="shared" si="197"/>
        <v>0</v>
      </c>
      <c r="BG578" s="516">
        <f t="shared" si="197"/>
        <v>0</v>
      </c>
      <c r="BH578" s="516">
        <f t="shared" si="197"/>
        <v>0</v>
      </c>
    </row>
    <row r="579" spans="1:60" ht="12.9" customHeight="1" x14ac:dyDescent="0.3">
      <c r="A579" s="790"/>
      <c r="B579" s="790"/>
      <c r="C579" s="806"/>
      <c r="D579" s="807"/>
      <c r="E579" s="769"/>
      <c r="F579" s="769"/>
      <c r="G579" s="769"/>
      <c r="H579" s="790"/>
      <c r="I579" s="790"/>
      <c r="J579" s="790"/>
      <c r="K579" s="790"/>
      <c r="L579" s="790"/>
      <c r="M579" s="790"/>
      <c r="N579" s="790"/>
      <c r="O579" s="790"/>
      <c r="P579" s="790"/>
      <c r="Q579" s="790"/>
      <c r="R579" s="790"/>
      <c r="S579" s="790"/>
      <c r="T579" s="790"/>
      <c r="U579" s="790"/>
      <c r="V579" s="790"/>
      <c r="W579" s="790"/>
      <c r="X579" s="790"/>
      <c r="Y579" s="790"/>
      <c r="Z579" s="790"/>
      <c r="AA579" s="790"/>
      <c r="AB579" s="790"/>
      <c r="AC579" s="790"/>
      <c r="AD579" s="790"/>
      <c r="AE579" s="790"/>
      <c r="AF579" s="790"/>
      <c r="AG579" s="790"/>
      <c r="AH579" s="790"/>
      <c r="AI579" s="790"/>
      <c r="AJ579" s="790"/>
      <c r="AK579" s="790"/>
      <c r="AL579" s="790"/>
      <c r="AM579" s="790"/>
      <c r="AN579" s="790"/>
      <c r="AO579" s="790"/>
      <c r="AP579" s="790"/>
      <c r="AQ579" s="790"/>
      <c r="AR579" s="790"/>
      <c r="AS579" s="790"/>
      <c r="AT579" s="790"/>
      <c r="AU579" s="790"/>
      <c r="AV579" s="790"/>
      <c r="AW579" s="790"/>
      <c r="AX579" s="790"/>
      <c r="AY579" s="790"/>
      <c r="AZ579" s="790"/>
      <c r="BA579" s="790"/>
      <c r="BB579" s="790"/>
      <c r="BC579" s="790"/>
      <c r="BD579" s="790"/>
      <c r="BE579" s="790"/>
      <c r="BF579" s="790"/>
      <c r="BG579" s="790"/>
      <c r="BH579" s="790"/>
    </row>
    <row r="580" spans="1:60" ht="12.9" customHeight="1" x14ac:dyDescent="0.3">
      <c r="A580" s="776" t="s">
        <v>440</v>
      </c>
      <c r="B580" s="776"/>
      <c r="C580" s="777"/>
      <c r="D580" s="778"/>
      <c r="E580" s="776"/>
      <c r="F580" s="776"/>
      <c r="G580" s="776"/>
      <c r="H580" s="776"/>
      <c r="I580" s="776"/>
      <c r="J580" s="776"/>
      <c r="K580" s="776"/>
      <c r="L580" s="776"/>
      <c r="M580" s="776"/>
      <c r="N580" s="776"/>
      <c r="O580" s="776"/>
      <c r="P580" s="776"/>
      <c r="Q580" s="776"/>
      <c r="R580" s="776"/>
      <c r="S580" s="776"/>
      <c r="T580" s="776"/>
      <c r="U580" s="776"/>
      <c r="V580" s="776"/>
      <c r="W580" s="776"/>
      <c r="X580" s="776"/>
      <c r="Y580" s="776"/>
      <c r="Z580" s="776"/>
      <c r="AA580" s="776"/>
      <c r="AB580" s="776"/>
      <c r="AC580" s="776"/>
      <c r="AD580" s="776"/>
      <c r="AE580" s="776"/>
      <c r="AF580" s="776"/>
      <c r="AG580" s="776"/>
      <c r="AH580" s="776"/>
      <c r="AI580" s="776"/>
      <c r="AJ580" s="776"/>
      <c r="AK580" s="776"/>
      <c r="AL580" s="776"/>
      <c r="AM580" s="776"/>
      <c r="AN580" s="776"/>
      <c r="AO580" s="776"/>
      <c r="AP580" s="776"/>
      <c r="AQ580" s="776"/>
      <c r="AR580" s="776"/>
      <c r="AS580" s="776"/>
      <c r="AT580" s="776"/>
      <c r="AU580" s="776"/>
      <c r="AV580" s="776"/>
      <c r="AW580" s="776"/>
      <c r="AX580" s="776"/>
      <c r="AY580" s="776"/>
      <c r="AZ580" s="776"/>
      <c r="BA580" s="776"/>
      <c r="BB580" s="776"/>
      <c r="BC580" s="776"/>
      <c r="BD580" s="776"/>
      <c r="BE580" s="776"/>
      <c r="BF580" s="776"/>
      <c r="BG580" s="776"/>
      <c r="BH580" s="776"/>
    </row>
    <row r="581" spans="1:60" s="240" customFormat="1" ht="12.9" customHeight="1" x14ac:dyDescent="0.3">
      <c r="A581" s="818"/>
      <c r="B581" s="819"/>
      <c r="C581" s="820"/>
      <c r="D581" s="821"/>
      <c r="E581" s="818"/>
      <c r="F581" s="822" t="s">
        <v>150</v>
      </c>
      <c r="G581" s="818"/>
      <c r="H581" s="818"/>
      <c r="I581" s="818"/>
      <c r="J581" s="818"/>
      <c r="K581" s="818"/>
      <c r="L581" s="818"/>
      <c r="M581" s="818"/>
      <c r="N581" s="818"/>
      <c r="O581" s="818"/>
      <c r="P581" s="818"/>
      <c r="Q581" s="818"/>
      <c r="R581" s="818"/>
      <c r="S581" s="818"/>
      <c r="T581" s="818"/>
      <c r="U581" s="818"/>
      <c r="V581" s="818"/>
      <c r="W581" s="818"/>
      <c r="X581" s="818"/>
      <c r="Y581" s="818"/>
      <c r="Z581" s="818"/>
      <c r="AA581" s="818"/>
      <c r="AB581" s="818"/>
      <c r="AC581" s="818"/>
      <c r="AD581" s="818"/>
      <c r="AE581" s="818"/>
      <c r="AF581" s="818"/>
      <c r="AG581" s="818"/>
      <c r="AH581" s="818"/>
      <c r="AI581" s="818"/>
      <c r="AJ581" s="818"/>
      <c r="AK581" s="818"/>
      <c r="AL581" s="818"/>
      <c r="AM581" s="818"/>
      <c r="AN581" s="818"/>
      <c r="AO581" s="818"/>
      <c r="AP581" s="818"/>
      <c r="AQ581" s="818"/>
      <c r="AR581" s="818"/>
      <c r="AS581" s="818"/>
      <c r="AT581" s="818"/>
      <c r="AU581" s="818"/>
      <c r="AV581" s="818"/>
      <c r="AW581" s="818"/>
      <c r="AX581" s="818"/>
      <c r="AY581" s="818"/>
      <c r="AZ581" s="818"/>
      <c r="BA581" s="818"/>
      <c r="BB581" s="818"/>
      <c r="BC581" s="818"/>
      <c r="BD581" s="818"/>
      <c r="BE581" s="818"/>
      <c r="BF581" s="818"/>
      <c r="BG581" s="818"/>
      <c r="BH581" s="818"/>
    </row>
    <row r="582" spans="1:60" ht="12.9" customHeight="1" x14ac:dyDescent="0.3">
      <c r="A582" s="772"/>
      <c r="B582" s="772"/>
      <c r="C582" s="754"/>
      <c r="D582" s="781"/>
      <c r="E582" s="781" t="str">
        <f xml:space="preserve"> E$180</f>
        <v>Check - Project cash flow, Full cycle</v>
      </c>
      <c r="F582" s="698">
        <f xml:space="preserve"> F$180</f>
        <v>0</v>
      </c>
      <c r="G582" s="781" t="str">
        <f xml:space="preserve"> G$180</f>
        <v>check</v>
      </c>
      <c r="H582" s="823"/>
      <c r="I582" s="781"/>
      <c r="J582" s="781"/>
      <c r="K582" s="781"/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  <c r="AV582" s="781"/>
      <c r="AW582" s="781"/>
      <c r="AX582" s="781"/>
      <c r="AY582" s="781"/>
      <c r="AZ582" s="781"/>
      <c r="BA582" s="781"/>
      <c r="BB582" s="781"/>
      <c r="BC582" s="781"/>
      <c r="BD582" s="781"/>
      <c r="BE582" s="781"/>
      <c r="BF582" s="781"/>
      <c r="BG582" s="781"/>
      <c r="BH582" s="781"/>
    </row>
    <row r="583" spans="1:60" s="242" customFormat="1" ht="12.9" customHeight="1" x14ac:dyDescent="0.3">
      <c r="A583" s="516"/>
      <c r="B583" s="679"/>
      <c r="C583" s="685"/>
      <c r="D583" s="615"/>
      <c r="E583" s="516" t="str">
        <f xml:space="preserve"> Analysis!E$225</f>
        <v>Check - project cash flow nominal, Full cycle</v>
      </c>
      <c r="F583" s="611">
        <f ca="1" xml:space="preserve"> Analysis!F$225</f>
        <v>0</v>
      </c>
      <c r="G583" s="289" t="str">
        <f xml:space="preserve"> Analysis!G$225</f>
        <v>check</v>
      </c>
      <c r="H583" s="289"/>
      <c r="I583" s="289"/>
      <c r="J583" s="289"/>
      <c r="K583" s="289"/>
      <c r="L583" s="289"/>
      <c r="M583" s="289"/>
      <c r="N583" s="289"/>
      <c r="O583" s="289"/>
      <c r="P583" s="289"/>
      <c r="Q583" s="289"/>
      <c r="R583" s="289"/>
      <c r="S583" s="289"/>
      <c r="T583" s="289"/>
      <c r="U583" s="289"/>
      <c r="V583" s="289"/>
      <c r="W583" s="289"/>
      <c r="X583" s="289"/>
      <c r="Y583" s="289"/>
      <c r="Z583" s="289"/>
      <c r="AA583" s="289"/>
      <c r="AB583" s="289"/>
      <c r="AC583" s="289"/>
      <c r="AD583" s="289"/>
      <c r="AE583" s="289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9"/>
      <c r="AP583" s="289"/>
      <c r="AQ583" s="289"/>
      <c r="AR583" s="289"/>
      <c r="AS583" s="289"/>
      <c r="AT583" s="289"/>
      <c r="AU583" s="289"/>
      <c r="AV583" s="289"/>
      <c r="AW583" s="289"/>
      <c r="AX583" s="289"/>
      <c r="AY583" s="289"/>
      <c r="AZ583" s="289"/>
      <c r="BA583" s="289"/>
      <c r="BB583" s="289"/>
      <c r="BC583" s="289"/>
      <c r="BD583" s="289"/>
      <c r="BE583" s="289"/>
      <c r="BF583" s="289"/>
      <c r="BG583" s="289"/>
      <c r="BH583" s="289"/>
    </row>
    <row r="584" spans="1:60" s="242" customFormat="1" ht="12.9" customHeight="1" x14ac:dyDescent="0.3">
      <c r="A584" s="516"/>
      <c r="B584" s="679"/>
      <c r="C584" s="685"/>
      <c r="D584" s="615"/>
      <c r="E584" s="516" t="str">
        <f xml:space="preserve"> Analysis!E$232</f>
        <v>Check - project cash flow nominal, FID Forward</v>
      </c>
      <c r="F584" s="611">
        <f ca="1" xml:space="preserve"> Analysis!F$232</f>
        <v>0</v>
      </c>
      <c r="G584" s="289" t="str">
        <f xml:space="preserve"> Analysis!G$232</f>
        <v>check</v>
      </c>
      <c r="H584" s="289"/>
      <c r="I584" s="289"/>
      <c r="J584" s="289"/>
      <c r="K584" s="289"/>
      <c r="L584" s="289"/>
      <c r="M584" s="289"/>
      <c r="N584" s="289"/>
      <c r="O584" s="289"/>
      <c r="P584" s="289"/>
      <c r="Q584" s="289"/>
      <c r="R584" s="289"/>
      <c r="S584" s="289"/>
      <c r="T584" s="289"/>
      <c r="U584" s="289"/>
      <c r="V584" s="289"/>
      <c r="W584" s="289"/>
      <c r="X584" s="289"/>
      <c r="Y584" s="289"/>
      <c r="Z584" s="289"/>
      <c r="AA584" s="289"/>
      <c r="AB584" s="289"/>
      <c r="AC584" s="289"/>
      <c r="AD584" s="289"/>
      <c r="AE584" s="289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9"/>
      <c r="AP584" s="289"/>
      <c r="AQ584" s="289"/>
      <c r="AR584" s="289"/>
      <c r="AS584" s="289"/>
      <c r="AT584" s="289"/>
      <c r="AU584" s="289"/>
      <c r="AV584" s="289"/>
      <c r="AW584" s="289"/>
      <c r="AX584" s="289"/>
      <c r="AY584" s="289"/>
      <c r="AZ584" s="289"/>
      <c r="BA584" s="289"/>
      <c r="BB584" s="289"/>
      <c r="BC584" s="289"/>
      <c r="BD584" s="289"/>
      <c r="BE584" s="289"/>
      <c r="BF584" s="289"/>
      <c r="BG584" s="289"/>
      <c r="BH584" s="289"/>
    </row>
    <row r="585" spans="1:60" s="242" customFormat="1" ht="12.9" customHeight="1" x14ac:dyDescent="0.3">
      <c r="A585" s="516"/>
      <c r="B585" s="679"/>
      <c r="C585" s="685"/>
      <c r="D585" s="615"/>
      <c r="E585" s="516" t="str">
        <f xml:space="preserve"> E$283</f>
        <v>Check - project cash flow real terms, Full cycle</v>
      </c>
      <c r="F585" s="611">
        <f ca="1" xml:space="preserve"> F$283</f>
        <v>0</v>
      </c>
      <c r="G585" s="289" t="str">
        <f xml:space="preserve"> G$283</f>
        <v>check</v>
      </c>
      <c r="H585" s="289"/>
      <c r="I585" s="289"/>
      <c r="J585" s="289"/>
      <c r="K585" s="289"/>
      <c r="L585" s="289"/>
      <c r="M585" s="289"/>
      <c r="N585" s="289"/>
      <c r="O585" s="289"/>
      <c r="P585" s="289"/>
      <c r="Q585" s="289"/>
      <c r="R585" s="289"/>
      <c r="S585" s="289"/>
      <c r="T585" s="289"/>
      <c r="U585" s="289"/>
      <c r="V585" s="289"/>
      <c r="W585" s="289"/>
      <c r="X585" s="289"/>
      <c r="Y585" s="289"/>
      <c r="Z585" s="289"/>
      <c r="AA585" s="289"/>
      <c r="AB585" s="289"/>
      <c r="AC585" s="289"/>
      <c r="AD585" s="289"/>
      <c r="AE585" s="289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9"/>
      <c r="AP585" s="289"/>
      <c r="AQ585" s="289"/>
      <c r="AR585" s="289"/>
      <c r="AS585" s="289"/>
      <c r="AT585" s="289"/>
      <c r="AU585" s="289"/>
      <c r="AV585" s="289"/>
      <c r="AW585" s="289"/>
      <c r="AX585" s="289"/>
      <c r="AY585" s="289"/>
      <c r="AZ585" s="289"/>
      <c r="BA585" s="289"/>
      <c r="BB585" s="289"/>
      <c r="BC585" s="289"/>
      <c r="BD585" s="289"/>
      <c r="BE585" s="289"/>
      <c r="BF585" s="289"/>
      <c r="BG585" s="289"/>
      <c r="BH585" s="289"/>
    </row>
    <row r="586" spans="1:60" s="242" customFormat="1" ht="12.9" customHeight="1" x14ac:dyDescent="0.3">
      <c r="A586" s="516"/>
      <c r="B586" s="679"/>
      <c r="C586" s="685"/>
      <c r="D586" s="615"/>
      <c r="E586" s="516" t="str">
        <f xml:space="preserve"> E$290</f>
        <v>Check - project cash flow real terms, FID Forward</v>
      </c>
      <c r="F586" s="611">
        <f ca="1" xml:space="preserve"> F$290</f>
        <v>0</v>
      </c>
      <c r="G586" s="289" t="str">
        <f xml:space="preserve"> G$290</f>
        <v>check</v>
      </c>
      <c r="H586" s="289"/>
      <c r="I586" s="289"/>
      <c r="J586" s="289"/>
      <c r="K586" s="289"/>
      <c r="L586" s="289"/>
      <c r="M586" s="289"/>
      <c r="N586" s="289"/>
      <c r="O586" s="289"/>
      <c r="P586" s="289"/>
      <c r="Q586" s="289"/>
      <c r="R586" s="289"/>
      <c r="S586" s="289"/>
      <c r="T586" s="289"/>
      <c r="U586" s="289"/>
      <c r="V586" s="289"/>
      <c r="W586" s="289"/>
      <c r="X586" s="289"/>
      <c r="Y586" s="289"/>
      <c r="Z586" s="289"/>
      <c r="AA586" s="289"/>
      <c r="AB586" s="289"/>
      <c r="AC586" s="289"/>
      <c r="AD586" s="289"/>
      <c r="AE586" s="289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9"/>
      <c r="AP586" s="289"/>
      <c r="AQ586" s="289"/>
      <c r="AR586" s="289"/>
      <c r="AS586" s="289"/>
      <c r="AT586" s="289"/>
      <c r="AU586" s="289"/>
      <c r="AV586" s="289"/>
      <c r="AW586" s="289"/>
      <c r="AX586" s="289"/>
      <c r="AY586" s="289"/>
      <c r="AZ586" s="289"/>
      <c r="BA586" s="289"/>
      <c r="BB586" s="289"/>
      <c r="BC586" s="289"/>
      <c r="BD586" s="289"/>
      <c r="BE586" s="289"/>
      <c r="BF586" s="289"/>
      <c r="BG586" s="289"/>
      <c r="BH586" s="289"/>
    </row>
    <row r="587" spans="1:60" s="242" customFormat="1" ht="12.9" customHeight="1" x14ac:dyDescent="0.3">
      <c r="A587" s="516"/>
      <c r="B587" s="679"/>
      <c r="C587" s="685"/>
      <c r="D587" s="615"/>
      <c r="E587" s="516" t="str">
        <f xml:space="preserve"> Analysis!E$341</f>
        <v>Check - project cash flow NPV 10.00, Full cycle</v>
      </c>
      <c r="F587" s="611">
        <f ca="1" xml:space="preserve"> Analysis!F$341</f>
        <v>0</v>
      </c>
      <c r="G587" s="289" t="str">
        <f xml:space="preserve"> Analysis!G$341</f>
        <v>check</v>
      </c>
      <c r="H587" s="289"/>
      <c r="I587" s="289"/>
      <c r="J587" s="289"/>
      <c r="K587" s="289"/>
      <c r="L587" s="289"/>
      <c r="M587" s="289"/>
      <c r="N587" s="289"/>
      <c r="O587" s="289"/>
      <c r="P587" s="289"/>
      <c r="Q587" s="289"/>
      <c r="R587" s="289"/>
      <c r="S587" s="289"/>
      <c r="T587" s="289"/>
      <c r="U587" s="289"/>
      <c r="V587" s="289"/>
      <c r="W587" s="289"/>
      <c r="X587" s="289"/>
      <c r="Y587" s="289"/>
      <c r="Z587" s="289"/>
      <c r="AA587" s="289"/>
      <c r="AB587" s="289"/>
      <c r="AC587" s="289"/>
      <c r="AD587" s="289"/>
      <c r="AE587" s="289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9"/>
      <c r="AP587" s="289"/>
      <c r="AQ587" s="289"/>
      <c r="AR587" s="289"/>
      <c r="AS587" s="289"/>
      <c r="AT587" s="289"/>
      <c r="AU587" s="289"/>
      <c r="AV587" s="289"/>
      <c r="AW587" s="289"/>
      <c r="AX587" s="289"/>
      <c r="AY587" s="289"/>
      <c r="AZ587" s="289"/>
      <c r="BA587" s="289"/>
      <c r="BB587" s="289"/>
      <c r="BC587" s="289"/>
      <c r="BD587" s="289"/>
      <c r="BE587" s="289"/>
      <c r="BF587" s="289"/>
      <c r="BG587" s="289"/>
      <c r="BH587" s="289"/>
    </row>
    <row r="588" spans="1:60" s="242" customFormat="1" ht="12.9" customHeight="1" x14ac:dyDescent="0.3">
      <c r="A588" s="516"/>
      <c r="B588" s="679"/>
      <c r="C588" s="685"/>
      <c r="D588" s="615"/>
      <c r="E588" s="516" t="str">
        <f xml:space="preserve"> Analysis!E$348</f>
        <v>Check - project cash flow NPV 10.00, FID Forward</v>
      </c>
      <c r="F588" s="611">
        <f ca="1" xml:space="preserve"> Analysis!F$348</f>
        <v>0</v>
      </c>
      <c r="G588" s="289" t="str">
        <f xml:space="preserve"> Analysis!G$348</f>
        <v>check</v>
      </c>
      <c r="H588" s="289"/>
      <c r="I588" s="289"/>
      <c r="J588" s="289"/>
      <c r="K588" s="289"/>
      <c r="L588" s="289"/>
      <c r="M588" s="289"/>
      <c r="N588" s="289"/>
      <c r="O588" s="289"/>
      <c r="P588" s="289"/>
      <c r="Q588" s="289"/>
      <c r="R588" s="289"/>
      <c r="S588" s="289"/>
      <c r="T588" s="289"/>
      <c r="U588" s="289"/>
      <c r="V588" s="289"/>
      <c r="W588" s="289"/>
      <c r="X588" s="289"/>
      <c r="Y588" s="289"/>
      <c r="Z588" s="289"/>
      <c r="AA588" s="289"/>
      <c r="AB588" s="289"/>
      <c r="AC588" s="289"/>
      <c r="AD588" s="289"/>
      <c r="AE588" s="289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9"/>
      <c r="AP588" s="289"/>
      <c r="AQ588" s="289"/>
      <c r="AR588" s="289"/>
      <c r="AS588" s="289"/>
      <c r="AT588" s="289"/>
      <c r="AU588" s="289"/>
      <c r="AV588" s="289"/>
      <c r="AW588" s="289"/>
      <c r="AX588" s="289"/>
      <c r="AY588" s="289"/>
      <c r="AZ588" s="289"/>
      <c r="BA588" s="289"/>
      <c r="BB588" s="289"/>
      <c r="BC588" s="289"/>
      <c r="BD588" s="289"/>
      <c r="BE588" s="289"/>
      <c r="BF588" s="289"/>
      <c r="BG588" s="289"/>
      <c r="BH588" s="289"/>
    </row>
    <row r="589" spans="1:60" s="242" customFormat="1" ht="12.9" customHeight="1" x14ac:dyDescent="0.3">
      <c r="A589" s="516"/>
      <c r="B589" s="679"/>
      <c r="C589" s="685"/>
      <c r="D589" s="615"/>
      <c r="E589" s="516" t="str">
        <f xml:space="preserve"> E$421</f>
        <v>Check - nominal, full cycle</v>
      </c>
      <c r="F589" s="611">
        <f ca="1" xml:space="preserve"> F$421</f>
        <v>0</v>
      </c>
      <c r="G589" s="289" t="str">
        <f xml:space="preserve"> G$421</f>
        <v>check</v>
      </c>
      <c r="H589" s="289"/>
      <c r="I589" s="289"/>
      <c r="J589" s="289"/>
      <c r="K589" s="289"/>
      <c r="L589" s="289"/>
      <c r="M589" s="289"/>
      <c r="N589" s="289"/>
      <c r="O589" s="289"/>
      <c r="P589" s="289"/>
      <c r="Q589" s="289"/>
      <c r="R589" s="289"/>
      <c r="S589" s="289"/>
      <c r="T589" s="289"/>
      <c r="U589" s="289"/>
      <c r="V589" s="289"/>
      <c r="W589" s="289"/>
      <c r="X589" s="289"/>
      <c r="Y589" s="289"/>
      <c r="Z589" s="289"/>
      <c r="AA589" s="289"/>
      <c r="AB589" s="289"/>
      <c r="AC589" s="289"/>
      <c r="AD589" s="289"/>
      <c r="AE589" s="289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9"/>
      <c r="AP589" s="289"/>
      <c r="AQ589" s="289"/>
      <c r="AR589" s="289"/>
      <c r="AS589" s="289"/>
      <c r="AT589" s="289"/>
      <c r="AU589" s="289"/>
      <c r="AV589" s="289"/>
      <c r="AW589" s="289"/>
      <c r="AX589" s="289"/>
      <c r="AY589" s="289"/>
      <c r="AZ589" s="289"/>
      <c r="BA589" s="289"/>
      <c r="BB589" s="289"/>
      <c r="BC589" s="289"/>
      <c r="BD589" s="289"/>
      <c r="BE589" s="289"/>
      <c r="BF589" s="289"/>
      <c r="BG589" s="289"/>
      <c r="BH589" s="289"/>
    </row>
    <row r="590" spans="1:60" s="242" customFormat="1" ht="12.9" customHeight="1" x14ac:dyDescent="0.3">
      <c r="A590" s="516"/>
      <c r="B590" s="679"/>
      <c r="C590" s="685"/>
      <c r="D590" s="615"/>
      <c r="E590" s="516" t="str">
        <f xml:space="preserve"> E$428</f>
        <v>Check - nominal, FID Forward</v>
      </c>
      <c r="F590" s="611">
        <f ca="1" xml:space="preserve"> F$428</f>
        <v>0</v>
      </c>
      <c r="G590" s="289" t="str">
        <f xml:space="preserve"> G$428</f>
        <v>check</v>
      </c>
      <c r="H590" s="289"/>
      <c r="I590" s="289"/>
      <c r="J590" s="289"/>
      <c r="K590" s="289"/>
      <c r="L590" s="289"/>
      <c r="M590" s="289"/>
      <c r="N590" s="289"/>
      <c r="O590" s="289"/>
      <c r="P590" s="289"/>
      <c r="Q590" s="289"/>
      <c r="R590" s="289"/>
      <c r="S590" s="289"/>
      <c r="T590" s="289"/>
      <c r="U590" s="289"/>
      <c r="V590" s="289"/>
      <c r="W590" s="289"/>
      <c r="X590" s="289"/>
      <c r="Y590" s="289"/>
      <c r="Z590" s="289"/>
      <c r="AA590" s="289"/>
      <c r="AB590" s="289"/>
      <c r="AC590" s="289"/>
      <c r="AD590" s="289"/>
      <c r="AE590" s="289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9"/>
      <c r="AP590" s="289"/>
      <c r="AQ590" s="289"/>
      <c r="AR590" s="289"/>
      <c r="AS590" s="289"/>
      <c r="AT590" s="289"/>
      <c r="AU590" s="289"/>
      <c r="AV590" s="289"/>
      <c r="AW590" s="289"/>
      <c r="AX590" s="289"/>
      <c r="AY590" s="289"/>
      <c r="AZ590" s="289"/>
      <c r="BA590" s="289"/>
      <c r="BB590" s="289"/>
      <c r="BC590" s="289"/>
      <c r="BD590" s="289"/>
      <c r="BE590" s="289"/>
      <c r="BF590" s="289"/>
      <c r="BG590" s="289"/>
      <c r="BH590" s="289"/>
    </row>
    <row r="591" spans="1:60" s="242" customFormat="1" ht="12.9" customHeight="1" x14ac:dyDescent="0.3">
      <c r="A591" s="516"/>
      <c r="B591" s="679"/>
      <c r="C591" s="685"/>
      <c r="D591" s="615"/>
      <c r="E591" s="516" t="str">
        <f xml:space="preserve"> E$436</f>
        <v>Check - real, full cycle</v>
      </c>
      <c r="F591" s="611">
        <f ca="1" xml:space="preserve"> F$436</f>
        <v>0</v>
      </c>
      <c r="G591" s="289" t="str">
        <f xml:space="preserve"> G$436</f>
        <v>check</v>
      </c>
      <c r="H591" s="289"/>
      <c r="I591" s="289"/>
      <c r="J591" s="289"/>
      <c r="K591" s="289"/>
      <c r="L591" s="289"/>
      <c r="M591" s="289"/>
      <c r="N591" s="289"/>
      <c r="O591" s="289"/>
      <c r="P591" s="289"/>
      <c r="Q591" s="289"/>
      <c r="R591" s="289"/>
      <c r="S591" s="289"/>
      <c r="T591" s="289"/>
      <c r="U591" s="289"/>
      <c r="V591" s="289"/>
      <c r="W591" s="289"/>
      <c r="X591" s="289"/>
      <c r="Y591" s="289"/>
      <c r="Z591" s="289"/>
      <c r="AA591" s="289"/>
      <c r="AB591" s="289"/>
      <c r="AC591" s="289"/>
      <c r="AD591" s="289"/>
      <c r="AE591" s="289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9"/>
      <c r="AP591" s="289"/>
      <c r="AQ591" s="289"/>
      <c r="AR591" s="289"/>
      <c r="AS591" s="289"/>
      <c r="AT591" s="289"/>
      <c r="AU591" s="289"/>
      <c r="AV591" s="289"/>
      <c r="AW591" s="289"/>
      <c r="AX591" s="289"/>
      <c r="AY591" s="289"/>
      <c r="AZ591" s="289"/>
      <c r="BA591" s="289"/>
      <c r="BB591" s="289"/>
      <c r="BC591" s="289"/>
      <c r="BD591" s="289"/>
      <c r="BE591" s="289"/>
      <c r="BF591" s="289"/>
      <c r="BG591" s="289"/>
      <c r="BH591" s="289"/>
    </row>
    <row r="592" spans="1:60" s="242" customFormat="1" ht="12.9" customHeight="1" x14ac:dyDescent="0.3">
      <c r="A592" s="516"/>
      <c r="B592" s="679"/>
      <c r="C592" s="685"/>
      <c r="D592" s="615"/>
      <c r="E592" s="516" t="str">
        <f xml:space="preserve"> E$443</f>
        <v>Check - real, FID Forward</v>
      </c>
      <c r="F592" s="611">
        <f ca="1" xml:space="preserve"> F$443</f>
        <v>0</v>
      </c>
      <c r="G592" s="289" t="str">
        <f xml:space="preserve"> G$443</f>
        <v>check</v>
      </c>
      <c r="H592" s="289"/>
      <c r="I592" s="289"/>
      <c r="J592" s="289"/>
      <c r="K592" s="289"/>
      <c r="L592" s="289"/>
      <c r="M592" s="289"/>
      <c r="N592" s="289"/>
      <c r="O592" s="289"/>
      <c r="P592" s="289"/>
      <c r="Q592" s="289"/>
      <c r="R592" s="289"/>
      <c r="S592" s="289"/>
      <c r="T592" s="289"/>
      <c r="U592" s="289"/>
      <c r="V592" s="289"/>
      <c r="W592" s="289"/>
      <c r="X592" s="289"/>
      <c r="Y592" s="289"/>
      <c r="Z592" s="289"/>
      <c r="AA592" s="289"/>
      <c r="AB592" s="289"/>
      <c r="AC592" s="289"/>
      <c r="AD592" s="289"/>
      <c r="AE592" s="289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9"/>
      <c r="AP592" s="289"/>
      <c r="AQ592" s="289"/>
      <c r="AR592" s="289"/>
      <c r="AS592" s="289"/>
      <c r="AT592" s="289"/>
      <c r="AU592" s="289"/>
      <c r="AV592" s="289"/>
      <c r="AW592" s="289"/>
      <c r="AX592" s="289"/>
      <c r="AY592" s="289"/>
      <c r="AZ592" s="289"/>
      <c r="BA592" s="289"/>
      <c r="BB592" s="289"/>
      <c r="BC592" s="289"/>
      <c r="BD592" s="289"/>
      <c r="BE592" s="289"/>
      <c r="BF592" s="289"/>
      <c r="BG592" s="289"/>
      <c r="BH592" s="289"/>
    </row>
    <row r="593" spans="1:60" s="242" customFormat="1" ht="12.9" customHeight="1" x14ac:dyDescent="0.3">
      <c r="A593" s="516"/>
      <c r="B593" s="679"/>
      <c r="C593" s="685"/>
      <c r="D593" s="615"/>
      <c r="E593" s="516" t="str">
        <f xml:space="preserve"> E$451</f>
        <v>Check - NPV, full cycle</v>
      </c>
      <c r="F593" s="611">
        <f ca="1" xml:space="preserve"> F$451</f>
        <v>0</v>
      </c>
      <c r="G593" s="289" t="str">
        <f xml:space="preserve"> G$451</f>
        <v>check</v>
      </c>
      <c r="H593" s="289"/>
      <c r="I593" s="289"/>
      <c r="J593" s="289"/>
      <c r="K593" s="289"/>
      <c r="L593" s="289"/>
      <c r="M593" s="289"/>
      <c r="N593" s="289"/>
      <c r="O593" s="289"/>
      <c r="P593" s="289"/>
      <c r="Q593" s="289"/>
      <c r="R593" s="289"/>
      <c r="S593" s="289"/>
      <c r="T593" s="289"/>
      <c r="U593" s="289"/>
      <c r="V593" s="289"/>
      <c r="W593" s="289"/>
      <c r="X593" s="289"/>
      <c r="Y593" s="289"/>
      <c r="Z593" s="289"/>
      <c r="AA593" s="289"/>
      <c r="AB593" s="289"/>
      <c r="AC593" s="289"/>
      <c r="AD593" s="289"/>
      <c r="AE593" s="289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9"/>
      <c r="AP593" s="289"/>
      <c r="AQ593" s="289"/>
      <c r="AR593" s="289"/>
      <c r="AS593" s="289"/>
      <c r="AT593" s="289"/>
      <c r="AU593" s="289"/>
      <c r="AV593" s="289"/>
      <c r="AW593" s="289"/>
      <c r="AX593" s="289"/>
      <c r="AY593" s="289"/>
      <c r="AZ593" s="289"/>
      <c r="BA593" s="289"/>
      <c r="BB593" s="289"/>
      <c r="BC593" s="289"/>
      <c r="BD593" s="289"/>
      <c r="BE593" s="289"/>
      <c r="BF593" s="289"/>
      <c r="BG593" s="289"/>
      <c r="BH593" s="289"/>
    </row>
    <row r="594" spans="1:60" s="242" customFormat="1" ht="12.9" customHeight="1" x14ac:dyDescent="0.3">
      <c r="A594" s="516"/>
      <c r="B594" s="679"/>
      <c r="C594" s="685"/>
      <c r="D594" s="615"/>
      <c r="E594" s="516" t="str">
        <f xml:space="preserve"> E$458</f>
        <v>Check - NPV, FID Forward</v>
      </c>
      <c r="F594" s="611">
        <f ca="1" xml:space="preserve"> F$458</f>
        <v>0</v>
      </c>
      <c r="G594" s="289" t="str">
        <f xml:space="preserve"> G$458</f>
        <v>check</v>
      </c>
      <c r="H594" s="289"/>
      <c r="I594" s="289"/>
      <c r="J594" s="289"/>
      <c r="K594" s="289"/>
      <c r="L594" s="289"/>
      <c r="M594" s="289"/>
      <c r="N594" s="289"/>
      <c r="O594" s="289"/>
      <c r="P594" s="289"/>
      <c r="Q594" s="289"/>
      <c r="R594" s="289"/>
      <c r="S594" s="289"/>
      <c r="T594" s="289"/>
      <c r="U594" s="289"/>
      <c r="V594" s="289"/>
      <c r="W594" s="289"/>
      <c r="X594" s="289"/>
      <c r="Y594" s="289"/>
      <c r="Z594" s="289"/>
      <c r="AA594" s="289"/>
      <c r="AB594" s="289"/>
      <c r="AC594" s="289"/>
      <c r="AD594" s="289"/>
      <c r="AE594" s="289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9"/>
      <c r="AP594" s="289"/>
      <c r="AQ594" s="289"/>
      <c r="AR594" s="289"/>
      <c r="AS594" s="289"/>
      <c r="AT594" s="289"/>
      <c r="AU594" s="289"/>
      <c r="AV594" s="289"/>
      <c r="AW594" s="289"/>
      <c r="AX594" s="289"/>
      <c r="AY594" s="289"/>
      <c r="AZ594" s="289"/>
      <c r="BA594" s="289"/>
      <c r="BB594" s="289"/>
      <c r="BC594" s="289"/>
      <c r="BD594" s="289"/>
      <c r="BE594" s="289"/>
      <c r="BF594" s="289"/>
      <c r="BG594" s="289"/>
      <c r="BH594" s="289"/>
    </row>
    <row r="595" spans="1:60" ht="12.9" customHeight="1" x14ac:dyDescent="0.3">
      <c r="A595" s="818"/>
      <c r="B595" s="819"/>
      <c r="C595" s="820"/>
      <c r="D595" s="821"/>
      <c r="E595" s="818"/>
      <c r="F595" s="822" t="s">
        <v>150</v>
      </c>
      <c r="G595" s="818"/>
      <c r="H595" s="818"/>
      <c r="I595" s="818"/>
      <c r="J595" s="818"/>
      <c r="K595" s="818"/>
      <c r="L595" s="818"/>
      <c r="M595" s="818"/>
      <c r="N595" s="818"/>
      <c r="O595" s="818"/>
      <c r="P595" s="818"/>
      <c r="Q595" s="818"/>
      <c r="R595" s="818"/>
      <c r="S595" s="818"/>
      <c r="T595" s="818"/>
      <c r="U595" s="818"/>
      <c r="V595" s="818"/>
      <c r="W595" s="818"/>
      <c r="X595" s="818"/>
      <c r="Y595" s="818"/>
      <c r="Z595" s="818"/>
      <c r="AA595" s="818"/>
      <c r="AB595" s="818"/>
      <c r="AC595" s="818"/>
      <c r="AD595" s="818"/>
      <c r="AE595" s="818"/>
      <c r="AF595" s="818"/>
      <c r="AG595" s="818"/>
      <c r="AH595" s="818"/>
      <c r="AI595" s="818"/>
      <c r="AJ595" s="818"/>
      <c r="AK595" s="818"/>
      <c r="AL595" s="818"/>
      <c r="AM595" s="818"/>
      <c r="AN595" s="818"/>
      <c r="AO595" s="818"/>
      <c r="AP595" s="818"/>
      <c r="AQ595" s="818"/>
      <c r="AR595" s="818"/>
      <c r="AS595" s="818"/>
      <c r="AT595" s="818"/>
      <c r="AU595" s="818"/>
      <c r="AV595" s="818"/>
      <c r="AW595" s="818"/>
      <c r="AX595" s="818"/>
      <c r="AY595" s="818"/>
      <c r="AZ595" s="818"/>
      <c r="BA595" s="818"/>
      <c r="BB595" s="818"/>
      <c r="BC595" s="818"/>
      <c r="BD595" s="818"/>
      <c r="BE595" s="818"/>
      <c r="BF595" s="818"/>
      <c r="BG595" s="818"/>
      <c r="BH595" s="818"/>
    </row>
    <row r="596" spans="1:60" ht="12.9" customHeight="1" x14ac:dyDescent="0.3">
      <c r="A596" s="772"/>
      <c r="B596" s="772"/>
      <c r="C596" s="754"/>
      <c r="D596" s="755"/>
      <c r="E596" s="753" t="str">
        <f ca="1" xml:space="preserve"> A$1 &amp; " checks"</f>
        <v>Analysis checks</v>
      </c>
      <c r="F596" s="698">
        <f ca="1" xml:space="preserve"> SUM(F581:F595)</f>
        <v>0</v>
      </c>
      <c r="G596" s="781" t="s">
        <v>148</v>
      </c>
      <c r="H596" s="781"/>
      <c r="I596" s="781"/>
      <c r="J596" s="781"/>
      <c r="K596" s="781"/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  <c r="AV596" s="781"/>
      <c r="AW596" s="781"/>
      <c r="AX596" s="781"/>
      <c r="AY596" s="781"/>
      <c r="AZ596" s="781"/>
      <c r="BA596" s="781"/>
      <c r="BB596" s="781"/>
      <c r="BC596" s="781"/>
      <c r="BD596" s="781"/>
      <c r="BE596" s="781"/>
      <c r="BF596" s="781"/>
      <c r="BG596" s="781"/>
      <c r="BH596" s="781"/>
    </row>
  </sheetData>
  <conditionalFormatting sqref="F2">
    <cfRule type="cellIs" dxfId="63" priority="60" stopIfTrue="1" operator="equal">
      <formula>""</formula>
    </cfRule>
    <cfRule type="cellIs" dxfId="62" priority="59" stopIfTrue="1" operator="notEqual">
      <formula>0</formula>
    </cfRule>
  </conditionalFormatting>
  <conditionalFormatting sqref="F3">
    <cfRule type="cellIs" dxfId="61" priority="53" stopIfTrue="1" operator="notEqual">
      <formula>0</formula>
    </cfRule>
    <cfRule type="cellIs" dxfId="60" priority="54" stopIfTrue="1" operator="equal">
      <formula>""</formula>
    </cfRule>
  </conditionalFormatting>
  <conditionalFormatting sqref="F180">
    <cfRule type="cellIs" dxfId="59" priority="47" stopIfTrue="1" operator="notEqual">
      <formula>0</formula>
    </cfRule>
    <cfRule type="cellIs" dxfId="58" priority="48" stopIfTrue="1" operator="equal">
      <formula>""</formula>
    </cfRule>
  </conditionalFormatting>
  <conditionalFormatting sqref="F225">
    <cfRule type="cellIs" dxfId="57" priority="32" stopIfTrue="1" operator="equal">
      <formula>""</formula>
    </cfRule>
    <cfRule type="cellIs" dxfId="56" priority="31" stopIfTrue="1" operator="notEqual">
      <formula>0</formula>
    </cfRule>
  </conditionalFormatting>
  <conditionalFormatting sqref="F232">
    <cfRule type="cellIs" dxfId="55" priority="30" stopIfTrue="1" operator="equal">
      <formula>""</formula>
    </cfRule>
    <cfRule type="cellIs" dxfId="54" priority="29" stopIfTrue="1" operator="notEqual">
      <formula>0</formula>
    </cfRule>
  </conditionalFormatting>
  <conditionalFormatting sqref="F283">
    <cfRule type="cellIs" dxfId="53" priority="19" stopIfTrue="1" operator="notEqual">
      <formula>0</formula>
    </cfRule>
    <cfRule type="cellIs" dxfId="52" priority="20" stopIfTrue="1" operator="equal">
      <formula>""</formula>
    </cfRule>
  </conditionalFormatting>
  <conditionalFormatting sqref="F290">
    <cfRule type="cellIs" dxfId="51" priority="18" stopIfTrue="1" operator="equal">
      <formula>""</formula>
    </cfRule>
    <cfRule type="cellIs" dxfId="50" priority="17" stopIfTrue="1" operator="notEqual">
      <formula>0</formula>
    </cfRule>
  </conditionalFormatting>
  <conditionalFormatting sqref="F341">
    <cfRule type="cellIs" dxfId="49" priority="33" stopIfTrue="1" operator="notEqual">
      <formula>0</formula>
    </cfRule>
    <cfRule type="cellIs" dxfId="48" priority="34" stopIfTrue="1" operator="equal">
      <formula>""</formula>
    </cfRule>
  </conditionalFormatting>
  <conditionalFormatting sqref="F348">
    <cfRule type="cellIs" dxfId="47" priority="27" stopIfTrue="1" operator="notEqual">
      <formula>0</formula>
    </cfRule>
    <cfRule type="cellIs" dxfId="46" priority="28" stopIfTrue="1" operator="equal">
      <formula>""</formula>
    </cfRule>
  </conditionalFormatting>
  <conditionalFormatting sqref="F402">
    <cfRule type="cellIs" dxfId="45" priority="3" stopIfTrue="1" operator="notEqual">
      <formula>0</formula>
    </cfRule>
    <cfRule type="cellIs" dxfId="44" priority="4" stopIfTrue="1" operator="equal">
      <formula>""</formula>
    </cfRule>
  </conditionalFormatting>
  <conditionalFormatting sqref="F412">
    <cfRule type="cellIs" dxfId="43" priority="1" stopIfTrue="1" operator="notEqual">
      <formula>0</formula>
    </cfRule>
    <cfRule type="cellIs" dxfId="42" priority="2" stopIfTrue="1" operator="equal">
      <formula>""</formula>
    </cfRule>
  </conditionalFormatting>
  <conditionalFormatting sqref="F421">
    <cfRule type="cellIs" dxfId="41" priority="16" stopIfTrue="1" operator="equal">
      <formula>""</formula>
    </cfRule>
    <cfRule type="cellIs" dxfId="40" priority="15" stopIfTrue="1" operator="notEqual">
      <formula>0</formula>
    </cfRule>
  </conditionalFormatting>
  <conditionalFormatting sqref="F428">
    <cfRule type="cellIs" dxfId="39" priority="14" stopIfTrue="1" operator="equal">
      <formula>""</formula>
    </cfRule>
    <cfRule type="cellIs" dxfId="38" priority="13" stopIfTrue="1" operator="notEqual">
      <formula>0</formula>
    </cfRule>
  </conditionalFormatting>
  <conditionalFormatting sqref="F436">
    <cfRule type="cellIs" dxfId="37" priority="11" stopIfTrue="1" operator="notEqual">
      <formula>0</formula>
    </cfRule>
    <cfRule type="cellIs" dxfId="36" priority="12" stopIfTrue="1" operator="equal">
      <formula>""</formula>
    </cfRule>
  </conditionalFormatting>
  <conditionalFormatting sqref="F443">
    <cfRule type="cellIs" dxfId="35" priority="9" stopIfTrue="1" operator="notEqual">
      <formula>0</formula>
    </cfRule>
    <cfRule type="cellIs" dxfId="34" priority="10" stopIfTrue="1" operator="equal">
      <formula>""</formula>
    </cfRule>
  </conditionalFormatting>
  <conditionalFormatting sqref="F451">
    <cfRule type="cellIs" dxfId="33" priority="7" stopIfTrue="1" operator="notEqual">
      <formula>0</formula>
    </cfRule>
    <cfRule type="cellIs" dxfId="32" priority="8" stopIfTrue="1" operator="equal">
      <formula>""</formula>
    </cfRule>
  </conditionalFormatting>
  <conditionalFormatting sqref="F458">
    <cfRule type="cellIs" dxfId="31" priority="5" stopIfTrue="1" operator="notEqual">
      <formula>0</formula>
    </cfRule>
    <cfRule type="cellIs" dxfId="30" priority="6" stopIfTrue="1" operator="equal">
      <formula>""</formula>
    </cfRule>
  </conditionalFormatting>
  <conditionalFormatting sqref="F582:F594">
    <cfRule type="cellIs" dxfId="29" priority="25" stopIfTrue="1" operator="notEqual">
      <formula>0</formula>
    </cfRule>
    <cfRule type="cellIs" dxfId="28" priority="26" stopIfTrue="1" operator="equal">
      <formula>""</formula>
    </cfRule>
  </conditionalFormatting>
  <conditionalFormatting sqref="F596">
    <cfRule type="cellIs" dxfId="27" priority="57" stopIfTrue="1" operator="notEqual">
      <formula>0</formula>
    </cfRule>
    <cfRule type="cellIs" dxfId="26" priority="58" stopIfTrue="1" operator="equal">
      <formula>""</formula>
    </cfRule>
  </conditionalFormatting>
  <conditionalFormatting sqref="I179">
    <cfRule type="cellIs" dxfId="25" priority="51" stopIfTrue="1" operator="notEqual">
      <formula>0</formula>
    </cfRule>
    <cfRule type="cellIs" dxfId="24" priority="52" stopIfTrue="1" operator="equal">
      <formula>""</formula>
    </cfRule>
  </conditionalFormatting>
  <conditionalFormatting sqref="K179:BH179">
    <cfRule type="cellIs" dxfId="23" priority="49" stopIfTrue="1" operator="notEqual">
      <formula>0</formula>
    </cfRule>
    <cfRule type="cellIs" dxfId="22" priority="50" stopIfTrue="1" operator="equal">
      <formula>""</formula>
    </cfRule>
  </conditionalFormatting>
  <dataValidations count="1">
    <dataValidation allowBlank="1" showInputMessage="1" showErrorMessage="1" sqref="E10:H10 E536:H536 E543:H543 E553:H553 E44:H45 E57:H57 E66:H66" xr:uid="{14605833-1C36-4C16-B97A-0A1CA9500A37}"/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outlinePr summaryBelow="0" summaryRight="0"/>
  </sheetPr>
  <dimension ref="A1:XFD170"/>
  <sheetViews>
    <sheetView defaultGridColor="0" colorId="22" zoomScale="80" zoomScaleNormal="80" workbookViewId="0">
      <pane xSplit="10" ySplit="4" topLeftCell="L128" activePane="bottomRight" state="frozen"/>
      <selection pane="topRight" activeCell="E117" sqref="E117"/>
      <selection pane="bottomLeft" activeCell="E117" sqref="E117"/>
      <selection pane="bottomRight" activeCell="E117" sqref="E117"/>
    </sheetView>
  </sheetViews>
  <sheetFormatPr defaultColWidth="0" defaultRowHeight="12.75" customHeight="1" x14ac:dyDescent="0.3"/>
  <cols>
    <col min="1" max="2" width="1.33203125" style="4" customWidth="1"/>
    <col min="3" max="3" width="1.33203125" style="162" customWidth="1"/>
    <col min="4" max="4" width="1.33203125" style="5" customWidth="1"/>
    <col min="5" max="5" width="50.6640625" style="1" customWidth="1"/>
    <col min="6" max="6" width="12.6640625" style="1" customWidth="1"/>
    <col min="7" max="7" width="15" style="1" customWidth="1"/>
    <col min="8" max="8" width="34.88671875" style="1" customWidth="1"/>
    <col min="9" max="9" width="11.6640625" style="1" customWidth="1"/>
    <col min="10" max="10" width="2.6640625" style="1" customWidth="1"/>
    <col min="11" max="60" width="11.6640625" style="1" customWidth="1"/>
    <col min="61" max="16384" width="9.109375" style="11" hidden="1"/>
  </cols>
  <sheetData>
    <row r="1" spans="1:60" ht="26.25" customHeight="1" x14ac:dyDescent="0.3">
      <c r="A1" s="7" t="str">
        <f ca="1" xml:space="preserve"> RIGHT(CELL("filename", $A$1), LEN(CELL("filename", $A$1)) - SEARCH("]", CELL("filename", $A$1)))</f>
        <v>Time&amp;Esc</v>
      </c>
      <c r="B1" s="8"/>
      <c r="F1" s="10"/>
    </row>
    <row r="2" spans="1:60" ht="12.75" customHeight="1" x14ac:dyDescent="0.3">
      <c r="E2" s="31" t="str">
        <f xml:space="preserve"> E$14</f>
        <v>Calendar year</v>
      </c>
      <c r="F2" s="14">
        <f ca="1" xml:space="preserve"> Outputs!F$2</f>
        <v>0</v>
      </c>
      <c r="G2" s="25" t="str">
        <f xml:space="preserve"> Outputs!I$2</f>
        <v>Error chks</v>
      </c>
      <c r="H2" s="31"/>
      <c r="I2" s="19"/>
      <c r="J2" s="31"/>
      <c r="K2" s="31">
        <f t="shared" ref="K2:BH2" si="0" xml:space="preserve"> K$14</f>
        <v>2017</v>
      </c>
      <c r="L2" s="31">
        <f t="shared" si="0"/>
        <v>2018</v>
      </c>
      <c r="M2" s="31">
        <f t="shared" si="0"/>
        <v>2019</v>
      </c>
      <c r="N2" s="31">
        <f t="shared" si="0"/>
        <v>2020</v>
      </c>
      <c r="O2" s="31">
        <f t="shared" si="0"/>
        <v>2021</v>
      </c>
      <c r="P2" s="31">
        <f t="shared" si="0"/>
        <v>2022</v>
      </c>
      <c r="Q2" s="31">
        <f t="shared" si="0"/>
        <v>2023</v>
      </c>
      <c r="R2" s="31">
        <f t="shared" si="0"/>
        <v>2024</v>
      </c>
      <c r="S2" s="31">
        <f t="shared" si="0"/>
        <v>2025</v>
      </c>
      <c r="T2" s="31">
        <f t="shared" si="0"/>
        <v>2026</v>
      </c>
      <c r="U2" s="31">
        <f t="shared" si="0"/>
        <v>2027</v>
      </c>
      <c r="V2" s="31">
        <f t="shared" si="0"/>
        <v>2028</v>
      </c>
      <c r="W2" s="31">
        <f t="shared" si="0"/>
        <v>2029</v>
      </c>
      <c r="X2" s="31">
        <f t="shared" si="0"/>
        <v>2030</v>
      </c>
      <c r="Y2" s="31">
        <f t="shared" si="0"/>
        <v>2031</v>
      </c>
      <c r="Z2" s="31">
        <f t="shared" si="0"/>
        <v>2032</v>
      </c>
      <c r="AA2" s="31">
        <f t="shared" si="0"/>
        <v>2033</v>
      </c>
      <c r="AB2" s="31">
        <f t="shared" si="0"/>
        <v>2034</v>
      </c>
      <c r="AC2" s="31">
        <f t="shared" si="0"/>
        <v>2035</v>
      </c>
      <c r="AD2" s="31">
        <f t="shared" si="0"/>
        <v>2036</v>
      </c>
      <c r="AE2" s="31">
        <f t="shared" si="0"/>
        <v>2037</v>
      </c>
      <c r="AF2" s="31">
        <f t="shared" si="0"/>
        <v>2038</v>
      </c>
      <c r="AG2" s="31">
        <f t="shared" si="0"/>
        <v>2039</v>
      </c>
      <c r="AH2" s="31">
        <f t="shared" si="0"/>
        <v>2040</v>
      </c>
      <c r="AI2" s="31">
        <f t="shared" si="0"/>
        <v>2041</v>
      </c>
      <c r="AJ2" s="31">
        <f t="shared" si="0"/>
        <v>2042</v>
      </c>
      <c r="AK2" s="31">
        <f t="shared" si="0"/>
        <v>2043</v>
      </c>
      <c r="AL2" s="31">
        <f t="shared" si="0"/>
        <v>2044</v>
      </c>
      <c r="AM2" s="31">
        <f t="shared" si="0"/>
        <v>2045</v>
      </c>
      <c r="AN2" s="31">
        <f t="shared" si="0"/>
        <v>2046</v>
      </c>
      <c r="AO2" s="31">
        <f t="shared" si="0"/>
        <v>2047</v>
      </c>
      <c r="AP2" s="31">
        <f t="shared" si="0"/>
        <v>2048</v>
      </c>
      <c r="AQ2" s="31">
        <f t="shared" si="0"/>
        <v>2049</v>
      </c>
      <c r="AR2" s="31">
        <f t="shared" si="0"/>
        <v>2050</v>
      </c>
      <c r="AS2" s="31">
        <f t="shared" si="0"/>
        <v>2051</v>
      </c>
      <c r="AT2" s="31">
        <f t="shared" si="0"/>
        <v>2052</v>
      </c>
      <c r="AU2" s="31">
        <f t="shared" si="0"/>
        <v>2053</v>
      </c>
      <c r="AV2" s="31">
        <f t="shared" si="0"/>
        <v>2054</v>
      </c>
      <c r="AW2" s="31">
        <f t="shared" si="0"/>
        <v>2055</v>
      </c>
      <c r="AX2" s="31">
        <f t="shared" si="0"/>
        <v>2056</v>
      </c>
      <c r="AY2" s="31">
        <f t="shared" si="0"/>
        <v>2057</v>
      </c>
      <c r="AZ2" s="31">
        <f t="shared" si="0"/>
        <v>2058</v>
      </c>
      <c r="BA2" s="31">
        <f t="shared" si="0"/>
        <v>2059</v>
      </c>
      <c r="BB2" s="31">
        <f t="shared" si="0"/>
        <v>2060</v>
      </c>
      <c r="BC2" s="31">
        <f t="shared" si="0"/>
        <v>2061</v>
      </c>
      <c r="BD2" s="31">
        <f t="shared" si="0"/>
        <v>2062</v>
      </c>
      <c r="BE2" s="31">
        <f t="shared" si="0"/>
        <v>2063</v>
      </c>
      <c r="BF2" s="31">
        <f t="shared" si="0"/>
        <v>2064</v>
      </c>
      <c r="BG2" s="31">
        <f t="shared" si="0"/>
        <v>2065</v>
      </c>
      <c r="BH2" s="31">
        <f t="shared" si="0"/>
        <v>2066</v>
      </c>
    </row>
    <row r="3" spans="1:60" ht="12.75" customHeight="1" x14ac:dyDescent="0.3">
      <c r="E3" s="3" t="str">
        <f xml:space="preserve"> 'Time&amp;Esc'!E$9</f>
        <v>Model year</v>
      </c>
      <c r="F3" s="13">
        <f ca="1" xml:space="preserve"> Outputs!F$3</f>
        <v>0</v>
      </c>
      <c r="G3" s="27" t="str">
        <f xml:space="preserve"> Outputs!I$3</f>
        <v>Track chgs</v>
      </c>
      <c r="K3" s="12">
        <f xml:space="preserve"> 'Time&amp;Esc'!K$9</f>
        <v>1</v>
      </c>
      <c r="L3" s="12">
        <f xml:space="preserve"> 'Time&amp;Esc'!L$9</f>
        <v>2</v>
      </c>
      <c r="M3" s="12">
        <f xml:space="preserve"> 'Time&amp;Esc'!M$9</f>
        <v>3</v>
      </c>
      <c r="N3" s="12">
        <f xml:space="preserve"> 'Time&amp;Esc'!N$9</f>
        <v>4</v>
      </c>
      <c r="O3" s="12">
        <f xml:space="preserve"> 'Time&amp;Esc'!O$9</f>
        <v>5</v>
      </c>
      <c r="P3" s="12">
        <f xml:space="preserve"> 'Time&amp;Esc'!P$9</f>
        <v>6</v>
      </c>
      <c r="Q3" s="12">
        <f xml:space="preserve"> 'Time&amp;Esc'!Q$9</f>
        <v>7</v>
      </c>
      <c r="R3" s="12">
        <f xml:space="preserve"> 'Time&amp;Esc'!R$9</f>
        <v>8</v>
      </c>
      <c r="S3" s="12">
        <f xml:space="preserve"> 'Time&amp;Esc'!S$9</f>
        <v>9</v>
      </c>
      <c r="T3" s="12">
        <f xml:space="preserve"> 'Time&amp;Esc'!T$9</f>
        <v>10</v>
      </c>
      <c r="U3" s="12">
        <f xml:space="preserve"> 'Time&amp;Esc'!U$9</f>
        <v>11</v>
      </c>
      <c r="V3" s="12">
        <f xml:space="preserve"> 'Time&amp;Esc'!V$9</f>
        <v>12</v>
      </c>
      <c r="W3" s="12">
        <f xml:space="preserve"> 'Time&amp;Esc'!W$9</f>
        <v>13</v>
      </c>
      <c r="X3" s="12">
        <f xml:space="preserve"> 'Time&amp;Esc'!X$9</f>
        <v>14</v>
      </c>
      <c r="Y3" s="12">
        <f xml:space="preserve"> 'Time&amp;Esc'!Y$9</f>
        <v>15</v>
      </c>
      <c r="Z3" s="12">
        <f xml:space="preserve"> 'Time&amp;Esc'!Z$9</f>
        <v>16</v>
      </c>
      <c r="AA3" s="12">
        <f xml:space="preserve"> 'Time&amp;Esc'!AA$9</f>
        <v>17</v>
      </c>
      <c r="AB3" s="12">
        <f xml:space="preserve"> 'Time&amp;Esc'!AB$9</f>
        <v>18</v>
      </c>
      <c r="AC3" s="12">
        <f xml:space="preserve"> 'Time&amp;Esc'!AC$9</f>
        <v>19</v>
      </c>
      <c r="AD3" s="12">
        <f xml:space="preserve"> 'Time&amp;Esc'!AD$9</f>
        <v>20</v>
      </c>
      <c r="AE3" s="12">
        <f xml:space="preserve"> 'Time&amp;Esc'!AE$9</f>
        <v>21</v>
      </c>
      <c r="AF3" s="12">
        <f xml:space="preserve"> 'Time&amp;Esc'!AF$9</f>
        <v>22</v>
      </c>
      <c r="AG3" s="12">
        <f xml:space="preserve"> 'Time&amp;Esc'!AG$9</f>
        <v>23</v>
      </c>
      <c r="AH3" s="12">
        <f xml:space="preserve"> 'Time&amp;Esc'!AH$9</f>
        <v>24</v>
      </c>
      <c r="AI3" s="12">
        <f xml:space="preserve"> 'Time&amp;Esc'!AI$9</f>
        <v>25</v>
      </c>
      <c r="AJ3" s="12">
        <f xml:space="preserve"> 'Time&amp;Esc'!AJ$9</f>
        <v>26</v>
      </c>
      <c r="AK3" s="12">
        <f xml:space="preserve"> 'Time&amp;Esc'!AK$9</f>
        <v>27</v>
      </c>
      <c r="AL3" s="12">
        <f xml:space="preserve"> 'Time&amp;Esc'!AL$9</f>
        <v>28</v>
      </c>
      <c r="AM3" s="12">
        <f xml:space="preserve"> 'Time&amp;Esc'!AM$9</f>
        <v>29</v>
      </c>
      <c r="AN3" s="12">
        <f xml:space="preserve"> 'Time&amp;Esc'!AN$9</f>
        <v>30</v>
      </c>
      <c r="AO3" s="12">
        <f xml:space="preserve"> 'Time&amp;Esc'!AO$9</f>
        <v>31</v>
      </c>
      <c r="AP3" s="12">
        <f xml:space="preserve"> 'Time&amp;Esc'!AP$9</f>
        <v>32</v>
      </c>
      <c r="AQ3" s="12">
        <f xml:space="preserve"> 'Time&amp;Esc'!AQ$9</f>
        <v>33</v>
      </c>
      <c r="AR3" s="12">
        <f xml:space="preserve"> 'Time&amp;Esc'!AR$9</f>
        <v>34</v>
      </c>
      <c r="AS3" s="12">
        <f xml:space="preserve"> 'Time&amp;Esc'!AS$9</f>
        <v>35</v>
      </c>
      <c r="AT3" s="12">
        <f xml:space="preserve"> 'Time&amp;Esc'!AT$9</f>
        <v>36</v>
      </c>
      <c r="AU3" s="12">
        <f xml:space="preserve"> 'Time&amp;Esc'!AU$9</f>
        <v>37</v>
      </c>
      <c r="AV3" s="12">
        <f xml:space="preserve"> 'Time&amp;Esc'!AV$9</f>
        <v>38</v>
      </c>
      <c r="AW3" s="12">
        <f xml:space="preserve"> 'Time&amp;Esc'!AW$9</f>
        <v>39</v>
      </c>
      <c r="AX3" s="12">
        <f xml:space="preserve"> 'Time&amp;Esc'!AX$9</f>
        <v>40</v>
      </c>
      <c r="AY3" s="12">
        <f xml:space="preserve"> 'Time&amp;Esc'!AY$9</f>
        <v>41</v>
      </c>
      <c r="AZ3" s="12">
        <f xml:space="preserve"> 'Time&amp;Esc'!AZ$9</f>
        <v>42</v>
      </c>
      <c r="BA3" s="12">
        <f xml:space="preserve"> 'Time&amp;Esc'!BA$9</f>
        <v>43</v>
      </c>
      <c r="BB3" s="12">
        <f xml:space="preserve"> 'Time&amp;Esc'!BB$9</f>
        <v>44</v>
      </c>
      <c r="BC3" s="12">
        <f xml:space="preserve"> 'Time&amp;Esc'!BC$9</f>
        <v>45</v>
      </c>
      <c r="BD3" s="12">
        <f xml:space="preserve"> 'Time&amp;Esc'!BD$9</f>
        <v>46</v>
      </c>
      <c r="BE3" s="12">
        <f xml:space="preserve"> 'Time&amp;Esc'!BE$9</f>
        <v>47</v>
      </c>
      <c r="BF3" s="12">
        <f xml:space="preserve"> 'Time&amp;Esc'!BF$9</f>
        <v>48</v>
      </c>
      <c r="BG3" s="12">
        <f xml:space="preserve"> 'Time&amp;Esc'!BG$9</f>
        <v>49</v>
      </c>
      <c r="BH3" s="12">
        <f xml:space="preserve"> 'Time&amp;Esc'!BH$9</f>
        <v>50</v>
      </c>
    </row>
    <row r="4" spans="1:60" ht="12.75" customHeight="1" x14ac:dyDescent="0.3">
      <c r="E4" s="76" t="s">
        <v>120</v>
      </c>
      <c r="F4" s="15" t="s">
        <v>165</v>
      </c>
      <c r="G4" s="2" t="s">
        <v>411</v>
      </c>
      <c r="H4" s="2" t="s">
        <v>412</v>
      </c>
      <c r="I4" s="15" t="s">
        <v>122</v>
      </c>
      <c r="J4" s="3"/>
    </row>
    <row r="5" spans="1:60" ht="12.75" customHeight="1" x14ac:dyDescent="0.3">
      <c r="A5" s="29" t="s">
        <v>901</v>
      </c>
      <c r="B5" s="29"/>
      <c r="C5" s="165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</row>
    <row r="6" spans="1:60" ht="12.75" customHeight="1" x14ac:dyDescent="0.3">
      <c r="A6" s="52"/>
      <c r="B6" s="52"/>
      <c r="C6" s="17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</row>
    <row r="7" spans="1:60" ht="12.75" customHeight="1" x14ac:dyDescent="0.3">
      <c r="B7" s="4" t="s">
        <v>902</v>
      </c>
      <c r="C7" s="139"/>
      <c r="E7" s="5"/>
      <c r="F7" s="5"/>
      <c r="G7" s="5"/>
      <c r="H7" s="5"/>
      <c r="I7" s="5"/>
      <c r="J7" s="5"/>
      <c r="K7" s="5"/>
      <c r="L7" s="5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</row>
    <row r="8" spans="1:60" ht="12.75" customHeight="1" x14ac:dyDescent="0.3">
      <c r="C8" s="139"/>
      <c r="E8" s="5"/>
      <c r="F8" s="5"/>
      <c r="G8" s="5"/>
      <c r="H8" s="5"/>
      <c r="I8" s="5"/>
      <c r="J8" s="5"/>
      <c r="K8" s="5"/>
      <c r="L8" s="5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</row>
    <row r="9" spans="1:60" s="16" customFormat="1" ht="12.75" customHeight="1" x14ac:dyDescent="0.3">
      <c r="A9" s="4"/>
      <c r="B9" s="4"/>
      <c r="C9" s="139"/>
      <c r="D9" s="5"/>
      <c r="E9" s="36" t="s">
        <v>903</v>
      </c>
      <c r="F9" s="36"/>
      <c r="G9" s="36" t="s">
        <v>904</v>
      </c>
      <c r="H9" s="36"/>
      <c r="I9" s="36"/>
      <c r="J9" s="85"/>
      <c r="K9" s="36">
        <f t="shared" ref="K9:AP9" si="1" xml:space="preserve"> J9 + 1</f>
        <v>1</v>
      </c>
      <c r="L9" s="36">
        <f t="shared" si="1"/>
        <v>2</v>
      </c>
      <c r="M9" s="36">
        <f t="shared" si="1"/>
        <v>3</v>
      </c>
      <c r="N9" s="36">
        <f t="shared" si="1"/>
        <v>4</v>
      </c>
      <c r="O9" s="36">
        <f t="shared" si="1"/>
        <v>5</v>
      </c>
      <c r="P9" s="36">
        <f t="shared" si="1"/>
        <v>6</v>
      </c>
      <c r="Q9" s="36">
        <f t="shared" si="1"/>
        <v>7</v>
      </c>
      <c r="R9" s="36">
        <f t="shared" si="1"/>
        <v>8</v>
      </c>
      <c r="S9" s="36">
        <f t="shared" si="1"/>
        <v>9</v>
      </c>
      <c r="T9" s="36">
        <f t="shared" si="1"/>
        <v>10</v>
      </c>
      <c r="U9" s="36">
        <f t="shared" si="1"/>
        <v>11</v>
      </c>
      <c r="V9" s="36">
        <f t="shared" si="1"/>
        <v>12</v>
      </c>
      <c r="W9" s="36">
        <f t="shared" si="1"/>
        <v>13</v>
      </c>
      <c r="X9" s="36">
        <f t="shared" si="1"/>
        <v>14</v>
      </c>
      <c r="Y9" s="36">
        <f t="shared" si="1"/>
        <v>15</v>
      </c>
      <c r="Z9" s="36">
        <f t="shared" si="1"/>
        <v>16</v>
      </c>
      <c r="AA9" s="36">
        <f t="shared" si="1"/>
        <v>17</v>
      </c>
      <c r="AB9" s="36">
        <f t="shared" si="1"/>
        <v>18</v>
      </c>
      <c r="AC9" s="36">
        <f t="shared" si="1"/>
        <v>19</v>
      </c>
      <c r="AD9" s="36">
        <f t="shared" si="1"/>
        <v>20</v>
      </c>
      <c r="AE9" s="36">
        <f t="shared" si="1"/>
        <v>21</v>
      </c>
      <c r="AF9" s="36">
        <f t="shared" si="1"/>
        <v>22</v>
      </c>
      <c r="AG9" s="36">
        <f t="shared" si="1"/>
        <v>23</v>
      </c>
      <c r="AH9" s="36">
        <f t="shared" si="1"/>
        <v>24</v>
      </c>
      <c r="AI9" s="36">
        <f t="shared" si="1"/>
        <v>25</v>
      </c>
      <c r="AJ9" s="36">
        <f t="shared" si="1"/>
        <v>26</v>
      </c>
      <c r="AK9" s="36">
        <f t="shared" si="1"/>
        <v>27</v>
      </c>
      <c r="AL9" s="36">
        <f t="shared" si="1"/>
        <v>28</v>
      </c>
      <c r="AM9" s="36">
        <f t="shared" si="1"/>
        <v>29</v>
      </c>
      <c r="AN9" s="36">
        <f t="shared" si="1"/>
        <v>30</v>
      </c>
      <c r="AO9" s="36">
        <f t="shared" si="1"/>
        <v>31</v>
      </c>
      <c r="AP9" s="36">
        <f t="shared" si="1"/>
        <v>32</v>
      </c>
      <c r="AQ9" s="36">
        <f t="shared" ref="AQ9:BH9" si="2" xml:space="preserve"> AP9 + 1</f>
        <v>33</v>
      </c>
      <c r="AR9" s="36">
        <f t="shared" si="2"/>
        <v>34</v>
      </c>
      <c r="AS9" s="36">
        <f t="shared" si="2"/>
        <v>35</v>
      </c>
      <c r="AT9" s="36">
        <f t="shared" si="2"/>
        <v>36</v>
      </c>
      <c r="AU9" s="36">
        <f t="shared" si="2"/>
        <v>37</v>
      </c>
      <c r="AV9" s="36">
        <f t="shared" si="2"/>
        <v>38</v>
      </c>
      <c r="AW9" s="36">
        <f t="shared" si="2"/>
        <v>39</v>
      </c>
      <c r="AX9" s="36">
        <f t="shared" si="2"/>
        <v>40</v>
      </c>
      <c r="AY9" s="36">
        <f t="shared" si="2"/>
        <v>41</v>
      </c>
      <c r="AZ9" s="36">
        <f t="shared" si="2"/>
        <v>42</v>
      </c>
      <c r="BA9" s="36">
        <f t="shared" si="2"/>
        <v>43</v>
      </c>
      <c r="BB9" s="36">
        <f t="shared" si="2"/>
        <v>44</v>
      </c>
      <c r="BC9" s="36">
        <f t="shared" si="2"/>
        <v>45</v>
      </c>
      <c r="BD9" s="36">
        <f t="shared" si="2"/>
        <v>46</v>
      </c>
      <c r="BE9" s="36">
        <f t="shared" si="2"/>
        <v>47</v>
      </c>
      <c r="BF9" s="36">
        <f t="shared" si="2"/>
        <v>48</v>
      </c>
      <c r="BG9" s="36">
        <f t="shared" si="2"/>
        <v>49</v>
      </c>
      <c r="BH9" s="36">
        <f t="shared" si="2"/>
        <v>50</v>
      </c>
    </row>
    <row r="10" spans="1:60" s="16" customFormat="1" ht="12.75" customHeight="1" x14ac:dyDescent="0.3">
      <c r="A10" s="4"/>
      <c r="B10" s="4"/>
      <c r="C10" s="139"/>
      <c r="D10" s="5"/>
      <c r="E10" s="36" t="s">
        <v>905</v>
      </c>
      <c r="F10" s="36">
        <f xml:space="preserve"> MAX(K9:BH9)</f>
        <v>50</v>
      </c>
      <c r="G10" s="36" t="s">
        <v>221</v>
      </c>
      <c r="H10" s="36"/>
      <c r="I10" s="36"/>
      <c r="J10" s="157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</row>
    <row r="11" spans="1:60" ht="12.75" customHeight="1" x14ac:dyDescent="0.3">
      <c r="C11" s="139"/>
      <c r="E11" s="5"/>
      <c r="F11" s="5"/>
      <c r="G11" s="5"/>
      <c r="H11" s="5"/>
      <c r="I11" s="5"/>
      <c r="J11" s="5"/>
      <c r="K11" s="5"/>
      <c r="L11" s="5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</row>
    <row r="12" spans="1:60" s="211" customFormat="1" ht="12.75" customHeight="1" x14ac:dyDescent="0.3">
      <c r="A12" s="17"/>
      <c r="B12" s="17"/>
      <c r="C12" s="166"/>
      <c r="D12" s="5"/>
      <c r="E12" s="32" t="str">
        <f xml:space="preserve"> InpC!E$80</f>
        <v>1st model column start year</v>
      </c>
      <c r="F12" s="32">
        <f xml:space="preserve"> InpC!F$80</f>
        <v>2017</v>
      </c>
      <c r="G12" s="32" t="str">
        <f xml:space="preserve"> InpC!G$80</f>
        <v>year</v>
      </c>
      <c r="H12" s="32"/>
      <c r="I12" s="18"/>
      <c r="J12" s="18"/>
      <c r="K12" s="18"/>
      <c r="L12" s="18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</row>
    <row r="13" spans="1:60" ht="12.75" customHeight="1" x14ac:dyDescent="0.3">
      <c r="A13" s="6"/>
      <c r="B13" s="6"/>
      <c r="C13" s="140"/>
      <c r="D13" s="16"/>
      <c r="E13" s="33" t="str">
        <f>E9</f>
        <v>Model year</v>
      </c>
      <c r="F13" s="33">
        <f t="shared" ref="F13:BH13" si="3">F9</f>
        <v>0</v>
      </c>
      <c r="G13" s="33" t="str">
        <f t="shared" si="3"/>
        <v>counter</v>
      </c>
      <c r="H13" s="33">
        <f t="shared" si="3"/>
        <v>0</v>
      </c>
      <c r="I13" s="33">
        <f t="shared" si="3"/>
        <v>0</v>
      </c>
      <c r="J13" s="33">
        <f t="shared" si="3"/>
        <v>0</v>
      </c>
      <c r="K13" s="33">
        <f t="shared" si="3"/>
        <v>1</v>
      </c>
      <c r="L13" s="33">
        <f t="shared" si="3"/>
        <v>2</v>
      </c>
      <c r="M13" s="33">
        <f t="shared" si="3"/>
        <v>3</v>
      </c>
      <c r="N13" s="33">
        <f t="shared" si="3"/>
        <v>4</v>
      </c>
      <c r="O13" s="33">
        <f t="shared" si="3"/>
        <v>5</v>
      </c>
      <c r="P13" s="33">
        <f t="shared" si="3"/>
        <v>6</v>
      </c>
      <c r="Q13" s="33">
        <f t="shared" si="3"/>
        <v>7</v>
      </c>
      <c r="R13" s="33">
        <f t="shared" si="3"/>
        <v>8</v>
      </c>
      <c r="S13" s="33">
        <f t="shared" si="3"/>
        <v>9</v>
      </c>
      <c r="T13" s="33">
        <f t="shared" si="3"/>
        <v>10</v>
      </c>
      <c r="U13" s="33">
        <f t="shared" si="3"/>
        <v>11</v>
      </c>
      <c r="V13" s="33">
        <f t="shared" si="3"/>
        <v>12</v>
      </c>
      <c r="W13" s="33">
        <f t="shared" si="3"/>
        <v>13</v>
      </c>
      <c r="X13" s="33">
        <f t="shared" si="3"/>
        <v>14</v>
      </c>
      <c r="Y13" s="33">
        <f t="shared" si="3"/>
        <v>15</v>
      </c>
      <c r="Z13" s="33">
        <f t="shared" si="3"/>
        <v>16</v>
      </c>
      <c r="AA13" s="33">
        <f t="shared" si="3"/>
        <v>17</v>
      </c>
      <c r="AB13" s="33">
        <f t="shared" si="3"/>
        <v>18</v>
      </c>
      <c r="AC13" s="33">
        <f t="shared" si="3"/>
        <v>19</v>
      </c>
      <c r="AD13" s="33">
        <f t="shared" si="3"/>
        <v>20</v>
      </c>
      <c r="AE13" s="33">
        <f t="shared" si="3"/>
        <v>21</v>
      </c>
      <c r="AF13" s="33">
        <f t="shared" si="3"/>
        <v>22</v>
      </c>
      <c r="AG13" s="33">
        <f t="shared" si="3"/>
        <v>23</v>
      </c>
      <c r="AH13" s="33">
        <f t="shared" si="3"/>
        <v>24</v>
      </c>
      <c r="AI13" s="33">
        <f t="shared" si="3"/>
        <v>25</v>
      </c>
      <c r="AJ13" s="33">
        <f t="shared" si="3"/>
        <v>26</v>
      </c>
      <c r="AK13" s="33">
        <f t="shared" si="3"/>
        <v>27</v>
      </c>
      <c r="AL13" s="33">
        <f t="shared" si="3"/>
        <v>28</v>
      </c>
      <c r="AM13" s="33">
        <f t="shared" si="3"/>
        <v>29</v>
      </c>
      <c r="AN13" s="33">
        <f t="shared" si="3"/>
        <v>30</v>
      </c>
      <c r="AO13" s="33">
        <f t="shared" si="3"/>
        <v>31</v>
      </c>
      <c r="AP13" s="33">
        <f t="shared" si="3"/>
        <v>32</v>
      </c>
      <c r="AQ13" s="33">
        <f t="shared" si="3"/>
        <v>33</v>
      </c>
      <c r="AR13" s="33">
        <f t="shared" si="3"/>
        <v>34</v>
      </c>
      <c r="AS13" s="33">
        <f t="shared" si="3"/>
        <v>35</v>
      </c>
      <c r="AT13" s="33">
        <f t="shared" si="3"/>
        <v>36</v>
      </c>
      <c r="AU13" s="33">
        <f t="shared" si="3"/>
        <v>37</v>
      </c>
      <c r="AV13" s="33">
        <f t="shared" si="3"/>
        <v>38</v>
      </c>
      <c r="AW13" s="33">
        <f t="shared" si="3"/>
        <v>39</v>
      </c>
      <c r="AX13" s="33">
        <f t="shared" si="3"/>
        <v>40</v>
      </c>
      <c r="AY13" s="33">
        <f t="shared" si="3"/>
        <v>41</v>
      </c>
      <c r="AZ13" s="33">
        <f t="shared" si="3"/>
        <v>42</v>
      </c>
      <c r="BA13" s="33">
        <f t="shared" si="3"/>
        <v>43</v>
      </c>
      <c r="BB13" s="33">
        <f t="shared" si="3"/>
        <v>44</v>
      </c>
      <c r="BC13" s="33">
        <f t="shared" si="3"/>
        <v>45</v>
      </c>
      <c r="BD13" s="33">
        <f t="shared" si="3"/>
        <v>46</v>
      </c>
      <c r="BE13" s="33">
        <f t="shared" si="3"/>
        <v>47</v>
      </c>
      <c r="BF13" s="33">
        <f t="shared" si="3"/>
        <v>48</v>
      </c>
      <c r="BG13" s="33">
        <f t="shared" si="3"/>
        <v>49</v>
      </c>
      <c r="BH13" s="33">
        <f t="shared" si="3"/>
        <v>50</v>
      </c>
    </row>
    <row r="14" spans="1:60" s="157" customFormat="1" ht="12.75" customHeight="1" x14ac:dyDescent="0.3">
      <c r="A14" s="97"/>
      <c r="B14" s="204"/>
      <c r="C14" s="205"/>
      <c r="D14" s="36"/>
      <c r="E14" s="34" t="s">
        <v>906</v>
      </c>
      <c r="F14" s="34"/>
      <c r="G14" s="34" t="s">
        <v>238</v>
      </c>
      <c r="H14" s="34"/>
      <c r="I14" s="34"/>
      <c r="J14" s="35"/>
      <c r="K14" s="34">
        <f xml:space="preserve"> IF(K13 = 1, $F12, J14 + 1)</f>
        <v>2017</v>
      </c>
      <c r="L14" s="34">
        <f t="shared" ref="L14:AP14" si="4" xml:space="preserve"> IF(L13 = 1, $F12, K14 + 1)</f>
        <v>2018</v>
      </c>
      <c r="M14" s="34">
        <f t="shared" si="4"/>
        <v>2019</v>
      </c>
      <c r="N14" s="34">
        <f t="shared" si="4"/>
        <v>2020</v>
      </c>
      <c r="O14" s="34">
        <f t="shared" si="4"/>
        <v>2021</v>
      </c>
      <c r="P14" s="34">
        <f t="shared" si="4"/>
        <v>2022</v>
      </c>
      <c r="Q14" s="34">
        <f t="shared" si="4"/>
        <v>2023</v>
      </c>
      <c r="R14" s="34">
        <f t="shared" si="4"/>
        <v>2024</v>
      </c>
      <c r="S14" s="34">
        <f t="shared" si="4"/>
        <v>2025</v>
      </c>
      <c r="T14" s="34">
        <f t="shared" si="4"/>
        <v>2026</v>
      </c>
      <c r="U14" s="34">
        <f t="shared" si="4"/>
        <v>2027</v>
      </c>
      <c r="V14" s="34">
        <f t="shared" si="4"/>
        <v>2028</v>
      </c>
      <c r="W14" s="34">
        <f t="shared" si="4"/>
        <v>2029</v>
      </c>
      <c r="X14" s="34">
        <f t="shared" si="4"/>
        <v>2030</v>
      </c>
      <c r="Y14" s="34">
        <f t="shared" si="4"/>
        <v>2031</v>
      </c>
      <c r="Z14" s="34">
        <f t="shared" si="4"/>
        <v>2032</v>
      </c>
      <c r="AA14" s="34">
        <f t="shared" si="4"/>
        <v>2033</v>
      </c>
      <c r="AB14" s="34">
        <f t="shared" si="4"/>
        <v>2034</v>
      </c>
      <c r="AC14" s="34">
        <f t="shared" si="4"/>
        <v>2035</v>
      </c>
      <c r="AD14" s="34">
        <f t="shared" si="4"/>
        <v>2036</v>
      </c>
      <c r="AE14" s="34">
        <f t="shared" si="4"/>
        <v>2037</v>
      </c>
      <c r="AF14" s="34">
        <f t="shared" si="4"/>
        <v>2038</v>
      </c>
      <c r="AG14" s="34">
        <f t="shared" si="4"/>
        <v>2039</v>
      </c>
      <c r="AH14" s="34">
        <f t="shared" si="4"/>
        <v>2040</v>
      </c>
      <c r="AI14" s="34">
        <f t="shared" si="4"/>
        <v>2041</v>
      </c>
      <c r="AJ14" s="34">
        <f t="shared" si="4"/>
        <v>2042</v>
      </c>
      <c r="AK14" s="34">
        <f t="shared" si="4"/>
        <v>2043</v>
      </c>
      <c r="AL14" s="34">
        <f t="shared" si="4"/>
        <v>2044</v>
      </c>
      <c r="AM14" s="34">
        <f t="shared" si="4"/>
        <v>2045</v>
      </c>
      <c r="AN14" s="34">
        <f t="shared" si="4"/>
        <v>2046</v>
      </c>
      <c r="AO14" s="34">
        <f t="shared" si="4"/>
        <v>2047</v>
      </c>
      <c r="AP14" s="34">
        <f t="shared" si="4"/>
        <v>2048</v>
      </c>
      <c r="AQ14" s="34">
        <f t="shared" ref="AQ14:BH14" si="5" xml:space="preserve"> IF(AQ13 = 1, $F12, AP14 + 1)</f>
        <v>2049</v>
      </c>
      <c r="AR14" s="34">
        <f t="shared" si="5"/>
        <v>2050</v>
      </c>
      <c r="AS14" s="34">
        <f t="shared" si="5"/>
        <v>2051</v>
      </c>
      <c r="AT14" s="34">
        <f t="shared" si="5"/>
        <v>2052</v>
      </c>
      <c r="AU14" s="34">
        <f t="shared" si="5"/>
        <v>2053</v>
      </c>
      <c r="AV14" s="34">
        <f t="shared" si="5"/>
        <v>2054</v>
      </c>
      <c r="AW14" s="34">
        <f t="shared" si="5"/>
        <v>2055</v>
      </c>
      <c r="AX14" s="34">
        <f t="shared" si="5"/>
        <v>2056</v>
      </c>
      <c r="AY14" s="34">
        <f t="shared" si="5"/>
        <v>2057</v>
      </c>
      <c r="AZ14" s="34">
        <f t="shared" si="5"/>
        <v>2058</v>
      </c>
      <c r="BA14" s="34">
        <f t="shared" si="5"/>
        <v>2059</v>
      </c>
      <c r="BB14" s="34">
        <f t="shared" si="5"/>
        <v>2060</v>
      </c>
      <c r="BC14" s="34">
        <f t="shared" si="5"/>
        <v>2061</v>
      </c>
      <c r="BD14" s="34">
        <f t="shared" si="5"/>
        <v>2062</v>
      </c>
      <c r="BE14" s="34">
        <f t="shared" si="5"/>
        <v>2063</v>
      </c>
      <c r="BF14" s="34">
        <f t="shared" si="5"/>
        <v>2064</v>
      </c>
      <c r="BG14" s="34">
        <f t="shared" si="5"/>
        <v>2065</v>
      </c>
      <c r="BH14" s="34">
        <f t="shared" si="5"/>
        <v>2066</v>
      </c>
    </row>
    <row r="15" spans="1:60" ht="12.75" customHeight="1" x14ac:dyDescent="0.3">
      <c r="C15" s="139"/>
      <c r="E15" s="36"/>
      <c r="F15" s="36"/>
      <c r="G15" s="36"/>
      <c r="H15" s="36"/>
      <c r="I15" s="36"/>
      <c r="J15" s="36"/>
      <c r="K15" s="9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</row>
    <row r="16" spans="1:60" s="92" customFormat="1" ht="12.75" customHeight="1" x14ac:dyDescent="0.3">
      <c r="B16" s="161"/>
      <c r="C16" s="167"/>
      <c r="E16" s="92" t="str">
        <f t="shared" ref="E16:AJ16" si="6">E14</f>
        <v>Calendar year</v>
      </c>
      <c r="F16" s="92">
        <f t="shared" si="6"/>
        <v>0</v>
      </c>
      <c r="G16" s="92" t="str">
        <f t="shared" si="6"/>
        <v>year</v>
      </c>
      <c r="H16" s="92">
        <f t="shared" si="6"/>
        <v>0</v>
      </c>
      <c r="I16" s="92">
        <f t="shared" si="6"/>
        <v>0</v>
      </c>
      <c r="J16" s="92">
        <f t="shared" si="6"/>
        <v>0</v>
      </c>
      <c r="K16" s="92">
        <f t="shared" si="6"/>
        <v>2017</v>
      </c>
      <c r="L16" s="92">
        <f t="shared" si="6"/>
        <v>2018</v>
      </c>
      <c r="M16" s="92">
        <f t="shared" si="6"/>
        <v>2019</v>
      </c>
      <c r="N16" s="92">
        <f t="shared" si="6"/>
        <v>2020</v>
      </c>
      <c r="O16" s="92">
        <f t="shared" si="6"/>
        <v>2021</v>
      </c>
      <c r="P16" s="92">
        <f t="shared" si="6"/>
        <v>2022</v>
      </c>
      <c r="Q16" s="92">
        <f t="shared" si="6"/>
        <v>2023</v>
      </c>
      <c r="R16" s="92">
        <f t="shared" si="6"/>
        <v>2024</v>
      </c>
      <c r="S16" s="92">
        <f t="shared" si="6"/>
        <v>2025</v>
      </c>
      <c r="T16" s="92">
        <f t="shared" si="6"/>
        <v>2026</v>
      </c>
      <c r="U16" s="92">
        <f t="shared" si="6"/>
        <v>2027</v>
      </c>
      <c r="V16" s="92">
        <f t="shared" si="6"/>
        <v>2028</v>
      </c>
      <c r="W16" s="92">
        <f t="shared" si="6"/>
        <v>2029</v>
      </c>
      <c r="X16" s="92">
        <f t="shared" si="6"/>
        <v>2030</v>
      </c>
      <c r="Y16" s="92">
        <f t="shared" si="6"/>
        <v>2031</v>
      </c>
      <c r="Z16" s="92">
        <f t="shared" si="6"/>
        <v>2032</v>
      </c>
      <c r="AA16" s="92">
        <f t="shared" si="6"/>
        <v>2033</v>
      </c>
      <c r="AB16" s="92">
        <f t="shared" si="6"/>
        <v>2034</v>
      </c>
      <c r="AC16" s="92">
        <f t="shared" si="6"/>
        <v>2035</v>
      </c>
      <c r="AD16" s="92">
        <f t="shared" si="6"/>
        <v>2036</v>
      </c>
      <c r="AE16" s="92">
        <f t="shared" si="6"/>
        <v>2037</v>
      </c>
      <c r="AF16" s="92">
        <f t="shared" si="6"/>
        <v>2038</v>
      </c>
      <c r="AG16" s="92">
        <f t="shared" si="6"/>
        <v>2039</v>
      </c>
      <c r="AH16" s="92">
        <f t="shared" si="6"/>
        <v>2040</v>
      </c>
      <c r="AI16" s="92">
        <f t="shared" si="6"/>
        <v>2041</v>
      </c>
      <c r="AJ16" s="92">
        <f t="shared" si="6"/>
        <v>2042</v>
      </c>
      <c r="AK16" s="92">
        <f t="shared" ref="AK16:BH16" si="7">AK14</f>
        <v>2043</v>
      </c>
      <c r="AL16" s="92">
        <f t="shared" si="7"/>
        <v>2044</v>
      </c>
      <c r="AM16" s="92">
        <f t="shared" si="7"/>
        <v>2045</v>
      </c>
      <c r="AN16" s="92">
        <f t="shared" si="7"/>
        <v>2046</v>
      </c>
      <c r="AO16" s="92">
        <f t="shared" si="7"/>
        <v>2047</v>
      </c>
      <c r="AP16" s="92">
        <f t="shared" si="7"/>
        <v>2048</v>
      </c>
      <c r="AQ16" s="92">
        <f t="shared" si="7"/>
        <v>2049</v>
      </c>
      <c r="AR16" s="92">
        <f t="shared" si="7"/>
        <v>2050</v>
      </c>
      <c r="AS16" s="92">
        <f t="shared" si="7"/>
        <v>2051</v>
      </c>
      <c r="AT16" s="92">
        <f t="shared" si="7"/>
        <v>2052</v>
      </c>
      <c r="AU16" s="92">
        <f t="shared" si="7"/>
        <v>2053</v>
      </c>
      <c r="AV16" s="92">
        <f t="shared" si="7"/>
        <v>2054</v>
      </c>
      <c r="AW16" s="92">
        <f t="shared" si="7"/>
        <v>2055</v>
      </c>
      <c r="AX16" s="92">
        <f t="shared" si="7"/>
        <v>2056</v>
      </c>
      <c r="AY16" s="92">
        <f t="shared" si="7"/>
        <v>2057</v>
      </c>
      <c r="AZ16" s="92">
        <f t="shared" si="7"/>
        <v>2058</v>
      </c>
      <c r="BA16" s="92">
        <f t="shared" si="7"/>
        <v>2059</v>
      </c>
      <c r="BB16" s="92">
        <f t="shared" si="7"/>
        <v>2060</v>
      </c>
      <c r="BC16" s="92">
        <f t="shared" si="7"/>
        <v>2061</v>
      </c>
      <c r="BD16" s="92">
        <f t="shared" si="7"/>
        <v>2062</v>
      </c>
      <c r="BE16" s="92">
        <f t="shared" si="7"/>
        <v>2063</v>
      </c>
      <c r="BF16" s="92">
        <f t="shared" si="7"/>
        <v>2064</v>
      </c>
      <c r="BG16" s="92">
        <f t="shared" si="7"/>
        <v>2065</v>
      </c>
      <c r="BH16" s="92">
        <f t="shared" si="7"/>
        <v>2066</v>
      </c>
    </row>
    <row r="17" spans="1:60" s="92" customFormat="1" ht="12.75" customHeight="1" x14ac:dyDescent="0.3">
      <c r="B17" s="161"/>
      <c r="C17" s="167"/>
      <c r="E17" s="93" t="s">
        <v>657</v>
      </c>
      <c r="F17" s="93">
        <f xml:space="preserve"> MAX(K16:BH16)</f>
        <v>2066</v>
      </c>
      <c r="G17" s="93" t="s">
        <v>238</v>
      </c>
    </row>
    <row r="18" spans="1:60" ht="12.75" customHeight="1" x14ac:dyDescent="0.3">
      <c r="C18" s="139"/>
      <c r="E18" s="36"/>
      <c r="F18" s="36"/>
      <c r="G18" s="36"/>
      <c r="H18" s="36"/>
      <c r="I18" s="36"/>
      <c r="J18" s="36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</row>
    <row r="19" spans="1:60" s="137" customFormat="1" ht="12.9" customHeight="1" x14ac:dyDescent="0.3">
      <c r="A19" s="29" t="s">
        <v>907</v>
      </c>
      <c r="B19" s="29"/>
      <c r="C19" s="165"/>
      <c r="D19" s="112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</row>
    <row r="20" spans="1:60" s="137" customFormat="1" ht="12.9" customHeight="1" x14ac:dyDescent="0.3">
      <c r="A20" s="52"/>
      <c r="B20" s="52"/>
      <c r="C20" s="172"/>
      <c r="D20" s="15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1:60" s="137" customFormat="1" ht="12.9" customHeight="1" x14ac:dyDescent="0.3">
      <c r="A21" s="52"/>
      <c r="B21" s="52" t="s">
        <v>908</v>
      </c>
      <c r="C21" s="172"/>
      <c r="D21" s="15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1:60" s="16" customFormat="1" ht="12.9" customHeight="1" x14ac:dyDescent="0.3">
      <c r="A22" s="52"/>
      <c r="B22" s="52"/>
      <c r="C22" s="172"/>
      <c r="D22" s="153"/>
      <c r="E22" s="285" t="str">
        <f xml:space="preserve"> InpC!E$21</f>
        <v>Exploration Start Year</v>
      </c>
      <c r="F22" s="285">
        <f xml:space="preserve"> InpC!F$21</f>
        <v>2020</v>
      </c>
      <c r="G22" s="285" t="str">
        <f xml:space="preserve"> InpC!G$21</f>
        <v>year #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</row>
    <row r="23" spans="1:60" s="16" customFormat="1" ht="12.9" customHeight="1" x14ac:dyDescent="0.3">
      <c r="A23" s="52"/>
      <c r="B23" s="52"/>
      <c r="C23" s="172"/>
      <c r="D23" s="153"/>
      <c r="E23" s="285" t="str">
        <f xml:space="preserve"> InpS!E$8</f>
        <v>Exploration Period Duration</v>
      </c>
      <c r="F23" s="285">
        <f xml:space="preserve"> InpS!F$8</f>
        <v>3</v>
      </c>
      <c r="G23" s="285" t="str">
        <f xml:space="preserve"> InpS!G$8</f>
        <v>years</v>
      </c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285"/>
      <c r="BD23" s="285"/>
      <c r="BE23" s="285"/>
      <c r="BF23" s="285"/>
      <c r="BG23" s="285"/>
      <c r="BH23" s="285"/>
    </row>
    <row r="24" spans="1:60" s="16" customFormat="1" ht="12.9" customHeight="1" x14ac:dyDescent="0.3">
      <c r="A24" s="52"/>
      <c r="B24" s="52"/>
      <c r="C24" s="172"/>
      <c r="D24" s="153"/>
      <c r="E24" s="281" t="str">
        <f xml:space="preserve"> E$14</f>
        <v>Calendar year</v>
      </c>
      <c r="F24" s="281">
        <f t="shared" ref="F24:BH24" si="8" xml:space="preserve"> F$14</f>
        <v>0</v>
      </c>
      <c r="G24" s="281" t="str">
        <f t="shared" si="8"/>
        <v>year</v>
      </c>
      <c r="H24" s="281">
        <f t="shared" si="8"/>
        <v>0</v>
      </c>
      <c r="I24" s="281">
        <f t="shared" si="8"/>
        <v>0</v>
      </c>
      <c r="J24" s="281">
        <f t="shared" si="8"/>
        <v>0</v>
      </c>
      <c r="K24" s="281">
        <f t="shared" si="8"/>
        <v>2017</v>
      </c>
      <c r="L24" s="281">
        <f t="shared" si="8"/>
        <v>2018</v>
      </c>
      <c r="M24" s="281">
        <f t="shared" si="8"/>
        <v>2019</v>
      </c>
      <c r="N24" s="281">
        <f t="shared" si="8"/>
        <v>2020</v>
      </c>
      <c r="O24" s="281">
        <f t="shared" si="8"/>
        <v>2021</v>
      </c>
      <c r="P24" s="281">
        <f t="shared" si="8"/>
        <v>2022</v>
      </c>
      <c r="Q24" s="281">
        <f t="shared" si="8"/>
        <v>2023</v>
      </c>
      <c r="R24" s="281">
        <f t="shared" si="8"/>
        <v>2024</v>
      </c>
      <c r="S24" s="281">
        <f t="shared" si="8"/>
        <v>2025</v>
      </c>
      <c r="T24" s="281">
        <f t="shared" si="8"/>
        <v>2026</v>
      </c>
      <c r="U24" s="281">
        <f t="shared" si="8"/>
        <v>2027</v>
      </c>
      <c r="V24" s="281">
        <f t="shared" si="8"/>
        <v>2028</v>
      </c>
      <c r="W24" s="281">
        <f t="shared" si="8"/>
        <v>2029</v>
      </c>
      <c r="X24" s="281">
        <f t="shared" si="8"/>
        <v>2030</v>
      </c>
      <c r="Y24" s="281">
        <f t="shared" si="8"/>
        <v>2031</v>
      </c>
      <c r="Z24" s="281">
        <f t="shared" si="8"/>
        <v>2032</v>
      </c>
      <c r="AA24" s="281">
        <f t="shared" si="8"/>
        <v>2033</v>
      </c>
      <c r="AB24" s="281">
        <f t="shared" si="8"/>
        <v>2034</v>
      </c>
      <c r="AC24" s="281">
        <f t="shared" si="8"/>
        <v>2035</v>
      </c>
      <c r="AD24" s="281">
        <f t="shared" si="8"/>
        <v>2036</v>
      </c>
      <c r="AE24" s="281">
        <f t="shared" si="8"/>
        <v>2037</v>
      </c>
      <c r="AF24" s="281">
        <f t="shared" si="8"/>
        <v>2038</v>
      </c>
      <c r="AG24" s="281">
        <f t="shared" si="8"/>
        <v>2039</v>
      </c>
      <c r="AH24" s="281">
        <f t="shared" si="8"/>
        <v>2040</v>
      </c>
      <c r="AI24" s="281">
        <f t="shared" si="8"/>
        <v>2041</v>
      </c>
      <c r="AJ24" s="281">
        <f t="shared" si="8"/>
        <v>2042</v>
      </c>
      <c r="AK24" s="281">
        <f t="shared" si="8"/>
        <v>2043</v>
      </c>
      <c r="AL24" s="281">
        <f t="shared" si="8"/>
        <v>2044</v>
      </c>
      <c r="AM24" s="281">
        <f t="shared" si="8"/>
        <v>2045</v>
      </c>
      <c r="AN24" s="281">
        <f t="shared" si="8"/>
        <v>2046</v>
      </c>
      <c r="AO24" s="281">
        <f t="shared" si="8"/>
        <v>2047</v>
      </c>
      <c r="AP24" s="281">
        <f t="shared" si="8"/>
        <v>2048</v>
      </c>
      <c r="AQ24" s="281">
        <f t="shared" si="8"/>
        <v>2049</v>
      </c>
      <c r="AR24" s="281">
        <f t="shared" si="8"/>
        <v>2050</v>
      </c>
      <c r="AS24" s="281">
        <f t="shared" si="8"/>
        <v>2051</v>
      </c>
      <c r="AT24" s="281">
        <f t="shared" si="8"/>
        <v>2052</v>
      </c>
      <c r="AU24" s="281">
        <f t="shared" si="8"/>
        <v>2053</v>
      </c>
      <c r="AV24" s="281">
        <f t="shared" si="8"/>
        <v>2054</v>
      </c>
      <c r="AW24" s="281">
        <f t="shared" si="8"/>
        <v>2055</v>
      </c>
      <c r="AX24" s="281">
        <f t="shared" si="8"/>
        <v>2056</v>
      </c>
      <c r="AY24" s="281">
        <f t="shared" si="8"/>
        <v>2057</v>
      </c>
      <c r="AZ24" s="281">
        <f t="shared" si="8"/>
        <v>2058</v>
      </c>
      <c r="BA24" s="281">
        <f t="shared" si="8"/>
        <v>2059</v>
      </c>
      <c r="BB24" s="281">
        <f t="shared" si="8"/>
        <v>2060</v>
      </c>
      <c r="BC24" s="281">
        <f t="shared" si="8"/>
        <v>2061</v>
      </c>
      <c r="BD24" s="281">
        <f t="shared" si="8"/>
        <v>2062</v>
      </c>
      <c r="BE24" s="281">
        <f t="shared" si="8"/>
        <v>2063</v>
      </c>
      <c r="BF24" s="281">
        <f t="shared" si="8"/>
        <v>2064</v>
      </c>
      <c r="BG24" s="281">
        <f t="shared" si="8"/>
        <v>2065</v>
      </c>
      <c r="BH24" s="281">
        <f t="shared" si="8"/>
        <v>2066</v>
      </c>
    </row>
    <row r="25" spans="1:60" s="157" customFormat="1" ht="12.9" customHeight="1" x14ac:dyDescent="0.3">
      <c r="A25" s="154"/>
      <c r="B25" s="154"/>
      <c r="C25" s="173"/>
      <c r="D25" s="155"/>
      <c r="E25" s="203" t="s">
        <v>909</v>
      </c>
      <c r="F25" s="203"/>
      <c r="G25" s="203" t="s">
        <v>593</v>
      </c>
      <c r="H25" s="203"/>
      <c r="I25" s="203">
        <f xml:space="preserve"> SUM(K25:BH25)</f>
        <v>3</v>
      </c>
      <c r="J25" s="203"/>
      <c r="K25" s="203">
        <f t="shared" ref="K25:AP25" si="9">IF(AND(K24&gt;=$F$22,K24&lt;($F$22+$F$23)),1,0)</f>
        <v>0</v>
      </c>
      <c r="L25" s="203">
        <f t="shared" si="9"/>
        <v>0</v>
      </c>
      <c r="M25" s="203">
        <f t="shared" si="9"/>
        <v>0</v>
      </c>
      <c r="N25" s="203">
        <f t="shared" si="9"/>
        <v>1</v>
      </c>
      <c r="O25" s="203">
        <f t="shared" si="9"/>
        <v>1</v>
      </c>
      <c r="P25" s="203">
        <f t="shared" si="9"/>
        <v>1</v>
      </c>
      <c r="Q25" s="203">
        <f t="shared" si="9"/>
        <v>0</v>
      </c>
      <c r="R25" s="203">
        <f t="shared" si="9"/>
        <v>0</v>
      </c>
      <c r="S25" s="203">
        <f t="shared" si="9"/>
        <v>0</v>
      </c>
      <c r="T25" s="203">
        <f t="shared" si="9"/>
        <v>0</v>
      </c>
      <c r="U25" s="203">
        <f t="shared" si="9"/>
        <v>0</v>
      </c>
      <c r="V25" s="203">
        <f t="shared" si="9"/>
        <v>0</v>
      </c>
      <c r="W25" s="203">
        <f t="shared" si="9"/>
        <v>0</v>
      </c>
      <c r="X25" s="203">
        <f t="shared" si="9"/>
        <v>0</v>
      </c>
      <c r="Y25" s="203">
        <f t="shared" si="9"/>
        <v>0</v>
      </c>
      <c r="Z25" s="203">
        <f t="shared" si="9"/>
        <v>0</v>
      </c>
      <c r="AA25" s="203">
        <f t="shared" si="9"/>
        <v>0</v>
      </c>
      <c r="AB25" s="203">
        <f t="shared" si="9"/>
        <v>0</v>
      </c>
      <c r="AC25" s="203">
        <f t="shared" si="9"/>
        <v>0</v>
      </c>
      <c r="AD25" s="203">
        <f t="shared" si="9"/>
        <v>0</v>
      </c>
      <c r="AE25" s="203">
        <f t="shared" si="9"/>
        <v>0</v>
      </c>
      <c r="AF25" s="203">
        <f t="shared" si="9"/>
        <v>0</v>
      </c>
      <c r="AG25" s="203">
        <f t="shared" si="9"/>
        <v>0</v>
      </c>
      <c r="AH25" s="203">
        <f t="shared" si="9"/>
        <v>0</v>
      </c>
      <c r="AI25" s="203">
        <f t="shared" si="9"/>
        <v>0</v>
      </c>
      <c r="AJ25" s="203">
        <f t="shared" si="9"/>
        <v>0</v>
      </c>
      <c r="AK25" s="203">
        <f t="shared" si="9"/>
        <v>0</v>
      </c>
      <c r="AL25" s="203">
        <f t="shared" si="9"/>
        <v>0</v>
      </c>
      <c r="AM25" s="203">
        <f t="shared" si="9"/>
        <v>0</v>
      </c>
      <c r="AN25" s="203">
        <f t="shared" si="9"/>
        <v>0</v>
      </c>
      <c r="AO25" s="203">
        <f t="shared" si="9"/>
        <v>0</v>
      </c>
      <c r="AP25" s="203">
        <f t="shared" si="9"/>
        <v>0</v>
      </c>
      <c r="AQ25" s="203">
        <f t="shared" ref="AQ25:BH25" si="10">IF(AND(AQ24&gt;=$F$22,AQ24&lt;($F$22+$F$23)),1,0)</f>
        <v>0</v>
      </c>
      <c r="AR25" s="203">
        <f t="shared" si="10"/>
        <v>0</v>
      </c>
      <c r="AS25" s="203">
        <f t="shared" si="10"/>
        <v>0</v>
      </c>
      <c r="AT25" s="203">
        <f t="shared" si="10"/>
        <v>0</v>
      </c>
      <c r="AU25" s="203">
        <f t="shared" si="10"/>
        <v>0</v>
      </c>
      <c r="AV25" s="203">
        <f t="shared" si="10"/>
        <v>0</v>
      </c>
      <c r="AW25" s="203">
        <f t="shared" si="10"/>
        <v>0</v>
      </c>
      <c r="AX25" s="203">
        <f t="shared" si="10"/>
        <v>0</v>
      </c>
      <c r="AY25" s="203">
        <f t="shared" si="10"/>
        <v>0</v>
      </c>
      <c r="AZ25" s="203">
        <f t="shared" si="10"/>
        <v>0</v>
      </c>
      <c r="BA25" s="203">
        <f t="shared" si="10"/>
        <v>0</v>
      </c>
      <c r="BB25" s="203">
        <f t="shared" si="10"/>
        <v>0</v>
      </c>
      <c r="BC25" s="203">
        <f t="shared" si="10"/>
        <v>0</v>
      </c>
      <c r="BD25" s="203">
        <f t="shared" si="10"/>
        <v>0</v>
      </c>
      <c r="BE25" s="203">
        <f t="shared" si="10"/>
        <v>0</v>
      </c>
      <c r="BF25" s="203">
        <f t="shared" si="10"/>
        <v>0</v>
      </c>
      <c r="BG25" s="203">
        <f t="shared" si="10"/>
        <v>0</v>
      </c>
      <c r="BH25" s="203">
        <f t="shared" si="10"/>
        <v>0</v>
      </c>
    </row>
    <row r="26" spans="1:60" s="137" customFormat="1" ht="12.9" customHeight="1" x14ac:dyDescent="0.3">
      <c r="A26" s="52"/>
      <c r="B26" s="52"/>
      <c r="C26" s="172"/>
      <c r="D26" s="153"/>
      <c r="E26" s="23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</row>
    <row r="27" spans="1:60" s="137" customFormat="1" ht="12.9" customHeight="1" x14ac:dyDescent="0.3">
      <c r="A27" s="52"/>
      <c r="B27" s="52"/>
      <c r="C27" s="172"/>
      <c r="D27" s="153"/>
      <c r="E27" s="286" t="str">
        <f t="shared" ref="E27:AJ27" si="11" xml:space="preserve"> E$25</f>
        <v>Exploration Period Flag</v>
      </c>
      <c r="F27" s="286">
        <f t="shared" si="11"/>
        <v>0</v>
      </c>
      <c r="G27" s="286" t="str">
        <f t="shared" si="11"/>
        <v>flag</v>
      </c>
      <c r="H27" s="286">
        <f t="shared" si="11"/>
        <v>0</v>
      </c>
      <c r="I27" s="286">
        <f t="shared" si="11"/>
        <v>3</v>
      </c>
      <c r="J27" s="286">
        <f t="shared" si="11"/>
        <v>0</v>
      </c>
      <c r="K27" s="286">
        <f t="shared" si="11"/>
        <v>0</v>
      </c>
      <c r="L27" s="286">
        <f t="shared" si="11"/>
        <v>0</v>
      </c>
      <c r="M27" s="286">
        <f t="shared" si="11"/>
        <v>0</v>
      </c>
      <c r="N27" s="286">
        <f t="shared" si="11"/>
        <v>1</v>
      </c>
      <c r="O27" s="286">
        <f t="shared" si="11"/>
        <v>1</v>
      </c>
      <c r="P27" s="286">
        <f t="shared" si="11"/>
        <v>1</v>
      </c>
      <c r="Q27" s="286">
        <f t="shared" si="11"/>
        <v>0</v>
      </c>
      <c r="R27" s="286">
        <f t="shared" si="11"/>
        <v>0</v>
      </c>
      <c r="S27" s="286">
        <f t="shared" si="11"/>
        <v>0</v>
      </c>
      <c r="T27" s="286">
        <f t="shared" si="11"/>
        <v>0</v>
      </c>
      <c r="U27" s="286">
        <f t="shared" si="11"/>
        <v>0</v>
      </c>
      <c r="V27" s="286">
        <f t="shared" si="11"/>
        <v>0</v>
      </c>
      <c r="W27" s="286">
        <f t="shared" si="11"/>
        <v>0</v>
      </c>
      <c r="X27" s="286">
        <f t="shared" si="11"/>
        <v>0</v>
      </c>
      <c r="Y27" s="286">
        <f t="shared" si="11"/>
        <v>0</v>
      </c>
      <c r="Z27" s="286">
        <f t="shared" si="11"/>
        <v>0</v>
      </c>
      <c r="AA27" s="286">
        <f t="shared" si="11"/>
        <v>0</v>
      </c>
      <c r="AB27" s="286">
        <f t="shared" si="11"/>
        <v>0</v>
      </c>
      <c r="AC27" s="286">
        <f t="shared" si="11"/>
        <v>0</v>
      </c>
      <c r="AD27" s="286">
        <f t="shared" si="11"/>
        <v>0</v>
      </c>
      <c r="AE27" s="286">
        <f t="shared" si="11"/>
        <v>0</v>
      </c>
      <c r="AF27" s="286">
        <f t="shared" si="11"/>
        <v>0</v>
      </c>
      <c r="AG27" s="286">
        <f t="shared" si="11"/>
        <v>0</v>
      </c>
      <c r="AH27" s="286">
        <f t="shared" si="11"/>
        <v>0</v>
      </c>
      <c r="AI27" s="286">
        <f t="shared" si="11"/>
        <v>0</v>
      </c>
      <c r="AJ27" s="286">
        <f t="shared" si="11"/>
        <v>0</v>
      </c>
      <c r="AK27" s="286">
        <f t="shared" ref="AK27:BH27" si="12" xml:space="preserve"> AK$25</f>
        <v>0</v>
      </c>
      <c r="AL27" s="286">
        <f t="shared" si="12"/>
        <v>0</v>
      </c>
      <c r="AM27" s="286">
        <f t="shared" si="12"/>
        <v>0</v>
      </c>
      <c r="AN27" s="286">
        <f t="shared" si="12"/>
        <v>0</v>
      </c>
      <c r="AO27" s="286">
        <f t="shared" si="12"/>
        <v>0</v>
      </c>
      <c r="AP27" s="286">
        <f t="shared" si="12"/>
        <v>0</v>
      </c>
      <c r="AQ27" s="286">
        <f t="shared" si="12"/>
        <v>0</v>
      </c>
      <c r="AR27" s="286">
        <f t="shared" si="12"/>
        <v>0</v>
      </c>
      <c r="AS27" s="286">
        <f t="shared" si="12"/>
        <v>0</v>
      </c>
      <c r="AT27" s="286">
        <f t="shared" si="12"/>
        <v>0</v>
      </c>
      <c r="AU27" s="286">
        <f t="shared" si="12"/>
        <v>0</v>
      </c>
      <c r="AV27" s="286">
        <f t="shared" si="12"/>
        <v>0</v>
      </c>
      <c r="AW27" s="286">
        <f t="shared" si="12"/>
        <v>0</v>
      </c>
      <c r="AX27" s="286">
        <f t="shared" si="12"/>
        <v>0</v>
      </c>
      <c r="AY27" s="286">
        <f t="shared" si="12"/>
        <v>0</v>
      </c>
      <c r="AZ27" s="286">
        <f t="shared" si="12"/>
        <v>0</v>
      </c>
      <c r="BA27" s="286">
        <f t="shared" si="12"/>
        <v>0</v>
      </c>
      <c r="BB27" s="286">
        <f t="shared" si="12"/>
        <v>0</v>
      </c>
      <c r="BC27" s="286">
        <f t="shared" si="12"/>
        <v>0</v>
      </c>
      <c r="BD27" s="286">
        <f t="shared" si="12"/>
        <v>0</v>
      </c>
      <c r="BE27" s="286">
        <f t="shared" si="12"/>
        <v>0</v>
      </c>
      <c r="BF27" s="286">
        <f t="shared" si="12"/>
        <v>0</v>
      </c>
      <c r="BG27" s="286">
        <f t="shared" si="12"/>
        <v>0</v>
      </c>
      <c r="BH27" s="286">
        <f t="shared" si="12"/>
        <v>0</v>
      </c>
    </row>
    <row r="28" spans="1:60" s="157" customFormat="1" ht="12.9" customHeight="1" x14ac:dyDescent="0.3">
      <c r="A28" s="156"/>
      <c r="B28" s="156"/>
      <c r="C28" s="174"/>
      <c r="D28" s="160"/>
      <c r="E28" s="156" t="s">
        <v>908</v>
      </c>
      <c r="F28" s="156"/>
      <c r="G28" s="156" t="s">
        <v>904</v>
      </c>
      <c r="H28" s="156"/>
      <c r="I28" s="156"/>
      <c r="J28" s="283"/>
      <c r="K28" s="156">
        <f>IF(K27=1,K27 + J28,0)</f>
        <v>0</v>
      </c>
      <c r="L28" s="156">
        <f t="shared" ref="L28:BH28" si="13">IF(L27=1,L27 + K28,0)</f>
        <v>0</v>
      </c>
      <c r="M28" s="156">
        <f t="shared" si="13"/>
        <v>0</v>
      </c>
      <c r="N28" s="156">
        <f t="shared" si="13"/>
        <v>1</v>
      </c>
      <c r="O28" s="156">
        <f t="shared" si="13"/>
        <v>2</v>
      </c>
      <c r="P28" s="156">
        <f t="shared" si="13"/>
        <v>3</v>
      </c>
      <c r="Q28" s="156">
        <f t="shared" si="13"/>
        <v>0</v>
      </c>
      <c r="R28" s="156">
        <f t="shared" si="13"/>
        <v>0</v>
      </c>
      <c r="S28" s="156">
        <f t="shared" si="13"/>
        <v>0</v>
      </c>
      <c r="T28" s="156">
        <f t="shared" si="13"/>
        <v>0</v>
      </c>
      <c r="U28" s="156">
        <f t="shared" si="13"/>
        <v>0</v>
      </c>
      <c r="V28" s="156">
        <f t="shared" si="13"/>
        <v>0</v>
      </c>
      <c r="W28" s="156">
        <f t="shared" si="13"/>
        <v>0</v>
      </c>
      <c r="X28" s="156">
        <f t="shared" si="13"/>
        <v>0</v>
      </c>
      <c r="Y28" s="156">
        <f t="shared" si="13"/>
        <v>0</v>
      </c>
      <c r="Z28" s="156">
        <f t="shared" si="13"/>
        <v>0</v>
      </c>
      <c r="AA28" s="156">
        <f t="shared" si="13"/>
        <v>0</v>
      </c>
      <c r="AB28" s="156">
        <f t="shared" si="13"/>
        <v>0</v>
      </c>
      <c r="AC28" s="156">
        <f t="shared" si="13"/>
        <v>0</v>
      </c>
      <c r="AD28" s="156">
        <f t="shared" si="13"/>
        <v>0</v>
      </c>
      <c r="AE28" s="156">
        <f t="shared" si="13"/>
        <v>0</v>
      </c>
      <c r="AF28" s="156">
        <f t="shared" si="13"/>
        <v>0</v>
      </c>
      <c r="AG28" s="156">
        <f t="shared" si="13"/>
        <v>0</v>
      </c>
      <c r="AH28" s="156">
        <f t="shared" si="13"/>
        <v>0</v>
      </c>
      <c r="AI28" s="156">
        <f t="shared" si="13"/>
        <v>0</v>
      </c>
      <c r="AJ28" s="156">
        <f t="shared" si="13"/>
        <v>0</v>
      </c>
      <c r="AK28" s="156">
        <f t="shared" si="13"/>
        <v>0</v>
      </c>
      <c r="AL28" s="156">
        <f t="shared" si="13"/>
        <v>0</v>
      </c>
      <c r="AM28" s="156">
        <f t="shared" si="13"/>
        <v>0</v>
      </c>
      <c r="AN28" s="156">
        <f t="shared" si="13"/>
        <v>0</v>
      </c>
      <c r="AO28" s="156">
        <f t="shared" si="13"/>
        <v>0</v>
      </c>
      <c r="AP28" s="156">
        <f t="shared" si="13"/>
        <v>0</v>
      </c>
      <c r="AQ28" s="156">
        <f t="shared" si="13"/>
        <v>0</v>
      </c>
      <c r="AR28" s="156">
        <f t="shared" si="13"/>
        <v>0</v>
      </c>
      <c r="AS28" s="156">
        <f t="shared" si="13"/>
        <v>0</v>
      </c>
      <c r="AT28" s="156">
        <f t="shared" si="13"/>
        <v>0</v>
      </c>
      <c r="AU28" s="156">
        <f t="shared" si="13"/>
        <v>0</v>
      </c>
      <c r="AV28" s="156">
        <f t="shared" si="13"/>
        <v>0</v>
      </c>
      <c r="AW28" s="156">
        <f t="shared" si="13"/>
        <v>0</v>
      </c>
      <c r="AX28" s="156">
        <f t="shared" si="13"/>
        <v>0</v>
      </c>
      <c r="AY28" s="156">
        <f t="shared" si="13"/>
        <v>0</v>
      </c>
      <c r="AZ28" s="156">
        <f t="shared" si="13"/>
        <v>0</v>
      </c>
      <c r="BA28" s="156">
        <f t="shared" si="13"/>
        <v>0</v>
      </c>
      <c r="BB28" s="156">
        <f t="shared" si="13"/>
        <v>0</v>
      </c>
      <c r="BC28" s="156">
        <f t="shared" si="13"/>
        <v>0</v>
      </c>
      <c r="BD28" s="156">
        <f t="shared" si="13"/>
        <v>0</v>
      </c>
      <c r="BE28" s="156">
        <f t="shared" si="13"/>
        <v>0</v>
      </c>
      <c r="BF28" s="156">
        <f t="shared" si="13"/>
        <v>0</v>
      </c>
      <c r="BG28" s="156">
        <f t="shared" si="13"/>
        <v>0</v>
      </c>
      <c r="BH28" s="156">
        <f t="shared" si="13"/>
        <v>0</v>
      </c>
    </row>
    <row r="29" spans="1:60" s="137" customFormat="1" ht="12.9" customHeight="1" x14ac:dyDescent="0.3">
      <c r="A29" s="52"/>
      <c r="B29" s="52"/>
      <c r="C29" s="172"/>
      <c r="D29" s="153"/>
      <c r="E29" s="23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</row>
    <row r="30" spans="1:60" s="137" customFormat="1" ht="12.9" customHeight="1" x14ac:dyDescent="0.3">
      <c r="A30" s="52"/>
      <c r="B30" s="52" t="s">
        <v>910</v>
      </c>
      <c r="C30" s="172"/>
      <c r="D30" s="15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1:60" s="16" customFormat="1" ht="12.9" customHeight="1" x14ac:dyDescent="0.3">
      <c r="A31" s="52"/>
      <c r="B31" s="52"/>
      <c r="C31" s="172"/>
      <c r="D31" s="153"/>
      <c r="E31" s="285" t="str">
        <f xml:space="preserve"> InpC!E$21</f>
        <v>Exploration Start Year</v>
      </c>
      <c r="F31" s="285">
        <f xml:space="preserve"> InpC!F$21</f>
        <v>2020</v>
      </c>
      <c r="G31" s="285" t="str">
        <f xml:space="preserve"> InpC!G$21</f>
        <v>year #</v>
      </c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  <c r="AA31" s="285"/>
      <c r="AB31" s="285"/>
      <c r="AC31" s="285"/>
      <c r="AD31" s="285"/>
      <c r="AE31" s="285"/>
      <c r="AF31" s="285"/>
      <c r="AG31" s="285"/>
      <c r="AH31" s="285"/>
      <c r="AI31" s="285"/>
      <c r="AJ31" s="285"/>
      <c r="AK31" s="285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285"/>
      <c r="BD31" s="285"/>
      <c r="BE31" s="285"/>
      <c r="BF31" s="285"/>
      <c r="BG31" s="285"/>
      <c r="BH31" s="285"/>
    </row>
    <row r="32" spans="1:60" s="16" customFormat="1" ht="12.9" customHeight="1" x14ac:dyDescent="0.3">
      <c r="A32" s="52"/>
      <c r="B32" s="52"/>
      <c r="C32" s="172"/>
      <c r="D32" s="153"/>
      <c r="E32" s="285" t="str">
        <f xml:space="preserve"> InpS!E$8</f>
        <v>Exploration Period Duration</v>
      </c>
      <c r="F32" s="285">
        <f xml:space="preserve"> InpS!F$8</f>
        <v>3</v>
      </c>
      <c r="G32" s="285" t="str">
        <f xml:space="preserve"> InpS!G$8</f>
        <v>years</v>
      </c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285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285"/>
      <c r="BD32" s="285"/>
      <c r="BE32" s="285"/>
      <c r="BF32" s="285"/>
      <c r="BG32" s="285"/>
      <c r="BH32" s="285"/>
    </row>
    <row r="33" spans="1:60" s="137" customFormat="1" ht="12.9" customHeight="1" x14ac:dyDescent="0.3">
      <c r="A33" s="52"/>
      <c r="B33" s="52"/>
      <c r="C33" s="172"/>
      <c r="D33" s="153"/>
      <c r="E33" s="23" t="s">
        <v>601</v>
      </c>
      <c r="F33" s="281">
        <f xml:space="preserve"> F31 + F32</f>
        <v>2023</v>
      </c>
      <c r="G33" s="23" t="s">
        <v>177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1:60" s="137" customFormat="1" ht="12.9" customHeight="1" x14ac:dyDescent="0.3">
      <c r="A34" s="52"/>
      <c r="B34" s="52"/>
      <c r="C34" s="172"/>
      <c r="D34" s="15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1:60" s="137" customFormat="1" ht="12.9" customHeight="1" x14ac:dyDescent="0.3">
      <c r="A35" s="23"/>
      <c r="B35" s="23"/>
      <c r="C35" s="176" t="s">
        <v>125</v>
      </c>
      <c r="D35" s="277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1:60" s="188" customFormat="1" ht="12.9" customHeight="1" x14ac:dyDescent="0.3">
      <c r="A36" s="185"/>
      <c r="B36" s="185"/>
      <c r="C36" s="187"/>
      <c r="D36" s="185"/>
      <c r="E36" s="296" t="str">
        <f xml:space="preserve"> InpS!E$11</f>
        <v>Conventional Development Period Duration</v>
      </c>
      <c r="F36" s="296">
        <f xml:space="preserve"> InpS!F$11</f>
        <v>5</v>
      </c>
      <c r="G36" s="296" t="str">
        <f xml:space="preserve"> InpS!G$11</f>
        <v>years #</v>
      </c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96"/>
      <c r="X36" s="296"/>
      <c r="Y36" s="296"/>
      <c r="Z36" s="296"/>
      <c r="AA36" s="296"/>
      <c r="AB36" s="296"/>
      <c r="AC36" s="296"/>
      <c r="AD36" s="296"/>
      <c r="AE36" s="296"/>
      <c r="AF36" s="296"/>
      <c r="AG36" s="296"/>
      <c r="AH36" s="296"/>
      <c r="AI36" s="296"/>
      <c r="AJ36" s="296"/>
      <c r="AK36" s="296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296"/>
      <c r="BD36" s="296"/>
      <c r="BE36" s="296"/>
      <c r="BF36" s="296"/>
      <c r="BG36" s="296"/>
      <c r="BH36" s="296"/>
    </row>
    <row r="37" spans="1:60" s="188" customFormat="1" ht="12.9" customHeight="1" x14ac:dyDescent="0.3">
      <c r="A37" s="185"/>
      <c r="B37" s="185"/>
      <c r="C37" s="187"/>
      <c r="D37" s="185"/>
      <c r="E37" s="296" t="str">
        <f xml:space="preserve"> InpS!E$14</f>
        <v>LNG Development Period Duration</v>
      </c>
      <c r="F37" s="296">
        <f xml:space="preserve"> InpS!F$14</f>
        <v>4</v>
      </c>
      <c r="G37" s="296" t="str">
        <f xml:space="preserve"> InpS!G$14</f>
        <v>years #</v>
      </c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296"/>
      <c r="Y37" s="296"/>
      <c r="Z37" s="296"/>
      <c r="AA37" s="296"/>
      <c r="AB37" s="296"/>
      <c r="AC37" s="296"/>
      <c r="AD37" s="296"/>
      <c r="AE37" s="296"/>
      <c r="AF37" s="296"/>
      <c r="AG37" s="296"/>
      <c r="AH37" s="296"/>
      <c r="AI37" s="296"/>
      <c r="AJ37" s="296"/>
      <c r="AK37" s="296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296"/>
      <c r="BD37" s="296"/>
      <c r="BE37" s="296"/>
      <c r="BF37" s="296"/>
      <c r="BG37" s="296"/>
      <c r="BH37" s="296"/>
    </row>
    <row r="38" spans="1:60" s="137" customFormat="1" ht="12.9" customHeight="1" x14ac:dyDescent="0.3">
      <c r="A38" s="52"/>
      <c r="B38" s="52"/>
      <c r="C38" s="172"/>
      <c r="D38" s="153"/>
      <c r="E38" s="278" t="str">
        <f xml:space="preserve"> Dashboard!E$42</f>
        <v>Development Scenario</v>
      </c>
      <c r="F38" s="306" t="str">
        <f xml:space="preserve"> Dashboard!F$42</f>
        <v>LNG</v>
      </c>
      <c r="G38" s="278">
        <f xml:space="preserve"> Dashboard!G$42</f>
        <v>0</v>
      </c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78"/>
      <c r="AH38" s="278"/>
      <c r="AI38" s="278"/>
      <c r="AJ38" s="278"/>
      <c r="AK38" s="278"/>
      <c r="AL38" s="278"/>
      <c r="AM38" s="278"/>
      <c r="AN38" s="278"/>
      <c r="AO38" s="278"/>
      <c r="AP38" s="278"/>
      <c r="AQ38" s="278"/>
      <c r="AR38" s="278"/>
      <c r="AS38" s="278"/>
      <c r="AT38" s="278"/>
      <c r="AU38" s="278"/>
      <c r="AV38" s="278"/>
      <c r="AW38" s="278"/>
      <c r="AX38" s="278"/>
      <c r="AY38" s="278"/>
      <c r="AZ38" s="278"/>
      <c r="BA38" s="278"/>
      <c r="BB38" s="278"/>
      <c r="BC38" s="278"/>
      <c r="BD38" s="278"/>
      <c r="BE38" s="278"/>
      <c r="BF38" s="278"/>
      <c r="BG38" s="278"/>
      <c r="BH38" s="278"/>
    </row>
    <row r="39" spans="1:60" s="16" customFormat="1" ht="12.9" customHeight="1" x14ac:dyDescent="0.3">
      <c r="A39" s="52"/>
      <c r="B39" s="52"/>
      <c r="C39" s="172"/>
      <c r="D39" s="153"/>
      <c r="E39" s="23" t="s">
        <v>911</v>
      </c>
      <c r="F39" s="23">
        <f>IF($F$38="Conventional",F36,F37)</f>
        <v>4</v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1:60" s="137" customFormat="1" ht="12.9" customHeight="1" x14ac:dyDescent="0.3">
      <c r="A40" s="52"/>
      <c r="B40" s="52"/>
      <c r="C40" s="172"/>
      <c r="D40" s="153"/>
      <c r="E40" s="23" t="str">
        <f xml:space="preserve"> E$33</f>
        <v>Development Period Start Year</v>
      </c>
      <c r="F40" s="281">
        <f t="shared" ref="F40:BH40" si="14" xml:space="preserve"> F$33</f>
        <v>2023</v>
      </c>
      <c r="G40" s="23" t="str">
        <f t="shared" si="14"/>
        <v>year #</v>
      </c>
      <c r="H40" s="23">
        <f t="shared" si="14"/>
        <v>0</v>
      </c>
      <c r="I40" s="23">
        <f t="shared" si="14"/>
        <v>0</v>
      </c>
      <c r="J40" s="23">
        <f t="shared" si="14"/>
        <v>0</v>
      </c>
      <c r="K40" s="23">
        <f t="shared" si="14"/>
        <v>0</v>
      </c>
      <c r="L40" s="23">
        <f t="shared" si="14"/>
        <v>0</v>
      </c>
      <c r="M40" s="23">
        <f t="shared" si="14"/>
        <v>0</v>
      </c>
      <c r="N40" s="23">
        <f t="shared" si="14"/>
        <v>0</v>
      </c>
      <c r="O40" s="23">
        <f t="shared" si="14"/>
        <v>0</v>
      </c>
      <c r="P40" s="23">
        <f t="shared" si="14"/>
        <v>0</v>
      </c>
      <c r="Q40" s="23">
        <f t="shared" si="14"/>
        <v>0</v>
      </c>
      <c r="R40" s="23">
        <f t="shared" si="14"/>
        <v>0</v>
      </c>
      <c r="S40" s="23">
        <f t="shared" si="14"/>
        <v>0</v>
      </c>
      <c r="T40" s="23">
        <f t="shared" si="14"/>
        <v>0</v>
      </c>
      <c r="U40" s="23">
        <f t="shared" si="14"/>
        <v>0</v>
      </c>
      <c r="V40" s="23">
        <f t="shared" si="14"/>
        <v>0</v>
      </c>
      <c r="W40" s="23">
        <f t="shared" si="14"/>
        <v>0</v>
      </c>
      <c r="X40" s="23">
        <f t="shared" si="14"/>
        <v>0</v>
      </c>
      <c r="Y40" s="23">
        <f t="shared" si="14"/>
        <v>0</v>
      </c>
      <c r="Z40" s="23">
        <f t="shared" si="14"/>
        <v>0</v>
      </c>
      <c r="AA40" s="23">
        <f t="shared" si="14"/>
        <v>0</v>
      </c>
      <c r="AB40" s="23">
        <f t="shared" si="14"/>
        <v>0</v>
      </c>
      <c r="AC40" s="23">
        <f t="shared" si="14"/>
        <v>0</v>
      </c>
      <c r="AD40" s="23">
        <f t="shared" si="14"/>
        <v>0</v>
      </c>
      <c r="AE40" s="23">
        <f t="shared" si="14"/>
        <v>0</v>
      </c>
      <c r="AF40" s="23">
        <f t="shared" si="14"/>
        <v>0</v>
      </c>
      <c r="AG40" s="23">
        <f t="shared" si="14"/>
        <v>0</v>
      </c>
      <c r="AH40" s="23">
        <f t="shared" si="14"/>
        <v>0</v>
      </c>
      <c r="AI40" s="23">
        <f t="shared" si="14"/>
        <v>0</v>
      </c>
      <c r="AJ40" s="23">
        <f t="shared" si="14"/>
        <v>0</v>
      </c>
      <c r="AK40" s="23">
        <f t="shared" si="14"/>
        <v>0</v>
      </c>
      <c r="AL40" s="23">
        <f t="shared" si="14"/>
        <v>0</v>
      </c>
      <c r="AM40" s="23">
        <f t="shared" si="14"/>
        <v>0</v>
      </c>
      <c r="AN40" s="23">
        <f t="shared" si="14"/>
        <v>0</v>
      </c>
      <c r="AO40" s="23">
        <f t="shared" si="14"/>
        <v>0</v>
      </c>
      <c r="AP40" s="23">
        <f t="shared" si="14"/>
        <v>0</v>
      </c>
      <c r="AQ40" s="23">
        <f t="shared" si="14"/>
        <v>0</v>
      </c>
      <c r="AR40" s="23">
        <f t="shared" si="14"/>
        <v>0</v>
      </c>
      <c r="AS40" s="23">
        <f t="shared" si="14"/>
        <v>0</v>
      </c>
      <c r="AT40" s="23">
        <f t="shared" si="14"/>
        <v>0</v>
      </c>
      <c r="AU40" s="23">
        <f t="shared" si="14"/>
        <v>0</v>
      </c>
      <c r="AV40" s="23">
        <f t="shared" si="14"/>
        <v>0</v>
      </c>
      <c r="AW40" s="23">
        <f t="shared" si="14"/>
        <v>0</v>
      </c>
      <c r="AX40" s="23">
        <f t="shared" si="14"/>
        <v>0</v>
      </c>
      <c r="AY40" s="23">
        <f t="shared" si="14"/>
        <v>0</v>
      </c>
      <c r="AZ40" s="23">
        <f t="shared" si="14"/>
        <v>0</v>
      </c>
      <c r="BA40" s="23">
        <f t="shared" si="14"/>
        <v>0</v>
      </c>
      <c r="BB40" s="23">
        <f t="shared" si="14"/>
        <v>0</v>
      </c>
      <c r="BC40" s="23">
        <f t="shared" si="14"/>
        <v>0</v>
      </c>
      <c r="BD40" s="23">
        <f t="shared" si="14"/>
        <v>0</v>
      </c>
      <c r="BE40" s="23">
        <f t="shared" si="14"/>
        <v>0</v>
      </c>
      <c r="BF40" s="23">
        <f t="shared" si="14"/>
        <v>0</v>
      </c>
      <c r="BG40" s="23">
        <f t="shared" si="14"/>
        <v>0</v>
      </c>
      <c r="BH40" s="23">
        <f t="shared" si="14"/>
        <v>0</v>
      </c>
    </row>
    <row r="41" spans="1:60" s="137" customFormat="1" ht="12.9" customHeight="1" x14ac:dyDescent="0.3">
      <c r="A41" s="52"/>
      <c r="B41" s="52"/>
      <c r="C41" s="172"/>
      <c r="D41" s="153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W41" s="278"/>
      <c r="X41" s="278"/>
      <c r="Y41" s="278"/>
      <c r="Z41" s="278"/>
      <c r="AA41" s="278"/>
      <c r="AB41" s="278"/>
      <c r="AC41" s="278"/>
      <c r="AD41" s="278"/>
      <c r="AE41" s="278"/>
      <c r="AF41" s="278"/>
      <c r="AG41" s="278"/>
      <c r="AH41" s="278"/>
      <c r="AI41" s="278"/>
      <c r="AJ41" s="278"/>
      <c r="AK41" s="278"/>
      <c r="AL41" s="278"/>
      <c r="AM41" s="278"/>
      <c r="AN41" s="278"/>
      <c r="AO41" s="278"/>
      <c r="AP41" s="278"/>
      <c r="AQ41" s="278"/>
      <c r="AR41" s="278"/>
      <c r="AS41" s="278"/>
      <c r="AT41" s="278"/>
      <c r="AU41" s="278"/>
      <c r="AV41" s="278"/>
      <c r="AW41" s="278"/>
      <c r="AX41" s="278"/>
      <c r="AY41" s="278"/>
      <c r="AZ41" s="278"/>
      <c r="BA41" s="278"/>
      <c r="BB41" s="278"/>
      <c r="BC41" s="278"/>
      <c r="BD41" s="278"/>
      <c r="BE41" s="278"/>
      <c r="BF41" s="278"/>
      <c r="BG41" s="278"/>
      <c r="BH41" s="278"/>
    </row>
    <row r="42" spans="1:60" s="16" customFormat="1" ht="12.9" customHeight="1" x14ac:dyDescent="0.3">
      <c r="A42" s="52"/>
      <c r="B42" s="52"/>
      <c r="C42" s="172"/>
      <c r="D42" s="153"/>
      <c r="E42" s="281" t="str">
        <f xml:space="preserve"> E$14</f>
        <v>Calendar year</v>
      </c>
      <c r="F42" s="281">
        <f t="shared" ref="F42:BH42" si="15" xml:space="preserve"> F$14</f>
        <v>0</v>
      </c>
      <c r="G42" s="281" t="str">
        <f t="shared" si="15"/>
        <v>year</v>
      </c>
      <c r="H42" s="281">
        <f t="shared" si="15"/>
        <v>0</v>
      </c>
      <c r="I42" s="281">
        <f t="shared" si="15"/>
        <v>0</v>
      </c>
      <c r="J42" s="281">
        <f t="shared" si="15"/>
        <v>0</v>
      </c>
      <c r="K42" s="281">
        <f t="shared" si="15"/>
        <v>2017</v>
      </c>
      <c r="L42" s="281">
        <f t="shared" si="15"/>
        <v>2018</v>
      </c>
      <c r="M42" s="281">
        <f t="shared" si="15"/>
        <v>2019</v>
      </c>
      <c r="N42" s="281">
        <f t="shared" si="15"/>
        <v>2020</v>
      </c>
      <c r="O42" s="281">
        <f t="shared" si="15"/>
        <v>2021</v>
      </c>
      <c r="P42" s="281">
        <f t="shared" si="15"/>
        <v>2022</v>
      </c>
      <c r="Q42" s="281">
        <f t="shared" si="15"/>
        <v>2023</v>
      </c>
      <c r="R42" s="281">
        <f t="shared" si="15"/>
        <v>2024</v>
      </c>
      <c r="S42" s="281">
        <f t="shared" si="15"/>
        <v>2025</v>
      </c>
      <c r="T42" s="281">
        <f t="shared" si="15"/>
        <v>2026</v>
      </c>
      <c r="U42" s="281">
        <f t="shared" si="15"/>
        <v>2027</v>
      </c>
      <c r="V42" s="281">
        <f t="shared" si="15"/>
        <v>2028</v>
      </c>
      <c r="W42" s="281">
        <f t="shared" si="15"/>
        <v>2029</v>
      </c>
      <c r="X42" s="281">
        <f t="shared" si="15"/>
        <v>2030</v>
      </c>
      <c r="Y42" s="281">
        <f t="shared" si="15"/>
        <v>2031</v>
      </c>
      <c r="Z42" s="281">
        <f t="shared" si="15"/>
        <v>2032</v>
      </c>
      <c r="AA42" s="281">
        <f t="shared" si="15"/>
        <v>2033</v>
      </c>
      <c r="AB42" s="281">
        <f t="shared" si="15"/>
        <v>2034</v>
      </c>
      <c r="AC42" s="281">
        <f t="shared" si="15"/>
        <v>2035</v>
      </c>
      <c r="AD42" s="281">
        <f t="shared" si="15"/>
        <v>2036</v>
      </c>
      <c r="AE42" s="281">
        <f t="shared" si="15"/>
        <v>2037</v>
      </c>
      <c r="AF42" s="281">
        <f t="shared" si="15"/>
        <v>2038</v>
      </c>
      <c r="AG42" s="281">
        <f t="shared" si="15"/>
        <v>2039</v>
      </c>
      <c r="AH42" s="281">
        <f t="shared" si="15"/>
        <v>2040</v>
      </c>
      <c r="AI42" s="281">
        <f t="shared" si="15"/>
        <v>2041</v>
      </c>
      <c r="AJ42" s="281">
        <f t="shared" si="15"/>
        <v>2042</v>
      </c>
      <c r="AK42" s="281">
        <f t="shared" si="15"/>
        <v>2043</v>
      </c>
      <c r="AL42" s="281">
        <f t="shared" si="15"/>
        <v>2044</v>
      </c>
      <c r="AM42" s="281">
        <f t="shared" si="15"/>
        <v>2045</v>
      </c>
      <c r="AN42" s="281">
        <f t="shared" si="15"/>
        <v>2046</v>
      </c>
      <c r="AO42" s="281">
        <f t="shared" si="15"/>
        <v>2047</v>
      </c>
      <c r="AP42" s="281">
        <f t="shared" si="15"/>
        <v>2048</v>
      </c>
      <c r="AQ42" s="281">
        <f t="shared" si="15"/>
        <v>2049</v>
      </c>
      <c r="AR42" s="281">
        <f t="shared" si="15"/>
        <v>2050</v>
      </c>
      <c r="AS42" s="281">
        <f t="shared" si="15"/>
        <v>2051</v>
      </c>
      <c r="AT42" s="281">
        <f t="shared" si="15"/>
        <v>2052</v>
      </c>
      <c r="AU42" s="281">
        <f t="shared" si="15"/>
        <v>2053</v>
      </c>
      <c r="AV42" s="281">
        <f t="shared" si="15"/>
        <v>2054</v>
      </c>
      <c r="AW42" s="281">
        <f t="shared" si="15"/>
        <v>2055</v>
      </c>
      <c r="AX42" s="281">
        <f t="shared" si="15"/>
        <v>2056</v>
      </c>
      <c r="AY42" s="281">
        <f t="shared" si="15"/>
        <v>2057</v>
      </c>
      <c r="AZ42" s="281">
        <f t="shared" si="15"/>
        <v>2058</v>
      </c>
      <c r="BA42" s="281">
        <f t="shared" si="15"/>
        <v>2059</v>
      </c>
      <c r="BB42" s="281">
        <f t="shared" si="15"/>
        <v>2060</v>
      </c>
      <c r="BC42" s="281">
        <f t="shared" si="15"/>
        <v>2061</v>
      </c>
      <c r="BD42" s="281">
        <f t="shared" si="15"/>
        <v>2062</v>
      </c>
      <c r="BE42" s="281">
        <f t="shared" si="15"/>
        <v>2063</v>
      </c>
      <c r="BF42" s="281">
        <f t="shared" si="15"/>
        <v>2064</v>
      </c>
      <c r="BG42" s="281">
        <f t="shared" si="15"/>
        <v>2065</v>
      </c>
      <c r="BH42" s="281">
        <f t="shared" si="15"/>
        <v>2066</v>
      </c>
    </row>
    <row r="43" spans="1:60" s="157" customFormat="1" ht="12.9" customHeight="1" x14ac:dyDescent="0.3">
      <c r="A43" s="154"/>
      <c r="B43" s="154"/>
      <c r="C43" s="173"/>
      <c r="D43" s="155"/>
      <c r="E43" s="156" t="s">
        <v>912</v>
      </c>
      <c r="F43" s="156"/>
      <c r="G43" s="156" t="s">
        <v>593</v>
      </c>
      <c r="H43" s="156"/>
      <c r="I43" s="156">
        <f xml:space="preserve"> SUM(K43:BH43)</f>
        <v>4</v>
      </c>
      <c r="J43" s="156"/>
      <c r="K43" s="203">
        <f>IF(AND(K42&gt;=$F$33,K42&lt;($F$33+$F$39)),1,0)</f>
        <v>0</v>
      </c>
      <c r="L43" s="203">
        <f t="shared" ref="L43:BH43" si="16">IF(AND(L42&gt;=$F$33,L42&lt;($F$33+$F$39)),1,0)</f>
        <v>0</v>
      </c>
      <c r="M43" s="203">
        <f t="shared" si="16"/>
        <v>0</v>
      </c>
      <c r="N43" s="203">
        <f t="shared" si="16"/>
        <v>0</v>
      </c>
      <c r="O43" s="203">
        <f t="shared" si="16"/>
        <v>0</v>
      </c>
      <c r="P43" s="203">
        <f t="shared" si="16"/>
        <v>0</v>
      </c>
      <c r="Q43" s="203">
        <f t="shared" si="16"/>
        <v>1</v>
      </c>
      <c r="R43" s="203">
        <f t="shared" si="16"/>
        <v>1</v>
      </c>
      <c r="S43" s="203">
        <f t="shared" si="16"/>
        <v>1</v>
      </c>
      <c r="T43" s="203">
        <f t="shared" si="16"/>
        <v>1</v>
      </c>
      <c r="U43" s="203">
        <f t="shared" si="16"/>
        <v>0</v>
      </c>
      <c r="V43" s="203">
        <f t="shared" si="16"/>
        <v>0</v>
      </c>
      <c r="W43" s="203">
        <f t="shared" si="16"/>
        <v>0</v>
      </c>
      <c r="X43" s="203">
        <f t="shared" si="16"/>
        <v>0</v>
      </c>
      <c r="Y43" s="203">
        <f t="shared" si="16"/>
        <v>0</v>
      </c>
      <c r="Z43" s="203">
        <f t="shared" si="16"/>
        <v>0</v>
      </c>
      <c r="AA43" s="203">
        <f t="shared" si="16"/>
        <v>0</v>
      </c>
      <c r="AB43" s="203">
        <f t="shared" si="16"/>
        <v>0</v>
      </c>
      <c r="AC43" s="203">
        <f t="shared" si="16"/>
        <v>0</v>
      </c>
      <c r="AD43" s="203">
        <f t="shared" si="16"/>
        <v>0</v>
      </c>
      <c r="AE43" s="203">
        <f t="shared" si="16"/>
        <v>0</v>
      </c>
      <c r="AF43" s="203">
        <f t="shared" si="16"/>
        <v>0</v>
      </c>
      <c r="AG43" s="203">
        <f t="shared" si="16"/>
        <v>0</v>
      </c>
      <c r="AH43" s="203">
        <f t="shared" si="16"/>
        <v>0</v>
      </c>
      <c r="AI43" s="203">
        <f t="shared" si="16"/>
        <v>0</v>
      </c>
      <c r="AJ43" s="203">
        <f t="shared" si="16"/>
        <v>0</v>
      </c>
      <c r="AK43" s="203">
        <f t="shared" si="16"/>
        <v>0</v>
      </c>
      <c r="AL43" s="203">
        <f t="shared" si="16"/>
        <v>0</v>
      </c>
      <c r="AM43" s="203">
        <f t="shared" si="16"/>
        <v>0</v>
      </c>
      <c r="AN43" s="203">
        <f t="shared" si="16"/>
        <v>0</v>
      </c>
      <c r="AO43" s="203">
        <f t="shared" si="16"/>
        <v>0</v>
      </c>
      <c r="AP43" s="203">
        <f t="shared" si="16"/>
        <v>0</v>
      </c>
      <c r="AQ43" s="203">
        <f t="shared" si="16"/>
        <v>0</v>
      </c>
      <c r="AR43" s="203">
        <f t="shared" si="16"/>
        <v>0</v>
      </c>
      <c r="AS43" s="203">
        <f t="shared" si="16"/>
        <v>0</v>
      </c>
      <c r="AT43" s="203">
        <f t="shared" si="16"/>
        <v>0</v>
      </c>
      <c r="AU43" s="203">
        <f t="shared" si="16"/>
        <v>0</v>
      </c>
      <c r="AV43" s="203">
        <f t="shared" si="16"/>
        <v>0</v>
      </c>
      <c r="AW43" s="203">
        <f t="shared" si="16"/>
        <v>0</v>
      </c>
      <c r="AX43" s="203">
        <f t="shared" si="16"/>
        <v>0</v>
      </c>
      <c r="AY43" s="203">
        <f t="shared" si="16"/>
        <v>0</v>
      </c>
      <c r="AZ43" s="203">
        <f t="shared" si="16"/>
        <v>0</v>
      </c>
      <c r="BA43" s="203">
        <f t="shared" si="16"/>
        <v>0</v>
      </c>
      <c r="BB43" s="203">
        <f t="shared" si="16"/>
        <v>0</v>
      </c>
      <c r="BC43" s="203">
        <f t="shared" si="16"/>
        <v>0</v>
      </c>
      <c r="BD43" s="203">
        <f t="shared" si="16"/>
        <v>0</v>
      </c>
      <c r="BE43" s="203">
        <f t="shared" si="16"/>
        <v>0</v>
      </c>
      <c r="BF43" s="203">
        <f t="shared" si="16"/>
        <v>0</v>
      </c>
      <c r="BG43" s="203">
        <f t="shared" si="16"/>
        <v>0</v>
      </c>
      <c r="BH43" s="203">
        <f t="shared" si="16"/>
        <v>0</v>
      </c>
    </row>
    <row r="44" spans="1:60" s="137" customFormat="1" ht="12.9" customHeight="1" x14ac:dyDescent="0.3">
      <c r="A44" s="52"/>
      <c r="B44" s="52"/>
      <c r="C44" s="172"/>
      <c r="D44" s="15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1:60" s="137" customFormat="1" ht="12.9" customHeight="1" x14ac:dyDescent="0.3">
      <c r="A45" s="52"/>
      <c r="B45" s="52"/>
      <c r="C45" s="172"/>
      <c r="D45" s="153"/>
      <c r="E45" s="23" t="str">
        <f xml:space="preserve"> E$43</f>
        <v>Development Period Flag</v>
      </c>
      <c r="F45" s="23">
        <f t="shared" ref="F45:BH45" si="17" xml:space="preserve"> F$43</f>
        <v>0</v>
      </c>
      <c r="G45" s="23" t="str">
        <f t="shared" si="17"/>
        <v>flag</v>
      </c>
      <c r="H45" s="23">
        <f t="shared" si="17"/>
        <v>0</v>
      </c>
      <c r="I45" s="23">
        <f t="shared" si="17"/>
        <v>4</v>
      </c>
      <c r="J45" s="23">
        <f t="shared" si="17"/>
        <v>0</v>
      </c>
      <c r="K45" s="23">
        <f t="shared" si="17"/>
        <v>0</v>
      </c>
      <c r="L45" s="23">
        <f t="shared" si="17"/>
        <v>0</v>
      </c>
      <c r="M45" s="23">
        <f t="shared" si="17"/>
        <v>0</v>
      </c>
      <c r="N45" s="23">
        <f t="shared" si="17"/>
        <v>0</v>
      </c>
      <c r="O45" s="23">
        <f t="shared" si="17"/>
        <v>0</v>
      </c>
      <c r="P45" s="23">
        <f t="shared" si="17"/>
        <v>0</v>
      </c>
      <c r="Q45" s="23">
        <f t="shared" si="17"/>
        <v>1</v>
      </c>
      <c r="R45" s="23">
        <f t="shared" si="17"/>
        <v>1</v>
      </c>
      <c r="S45" s="23">
        <f t="shared" si="17"/>
        <v>1</v>
      </c>
      <c r="T45" s="23">
        <f t="shared" si="17"/>
        <v>1</v>
      </c>
      <c r="U45" s="23">
        <f t="shared" si="17"/>
        <v>0</v>
      </c>
      <c r="V45" s="23">
        <f t="shared" si="17"/>
        <v>0</v>
      </c>
      <c r="W45" s="23">
        <f t="shared" si="17"/>
        <v>0</v>
      </c>
      <c r="X45" s="23">
        <f t="shared" si="17"/>
        <v>0</v>
      </c>
      <c r="Y45" s="23">
        <f t="shared" si="17"/>
        <v>0</v>
      </c>
      <c r="Z45" s="23">
        <f t="shared" si="17"/>
        <v>0</v>
      </c>
      <c r="AA45" s="23">
        <f t="shared" si="17"/>
        <v>0</v>
      </c>
      <c r="AB45" s="23">
        <f t="shared" si="17"/>
        <v>0</v>
      </c>
      <c r="AC45" s="23">
        <f t="shared" si="17"/>
        <v>0</v>
      </c>
      <c r="AD45" s="23">
        <f t="shared" si="17"/>
        <v>0</v>
      </c>
      <c r="AE45" s="23">
        <f t="shared" si="17"/>
        <v>0</v>
      </c>
      <c r="AF45" s="23">
        <f t="shared" si="17"/>
        <v>0</v>
      </c>
      <c r="AG45" s="23">
        <f t="shared" si="17"/>
        <v>0</v>
      </c>
      <c r="AH45" s="23">
        <f t="shared" si="17"/>
        <v>0</v>
      </c>
      <c r="AI45" s="23">
        <f t="shared" si="17"/>
        <v>0</v>
      </c>
      <c r="AJ45" s="23">
        <f t="shared" si="17"/>
        <v>0</v>
      </c>
      <c r="AK45" s="23">
        <f t="shared" si="17"/>
        <v>0</v>
      </c>
      <c r="AL45" s="23">
        <f t="shared" si="17"/>
        <v>0</v>
      </c>
      <c r="AM45" s="23">
        <f t="shared" si="17"/>
        <v>0</v>
      </c>
      <c r="AN45" s="23">
        <f t="shared" si="17"/>
        <v>0</v>
      </c>
      <c r="AO45" s="23">
        <f t="shared" si="17"/>
        <v>0</v>
      </c>
      <c r="AP45" s="23">
        <f t="shared" si="17"/>
        <v>0</v>
      </c>
      <c r="AQ45" s="23">
        <f t="shared" si="17"/>
        <v>0</v>
      </c>
      <c r="AR45" s="23">
        <f t="shared" si="17"/>
        <v>0</v>
      </c>
      <c r="AS45" s="23">
        <f t="shared" si="17"/>
        <v>0</v>
      </c>
      <c r="AT45" s="23">
        <f t="shared" si="17"/>
        <v>0</v>
      </c>
      <c r="AU45" s="23">
        <f t="shared" si="17"/>
        <v>0</v>
      </c>
      <c r="AV45" s="23">
        <f t="shared" si="17"/>
        <v>0</v>
      </c>
      <c r="AW45" s="23">
        <f t="shared" si="17"/>
        <v>0</v>
      </c>
      <c r="AX45" s="23">
        <f t="shared" si="17"/>
        <v>0</v>
      </c>
      <c r="AY45" s="23">
        <f t="shared" si="17"/>
        <v>0</v>
      </c>
      <c r="AZ45" s="23">
        <f t="shared" si="17"/>
        <v>0</v>
      </c>
      <c r="BA45" s="23">
        <f t="shared" si="17"/>
        <v>0</v>
      </c>
      <c r="BB45" s="23">
        <f t="shared" si="17"/>
        <v>0</v>
      </c>
      <c r="BC45" s="23">
        <f t="shared" si="17"/>
        <v>0</v>
      </c>
      <c r="BD45" s="23">
        <f t="shared" si="17"/>
        <v>0</v>
      </c>
      <c r="BE45" s="23">
        <f t="shared" si="17"/>
        <v>0</v>
      </c>
      <c r="BF45" s="23">
        <f t="shared" si="17"/>
        <v>0</v>
      </c>
      <c r="BG45" s="23">
        <f t="shared" si="17"/>
        <v>0</v>
      </c>
      <c r="BH45" s="23">
        <f t="shared" si="17"/>
        <v>0</v>
      </c>
    </row>
    <row r="46" spans="1:60" s="157" customFormat="1" ht="12.9" customHeight="1" x14ac:dyDescent="0.3">
      <c r="A46" s="154"/>
      <c r="B46" s="154"/>
      <c r="C46" s="173"/>
      <c r="D46" s="155"/>
      <c r="E46" s="156" t="s">
        <v>910</v>
      </c>
      <c r="F46" s="156"/>
      <c r="G46" s="156" t="s">
        <v>904</v>
      </c>
      <c r="H46" s="156"/>
      <c r="I46" s="156"/>
      <c r="J46" s="283"/>
      <c r="K46" s="156">
        <f>IF(K45=1,K45 + J46,0)</f>
        <v>0</v>
      </c>
      <c r="L46" s="156">
        <f t="shared" ref="L46:BH46" si="18">IF(L45=1,L45 + K46,0)</f>
        <v>0</v>
      </c>
      <c r="M46" s="156">
        <f t="shared" si="18"/>
        <v>0</v>
      </c>
      <c r="N46" s="156">
        <f t="shared" si="18"/>
        <v>0</v>
      </c>
      <c r="O46" s="156">
        <f t="shared" si="18"/>
        <v>0</v>
      </c>
      <c r="P46" s="156">
        <f t="shared" si="18"/>
        <v>0</v>
      </c>
      <c r="Q46" s="156">
        <f t="shared" si="18"/>
        <v>1</v>
      </c>
      <c r="R46" s="156">
        <f t="shared" si="18"/>
        <v>2</v>
      </c>
      <c r="S46" s="156">
        <f t="shared" si="18"/>
        <v>3</v>
      </c>
      <c r="T46" s="156">
        <f t="shared" si="18"/>
        <v>4</v>
      </c>
      <c r="U46" s="156">
        <f t="shared" si="18"/>
        <v>0</v>
      </c>
      <c r="V46" s="156">
        <f t="shared" si="18"/>
        <v>0</v>
      </c>
      <c r="W46" s="156">
        <f t="shared" si="18"/>
        <v>0</v>
      </c>
      <c r="X46" s="156">
        <f t="shared" si="18"/>
        <v>0</v>
      </c>
      <c r="Y46" s="156">
        <f t="shared" si="18"/>
        <v>0</v>
      </c>
      <c r="Z46" s="156">
        <f t="shared" si="18"/>
        <v>0</v>
      </c>
      <c r="AA46" s="156">
        <f t="shared" si="18"/>
        <v>0</v>
      </c>
      <c r="AB46" s="156">
        <f t="shared" si="18"/>
        <v>0</v>
      </c>
      <c r="AC46" s="156">
        <f t="shared" si="18"/>
        <v>0</v>
      </c>
      <c r="AD46" s="156">
        <f t="shared" si="18"/>
        <v>0</v>
      </c>
      <c r="AE46" s="156">
        <f t="shared" si="18"/>
        <v>0</v>
      </c>
      <c r="AF46" s="156">
        <f t="shared" si="18"/>
        <v>0</v>
      </c>
      <c r="AG46" s="156">
        <f t="shared" si="18"/>
        <v>0</v>
      </c>
      <c r="AH46" s="156">
        <f t="shared" si="18"/>
        <v>0</v>
      </c>
      <c r="AI46" s="156">
        <f t="shared" si="18"/>
        <v>0</v>
      </c>
      <c r="AJ46" s="156">
        <f t="shared" si="18"/>
        <v>0</v>
      </c>
      <c r="AK46" s="156">
        <f t="shared" si="18"/>
        <v>0</v>
      </c>
      <c r="AL46" s="156">
        <f t="shared" si="18"/>
        <v>0</v>
      </c>
      <c r="AM46" s="156">
        <f t="shared" si="18"/>
        <v>0</v>
      </c>
      <c r="AN46" s="156">
        <f t="shared" si="18"/>
        <v>0</v>
      </c>
      <c r="AO46" s="156">
        <f t="shared" si="18"/>
        <v>0</v>
      </c>
      <c r="AP46" s="156">
        <f t="shared" si="18"/>
        <v>0</v>
      </c>
      <c r="AQ46" s="156">
        <f t="shared" si="18"/>
        <v>0</v>
      </c>
      <c r="AR46" s="156">
        <f t="shared" si="18"/>
        <v>0</v>
      </c>
      <c r="AS46" s="156">
        <f t="shared" si="18"/>
        <v>0</v>
      </c>
      <c r="AT46" s="156">
        <f t="shared" si="18"/>
        <v>0</v>
      </c>
      <c r="AU46" s="156">
        <f t="shared" si="18"/>
        <v>0</v>
      </c>
      <c r="AV46" s="156">
        <f t="shared" si="18"/>
        <v>0</v>
      </c>
      <c r="AW46" s="156">
        <f t="shared" si="18"/>
        <v>0</v>
      </c>
      <c r="AX46" s="156">
        <f t="shared" si="18"/>
        <v>0</v>
      </c>
      <c r="AY46" s="156">
        <f t="shared" si="18"/>
        <v>0</v>
      </c>
      <c r="AZ46" s="156">
        <f t="shared" si="18"/>
        <v>0</v>
      </c>
      <c r="BA46" s="156">
        <f t="shared" si="18"/>
        <v>0</v>
      </c>
      <c r="BB46" s="156">
        <f t="shared" si="18"/>
        <v>0</v>
      </c>
      <c r="BC46" s="156">
        <f t="shared" si="18"/>
        <v>0</v>
      </c>
      <c r="BD46" s="156">
        <f t="shared" si="18"/>
        <v>0</v>
      </c>
      <c r="BE46" s="156">
        <f t="shared" si="18"/>
        <v>0</v>
      </c>
      <c r="BF46" s="156">
        <f t="shared" si="18"/>
        <v>0</v>
      </c>
      <c r="BG46" s="156">
        <f t="shared" si="18"/>
        <v>0</v>
      </c>
      <c r="BH46" s="156">
        <f t="shared" si="18"/>
        <v>0</v>
      </c>
    </row>
    <row r="47" spans="1:60" s="137" customFormat="1" ht="12.9" customHeight="1" x14ac:dyDescent="0.3">
      <c r="A47" s="52"/>
      <c r="B47" s="52"/>
      <c r="C47" s="172"/>
      <c r="D47" s="15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1:60" s="137" customFormat="1" ht="12.9" customHeight="1" x14ac:dyDescent="0.3">
      <c r="A48" s="52"/>
      <c r="B48" s="52" t="s">
        <v>913</v>
      </c>
      <c r="C48" s="172"/>
      <c r="D48" s="15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1:60" s="16" customFormat="1" ht="12.9" customHeight="1" x14ac:dyDescent="0.3">
      <c r="A49" s="52"/>
      <c r="B49" s="52"/>
      <c r="C49" s="172"/>
      <c r="D49" s="153"/>
      <c r="E49" s="281" t="str">
        <f>'Time&amp;Esc'!E$14</f>
        <v>Calendar year</v>
      </c>
      <c r="F49" s="281">
        <f>'Time&amp;Esc'!F$14</f>
        <v>0</v>
      </c>
      <c r="G49" s="281" t="str">
        <f>'Time&amp;Esc'!G$14</f>
        <v>year</v>
      </c>
      <c r="H49" s="281">
        <f>'Time&amp;Esc'!H$14</f>
        <v>0</v>
      </c>
      <c r="I49" s="281">
        <f>'Time&amp;Esc'!I$14</f>
        <v>0</v>
      </c>
      <c r="J49" s="281">
        <f>'Time&amp;Esc'!J$14</f>
        <v>0</v>
      </c>
      <c r="K49" s="281">
        <f>'Time&amp;Esc'!K$14</f>
        <v>2017</v>
      </c>
      <c r="L49" s="281">
        <f>'Time&amp;Esc'!L$14</f>
        <v>2018</v>
      </c>
      <c r="M49" s="281">
        <f>'Time&amp;Esc'!M$14</f>
        <v>2019</v>
      </c>
      <c r="N49" s="281">
        <f>'Time&amp;Esc'!N$14</f>
        <v>2020</v>
      </c>
      <c r="O49" s="281">
        <f>'Time&amp;Esc'!O$14</f>
        <v>2021</v>
      </c>
      <c r="P49" s="281">
        <f>'Time&amp;Esc'!P$14</f>
        <v>2022</v>
      </c>
      <c r="Q49" s="281">
        <f>'Time&amp;Esc'!Q$14</f>
        <v>2023</v>
      </c>
      <c r="R49" s="281">
        <f>'Time&amp;Esc'!R$14</f>
        <v>2024</v>
      </c>
      <c r="S49" s="281">
        <f>'Time&amp;Esc'!S$14</f>
        <v>2025</v>
      </c>
      <c r="T49" s="281">
        <f>'Time&amp;Esc'!T$14</f>
        <v>2026</v>
      </c>
      <c r="U49" s="281">
        <f>'Time&amp;Esc'!U$14</f>
        <v>2027</v>
      </c>
      <c r="V49" s="281">
        <f>'Time&amp;Esc'!V$14</f>
        <v>2028</v>
      </c>
      <c r="W49" s="281">
        <f>'Time&amp;Esc'!W$14</f>
        <v>2029</v>
      </c>
      <c r="X49" s="281">
        <f>'Time&amp;Esc'!X$14</f>
        <v>2030</v>
      </c>
      <c r="Y49" s="281">
        <f>'Time&amp;Esc'!Y$14</f>
        <v>2031</v>
      </c>
      <c r="Z49" s="281">
        <f>'Time&amp;Esc'!Z$14</f>
        <v>2032</v>
      </c>
      <c r="AA49" s="281">
        <f>'Time&amp;Esc'!AA$14</f>
        <v>2033</v>
      </c>
      <c r="AB49" s="281">
        <f>'Time&amp;Esc'!AB$14</f>
        <v>2034</v>
      </c>
      <c r="AC49" s="281">
        <f>'Time&amp;Esc'!AC$14</f>
        <v>2035</v>
      </c>
      <c r="AD49" s="281">
        <f>'Time&amp;Esc'!AD$14</f>
        <v>2036</v>
      </c>
      <c r="AE49" s="281">
        <f>'Time&amp;Esc'!AE$14</f>
        <v>2037</v>
      </c>
      <c r="AF49" s="281">
        <f>'Time&amp;Esc'!AF$14</f>
        <v>2038</v>
      </c>
      <c r="AG49" s="281">
        <f>'Time&amp;Esc'!AG$14</f>
        <v>2039</v>
      </c>
      <c r="AH49" s="281">
        <f>'Time&amp;Esc'!AH$14</f>
        <v>2040</v>
      </c>
      <c r="AI49" s="281">
        <f>'Time&amp;Esc'!AI$14</f>
        <v>2041</v>
      </c>
      <c r="AJ49" s="281">
        <f>'Time&amp;Esc'!AJ$14</f>
        <v>2042</v>
      </c>
      <c r="AK49" s="281">
        <f>'Time&amp;Esc'!AK$14</f>
        <v>2043</v>
      </c>
      <c r="AL49" s="281">
        <f>'Time&amp;Esc'!AL$14</f>
        <v>2044</v>
      </c>
      <c r="AM49" s="281">
        <f>'Time&amp;Esc'!AM$14</f>
        <v>2045</v>
      </c>
      <c r="AN49" s="281">
        <f>'Time&amp;Esc'!AN$14</f>
        <v>2046</v>
      </c>
      <c r="AO49" s="281">
        <f>'Time&amp;Esc'!AO$14</f>
        <v>2047</v>
      </c>
      <c r="AP49" s="281">
        <f>'Time&amp;Esc'!AP$14</f>
        <v>2048</v>
      </c>
      <c r="AQ49" s="281">
        <f>'Time&amp;Esc'!AQ$14</f>
        <v>2049</v>
      </c>
      <c r="AR49" s="281">
        <f>'Time&amp;Esc'!AR$14</f>
        <v>2050</v>
      </c>
      <c r="AS49" s="281">
        <f>'Time&amp;Esc'!AS$14</f>
        <v>2051</v>
      </c>
      <c r="AT49" s="281">
        <f>'Time&amp;Esc'!AT$14</f>
        <v>2052</v>
      </c>
      <c r="AU49" s="281">
        <f>'Time&amp;Esc'!AU$14</f>
        <v>2053</v>
      </c>
      <c r="AV49" s="281">
        <f>'Time&amp;Esc'!AV$14</f>
        <v>2054</v>
      </c>
      <c r="AW49" s="281">
        <f>'Time&amp;Esc'!AW$14</f>
        <v>2055</v>
      </c>
      <c r="AX49" s="281">
        <f>'Time&amp;Esc'!AX$14</f>
        <v>2056</v>
      </c>
      <c r="AY49" s="281">
        <f>'Time&amp;Esc'!AY$14</f>
        <v>2057</v>
      </c>
      <c r="AZ49" s="281">
        <f>'Time&amp;Esc'!AZ$14</f>
        <v>2058</v>
      </c>
      <c r="BA49" s="281">
        <f>'Time&amp;Esc'!BA$14</f>
        <v>2059</v>
      </c>
      <c r="BB49" s="281">
        <f>'Time&amp;Esc'!BB$14</f>
        <v>2060</v>
      </c>
      <c r="BC49" s="281">
        <f>'Time&amp;Esc'!BC$14</f>
        <v>2061</v>
      </c>
      <c r="BD49" s="281">
        <f>'Time&amp;Esc'!BD$14</f>
        <v>2062</v>
      </c>
      <c r="BE49" s="281">
        <f>'Time&amp;Esc'!BE$14</f>
        <v>2063</v>
      </c>
      <c r="BF49" s="281">
        <f>'Time&amp;Esc'!BF$14</f>
        <v>2064</v>
      </c>
      <c r="BG49" s="281">
        <f>'Time&amp;Esc'!BG$14</f>
        <v>2065</v>
      </c>
      <c r="BH49" s="281">
        <f>'Time&amp;Esc'!BH$14</f>
        <v>2066</v>
      </c>
    </row>
    <row r="50" spans="1:60" s="16" customFormat="1" ht="12.9" customHeight="1" x14ac:dyDescent="0.3">
      <c r="A50" s="52"/>
      <c r="B50" s="52"/>
      <c r="C50" s="172"/>
      <c r="D50" s="153"/>
      <c r="E50" s="285" t="str">
        <f xml:space="preserve"> InpC!E$21</f>
        <v>Exploration Start Year</v>
      </c>
      <c r="F50" s="285">
        <f xml:space="preserve"> InpC!F$21</f>
        <v>2020</v>
      </c>
      <c r="G50" s="285" t="str">
        <f xml:space="preserve"> InpC!G$21</f>
        <v>year #</v>
      </c>
      <c r="H50" s="285"/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285"/>
      <c r="AL50" s="285"/>
      <c r="AM50" s="285"/>
      <c r="AN50" s="285"/>
      <c r="AO50" s="285"/>
      <c r="AP50" s="285"/>
      <c r="AQ50" s="285"/>
      <c r="AR50" s="285"/>
      <c r="AS50" s="285"/>
      <c r="AT50" s="285"/>
      <c r="AU50" s="285"/>
      <c r="AV50" s="285"/>
      <c r="AW50" s="285"/>
      <c r="AX50" s="285"/>
      <c r="AY50" s="285"/>
      <c r="AZ50" s="285"/>
      <c r="BA50" s="285"/>
      <c r="BB50" s="285"/>
      <c r="BC50" s="285"/>
      <c r="BD50" s="285"/>
      <c r="BE50" s="285"/>
      <c r="BF50" s="285"/>
      <c r="BG50" s="285"/>
      <c r="BH50" s="285"/>
    </row>
    <row r="51" spans="1:60" s="16" customFormat="1" ht="12.9" customHeight="1" x14ac:dyDescent="0.3">
      <c r="A51" s="52"/>
      <c r="B51" s="52"/>
      <c r="C51" s="172"/>
      <c r="D51" s="153"/>
      <c r="E51" s="285" t="str">
        <f xml:space="preserve"> InpS!E$8</f>
        <v>Exploration Period Duration</v>
      </c>
      <c r="F51" s="285">
        <f xml:space="preserve"> InpS!F$8</f>
        <v>3</v>
      </c>
      <c r="G51" s="285" t="str">
        <f xml:space="preserve"> InpS!G$8</f>
        <v>years</v>
      </c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  <c r="AA51" s="285"/>
      <c r="AB51" s="285"/>
      <c r="AC51" s="285"/>
      <c r="AD51" s="285"/>
      <c r="AE51" s="285"/>
      <c r="AF51" s="285"/>
      <c r="AG51" s="285"/>
      <c r="AH51" s="285"/>
      <c r="AI51" s="285"/>
      <c r="AJ51" s="285"/>
      <c r="AK51" s="285"/>
      <c r="AL51" s="285"/>
      <c r="AM51" s="285"/>
      <c r="AN51" s="285"/>
      <c r="AO51" s="285"/>
      <c r="AP51" s="285"/>
      <c r="AQ51" s="285"/>
      <c r="AR51" s="285"/>
      <c r="AS51" s="285"/>
      <c r="AT51" s="285"/>
      <c r="AU51" s="285"/>
      <c r="AV51" s="285"/>
      <c r="AW51" s="285"/>
      <c r="AX51" s="285"/>
      <c r="AY51" s="285"/>
      <c r="AZ51" s="285"/>
      <c r="BA51" s="285"/>
      <c r="BB51" s="285"/>
      <c r="BC51" s="285"/>
      <c r="BD51" s="285"/>
      <c r="BE51" s="285"/>
      <c r="BF51" s="285"/>
      <c r="BG51" s="285"/>
      <c r="BH51" s="285"/>
    </row>
    <row r="52" spans="1:60" s="188" customFormat="1" ht="12.9" customHeight="1" x14ac:dyDescent="0.3">
      <c r="A52" s="185"/>
      <c r="B52" s="185"/>
      <c r="C52" s="187"/>
      <c r="D52" s="185"/>
      <c r="E52" s="296" t="str">
        <f xml:space="preserve"> InpS!E$14</f>
        <v>LNG Development Period Duration</v>
      </c>
      <c r="F52" s="296">
        <f xml:space="preserve"> InpS!F$14</f>
        <v>4</v>
      </c>
      <c r="G52" s="296" t="str">
        <f xml:space="preserve"> InpS!G$14</f>
        <v>years #</v>
      </c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296"/>
      <c r="AJ52" s="296"/>
      <c r="AK52" s="296"/>
      <c r="AL52" s="296"/>
      <c r="AM52" s="296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6"/>
      <c r="AY52" s="296"/>
      <c r="AZ52" s="296"/>
      <c r="BA52" s="296"/>
      <c r="BB52" s="296"/>
      <c r="BC52" s="296"/>
      <c r="BD52" s="296"/>
      <c r="BE52" s="296"/>
      <c r="BF52" s="296"/>
      <c r="BG52" s="296"/>
      <c r="BH52" s="296"/>
    </row>
    <row r="53" spans="1:60" s="16" customFormat="1" ht="12.9" customHeight="1" x14ac:dyDescent="0.3">
      <c r="A53" s="52"/>
      <c r="B53" s="52"/>
      <c r="C53" s="172"/>
      <c r="D53" s="153"/>
      <c r="E53" s="285" t="str">
        <f xml:space="preserve"> InpC!E$84</f>
        <v>Max Production Phase - Contract</v>
      </c>
      <c r="F53" s="285">
        <f xml:space="preserve"> InpC!F$84</f>
        <v>30</v>
      </c>
      <c r="G53" s="285" t="str">
        <f xml:space="preserve"> InpC!G$84</f>
        <v>years</v>
      </c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  <c r="S53" s="281"/>
      <c r="T53" s="281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281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281"/>
      <c r="BD53" s="281"/>
      <c r="BE53" s="281"/>
      <c r="BF53" s="281"/>
      <c r="BG53" s="281"/>
      <c r="BH53" s="281"/>
    </row>
    <row r="54" spans="1:60" s="16" customFormat="1" ht="12.9" customHeight="1" x14ac:dyDescent="0.3">
      <c r="A54" s="52"/>
      <c r="B54" s="52"/>
      <c r="C54" s="172"/>
      <c r="D54" s="153"/>
      <c r="E54" s="281" t="s">
        <v>914</v>
      </c>
      <c r="F54" s="281">
        <f xml:space="preserve"> F50 + F51 + F52 - 1</f>
        <v>2026</v>
      </c>
      <c r="G54" s="281" t="s">
        <v>177</v>
      </c>
      <c r="H54" s="281"/>
      <c r="I54" s="281"/>
      <c r="J54" s="281"/>
      <c r="K54" s="281"/>
      <c r="L54" s="281"/>
      <c r="M54" s="281"/>
      <c r="N54" s="281"/>
      <c r="O54" s="281"/>
      <c r="P54" s="281"/>
      <c r="Q54" s="281"/>
      <c r="R54" s="281"/>
      <c r="S54" s="281"/>
      <c r="T54" s="281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281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281"/>
      <c r="BD54" s="281"/>
      <c r="BE54" s="281"/>
      <c r="BF54" s="281"/>
      <c r="BG54" s="281"/>
      <c r="BH54" s="281"/>
    </row>
    <row r="55" spans="1:60" s="157" customFormat="1" ht="12.9" customHeight="1" x14ac:dyDescent="0.3">
      <c r="A55" s="154"/>
      <c r="B55" s="154"/>
      <c r="C55" s="173"/>
      <c r="D55" s="155"/>
      <c r="E55" s="203" t="s">
        <v>915</v>
      </c>
      <c r="F55" s="203">
        <f xml:space="preserve"> F54+F53</f>
        <v>2056</v>
      </c>
      <c r="G55" s="203" t="s">
        <v>177</v>
      </c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3"/>
      <c r="AH55" s="203"/>
      <c r="AI55" s="203"/>
      <c r="AJ55" s="203"/>
      <c r="AK55" s="203"/>
      <c r="AL55" s="203"/>
      <c r="AM55" s="203"/>
      <c r="AN55" s="203"/>
      <c r="AO55" s="203"/>
      <c r="AP55" s="203"/>
      <c r="AQ55" s="203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</row>
    <row r="56" spans="1:60" s="16" customFormat="1" ht="12.9" customHeight="1" x14ac:dyDescent="0.3">
      <c r="A56" s="52"/>
      <c r="B56" s="52"/>
      <c r="C56" s="172"/>
      <c r="D56" s="153"/>
      <c r="E56" s="281"/>
      <c r="F56" s="281"/>
      <c r="G56" s="281"/>
      <c r="H56" s="281"/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281"/>
      <c r="AI56" s="281"/>
      <c r="AJ56" s="281"/>
      <c r="AK56" s="281"/>
      <c r="AL56" s="281"/>
      <c r="AM56" s="281"/>
      <c r="AN56" s="281"/>
      <c r="AO56" s="281"/>
      <c r="AP56" s="281"/>
      <c r="AQ56" s="281"/>
      <c r="AR56" s="281"/>
      <c r="AS56" s="281"/>
      <c r="AT56" s="281"/>
      <c r="AU56" s="281"/>
      <c r="AV56" s="281"/>
      <c r="AW56" s="281"/>
      <c r="AX56" s="281"/>
      <c r="AY56" s="281"/>
      <c r="AZ56" s="281"/>
      <c r="BA56" s="281"/>
      <c r="BB56" s="281"/>
      <c r="BC56" s="281"/>
      <c r="BD56" s="281"/>
      <c r="BE56" s="281"/>
      <c r="BF56" s="281"/>
      <c r="BG56" s="281"/>
      <c r="BH56" s="281"/>
    </row>
    <row r="57" spans="1:60" s="157" customFormat="1" ht="12.9" customHeight="1" x14ac:dyDescent="0.3">
      <c r="A57" s="154"/>
      <c r="B57" s="154"/>
      <c r="C57" s="173"/>
      <c r="D57" s="155"/>
      <c r="E57" s="156" t="s">
        <v>916</v>
      </c>
      <c r="F57" s="156"/>
      <c r="G57" s="156" t="s">
        <v>593</v>
      </c>
      <c r="H57" s="156"/>
      <c r="I57" s="36">
        <f xml:space="preserve"> SUM(K57:BH57)</f>
        <v>30</v>
      </c>
      <c r="J57" s="156"/>
      <c r="K57" s="288">
        <f t="shared" ref="K57:AP57" si="19">IF(OR(K49&lt;$F$54,K49&gt;=($F$54+$F$53)),0,1)</f>
        <v>0</v>
      </c>
      <c r="L57" s="288">
        <f t="shared" si="19"/>
        <v>0</v>
      </c>
      <c r="M57" s="288">
        <f t="shared" si="19"/>
        <v>0</v>
      </c>
      <c r="N57" s="288">
        <f t="shared" si="19"/>
        <v>0</v>
      </c>
      <c r="O57" s="288">
        <f t="shared" si="19"/>
        <v>0</v>
      </c>
      <c r="P57" s="288">
        <f t="shared" si="19"/>
        <v>0</v>
      </c>
      <c r="Q57" s="288">
        <f t="shared" si="19"/>
        <v>0</v>
      </c>
      <c r="R57" s="288">
        <f t="shared" si="19"/>
        <v>0</v>
      </c>
      <c r="S57" s="288">
        <f t="shared" si="19"/>
        <v>0</v>
      </c>
      <c r="T57" s="288">
        <f t="shared" si="19"/>
        <v>1</v>
      </c>
      <c r="U57" s="288">
        <f t="shared" si="19"/>
        <v>1</v>
      </c>
      <c r="V57" s="288">
        <f t="shared" si="19"/>
        <v>1</v>
      </c>
      <c r="W57" s="288">
        <f t="shared" si="19"/>
        <v>1</v>
      </c>
      <c r="X57" s="288">
        <f t="shared" si="19"/>
        <v>1</v>
      </c>
      <c r="Y57" s="288">
        <f t="shared" si="19"/>
        <v>1</v>
      </c>
      <c r="Z57" s="288">
        <f t="shared" si="19"/>
        <v>1</v>
      </c>
      <c r="AA57" s="288">
        <f t="shared" si="19"/>
        <v>1</v>
      </c>
      <c r="AB57" s="288">
        <f t="shared" si="19"/>
        <v>1</v>
      </c>
      <c r="AC57" s="288">
        <f t="shared" si="19"/>
        <v>1</v>
      </c>
      <c r="AD57" s="288">
        <f t="shared" si="19"/>
        <v>1</v>
      </c>
      <c r="AE57" s="288">
        <f t="shared" si="19"/>
        <v>1</v>
      </c>
      <c r="AF57" s="288">
        <f t="shared" si="19"/>
        <v>1</v>
      </c>
      <c r="AG57" s="288">
        <f t="shared" si="19"/>
        <v>1</v>
      </c>
      <c r="AH57" s="288">
        <f t="shared" si="19"/>
        <v>1</v>
      </c>
      <c r="AI57" s="288">
        <f t="shared" si="19"/>
        <v>1</v>
      </c>
      <c r="AJ57" s="288">
        <f t="shared" si="19"/>
        <v>1</v>
      </c>
      <c r="AK57" s="288">
        <f t="shared" si="19"/>
        <v>1</v>
      </c>
      <c r="AL57" s="288">
        <f t="shared" si="19"/>
        <v>1</v>
      </c>
      <c r="AM57" s="288">
        <f t="shared" si="19"/>
        <v>1</v>
      </c>
      <c r="AN57" s="288">
        <f t="shared" si="19"/>
        <v>1</v>
      </c>
      <c r="AO57" s="288">
        <f t="shared" si="19"/>
        <v>1</v>
      </c>
      <c r="AP57" s="288">
        <f t="shared" si="19"/>
        <v>1</v>
      </c>
      <c r="AQ57" s="288">
        <f t="shared" ref="AQ57:BH57" si="20">IF(OR(AQ49&lt;$F$54,AQ49&gt;=($F$54+$F$53)),0,1)</f>
        <v>1</v>
      </c>
      <c r="AR57" s="288">
        <f t="shared" si="20"/>
        <v>1</v>
      </c>
      <c r="AS57" s="288">
        <f t="shared" si="20"/>
        <v>1</v>
      </c>
      <c r="AT57" s="288">
        <f t="shared" si="20"/>
        <v>1</v>
      </c>
      <c r="AU57" s="288">
        <f t="shared" si="20"/>
        <v>1</v>
      </c>
      <c r="AV57" s="288">
        <f t="shared" si="20"/>
        <v>1</v>
      </c>
      <c r="AW57" s="288">
        <f t="shared" si="20"/>
        <v>1</v>
      </c>
      <c r="AX57" s="288">
        <f t="shared" si="20"/>
        <v>0</v>
      </c>
      <c r="AY57" s="288">
        <f t="shared" si="20"/>
        <v>0</v>
      </c>
      <c r="AZ57" s="288">
        <f t="shared" si="20"/>
        <v>0</v>
      </c>
      <c r="BA57" s="288">
        <f t="shared" si="20"/>
        <v>0</v>
      </c>
      <c r="BB57" s="288">
        <f t="shared" si="20"/>
        <v>0</v>
      </c>
      <c r="BC57" s="288">
        <f t="shared" si="20"/>
        <v>0</v>
      </c>
      <c r="BD57" s="288">
        <f t="shared" si="20"/>
        <v>0</v>
      </c>
      <c r="BE57" s="288">
        <f t="shared" si="20"/>
        <v>0</v>
      </c>
      <c r="BF57" s="288">
        <f t="shared" si="20"/>
        <v>0</v>
      </c>
      <c r="BG57" s="288">
        <f t="shared" si="20"/>
        <v>0</v>
      </c>
      <c r="BH57" s="288">
        <f t="shared" si="20"/>
        <v>0</v>
      </c>
    </row>
    <row r="58" spans="1:60" s="157" customFormat="1" ht="12.9" customHeight="1" x14ac:dyDescent="0.3">
      <c r="A58" s="156"/>
      <c r="B58" s="156"/>
      <c r="C58" s="174"/>
      <c r="D58" s="160"/>
      <c r="E58" s="156" t="s">
        <v>917</v>
      </c>
      <c r="F58" s="156"/>
      <c r="G58" s="156" t="s">
        <v>579</v>
      </c>
      <c r="H58" s="156"/>
      <c r="I58" s="156"/>
      <c r="J58" s="283"/>
      <c r="K58" s="156">
        <f xml:space="preserve"> IF(K57=1,SUM($K$57:K57),0)</f>
        <v>0</v>
      </c>
      <c r="L58" s="156">
        <f xml:space="preserve"> IF(L57=1,SUM($K$57:L57),0)</f>
        <v>0</v>
      </c>
      <c r="M58" s="156">
        <f xml:space="preserve"> IF(M57=1,SUM($K$57:M57),0)</f>
        <v>0</v>
      </c>
      <c r="N58" s="156">
        <f xml:space="preserve"> IF(N57=1,SUM($K$57:N57),0)</f>
        <v>0</v>
      </c>
      <c r="O58" s="156">
        <f xml:space="preserve"> IF(O57=1,SUM($K$57:O57),0)</f>
        <v>0</v>
      </c>
      <c r="P58" s="156">
        <f xml:space="preserve"> IF(P57=1,SUM($K$57:P57),0)</f>
        <v>0</v>
      </c>
      <c r="Q58" s="156">
        <f xml:space="preserve"> IF(Q57=1,SUM($K$57:Q57),0)</f>
        <v>0</v>
      </c>
      <c r="R58" s="156">
        <f xml:space="preserve"> IF(R57=1,SUM($K$57:R57),0)</f>
        <v>0</v>
      </c>
      <c r="S58" s="156">
        <f xml:space="preserve"> IF(S57=1,SUM($K$57:S57),0)</f>
        <v>0</v>
      </c>
      <c r="T58" s="156">
        <f xml:space="preserve"> IF(T57=1,SUM($K$57:T57),0)</f>
        <v>1</v>
      </c>
      <c r="U58" s="156">
        <f xml:space="preserve"> IF(U57=1,SUM($K$57:U57),0)</f>
        <v>2</v>
      </c>
      <c r="V58" s="156">
        <f xml:space="preserve"> IF(V57=1,SUM($K$57:V57),0)</f>
        <v>3</v>
      </c>
      <c r="W58" s="156">
        <f xml:space="preserve"> IF(W57=1,SUM($K$57:W57),0)</f>
        <v>4</v>
      </c>
      <c r="X58" s="156">
        <f xml:space="preserve"> IF(X57=1,SUM($K$57:X57),0)</f>
        <v>5</v>
      </c>
      <c r="Y58" s="156">
        <f xml:space="preserve"> IF(Y57=1,SUM($K$57:Y57),0)</f>
        <v>6</v>
      </c>
      <c r="Z58" s="156">
        <f xml:space="preserve"> IF(Z57=1,SUM($K$57:Z57),0)</f>
        <v>7</v>
      </c>
      <c r="AA58" s="156">
        <f xml:space="preserve"> IF(AA57=1,SUM($K$57:AA57),0)</f>
        <v>8</v>
      </c>
      <c r="AB58" s="156">
        <f xml:space="preserve"> IF(AB57=1,SUM($K$57:AB57),0)</f>
        <v>9</v>
      </c>
      <c r="AC58" s="156">
        <f xml:space="preserve"> IF(AC57=1,SUM($K$57:AC57),0)</f>
        <v>10</v>
      </c>
      <c r="AD58" s="156">
        <f xml:space="preserve"> IF(AD57=1,SUM($K$57:AD57),0)</f>
        <v>11</v>
      </c>
      <c r="AE58" s="156">
        <f xml:space="preserve"> IF(AE57=1,SUM($K$57:AE57),0)</f>
        <v>12</v>
      </c>
      <c r="AF58" s="156">
        <f xml:space="preserve"> IF(AF57=1,SUM($K$57:AF57),0)</f>
        <v>13</v>
      </c>
      <c r="AG58" s="156">
        <f xml:space="preserve"> IF(AG57=1,SUM($K$57:AG57),0)</f>
        <v>14</v>
      </c>
      <c r="AH58" s="156">
        <f xml:space="preserve"> IF(AH57=1,SUM($K$57:AH57),0)</f>
        <v>15</v>
      </c>
      <c r="AI58" s="156">
        <f xml:space="preserve"> IF(AI57=1,SUM($K$57:AI57),0)</f>
        <v>16</v>
      </c>
      <c r="AJ58" s="156">
        <f xml:space="preserve"> IF(AJ57=1,SUM($K$57:AJ57),0)</f>
        <v>17</v>
      </c>
      <c r="AK58" s="156">
        <f xml:space="preserve"> IF(AK57=1,SUM($K$57:AK57),0)</f>
        <v>18</v>
      </c>
      <c r="AL58" s="156">
        <f xml:space="preserve"> IF(AL57=1,SUM($K$57:AL57),0)</f>
        <v>19</v>
      </c>
      <c r="AM58" s="156">
        <f xml:space="preserve"> IF(AM57=1,SUM($K$57:AM57),0)</f>
        <v>20</v>
      </c>
      <c r="AN58" s="156">
        <f xml:space="preserve"> IF(AN57=1,SUM($K$57:AN57),0)</f>
        <v>21</v>
      </c>
      <c r="AO58" s="156">
        <f xml:space="preserve"> IF(AO57=1,SUM($K$57:AO57),0)</f>
        <v>22</v>
      </c>
      <c r="AP58" s="156">
        <f xml:space="preserve"> IF(AP57=1,SUM($K$57:AP57),0)</f>
        <v>23</v>
      </c>
      <c r="AQ58" s="156">
        <f xml:space="preserve"> IF(AQ57=1,SUM($K$57:AQ57),0)</f>
        <v>24</v>
      </c>
      <c r="AR58" s="156">
        <f xml:space="preserve"> IF(AR57=1,SUM($K$57:AR57),0)</f>
        <v>25</v>
      </c>
      <c r="AS58" s="156">
        <f xml:space="preserve"> IF(AS57=1,SUM($K$57:AS57),0)</f>
        <v>26</v>
      </c>
      <c r="AT58" s="156">
        <f xml:space="preserve"> IF(AT57=1,SUM($K$57:AT57),0)</f>
        <v>27</v>
      </c>
      <c r="AU58" s="156">
        <f xml:space="preserve"> IF(AU57=1,SUM($K$57:AU57),0)</f>
        <v>28</v>
      </c>
      <c r="AV58" s="156">
        <f xml:space="preserve"> IF(AV57=1,SUM($K$57:AV57),0)</f>
        <v>29</v>
      </c>
      <c r="AW58" s="156">
        <f xml:space="preserve"> IF(AW57=1,SUM($K$57:AW57),0)</f>
        <v>30</v>
      </c>
      <c r="AX58" s="156">
        <f xml:space="preserve"> IF(AX57=1,SUM($K$57:AX57),0)</f>
        <v>0</v>
      </c>
      <c r="AY58" s="156">
        <f xml:space="preserve"> IF(AY57=1,SUM($K$57:AY57),0)</f>
        <v>0</v>
      </c>
      <c r="AZ58" s="156">
        <f xml:space="preserve"> IF(AZ57=1,SUM($K$57:AZ57),0)</f>
        <v>0</v>
      </c>
      <c r="BA58" s="156">
        <f xml:space="preserve"> IF(BA57=1,SUM($K$57:BA57),0)</f>
        <v>0</v>
      </c>
      <c r="BB58" s="156">
        <f xml:space="preserve"> IF(BB57=1,SUM($K$57:BB57),0)</f>
        <v>0</v>
      </c>
      <c r="BC58" s="156">
        <f xml:space="preserve"> IF(BC57=1,SUM($K$57:BC57),0)</f>
        <v>0</v>
      </c>
      <c r="BD58" s="156">
        <f xml:space="preserve"> IF(BD57=1,SUM($K$57:BD57),0)</f>
        <v>0</v>
      </c>
      <c r="BE58" s="156">
        <f xml:space="preserve"> IF(BE57=1,SUM($K$57:BE57),0)</f>
        <v>0</v>
      </c>
      <c r="BF58" s="156">
        <f xml:space="preserve"> IF(BF57=1,SUM($K$57:BF57),0)</f>
        <v>0</v>
      </c>
      <c r="BG58" s="156">
        <f xml:space="preserve"> IF(BG57=1,SUM($K$57:BG57),0)</f>
        <v>0</v>
      </c>
      <c r="BH58" s="156">
        <f xml:space="preserve"> IF(BH57=1,SUM($K$57:BH57),0)</f>
        <v>0</v>
      </c>
    </row>
    <row r="59" spans="1:60" s="157" customFormat="1" ht="12.9" customHeight="1" x14ac:dyDescent="0.3">
      <c r="A59" s="156"/>
      <c r="B59" s="156"/>
      <c r="C59" s="174"/>
      <c r="D59" s="160"/>
      <c r="E59" s="156"/>
      <c r="F59" s="156"/>
      <c r="G59" s="156"/>
      <c r="H59" s="156"/>
      <c r="I59" s="156"/>
      <c r="J59" s="283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156"/>
      <c r="AM59" s="156"/>
      <c r="AN59" s="156"/>
      <c r="AO59" s="156"/>
      <c r="AP59" s="156"/>
      <c r="AQ59" s="156"/>
      <c r="AR59" s="156"/>
      <c r="AS59" s="156"/>
      <c r="AT59" s="156"/>
      <c r="AU59" s="156"/>
      <c r="AV59" s="156"/>
      <c r="AW59" s="156"/>
      <c r="AX59" s="156"/>
      <c r="AY59" s="156"/>
      <c r="AZ59" s="156"/>
      <c r="BA59" s="156"/>
      <c r="BB59" s="156"/>
      <c r="BC59" s="156"/>
      <c r="BD59" s="156"/>
      <c r="BE59" s="156"/>
      <c r="BF59" s="156"/>
      <c r="BG59" s="156"/>
      <c r="BH59" s="156"/>
    </row>
    <row r="60" spans="1:60" s="137" customFormat="1" ht="12.9" customHeight="1" x14ac:dyDescent="0.3">
      <c r="A60" s="52"/>
      <c r="B60" s="52" t="s">
        <v>918</v>
      </c>
      <c r="C60" s="172"/>
      <c r="D60" s="15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1:60" s="137" customFormat="1" ht="12.9" customHeight="1" x14ac:dyDescent="0.3">
      <c r="A61" s="52"/>
      <c r="B61" s="52"/>
      <c r="C61" s="172"/>
      <c r="D61" s="153"/>
      <c r="E61" s="23" t="str">
        <f t="shared" ref="E61:AJ61" si="21">E57</f>
        <v>Production period</v>
      </c>
      <c r="F61" s="23">
        <f t="shared" si="21"/>
        <v>0</v>
      </c>
      <c r="G61" s="23" t="str">
        <f t="shared" si="21"/>
        <v>flag</v>
      </c>
      <c r="H61" s="23">
        <f t="shared" si="21"/>
        <v>0</v>
      </c>
      <c r="I61" s="23">
        <f t="shared" si="21"/>
        <v>30</v>
      </c>
      <c r="J61" s="23">
        <f t="shared" si="21"/>
        <v>0</v>
      </c>
      <c r="K61" s="23">
        <f t="shared" si="21"/>
        <v>0</v>
      </c>
      <c r="L61" s="23">
        <f t="shared" si="21"/>
        <v>0</v>
      </c>
      <c r="M61" s="23">
        <f t="shared" si="21"/>
        <v>0</v>
      </c>
      <c r="N61" s="23">
        <f t="shared" si="21"/>
        <v>0</v>
      </c>
      <c r="O61" s="23">
        <f t="shared" si="21"/>
        <v>0</v>
      </c>
      <c r="P61" s="23">
        <f t="shared" si="21"/>
        <v>0</v>
      </c>
      <c r="Q61" s="23">
        <f t="shared" si="21"/>
        <v>0</v>
      </c>
      <c r="R61" s="23">
        <f t="shared" si="21"/>
        <v>0</v>
      </c>
      <c r="S61" s="23">
        <f t="shared" si="21"/>
        <v>0</v>
      </c>
      <c r="T61" s="23">
        <f t="shared" si="21"/>
        <v>1</v>
      </c>
      <c r="U61" s="23">
        <f t="shared" si="21"/>
        <v>1</v>
      </c>
      <c r="V61" s="23">
        <f t="shared" si="21"/>
        <v>1</v>
      </c>
      <c r="W61" s="23">
        <f t="shared" si="21"/>
        <v>1</v>
      </c>
      <c r="X61" s="23">
        <f t="shared" si="21"/>
        <v>1</v>
      </c>
      <c r="Y61" s="23">
        <f t="shared" si="21"/>
        <v>1</v>
      </c>
      <c r="Z61" s="23">
        <f t="shared" si="21"/>
        <v>1</v>
      </c>
      <c r="AA61" s="23">
        <f t="shared" si="21"/>
        <v>1</v>
      </c>
      <c r="AB61" s="23">
        <f t="shared" si="21"/>
        <v>1</v>
      </c>
      <c r="AC61" s="23">
        <f t="shared" si="21"/>
        <v>1</v>
      </c>
      <c r="AD61" s="23">
        <f t="shared" si="21"/>
        <v>1</v>
      </c>
      <c r="AE61" s="23">
        <f t="shared" si="21"/>
        <v>1</v>
      </c>
      <c r="AF61" s="23">
        <f t="shared" si="21"/>
        <v>1</v>
      </c>
      <c r="AG61" s="23">
        <f t="shared" si="21"/>
        <v>1</v>
      </c>
      <c r="AH61" s="23">
        <f t="shared" si="21"/>
        <v>1</v>
      </c>
      <c r="AI61" s="23">
        <f t="shared" si="21"/>
        <v>1</v>
      </c>
      <c r="AJ61" s="23">
        <f t="shared" si="21"/>
        <v>1</v>
      </c>
      <c r="AK61" s="23">
        <f t="shared" ref="AK61:BH61" si="22">AK57</f>
        <v>1</v>
      </c>
      <c r="AL61" s="23">
        <f t="shared" si="22"/>
        <v>1</v>
      </c>
      <c r="AM61" s="23">
        <f t="shared" si="22"/>
        <v>1</v>
      </c>
      <c r="AN61" s="23">
        <f t="shared" si="22"/>
        <v>1</v>
      </c>
      <c r="AO61" s="23">
        <f t="shared" si="22"/>
        <v>1</v>
      </c>
      <c r="AP61" s="23">
        <f t="shared" si="22"/>
        <v>1</v>
      </c>
      <c r="AQ61" s="23">
        <f t="shared" si="22"/>
        <v>1</v>
      </c>
      <c r="AR61" s="23">
        <f t="shared" si="22"/>
        <v>1</v>
      </c>
      <c r="AS61" s="23">
        <f t="shared" si="22"/>
        <v>1</v>
      </c>
      <c r="AT61" s="23">
        <f t="shared" si="22"/>
        <v>1</v>
      </c>
      <c r="AU61" s="23">
        <f t="shared" si="22"/>
        <v>1</v>
      </c>
      <c r="AV61" s="23">
        <f t="shared" si="22"/>
        <v>1</v>
      </c>
      <c r="AW61" s="23">
        <f t="shared" si="22"/>
        <v>1</v>
      </c>
      <c r="AX61" s="23">
        <f t="shared" si="22"/>
        <v>0</v>
      </c>
      <c r="AY61" s="23">
        <f t="shared" si="22"/>
        <v>0</v>
      </c>
      <c r="AZ61" s="23">
        <f t="shared" si="22"/>
        <v>0</v>
      </c>
      <c r="BA61" s="23">
        <f t="shared" si="22"/>
        <v>0</v>
      </c>
      <c r="BB61" s="23">
        <f t="shared" si="22"/>
        <v>0</v>
      </c>
      <c r="BC61" s="23">
        <f t="shared" si="22"/>
        <v>0</v>
      </c>
      <c r="BD61" s="23">
        <f t="shared" si="22"/>
        <v>0</v>
      </c>
      <c r="BE61" s="23">
        <f t="shared" si="22"/>
        <v>0</v>
      </c>
      <c r="BF61" s="23">
        <f t="shared" si="22"/>
        <v>0</v>
      </c>
      <c r="BG61" s="23">
        <f t="shared" si="22"/>
        <v>0</v>
      </c>
      <c r="BH61" s="23">
        <f t="shared" si="22"/>
        <v>0</v>
      </c>
    </row>
    <row r="62" spans="1:60" s="137" customFormat="1" ht="12.9" customHeight="1" x14ac:dyDescent="0.3">
      <c r="A62" s="52"/>
      <c r="B62" s="52"/>
      <c r="C62" s="172"/>
      <c r="D62" s="153"/>
      <c r="E62" s="23" t="str">
        <f t="shared" ref="E62:AJ62" si="23">E43</f>
        <v>Development Period Flag</v>
      </c>
      <c r="F62" s="23">
        <f t="shared" si="23"/>
        <v>0</v>
      </c>
      <c r="G62" s="23" t="str">
        <f t="shared" si="23"/>
        <v>flag</v>
      </c>
      <c r="H62" s="23">
        <f t="shared" si="23"/>
        <v>0</v>
      </c>
      <c r="I62" s="23">
        <f t="shared" si="23"/>
        <v>4</v>
      </c>
      <c r="J62" s="23">
        <f t="shared" si="23"/>
        <v>0</v>
      </c>
      <c r="K62" s="23">
        <f t="shared" si="23"/>
        <v>0</v>
      </c>
      <c r="L62" s="23">
        <f t="shared" si="23"/>
        <v>0</v>
      </c>
      <c r="M62" s="23">
        <f t="shared" si="23"/>
        <v>0</v>
      </c>
      <c r="N62" s="23">
        <f t="shared" si="23"/>
        <v>0</v>
      </c>
      <c r="O62" s="23">
        <f t="shared" si="23"/>
        <v>0</v>
      </c>
      <c r="P62" s="23">
        <f t="shared" si="23"/>
        <v>0</v>
      </c>
      <c r="Q62" s="23">
        <f t="shared" si="23"/>
        <v>1</v>
      </c>
      <c r="R62" s="23">
        <f t="shared" si="23"/>
        <v>1</v>
      </c>
      <c r="S62" s="23">
        <f t="shared" si="23"/>
        <v>1</v>
      </c>
      <c r="T62" s="23">
        <f t="shared" si="23"/>
        <v>1</v>
      </c>
      <c r="U62" s="23">
        <f t="shared" si="23"/>
        <v>0</v>
      </c>
      <c r="V62" s="23">
        <f t="shared" si="23"/>
        <v>0</v>
      </c>
      <c r="W62" s="23">
        <f t="shared" si="23"/>
        <v>0</v>
      </c>
      <c r="X62" s="23">
        <f t="shared" si="23"/>
        <v>0</v>
      </c>
      <c r="Y62" s="23">
        <f t="shared" si="23"/>
        <v>0</v>
      </c>
      <c r="Z62" s="23">
        <f t="shared" si="23"/>
        <v>0</v>
      </c>
      <c r="AA62" s="23">
        <f t="shared" si="23"/>
        <v>0</v>
      </c>
      <c r="AB62" s="23">
        <f t="shared" si="23"/>
        <v>0</v>
      </c>
      <c r="AC62" s="23">
        <f t="shared" si="23"/>
        <v>0</v>
      </c>
      <c r="AD62" s="23">
        <f t="shared" si="23"/>
        <v>0</v>
      </c>
      <c r="AE62" s="23">
        <f t="shared" si="23"/>
        <v>0</v>
      </c>
      <c r="AF62" s="23">
        <f t="shared" si="23"/>
        <v>0</v>
      </c>
      <c r="AG62" s="23">
        <f t="shared" si="23"/>
        <v>0</v>
      </c>
      <c r="AH62" s="23">
        <f t="shared" si="23"/>
        <v>0</v>
      </c>
      <c r="AI62" s="23">
        <f t="shared" si="23"/>
        <v>0</v>
      </c>
      <c r="AJ62" s="23">
        <f t="shared" si="23"/>
        <v>0</v>
      </c>
      <c r="AK62" s="23">
        <f t="shared" ref="AK62:BH62" si="24">AK43</f>
        <v>0</v>
      </c>
      <c r="AL62" s="23">
        <f t="shared" si="24"/>
        <v>0</v>
      </c>
      <c r="AM62" s="23">
        <f t="shared" si="24"/>
        <v>0</v>
      </c>
      <c r="AN62" s="23">
        <f t="shared" si="24"/>
        <v>0</v>
      </c>
      <c r="AO62" s="23">
        <f t="shared" si="24"/>
        <v>0</v>
      </c>
      <c r="AP62" s="23">
        <f t="shared" si="24"/>
        <v>0</v>
      </c>
      <c r="AQ62" s="23">
        <f t="shared" si="24"/>
        <v>0</v>
      </c>
      <c r="AR62" s="23">
        <f t="shared" si="24"/>
        <v>0</v>
      </c>
      <c r="AS62" s="23">
        <f t="shared" si="24"/>
        <v>0</v>
      </c>
      <c r="AT62" s="23">
        <f t="shared" si="24"/>
        <v>0</v>
      </c>
      <c r="AU62" s="23">
        <f t="shared" si="24"/>
        <v>0</v>
      </c>
      <c r="AV62" s="23">
        <f t="shared" si="24"/>
        <v>0</v>
      </c>
      <c r="AW62" s="23">
        <f t="shared" si="24"/>
        <v>0</v>
      </c>
      <c r="AX62" s="23">
        <f t="shared" si="24"/>
        <v>0</v>
      </c>
      <c r="AY62" s="23">
        <f t="shared" si="24"/>
        <v>0</v>
      </c>
      <c r="AZ62" s="23">
        <f t="shared" si="24"/>
        <v>0</v>
      </c>
      <c r="BA62" s="23">
        <f t="shared" si="24"/>
        <v>0</v>
      </c>
      <c r="BB62" s="23">
        <f t="shared" si="24"/>
        <v>0</v>
      </c>
      <c r="BC62" s="23">
        <f t="shared" si="24"/>
        <v>0</v>
      </c>
      <c r="BD62" s="23">
        <f t="shared" si="24"/>
        <v>0</v>
      </c>
      <c r="BE62" s="23">
        <f t="shared" si="24"/>
        <v>0</v>
      </c>
      <c r="BF62" s="23">
        <f t="shared" si="24"/>
        <v>0</v>
      </c>
      <c r="BG62" s="23">
        <f t="shared" si="24"/>
        <v>0</v>
      </c>
      <c r="BH62" s="23">
        <f t="shared" si="24"/>
        <v>0</v>
      </c>
    </row>
    <row r="63" spans="1:60" s="157" customFormat="1" ht="12.9" customHeight="1" x14ac:dyDescent="0.3">
      <c r="A63" s="156"/>
      <c r="B63" s="154"/>
      <c r="C63" s="174"/>
      <c r="D63" s="160"/>
      <c r="E63" s="156" t="s">
        <v>919</v>
      </c>
      <c r="F63" s="156"/>
      <c r="G63" s="156" t="s">
        <v>593</v>
      </c>
      <c r="H63" s="156"/>
      <c r="I63" s="156">
        <f xml:space="preserve"> SUM(K63:BH63)</f>
        <v>33</v>
      </c>
      <c r="J63" s="156"/>
      <c r="K63" s="156">
        <f t="shared" ref="K63:AP63" si="25" xml:space="preserve"> MIN( 1, K61 + K62)</f>
        <v>0</v>
      </c>
      <c r="L63" s="156">
        <f t="shared" si="25"/>
        <v>0</v>
      </c>
      <c r="M63" s="156">
        <f t="shared" si="25"/>
        <v>0</v>
      </c>
      <c r="N63" s="156">
        <f t="shared" si="25"/>
        <v>0</v>
      </c>
      <c r="O63" s="156">
        <f t="shared" si="25"/>
        <v>0</v>
      </c>
      <c r="P63" s="156">
        <f t="shared" si="25"/>
        <v>0</v>
      </c>
      <c r="Q63" s="156">
        <f t="shared" si="25"/>
        <v>1</v>
      </c>
      <c r="R63" s="156">
        <f t="shared" si="25"/>
        <v>1</v>
      </c>
      <c r="S63" s="156">
        <f t="shared" si="25"/>
        <v>1</v>
      </c>
      <c r="T63" s="156">
        <f t="shared" si="25"/>
        <v>1</v>
      </c>
      <c r="U63" s="156">
        <f t="shared" si="25"/>
        <v>1</v>
      </c>
      <c r="V63" s="156">
        <f t="shared" si="25"/>
        <v>1</v>
      </c>
      <c r="W63" s="156">
        <f t="shared" si="25"/>
        <v>1</v>
      </c>
      <c r="X63" s="156">
        <f t="shared" si="25"/>
        <v>1</v>
      </c>
      <c r="Y63" s="156">
        <f t="shared" si="25"/>
        <v>1</v>
      </c>
      <c r="Z63" s="156">
        <f t="shared" si="25"/>
        <v>1</v>
      </c>
      <c r="AA63" s="156">
        <f t="shared" si="25"/>
        <v>1</v>
      </c>
      <c r="AB63" s="156">
        <f t="shared" si="25"/>
        <v>1</v>
      </c>
      <c r="AC63" s="156">
        <f t="shared" si="25"/>
        <v>1</v>
      </c>
      <c r="AD63" s="156">
        <f t="shared" si="25"/>
        <v>1</v>
      </c>
      <c r="AE63" s="156">
        <f t="shared" si="25"/>
        <v>1</v>
      </c>
      <c r="AF63" s="156">
        <f t="shared" si="25"/>
        <v>1</v>
      </c>
      <c r="AG63" s="156">
        <f t="shared" si="25"/>
        <v>1</v>
      </c>
      <c r="AH63" s="156">
        <f t="shared" si="25"/>
        <v>1</v>
      </c>
      <c r="AI63" s="156">
        <f t="shared" si="25"/>
        <v>1</v>
      </c>
      <c r="AJ63" s="156">
        <f t="shared" si="25"/>
        <v>1</v>
      </c>
      <c r="AK63" s="156">
        <f t="shared" si="25"/>
        <v>1</v>
      </c>
      <c r="AL63" s="156">
        <f t="shared" si="25"/>
        <v>1</v>
      </c>
      <c r="AM63" s="156">
        <f t="shared" si="25"/>
        <v>1</v>
      </c>
      <c r="AN63" s="156">
        <f t="shared" si="25"/>
        <v>1</v>
      </c>
      <c r="AO63" s="156">
        <f t="shared" si="25"/>
        <v>1</v>
      </c>
      <c r="AP63" s="156">
        <f t="shared" si="25"/>
        <v>1</v>
      </c>
      <c r="AQ63" s="156">
        <f t="shared" ref="AQ63:BH63" si="26" xml:space="preserve"> MIN( 1, AQ61 + AQ62)</f>
        <v>1</v>
      </c>
      <c r="AR63" s="156">
        <f t="shared" si="26"/>
        <v>1</v>
      </c>
      <c r="AS63" s="156">
        <f t="shared" si="26"/>
        <v>1</v>
      </c>
      <c r="AT63" s="156">
        <f t="shared" si="26"/>
        <v>1</v>
      </c>
      <c r="AU63" s="156">
        <f t="shared" si="26"/>
        <v>1</v>
      </c>
      <c r="AV63" s="156">
        <f t="shared" si="26"/>
        <v>1</v>
      </c>
      <c r="AW63" s="156">
        <f t="shared" si="26"/>
        <v>1</v>
      </c>
      <c r="AX63" s="156">
        <f t="shared" si="26"/>
        <v>0</v>
      </c>
      <c r="AY63" s="156">
        <f t="shared" si="26"/>
        <v>0</v>
      </c>
      <c r="AZ63" s="156">
        <f t="shared" si="26"/>
        <v>0</v>
      </c>
      <c r="BA63" s="156">
        <f t="shared" si="26"/>
        <v>0</v>
      </c>
      <c r="BB63" s="156">
        <f t="shared" si="26"/>
        <v>0</v>
      </c>
      <c r="BC63" s="156">
        <f t="shared" si="26"/>
        <v>0</v>
      </c>
      <c r="BD63" s="156">
        <f t="shared" si="26"/>
        <v>0</v>
      </c>
      <c r="BE63" s="156">
        <f t="shared" si="26"/>
        <v>0</v>
      </c>
      <c r="BF63" s="156">
        <f t="shared" si="26"/>
        <v>0</v>
      </c>
      <c r="BG63" s="156">
        <f t="shared" si="26"/>
        <v>0</v>
      </c>
      <c r="BH63" s="156">
        <f t="shared" si="26"/>
        <v>0</v>
      </c>
    </row>
    <row r="64" spans="1:60" s="157" customFormat="1" ht="12.9" customHeight="1" x14ac:dyDescent="0.3">
      <c r="A64" s="156"/>
      <c r="B64" s="154"/>
      <c r="C64" s="174"/>
      <c r="D64" s="160"/>
      <c r="E64" s="156" t="str">
        <f xml:space="preserve"> "Total " &amp; E63</f>
        <v>Total Development and Production period</v>
      </c>
      <c r="F64" s="156">
        <f xml:space="preserve"> SUM(K63:BH63)</f>
        <v>33</v>
      </c>
      <c r="G64" s="156" t="s">
        <v>221</v>
      </c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  <c r="AV64" s="156"/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</row>
    <row r="65" spans="1:60" s="137" customFormat="1" ht="12.9" customHeight="1" x14ac:dyDescent="0.3">
      <c r="A65" s="52"/>
      <c r="B65" s="52"/>
      <c r="C65" s="172"/>
      <c r="D65" s="153"/>
      <c r="E65" s="23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</row>
    <row r="66" spans="1:60" s="137" customFormat="1" ht="12.9" customHeight="1" x14ac:dyDescent="0.3">
      <c r="A66" s="52"/>
      <c r="B66" s="52" t="s">
        <v>920</v>
      </c>
      <c r="C66" s="172"/>
      <c r="D66" s="15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1:60" s="55" customFormat="1" ht="12.9" customHeight="1" x14ac:dyDescent="0.3">
      <c r="A67" s="114"/>
      <c r="B67" s="114"/>
      <c r="C67" s="171"/>
      <c r="D67" s="282"/>
      <c r="E67" s="95" t="str">
        <f>Stage1!E$272</f>
        <v>Decommissioning period flag</v>
      </c>
      <c r="F67" s="95">
        <f>Stage1!F$272</f>
        <v>0</v>
      </c>
      <c r="G67" s="95" t="str">
        <f>Stage1!G$272</f>
        <v>flag</v>
      </c>
      <c r="H67" s="95">
        <f>Stage1!H$272</f>
        <v>0</v>
      </c>
      <c r="I67" s="95">
        <f>Stage1!I$272</f>
        <v>1</v>
      </c>
      <c r="J67" s="95">
        <f>Stage1!J$272</f>
        <v>0</v>
      </c>
      <c r="K67" s="95">
        <f>Stage1!K$272</f>
        <v>0</v>
      </c>
      <c r="L67" s="95">
        <f>Stage1!L$272</f>
        <v>0</v>
      </c>
      <c r="M67" s="95">
        <f>Stage1!M$272</f>
        <v>0</v>
      </c>
      <c r="N67" s="95">
        <f>Stage1!N$272</f>
        <v>0</v>
      </c>
      <c r="O67" s="95">
        <f>Stage1!O$272</f>
        <v>0</v>
      </c>
      <c r="P67" s="95">
        <f>Stage1!P$272</f>
        <v>0</v>
      </c>
      <c r="Q67" s="95">
        <f>Stage1!Q$272</f>
        <v>0</v>
      </c>
      <c r="R67" s="95">
        <f>Stage1!R$272</f>
        <v>0</v>
      </c>
      <c r="S67" s="95">
        <f>Stage1!S$272</f>
        <v>0</v>
      </c>
      <c r="T67" s="95">
        <f>Stage1!T$272</f>
        <v>0</v>
      </c>
      <c r="U67" s="95">
        <f>Stage1!U$272</f>
        <v>0</v>
      </c>
      <c r="V67" s="95">
        <f>Stage1!V$272</f>
        <v>0</v>
      </c>
      <c r="W67" s="95">
        <f>Stage1!W$272</f>
        <v>0</v>
      </c>
      <c r="X67" s="95">
        <f>Stage1!X$272</f>
        <v>0</v>
      </c>
      <c r="Y67" s="95">
        <f>Stage1!Y$272</f>
        <v>0</v>
      </c>
      <c r="Z67" s="95">
        <f>Stage1!Z$272</f>
        <v>0</v>
      </c>
      <c r="AA67" s="95">
        <f>Stage1!AA$272</f>
        <v>0</v>
      </c>
      <c r="AB67" s="95">
        <f>Stage1!AB$272</f>
        <v>0</v>
      </c>
      <c r="AC67" s="95">
        <f>Stage1!AC$272</f>
        <v>0</v>
      </c>
      <c r="AD67" s="95">
        <f>Stage1!AD$272</f>
        <v>0</v>
      </c>
      <c r="AE67" s="95">
        <f>Stage1!AE$272</f>
        <v>0</v>
      </c>
      <c r="AF67" s="95">
        <f>Stage1!AF$272</f>
        <v>0</v>
      </c>
      <c r="AG67" s="95">
        <f>Stage1!AG$272</f>
        <v>0</v>
      </c>
      <c r="AH67" s="95">
        <f>Stage1!AH$272</f>
        <v>0</v>
      </c>
      <c r="AI67" s="95">
        <f>Stage1!AI$272</f>
        <v>0</v>
      </c>
      <c r="AJ67" s="95">
        <f>Stage1!AJ$272</f>
        <v>0</v>
      </c>
      <c r="AK67" s="95">
        <f>Stage1!AK$272</f>
        <v>0</v>
      </c>
      <c r="AL67" s="95">
        <f>Stage1!AL$272</f>
        <v>0</v>
      </c>
      <c r="AM67" s="95">
        <f>Stage1!AM$272</f>
        <v>0</v>
      </c>
      <c r="AN67" s="95">
        <f>Stage1!AN$272</f>
        <v>0</v>
      </c>
      <c r="AO67" s="95">
        <f>Stage1!AO$272</f>
        <v>0</v>
      </c>
      <c r="AP67" s="95">
        <f>Stage1!AP$272</f>
        <v>0</v>
      </c>
      <c r="AQ67" s="95">
        <f>Stage1!AQ$272</f>
        <v>0</v>
      </c>
      <c r="AR67" s="95">
        <f>Stage1!AR$272</f>
        <v>0</v>
      </c>
      <c r="AS67" s="95">
        <f>Stage1!AS$272</f>
        <v>0</v>
      </c>
      <c r="AT67" s="95">
        <f>Stage1!AT$272</f>
        <v>0</v>
      </c>
      <c r="AU67" s="95">
        <f>Stage1!AU$272</f>
        <v>0</v>
      </c>
      <c r="AV67" s="95">
        <f>Stage1!AV$272</f>
        <v>0</v>
      </c>
      <c r="AW67" s="95">
        <f>Stage1!AW$272</f>
        <v>0</v>
      </c>
      <c r="AX67" s="95">
        <f>Stage1!AX$272</f>
        <v>1</v>
      </c>
      <c r="AY67" s="95">
        <f>Stage1!AY$272</f>
        <v>0</v>
      </c>
      <c r="AZ67" s="95">
        <f>Stage1!AZ$272</f>
        <v>0</v>
      </c>
      <c r="BA67" s="95">
        <f>Stage1!BA$272</f>
        <v>0</v>
      </c>
      <c r="BB67" s="95">
        <f>Stage1!BB$272</f>
        <v>0</v>
      </c>
      <c r="BC67" s="95">
        <f>Stage1!BC$272</f>
        <v>0</v>
      </c>
      <c r="BD67" s="95">
        <f>Stage1!BD$272</f>
        <v>0</v>
      </c>
      <c r="BE67" s="95">
        <f>Stage1!BE$272</f>
        <v>0</v>
      </c>
      <c r="BF67" s="95">
        <f>Stage1!BF$272</f>
        <v>0</v>
      </c>
      <c r="BG67" s="95">
        <f>Stage1!BG$272</f>
        <v>0</v>
      </c>
      <c r="BH67" s="95">
        <f>Stage1!BH$272</f>
        <v>0</v>
      </c>
    </row>
    <row r="68" spans="1:60" s="137" customFormat="1" ht="12.9" customHeight="1" x14ac:dyDescent="0.3">
      <c r="A68" s="4"/>
      <c r="B68" s="4"/>
      <c r="C68" s="162"/>
      <c r="D68" s="115"/>
      <c r="E68" s="113"/>
      <c r="F68" s="113"/>
      <c r="G68" s="113"/>
      <c r="H68" s="116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</row>
    <row r="69" spans="1:60" s="16" customFormat="1" ht="12.9" customHeight="1" x14ac:dyDescent="0.3">
      <c r="A69" s="4"/>
      <c r="B69" s="4"/>
      <c r="C69" s="164"/>
      <c r="D69" s="5"/>
      <c r="E69" s="293" t="str">
        <f t="shared" ref="E69:AJ69" si="27" xml:space="preserve"> E$14</f>
        <v>Calendar year</v>
      </c>
      <c r="F69" s="293">
        <f t="shared" si="27"/>
        <v>0</v>
      </c>
      <c r="G69" s="293" t="str">
        <f t="shared" si="27"/>
        <v>year</v>
      </c>
      <c r="H69" s="293">
        <f t="shared" si="27"/>
        <v>0</v>
      </c>
      <c r="I69" s="293">
        <f t="shared" si="27"/>
        <v>0</v>
      </c>
      <c r="J69" s="293">
        <f t="shared" si="27"/>
        <v>0</v>
      </c>
      <c r="K69" s="293">
        <f t="shared" si="27"/>
        <v>2017</v>
      </c>
      <c r="L69" s="293">
        <f t="shared" si="27"/>
        <v>2018</v>
      </c>
      <c r="M69" s="293">
        <f t="shared" si="27"/>
        <v>2019</v>
      </c>
      <c r="N69" s="293">
        <f t="shared" si="27"/>
        <v>2020</v>
      </c>
      <c r="O69" s="293">
        <f t="shared" si="27"/>
        <v>2021</v>
      </c>
      <c r="P69" s="293">
        <f t="shared" si="27"/>
        <v>2022</v>
      </c>
      <c r="Q69" s="293">
        <f t="shared" si="27"/>
        <v>2023</v>
      </c>
      <c r="R69" s="293">
        <f t="shared" si="27"/>
        <v>2024</v>
      </c>
      <c r="S69" s="293">
        <f t="shared" si="27"/>
        <v>2025</v>
      </c>
      <c r="T69" s="293">
        <f t="shared" si="27"/>
        <v>2026</v>
      </c>
      <c r="U69" s="293">
        <f t="shared" si="27"/>
        <v>2027</v>
      </c>
      <c r="V69" s="293">
        <f t="shared" si="27"/>
        <v>2028</v>
      </c>
      <c r="W69" s="293">
        <f t="shared" si="27"/>
        <v>2029</v>
      </c>
      <c r="X69" s="293">
        <f t="shared" si="27"/>
        <v>2030</v>
      </c>
      <c r="Y69" s="293">
        <f t="shared" si="27"/>
        <v>2031</v>
      </c>
      <c r="Z69" s="293">
        <f t="shared" si="27"/>
        <v>2032</v>
      </c>
      <c r="AA69" s="293">
        <f t="shared" si="27"/>
        <v>2033</v>
      </c>
      <c r="AB69" s="293">
        <f t="shared" si="27"/>
        <v>2034</v>
      </c>
      <c r="AC69" s="293">
        <f t="shared" si="27"/>
        <v>2035</v>
      </c>
      <c r="AD69" s="293">
        <f t="shared" si="27"/>
        <v>2036</v>
      </c>
      <c r="AE69" s="293">
        <f t="shared" si="27"/>
        <v>2037</v>
      </c>
      <c r="AF69" s="293">
        <f t="shared" si="27"/>
        <v>2038</v>
      </c>
      <c r="AG69" s="293">
        <f t="shared" si="27"/>
        <v>2039</v>
      </c>
      <c r="AH69" s="293">
        <f t="shared" si="27"/>
        <v>2040</v>
      </c>
      <c r="AI69" s="293">
        <f t="shared" si="27"/>
        <v>2041</v>
      </c>
      <c r="AJ69" s="293">
        <f t="shared" si="27"/>
        <v>2042</v>
      </c>
      <c r="AK69" s="293">
        <f t="shared" ref="AK69:BH69" si="28" xml:space="preserve"> AK$14</f>
        <v>2043</v>
      </c>
      <c r="AL69" s="293">
        <f t="shared" si="28"/>
        <v>2044</v>
      </c>
      <c r="AM69" s="293">
        <f t="shared" si="28"/>
        <v>2045</v>
      </c>
      <c r="AN69" s="293">
        <f t="shared" si="28"/>
        <v>2046</v>
      </c>
      <c r="AO69" s="293">
        <f t="shared" si="28"/>
        <v>2047</v>
      </c>
      <c r="AP69" s="293">
        <f t="shared" si="28"/>
        <v>2048</v>
      </c>
      <c r="AQ69" s="293">
        <f t="shared" si="28"/>
        <v>2049</v>
      </c>
      <c r="AR69" s="293">
        <f t="shared" si="28"/>
        <v>2050</v>
      </c>
      <c r="AS69" s="293">
        <f t="shared" si="28"/>
        <v>2051</v>
      </c>
      <c r="AT69" s="293">
        <f t="shared" si="28"/>
        <v>2052</v>
      </c>
      <c r="AU69" s="293">
        <f t="shared" si="28"/>
        <v>2053</v>
      </c>
      <c r="AV69" s="293">
        <f t="shared" si="28"/>
        <v>2054</v>
      </c>
      <c r="AW69" s="293">
        <f t="shared" si="28"/>
        <v>2055</v>
      </c>
      <c r="AX69" s="293">
        <f t="shared" si="28"/>
        <v>2056</v>
      </c>
      <c r="AY69" s="293">
        <f t="shared" si="28"/>
        <v>2057</v>
      </c>
      <c r="AZ69" s="293">
        <f t="shared" si="28"/>
        <v>2058</v>
      </c>
      <c r="BA69" s="293">
        <f t="shared" si="28"/>
        <v>2059</v>
      </c>
      <c r="BB69" s="293">
        <f t="shared" si="28"/>
        <v>2060</v>
      </c>
      <c r="BC69" s="293">
        <f t="shared" si="28"/>
        <v>2061</v>
      </c>
      <c r="BD69" s="293">
        <f t="shared" si="28"/>
        <v>2062</v>
      </c>
      <c r="BE69" s="293">
        <f t="shared" si="28"/>
        <v>2063</v>
      </c>
      <c r="BF69" s="293">
        <f t="shared" si="28"/>
        <v>2064</v>
      </c>
      <c r="BG69" s="293">
        <f t="shared" si="28"/>
        <v>2065</v>
      </c>
      <c r="BH69" s="293">
        <f t="shared" si="28"/>
        <v>2066</v>
      </c>
    </row>
    <row r="70" spans="1:60" s="16" customFormat="1" ht="12.9" customHeight="1" x14ac:dyDescent="0.3">
      <c r="A70" s="4"/>
      <c r="B70" s="4"/>
      <c r="C70" s="164"/>
      <c r="D70" s="5"/>
      <c r="E70" s="293" t="str">
        <f t="shared" ref="E70:G70" si="29" xml:space="preserve"> E$55</f>
        <v>Last Production Year - Contract</v>
      </c>
      <c r="F70" s="293">
        <f t="shared" si="29"/>
        <v>2056</v>
      </c>
      <c r="G70" s="293" t="str">
        <f t="shared" si="29"/>
        <v>year #</v>
      </c>
      <c r="H70" s="294"/>
      <c r="I70" s="294"/>
      <c r="J70" s="294"/>
      <c r="K70" s="294"/>
      <c r="L70" s="294"/>
      <c r="M70" s="294"/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  <c r="Z70" s="294"/>
      <c r="AA70" s="294"/>
      <c r="AB70" s="294"/>
      <c r="AC70" s="294"/>
      <c r="AD70" s="294"/>
      <c r="AE70" s="294"/>
      <c r="AF70" s="294"/>
      <c r="AG70" s="294"/>
      <c r="AH70" s="294"/>
      <c r="AI70" s="294"/>
      <c r="AJ70" s="294"/>
      <c r="AK70" s="294"/>
      <c r="AL70" s="294"/>
      <c r="AM70" s="294"/>
      <c r="AN70" s="294"/>
      <c r="AO70" s="294"/>
      <c r="AP70" s="294"/>
      <c r="AQ70" s="294"/>
      <c r="AR70" s="294"/>
      <c r="AS70" s="294"/>
      <c r="AT70" s="294"/>
      <c r="AU70" s="294"/>
      <c r="AV70" s="294"/>
      <c r="AW70" s="294"/>
      <c r="AX70" s="294"/>
      <c r="AY70" s="294"/>
      <c r="AZ70" s="294"/>
      <c r="BA70" s="294"/>
      <c r="BB70" s="294"/>
      <c r="BC70" s="294"/>
      <c r="BD70" s="294"/>
      <c r="BE70" s="294"/>
      <c r="BF70" s="294"/>
      <c r="BG70" s="294"/>
      <c r="BH70" s="294"/>
    </row>
    <row r="71" spans="1:60" s="157" customFormat="1" ht="12.9" customHeight="1" x14ac:dyDescent="0.3">
      <c r="A71" s="97"/>
      <c r="B71" s="97"/>
      <c r="C71" s="177"/>
      <c r="D71" s="36"/>
      <c r="E71" s="36" t="s">
        <v>921</v>
      </c>
      <c r="F71" s="36"/>
      <c r="G71" s="36" t="s">
        <v>593</v>
      </c>
      <c r="H71" s="36"/>
      <c r="I71" s="36">
        <f xml:space="preserve"> SUM(K71:BH71)</f>
        <v>1</v>
      </c>
      <c r="J71" s="36"/>
      <c r="K71" s="36">
        <f t="shared" ref="K71:AP71" si="30">IF(K69=$F$70,1,0)</f>
        <v>0</v>
      </c>
      <c r="L71" s="36">
        <f t="shared" si="30"/>
        <v>0</v>
      </c>
      <c r="M71" s="36">
        <f t="shared" si="30"/>
        <v>0</v>
      </c>
      <c r="N71" s="36">
        <f t="shared" si="30"/>
        <v>0</v>
      </c>
      <c r="O71" s="36">
        <f t="shared" si="30"/>
        <v>0</v>
      </c>
      <c r="P71" s="36">
        <f t="shared" si="30"/>
        <v>0</v>
      </c>
      <c r="Q71" s="36">
        <f t="shared" si="30"/>
        <v>0</v>
      </c>
      <c r="R71" s="36">
        <f t="shared" si="30"/>
        <v>0</v>
      </c>
      <c r="S71" s="36">
        <f t="shared" si="30"/>
        <v>0</v>
      </c>
      <c r="T71" s="36">
        <f t="shared" si="30"/>
        <v>0</v>
      </c>
      <c r="U71" s="36">
        <f t="shared" si="30"/>
        <v>0</v>
      </c>
      <c r="V71" s="36">
        <f t="shared" si="30"/>
        <v>0</v>
      </c>
      <c r="W71" s="36">
        <f t="shared" si="30"/>
        <v>0</v>
      </c>
      <c r="X71" s="36">
        <f t="shared" si="30"/>
        <v>0</v>
      </c>
      <c r="Y71" s="36">
        <f t="shared" si="30"/>
        <v>0</v>
      </c>
      <c r="Z71" s="36">
        <f t="shared" si="30"/>
        <v>0</v>
      </c>
      <c r="AA71" s="36">
        <f t="shared" si="30"/>
        <v>0</v>
      </c>
      <c r="AB71" s="36">
        <f t="shared" si="30"/>
        <v>0</v>
      </c>
      <c r="AC71" s="36">
        <f t="shared" si="30"/>
        <v>0</v>
      </c>
      <c r="AD71" s="36">
        <f t="shared" si="30"/>
        <v>0</v>
      </c>
      <c r="AE71" s="36">
        <f t="shared" si="30"/>
        <v>0</v>
      </c>
      <c r="AF71" s="36">
        <f t="shared" si="30"/>
        <v>0</v>
      </c>
      <c r="AG71" s="36">
        <f t="shared" si="30"/>
        <v>0</v>
      </c>
      <c r="AH71" s="36">
        <f t="shared" si="30"/>
        <v>0</v>
      </c>
      <c r="AI71" s="36">
        <f t="shared" si="30"/>
        <v>0</v>
      </c>
      <c r="AJ71" s="36">
        <f t="shared" si="30"/>
        <v>0</v>
      </c>
      <c r="AK71" s="36">
        <f t="shared" si="30"/>
        <v>0</v>
      </c>
      <c r="AL71" s="36">
        <f t="shared" si="30"/>
        <v>0</v>
      </c>
      <c r="AM71" s="36">
        <f t="shared" si="30"/>
        <v>0</v>
      </c>
      <c r="AN71" s="36">
        <f t="shared" si="30"/>
        <v>0</v>
      </c>
      <c r="AO71" s="36">
        <f t="shared" si="30"/>
        <v>0</v>
      </c>
      <c r="AP71" s="36">
        <f t="shared" si="30"/>
        <v>0</v>
      </c>
      <c r="AQ71" s="36">
        <f t="shared" ref="AQ71:BH71" si="31">IF(AQ69=$F$70,1,0)</f>
        <v>0</v>
      </c>
      <c r="AR71" s="36">
        <f t="shared" si="31"/>
        <v>0</v>
      </c>
      <c r="AS71" s="36">
        <f t="shared" si="31"/>
        <v>0</v>
      </c>
      <c r="AT71" s="36">
        <f t="shared" si="31"/>
        <v>0</v>
      </c>
      <c r="AU71" s="36">
        <f t="shared" si="31"/>
        <v>0</v>
      </c>
      <c r="AV71" s="36">
        <f t="shared" si="31"/>
        <v>0</v>
      </c>
      <c r="AW71" s="36">
        <f t="shared" si="31"/>
        <v>0</v>
      </c>
      <c r="AX71" s="36">
        <f t="shared" si="31"/>
        <v>1</v>
      </c>
      <c r="AY71" s="36">
        <f t="shared" si="31"/>
        <v>0</v>
      </c>
      <c r="AZ71" s="36">
        <f t="shared" si="31"/>
        <v>0</v>
      </c>
      <c r="BA71" s="36">
        <f t="shared" si="31"/>
        <v>0</v>
      </c>
      <c r="BB71" s="36">
        <f t="shared" si="31"/>
        <v>0</v>
      </c>
      <c r="BC71" s="36">
        <f t="shared" si="31"/>
        <v>0</v>
      </c>
      <c r="BD71" s="36">
        <f t="shared" si="31"/>
        <v>0</v>
      </c>
      <c r="BE71" s="36">
        <f t="shared" si="31"/>
        <v>0</v>
      </c>
      <c r="BF71" s="36">
        <f t="shared" si="31"/>
        <v>0</v>
      </c>
      <c r="BG71" s="36">
        <f t="shared" si="31"/>
        <v>0</v>
      </c>
      <c r="BH71" s="36">
        <f t="shared" si="31"/>
        <v>0</v>
      </c>
    </row>
    <row r="72" spans="1:60" s="16" customFormat="1" ht="12.9" customHeight="1" x14ac:dyDescent="0.3">
      <c r="A72" s="4"/>
      <c r="B72" s="4"/>
      <c r="C72" s="162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</row>
    <row r="73" spans="1:60" s="137" customFormat="1" ht="12.9" customHeight="1" x14ac:dyDescent="0.3">
      <c r="A73" s="52"/>
      <c r="B73" s="52" t="s">
        <v>922</v>
      </c>
      <c r="C73" s="172"/>
      <c r="D73" s="15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1:60" s="137" customFormat="1" ht="12.9" customHeight="1" x14ac:dyDescent="0.3">
      <c r="A74" s="4"/>
      <c r="B74" s="4"/>
      <c r="C74" s="162"/>
      <c r="D74" s="115"/>
      <c r="E74" s="113" t="str">
        <f t="shared" ref="E74:AJ74" si="32" xml:space="preserve"> E$25</f>
        <v>Exploration Period Flag</v>
      </c>
      <c r="F74" s="113">
        <f t="shared" si="32"/>
        <v>0</v>
      </c>
      <c r="G74" s="113" t="str">
        <f t="shared" si="32"/>
        <v>flag</v>
      </c>
      <c r="H74" s="113">
        <f t="shared" si="32"/>
        <v>0</v>
      </c>
      <c r="I74" s="113">
        <f t="shared" si="32"/>
        <v>3</v>
      </c>
      <c r="J74" s="113">
        <f t="shared" si="32"/>
        <v>0</v>
      </c>
      <c r="K74" s="113">
        <f t="shared" si="32"/>
        <v>0</v>
      </c>
      <c r="L74" s="113">
        <f t="shared" si="32"/>
        <v>0</v>
      </c>
      <c r="M74" s="113">
        <f t="shared" si="32"/>
        <v>0</v>
      </c>
      <c r="N74" s="113">
        <f t="shared" si="32"/>
        <v>1</v>
      </c>
      <c r="O74" s="113">
        <f t="shared" si="32"/>
        <v>1</v>
      </c>
      <c r="P74" s="113">
        <f t="shared" si="32"/>
        <v>1</v>
      </c>
      <c r="Q74" s="113">
        <f t="shared" si="32"/>
        <v>0</v>
      </c>
      <c r="R74" s="113">
        <f t="shared" si="32"/>
        <v>0</v>
      </c>
      <c r="S74" s="113">
        <f t="shared" si="32"/>
        <v>0</v>
      </c>
      <c r="T74" s="113">
        <f t="shared" si="32"/>
        <v>0</v>
      </c>
      <c r="U74" s="113">
        <f t="shared" si="32"/>
        <v>0</v>
      </c>
      <c r="V74" s="113">
        <f t="shared" si="32"/>
        <v>0</v>
      </c>
      <c r="W74" s="113">
        <f t="shared" si="32"/>
        <v>0</v>
      </c>
      <c r="X74" s="113">
        <f t="shared" si="32"/>
        <v>0</v>
      </c>
      <c r="Y74" s="113">
        <f t="shared" si="32"/>
        <v>0</v>
      </c>
      <c r="Z74" s="113">
        <f t="shared" si="32"/>
        <v>0</v>
      </c>
      <c r="AA74" s="113">
        <f t="shared" si="32"/>
        <v>0</v>
      </c>
      <c r="AB74" s="113">
        <f t="shared" si="32"/>
        <v>0</v>
      </c>
      <c r="AC74" s="113">
        <f t="shared" si="32"/>
        <v>0</v>
      </c>
      <c r="AD74" s="113">
        <f t="shared" si="32"/>
        <v>0</v>
      </c>
      <c r="AE74" s="113">
        <f t="shared" si="32"/>
        <v>0</v>
      </c>
      <c r="AF74" s="113">
        <f t="shared" si="32"/>
        <v>0</v>
      </c>
      <c r="AG74" s="113">
        <f t="shared" si="32"/>
        <v>0</v>
      </c>
      <c r="AH74" s="113">
        <f t="shared" si="32"/>
        <v>0</v>
      </c>
      <c r="AI74" s="113">
        <f t="shared" si="32"/>
        <v>0</v>
      </c>
      <c r="AJ74" s="113">
        <f t="shared" si="32"/>
        <v>0</v>
      </c>
      <c r="AK74" s="113">
        <f t="shared" ref="AK74:BH74" si="33" xml:space="preserve"> AK$25</f>
        <v>0</v>
      </c>
      <c r="AL74" s="113">
        <f t="shared" si="33"/>
        <v>0</v>
      </c>
      <c r="AM74" s="113">
        <f t="shared" si="33"/>
        <v>0</v>
      </c>
      <c r="AN74" s="113">
        <f t="shared" si="33"/>
        <v>0</v>
      </c>
      <c r="AO74" s="113">
        <f t="shared" si="33"/>
        <v>0</v>
      </c>
      <c r="AP74" s="113">
        <f t="shared" si="33"/>
        <v>0</v>
      </c>
      <c r="AQ74" s="113">
        <f t="shared" si="33"/>
        <v>0</v>
      </c>
      <c r="AR74" s="113">
        <f t="shared" si="33"/>
        <v>0</v>
      </c>
      <c r="AS74" s="113">
        <f t="shared" si="33"/>
        <v>0</v>
      </c>
      <c r="AT74" s="113">
        <f t="shared" si="33"/>
        <v>0</v>
      </c>
      <c r="AU74" s="113">
        <f t="shared" si="33"/>
        <v>0</v>
      </c>
      <c r="AV74" s="113">
        <f t="shared" si="33"/>
        <v>0</v>
      </c>
      <c r="AW74" s="113">
        <f t="shared" si="33"/>
        <v>0</v>
      </c>
      <c r="AX74" s="113">
        <f t="shared" si="33"/>
        <v>0</v>
      </c>
      <c r="AY74" s="113">
        <f t="shared" si="33"/>
        <v>0</v>
      </c>
      <c r="AZ74" s="113">
        <f t="shared" si="33"/>
        <v>0</v>
      </c>
      <c r="BA74" s="113">
        <f t="shared" si="33"/>
        <v>0</v>
      </c>
      <c r="BB74" s="113">
        <f t="shared" si="33"/>
        <v>0</v>
      </c>
      <c r="BC74" s="113">
        <f t="shared" si="33"/>
        <v>0</v>
      </c>
      <c r="BD74" s="113">
        <f t="shared" si="33"/>
        <v>0</v>
      </c>
      <c r="BE74" s="113">
        <f t="shared" si="33"/>
        <v>0</v>
      </c>
      <c r="BF74" s="113">
        <f t="shared" si="33"/>
        <v>0</v>
      </c>
      <c r="BG74" s="113">
        <f t="shared" si="33"/>
        <v>0</v>
      </c>
      <c r="BH74" s="113">
        <f t="shared" si="33"/>
        <v>0</v>
      </c>
    </row>
    <row r="75" spans="1:60" s="137" customFormat="1" ht="12.9" customHeight="1" x14ac:dyDescent="0.3">
      <c r="A75" s="4"/>
      <c r="B75" s="4"/>
      <c r="C75" s="162"/>
      <c r="D75" s="115"/>
      <c r="E75" s="113" t="str">
        <f t="shared" ref="E75:AJ75" si="34" xml:space="preserve"> E$63</f>
        <v>Development and Production period</v>
      </c>
      <c r="F75" s="113">
        <f t="shared" si="34"/>
        <v>0</v>
      </c>
      <c r="G75" s="113" t="str">
        <f t="shared" si="34"/>
        <v>flag</v>
      </c>
      <c r="H75" s="113">
        <f t="shared" si="34"/>
        <v>0</v>
      </c>
      <c r="I75" s="113">
        <f t="shared" si="34"/>
        <v>33</v>
      </c>
      <c r="J75" s="113">
        <f t="shared" si="34"/>
        <v>0</v>
      </c>
      <c r="K75" s="113">
        <f t="shared" si="34"/>
        <v>0</v>
      </c>
      <c r="L75" s="113">
        <f t="shared" si="34"/>
        <v>0</v>
      </c>
      <c r="M75" s="113">
        <f t="shared" si="34"/>
        <v>0</v>
      </c>
      <c r="N75" s="113">
        <f t="shared" si="34"/>
        <v>0</v>
      </c>
      <c r="O75" s="113">
        <f t="shared" si="34"/>
        <v>0</v>
      </c>
      <c r="P75" s="113">
        <f t="shared" si="34"/>
        <v>0</v>
      </c>
      <c r="Q75" s="113">
        <f t="shared" si="34"/>
        <v>1</v>
      </c>
      <c r="R75" s="113">
        <f t="shared" si="34"/>
        <v>1</v>
      </c>
      <c r="S75" s="113">
        <f t="shared" si="34"/>
        <v>1</v>
      </c>
      <c r="T75" s="113">
        <f t="shared" si="34"/>
        <v>1</v>
      </c>
      <c r="U75" s="113">
        <f t="shared" si="34"/>
        <v>1</v>
      </c>
      <c r="V75" s="113">
        <f t="shared" si="34"/>
        <v>1</v>
      </c>
      <c r="W75" s="113">
        <f t="shared" si="34"/>
        <v>1</v>
      </c>
      <c r="X75" s="113">
        <f t="shared" si="34"/>
        <v>1</v>
      </c>
      <c r="Y75" s="113">
        <f t="shared" si="34"/>
        <v>1</v>
      </c>
      <c r="Z75" s="113">
        <f t="shared" si="34"/>
        <v>1</v>
      </c>
      <c r="AA75" s="113">
        <f t="shared" si="34"/>
        <v>1</v>
      </c>
      <c r="AB75" s="113">
        <f t="shared" si="34"/>
        <v>1</v>
      </c>
      <c r="AC75" s="113">
        <f t="shared" si="34"/>
        <v>1</v>
      </c>
      <c r="AD75" s="113">
        <f t="shared" si="34"/>
        <v>1</v>
      </c>
      <c r="AE75" s="113">
        <f t="shared" si="34"/>
        <v>1</v>
      </c>
      <c r="AF75" s="113">
        <f t="shared" si="34"/>
        <v>1</v>
      </c>
      <c r="AG75" s="113">
        <f t="shared" si="34"/>
        <v>1</v>
      </c>
      <c r="AH75" s="113">
        <f t="shared" si="34"/>
        <v>1</v>
      </c>
      <c r="AI75" s="113">
        <f t="shared" si="34"/>
        <v>1</v>
      </c>
      <c r="AJ75" s="113">
        <f t="shared" si="34"/>
        <v>1</v>
      </c>
      <c r="AK75" s="113">
        <f t="shared" ref="AK75:BH75" si="35" xml:space="preserve"> AK$63</f>
        <v>1</v>
      </c>
      <c r="AL75" s="113">
        <f t="shared" si="35"/>
        <v>1</v>
      </c>
      <c r="AM75" s="113">
        <f t="shared" si="35"/>
        <v>1</v>
      </c>
      <c r="AN75" s="113">
        <f t="shared" si="35"/>
        <v>1</v>
      </c>
      <c r="AO75" s="113">
        <f t="shared" si="35"/>
        <v>1</v>
      </c>
      <c r="AP75" s="113">
        <f t="shared" si="35"/>
        <v>1</v>
      </c>
      <c r="AQ75" s="113">
        <f t="shared" si="35"/>
        <v>1</v>
      </c>
      <c r="AR75" s="113">
        <f t="shared" si="35"/>
        <v>1</v>
      </c>
      <c r="AS75" s="113">
        <f t="shared" si="35"/>
        <v>1</v>
      </c>
      <c r="AT75" s="113">
        <f t="shared" si="35"/>
        <v>1</v>
      </c>
      <c r="AU75" s="113">
        <f t="shared" si="35"/>
        <v>1</v>
      </c>
      <c r="AV75" s="113">
        <f t="shared" si="35"/>
        <v>1</v>
      </c>
      <c r="AW75" s="113">
        <f t="shared" si="35"/>
        <v>1</v>
      </c>
      <c r="AX75" s="113">
        <f t="shared" si="35"/>
        <v>0</v>
      </c>
      <c r="AY75" s="113">
        <f t="shared" si="35"/>
        <v>0</v>
      </c>
      <c r="AZ75" s="113">
        <f t="shared" si="35"/>
        <v>0</v>
      </c>
      <c r="BA75" s="113">
        <f t="shared" si="35"/>
        <v>0</v>
      </c>
      <c r="BB75" s="113">
        <f t="shared" si="35"/>
        <v>0</v>
      </c>
      <c r="BC75" s="113">
        <f t="shared" si="35"/>
        <v>0</v>
      </c>
      <c r="BD75" s="113">
        <f t="shared" si="35"/>
        <v>0</v>
      </c>
      <c r="BE75" s="113">
        <f t="shared" si="35"/>
        <v>0</v>
      </c>
      <c r="BF75" s="113">
        <f t="shared" si="35"/>
        <v>0</v>
      </c>
      <c r="BG75" s="113">
        <f t="shared" si="35"/>
        <v>0</v>
      </c>
      <c r="BH75" s="113">
        <f t="shared" si="35"/>
        <v>0</v>
      </c>
    </row>
    <row r="76" spans="1:60" s="55" customFormat="1" ht="12.9" customHeight="1" x14ac:dyDescent="0.3">
      <c r="A76" s="114"/>
      <c r="B76" s="114"/>
      <c r="C76" s="171"/>
      <c r="D76" s="282"/>
      <c r="E76" s="5" t="str">
        <f t="shared" ref="E76:AJ76" si="36" xml:space="preserve"> E$71</f>
        <v>Decommissioning period flag</v>
      </c>
      <c r="F76" s="5">
        <f t="shared" si="36"/>
        <v>0</v>
      </c>
      <c r="G76" s="5" t="str">
        <f t="shared" si="36"/>
        <v>flag</v>
      </c>
      <c r="H76" s="5">
        <f t="shared" si="36"/>
        <v>0</v>
      </c>
      <c r="I76" s="5">
        <f t="shared" si="36"/>
        <v>1</v>
      </c>
      <c r="J76" s="5">
        <f t="shared" si="36"/>
        <v>0</v>
      </c>
      <c r="K76" s="5">
        <f t="shared" si="36"/>
        <v>0</v>
      </c>
      <c r="L76" s="5">
        <f t="shared" si="36"/>
        <v>0</v>
      </c>
      <c r="M76" s="5">
        <f t="shared" si="36"/>
        <v>0</v>
      </c>
      <c r="N76" s="5">
        <f t="shared" si="36"/>
        <v>0</v>
      </c>
      <c r="O76" s="5">
        <f t="shared" si="36"/>
        <v>0</v>
      </c>
      <c r="P76" s="5">
        <f t="shared" si="36"/>
        <v>0</v>
      </c>
      <c r="Q76" s="5">
        <f t="shared" si="36"/>
        <v>0</v>
      </c>
      <c r="R76" s="5">
        <f t="shared" si="36"/>
        <v>0</v>
      </c>
      <c r="S76" s="5">
        <f t="shared" si="36"/>
        <v>0</v>
      </c>
      <c r="T76" s="5">
        <f t="shared" si="36"/>
        <v>0</v>
      </c>
      <c r="U76" s="5">
        <f t="shared" si="36"/>
        <v>0</v>
      </c>
      <c r="V76" s="5">
        <f t="shared" si="36"/>
        <v>0</v>
      </c>
      <c r="W76" s="5">
        <f t="shared" si="36"/>
        <v>0</v>
      </c>
      <c r="X76" s="5">
        <f t="shared" si="36"/>
        <v>0</v>
      </c>
      <c r="Y76" s="5">
        <f t="shared" si="36"/>
        <v>0</v>
      </c>
      <c r="Z76" s="5">
        <f t="shared" si="36"/>
        <v>0</v>
      </c>
      <c r="AA76" s="5">
        <f t="shared" si="36"/>
        <v>0</v>
      </c>
      <c r="AB76" s="5">
        <f t="shared" si="36"/>
        <v>0</v>
      </c>
      <c r="AC76" s="5">
        <f t="shared" si="36"/>
        <v>0</v>
      </c>
      <c r="AD76" s="5">
        <f t="shared" si="36"/>
        <v>0</v>
      </c>
      <c r="AE76" s="5">
        <f t="shared" si="36"/>
        <v>0</v>
      </c>
      <c r="AF76" s="5">
        <f t="shared" si="36"/>
        <v>0</v>
      </c>
      <c r="AG76" s="5">
        <f t="shared" si="36"/>
        <v>0</v>
      </c>
      <c r="AH76" s="5">
        <f t="shared" si="36"/>
        <v>0</v>
      </c>
      <c r="AI76" s="5">
        <f t="shared" si="36"/>
        <v>0</v>
      </c>
      <c r="AJ76" s="5">
        <f t="shared" si="36"/>
        <v>0</v>
      </c>
      <c r="AK76" s="5">
        <f t="shared" ref="AK76:BH76" si="37" xml:space="preserve"> AK$71</f>
        <v>0</v>
      </c>
      <c r="AL76" s="5">
        <f t="shared" si="37"/>
        <v>0</v>
      </c>
      <c r="AM76" s="5">
        <f t="shared" si="37"/>
        <v>0</v>
      </c>
      <c r="AN76" s="5">
        <f t="shared" si="37"/>
        <v>0</v>
      </c>
      <c r="AO76" s="5">
        <f t="shared" si="37"/>
        <v>0</v>
      </c>
      <c r="AP76" s="5">
        <f t="shared" si="37"/>
        <v>0</v>
      </c>
      <c r="AQ76" s="5">
        <f t="shared" si="37"/>
        <v>0</v>
      </c>
      <c r="AR76" s="5">
        <f t="shared" si="37"/>
        <v>0</v>
      </c>
      <c r="AS76" s="5">
        <f t="shared" si="37"/>
        <v>0</v>
      </c>
      <c r="AT76" s="5">
        <f t="shared" si="37"/>
        <v>0</v>
      </c>
      <c r="AU76" s="5">
        <f t="shared" si="37"/>
        <v>0</v>
      </c>
      <c r="AV76" s="5">
        <f t="shared" si="37"/>
        <v>0</v>
      </c>
      <c r="AW76" s="5">
        <f t="shared" si="37"/>
        <v>0</v>
      </c>
      <c r="AX76" s="5">
        <f t="shared" si="37"/>
        <v>1</v>
      </c>
      <c r="AY76" s="5">
        <f t="shared" si="37"/>
        <v>0</v>
      </c>
      <c r="AZ76" s="5">
        <f t="shared" si="37"/>
        <v>0</v>
      </c>
      <c r="BA76" s="5">
        <f t="shared" si="37"/>
        <v>0</v>
      </c>
      <c r="BB76" s="5">
        <f t="shared" si="37"/>
        <v>0</v>
      </c>
      <c r="BC76" s="5">
        <f t="shared" si="37"/>
        <v>0</v>
      </c>
      <c r="BD76" s="5">
        <f t="shared" si="37"/>
        <v>0</v>
      </c>
      <c r="BE76" s="5">
        <f t="shared" si="37"/>
        <v>0</v>
      </c>
      <c r="BF76" s="5">
        <f t="shared" si="37"/>
        <v>0</v>
      </c>
      <c r="BG76" s="5">
        <f t="shared" si="37"/>
        <v>0</v>
      </c>
      <c r="BH76" s="5">
        <f t="shared" si="37"/>
        <v>0</v>
      </c>
    </row>
    <row r="77" spans="1:60" s="157" customFormat="1" ht="12.9" customHeight="1" x14ac:dyDescent="0.3">
      <c r="A77" s="97"/>
      <c r="B77" s="97"/>
      <c r="C77" s="177"/>
      <c r="D77" s="181"/>
      <c r="E77" s="36" t="s">
        <v>923</v>
      </c>
      <c r="F77" s="36"/>
      <c r="G77" s="36" t="s">
        <v>593</v>
      </c>
      <c r="H77" s="93"/>
      <c r="I77" s="36">
        <f xml:space="preserve"> SUM(K77:BH77)</f>
        <v>37</v>
      </c>
      <c r="J77" s="36"/>
      <c r="K77" s="36">
        <f t="shared" ref="K77:AP77" si="38" xml:space="preserve"> MIN( 1, SUM(K74:K76))</f>
        <v>0</v>
      </c>
      <c r="L77" s="36">
        <f t="shared" si="38"/>
        <v>0</v>
      </c>
      <c r="M77" s="36">
        <f t="shared" si="38"/>
        <v>0</v>
      </c>
      <c r="N77" s="36">
        <f t="shared" si="38"/>
        <v>1</v>
      </c>
      <c r="O77" s="36">
        <f t="shared" si="38"/>
        <v>1</v>
      </c>
      <c r="P77" s="36">
        <f t="shared" si="38"/>
        <v>1</v>
      </c>
      <c r="Q77" s="36">
        <f t="shared" si="38"/>
        <v>1</v>
      </c>
      <c r="R77" s="36">
        <f t="shared" si="38"/>
        <v>1</v>
      </c>
      <c r="S77" s="36">
        <f t="shared" si="38"/>
        <v>1</v>
      </c>
      <c r="T77" s="36">
        <f t="shared" si="38"/>
        <v>1</v>
      </c>
      <c r="U77" s="36">
        <f t="shared" si="38"/>
        <v>1</v>
      </c>
      <c r="V77" s="36">
        <f t="shared" si="38"/>
        <v>1</v>
      </c>
      <c r="W77" s="36">
        <f t="shared" si="38"/>
        <v>1</v>
      </c>
      <c r="X77" s="36">
        <f t="shared" si="38"/>
        <v>1</v>
      </c>
      <c r="Y77" s="36">
        <f t="shared" si="38"/>
        <v>1</v>
      </c>
      <c r="Z77" s="36">
        <f t="shared" si="38"/>
        <v>1</v>
      </c>
      <c r="AA77" s="36">
        <f t="shared" si="38"/>
        <v>1</v>
      </c>
      <c r="AB77" s="36">
        <f t="shared" si="38"/>
        <v>1</v>
      </c>
      <c r="AC77" s="36">
        <f t="shared" si="38"/>
        <v>1</v>
      </c>
      <c r="AD77" s="36">
        <f t="shared" si="38"/>
        <v>1</v>
      </c>
      <c r="AE77" s="36">
        <f t="shared" si="38"/>
        <v>1</v>
      </c>
      <c r="AF77" s="36">
        <f t="shared" si="38"/>
        <v>1</v>
      </c>
      <c r="AG77" s="36">
        <f t="shared" si="38"/>
        <v>1</v>
      </c>
      <c r="AH77" s="36">
        <f t="shared" si="38"/>
        <v>1</v>
      </c>
      <c r="AI77" s="36">
        <f t="shared" si="38"/>
        <v>1</v>
      </c>
      <c r="AJ77" s="36">
        <f t="shared" si="38"/>
        <v>1</v>
      </c>
      <c r="AK77" s="36">
        <f t="shared" si="38"/>
        <v>1</v>
      </c>
      <c r="AL77" s="36">
        <f t="shared" si="38"/>
        <v>1</v>
      </c>
      <c r="AM77" s="36">
        <f t="shared" si="38"/>
        <v>1</v>
      </c>
      <c r="AN77" s="36">
        <f t="shared" si="38"/>
        <v>1</v>
      </c>
      <c r="AO77" s="36">
        <f t="shared" si="38"/>
        <v>1</v>
      </c>
      <c r="AP77" s="36">
        <f t="shared" si="38"/>
        <v>1</v>
      </c>
      <c r="AQ77" s="36">
        <f t="shared" ref="AQ77:BH77" si="39" xml:space="preserve"> MIN( 1, SUM(AQ74:AQ76))</f>
        <v>1</v>
      </c>
      <c r="AR77" s="36">
        <f t="shared" si="39"/>
        <v>1</v>
      </c>
      <c r="AS77" s="36">
        <f t="shared" si="39"/>
        <v>1</v>
      </c>
      <c r="AT77" s="36">
        <f t="shared" si="39"/>
        <v>1</v>
      </c>
      <c r="AU77" s="36">
        <f t="shared" si="39"/>
        <v>1</v>
      </c>
      <c r="AV77" s="36">
        <f t="shared" si="39"/>
        <v>1</v>
      </c>
      <c r="AW77" s="36">
        <f t="shared" si="39"/>
        <v>1</v>
      </c>
      <c r="AX77" s="36">
        <f t="shared" si="39"/>
        <v>1</v>
      </c>
      <c r="AY77" s="36">
        <f t="shared" si="39"/>
        <v>0</v>
      </c>
      <c r="AZ77" s="36">
        <f t="shared" si="39"/>
        <v>0</v>
      </c>
      <c r="BA77" s="36">
        <f t="shared" si="39"/>
        <v>0</v>
      </c>
      <c r="BB77" s="36">
        <f t="shared" si="39"/>
        <v>0</v>
      </c>
      <c r="BC77" s="36">
        <f t="shared" si="39"/>
        <v>0</v>
      </c>
      <c r="BD77" s="36">
        <f t="shared" si="39"/>
        <v>0</v>
      </c>
      <c r="BE77" s="36">
        <f t="shared" si="39"/>
        <v>0</v>
      </c>
      <c r="BF77" s="36">
        <f t="shared" si="39"/>
        <v>0</v>
      </c>
      <c r="BG77" s="36">
        <f t="shared" si="39"/>
        <v>0</v>
      </c>
      <c r="BH77" s="36">
        <f t="shared" si="39"/>
        <v>0</v>
      </c>
    </row>
    <row r="78" spans="1:60" s="137" customFormat="1" ht="12.9" customHeight="1" x14ac:dyDescent="0.3">
      <c r="A78" s="52"/>
      <c r="B78" s="52"/>
      <c r="C78" s="172"/>
      <c r="D78" s="15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1:60" s="137" customFormat="1" ht="12.9" customHeight="1" x14ac:dyDescent="0.3">
      <c r="A79" s="52"/>
      <c r="B79" s="52" t="s">
        <v>924</v>
      </c>
      <c r="C79" s="172"/>
      <c r="D79" s="15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1:60" s="137" customFormat="1" ht="12.9" customHeight="1" x14ac:dyDescent="0.3">
      <c r="A80" s="52"/>
      <c r="B80" s="52"/>
      <c r="C80" s="172"/>
      <c r="D80" s="153"/>
      <c r="E80" s="23" t="str">
        <f xml:space="preserve"> E$43</f>
        <v>Development Period Flag</v>
      </c>
      <c r="F80" s="23">
        <f t="shared" ref="F80:BH80" si="40" xml:space="preserve"> F$43</f>
        <v>0</v>
      </c>
      <c r="G80" s="23" t="str">
        <f t="shared" si="40"/>
        <v>flag</v>
      </c>
      <c r="H80" s="23">
        <f t="shared" si="40"/>
        <v>0</v>
      </c>
      <c r="I80" s="23">
        <f t="shared" si="40"/>
        <v>4</v>
      </c>
      <c r="J80" s="23">
        <f t="shared" si="40"/>
        <v>0</v>
      </c>
      <c r="K80" s="23">
        <f t="shared" si="40"/>
        <v>0</v>
      </c>
      <c r="L80" s="23">
        <f t="shared" si="40"/>
        <v>0</v>
      </c>
      <c r="M80" s="23">
        <f t="shared" si="40"/>
        <v>0</v>
      </c>
      <c r="N80" s="23">
        <f t="shared" si="40"/>
        <v>0</v>
      </c>
      <c r="O80" s="23">
        <f t="shared" si="40"/>
        <v>0</v>
      </c>
      <c r="P80" s="23">
        <f t="shared" si="40"/>
        <v>0</v>
      </c>
      <c r="Q80" s="23">
        <f t="shared" si="40"/>
        <v>1</v>
      </c>
      <c r="R80" s="23">
        <f t="shared" si="40"/>
        <v>1</v>
      </c>
      <c r="S80" s="23">
        <f t="shared" si="40"/>
        <v>1</v>
      </c>
      <c r="T80" s="23">
        <f t="shared" si="40"/>
        <v>1</v>
      </c>
      <c r="U80" s="23">
        <f t="shared" si="40"/>
        <v>0</v>
      </c>
      <c r="V80" s="23">
        <f t="shared" si="40"/>
        <v>0</v>
      </c>
      <c r="W80" s="23">
        <f t="shared" si="40"/>
        <v>0</v>
      </c>
      <c r="X80" s="23">
        <f t="shared" si="40"/>
        <v>0</v>
      </c>
      <c r="Y80" s="23">
        <f t="shared" si="40"/>
        <v>0</v>
      </c>
      <c r="Z80" s="23">
        <f t="shared" si="40"/>
        <v>0</v>
      </c>
      <c r="AA80" s="23">
        <f t="shared" si="40"/>
        <v>0</v>
      </c>
      <c r="AB80" s="23">
        <f t="shared" si="40"/>
        <v>0</v>
      </c>
      <c r="AC80" s="23">
        <f t="shared" si="40"/>
        <v>0</v>
      </c>
      <c r="AD80" s="23">
        <f t="shared" si="40"/>
        <v>0</v>
      </c>
      <c r="AE80" s="23">
        <f t="shared" si="40"/>
        <v>0</v>
      </c>
      <c r="AF80" s="23">
        <f t="shared" si="40"/>
        <v>0</v>
      </c>
      <c r="AG80" s="23">
        <f t="shared" si="40"/>
        <v>0</v>
      </c>
      <c r="AH80" s="23">
        <f t="shared" si="40"/>
        <v>0</v>
      </c>
      <c r="AI80" s="23">
        <f t="shared" si="40"/>
        <v>0</v>
      </c>
      <c r="AJ80" s="23">
        <f t="shared" si="40"/>
        <v>0</v>
      </c>
      <c r="AK80" s="23">
        <f t="shared" si="40"/>
        <v>0</v>
      </c>
      <c r="AL80" s="23">
        <f t="shared" si="40"/>
        <v>0</v>
      </c>
      <c r="AM80" s="23">
        <f t="shared" si="40"/>
        <v>0</v>
      </c>
      <c r="AN80" s="23">
        <f t="shared" si="40"/>
        <v>0</v>
      </c>
      <c r="AO80" s="23">
        <f t="shared" si="40"/>
        <v>0</v>
      </c>
      <c r="AP80" s="23">
        <f t="shared" si="40"/>
        <v>0</v>
      </c>
      <c r="AQ80" s="23">
        <f t="shared" si="40"/>
        <v>0</v>
      </c>
      <c r="AR80" s="23">
        <f t="shared" si="40"/>
        <v>0</v>
      </c>
      <c r="AS80" s="23">
        <f t="shared" si="40"/>
        <v>0</v>
      </c>
      <c r="AT80" s="23">
        <f t="shared" si="40"/>
        <v>0</v>
      </c>
      <c r="AU80" s="23">
        <f t="shared" si="40"/>
        <v>0</v>
      </c>
      <c r="AV80" s="23">
        <f t="shared" si="40"/>
        <v>0</v>
      </c>
      <c r="AW80" s="23">
        <f t="shared" si="40"/>
        <v>0</v>
      </c>
      <c r="AX80" s="23">
        <f t="shared" si="40"/>
        <v>0</v>
      </c>
      <c r="AY80" s="23">
        <f t="shared" si="40"/>
        <v>0</v>
      </c>
      <c r="AZ80" s="23">
        <f t="shared" si="40"/>
        <v>0</v>
      </c>
      <c r="BA80" s="23">
        <f t="shared" si="40"/>
        <v>0</v>
      </c>
      <c r="BB80" s="23">
        <f t="shared" si="40"/>
        <v>0</v>
      </c>
      <c r="BC80" s="23">
        <f t="shared" si="40"/>
        <v>0</v>
      </c>
      <c r="BD80" s="23">
        <f t="shared" si="40"/>
        <v>0</v>
      </c>
      <c r="BE80" s="23">
        <f t="shared" si="40"/>
        <v>0</v>
      </c>
      <c r="BF80" s="23">
        <f t="shared" si="40"/>
        <v>0</v>
      </c>
      <c r="BG80" s="23">
        <f t="shared" si="40"/>
        <v>0</v>
      </c>
      <c r="BH80" s="23">
        <f t="shared" si="40"/>
        <v>0</v>
      </c>
    </row>
    <row r="81" spans="1:60" s="137" customFormat="1" ht="12.9" customHeight="1" x14ac:dyDescent="0.3">
      <c r="A81" s="52"/>
      <c r="B81" s="52"/>
      <c r="C81" s="172"/>
      <c r="D81" s="153"/>
      <c r="E81" s="23" t="str">
        <f t="shared" ref="E81:AJ81" si="41" xml:space="preserve"> E$77</f>
        <v>Project period</v>
      </c>
      <c r="F81" s="23">
        <f t="shared" si="41"/>
        <v>0</v>
      </c>
      <c r="G81" s="23" t="str">
        <f t="shared" si="41"/>
        <v>flag</v>
      </c>
      <c r="H81" s="23">
        <f t="shared" si="41"/>
        <v>0</v>
      </c>
      <c r="I81" s="23">
        <f t="shared" si="41"/>
        <v>37</v>
      </c>
      <c r="J81" s="23">
        <f t="shared" si="41"/>
        <v>0</v>
      </c>
      <c r="K81" s="23">
        <f t="shared" si="41"/>
        <v>0</v>
      </c>
      <c r="L81" s="23">
        <f t="shared" si="41"/>
        <v>0</v>
      </c>
      <c r="M81" s="23">
        <f t="shared" si="41"/>
        <v>0</v>
      </c>
      <c r="N81" s="23">
        <f t="shared" si="41"/>
        <v>1</v>
      </c>
      <c r="O81" s="23">
        <f t="shared" si="41"/>
        <v>1</v>
      </c>
      <c r="P81" s="23">
        <f t="shared" si="41"/>
        <v>1</v>
      </c>
      <c r="Q81" s="23">
        <f t="shared" si="41"/>
        <v>1</v>
      </c>
      <c r="R81" s="23">
        <f t="shared" si="41"/>
        <v>1</v>
      </c>
      <c r="S81" s="23">
        <f t="shared" si="41"/>
        <v>1</v>
      </c>
      <c r="T81" s="23">
        <f t="shared" si="41"/>
        <v>1</v>
      </c>
      <c r="U81" s="23">
        <f t="shared" si="41"/>
        <v>1</v>
      </c>
      <c r="V81" s="23">
        <f t="shared" si="41"/>
        <v>1</v>
      </c>
      <c r="W81" s="23">
        <f t="shared" si="41"/>
        <v>1</v>
      </c>
      <c r="X81" s="23">
        <f t="shared" si="41"/>
        <v>1</v>
      </c>
      <c r="Y81" s="23">
        <f t="shared" si="41"/>
        <v>1</v>
      </c>
      <c r="Z81" s="23">
        <f t="shared" si="41"/>
        <v>1</v>
      </c>
      <c r="AA81" s="23">
        <f t="shared" si="41"/>
        <v>1</v>
      </c>
      <c r="AB81" s="23">
        <f t="shared" si="41"/>
        <v>1</v>
      </c>
      <c r="AC81" s="23">
        <f t="shared" si="41"/>
        <v>1</v>
      </c>
      <c r="AD81" s="23">
        <f t="shared" si="41"/>
        <v>1</v>
      </c>
      <c r="AE81" s="23">
        <f t="shared" si="41"/>
        <v>1</v>
      </c>
      <c r="AF81" s="23">
        <f t="shared" si="41"/>
        <v>1</v>
      </c>
      <c r="AG81" s="23">
        <f t="shared" si="41"/>
        <v>1</v>
      </c>
      <c r="AH81" s="23">
        <f t="shared" si="41"/>
        <v>1</v>
      </c>
      <c r="AI81" s="23">
        <f t="shared" si="41"/>
        <v>1</v>
      </c>
      <c r="AJ81" s="23">
        <f t="shared" si="41"/>
        <v>1</v>
      </c>
      <c r="AK81" s="23">
        <f t="shared" ref="AK81:BH81" si="42" xml:space="preserve"> AK$77</f>
        <v>1</v>
      </c>
      <c r="AL81" s="23">
        <f t="shared" si="42"/>
        <v>1</v>
      </c>
      <c r="AM81" s="23">
        <f t="shared" si="42"/>
        <v>1</v>
      </c>
      <c r="AN81" s="23">
        <f t="shared" si="42"/>
        <v>1</v>
      </c>
      <c r="AO81" s="23">
        <f t="shared" si="42"/>
        <v>1</v>
      </c>
      <c r="AP81" s="23">
        <f t="shared" si="42"/>
        <v>1</v>
      </c>
      <c r="AQ81" s="23">
        <f t="shared" si="42"/>
        <v>1</v>
      </c>
      <c r="AR81" s="23">
        <f t="shared" si="42"/>
        <v>1</v>
      </c>
      <c r="AS81" s="23">
        <f t="shared" si="42"/>
        <v>1</v>
      </c>
      <c r="AT81" s="23">
        <f t="shared" si="42"/>
        <v>1</v>
      </c>
      <c r="AU81" s="23">
        <f t="shared" si="42"/>
        <v>1</v>
      </c>
      <c r="AV81" s="23">
        <f t="shared" si="42"/>
        <v>1</v>
      </c>
      <c r="AW81" s="23">
        <f t="shared" si="42"/>
        <v>1</v>
      </c>
      <c r="AX81" s="23">
        <f t="shared" si="42"/>
        <v>1</v>
      </c>
      <c r="AY81" s="23">
        <f t="shared" si="42"/>
        <v>0</v>
      </c>
      <c r="AZ81" s="23">
        <f t="shared" si="42"/>
        <v>0</v>
      </c>
      <c r="BA81" s="23">
        <f t="shared" si="42"/>
        <v>0</v>
      </c>
      <c r="BB81" s="23">
        <f t="shared" si="42"/>
        <v>0</v>
      </c>
      <c r="BC81" s="23">
        <f t="shared" si="42"/>
        <v>0</v>
      </c>
      <c r="BD81" s="23">
        <f t="shared" si="42"/>
        <v>0</v>
      </c>
      <c r="BE81" s="23">
        <f t="shared" si="42"/>
        <v>0</v>
      </c>
      <c r="BF81" s="23">
        <f t="shared" si="42"/>
        <v>0</v>
      </c>
      <c r="BG81" s="23">
        <f t="shared" si="42"/>
        <v>0</v>
      </c>
      <c r="BH81" s="23">
        <f t="shared" si="42"/>
        <v>0</v>
      </c>
    </row>
    <row r="82" spans="1:60" s="157" customFormat="1" ht="12.9" customHeight="1" x14ac:dyDescent="0.3">
      <c r="A82" s="154"/>
      <c r="B82" s="154"/>
      <c r="C82" s="173"/>
      <c r="D82" s="155"/>
      <c r="E82" s="156" t="s">
        <v>925</v>
      </c>
      <c r="F82" s="156"/>
      <c r="G82" s="156" t="s">
        <v>593</v>
      </c>
      <c r="H82" s="156"/>
      <c r="I82" s="156">
        <f xml:space="preserve"> SUM(K82:BH82)</f>
        <v>34</v>
      </c>
      <c r="J82" s="156"/>
      <c r="K82" s="156">
        <f xml:space="preserve"> (SUM($K80:K80) &gt; 0) * K81</f>
        <v>0</v>
      </c>
      <c r="L82" s="156">
        <f xml:space="preserve"> (SUM($K80:L80) &gt; 0) * L81</f>
        <v>0</v>
      </c>
      <c r="M82" s="156">
        <f xml:space="preserve"> (SUM($K80:M80) &gt; 0) * M81</f>
        <v>0</v>
      </c>
      <c r="N82" s="156">
        <f xml:space="preserve"> (SUM($K80:N80) &gt; 0) * N81</f>
        <v>0</v>
      </c>
      <c r="O82" s="156">
        <f xml:space="preserve"> (SUM($K80:O80) &gt; 0) * O81</f>
        <v>0</v>
      </c>
      <c r="P82" s="156">
        <f xml:space="preserve"> (SUM($K80:P80) &gt; 0) * P81</f>
        <v>0</v>
      </c>
      <c r="Q82" s="156">
        <f xml:space="preserve"> (SUM($K80:Q80) &gt; 0) * Q81</f>
        <v>1</v>
      </c>
      <c r="R82" s="156">
        <f xml:space="preserve"> (SUM($K80:R80) &gt; 0) * R81</f>
        <v>1</v>
      </c>
      <c r="S82" s="156">
        <f xml:space="preserve"> (SUM($K80:S80) &gt; 0) * S81</f>
        <v>1</v>
      </c>
      <c r="T82" s="156">
        <f xml:space="preserve"> (SUM($K80:T80) &gt; 0) * T81</f>
        <v>1</v>
      </c>
      <c r="U82" s="156">
        <f xml:space="preserve"> (SUM($K80:U80) &gt; 0) * U81</f>
        <v>1</v>
      </c>
      <c r="V82" s="156">
        <f xml:space="preserve"> (SUM($K80:V80) &gt; 0) * V81</f>
        <v>1</v>
      </c>
      <c r="W82" s="156">
        <f xml:space="preserve"> (SUM($K80:W80) &gt; 0) * W81</f>
        <v>1</v>
      </c>
      <c r="X82" s="156">
        <f xml:space="preserve"> (SUM($K80:X80) &gt; 0) * X81</f>
        <v>1</v>
      </c>
      <c r="Y82" s="156">
        <f xml:space="preserve"> (SUM($K80:Y80) &gt; 0) * Y81</f>
        <v>1</v>
      </c>
      <c r="Z82" s="156">
        <f xml:space="preserve"> (SUM($K80:Z80) &gt; 0) * Z81</f>
        <v>1</v>
      </c>
      <c r="AA82" s="156">
        <f xml:space="preserve"> (SUM($K80:AA80) &gt; 0) * AA81</f>
        <v>1</v>
      </c>
      <c r="AB82" s="156">
        <f xml:space="preserve"> (SUM($K80:AB80) &gt; 0) * AB81</f>
        <v>1</v>
      </c>
      <c r="AC82" s="156">
        <f xml:space="preserve"> (SUM($K80:AC80) &gt; 0) * AC81</f>
        <v>1</v>
      </c>
      <c r="AD82" s="156">
        <f xml:space="preserve"> (SUM($K80:AD80) &gt; 0) * AD81</f>
        <v>1</v>
      </c>
      <c r="AE82" s="156">
        <f xml:space="preserve"> (SUM($K80:AE80) &gt; 0) * AE81</f>
        <v>1</v>
      </c>
      <c r="AF82" s="156">
        <f xml:space="preserve"> (SUM($K80:AF80) &gt; 0) * AF81</f>
        <v>1</v>
      </c>
      <c r="AG82" s="156">
        <f xml:space="preserve"> (SUM($K80:AG80) &gt; 0) * AG81</f>
        <v>1</v>
      </c>
      <c r="AH82" s="156">
        <f xml:space="preserve"> (SUM($K80:AH80) &gt; 0) * AH81</f>
        <v>1</v>
      </c>
      <c r="AI82" s="156">
        <f xml:space="preserve"> (SUM($K80:AI80) &gt; 0) * AI81</f>
        <v>1</v>
      </c>
      <c r="AJ82" s="156">
        <f xml:space="preserve"> (SUM($K80:AJ80) &gt; 0) * AJ81</f>
        <v>1</v>
      </c>
      <c r="AK82" s="156">
        <f xml:space="preserve"> (SUM($K80:AK80) &gt; 0) * AK81</f>
        <v>1</v>
      </c>
      <c r="AL82" s="156">
        <f xml:space="preserve"> (SUM($K80:AL80) &gt; 0) * AL81</f>
        <v>1</v>
      </c>
      <c r="AM82" s="156">
        <f xml:space="preserve"> (SUM($K80:AM80) &gt; 0) * AM81</f>
        <v>1</v>
      </c>
      <c r="AN82" s="156">
        <f xml:space="preserve"> (SUM($K80:AN80) &gt; 0) * AN81</f>
        <v>1</v>
      </c>
      <c r="AO82" s="156">
        <f xml:space="preserve"> (SUM($K80:AO80) &gt; 0) * AO81</f>
        <v>1</v>
      </c>
      <c r="AP82" s="156">
        <f xml:space="preserve"> (SUM($K80:AP80) &gt; 0) * AP81</f>
        <v>1</v>
      </c>
      <c r="AQ82" s="156">
        <f xml:space="preserve"> (SUM($K80:AQ80) &gt; 0) * AQ81</f>
        <v>1</v>
      </c>
      <c r="AR82" s="156">
        <f xml:space="preserve"> (SUM($K80:AR80) &gt; 0) * AR81</f>
        <v>1</v>
      </c>
      <c r="AS82" s="156">
        <f xml:space="preserve"> (SUM($K80:AS80) &gt; 0) * AS81</f>
        <v>1</v>
      </c>
      <c r="AT82" s="156">
        <f xml:space="preserve"> (SUM($K80:AT80) &gt; 0) * AT81</f>
        <v>1</v>
      </c>
      <c r="AU82" s="156">
        <f xml:space="preserve"> (SUM($K80:AU80) &gt; 0) * AU81</f>
        <v>1</v>
      </c>
      <c r="AV82" s="156">
        <f xml:space="preserve"> (SUM($K80:AV80) &gt; 0) * AV81</f>
        <v>1</v>
      </c>
      <c r="AW82" s="156">
        <f xml:space="preserve"> (SUM($K80:AW80) &gt; 0) * AW81</f>
        <v>1</v>
      </c>
      <c r="AX82" s="156">
        <f xml:space="preserve"> (SUM($K80:AX80) &gt; 0) * AX81</f>
        <v>1</v>
      </c>
      <c r="AY82" s="156">
        <f xml:space="preserve"> (SUM($K80:AY80) &gt; 0) * AY81</f>
        <v>0</v>
      </c>
      <c r="AZ82" s="156">
        <f xml:space="preserve"> (SUM($K80:AZ80) &gt; 0) * AZ81</f>
        <v>0</v>
      </c>
      <c r="BA82" s="156">
        <f xml:space="preserve"> (SUM($K80:BA80) &gt; 0) * BA81</f>
        <v>0</v>
      </c>
      <c r="BB82" s="156">
        <f xml:space="preserve"> (SUM($K80:BB80) &gt; 0) * BB81</f>
        <v>0</v>
      </c>
      <c r="BC82" s="156">
        <f xml:space="preserve"> (SUM($K80:BC80) &gt; 0) * BC81</f>
        <v>0</v>
      </c>
      <c r="BD82" s="156">
        <f xml:space="preserve"> (SUM($K80:BD80) &gt; 0) * BD81</f>
        <v>0</v>
      </c>
      <c r="BE82" s="156">
        <f xml:space="preserve"> (SUM($K80:BE80) &gt; 0) * BE81</f>
        <v>0</v>
      </c>
      <c r="BF82" s="156">
        <f xml:space="preserve"> (SUM($K80:BF80) &gt; 0) * BF81</f>
        <v>0</v>
      </c>
      <c r="BG82" s="156">
        <f xml:space="preserve"> (SUM($K80:BG80) &gt; 0) * BG81</f>
        <v>0</v>
      </c>
      <c r="BH82" s="156">
        <f xml:space="preserve"> (SUM($K80:BH80) &gt; 0) * BH81</f>
        <v>0</v>
      </c>
    </row>
    <row r="83" spans="1:60" s="137" customFormat="1" ht="12.9" customHeight="1" x14ac:dyDescent="0.3">
      <c r="A83" s="52"/>
      <c r="B83" s="52"/>
      <c r="C83" s="172"/>
      <c r="D83" s="15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s="137" customFormat="1" ht="12.9" customHeight="1" x14ac:dyDescent="0.3">
      <c r="A84" s="52"/>
      <c r="B84" s="52"/>
      <c r="C84" s="172"/>
      <c r="D84" s="153"/>
      <c r="E84" s="23" t="str">
        <f xml:space="preserve"> E$43</f>
        <v>Development Period Flag</v>
      </c>
      <c r="F84" s="23">
        <f t="shared" ref="F84:BH84" si="43" xml:space="preserve"> F$43</f>
        <v>0</v>
      </c>
      <c r="G84" s="23" t="str">
        <f t="shared" si="43"/>
        <v>flag</v>
      </c>
      <c r="H84" s="23">
        <f t="shared" si="43"/>
        <v>0</v>
      </c>
      <c r="I84" s="23">
        <f t="shared" si="43"/>
        <v>4</v>
      </c>
      <c r="J84" s="23">
        <f t="shared" si="43"/>
        <v>0</v>
      </c>
      <c r="K84" s="23">
        <f t="shared" si="43"/>
        <v>0</v>
      </c>
      <c r="L84" s="23">
        <f t="shared" si="43"/>
        <v>0</v>
      </c>
      <c r="M84" s="23">
        <f t="shared" si="43"/>
        <v>0</v>
      </c>
      <c r="N84" s="23">
        <f t="shared" si="43"/>
        <v>0</v>
      </c>
      <c r="O84" s="23">
        <f t="shared" si="43"/>
        <v>0</v>
      </c>
      <c r="P84" s="23">
        <f t="shared" si="43"/>
        <v>0</v>
      </c>
      <c r="Q84" s="23">
        <f t="shared" si="43"/>
        <v>1</v>
      </c>
      <c r="R84" s="23">
        <f t="shared" si="43"/>
        <v>1</v>
      </c>
      <c r="S84" s="23">
        <f t="shared" si="43"/>
        <v>1</v>
      </c>
      <c r="T84" s="23">
        <f t="shared" si="43"/>
        <v>1</v>
      </c>
      <c r="U84" s="23">
        <f t="shared" si="43"/>
        <v>0</v>
      </c>
      <c r="V84" s="23">
        <f t="shared" si="43"/>
        <v>0</v>
      </c>
      <c r="W84" s="23">
        <f t="shared" si="43"/>
        <v>0</v>
      </c>
      <c r="X84" s="23">
        <f t="shared" si="43"/>
        <v>0</v>
      </c>
      <c r="Y84" s="23">
        <f t="shared" si="43"/>
        <v>0</v>
      </c>
      <c r="Z84" s="23">
        <f t="shared" si="43"/>
        <v>0</v>
      </c>
      <c r="AA84" s="23">
        <f t="shared" si="43"/>
        <v>0</v>
      </c>
      <c r="AB84" s="23">
        <f t="shared" si="43"/>
        <v>0</v>
      </c>
      <c r="AC84" s="23">
        <f t="shared" si="43"/>
        <v>0</v>
      </c>
      <c r="AD84" s="23">
        <f t="shared" si="43"/>
        <v>0</v>
      </c>
      <c r="AE84" s="23">
        <f t="shared" si="43"/>
        <v>0</v>
      </c>
      <c r="AF84" s="23">
        <f t="shared" si="43"/>
        <v>0</v>
      </c>
      <c r="AG84" s="23">
        <f t="shared" si="43"/>
        <v>0</v>
      </c>
      <c r="AH84" s="23">
        <f t="shared" si="43"/>
        <v>0</v>
      </c>
      <c r="AI84" s="23">
        <f t="shared" si="43"/>
        <v>0</v>
      </c>
      <c r="AJ84" s="23">
        <f t="shared" si="43"/>
        <v>0</v>
      </c>
      <c r="AK84" s="23">
        <f t="shared" si="43"/>
        <v>0</v>
      </c>
      <c r="AL84" s="23">
        <f t="shared" si="43"/>
        <v>0</v>
      </c>
      <c r="AM84" s="23">
        <f t="shared" si="43"/>
        <v>0</v>
      </c>
      <c r="AN84" s="23">
        <f t="shared" si="43"/>
        <v>0</v>
      </c>
      <c r="AO84" s="23">
        <f t="shared" si="43"/>
        <v>0</v>
      </c>
      <c r="AP84" s="23">
        <f t="shared" si="43"/>
        <v>0</v>
      </c>
      <c r="AQ84" s="23">
        <f t="shared" si="43"/>
        <v>0</v>
      </c>
      <c r="AR84" s="23">
        <f t="shared" si="43"/>
        <v>0</v>
      </c>
      <c r="AS84" s="23">
        <f t="shared" si="43"/>
        <v>0</v>
      </c>
      <c r="AT84" s="23">
        <f t="shared" si="43"/>
        <v>0</v>
      </c>
      <c r="AU84" s="23">
        <f t="shared" si="43"/>
        <v>0</v>
      </c>
      <c r="AV84" s="23">
        <f t="shared" si="43"/>
        <v>0</v>
      </c>
      <c r="AW84" s="23">
        <f t="shared" si="43"/>
        <v>0</v>
      </c>
      <c r="AX84" s="23">
        <f t="shared" si="43"/>
        <v>0</v>
      </c>
      <c r="AY84" s="23">
        <f t="shared" si="43"/>
        <v>0</v>
      </c>
      <c r="AZ84" s="23">
        <f t="shared" si="43"/>
        <v>0</v>
      </c>
      <c r="BA84" s="23">
        <f t="shared" si="43"/>
        <v>0</v>
      </c>
      <c r="BB84" s="23">
        <f t="shared" si="43"/>
        <v>0</v>
      </c>
      <c r="BC84" s="23">
        <f t="shared" si="43"/>
        <v>0</v>
      </c>
      <c r="BD84" s="23">
        <f t="shared" si="43"/>
        <v>0</v>
      </c>
      <c r="BE84" s="23">
        <f t="shared" si="43"/>
        <v>0</v>
      </c>
      <c r="BF84" s="23">
        <f t="shared" si="43"/>
        <v>0</v>
      </c>
      <c r="BG84" s="23">
        <f t="shared" si="43"/>
        <v>0</v>
      </c>
      <c r="BH84" s="23">
        <f t="shared" si="43"/>
        <v>0</v>
      </c>
    </row>
    <row r="85" spans="1:60" s="92" customFormat="1" ht="12.9" customHeight="1" x14ac:dyDescent="0.3">
      <c r="A85" s="133"/>
      <c r="B85" s="133"/>
      <c r="C85" s="200"/>
      <c r="D85" s="133"/>
      <c r="E85" s="281" t="str">
        <f xml:space="preserve"> 'Time&amp;Esc'!E$14</f>
        <v>Calendar year</v>
      </c>
      <c r="F85" s="281">
        <f xml:space="preserve"> 'Time&amp;Esc'!F$14</f>
        <v>0</v>
      </c>
      <c r="G85" s="281" t="str">
        <f xml:space="preserve"> 'Time&amp;Esc'!G$14</f>
        <v>year</v>
      </c>
      <c r="H85" s="281">
        <f xml:space="preserve"> 'Time&amp;Esc'!H$14</f>
        <v>0</v>
      </c>
      <c r="I85" s="281">
        <f xml:space="preserve"> 'Time&amp;Esc'!I$14</f>
        <v>0</v>
      </c>
      <c r="J85" s="281">
        <f xml:space="preserve"> 'Time&amp;Esc'!J$14</f>
        <v>0</v>
      </c>
      <c r="K85" s="281">
        <f xml:space="preserve"> 'Time&amp;Esc'!K$14</f>
        <v>2017</v>
      </c>
      <c r="L85" s="281">
        <f xml:space="preserve"> 'Time&amp;Esc'!L$14</f>
        <v>2018</v>
      </c>
      <c r="M85" s="281">
        <f xml:space="preserve"> 'Time&amp;Esc'!M$14</f>
        <v>2019</v>
      </c>
      <c r="N85" s="281">
        <f xml:space="preserve"> 'Time&amp;Esc'!N$14</f>
        <v>2020</v>
      </c>
      <c r="O85" s="281">
        <f xml:space="preserve"> 'Time&amp;Esc'!O$14</f>
        <v>2021</v>
      </c>
      <c r="P85" s="281">
        <f xml:space="preserve"> 'Time&amp;Esc'!P$14</f>
        <v>2022</v>
      </c>
      <c r="Q85" s="281">
        <f xml:space="preserve"> 'Time&amp;Esc'!Q$14</f>
        <v>2023</v>
      </c>
      <c r="R85" s="281">
        <f xml:space="preserve"> 'Time&amp;Esc'!R$14</f>
        <v>2024</v>
      </c>
      <c r="S85" s="281">
        <f xml:space="preserve"> 'Time&amp;Esc'!S$14</f>
        <v>2025</v>
      </c>
      <c r="T85" s="281">
        <f xml:space="preserve"> 'Time&amp;Esc'!T$14</f>
        <v>2026</v>
      </c>
      <c r="U85" s="281">
        <f xml:space="preserve"> 'Time&amp;Esc'!U$14</f>
        <v>2027</v>
      </c>
      <c r="V85" s="281">
        <f xml:space="preserve"> 'Time&amp;Esc'!V$14</f>
        <v>2028</v>
      </c>
      <c r="W85" s="281">
        <f xml:space="preserve"> 'Time&amp;Esc'!W$14</f>
        <v>2029</v>
      </c>
      <c r="X85" s="281">
        <f xml:space="preserve"> 'Time&amp;Esc'!X$14</f>
        <v>2030</v>
      </c>
      <c r="Y85" s="281">
        <f xml:space="preserve"> 'Time&amp;Esc'!Y$14</f>
        <v>2031</v>
      </c>
      <c r="Z85" s="281">
        <f xml:space="preserve"> 'Time&amp;Esc'!Z$14</f>
        <v>2032</v>
      </c>
      <c r="AA85" s="281">
        <f xml:space="preserve"> 'Time&amp;Esc'!AA$14</f>
        <v>2033</v>
      </c>
      <c r="AB85" s="281">
        <f xml:space="preserve"> 'Time&amp;Esc'!AB$14</f>
        <v>2034</v>
      </c>
      <c r="AC85" s="281">
        <f xml:space="preserve"> 'Time&amp;Esc'!AC$14</f>
        <v>2035</v>
      </c>
      <c r="AD85" s="281">
        <f xml:space="preserve"> 'Time&amp;Esc'!AD$14</f>
        <v>2036</v>
      </c>
      <c r="AE85" s="281">
        <f xml:space="preserve"> 'Time&amp;Esc'!AE$14</f>
        <v>2037</v>
      </c>
      <c r="AF85" s="281">
        <f xml:space="preserve"> 'Time&amp;Esc'!AF$14</f>
        <v>2038</v>
      </c>
      <c r="AG85" s="281">
        <f xml:space="preserve"> 'Time&amp;Esc'!AG$14</f>
        <v>2039</v>
      </c>
      <c r="AH85" s="281">
        <f xml:space="preserve"> 'Time&amp;Esc'!AH$14</f>
        <v>2040</v>
      </c>
      <c r="AI85" s="281">
        <f xml:space="preserve"> 'Time&amp;Esc'!AI$14</f>
        <v>2041</v>
      </c>
      <c r="AJ85" s="281">
        <f xml:space="preserve"> 'Time&amp;Esc'!AJ$14</f>
        <v>2042</v>
      </c>
      <c r="AK85" s="281">
        <f xml:space="preserve"> 'Time&amp;Esc'!AK$14</f>
        <v>2043</v>
      </c>
      <c r="AL85" s="281">
        <f xml:space="preserve"> 'Time&amp;Esc'!AL$14</f>
        <v>2044</v>
      </c>
      <c r="AM85" s="281">
        <f xml:space="preserve"> 'Time&amp;Esc'!AM$14</f>
        <v>2045</v>
      </c>
      <c r="AN85" s="281">
        <f xml:space="preserve"> 'Time&amp;Esc'!AN$14</f>
        <v>2046</v>
      </c>
      <c r="AO85" s="281">
        <f xml:space="preserve"> 'Time&amp;Esc'!AO$14</f>
        <v>2047</v>
      </c>
      <c r="AP85" s="281">
        <f xml:space="preserve"> 'Time&amp;Esc'!AP$14</f>
        <v>2048</v>
      </c>
      <c r="AQ85" s="281">
        <f xml:space="preserve"> 'Time&amp;Esc'!AQ$14</f>
        <v>2049</v>
      </c>
      <c r="AR85" s="281">
        <f xml:space="preserve"> 'Time&amp;Esc'!AR$14</f>
        <v>2050</v>
      </c>
      <c r="AS85" s="281">
        <f xml:space="preserve"> 'Time&amp;Esc'!AS$14</f>
        <v>2051</v>
      </c>
      <c r="AT85" s="281">
        <f xml:space="preserve"> 'Time&amp;Esc'!AT$14</f>
        <v>2052</v>
      </c>
      <c r="AU85" s="281">
        <f xml:space="preserve"> 'Time&amp;Esc'!AU$14</f>
        <v>2053</v>
      </c>
      <c r="AV85" s="281">
        <f xml:space="preserve"> 'Time&amp;Esc'!AV$14</f>
        <v>2054</v>
      </c>
      <c r="AW85" s="281">
        <f xml:space="preserve"> 'Time&amp;Esc'!AW$14</f>
        <v>2055</v>
      </c>
      <c r="AX85" s="281">
        <f xml:space="preserve"> 'Time&amp;Esc'!AX$14</f>
        <v>2056</v>
      </c>
      <c r="AY85" s="281">
        <f xml:space="preserve"> 'Time&amp;Esc'!AY$14</f>
        <v>2057</v>
      </c>
      <c r="AZ85" s="281">
        <f xml:space="preserve"> 'Time&amp;Esc'!AZ$14</f>
        <v>2058</v>
      </c>
      <c r="BA85" s="281">
        <f xml:space="preserve"> 'Time&amp;Esc'!BA$14</f>
        <v>2059</v>
      </c>
      <c r="BB85" s="281">
        <f xml:space="preserve"> 'Time&amp;Esc'!BB$14</f>
        <v>2060</v>
      </c>
      <c r="BC85" s="281">
        <f xml:space="preserve"> 'Time&amp;Esc'!BC$14</f>
        <v>2061</v>
      </c>
      <c r="BD85" s="281">
        <f xml:space="preserve"> 'Time&amp;Esc'!BD$14</f>
        <v>2062</v>
      </c>
      <c r="BE85" s="281">
        <f xml:space="preserve"> 'Time&amp;Esc'!BE$14</f>
        <v>2063</v>
      </c>
      <c r="BF85" s="281">
        <f xml:space="preserve"> 'Time&amp;Esc'!BF$14</f>
        <v>2064</v>
      </c>
      <c r="BG85" s="281">
        <f xml:space="preserve"> 'Time&amp;Esc'!BG$14</f>
        <v>2065</v>
      </c>
      <c r="BH85" s="281">
        <f xml:space="preserve"> 'Time&amp;Esc'!BH$14</f>
        <v>2066</v>
      </c>
    </row>
    <row r="86" spans="1:60" s="93" customFormat="1" ht="12.9" customHeight="1" x14ac:dyDescent="0.3">
      <c r="A86" s="201"/>
      <c r="B86" s="201"/>
      <c r="C86" s="202"/>
      <c r="D86" s="201"/>
      <c r="E86" s="203" t="s">
        <v>926</v>
      </c>
      <c r="F86" s="203">
        <f xml:space="preserve"> INDEX( K85:BH85, MATCH( 1, K84:BH84, 0))</f>
        <v>2023</v>
      </c>
      <c r="G86" s="203" t="s">
        <v>238</v>
      </c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3"/>
      <c r="AB86" s="203"/>
      <c r="AC86" s="203"/>
      <c r="AD86" s="203"/>
      <c r="AE86" s="203"/>
      <c r="AF86" s="203"/>
      <c r="AG86" s="203"/>
      <c r="AH86" s="203"/>
      <c r="AI86" s="203"/>
      <c r="AJ86" s="203"/>
      <c r="AK86" s="203"/>
      <c r="AL86" s="203"/>
      <c r="AM86" s="203"/>
      <c r="AN86" s="203"/>
      <c r="AO86" s="203"/>
      <c r="AP86" s="203"/>
      <c r="AQ86" s="203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</row>
    <row r="87" spans="1:60" s="93" customFormat="1" ht="12.9" customHeight="1" x14ac:dyDescent="0.3">
      <c r="A87" s="201"/>
      <c r="B87" s="201"/>
      <c r="C87" s="202"/>
      <c r="D87" s="201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  <c r="AN87" s="203"/>
      <c r="AO87" s="203"/>
      <c r="AP87" s="203"/>
      <c r="AQ87" s="203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</row>
    <row r="88" spans="1:60" s="137" customFormat="1" ht="12.9" customHeight="1" x14ac:dyDescent="0.3">
      <c r="A88" s="29" t="s">
        <v>927</v>
      </c>
      <c r="B88" s="29"/>
      <c r="C88" s="165"/>
      <c r="D88" s="112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s="93" customFormat="1" ht="12.9" customHeight="1" x14ac:dyDescent="0.3">
      <c r="A89" s="201"/>
      <c r="B89" s="201"/>
      <c r="C89" s="202"/>
      <c r="D89" s="201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  <c r="AN89" s="203"/>
      <c r="AO89" s="203"/>
      <c r="AP89" s="203"/>
      <c r="AQ89" s="203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</row>
    <row r="90" spans="1:60" s="301" customFormat="1" ht="12.9" customHeight="1" x14ac:dyDescent="0.3">
      <c r="A90" s="298"/>
      <c r="B90" s="298" t="s">
        <v>928</v>
      </c>
      <c r="C90" s="299"/>
      <c r="D90" s="298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0"/>
      <c r="P90" s="300"/>
      <c r="Q90" s="300"/>
      <c r="R90" s="300"/>
      <c r="S90" s="300"/>
      <c r="T90" s="300"/>
      <c r="U90" s="300"/>
      <c r="V90" s="300"/>
      <c r="W90" s="300"/>
      <c r="X90" s="300"/>
      <c r="Y90" s="300"/>
      <c r="Z90" s="300"/>
      <c r="AA90" s="300"/>
      <c r="AB90" s="300"/>
      <c r="AC90" s="300"/>
      <c r="AD90" s="300"/>
      <c r="AE90" s="300"/>
      <c r="AF90" s="300"/>
      <c r="AG90" s="300"/>
      <c r="AH90" s="300"/>
      <c r="AI90" s="300"/>
      <c r="AJ90" s="300"/>
      <c r="AK90" s="300"/>
      <c r="AL90" s="300"/>
      <c r="AM90" s="300"/>
      <c r="AN90" s="300"/>
      <c r="AO90" s="300"/>
      <c r="AP90" s="300"/>
      <c r="AQ90" s="300"/>
      <c r="AR90" s="300"/>
      <c r="AS90" s="300"/>
      <c r="AT90" s="300"/>
      <c r="AU90" s="300"/>
      <c r="AV90" s="300"/>
      <c r="AW90" s="300"/>
      <c r="AX90" s="300"/>
      <c r="AY90" s="300"/>
      <c r="AZ90" s="300"/>
      <c r="BA90" s="300"/>
      <c r="BB90" s="300"/>
      <c r="BC90" s="300"/>
      <c r="BD90" s="300"/>
      <c r="BE90" s="300"/>
      <c r="BF90" s="300"/>
      <c r="BG90" s="300"/>
      <c r="BH90" s="300"/>
    </row>
    <row r="91" spans="1:60" ht="12.75" customHeight="1" x14ac:dyDescent="0.3">
      <c r="C91" s="139"/>
      <c r="E91" s="88" t="str">
        <f xml:space="preserve"> InpC!E$126</f>
        <v>Inflation rate used in calculations</v>
      </c>
      <c r="F91" s="88">
        <f xml:space="preserve"> InpC!F$126</f>
        <v>0.02</v>
      </c>
      <c r="G91" s="88" t="str">
        <f xml:space="preserve"> InpC!G$126</f>
        <v>% p.a.</v>
      </c>
    </row>
    <row r="92" spans="1:60" ht="12.75" customHeight="1" x14ac:dyDescent="0.3">
      <c r="C92" s="139"/>
      <c r="E92" s="1" t="str">
        <f xml:space="preserve"> E$9</f>
        <v>Model year</v>
      </c>
      <c r="F92" s="1">
        <f t="shared" ref="F92:BH92" si="44" xml:space="preserve"> F$9</f>
        <v>0</v>
      </c>
      <c r="G92" s="1" t="str">
        <f t="shared" si="44"/>
        <v>counter</v>
      </c>
      <c r="H92" s="1">
        <f t="shared" si="44"/>
        <v>0</v>
      </c>
      <c r="I92" s="1">
        <f t="shared" si="44"/>
        <v>0</v>
      </c>
      <c r="J92" s="1">
        <f t="shared" si="44"/>
        <v>0</v>
      </c>
      <c r="K92" s="1">
        <f t="shared" si="44"/>
        <v>1</v>
      </c>
      <c r="L92" s="1">
        <f t="shared" si="44"/>
        <v>2</v>
      </c>
      <c r="M92" s="1">
        <f t="shared" si="44"/>
        <v>3</v>
      </c>
      <c r="N92" s="1">
        <f t="shared" si="44"/>
        <v>4</v>
      </c>
      <c r="O92" s="1">
        <f t="shared" si="44"/>
        <v>5</v>
      </c>
      <c r="P92" s="1">
        <f t="shared" si="44"/>
        <v>6</v>
      </c>
      <c r="Q92" s="1">
        <f t="shared" si="44"/>
        <v>7</v>
      </c>
      <c r="R92" s="1">
        <f t="shared" si="44"/>
        <v>8</v>
      </c>
      <c r="S92" s="1">
        <f t="shared" si="44"/>
        <v>9</v>
      </c>
      <c r="T92" s="1">
        <f t="shared" si="44"/>
        <v>10</v>
      </c>
      <c r="U92" s="1">
        <f t="shared" si="44"/>
        <v>11</v>
      </c>
      <c r="V92" s="1">
        <f t="shared" si="44"/>
        <v>12</v>
      </c>
      <c r="W92" s="1">
        <f t="shared" si="44"/>
        <v>13</v>
      </c>
      <c r="X92" s="1">
        <f t="shared" si="44"/>
        <v>14</v>
      </c>
      <c r="Y92" s="1">
        <f t="shared" si="44"/>
        <v>15</v>
      </c>
      <c r="Z92" s="1">
        <f t="shared" si="44"/>
        <v>16</v>
      </c>
      <c r="AA92" s="1">
        <f t="shared" si="44"/>
        <v>17</v>
      </c>
      <c r="AB92" s="1">
        <f t="shared" si="44"/>
        <v>18</v>
      </c>
      <c r="AC92" s="1">
        <f t="shared" si="44"/>
        <v>19</v>
      </c>
      <c r="AD92" s="1">
        <f t="shared" si="44"/>
        <v>20</v>
      </c>
      <c r="AE92" s="1">
        <f t="shared" si="44"/>
        <v>21</v>
      </c>
      <c r="AF92" s="1">
        <f t="shared" si="44"/>
        <v>22</v>
      </c>
      <c r="AG92" s="1">
        <f t="shared" si="44"/>
        <v>23</v>
      </c>
      <c r="AH92" s="1">
        <f t="shared" si="44"/>
        <v>24</v>
      </c>
      <c r="AI92" s="1">
        <f t="shared" si="44"/>
        <v>25</v>
      </c>
      <c r="AJ92" s="1">
        <f t="shared" si="44"/>
        <v>26</v>
      </c>
      <c r="AK92" s="1">
        <f t="shared" si="44"/>
        <v>27</v>
      </c>
      <c r="AL92" s="1">
        <f t="shared" si="44"/>
        <v>28</v>
      </c>
      <c r="AM92" s="1">
        <f t="shared" si="44"/>
        <v>29</v>
      </c>
      <c r="AN92" s="1">
        <f t="shared" si="44"/>
        <v>30</v>
      </c>
      <c r="AO92" s="1">
        <f t="shared" si="44"/>
        <v>31</v>
      </c>
      <c r="AP92" s="1">
        <f t="shared" si="44"/>
        <v>32</v>
      </c>
      <c r="AQ92" s="1">
        <f t="shared" si="44"/>
        <v>33</v>
      </c>
      <c r="AR92" s="1">
        <f t="shared" si="44"/>
        <v>34</v>
      </c>
      <c r="AS92" s="1">
        <f t="shared" si="44"/>
        <v>35</v>
      </c>
      <c r="AT92" s="1">
        <f t="shared" si="44"/>
        <v>36</v>
      </c>
      <c r="AU92" s="1">
        <f t="shared" si="44"/>
        <v>37</v>
      </c>
      <c r="AV92" s="1">
        <f t="shared" si="44"/>
        <v>38</v>
      </c>
      <c r="AW92" s="1">
        <f t="shared" si="44"/>
        <v>39</v>
      </c>
      <c r="AX92" s="1">
        <f t="shared" si="44"/>
        <v>40</v>
      </c>
      <c r="AY92" s="1">
        <f t="shared" si="44"/>
        <v>41</v>
      </c>
      <c r="AZ92" s="1">
        <f t="shared" si="44"/>
        <v>42</v>
      </c>
      <c r="BA92" s="1">
        <f t="shared" si="44"/>
        <v>43</v>
      </c>
      <c r="BB92" s="1">
        <f t="shared" si="44"/>
        <v>44</v>
      </c>
      <c r="BC92" s="1">
        <f t="shared" si="44"/>
        <v>45</v>
      </c>
      <c r="BD92" s="1">
        <f t="shared" si="44"/>
        <v>46</v>
      </c>
      <c r="BE92" s="1">
        <f t="shared" si="44"/>
        <v>47</v>
      </c>
      <c r="BF92" s="1">
        <f t="shared" si="44"/>
        <v>48</v>
      </c>
      <c r="BG92" s="1">
        <f t="shared" si="44"/>
        <v>49</v>
      </c>
      <c r="BH92" s="1">
        <f t="shared" si="44"/>
        <v>50</v>
      </c>
    </row>
    <row r="93" spans="1:60" s="212" customFormat="1" ht="12.75" customHeight="1" x14ac:dyDescent="0.3">
      <c r="A93" s="89"/>
      <c r="B93" s="89"/>
      <c r="C93" s="168"/>
      <c r="D93" s="90"/>
      <c r="E93" s="90" t="s">
        <v>929</v>
      </c>
      <c r="F93" s="90"/>
      <c r="G93" s="90" t="s">
        <v>930</v>
      </c>
      <c r="H93" s="90" t="s">
        <v>931</v>
      </c>
      <c r="I93" s="90"/>
      <c r="J93" s="91"/>
      <c r="K93" s="90">
        <f xml:space="preserve"> IF( K92 = 1, 1, (1 + $F91) * J93)</f>
        <v>1</v>
      </c>
      <c r="L93" s="90">
        <f t="shared" ref="L93:BH93" si="45" xml:space="preserve"> IF( L92 = 1, 1, (1 + $F91) * K93)</f>
        <v>1.02</v>
      </c>
      <c r="M93" s="90">
        <f t="shared" si="45"/>
        <v>1.0404</v>
      </c>
      <c r="N93" s="90">
        <f t="shared" si="45"/>
        <v>1.0612079999999999</v>
      </c>
      <c r="O93" s="90">
        <f t="shared" si="45"/>
        <v>1.08243216</v>
      </c>
      <c r="P93" s="90">
        <f t="shared" si="45"/>
        <v>1.1040808032</v>
      </c>
      <c r="Q93" s="90">
        <f t="shared" si="45"/>
        <v>1.1261624192640001</v>
      </c>
      <c r="R93" s="90">
        <f t="shared" si="45"/>
        <v>1.14868566764928</v>
      </c>
      <c r="S93" s="90">
        <f t="shared" si="45"/>
        <v>1.1716593810022657</v>
      </c>
      <c r="T93" s="90">
        <f t="shared" si="45"/>
        <v>1.1950925686223111</v>
      </c>
      <c r="U93" s="90">
        <f t="shared" si="45"/>
        <v>1.2189944199947573</v>
      </c>
      <c r="V93" s="90">
        <f t="shared" si="45"/>
        <v>1.2433743083946525</v>
      </c>
      <c r="W93" s="90">
        <f t="shared" si="45"/>
        <v>1.2682417945625455</v>
      </c>
      <c r="X93" s="90">
        <f t="shared" si="45"/>
        <v>1.2936066304537963</v>
      </c>
      <c r="Y93" s="90">
        <f t="shared" si="45"/>
        <v>1.3194787630628724</v>
      </c>
      <c r="Z93" s="90">
        <f t="shared" si="45"/>
        <v>1.3458683383241299</v>
      </c>
      <c r="AA93" s="90">
        <f t="shared" si="45"/>
        <v>1.3727857050906125</v>
      </c>
      <c r="AB93" s="90">
        <f t="shared" si="45"/>
        <v>1.4002414191924248</v>
      </c>
      <c r="AC93" s="90">
        <f t="shared" si="45"/>
        <v>1.4282462475762734</v>
      </c>
      <c r="AD93" s="90">
        <f t="shared" si="45"/>
        <v>1.4568111725277988</v>
      </c>
      <c r="AE93" s="90">
        <f t="shared" si="45"/>
        <v>1.4859473959783549</v>
      </c>
      <c r="AF93" s="90">
        <f t="shared" si="45"/>
        <v>1.5156663438979221</v>
      </c>
      <c r="AG93" s="90">
        <f t="shared" si="45"/>
        <v>1.5459796707758806</v>
      </c>
      <c r="AH93" s="90">
        <f t="shared" si="45"/>
        <v>1.5768992641913981</v>
      </c>
      <c r="AI93" s="90">
        <f t="shared" si="45"/>
        <v>1.6084372494752261</v>
      </c>
      <c r="AJ93" s="90">
        <f t="shared" si="45"/>
        <v>1.6406059944647307</v>
      </c>
      <c r="AK93" s="90">
        <f t="shared" si="45"/>
        <v>1.6734181143540252</v>
      </c>
      <c r="AL93" s="90">
        <f t="shared" si="45"/>
        <v>1.7068864766411058</v>
      </c>
      <c r="AM93" s="90">
        <f t="shared" si="45"/>
        <v>1.7410242061739281</v>
      </c>
      <c r="AN93" s="90">
        <f t="shared" si="45"/>
        <v>1.7758446902974065</v>
      </c>
      <c r="AO93" s="90">
        <f t="shared" si="45"/>
        <v>1.8113615841033548</v>
      </c>
      <c r="AP93" s="90">
        <f t="shared" si="45"/>
        <v>1.8475888157854219</v>
      </c>
      <c r="AQ93" s="90">
        <f t="shared" si="45"/>
        <v>1.8845405921011305</v>
      </c>
      <c r="AR93" s="90">
        <f t="shared" si="45"/>
        <v>1.9222314039431532</v>
      </c>
      <c r="AS93" s="90">
        <f t="shared" si="45"/>
        <v>1.9606760320220162</v>
      </c>
      <c r="AT93" s="90">
        <f t="shared" si="45"/>
        <v>1.9998895526624565</v>
      </c>
      <c r="AU93" s="90">
        <f t="shared" si="45"/>
        <v>2.0398873437157055</v>
      </c>
      <c r="AV93" s="90">
        <f t="shared" si="45"/>
        <v>2.0806850905900198</v>
      </c>
      <c r="AW93" s="90">
        <f t="shared" si="45"/>
        <v>2.1222987924018204</v>
      </c>
      <c r="AX93" s="90">
        <f t="shared" si="45"/>
        <v>2.1647447682498568</v>
      </c>
      <c r="AY93" s="90">
        <f t="shared" si="45"/>
        <v>2.208039663614854</v>
      </c>
      <c r="AZ93" s="90">
        <f t="shared" si="45"/>
        <v>2.252200456887151</v>
      </c>
      <c r="BA93" s="90">
        <f t="shared" si="45"/>
        <v>2.2972444660248938</v>
      </c>
      <c r="BB93" s="90">
        <f t="shared" si="45"/>
        <v>2.343189355345392</v>
      </c>
      <c r="BC93" s="90">
        <f t="shared" si="45"/>
        <v>2.3900531424522997</v>
      </c>
      <c r="BD93" s="90">
        <f t="shared" si="45"/>
        <v>2.4378542053013459</v>
      </c>
      <c r="BE93" s="90">
        <f t="shared" si="45"/>
        <v>2.4866112894073726</v>
      </c>
      <c r="BF93" s="90">
        <f t="shared" si="45"/>
        <v>2.53634351519552</v>
      </c>
      <c r="BG93" s="90">
        <f t="shared" si="45"/>
        <v>2.5870703854994304</v>
      </c>
      <c r="BH93" s="90">
        <f t="shared" si="45"/>
        <v>2.6388117932094191</v>
      </c>
    </row>
    <row r="94" spans="1:60" s="157" customFormat="1" ht="12.75" customHeight="1" x14ac:dyDescent="0.3">
      <c r="A94" s="97"/>
      <c r="B94" s="97"/>
      <c r="C94" s="169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</row>
    <row r="95" spans="1:60" ht="12.75" customHeight="1" x14ac:dyDescent="0.3">
      <c r="B95" s="4" t="s">
        <v>932</v>
      </c>
    </row>
    <row r="96" spans="1:60" ht="12.75" customHeight="1" x14ac:dyDescent="0.3">
      <c r="C96" s="139"/>
      <c r="E96" s="88" t="str">
        <f xml:space="preserve"> InpC!E$126</f>
        <v>Inflation rate used in calculations</v>
      </c>
      <c r="F96" s="88">
        <f xml:space="preserve"> InpC!F$126</f>
        <v>0.02</v>
      </c>
      <c r="G96" s="88" t="str">
        <f xml:space="preserve"> InpC!G$126</f>
        <v>% p.a.</v>
      </c>
    </row>
    <row r="97" spans="1:16384" s="11" customFormat="1" ht="12.75" customHeight="1" x14ac:dyDescent="0.3">
      <c r="A97" s="365">
        <f xml:space="preserve"> InpC!A$20</f>
        <v>0</v>
      </c>
      <c r="B97" s="365">
        <f xml:space="preserve"> InpC!B$20</f>
        <v>0</v>
      </c>
      <c r="C97" s="366">
        <f xml:space="preserve"> InpC!C$20</f>
        <v>0</v>
      </c>
      <c r="D97" s="367">
        <f xml:space="preserve"> InpC!D$20</f>
        <v>0</v>
      </c>
      <c r="E97" s="95" t="str">
        <f xml:space="preserve"> InpC!E$20</f>
        <v>Contract Signature Year</v>
      </c>
      <c r="F97" s="368">
        <f xml:space="preserve"> InpC!F$20</f>
        <v>2018</v>
      </c>
      <c r="G97" s="368" t="str">
        <f xml:space="preserve"> InpC!G$20</f>
        <v>year #</v>
      </c>
      <c r="H97" s="367"/>
      <c r="I97" s="294"/>
      <c r="J97" s="367"/>
      <c r="K97" s="369"/>
      <c r="L97" s="369"/>
      <c r="M97" s="369"/>
      <c r="N97" s="369"/>
      <c r="O97" s="369"/>
      <c r="P97" s="367"/>
      <c r="Q97" s="95"/>
      <c r="R97" s="367"/>
      <c r="S97" s="367"/>
      <c r="T97" s="367"/>
      <c r="U97" s="367"/>
      <c r="V97" s="367"/>
      <c r="W97" s="367"/>
      <c r="X97" s="367"/>
      <c r="Y97" s="367"/>
      <c r="Z97" s="367"/>
      <c r="AA97" s="367"/>
      <c r="AB97" s="367"/>
      <c r="AC97" s="367"/>
      <c r="AD97" s="367"/>
      <c r="AE97" s="367"/>
      <c r="AF97" s="367"/>
      <c r="AG97" s="367"/>
      <c r="AH97" s="367"/>
      <c r="AI97" s="367"/>
      <c r="AJ97" s="367"/>
      <c r="AK97" s="367"/>
      <c r="AL97" s="367"/>
      <c r="AM97" s="367"/>
      <c r="AN97" s="367"/>
      <c r="AO97" s="367"/>
      <c r="AP97" s="367"/>
      <c r="AQ97" s="367"/>
      <c r="AR97" s="367"/>
      <c r="AS97" s="367"/>
      <c r="AT97" s="367"/>
      <c r="AU97" s="367"/>
      <c r="AV97" s="367"/>
      <c r="AW97" s="367"/>
      <c r="AX97" s="367"/>
      <c r="AY97" s="367"/>
      <c r="AZ97" s="367"/>
      <c r="BA97" s="367"/>
      <c r="BB97" s="367"/>
      <c r="BC97" s="367"/>
      <c r="BD97" s="367"/>
      <c r="BE97" s="367"/>
      <c r="BF97" s="367"/>
      <c r="BG97" s="367"/>
      <c r="BH97" s="367"/>
      <c r="BI97" s="370">
        <f xml:space="preserve"> InpC!BI$20</f>
        <v>0</v>
      </c>
      <c r="BJ97" s="370">
        <f xml:space="preserve"> InpC!BJ$20</f>
        <v>0</v>
      </c>
      <c r="BK97" s="370">
        <f xml:space="preserve"> InpC!BK$20</f>
        <v>0</v>
      </c>
      <c r="BL97" s="370">
        <f xml:space="preserve"> InpC!BL$20</f>
        <v>0</v>
      </c>
      <c r="BM97" s="370">
        <f xml:space="preserve"> InpC!BM$20</f>
        <v>0</v>
      </c>
      <c r="BN97" s="370">
        <f xml:space="preserve"> InpC!BN$20</f>
        <v>0</v>
      </c>
      <c r="BO97" s="370">
        <f xml:space="preserve"> InpC!BO$20</f>
        <v>0</v>
      </c>
      <c r="BP97" s="370">
        <f xml:space="preserve"> InpC!BP$20</f>
        <v>0</v>
      </c>
      <c r="BQ97" s="370">
        <f xml:space="preserve"> InpC!BQ$20</f>
        <v>0</v>
      </c>
      <c r="BR97" s="370">
        <f xml:space="preserve"> InpC!BR$20</f>
        <v>0</v>
      </c>
      <c r="BS97" s="370">
        <f xml:space="preserve"> InpC!BS$20</f>
        <v>0</v>
      </c>
      <c r="BT97" s="370">
        <f xml:space="preserve"> InpC!BT$20</f>
        <v>0</v>
      </c>
      <c r="BU97" s="370">
        <f xml:space="preserve"> InpC!BU$20</f>
        <v>0</v>
      </c>
      <c r="BV97" s="370">
        <f xml:space="preserve"> InpC!BV$20</f>
        <v>0</v>
      </c>
      <c r="BW97" s="370">
        <f xml:space="preserve"> InpC!BW$20</f>
        <v>0</v>
      </c>
      <c r="BX97" s="370">
        <f xml:space="preserve"> InpC!BX$20</f>
        <v>0</v>
      </c>
      <c r="BY97" s="370">
        <f xml:space="preserve"> InpC!BY$20</f>
        <v>0</v>
      </c>
      <c r="BZ97" s="370">
        <f xml:space="preserve"> InpC!BZ$20</f>
        <v>0</v>
      </c>
      <c r="CA97" s="370">
        <f xml:space="preserve"> InpC!CA$20</f>
        <v>0</v>
      </c>
      <c r="CB97" s="370">
        <f xml:space="preserve"> InpC!CB$20</f>
        <v>0</v>
      </c>
      <c r="CC97" s="370">
        <f xml:space="preserve"> InpC!CC$20</f>
        <v>0</v>
      </c>
      <c r="CD97" s="370">
        <f xml:space="preserve"> InpC!CD$20</f>
        <v>0</v>
      </c>
      <c r="CE97" s="370">
        <f xml:space="preserve"> InpC!CE$20</f>
        <v>0</v>
      </c>
      <c r="CF97" s="370">
        <f xml:space="preserve"> InpC!CF$20</f>
        <v>0</v>
      </c>
      <c r="CG97" s="370">
        <f xml:space="preserve"> InpC!CG$20</f>
        <v>0</v>
      </c>
      <c r="CH97" s="370">
        <f xml:space="preserve"> InpC!CH$20</f>
        <v>0</v>
      </c>
      <c r="CI97" s="370">
        <f xml:space="preserve"> InpC!CI$20</f>
        <v>0</v>
      </c>
      <c r="CJ97" s="370">
        <f xml:space="preserve"> InpC!CJ$20</f>
        <v>0</v>
      </c>
      <c r="CK97" s="370">
        <f xml:space="preserve"> InpC!CK$20</f>
        <v>0</v>
      </c>
      <c r="CL97" s="370">
        <f xml:space="preserve"> InpC!CL$20</f>
        <v>0</v>
      </c>
      <c r="CM97" s="370">
        <f xml:space="preserve"> InpC!CM$20</f>
        <v>0</v>
      </c>
      <c r="CN97" s="370">
        <f xml:space="preserve"> InpC!CN$20</f>
        <v>0</v>
      </c>
      <c r="CO97" s="370">
        <f xml:space="preserve"> InpC!CO$20</f>
        <v>0</v>
      </c>
      <c r="CP97" s="370">
        <f xml:space="preserve"> InpC!CP$20</f>
        <v>0</v>
      </c>
      <c r="CQ97" s="370">
        <f xml:space="preserve"> InpC!CQ$20</f>
        <v>0</v>
      </c>
      <c r="CR97" s="370">
        <f xml:space="preserve"> InpC!CR$20</f>
        <v>0</v>
      </c>
      <c r="CS97" s="370">
        <f xml:space="preserve"> InpC!CS$20</f>
        <v>0</v>
      </c>
      <c r="CT97" s="370">
        <f xml:space="preserve"> InpC!CT$20</f>
        <v>0</v>
      </c>
      <c r="CU97" s="370">
        <f xml:space="preserve"> InpC!CU$20</f>
        <v>0</v>
      </c>
      <c r="CV97" s="370">
        <f xml:space="preserve"> InpC!CV$20</f>
        <v>0</v>
      </c>
      <c r="CW97" s="370">
        <f xml:space="preserve"> InpC!CW$20</f>
        <v>0</v>
      </c>
      <c r="CX97" s="370">
        <f xml:space="preserve"> InpC!CX$20</f>
        <v>0</v>
      </c>
      <c r="CY97" s="370">
        <f xml:space="preserve"> InpC!CY$20</f>
        <v>0</v>
      </c>
      <c r="CZ97" s="370">
        <f xml:space="preserve"> InpC!CZ$20</f>
        <v>0</v>
      </c>
      <c r="DA97" s="370">
        <f xml:space="preserve"> InpC!DA$20</f>
        <v>0</v>
      </c>
      <c r="DB97" s="370">
        <f xml:space="preserve"> InpC!DB$20</f>
        <v>0</v>
      </c>
      <c r="DC97" s="370">
        <f xml:space="preserve"> InpC!DC$20</f>
        <v>0</v>
      </c>
      <c r="DD97" s="370">
        <f xml:space="preserve"> InpC!DD$20</f>
        <v>0</v>
      </c>
      <c r="DE97" s="370">
        <f xml:space="preserve"> InpC!DE$20</f>
        <v>0</v>
      </c>
      <c r="DF97" s="370">
        <f xml:space="preserve"> InpC!DF$20</f>
        <v>0</v>
      </c>
      <c r="DG97" s="370">
        <f xml:space="preserve"> InpC!DG$20</f>
        <v>0</v>
      </c>
      <c r="DH97" s="370">
        <f xml:space="preserve"> InpC!DH$20</f>
        <v>0</v>
      </c>
      <c r="DI97" s="370">
        <f xml:space="preserve"> InpC!DI$20</f>
        <v>0</v>
      </c>
      <c r="DJ97" s="370">
        <f xml:space="preserve"> InpC!DJ$20</f>
        <v>0</v>
      </c>
      <c r="DK97" s="370">
        <f xml:space="preserve"> InpC!DK$20</f>
        <v>0</v>
      </c>
      <c r="DL97" s="370">
        <f xml:space="preserve"> InpC!DL$20</f>
        <v>0</v>
      </c>
      <c r="DM97" s="370">
        <f xml:space="preserve"> InpC!DM$20</f>
        <v>0</v>
      </c>
      <c r="DN97" s="370">
        <f xml:space="preserve"> InpC!DN$20</f>
        <v>0</v>
      </c>
      <c r="DO97" s="370">
        <f xml:space="preserve"> InpC!DO$20</f>
        <v>0</v>
      </c>
      <c r="DP97" s="370">
        <f xml:space="preserve"> InpC!DP$20</f>
        <v>0</v>
      </c>
      <c r="DQ97" s="370">
        <f xml:space="preserve"> InpC!DQ$20</f>
        <v>0</v>
      </c>
      <c r="DR97" s="370">
        <f xml:space="preserve"> InpC!DR$20</f>
        <v>0</v>
      </c>
      <c r="DS97" s="370">
        <f xml:space="preserve"> InpC!DS$20</f>
        <v>0</v>
      </c>
      <c r="DT97" s="370">
        <f xml:space="preserve"> InpC!DT$20</f>
        <v>0</v>
      </c>
      <c r="DU97" s="370">
        <f xml:space="preserve"> InpC!DU$20</f>
        <v>0</v>
      </c>
      <c r="DV97" s="370">
        <f xml:space="preserve"> InpC!DV$20</f>
        <v>0</v>
      </c>
      <c r="DW97" s="370">
        <f xml:space="preserve"> InpC!DW$20</f>
        <v>0</v>
      </c>
      <c r="DX97" s="370">
        <f xml:space="preserve"> InpC!DX$20</f>
        <v>0</v>
      </c>
      <c r="DY97" s="370">
        <f xml:space="preserve"> InpC!DY$20</f>
        <v>0</v>
      </c>
      <c r="DZ97" s="370">
        <f xml:space="preserve"> InpC!DZ$20</f>
        <v>0</v>
      </c>
      <c r="EA97" s="370">
        <f xml:space="preserve"> InpC!EA$20</f>
        <v>0</v>
      </c>
      <c r="EB97" s="370">
        <f xml:space="preserve"> InpC!EB$20</f>
        <v>0</v>
      </c>
      <c r="EC97" s="370">
        <f xml:space="preserve"> InpC!EC$20</f>
        <v>0</v>
      </c>
      <c r="ED97" s="370">
        <f xml:space="preserve"> InpC!ED$20</f>
        <v>0</v>
      </c>
      <c r="EE97" s="370">
        <f xml:space="preserve"> InpC!EE$20</f>
        <v>0</v>
      </c>
      <c r="EF97" s="370">
        <f xml:space="preserve"> InpC!EF$20</f>
        <v>0</v>
      </c>
      <c r="EG97" s="370">
        <f xml:space="preserve"> InpC!EG$20</f>
        <v>0</v>
      </c>
      <c r="EH97" s="370">
        <f xml:space="preserve"> InpC!EH$20</f>
        <v>0</v>
      </c>
      <c r="EI97" s="370">
        <f xml:space="preserve"> InpC!EI$20</f>
        <v>0</v>
      </c>
      <c r="EJ97" s="370">
        <f xml:space="preserve"> InpC!EJ$20</f>
        <v>0</v>
      </c>
      <c r="EK97" s="370">
        <f xml:space="preserve"> InpC!EK$20</f>
        <v>0</v>
      </c>
      <c r="EL97" s="370">
        <f xml:space="preserve"> InpC!EL$20</f>
        <v>0</v>
      </c>
      <c r="EM97" s="370">
        <f xml:space="preserve"> InpC!EM$20</f>
        <v>0</v>
      </c>
      <c r="EN97" s="370">
        <f xml:space="preserve"> InpC!EN$20</f>
        <v>0</v>
      </c>
      <c r="EO97" s="370">
        <f xml:space="preserve"> InpC!EO$20</f>
        <v>0</v>
      </c>
      <c r="EP97" s="370">
        <f xml:space="preserve"> InpC!EP$20</f>
        <v>0</v>
      </c>
      <c r="EQ97" s="370">
        <f xml:space="preserve"> InpC!EQ$20</f>
        <v>0</v>
      </c>
      <c r="ER97" s="370">
        <f xml:space="preserve"> InpC!ER$20</f>
        <v>0</v>
      </c>
      <c r="ES97" s="370">
        <f xml:space="preserve"> InpC!ES$20</f>
        <v>0</v>
      </c>
      <c r="ET97" s="370">
        <f xml:space="preserve"> InpC!ET$20</f>
        <v>0</v>
      </c>
      <c r="EU97" s="370">
        <f xml:space="preserve"> InpC!EU$20</f>
        <v>0</v>
      </c>
      <c r="EV97" s="370">
        <f xml:space="preserve"> InpC!EV$20</f>
        <v>0</v>
      </c>
      <c r="EW97" s="370">
        <f xml:space="preserve"> InpC!EW$20</f>
        <v>0</v>
      </c>
      <c r="EX97" s="370">
        <f xml:space="preserve"> InpC!EX$20</f>
        <v>0</v>
      </c>
      <c r="EY97" s="370">
        <f xml:space="preserve"> InpC!EY$20</f>
        <v>0</v>
      </c>
      <c r="EZ97" s="370">
        <f xml:space="preserve"> InpC!EZ$20</f>
        <v>0</v>
      </c>
      <c r="FA97" s="370">
        <f xml:space="preserve"> InpC!FA$20</f>
        <v>0</v>
      </c>
      <c r="FB97" s="370">
        <f xml:space="preserve"> InpC!FB$20</f>
        <v>0</v>
      </c>
      <c r="FC97" s="370">
        <f xml:space="preserve"> InpC!FC$20</f>
        <v>0</v>
      </c>
      <c r="FD97" s="370">
        <f xml:space="preserve"> InpC!FD$20</f>
        <v>0</v>
      </c>
      <c r="FE97" s="370">
        <f xml:space="preserve"> InpC!FE$20</f>
        <v>0</v>
      </c>
      <c r="FF97" s="370">
        <f xml:space="preserve"> InpC!FF$20</f>
        <v>0</v>
      </c>
      <c r="FG97" s="370">
        <f xml:space="preserve"> InpC!FG$20</f>
        <v>0</v>
      </c>
      <c r="FH97" s="370">
        <f xml:space="preserve"> InpC!FH$20</f>
        <v>0</v>
      </c>
      <c r="FI97" s="370">
        <f xml:space="preserve"> InpC!FI$20</f>
        <v>0</v>
      </c>
      <c r="FJ97" s="370">
        <f xml:space="preserve"> InpC!FJ$20</f>
        <v>0</v>
      </c>
      <c r="FK97" s="370">
        <f xml:space="preserve"> InpC!FK$20</f>
        <v>0</v>
      </c>
      <c r="FL97" s="370">
        <f xml:space="preserve"> InpC!FL$20</f>
        <v>0</v>
      </c>
      <c r="FM97" s="370">
        <f xml:space="preserve"> InpC!FM$20</f>
        <v>0</v>
      </c>
      <c r="FN97" s="370">
        <f xml:space="preserve"> InpC!FN$20</f>
        <v>0</v>
      </c>
      <c r="FO97" s="370">
        <f xml:space="preserve"> InpC!FO$20</f>
        <v>0</v>
      </c>
      <c r="FP97" s="370">
        <f xml:space="preserve"> InpC!FP$20</f>
        <v>0</v>
      </c>
      <c r="FQ97" s="370">
        <f xml:space="preserve"> InpC!FQ$20</f>
        <v>0</v>
      </c>
      <c r="FR97" s="370">
        <f xml:space="preserve"> InpC!FR$20</f>
        <v>0</v>
      </c>
      <c r="FS97" s="370">
        <f xml:space="preserve"> InpC!FS$20</f>
        <v>0</v>
      </c>
      <c r="FT97" s="370">
        <f xml:space="preserve"> InpC!FT$20</f>
        <v>0</v>
      </c>
      <c r="FU97" s="370">
        <f xml:space="preserve"> InpC!FU$20</f>
        <v>0</v>
      </c>
      <c r="FV97" s="370">
        <f xml:space="preserve"> InpC!FV$20</f>
        <v>0</v>
      </c>
      <c r="FW97" s="370">
        <f xml:space="preserve"> InpC!FW$20</f>
        <v>0</v>
      </c>
      <c r="FX97" s="370">
        <f xml:space="preserve"> InpC!FX$20</f>
        <v>0</v>
      </c>
      <c r="FY97" s="370">
        <f xml:space="preserve"> InpC!FY$20</f>
        <v>0</v>
      </c>
      <c r="FZ97" s="370">
        <f xml:space="preserve"> InpC!FZ$20</f>
        <v>0</v>
      </c>
      <c r="GA97" s="370">
        <f xml:space="preserve"> InpC!GA$20</f>
        <v>0</v>
      </c>
      <c r="GB97" s="370">
        <f xml:space="preserve"> InpC!GB$20</f>
        <v>0</v>
      </c>
      <c r="GC97" s="370">
        <f xml:space="preserve"> InpC!GC$20</f>
        <v>0</v>
      </c>
      <c r="GD97" s="370">
        <f xml:space="preserve"> InpC!GD$20</f>
        <v>0</v>
      </c>
      <c r="GE97" s="370">
        <f xml:space="preserve"> InpC!GE$20</f>
        <v>0</v>
      </c>
      <c r="GF97" s="370">
        <f xml:space="preserve"> InpC!GF$20</f>
        <v>0</v>
      </c>
      <c r="GG97" s="370">
        <f xml:space="preserve"> InpC!GG$20</f>
        <v>0</v>
      </c>
      <c r="GH97" s="370">
        <f xml:space="preserve"> InpC!GH$20</f>
        <v>0</v>
      </c>
      <c r="GI97" s="370">
        <f xml:space="preserve"> InpC!GI$20</f>
        <v>0</v>
      </c>
      <c r="GJ97" s="370">
        <f xml:space="preserve"> InpC!GJ$20</f>
        <v>0</v>
      </c>
      <c r="GK97" s="370">
        <f xml:space="preserve"> InpC!GK$20</f>
        <v>0</v>
      </c>
      <c r="GL97" s="370">
        <f xml:space="preserve"> InpC!GL$20</f>
        <v>0</v>
      </c>
      <c r="GM97" s="370">
        <f xml:space="preserve"> InpC!GM$20</f>
        <v>0</v>
      </c>
      <c r="GN97" s="370">
        <f xml:space="preserve"> InpC!GN$20</f>
        <v>0</v>
      </c>
      <c r="GO97" s="370">
        <f xml:space="preserve"> InpC!GO$20</f>
        <v>0</v>
      </c>
      <c r="GP97" s="370">
        <f xml:space="preserve"> InpC!GP$20</f>
        <v>0</v>
      </c>
      <c r="GQ97" s="370">
        <f xml:space="preserve"> InpC!GQ$20</f>
        <v>0</v>
      </c>
      <c r="GR97" s="370">
        <f xml:space="preserve"> InpC!GR$20</f>
        <v>0</v>
      </c>
      <c r="GS97" s="370">
        <f xml:space="preserve"> InpC!GS$20</f>
        <v>0</v>
      </c>
      <c r="GT97" s="370">
        <f xml:space="preserve"> InpC!GT$20</f>
        <v>0</v>
      </c>
      <c r="GU97" s="370">
        <f xml:space="preserve"> InpC!GU$20</f>
        <v>0</v>
      </c>
      <c r="GV97" s="370">
        <f xml:space="preserve"> InpC!GV$20</f>
        <v>0</v>
      </c>
      <c r="GW97" s="370">
        <f xml:space="preserve"> InpC!GW$20</f>
        <v>0</v>
      </c>
      <c r="GX97" s="370">
        <f xml:space="preserve"> InpC!GX$20</f>
        <v>0</v>
      </c>
      <c r="GY97" s="370">
        <f xml:space="preserve"> InpC!GY$20</f>
        <v>0</v>
      </c>
      <c r="GZ97" s="370">
        <f xml:space="preserve"> InpC!GZ$20</f>
        <v>0</v>
      </c>
      <c r="HA97" s="370">
        <f xml:space="preserve"> InpC!HA$20</f>
        <v>0</v>
      </c>
      <c r="HB97" s="370">
        <f xml:space="preserve"> InpC!HB$20</f>
        <v>0</v>
      </c>
      <c r="HC97" s="370">
        <f xml:space="preserve"> InpC!HC$20</f>
        <v>0</v>
      </c>
      <c r="HD97" s="370">
        <f xml:space="preserve"> InpC!HD$20</f>
        <v>0</v>
      </c>
      <c r="HE97" s="370">
        <f xml:space="preserve"> InpC!HE$20</f>
        <v>0</v>
      </c>
      <c r="HF97" s="370">
        <f xml:space="preserve"> InpC!HF$20</f>
        <v>0</v>
      </c>
      <c r="HG97" s="370">
        <f xml:space="preserve"> InpC!HG$20</f>
        <v>0</v>
      </c>
      <c r="HH97" s="370">
        <f xml:space="preserve"> InpC!HH$20</f>
        <v>0</v>
      </c>
      <c r="HI97" s="370">
        <f xml:space="preserve"> InpC!HI$20</f>
        <v>0</v>
      </c>
      <c r="HJ97" s="370">
        <f xml:space="preserve"> InpC!HJ$20</f>
        <v>0</v>
      </c>
      <c r="HK97" s="370">
        <f xml:space="preserve"> InpC!HK$20</f>
        <v>0</v>
      </c>
      <c r="HL97" s="370">
        <f xml:space="preserve"> InpC!HL$20</f>
        <v>0</v>
      </c>
      <c r="HM97" s="370">
        <f xml:space="preserve"> InpC!HM$20</f>
        <v>0</v>
      </c>
      <c r="HN97" s="370">
        <f xml:space="preserve"> InpC!HN$20</f>
        <v>0</v>
      </c>
      <c r="HO97" s="370">
        <f xml:space="preserve"> InpC!HO$20</f>
        <v>0</v>
      </c>
      <c r="HP97" s="370">
        <f xml:space="preserve"> InpC!HP$20</f>
        <v>0</v>
      </c>
      <c r="HQ97" s="370">
        <f xml:space="preserve"> InpC!HQ$20</f>
        <v>0</v>
      </c>
      <c r="HR97" s="370">
        <f xml:space="preserve"> InpC!HR$20</f>
        <v>0</v>
      </c>
      <c r="HS97" s="370">
        <f xml:space="preserve"> InpC!HS$20</f>
        <v>0</v>
      </c>
      <c r="HT97" s="370">
        <f xml:space="preserve"> InpC!HT$20</f>
        <v>0</v>
      </c>
      <c r="HU97" s="370">
        <f xml:space="preserve"> InpC!HU$20</f>
        <v>0</v>
      </c>
      <c r="HV97" s="370">
        <f xml:space="preserve"> InpC!HV$20</f>
        <v>0</v>
      </c>
      <c r="HW97" s="370">
        <f xml:space="preserve"> InpC!HW$20</f>
        <v>0</v>
      </c>
      <c r="HX97" s="370">
        <f xml:space="preserve"> InpC!HX$20</f>
        <v>0</v>
      </c>
      <c r="HY97" s="370">
        <f xml:space="preserve"> InpC!HY$20</f>
        <v>0</v>
      </c>
      <c r="HZ97" s="370">
        <f xml:space="preserve"> InpC!HZ$20</f>
        <v>0</v>
      </c>
      <c r="IA97" s="370">
        <f xml:space="preserve"> InpC!IA$20</f>
        <v>0</v>
      </c>
      <c r="IB97" s="370">
        <f xml:space="preserve"> InpC!IB$20</f>
        <v>0</v>
      </c>
      <c r="IC97" s="370">
        <f xml:space="preserve"> InpC!IC$20</f>
        <v>0</v>
      </c>
      <c r="ID97" s="370">
        <f xml:space="preserve"> InpC!ID$20</f>
        <v>0</v>
      </c>
      <c r="IE97" s="370">
        <f xml:space="preserve"> InpC!IE$20</f>
        <v>0</v>
      </c>
      <c r="IF97" s="370">
        <f xml:space="preserve"> InpC!IF$20</f>
        <v>0</v>
      </c>
      <c r="IG97" s="370">
        <f xml:space="preserve"> InpC!IG$20</f>
        <v>0</v>
      </c>
      <c r="IH97" s="370">
        <f xml:space="preserve"> InpC!IH$20</f>
        <v>0</v>
      </c>
      <c r="II97" s="370">
        <f xml:space="preserve"> InpC!II$20</f>
        <v>0</v>
      </c>
      <c r="IJ97" s="370">
        <f xml:space="preserve"> InpC!IJ$20</f>
        <v>0</v>
      </c>
      <c r="IK97" s="370">
        <f xml:space="preserve"> InpC!IK$20</f>
        <v>0</v>
      </c>
      <c r="IL97" s="370">
        <f xml:space="preserve"> InpC!IL$20</f>
        <v>0</v>
      </c>
      <c r="IM97" s="370">
        <f xml:space="preserve"> InpC!IM$20</f>
        <v>0</v>
      </c>
      <c r="IN97" s="370">
        <f xml:space="preserve"> InpC!IN$20</f>
        <v>0</v>
      </c>
      <c r="IO97" s="370">
        <f xml:space="preserve"> InpC!IO$20</f>
        <v>0</v>
      </c>
      <c r="IP97" s="370">
        <f xml:space="preserve"> InpC!IP$20</f>
        <v>0</v>
      </c>
      <c r="IQ97" s="370">
        <f xml:space="preserve"> InpC!IQ$20</f>
        <v>0</v>
      </c>
      <c r="IR97" s="370">
        <f xml:space="preserve"> InpC!IR$20</f>
        <v>0</v>
      </c>
      <c r="IS97" s="370">
        <f xml:space="preserve"> InpC!IS$20</f>
        <v>0</v>
      </c>
      <c r="IT97" s="370">
        <f xml:space="preserve"> InpC!IT$20</f>
        <v>0</v>
      </c>
      <c r="IU97" s="370">
        <f xml:space="preserve"> InpC!IU$20</f>
        <v>0</v>
      </c>
      <c r="IV97" s="370">
        <f xml:space="preserve"> InpC!IV$20</f>
        <v>0</v>
      </c>
      <c r="IW97" s="370">
        <f xml:space="preserve"> InpC!IW$20</f>
        <v>0</v>
      </c>
      <c r="IX97" s="370">
        <f xml:space="preserve"> InpC!IX$20</f>
        <v>0</v>
      </c>
      <c r="IY97" s="370">
        <f xml:space="preserve"> InpC!IY$20</f>
        <v>0</v>
      </c>
      <c r="IZ97" s="370">
        <f xml:space="preserve"> InpC!IZ$20</f>
        <v>0</v>
      </c>
      <c r="JA97" s="370">
        <f xml:space="preserve"> InpC!JA$20</f>
        <v>0</v>
      </c>
      <c r="JB97" s="370">
        <f xml:space="preserve"> InpC!JB$20</f>
        <v>0</v>
      </c>
      <c r="JC97" s="370">
        <f xml:space="preserve"> InpC!JC$20</f>
        <v>0</v>
      </c>
      <c r="JD97" s="370">
        <f xml:space="preserve"> InpC!JD$20</f>
        <v>0</v>
      </c>
      <c r="JE97" s="370">
        <f xml:space="preserve"> InpC!JE$20</f>
        <v>0</v>
      </c>
      <c r="JF97" s="370">
        <f xml:space="preserve"> InpC!JF$20</f>
        <v>0</v>
      </c>
      <c r="JG97" s="370">
        <f xml:space="preserve"> InpC!JG$20</f>
        <v>0</v>
      </c>
      <c r="JH97" s="370">
        <f xml:space="preserve"> InpC!JH$20</f>
        <v>0</v>
      </c>
      <c r="JI97" s="370">
        <f xml:space="preserve"> InpC!JI$20</f>
        <v>0</v>
      </c>
      <c r="JJ97" s="370">
        <f xml:space="preserve"> InpC!JJ$20</f>
        <v>0</v>
      </c>
      <c r="JK97" s="370">
        <f xml:space="preserve"> InpC!JK$20</f>
        <v>0</v>
      </c>
      <c r="JL97" s="370">
        <f xml:space="preserve"> InpC!JL$20</f>
        <v>0</v>
      </c>
      <c r="JM97" s="370">
        <f xml:space="preserve"> InpC!JM$20</f>
        <v>0</v>
      </c>
      <c r="JN97" s="370">
        <f xml:space="preserve"> InpC!JN$20</f>
        <v>0</v>
      </c>
      <c r="JO97" s="370">
        <f xml:space="preserve"> InpC!JO$20</f>
        <v>0</v>
      </c>
      <c r="JP97" s="370">
        <f xml:space="preserve"> InpC!JP$20</f>
        <v>0</v>
      </c>
      <c r="JQ97" s="370">
        <f xml:space="preserve"> InpC!JQ$20</f>
        <v>0</v>
      </c>
      <c r="JR97" s="370">
        <f xml:space="preserve"> InpC!JR$20</f>
        <v>0</v>
      </c>
      <c r="JS97" s="370">
        <f xml:space="preserve"> InpC!JS$20</f>
        <v>0</v>
      </c>
      <c r="JT97" s="370">
        <f xml:space="preserve"> InpC!JT$20</f>
        <v>0</v>
      </c>
      <c r="JU97" s="370">
        <f xml:space="preserve"> InpC!JU$20</f>
        <v>0</v>
      </c>
      <c r="JV97" s="370">
        <f xml:space="preserve"> InpC!JV$20</f>
        <v>0</v>
      </c>
      <c r="JW97" s="370">
        <f xml:space="preserve"> InpC!JW$20</f>
        <v>0</v>
      </c>
      <c r="JX97" s="370">
        <f xml:space="preserve"> InpC!JX$20</f>
        <v>0</v>
      </c>
      <c r="JY97" s="370">
        <f xml:space="preserve"> InpC!JY$20</f>
        <v>0</v>
      </c>
      <c r="JZ97" s="370">
        <f xml:space="preserve"> InpC!JZ$20</f>
        <v>0</v>
      </c>
      <c r="KA97" s="370">
        <f xml:space="preserve"> InpC!KA$20</f>
        <v>0</v>
      </c>
      <c r="KB97" s="370">
        <f xml:space="preserve"> InpC!KB$20</f>
        <v>0</v>
      </c>
      <c r="KC97" s="370">
        <f xml:space="preserve"> InpC!KC$20</f>
        <v>0</v>
      </c>
      <c r="KD97" s="370">
        <f xml:space="preserve"> InpC!KD$20</f>
        <v>0</v>
      </c>
      <c r="KE97" s="370">
        <f xml:space="preserve"> InpC!KE$20</f>
        <v>0</v>
      </c>
      <c r="KF97" s="370">
        <f xml:space="preserve"> InpC!KF$20</f>
        <v>0</v>
      </c>
      <c r="KG97" s="370">
        <f xml:space="preserve"> InpC!KG$20</f>
        <v>0</v>
      </c>
      <c r="KH97" s="370">
        <f xml:space="preserve"> InpC!KH$20</f>
        <v>0</v>
      </c>
      <c r="KI97" s="370">
        <f xml:space="preserve"> InpC!KI$20</f>
        <v>0</v>
      </c>
      <c r="KJ97" s="370">
        <f xml:space="preserve"> InpC!KJ$20</f>
        <v>0</v>
      </c>
      <c r="KK97" s="370">
        <f xml:space="preserve"> InpC!KK$20</f>
        <v>0</v>
      </c>
      <c r="KL97" s="370">
        <f xml:space="preserve"> InpC!KL$20</f>
        <v>0</v>
      </c>
      <c r="KM97" s="370">
        <f xml:space="preserve"> InpC!KM$20</f>
        <v>0</v>
      </c>
      <c r="KN97" s="370">
        <f xml:space="preserve"> InpC!KN$20</f>
        <v>0</v>
      </c>
      <c r="KO97" s="370">
        <f xml:space="preserve"> InpC!KO$20</f>
        <v>0</v>
      </c>
      <c r="KP97" s="370">
        <f xml:space="preserve"> InpC!KP$20</f>
        <v>0</v>
      </c>
      <c r="KQ97" s="370">
        <f xml:space="preserve"> InpC!KQ$20</f>
        <v>0</v>
      </c>
      <c r="KR97" s="370">
        <f xml:space="preserve"> InpC!KR$20</f>
        <v>0</v>
      </c>
      <c r="KS97" s="370">
        <f xml:space="preserve"> InpC!KS$20</f>
        <v>0</v>
      </c>
      <c r="KT97" s="370">
        <f xml:space="preserve"> InpC!KT$20</f>
        <v>0</v>
      </c>
      <c r="KU97" s="370">
        <f xml:space="preserve"> InpC!KU$20</f>
        <v>0</v>
      </c>
      <c r="KV97" s="370">
        <f xml:space="preserve"> InpC!KV$20</f>
        <v>0</v>
      </c>
      <c r="KW97" s="370">
        <f xml:space="preserve"> InpC!KW$20</f>
        <v>0</v>
      </c>
      <c r="KX97" s="370">
        <f xml:space="preserve"> InpC!KX$20</f>
        <v>0</v>
      </c>
      <c r="KY97" s="370">
        <f xml:space="preserve"> InpC!KY$20</f>
        <v>0</v>
      </c>
      <c r="KZ97" s="370">
        <f xml:space="preserve"> InpC!KZ$20</f>
        <v>0</v>
      </c>
      <c r="LA97" s="370">
        <f xml:space="preserve"> InpC!LA$20</f>
        <v>0</v>
      </c>
      <c r="LB97" s="370">
        <f xml:space="preserve"> InpC!LB$20</f>
        <v>0</v>
      </c>
      <c r="LC97" s="370">
        <f xml:space="preserve"> InpC!LC$20</f>
        <v>0</v>
      </c>
      <c r="LD97" s="370">
        <f xml:space="preserve"> InpC!LD$20</f>
        <v>0</v>
      </c>
      <c r="LE97" s="370">
        <f xml:space="preserve"> InpC!LE$20</f>
        <v>0</v>
      </c>
      <c r="LF97" s="370">
        <f xml:space="preserve"> InpC!LF$20</f>
        <v>0</v>
      </c>
      <c r="LG97" s="370">
        <f xml:space="preserve"> InpC!LG$20</f>
        <v>0</v>
      </c>
      <c r="LH97" s="370">
        <f xml:space="preserve"> InpC!LH$20</f>
        <v>0</v>
      </c>
      <c r="LI97" s="370">
        <f xml:space="preserve"> InpC!LI$20</f>
        <v>0</v>
      </c>
      <c r="LJ97" s="370">
        <f xml:space="preserve"> InpC!LJ$20</f>
        <v>0</v>
      </c>
      <c r="LK97" s="370">
        <f xml:space="preserve"> InpC!LK$20</f>
        <v>0</v>
      </c>
      <c r="LL97" s="370">
        <f xml:space="preserve"> InpC!LL$20</f>
        <v>0</v>
      </c>
      <c r="LM97" s="370">
        <f xml:space="preserve"> InpC!LM$20</f>
        <v>0</v>
      </c>
      <c r="LN97" s="370">
        <f xml:space="preserve"> InpC!LN$20</f>
        <v>0</v>
      </c>
      <c r="LO97" s="370">
        <f xml:space="preserve"> InpC!LO$20</f>
        <v>0</v>
      </c>
      <c r="LP97" s="370">
        <f xml:space="preserve"> InpC!LP$20</f>
        <v>0</v>
      </c>
      <c r="LQ97" s="370">
        <f xml:space="preserve"> InpC!LQ$20</f>
        <v>0</v>
      </c>
      <c r="LR97" s="370">
        <f xml:space="preserve"> InpC!LR$20</f>
        <v>0</v>
      </c>
      <c r="LS97" s="370">
        <f xml:space="preserve"> InpC!LS$20</f>
        <v>0</v>
      </c>
      <c r="LT97" s="370">
        <f xml:space="preserve"> InpC!LT$20</f>
        <v>0</v>
      </c>
      <c r="LU97" s="370">
        <f xml:space="preserve"> InpC!LU$20</f>
        <v>0</v>
      </c>
      <c r="LV97" s="370">
        <f xml:space="preserve"> InpC!LV$20</f>
        <v>0</v>
      </c>
      <c r="LW97" s="370">
        <f xml:space="preserve"> InpC!LW$20</f>
        <v>0</v>
      </c>
      <c r="LX97" s="370">
        <f xml:space="preserve"> InpC!LX$20</f>
        <v>0</v>
      </c>
      <c r="LY97" s="370">
        <f xml:space="preserve"> InpC!LY$20</f>
        <v>0</v>
      </c>
      <c r="LZ97" s="370">
        <f xml:space="preserve"> InpC!LZ$20</f>
        <v>0</v>
      </c>
      <c r="MA97" s="370">
        <f xml:space="preserve"> InpC!MA$20</f>
        <v>0</v>
      </c>
      <c r="MB97" s="370">
        <f xml:space="preserve"> InpC!MB$20</f>
        <v>0</v>
      </c>
      <c r="MC97" s="370">
        <f xml:space="preserve"> InpC!MC$20</f>
        <v>0</v>
      </c>
      <c r="MD97" s="370">
        <f xml:space="preserve"> InpC!MD$20</f>
        <v>0</v>
      </c>
      <c r="ME97" s="370">
        <f xml:space="preserve"> InpC!ME$20</f>
        <v>0</v>
      </c>
      <c r="MF97" s="370">
        <f xml:space="preserve"> InpC!MF$20</f>
        <v>0</v>
      </c>
      <c r="MG97" s="370">
        <f xml:space="preserve"> InpC!MG$20</f>
        <v>0</v>
      </c>
      <c r="MH97" s="370">
        <f xml:space="preserve"> InpC!MH$20</f>
        <v>0</v>
      </c>
      <c r="MI97" s="370">
        <f xml:space="preserve"> InpC!MI$20</f>
        <v>0</v>
      </c>
      <c r="MJ97" s="370">
        <f xml:space="preserve"> InpC!MJ$20</f>
        <v>0</v>
      </c>
      <c r="MK97" s="370">
        <f xml:space="preserve"> InpC!MK$20</f>
        <v>0</v>
      </c>
      <c r="ML97" s="370">
        <f xml:space="preserve"> InpC!ML$20</f>
        <v>0</v>
      </c>
      <c r="MM97" s="370">
        <f xml:space="preserve"> InpC!MM$20</f>
        <v>0</v>
      </c>
      <c r="MN97" s="370">
        <f xml:space="preserve"> InpC!MN$20</f>
        <v>0</v>
      </c>
      <c r="MO97" s="370">
        <f xml:space="preserve"> InpC!MO$20</f>
        <v>0</v>
      </c>
      <c r="MP97" s="370">
        <f xml:space="preserve"> InpC!MP$20</f>
        <v>0</v>
      </c>
      <c r="MQ97" s="370">
        <f xml:space="preserve"> InpC!MQ$20</f>
        <v>0</v>
      </c>
      <c r="MR97" s="370">
        <f xml:space="preserve"> InpC!MR$20</f>
        <v>0</v>
      </c>
      <c r="MS97" s="370">
        <f xml:space="preserve"> InpC!MS$20</f>
        <v>0</v>
      </c>
      <c r="MT97" s="370">
        <f xml:space="preserve"> InpC!MT$20</f>
        <v>0</v>
      </c>
      <c r="MU97" s="370">
        <f xml:space="preserve"> InpC!MU$20</f>
        <v>0</v>
      </c>
      <c r="MV97" s="370">
        <f xml:space="preserve"> InpC!MV$20</f>
        <v>0</v>
      </c>
      <c r="MW97" s="370">
        <f xml:space="preserve"> InpC!MW$20</f>
        <v>0</v>
      </c>
      <c r="MX97" s="370">
        <f xml:space="preserve"> InpC!MX$20</f>
        <v>0</v>
      </c>
      <c r="MY97" s="370">
        <f xml:space="preserve"> InpC!MY$20</f>
        <v>0</v>
      </c>
      <c r="MZ97" s="370">
        <f xml:space="preserve"> InpC!MZ$20</f>
        <v>0</v>
      </c>
      <c r="NA97" s="370">
        <f xml:space="preserve"> InpC!NA$20</f>
        <v>0</v>
      </c>
      <c r="NB97" s="370">
        <f xml:space="preserve"> InpC!NB$20</f>
        <v>0</v>
      </c>
      <c r="NC97" s="370">
        <f xml:space="preserve"> InpC!NC$20</f>
        <v>0</v>
      </c>
      <c r="ND97" s="370">
        <f xml:space="preserve"> InpC!ND$20</f>
        <v>0</v>
      </c>
      <c r="NE97" s="370">
        <f xml:space="preserve"> InpC!NE$20</f>
        <v>0</v>
      </c>
      <c r="NF97" s="370">
        <f xml:space="preserve"> InpC!NF$20</f>
        <v>0</v>
      </c>
      <c r="NG97" s="370">
        <f xml:space="preserve"> InpC!NG$20</f>
        <v>0</v>
      </c>
      <c r="NH97" s="370">
        <f xml:space="preserve"> InpC!NH$20</f>
        <v>0</v>
      </c>
      <c r="NI97" s="370">
        <f xml:space="preserve"> InpC!NI$20</f>
        <v>0</v>
      </c>
      <c r="NJ97" s="370">
        <f xml:space="preserve"> InpC!NJ$20</f>
        <v>0</v>
      </c>
      <c r="NK97" s="370">
        <f xml:space="preserve"> InpC!NK$20</f>
        <v>0</v>
      </c>
      <c r="NL97" s="370">
        <f xml:space="preserve"> InpC!NL$20</f>
        <v>0</v>
      </c>
      <c r="NM97" s="370">
        <f xml:space="preserve"> InpC!NM$20</f>
        <v>0</v>
      </c>
      <c r="NN97" s="370">
        <f xml:space="preserve"> InpC!NN$20</f>
        <v>0</v>
      </c>
      <c r="NO97" s="370">
        <f xml:space="preserve"> InpC!NO$20</f>
        <v>0</v>
      </c>
      <c r="NP97" s="370">
        <f xml:space="preserve"> InpC!NP$20</f>
        <v>0</v>
      </c>
      <c r="NQ97" s="370">
        <f xml:space="preserve"> InpC!NQ$20</f>
        <v>0</v>
      </c>
      <c r="NR97" s="370">
        <f xml:space="preserve"> InpC!NR$20</f>
        <v>0</v>
      </c>
      <c r="NS97" s="370">
        <f xml:space="preserve"> InpC!NS$20</f>
        <v>0</v>
      </c>
      <c r="NT97" s="370">
        <f xml:space="preserve"> InpC!NT$20</f>
        <v>0</v>
      </c>
      <c r="NU97" s="370">
        <f xml:space="preserve"> InpC!NU$20</f>
        <v>0</v>
      </c>
      <c r="NV97" s="370">
        <f xml:space="preserve"> InpC!NV$20</f>
        <v>0</v>
      </c>
      <c r="NW97" s="370">
        <f xml:space="preserve"> InpC!NW$20</f>
        <v>0</v>
      </c>
      <c r="NX97" s="370">
        <f xml:space="preserve"> InpC!NX$20</f>
        <v>0</v>
      </c>
      <c r="NY97" s="370">
        <f xml:space="preserve"> InpC!NY$20</f>
        <v>0</v>
      </c>
      <c r="NZ97" s="370">
        <f xml:space="preserve"> InpC!NZ$20</f>
        <v>0</v>
      </c>
      <c r="OA97" s="370">
        <f xml:space="preserve"> InpC!OA$20</f>
        <v>0</v>
      </c>
      <c r="OB97" s="370">
        <f xml:space="preserve"> InpC!OB$20</f>
        <v>0</v>
      </c>
      <c r="OC97" s="370">
        <f xml:space="preserve"> InpC!OC$20</f>
        <v>0</v>
      </c>
      <c r="OD97" s="370">
        <f xml:space="preserve"> InpC!OD$20</f>
        <v>0</v>
      </c>
      <c r="OE97" s="370">
        <f xml:space="preserve"> InpC!OE$20</f>
        <v>0</v>
      </c>
      <c r="OF97" s="370">
        <f xml:space="preserve"> InpC!OF$20</f>
        <v>0</v>
      </c>
      <c r="OG97" s="370">
        <f xml:space="preserve"> InpC!OG$20</f>
        <v>0</v>
      </c>
      <c r="OH97" s="370">
        <f xml:space="preserve"> InpC!OH$20</f>
        <v>0</v>
      </c>
      <c r="OI97" s="370">
        <f xml:space="preserve"> InpC!OI$20</f>
        <v>0</v>
      </c>
      <c r="OJ97" s="370">
        <f xml:space="preserve"> InpC!OJ$20</f>
        <v>0</v>
      </c>
      <c r="OK97" s="370">
        <f xml:space="preserve"> InpC!OK$20</f>
        <v>0</v>
      </c>
      <c r="OL97" s="370">
        <f xml:space="preserve"> InpC!OL$20</f>
        <v>0</v>
      </c>
      <c r="OM97" s="370">
        <f xml:space="preserve"> InpC!OM$20</f>
        <v>0</v>
      </c>
      <c r="ON97" s="370">
        <f xml:space="preserve"> InpC!ON$20</f>
        <v>0</v>
      </c>
      <c r="OO97" s="370">
        <f xml:space="preserve"> InpC!OO$20</f>
        <v>0</v>
      </c>
      <c r="OP97" s="370">
        <f xml:space="preserve"> InpC!OP$20</f>
        <v>0</v>
      </c>
      <c r="OQ97" s="370">
        <f xml:space="preserve"> InpC!OQ$20</f>
        <v>0</v>
      </c>
      <c r="OR97" s="370">
        <f xml:space="preserve"> InpC!OR$20</f>
        <v>0</v>
      </c>
      <c r="OS97" s="370">
        <f xml:space="preserve"> InpC!OS$20</f>
        <v>0</v>
      </c>
      <c r="OT97" s="370">
        <f xml:space="preserve"> InpC!OT$20</f>
        <v>0</v>
      </c>
      <c r="OU97" s="370">
        <f xml:space="preserve"> InpC!OU$20</f>
        <v>0</v>
      </c>
      <c r="OV97" s="370">
        <f xml:space="preserve"> InpC!OV$20</f>
        <v>0</v>
      </c>
      <c r="OW97" s="370">
        <f xml:space="preserve"> InpC!OW$20</f>
        <v>0</v>
      </c>
      <c r="OX97" s="370">
        <f xml:space="preserve"> InpC!OX$20</f>
        <v>0</v>
      </c>
      <c r="OY97" s="370">
        <f xml:space="preserve"> InpC!OY$20</f>
        <v>0</v>
      </c>
      <c r="OZ97" s="370">
        <f xml:space="preserve"> InpC!OZ$20</f>
        <v>0</v>
      </c>
      <c r="PA97" s="370">
        <f xml:space="preserve"> InpC!PA$20</f>
        <v>0</v>
      </c>
      <c r="PB97" s="370">
        <f xml:space="preserve"> InpC!PB$20</f>
        <v>0</v>
      </c>
      <c r="PC97" s="370">
        <f xml:space="preserve"> InpC!PC$20</f>
        <v>0</v>
      </c>
      <c r="PD97" s="370">
        <f xml:space="preserve"> InpC!PD$20</f>
        <v>0</v>
      </c>
      <c r="PE97" s="370">
        <f xml:space="preserve"> InpC!PE$20</f>
        <v>0</v>
      </c>
      <c r="PF97" s="370">
        <f xml:space="preserve"> InpC!PF$20</f>
        <v>0</v>
      </c>
      <c r="PG97" s="370">
        <f xml:space="preserve"> InpC!PG$20</f>
        <v>0</v>
      </c>
      <c r="PH97" s="370">
        <f xml:space="preserve"> InpC!PH$20</f>
        <v>0</v>
      </c>
      <c r="PI97" s="370">
        <f xml:space="preserve"> InpC!PI$20</f>
        <v>0</v>
      </c>
      <c r="PJ97" s="370">
        <f xml:space="preserve"> InpC!PJ$20</f>
        <v>0</v>
      </c>
      <c r="PK97" s="370">
        <f xml:space="preserve"> InpC!PK$20</f>
        <v>0</v>
      </c>
      <c r="PL97" s="370">
        <f xml:space="preserve"> InpC!PL$20</f>
        <v>0</v>
      </c>
      <c r="PM97" s="370">
        <f xml:space="preserve"> InpC!PM$20</f>
        <v>0</v>
      </c>
      <c r="PN97" s="370">
        <f xml:space="preserve"> InpC!PN$20</f>
        <v>0</v>
      </c>
      <c r="PO97" s="370">
        <f xml:space="preserve"> InpC!PO$20</f>
        <v>0</v>
      </c>
      <c r="PP97" s="370">
        <f xml:space="preserve"> InpC!PP$20</f>
        <v>0</v>
      </c>
      <c r="PQ97" s="370">
        <f xml:space="preserve"> InpC!PQ$20</f>
        <v>0</v>
      </c>
      <c r="PR97" s="370">
        <f xml:space="preserve"> InpC!PR$20</f>
        <v>0</v>
      </c>
      <c r="PS97" s="370">
        <f xml:space="preserve"> InpC!PS$20</f>
        <v>0</v>
      </c>
      <c r="PT97" s="370">
        <f xml:space="preserve"> InpC!PT$20</f>
        <v>0</v>
      </c>
      <c r="PU97" s="370">
        <f xml:space="preserve"> InpC!PU$20</f>
        <v>0</v>
      </c>
      <c r="PV97" s="370">
        <f xml:space="preserve"> InpC!PV$20</f>
        <v>0</v>
      </c>
      <c r="PW97" s="370">
        <f xml:space="preserve"> InpC!PW$20</f>
        <v>0</v>
      </c>
      <c r="PX97" s="370">
        <f xml:space="preserve"> InpC!PX$20</f>
        <v>0</v>
      </c>
      <c r="PY97" s="370">
        <f xml:space="preserve"> InpC!PY$20</f>
        <v>0</v>
      </c>
      <c r="PZ97" s="370">
        <f xml:space="preserve"> InpC!PZ$20</f>
        <v>0</v>
      </c>
      <c r="QA97" s="370">
        <f xml:space="preserve"> InpC!QA$20</f>
        <v>0</v>
      </c>
      <c r="QB97" s="370">
        <f xml:space="preserve"> InpC!QB$20</f>
        <v>0</v>
      </c>
      <c r="QC97" s="370">
        <f xml:space="preserve"> InpC!QC$20</f>
        <v>0</v>
      </c>
      <c r="QD97" s="370">
        <f xml:space="preserve"> InpC!QD$20</f>
        <v>0</v>
      </c>
      <c r="QE97" s="370">
        <f xml:space="preserve"> InpC!QE$20</f>
        <v>0</v>
      </c>
      <c r="QF97" s="370">
        <f xml:space="preserve"> InpC!QF$20</f>
        <v>0</v>
      </c>
      <c r="QG97" s="370">
        <f xml:space="preserve"> InpC!QG$20</f>
        <v>0</v>
      </c>
      <c r="QH97" s="370">
        <f xml:space="preserve"> InpC!QH$20</f>
        <v>0</v>
      </c>
      <c r="QI97" s="370">
        <f xml:space="preserve"> InpC!QI$20</f>
        <v>0</v>
      </c>
      <c r="QJ97" s="370">
        <f xml:space="preserve"> InpC!QJ$20</f>
        <v>0</v>
      </c>
      <c r="QK97" s="370">
        <f xml:space="preserve"> InpC!QK$20</f>
        <v>0</v>
      </c>
      <c r="QL97" s="370">
        <f xml:space="preserve"> InpC!QL$20</f>
        <v>0</v>
      </c>
      <c r="QM97" s="370">
        <f xml:space="preserve"> InpC!QM$20</f>
        <v>0</v>
      </c>
      <c r="QN97" s="370">
        <f xml:space="preserve"> InpC!QN$20</f>
        <v>0</v>
      </c>
      <c r="QO97" s="370">
        <f xml:space="preserve"> InpC!QO$20</f>
        <v>0</v>
      </c>
      <c r="QP97" s="370">
        <f xml:space="preserve"> InpC!QP$20</f>
        <v>0</v>
      </c>
      <c r="QQ97" s="370">
        <f xml:space="preserve"> InpC!QQ$20</f>
        <v>0</v>
      </c>
      <c r="QR97" s="370">
        <f xml:space="preserve"> InpC!QR$20</f>
        <v>0</v>
      </c>
      <c r="QS97" s="370">
        <f xml:space="preserve"> InpC!QS$20</f>
        <v>0</v>
      </c>
      <c r="QT97" s="370">
        <f xml:space="preserve"> InpC!QT$20</f>
        <v>0</v>
      </c>
      <c r="QU97" s="370">
        <f xml:space="preserve"> InpC!QU$20</f>
        <v>0</v>
      </c>
      <c r="QV97" s="370">
        <f xml:space="preserve"> InpC!QV$20</f>
        <v>0</v>
      </c>
      <c r="QW97" s="370">
        <f xml:space="preserve"> InpC!QW$20</f>
        <v>0</v>
      </c>
      <c r="QX97" s="370">
        <f xml:space="preserve"> InpC!QX$20</f>
        <v>0</v>
      </c>
      <c r="QY97" s="370">
        <f xml:space="preserve"> InpC!QY$20</f>
        <v>0</v>
      </c>
      <c r="QZ97" s="370">
        <f xml:space="preserve"> InpC!QZ$20</f>
        <v>0</v>
      </c>
      <c r="RA97" s="370">
        <f xml:space="preserve"> InpC!RA$20</f>
        <v>0</v>
      </c>
      <c r="RB97" s="370">
        <f xml:space="preserve"> InpC!RB$20</f>
        <v>0</v>
      </c>
      <c r="RC97" s="370">
        <f xml:space="preserve"> InpC!RC$20</f>
        <v>0</v>
      </c>
      <c r="RD97" s="370">
        <f xml:space="preserve"> InpC!RD$20</f>
        <v>0</v>
      </c>
      <c r="RE97" s="370">
        <f xml:space="preserve"> InpC!RE$20</f>
        <v>0</v>
      </c>
      <c r="RF97" s="370">
        <f xml:space="preserve"> InpC!RF$20</f>
        <v>0</v>
      </c>
      <c r="RG97" s="370">
        <f xml:space="preserve"> InpC!RG$20</f>
        <v>0</v>
      </c>
      <c r="RH97" s="370">
        <f xml:space="preserve"> InpC!RH$20</f>
        <v>0</v>
      </c>
      <c r="RI97" s="370">
        <f xml:space="preserve"> InpC!RI$20</f>
        <v>0</v>
      </c>
      <c r="RJ97" s="370">
        <f xml:space="preserve"> InpC!RJ$20</f>
        <v>0</v>
      </c>
      <c r="RK97" s="370">
        <f xml:space="preserve"> InpC!RK$20</f>
        <v>0</v>
      </c>
      <c r="RL97" s="370">
        <f xml:space="preserve"> InpC!RL$20</f>
        <v>0</v>
      </c>
      <c r="RM97" s="370">
        <f xml:space="preserve"> InpC!RM$20</f>
        <v>0</v>
      </c>
      <c r="RN97" s="370">
        <f xml:space="preserve"> InpC!RN$20</f>
        <v>0</v>
      </c>
      <c r="RO97" s="370">
        <f xml:space="preserve"> InpC!RO$20</f>
        <v>0</v>
      </c>
      <c r="RP97" s="370">
        <f xml:space="preserve"> InpC!RP$20</f>
        <v>0</v>
      </c>
      <c r="RQ97" s="370">
        <f xml:space="preserve"> InpC!RQ$20</f>
        <v>0</v>
      </c>
      <c r="RR97" s="370">
        <f xml:space="preserve"> InpC!RR$20</f>
        <v>0</v>
      </c>
      <c r="RS97" s="370">
        <f xml:space="preserve"> InpC!RS$20</f>
        <v>0</v>
      </c>
      <c r="RT97" s="370">
        <f xml:space="preserve"> InpC!RT$20</f>
        <v>0</v>
      </c>
      <c r="RU97" s="370">
        <f xml:space="preserve"> InpC!RU$20</f>
        <v>0</v>
      </c>
      <c r="RV97" s="370">
        <f xml:space="preserve"> InpC!RV$20</f>
        <v>0</v>
      </c>
      <c r="RW97" s="370">
        <f xml:space="preserve"> InpC!RW$20</f>
        <v>0</v>
      </c>
      <c r="RX97" s="370">
        <f xml:space="preserve"> InpC!RX$20</f>
        <v>0</v>
      </c>
      <c r="RY97" s="370">
        <f xml:space="preserve"> InpC!RY$20</f>
        <v>0</v>
      </c>
      <c r="RZ97" s="370">
        <f xml:space="preserve"> InpC!RZ$20</f>
        <v>0</v>
      </c>
      <c r="SA97" s="370">
        <f xml:space="preserve"> InpC!SA$20</f>
        <v>0</v>
      </c>
      <c r="SB97" s="370">
        <f xml:space="preserve"> InpC!SB$20</f>
        <v>0</v>
      </c>
      <c r="SC97" s="370">
        <f xml:space="preserve"> InpC!SC$20</f>
        <v>0</v>
      </c>
      <c r="SD97" s="370">
        <f xml:space="preserve"> InpC!SD$20</f>
        <v>0</v>
      </c>
      <c r="SE97" s="370">
        <f xml:space="preserve"> InpC!SE$20</f>
        <v>0</v>
      </c>
      <c r="SF97" s="370">
        <f xml:space="preserve"> InpC!SF$20</f>
        <v>0</v>
      </c>
      <c r="SG97" s="370">
        <f xml:space="preserve"> InpC!SG$20</f>
        <v>0</v>
      </c>
      <c r="SH97" s="370">
        <f xml:space="preserve"> InpC!SH$20</f>
        <v>0</v>
      </c>
      <c r="SI97" s="370">
        <f xml:space="preserve"> InpC!SI$20</f>
        <v>0</v>
      </c>
      <c r="SJ97" s="370">
        <f xml:space="preserve"> InpC!SJ$20</f>
        <v>0</v>
      </c>
      <c r="SK97" s="370">
        <f xml:space="preserve"> InpC!SK$20</f>
        <v>0</v>
      </c>
      <c r="SL97" s="370">
        <f xml:space="preserve"> InpC!SL$20</f>
        <v>0</v>
      </c>
      <c r="SM97" s="370">
        <f xml:space="preserve"> InpC!SM$20</f>
        <v>0</v>
      </c>
      <c r="SN97" s="370">
        <f xml:space="preserve"> InpC!SN$20</f>
        <v>0</v>
      </c>
      <c r="SO97" s="370">
        <f xml:space="preserve"> InpC!SO$20</f>
        <v>0</v>
      </c>
      <c r="SP97" s="370">
        <f xml:space="preserve"> InpC!SP$20</f>
        <v>0</v>
      </c>
      <c r="SQ97" s="370">
        <f xml:space="preserve"> InpC!SQ$20</f>
        <v>0</v>
      </c>
      <c r="SR97" s="370">
        <f xml:space="preserve"> InpC!SR$20</f>
        <v>0</v>
      </c>
      <c r="SS97" s="370">
        <f xml:space="preserve"> InpC!SS$20</f>
        <v>0</v>
      </c>
      <c r="ST97" s="370">
        <f xml:space="preserve"> InpC!ST$20</f>
        <v>0</v>
      </c>
      <c r="SU97" s="370">
        <f xml:space="preserve"> InpC!SU$20</f>
        <v>0</v>
      </c>
      <c r="SV97" s="370">
        <f xml:space="preserve"> InpC!SV$20</f>
        <v>0</v>
      </c>
      <c r="SW97" s="370">
        <f xml:space="preserve"> InpC!SW$20</f>
        <v>0</v>
      </c>
      <c r="SX97" s="370">
        <f xml:space="preserve"> InpC!SX$20</f>
        <v>0</v>
      </c>
      <c r="SY97" s="370">
        <f xml:space="preserve"> InpC!SY$20</f>
        <v>0</v>
      </c>
      <c r="SZ97" s="370">
        <f xml:space="preserve"> InpC!SZ$20</f>
        <v>0</v>
      </c>
      <c r="TA97" s="370">
        <f xml:space="preserve"> InpC!TA$20</f>
        <v>0</v>
      </c>
      <c r="TB97" s="370">
        <f xml:space="preserve"> InpC!TB$20</f>
        <v>0</v>
      </c>
      <c r="TC97" s="370">
        <f xml:space="preserve"> InpC!TC$20</f>
        <v>0</v>
      </c>
      <c r="TD97" s="370">
        <f xml:space="preserve"> InpC!TD$20</f>
        <v>0</v>
      </c>
      <c r="TE97" s="370">
        <f xml:space="preserve"> InpC!TE$20</f>
        <v>0</v>
      </c>
      <c r="TF97" s="370">
        <f xml:space="preserve"> InpC!TF$20</f>
        <v>0</v>
      </c>
      <c r="TG97" s="370">
        <f xml:space="preserve"> InpC!TG$20</f>
        <v>0</v>
      </c>
      <c r="TH97" s="370">
        <f xml:space="preserve"> InpC!TH$20</f>
        <v>0</v>
      </c>
      <c r="TI97" s="370">
        <f xml:space="preserve"> InpC!TI$20</f>
        <v>0</v>
      </c>
      <c r="TJ97" s="370">
        <f xml:space="preserve"> InpC!TJ$20</f>
        <v>0</v>
      </c>
      <c r="TK97" s="370">
        <f xml:space="preserve"> InpC!TK$20</f>
        <v>0</v>
      </c>
      <c r="TL97" s="370">
        <f xml:space="preserve"> InpC!TL$20</f>
        <v>0</v>
      </c>
      <c r="TM97" s="370">
        <f xml:space="preserve"> InpC!TM$20</f>
        <v>0</v>
      </c>
      <c r="TN97" s="370">
        <f xml:space="preserve"> InpC!TN$20</f>
        <v>0</v>
      </c>
      <c r="TO97" s="370">
        <f xml:space="preserve"> InpC!TO$20</f>
        <v>0</v>
      </c>
      <c r="TP97" s="370">
        <f xml:space="preserve"> InpC!TP$20</f>
        <v>0</v>
      </c>
      <c r="TQ97" s="370">
        <f xml:space="preserve"> InpC!TQ$20</f>
        <v>0</v>
      </c>
      <c r="TR97" s="370">
        <f xml:space="preserve"> InpC!TR$20</f>
        <v>0</v>
      </c>
      <c r="TS97" s="370">
        <f xml:space="preserve"> InpC!TS$20</f>
        <v>0</v>
      </c>
      <c r="TT97" s="370">
        <f xml:space="preserve"> InpC!TT$20</f>
        <v>0</v>
      </c>
      <c r="TU97" s="370">
        <f xml:space="preserve"> InpC!TU$20</f>
        <v>0</v>
      </c>
      <c r="TV97" s="370">
        <f xml:space="preserve"> InpC!TV$20</f>
        <v>0</v>
      </c>
      <c r="TW97" s="370">
        <f xml:space="preserve"> InpC!TW$20</f>
        <v>0</v>
      </c>
      <c r="TX97" s="370">
        <f xml:space="preserve"> InpC!TX$20</f>
        <v>0</v>
      </c>
      <c r="TY97" s="370">
        <f xml:space="preserve"> InpC!TY$20</f>
        <v>0</v>
      </c>
      <c r="TZ97" s="370">
        <f xml:space="preserve"> InpC!TZ$20</f>
        <v>0</v>
      </c>
      <c r="UA97" s="370">
        <f xml:space="preserve"> InpC!UA$20</f>
        <v>0</v>
      </c>
      <c r="UB97" s="370">
        <f xml:space="preserve"> InpC!UB$20</f>
        <v>0</v>
      </c>
      <c r="UC97" s="370">
        <f xml:space="preserve"> InpC!UC$20</f>
        <v>0</v>
      </c>
      <c r="UD97" s="370">
        <f xml:space="preserve"> InpC!UD$20</f>
        <v>0</v>
      </c>
      <c r="UE97" s="370">
        <f xml:space="preserve"> InpC!UE$20</f>
        <v>0</v>
      </c>
      <c r="UF97" s="370">
        <f xml:space="preserve"> InpC!UF$20</f>
        <v>0</v>
      </c>
      <c r="UG97" s="370">
        <f xml:space="preserve"> InpC!UG$20</f>
        <v>0</v>
      </c>
      <c r="UH97" s="370">
        <f xml:space="preserve"> InpC!UH$20</f>
        <v>0</v>
      </c>
      <c r="UI97" s="370">
        <f xml:space="preserve"> InpC!UI$20</f>
        <v>0</v>
      </c>
      <c r="UJ97" s="370">
        <f xml:space="preserve"> InpC!UJ$20</f>
        <v>0</v>
      </c>
      <c r="UK97" s="370">
        <f xml:space="preserve"> InpC!UK$20</f>
        <v>0</v>
      </c>
      <c r="UL97" s="370">
        <f xml:space="preserve"> InpC!UL$20</f>
        <v>0</v>
      </c>
      <c r="UM97" s="370">
        <f xml:space="preserve"> InpC!UM$20</f>
        <v>0</v>
      </c>
      <c r="UN97" s="370">
        <f xml:space="preserve"> InpC!UN$20</f>
        <v>0</v>
      </c>
      <c r="UO97" s="370">
        <f xml:space="preserve"> InpC!UO$20</f>
        <v>0</v>
      </c>
      <c r="UP97" s="370">
        <f xml:space="preserve"> InpC!UP$20</f>
        <v>0</v>
      </c>
      <c r="UQ97" s="370">
        <f xml:space="preserve"> InpC!UQ$20</f>
        <v>0</v>
      </c>
      <c r="UR97" s="370">
        <f xml:space="preserve"> InpC!UR$20</f>
        <v>0</v>
      </c>
      <c r="US97" s="370">
        <f xml:space="preserve"> InpC!US$20</f>
        <v>0</v>
      </c>
      <c r="UT97" s="370">
        <f xml:space="preserve"> InpC!UT$20</f>
        <v>0</v>
      </c>
      <c r="UU97" s="370">
        <f xml:space="preserve"> InpC!UU$20</f>
        <v>0</v>
      </c>
      <c r="UV97" s="370">
        <f xml:space="preserve"> InpC!UV$20</f>
        <v>0</v>
      </c>
      <c r="UW97" s="370">
        <f xml:space="preserve"> InpC!UW$20</f>
        <v>0</v>
      </c>
      <c r="UX97" s="370">
        <f xml:space="preserve"> InpC!UX$20</f>
        <v>0</v>
      </c>
      <c r="UY97" s="370">
        <f xml:space="preserve"> InpC!UY$20</f>
        <v>0</v>
      </c>
      <c r="UZ97" s="370">
        <f xml:space="preserve"> InpC!UZ$20</f>
        <v>0</v>
      </c>
      <c r="VA97" s="370">
        <f xml:space="preserve"> InpC!VA$20</f>
        <v>0</v>
      </c>
      <c r="VB97" s="370">
        <f xml:space="preserve"> InpC!VB$20</f>
        <v>0</v>
      </c>
      <c r="VC97" s="370">
        <f xml:space="preserve"> InpC!VC$20</f>
        <v>0</v>
      </c>
      <c r="VD97" s="370">
        <f xml:space="preserve"> InpC!VD$20</f>
        <v>0</v>
      </c>
      <c r="VE97" s="370">
        <f xml:space="preserve"> InpC!VE$20</f>
        <v>0</v>
      </c>
      <c r="VF97" s="370">
        <f xml:space="preserve"> InpC!VF$20</f>
        <v>0</v>
      </c>
      <c r="VG97" s="370">
        <f xml:space="preserve"> InpC!VG$20</f>
        <v>0</v>
      </c>
      <c r="VH97" s="370">
        <f xml:space="preserve"> InpC!VH$20</f>
        <v>0</v>
      </c>
      <c r="VI97" s="370">
        <f xml:space="preserve"> InpC!VI$20</f>
        <v>0</v>
      </c>
      <c r="VJ97" s="370">
        <f xml:space="preserve"> InpC!VJ$20</f>
        <v>0</v>
      </c>
      <c r="VK97" s="370">
        <f xml:space="preserve"> InpC!VK$20</f>
        <v>0</v>
      </c>
      <c r="VL97" s="370">
        <f xml:space="preserve"> InpC!VL$20</f>
        <v>0</v>
      </c>
      <c r="VM97" s="370">
        <f xml:space="preserve"> InpC!VM$20</f>
        <v>0</v>
      </c>
      <c r="VN97" s="370">
        <f xml:space="preserve"> InpC!VN$20</f>
        <v>0</v>
      </c>
      <c r="VO97" s="370">
        <f xml:space="preserve"> InpC!VO$20</f>
        <v>0</v>
      </c>
      <c r="VP97" s="370">
        <f xml:space="preserve"> InpC!VP$20</f>
        <v>0</v>
      </c>
      <c r="VQ97" s="370">
        <f xml:space="preserve"> InpC!VQ$20</f>
        <v>0</v>
      </c>
      <c r="VR97" s="370">
        <f xml:space="preserve"> InpC!VR$20</f>
        <v>0</v>
      </c>
      <c r="VS97" s="370">
        <f xml:space="preserve"> InpC!VS$20</f>
        <v>0</v>
      </c>
      <c r="VT97" s="370">
        <f xml:space="preserve"> InpC!VT$20</f>
        <v>0</v>
      </c>
      <c r="VU97" s="370">
        <f xml:space="preserve"> InpC!VU$20</f>
        <v>0</v>
      </c>
      <c r="VV97" s="370">
        <f xml:space="preserve"> InpC!VV$20</f>
        <v>0</v>
      </c>
      <c r="VW97" s="370">
        <f xml:space="preserve"> InpC!VW$20</f>
        <v>0</v>
      </c>
      <c r="VX97" s="370">
        <f xml:space="preserve"> InpC!VX$20</f>
        <v>0</v>
      </c>
      <c r="VY97" s="370">
        <f xml:space="preserve"> InpC!VY$20</f>
        <v>0</v>
      </c>
      <c r="VZ97" s="370">
        <f xml:space="preserve"> InpC!VZ$20</f>
        <v>0</v>
      </c>
      <c r="WA97" s="370">
        <f xml:space="preserve"> InpC!WA$20</f>
        <v>0</v>
      </c>
      <c r="WB97" s="370">
        <f xml:space="preserve"> InpC!WB$20</f>
        <v>0</v>
      </c>
      <c r="WC97" s="370">
        <f xml:space="preserve"> InpC!WC$20</f>
        <v>0</v>
      </c>
      <c r="WD97" s="370">
        <f xml:space="preserve"> InpC!WD$20</f>
        <v>0</v>
      </c>
      <c r="WE97" s="370">
        <f xml:space="preserve"> InpC!WE$20</f>
        <v>0</v>
      </c>
      <c r="WF97" s="370">
        <f xml:space="preserve"> InpC!WF$20</f>
        <v>0</v>
      </c>
      <c r="WG97" s="370">
        <f xml:space="preserve"> InpC!WG$20</f>
        <v>0</v>
      </c>
      <c r="WH97" s="370">
        <f xml:space="preserve"> InpC!WH$20</f>
        <v>0</v>
      </c>
      <c r="WI97" s="370">
        <f xml:space="preserve"> InpC!WI$20</f>
        <v>0</v>
      </c>
      <c r="WJ97" s="370">
        <f xml:space="preserve"> InpC!WJ$20</f>
        <v>0</v>
      </c>
      <c r="WK97" s="370">
        <f xml:space="preserve"> InpC!WK$20</f>
        <v>0</v>
      </c>
      <c r="WL97" s="370">
        <f xml:space="preserve"> InpC!WL$20</f>
        <v>0</v>
      </c>
      <c r="WM97" s="370">
        <f xml:space="preserve"> InpC!WM$20</f>
        <v>0</v>
      </c>
      <c r="WN97" s="370">
        <f xml:space="preserve"> InpC!WN$20</f>
        <v>0</v>
      </c>
      <c r="WO97" s="370">
        <f xml:space="preserve"> InpC!WO$20</f>
        <v>0</v>
      </c>
      <c r="WP97" s="370">
        <f xml:space="preserve"> InpC!WP$20</f>
        <v>0</v>
      </c>
      <c r="WQ97" s="370">
        <f xml:space="preserve"> InpC!WQ$20</f>
        <v>0</v>
      </c>
      <c r="WR97" s="370">
        <f xml:space="preserve"> InpC!WR$20</f>
        <v>0</v>
      </c>
      <c r="WS97" s="370">
        <f xml:space="preserve"> InpC!WS$20</f>
        <v>0</v>
      </c>
      <c r="WT97" s="370">
        <f xml:space="preserve"> InpC!WT$20</f>
        <v>0</v>
      </c>
      <c r="WU97" s="370">
        <f xml:space="preserve"> InpC!WU$20</f>
        <v>0</v>
      </c>
      <c r="WV97" s="370">
        <f xml:space="preserve"> InpC!WV$20</f>
        <v>0</v>
      </c>
      <c r="WW97" s="370">
        <f xml:space="preserve"> InpC!WW$20</f>
        <v>0</v>
      </c>
      <c r="WX97" s="370">
        <f xml:space="preserve"> InpC!WX$20</f>
        <v>0</v>
      </c>
      <c r="WY97" s="370">
        <f xml:space="preserve"> InpC!WY$20</f>
        <v>0</v>
      </c>
      <c r="WZ97" s="370">
        <f xml:space="preserve"> InpC!WZ$20</f>
        <v>0</v>
      </c>
      <c r="XA97" s="370">
        <f xml:space="preserve"> InpC!XA$20</f>
        <v>0</v>
      </c>
      <c r="XB97" s="370">
        <f xml:space="preserve"> InpC!XB$20</f>
        <v>0</v>
      </c>
      <c r="XC97" s="370">
        <f xml:space="preserve"> InpC!XC$20</f>
        <v>0</v>
      </c>
      <c r="XD97" s="370">
        <f xml:space="preserve"> InpC!XD$20</f>
        <v>0</v>
      </c>
      <c r="XE97" s="370">
        <f xml:space="preserve"> InpC!XE$20</f>
        <v>0</v>
      </c>
      <c r="XF97" s="370">
        <f xml:space="preserve"> InpC!XF$20</f>
        <v>0</v>
      </c>
      <c r="XG97" s="370">
        <f xml:space="preserve"> InpC!XG$20</f>
        <v>0</v>
      </c>
      <c r="XH97" s="370">
        <f xml:space="preserve"> InpC!XH$20</f>
        <v>0</v>
      </c>
      <c r="XI97" s="370">
        <f xml:space="preserve"> InpC!XI$20</f>
        <v>0</v>
      </c>
      <c r="XJ97" s="370">
        <f xml:space="preserve"> InpC!XJ$20</f>
        <v>0</v>
      </c>
      <c r="XK97" s="370">
        <f xml:space="preserve"> InpC!XK$20</f>
        <v>0</v>
      </c>
      <c r="XL97" s="370">
        <f xml:space="preserve"> InpC!XL$20</f>
        <v>0</v>
      </c>
      <c r="XM97" s="370">
        <f xml:space="preserve"> InpC!XM$20</f>
        <v>0</v>
      </c>
      <c r="XN97" s="370">
        <f xml:space="preserve"> InpC!XN$20</f>
        <v>0</v>
      </c>
      <c r="XO97" s="370">
        <f xml:space="preserve"> InpC!XO$20</f>
        <v>0</v>
      </c>
      <c r="XP97" s="370">
        <f xml:space="preserve"> InpC!XP$20</f>
        <v>0</v>
      </c>
      <c r="XQ97" s="370">
        <f xml:space="preserve"> InpC!XQ$20</f>
        <v>0</v>
      </c>
      <c r="XR97" s="370">
        <f xml:space="preserve"> InpC!XR$20</f>
        <v>0</v>
      </c>
      <c r="XS97" s="370">
        <f xml:space="preserve"> InpC!XS$20</f>
        <v>0</v>
      </c>
      <c r="XT97" s="370">
        <f xml:space="preserve"> InpC!XT$20</f>
        <v>0</v>
      </c>
      <c r="XU97" s="370">
        <f xml:space="preserve"> InpC!XU$20</f>
        <v>0</v>
      </c>
      <c r="XV97" s="370">
        <f xml:space="preserve"> InpC!XV$20</f>
        <v>0</v>
      </c>
      <c r="XW97" s="370">
        <f xml:space="preserve"> InpC!XW$20</f>
        <v>0</v>
      </c>
      <c r="XX97" s="370">
        <f xml:space="preserve"> InpC!XX$20</f>
        <v>0</v>
      </c>
      <c r="XY97" s="370">
        <f xml:space="preserve"> InpC!XY$20</f>
        <v>0</v>
      </c>
      <c r="XZ97" s="370">
        <f xml:space="preserve"> InpC!XZ$20</f>
        <v>0</v>
      </c>
      <c r="YA97" s="370">
        <f xml:space="preserve"> InpC!YA$20</f>
        <v>0</v>
      </c>
      <c r="YB97" s="370">
        <f xml:space="preserve"> InpC!YB$20</f>
        <v>0</v>
      </c>
      <c r="YC97" s="370">
        <f xml:space="preserve"> InpC!YC$20</f>
        <v>0</v>
      </c>
      <c r="YD97" s="370">
        <f xml:space="preserve"> InpC!YD$20</f>
        <v>0</v>
      </c>
      <c r="YE97" s="370">
        <f xml:space="preserve"> InpC!YE$20</f>
        <v>0</v>
      </c>
      <c r="YF97" s="370">
        <f xml:space="preserve"> InpC!YF$20</f>
        <v>0</v>
      </c>
      <c r="YG97" s="370">
        <f xml:space="preserve"> InpC!YG$20</f>
        <v>0</v>
      </c>
      <c r="YH97" s="370">
        <f xml:space="preserve"> InpC!YH$20</f>
        <v>0</v>
      </c>
      <c r="YI97" s="370">
        <f xml:space="preserve"> InpC!YI$20</f>
        <v>0</v>
      </c>
      <c r="YJ97" s="370">
        <f xml:space="preserve"> InpC!YJ$20</f>
        <v>0</v>
      </c>
      <c r="YK97" s="370">
        <f xml:space="preserve"> InpC!YK$20</f>
        <v>0</v>
      </c>
      <c r="YL97" s="370">
        <f xml:space="preserve"> InpC!YL$20</f>
        <v>0</v>
      </c>
      <c r="YM97" s="370">
        <f xml:space="preserve"> InpC!YM$20</f>
        <v>0</v>
      </c>
      <c r="YN97" s="370">
        <f xml:space="preserve"> InpC!YN$20</f>
        <v>0</v>
      </c>
      <c r="YO97" s="370">
        <f xml:space="preserve"> InpC!YO$20</f>
        <v>0</v>
      </c>
      <c r="YP97" s="370">
        <f xml:space="preserve"> InpC!YP$20</f>
        <v>0</v>
      </c>
      <c r="YQ97" s="370">
        <f xml:space="preserve"> InpC!YQ$20</f>
        <v>0</v>
      </c>
      <c r="YR97" s="370">
        <f xml:space="preserve"> InpC!YR$20</f>
        <v>0</v>
      </c>
      <c r="YS97" s="370">
        <f xml:space="preserve"> InpC!YS$20</f>
        <v>0</v>
      </c>
      <c r="YT97" s="370">
        <f xml:space="preserve"> InpC!YT$20</f>
        <v>0</v>
      </c>
      <c r="YU97" s="370">
        <f xml:space="preserve"> InpC!YU$20</f>
        <v>0</v>
      </c>
      <c r="YV97" s="370">
        <f xml:space="preserve"> InpC!YV$20</f>
        <v>0</v>
      </c>
      <c r="YW97" s="370">
        <f xml:space="preserve"> InpC!YW$20</f>
        <v>0</v>
      </c>
      <c r="YX97" s="370">
        <f xml:space="preserve"> InpC!YX$20</f>
        <v>0</v>
      </c>
      <c r="YY97" s="370">
        <f xml:space="preserve"> InpC!YY$20</f>
        <v>0</v>
      </c>
      <c r="YZ97" s="370">
        <f xml:space="preserve"> InpC!YZ$20</f>
        <v>0</v>
      </c>
      <c r="ZA97" s="370">
        <f xml:space="preserve"> InpC!ZA$20</f>
        <v>0</v>
      </c>
      <c r="ZB97" s="370">
        <f xml:space="preserve"> InpC!ZB$20</f>
        <v>0</v>
      </c>
      <c r="ZC97" s="370">
        <f xml:space="preserve"> InpC!ZC$20</f>
        <v>0</v>
      </c>
      <c r="ZD97" s="370">
        <f xml:space="preserve"> InpC!ZD$20</f>
        <v>0</v>
      </c>
      <c r="ZE97" s="370">
        <f xml:space="preserve"> InpC!ZE$20</f>
        <v>0</v>
      </c>
      <c r="ZF97" s="370">
        <f xml:space="preserve"> InpC!ZF$20</f>
        <v>0</v>
      </c>
      <c r="ZG97" s="370">
        <f xml:space="preserve"> InpC!ZG$20</f>
        <v>0</v>
      </c>
      <c r="ZH97" s="370">
        <f xml:space="preserve"> InpC!ZH$20</f>
        <v>0</v>
      </c>
      <c r="ZI97" s="370">
        <f xml:space="preserve"> InpC!ZI$20</f>
        <v>0</v>
      </c>
      <c r="ZJ97" s="370">
        <f xml:space="preserve"> InpC!ZJ$20</f>
        <v>0</v>
      </c>
      <c r="ZK97" s="370">
        <f xml:space="preserve"> InpC!ZK$20</f>
        <v>0</v>
      </c>
      <c r="ZL97" s="370">
        <f xml:space="preserve"> InpC!ZL$20</f>
        <v>0</v>
      </c>
      <c r="ZM97" s="370">
        <f xml:space="preserve"> InpC!ZM$20</f>
        <v>0</v>
      </c>
      <c r="ZN97" s="370">
        <f xml:space="preserve"> InpC!ZN$20</f>
        <v>0</v>
      </c>
      <c r="ZO97" s="370">
        <f xml:space="preserve"> InpC!ZO$20</f>
        <v>0</v>
      </c>
      <c r="ZP97" s="370">
        <f xml:space="preserve"> InpC!ZP$20</f>
        <v>0</v>
      </c>
      <c r="ZQ97" s="370">
        <f xml:space="preserve"> InpC!ZQ$20</f>
        <v>0</v>
      </c>
      <c r="ZR97" s="370">
        <f xml:space="preserve"> InpC!ZR$20</f>
        <v>0</v>
      </c>
      <c r="ZS97" s="370">
        <f xml:space="preserve"> InpC!ZS$20</f>
        <v>0</v>
      </c>
      <c r="ZT97" s="370">
        <f xml:space="preserve"> InpC!ZT$20</f>
        <v>0</v>
      </c>
      <c r="ZU97" s="370">
        <f xml:space="preserve"> InpC!ZU$20</f>
        <v>0</v>
      </c>
      <c r="ZV97" s="370">
        <f xml:space="preserve"> InpC!ZV$20</f>
        <v>0</v>
      </c>
      <c r="ZW97" s="370">
        <f xml:space="preserve"> InpC!ZW$20</f>
        <v>0</v>
      </c>
      <c r="ZX97" s="370">
        <f xml:space="preserve"> InpC!ZX$20</f>
        <v>0</v>
      </c>
      <c r="ZY97" s="370">
        <f xml:space="preserve"> InpC!ZY$20</f>
        <v>0</v>
      </c>
      <c r="ZZ97" s="370">
        <f xml:space="preserve"> InpC!ZZ$20</f>
        <v>0</v>
      </c>
      <c r="AAA97" s="370">
        <f xml:space="preserve"> InpC!AAA$20</f>
        <v>0</v>
      </c>
      <c r="AAB97" s="370">
        <f xml:space="preserve"> InpC!AAB$20</f>
        <v>0</v>
      </c>
      <c r="AAC97" s="370">
        <f xml:space="preserve"> InpC!AAC$20</f>
        <v>0</v>
      </c>
      <c r="AAD97" s="370">
        <f xml:space="preserve"> InpC!AAD$20</f>
        <v>0</v>
      </c>
      <c r="AAE97" s="370">
        <f xml:space="preserve"> InpC!AAE$20</f>
        <v>0</v>
      </c>
      <c r="AAF97" s="370">
        <f xml:space="preserve"> InpC!AAF$20</f>
        <v>0</v>
      </c>
      <c r="AAG97" s="370">
        <f xml:space="preserve"> InpC!AAG$20</f>
        <v>0</v>
      </c>
      <c r="AAH97" s="370">
        <f xml:space="preserve"> InpC!AAH$20</f>
        <v>0</v>
      </c>
      <c r="AAI97" s="370">
        <f xml:space="preserve"> InpC!AAI$20</f>
        <v>0</v>
      </c>
      <c r="AAJ97" s="370">
        <f xml:space="preserve"> InpC!AAJ$20</f>
        <v>0</v>
      </c>
      <c r="AAK97" s="370">
        <f xml:space="preserve"> InpC!AAK$20</f>
        <v>0</v>
      </c>
      <c r="AAL97" s="370">
        <f xml:space="preserve"> InpC!AAL$20</f>
        <v>0</v>
      </c>
      <c r="AAM97" s="370">
        <f xml:space="preserve"> InpC!AAM$20</f>
        <v>0</v>
      </c>
      <c r="AAN97" s="370">
        <f xml:space="preserve"> InpC!AAN$20</f>
        <v>0</v>
      </c>
      <c r="AAO97" s="370">
        <f xml:space="preserve"> InpC!AAO$20</f>
        <v>0</v>
      </c>
      <c r="AAP97" s="370">
        <f xml:space="preserve"> InpC!AAP$20</f>
        <v>0</v>
      </c>
      <c r="AAQ97" s="370">
        <f xml:space="preserve"> InpC!AAQ$20</f>
        <v>0</v>
      </c>
      <c r="AAR97" s="370">
        <f xml:space="preserve"> InpC!AAR$20</f>
        <v>0</v>
      </c>
      <c r="AAS97" s="370">
        <f xml:space="preserve"> InpC!AAS$20</f>
        <v>0</v>
      </c>
      <c r="AAT97" s="370">
        <f xml:space="preserve"> InpC!AAT$20</f>
        <v>0</v>
      </c>
      <c r="AAU97" s="370">
        <f xml:space="preserve"> InpC!AAU$20</f>
        <v>0</v>
      </c>
      <c r="AAV97" s="370">
        <f xml:space="preserve"> InpC!AAV$20</f>
        <v>0</v>
      </c>
      <c r="AAW97" s="370">
        <f xml:space="preserve"> InpC!AAW$20</f>
        <v>0</v>
      </c>
      <c r="AAX97" s="370">
        <f xml:space="preserve"> InpC!AAX$20</f>
        <v>0</v>
      </c>
      <c r="AAY97" s="370">
        <f xml:space="preserve"> InpC!AAY$20</f>
        <v>0</v>
      </c>
      <c r="AAZ97" s="370">
        <f xml:space="preserve"> InpC!AAZ$20</f>
        <v>0</v>
      </c>
      <c r="ABA97" s="370">
        <f xml:space="preserve"> InpC!ABA$20</f>
        <v>0</v>
      </c>
      <c r="ABB97" s="370">
        <f xml:space="preserve"> InpC!ABB$20</f>
        <v>0</v>
      </c>
      <c r="ABC97" s="370">
        <f xml:space="preserve"> InpC!ABC$20</f>
        <v>0</v>
      </c>
      <c r="ABD97" s="370">
        <f xml:space="preserve"> InpC!ABD$20</f>
        <v>0</v>
      </c>
      <c r="ABE97" s="370">
        <f xml:space="preserve"> InpC!ABE$20</f>
        <v>0</v>
      </c>
      <c r="ABF97" s="370">
        <f xml:space="preserve"> InpC!ABF$20</f>
        <v>0</v>
      </c>
      <c r="ABG97" s="370">
        <f xml:space="preserve"> InpC!ABG$20</f>
        <v>0</v>
      </c>
      <c r="ABH97" s="370">
        <f xml:space="preserve"> InpC!ABH$20</f>
        <v>0</v>
      </c>
      <c r="ABI97" s="370">
        <f xml:space="preserve"> InpC!ABI$20</f>
        <v>0</v>
      </c>
      <c r="ABJ97" s="370">
        <f xml:space="preserve"> InpC!ABJ$20</f>
        <v>0</v>
      </c>
      <c r="ABK97" s="370">
        <f xml:space="preserve"> InpC!ABK$20</f>
        <v>0</v>
      </c>
      <c r="ABL97" s="370">
        <f xml:space="preserve"> InpC!ABL$20</f>
        <v>0</v>
      </c>
      <c r="ABM97" s="370">
        <f xml:space="preserve"> InpC!ABM$20</f>
        <v>0</v>
      </c>
      <c r="ABN97" s="370">
        <f xml:space="preserve"> InpC!ABN$20</f>
        <v>0</v>
      </c>
      <c r="ABO97" s="370">
        <f xml:space="preserve"> InpC!ABO$20</f>
        <v>0</v>
      </c>
      <c r="ABP97" s="370">
        <f xml:space="preserve"> InpC!ABP$20</f>
        <v>0</v>
      </c>
      <c r="ABQ97" s="370">
        <f xml:space="preserve"> InpC!ABQ$20</f>
        <v>0</v>
      </c>
      <c r="ABR97" s="370">
        <f xml:space="preserve"> InpC!ABR$20</f>
        <v>0</v>
      </c>
      <c r="ABS97" s="370">
        <f xml:space="preserve"> InpC!ABS$20</f>
        <v>0</v>
      </c>
      <c r="ABT97" s="370">
        <f xml:space="preserve"> InpC!ABT$20</f>
        <v>0</v>
      </c>
      <c r="ABU97" s="370">
        <f xml:space="preserve"> InpC!ABU$20</f>
        <v>0</v>
      </c>
      <c r="ABV97" s="370">
        <f xml:space="preserve"> InpC!ABV$20</f>
        <v>0</v>
      </c>
      <c r="ABW97" s="370">
        <f xml:space="preserve"> InpC!ABW$20</f>
        <v>0</v>
      </c>
      <c r="ABX97" s="370">
        <f xml:space="preserve"> InpC!ABX$20</f>
        <v>0</v>
      </c>
      <c r="ABY97" s="370">
        <f xml:space="preserve"> InpC!ABY$20</f>
        <v>0</v>
      </c>
      <c r="ABZ97" s="370">
        <f xml:space="preserve"> InpC!ABZ$20</f>
        <v>0</v>
      </c>
      <c r="ACA97" s="370">
        <f xml:space="preserve"> InpC!ACA$20</f>
        <v>0</v>
      </c>
      <c r="ACB97" s="370">
        <f xml:space="preserve"> InpC!ACB$20</f>
        <v>0</v>
      </c>
      <c r="ACC97" s="370">
        <f xml:space="preserve"> InpC!ACC$20</f>
        <v>0</v>
      </c>
      <c r="ACD97" s="370">
        <f xml:space="preserve"> InpC!ACD$20</f>
        <v>0</v>
      </c>
      <c r="ACE97" s="370">
        <f xml:space="preserve"> InpC!ACE$20</f>
        <v>0</v>
      </c>
      <c r="ACF97" s="370">
        <f xml:space="preserve"> InpC!ACF$20</f>
        <v>0</v>
      </c>
      <c r="ACG97" s="370">
        <f xml:space="preserve"> InpC!ACG$20</f>
        <v>0</v>
      </c>
      <c r="ACH97" s="370">
        <f xml:space="preserve"> InpC!ACH$20</f>
        <v>0</v>
      </c>
      <c r="ACI97" s="370">
        <f xml:space="preserve"> InpC!ACI$20</f>
        <v>0</v>
      </c>
      <c r="ACJ97" s="370">
        <f xml:space="preserve"> InpC!ACJ$20</f>
        <v>0</v>
      </c>
      <c r="ACK97" s="370">
        <f xml:space="preserve"> InpC!ACK$20</f>
        <v>0</v>
      </c>
      <c r="ACL97" s="370">
        <f xml:space="preserve"> InpC!ACL$20</f>
        <v>0</v>
      </c>
      <c r="ACM97" s="370">
        <f xml:space="preserve"> InpC!ACM$20</f>
        <v>0</v>
      </c>
      <c r="ACN97" s="370">
        <f xml:space="preserve"> InpC!ACN$20</f>
        <v>0</v>
      </c>
      <c r="ACO97" s="370">
        <f xml:space="preserve"> InpC!ACO$20</f>
        <v>0</v>
      </c>
      <c r="ACP97" s="370">
        <f xml:space="preserve"> InpC!ACP$20</f>
        <v>0</v>
      </c>
      <c r="ACQ97" s="370">
        <f xml:space="preserve"> InpC!ACQ$20</f>
        <v>0</v>
      </c>
      <c r="ACR97" s="370">
        <f xml:space="preserve"> InpC!ACR$20</f>
        <v>0</v>
      </c>
      <c r="ACS97" s="370">
        <f xml:space="preserve"> InpC!ACS$20</f>
        <v>0</v>
      </c>
      <c r="ACT97" s="370">
        <f xml:space="preserve"> InpC!ACT$20</f>
        <v>0</v>
      </c>
      <c r="ACU97" s="370">
        <f xml:space="preserve"> InpC!ACU$20</f>
        <v>0</v>
      </c>
      <c r="ACV97" s="370">
        <f xml:space="preserve"> InpC!ACV$20</f>
        <v>0</v>
      </c>
      <c r="ACW97" s="370">
        <f xml:space="preserve"> InpC!ACW$20</f>
        <v>0</v>
      </c>
      <c r="ACX97" s="370">
        <f xml:space="preserve"> InpC!ACX$20</f>
        <v>0</v>
      </c>
      <c r="ACY97" s="370">
        <f xml:space="preserve"> InpC!ACY$20</f>
        <v>0</v>
      </c>
      <c r="ACZ97" s="370">
        <f xml:space="preserve"> InpC!ACZ$20</f>
        <v>0</v>
      </c>
      <c r="ADA97" s="370">
        <f xml:space="preserve"> InpC!ADA$20</f>
        <v>0</v>
      </c>
      <c r="ADB97" s="370">
        <f xml:space="preserve"> InpC!ADB$20</f>
        <v>0</v>
      </c>
      <c r="ADC97" s="370">
        <f xml:space="preserve"> InpC!ADC$20</f>
        <v>0</v>
      </c>
      <c r="ADD97" s="370">
        <f xml:space="preserve"> InpC!ADD$20</f>
        <v>0</v>
      </c>
      <c r="ADE97" s="370">
        <f xml:space="preserve"> InpC!ADE$20</f>
        <v>0</v>
      </c>
      <c r="ADF97" s="370">
        <f xml:space="preserve"> InpC!ADF$20</f>
        <v>0</v>
      </c>
      <c r="ADG97" s="370">
        <f xml:space="preserve"> InpC!ADG$20</f>
        <v>0</v>
      </c>
      <c r="ADH97" s="370">
        <f xml:space="preserve"> InpC!ADH$20</f>
        <v>0</v>
      </c>
      <c r="ADI97" s="370">
        <f xml:space="preserve"> InpC!ADI$20</f>
        <v>0</v>
      </c>
      <c r="ADJ97" s="370">
        <f xml:space="preserve"> InpC!ADJ$20</f>
        <v>0</v>
      </c>
      <c r="ADK97" s="370">
        <f xml:space="preserve"> InpC!ADK$20</f>
        <v>0</v>
      </c>
      <c r="ADL97" s="370">
        <f xml:space="preserve"> InpC!ADL$20</f>
        <v>0</v>
      </c>
      <c r="ADM97" s="370">
        <f xml:space="preserve"> InpC!ADM$20</f>
        <v>0</v>
      </c>
      <c r="ADN97" s="370">
        <f xml:space="preserve"> InpC!ADN$20</f>
        <v>0</v>
      </c>
      <c r="ADO97" s="370">
        <f xml:space="preserve"> InpC!ADO$20</f>
        <v>0</v>
      </c>
      <c r="ADP97" s="370">
        <f xml:space="preserve"> InpC!ADP$20</f>
        <v>0</v>
      </c>
      <c r="ADQ97" s="370">
        <f xml:space="preserve"> InpC!ADQ$20</f>
        <v>0</v>
      </c>
      <c r="ADR97" s="370">
        <f xml:space="preserve"> InpC!ADR$20</f>
        <v>0</v>
      </c>
      <c r="ADS97" s="370">
        <f xml:space="preserve"> InpC!ADS$20</f>
        <v>0</v>
      </c>
      <c r="ADT97" s="370">
        <f xml:space="preserve"> InpC!ADT$20</f>
        <v>0</v>
      </c>
      <c r="ADU97" s="370">
        <f xml:space="preserve"> InpC!ADU$20</f>
        <v>0</v>
      </c>
      <c r="ADV97" s="370">
        <f xml:space="preserve"> InpC!ADV$20</f>
        <v>0</v>
      </c>
      <c r="ADW97" s="370">
        <f xml:space="preserve"> InpC!ADW$20</f>
        <v>0</v>
      </c>
      <c r="ADX97" s="370">
        <f xml:space="preserve"> InpC!ADX$20</f>
        <v>0</v>
      </c>
      <c r="ADY97" s="370">
        <f xml:space="preserve"> InpC!ADY$20</f>
        <v>0</v>
      </c>
      <c r="ADZ97" s="370">
        <f xml:space="preserve"> InpC!ADZ$20</f>
        <v>0</v>
      </c>
      <c r="AEA97" s="370">
        <f xml:space="preserve"> InpC!AEA$20</f>
        <v>0</v>
      </c>
      <c r="AEB97" s="370">
        <f xml:space="preserve"> InpC!AEB$20</f>
        <v>0</v>
      </c>
      <c r="AEC97" s="370">
        <f xml:space="preserve"> InpC!AEC$20</f>
        <v>0</v>
      </c>
      <c r="AED97" s="370">
        <f xml:space="preserve"> InpC!AED$20</f>
        <v>0</v>
      </c>
      <c r="AEE97" s="370">
        <f xml:space="preserve"> InpC!AEE$20</f>
        <v>0</v>
      </c>
      <c r="AEF97" s="370">
        <f xml:space="preserve"> InpC!AEF$20</f>
        <v>0</v>
      </c>
      <c r="AEG97" s="370">
        <f xml:space="preserve"> InpC!AEG$20</f>
        <v>0</v>
      </c>
      <c r="AEH97" s="370">
        <f xml:space="preserve"> InpC!AEH$20</f>
        <v>0</v>
      </c>
      <c r="AEI97" s="370">
        <f xml:space="preserve"> InpC!AEI$20</f>
        <v>0</v>
      </c>
      <c r="AEJ97" s="370">
        <f xml:space="preserve"> InpC!AEJ$20</f>
        <v>0</v>
      </c>
      <c r="AEK97" s="370">
        <f xml:space="preserve"> InpC!AEK$20</f>
        <v>0</v>
      </c>
      <c r="AEL97" s="370">
        <f xml:space="preserve"> InpC!AEL$20</f>
        <v>0</v>
      </c>
      <c r="AEM97" s="370">
        <f xml:space="preserve"> InpC!AEM$20</f>
        <v>0</v>
      </c>
      <c r="AEN97" s="370">
        <f xml:space="preserve"> InpC!AEN$20</f>
        <v>0</v>
      </c>
      <c r="AEO97" s="370">
        <f xml:space="preserve"> InpC!AEO$20</f>
        <v>0</v>
      </c>
      <c r="AEP97" s="370">
        <f xml:space="preserve"> InpC!AEP$20</f>
        <v>0</v>
      </c>
      <c r="AEQ97" s="370">
        <f xml:space="preserve"> InpC!AEQ$20</f>
        <v>0</v>
      </c>
      <c r="AER97" s="370">
        <f xml:space="preserve"> InpC!AER$20</f>
        <v>0</v>
      </c>
      <c r="AES97" s="370">
        <f xml:space="preserve"> InpC!AES$20</f>
        <v>0</v>
      </c>
      <c r="AET97" s="370">
        <f xml:space="preserve"> InpC!AET$20</f>
        <v>0</v>
      </c>
      <c r="AEU97" s="370">
        <f xml:space="preserve"> InpC!AEU$20</f>
        <v>0</v>
      </c>
      <c r="AEV97" s="370">
        <f xml:space="preserve"> InpC!AEV$20</f>
        <v>0</v>
      </c>
      <c r="AEW97" s="370">
        <f xml:space="preserve"> InpC!AEW$20</f>
        <v>0</v>
      </c>
      <c r="AEX97" s="370">
        <f xml:space="preserve"> InpC!AEX$20</f>
        <v>0</v>
      </c>
      <c r="AEY97" s="370">
        <f xml:space="preserve"> InpC!AEY$20</f>
        <v>0</v>
      </c>
      <c r="AEZ97" s="370">
        <f xml:space="preserve"> InpC!AEZ$20</f>
        <v>0</v>
      </c>
      <c r="AFA97" s="370">
        <f xml:space="preserve"> InpC!AFA$20</f>
        <v>0</v>
      </c>
      <c r="AFB97" s="370">
        <f xml:space="preserve"> InpC!AFB$20</f>
        <v>0</v>
      </c>
      <c r="AFC97" s="370">
        <f xml:space="preserve"> InpC!AFC$20</f>
        <v>0</v>
      </c>
      <c r="AFD97" s="370">
        <f xml:space="preserve"> InpC!AFD$20</f>
        <v>0</v>
      </c>
      <c r="AFE97" s="370">
        <f xml:space="preserve"> InpC!AFE$20</f>
        <v>0</v>
      </c>
      <c r="AFF97" s="370">
        <f xml:space="preserve"> InpC!AFF$20</f>
        <v>0</v>
      </c>
      <c r="AFG97" s="370">
        <f xml:space="preserve"> InpC!AFG$20</f>
        <v>0</v>
      </c>
      <c r="AFH97" s="370">
        <f xml:space="preserve"> InpC!AFH$20</f>
        <v>0</v>
      </c>
      <c r="AFI97" s="370">
        <f xml:space="preserve"> InpC!AFI$20</f>
        <v>0</v>
      </c>
      <c r="AFJ97" s="370">
        <f xml:space="preserve"> InpC!AFJ$20</f>
        <v>0</v>
      </c>
      <c r="AFK97" s="370">
        <f xml:space="preserve"> InpC!AFK$20</f>
        <v>0</v>
      </c>
      <c r="AFL97" s="370">
        <f xml:space="preserve"> InpC!AFL$20</f>
        <v>0</v>
      </c>
      <c r="AFM97" s="370">
        <f xml:space="preserve"> InpC!AFM$20</f>
        <v>0</v>
      </c>
      <c r="AFN97" s="370">
        <f xml:space="preserve"> InpC!AFN$20</f>
        <v>0</v>
      </c>
      <c r="AFO97" s="370">
        <f xml:space="preserve"> InpC!AFO$20</f>
        <v>0</v>
      </c>
      <c r="AFP97" s="370">
        <f xml:space="preserve"> InpC!AFP$20</f>
        <v>0</v>
      </c>
      <c r="AFQ97" s="370">
        <f xml:space="preserve"> InpC!AFQ$20</f>
        <v>0</v>
      </c>
      <c r="AFR97" s="370">
        <f xml:space="preserve"> InpC!AFR$20</f>
        <v>0</v>
      </c>
      <c r="AFS97" s="370">
        <f xml:space="preserve"> InpC!AFS$20</f>
        <v>0</v>
      </c>
      <c r="AFT97" s="370">
        <f xml:space="preserve"> InpC!AFT$20</f>
        <v>0</v>
      </c>
      <c r="AFU97" s="370">
        <f xml:space="preserve"> InpC!AFU$20</f>
        <v>0</v>
      </c>
      <c r="AFV97" s="370">
        <f xml:space="preserve"> InpC!AFV$20</f>
        <v>0</v>
      </c>
      <c r="AFW97" s="370">
        <f xml:space="preserve"> InpC!AFW$20</f>
        <v>0</v>
      </c>
      <c r="AFX97" s="370">
        <f xml:space="preserve"> InpC!AFX$20</f>
        <v>0</v>
      </c>
      <c r="AFY97" s="370">
        <f xml:space="preserve"> InpC!AFY$20</f>
        <v>0</v>
      </c>
      <c r="AFZ97" s="370">
        <f xml:space="preserve"> InpC!AFZ$20</f>
        <v>0</v>
      </c>
      <c r="AGA97" s="370">
        <f xml:space="preserve"> InpC!AGA$20</f>
        <v>0</v>
      </c>
      <c r="AGB97" s="370">
        <f xml:space="preserve"> InpC!AGB$20</f>
        <v>0</v>
      </c>
      <c r="AGC97" s="370">
        <f xml:space="preserve"> InpC!AGC$20</f>
        <v>0</v>
      </c>
      <c r="AGD97" s="370">
        <f xml:space="preserve"> InpC!AGD$20</f>
        <v>0</v>
      </c>
      <c r="AGE97" s="370">
        <f xml:space="preserve"> InpC!AGE$20</f>
        <v>0</v>
      </c>
      <c r="AGF97" s="370">
        <f xml:space="preserve"> InpC!AGF$20</f>
        <v>0</v>
      </c>
      <c r="AGG97" s="370">
        <f xml:space="preserve"> InpC!AGG$20</f>
        <v>0</v>
      </c>
      <c r="AGH97" s="370">
        <f xml:space="preserve"> InpC!AGH$20</f>
        <v>0</v>
      </c>
      <c r="AGI97" s="370">
        <f xml:space="preserve"> InpC!AGI$20</f>
        <v>0</v>
      </c>
      <c r="AGJ97" s="370">
        <f xml:space="preserve"> InpC!AGJ$20</f>
        <v>0</v>
      </c>
      <c r="AGK97" s="370">
        <f xml:space="preserve"> InpC!AGK$20</f>
        <v>0</v>
      </c>
      <c r="AGL97" s="370">
        <f xml:space="preserve"> InpC!AGL$20</f>
        <v>0</v>
      </c>
      <c r="AGM97" s="370">
        <f xml:space="preserve"> InpC!AGM$20</f>
        <v>0</v>
      </c>
      <c r="AGN97" s="370">
        <f xml:space="preserve"> InpC!AGN$20</f>
        <v>0</v>
      </c>
      <c r="AGO97" s="370">
        <f xml:space="preserve"> InpC!AGO$20</f>
        <v>0</v>
      </c>
      <c r="AGP97" s="370">
        <f xml:space="preserve"> InpC!AGP$20</f>
        <v>0</v>
      </c>
      <c r="AGQ97" s="370">
        <f xml:space="preserve"> InpC!AGQ$20</f>
        <v>0</v>
      </c>
      <c r="AGR97" s="370">
        <f xml:space="preserve"> InpC!AGR$20</f>
        <v>0</v>
      </c>
      <c r="AGS97" s="370">
        <f xml:space="preserve"> InpC!AGS$20</f>
        <v>0</v>
      </c>
      <c r="AGT97" s="370">
        <f xml:space="preserve"> InpC!AGT$20</f>
        <v>0</v>
      </c>
      <c r="AGU97" s="370">
        <f xml:space="preserve"> InpC!AGU$20</f>
        <v>0</v>
      </c>
      <c r="AGV97" s="370">
        <f xml:space="preserve"> InpC!AGV$20</f>
        <v>0</v>
      </c>
      <c r="AGW97" s="370">
        <f xml:space="preserve"> InpC!AGW$20</f>
        <v>0</v>
      </c>
      <c r="AGX97" s="370">
        <f xml:space="preserve"> InpC!AGX$20</f>
        <v>0</v>
      </c>
      <c r="AGY97" s="370">
        <f xml:space="preserve"> InpC!AGY$20</f>
        <v>0</v>
      </c>
      <c r="AGZ97" s="370">
        <f xml:space="preserve"> InpC!AGZ$20</f>
        <v>0</v>
      </c>
      <c r="AHA97" s="370">
        <f xml:space="preserve"> InpC!AHA$20</f>
        <v>0</v>
      </c>
      <c r="AHB97" s="370">
        <f xml:space="preserve"> InpC!AHB$20</f>
        <v>0</v>
      </c>
      <c r="AHC97" s="370">
        <f xml:space="preserve"> InpC!AHC$20</f>
        <v>0</v>
      </c>
      <c r="AHD97" s="370">
        <f xml:space="preserve"> InpC!AHD$20</f>
        <v>0</v>
      </c>
      <c r="AHE97" s="370">
        <f xml:space="preserve"> InpC!AHE$20</f>
        <v>0</v>
      </c>
      <c r="AHF97" s="370">
        <f xml:space="preserve"> InpC!AHF$20</f>
        <v>0</v>
      </c>
      <c r="AHG97" s="370">
        <f xml:space="preserve"> InpC!AHG$20</f>
        <v>0</v>
      </c>
      <c r="AHH97" s="370">
        <f xml:space="preserve"> InpC!AHH$20</f>
        <v>0</v>
      </c>
      <c r="AHI97" s="370">
        <f xml:space="preserve"> InpC!AHI$20</f>
        <v>0</v>
      </c>
      <c r="AHJ97" s="370">
        <f xml:space="preserve"> InpC!AHJ$20</f>
        <v>0</v>
      </c>
      <c r="AHK97" s="370">
        <f xml:space="preserve"> InpC!AHK$20</f>
        <v>0</v>
      </c>
      <c r="AHL97" s="370">
        <f xml:space="preserve"> InpC!AHL$20</f>
        <v>0</v>
      </c>
      <c r="AHM97" s="370">
        <f xml:space="preserve"> InpC!AHM$20</f>
        <v>0</v>
      </c>
      <c r="AHN97" s="370">
        <f xml:space="preserve"> InpC!AHN$20</f>
        <v>0</v>
      </c>
      <c r="AHO97" s="370">
        <f xml:space="preserve"> InpC!AHO$20</f>
        <v>0</v>
      </c>
      <c r="AHP97" s="370">
        <f xml:space="preserve"> InpC!AHP$20</f>
        <v>0</v>
      </c>
      <c r="AHQ97" s="370">
        <f xml:space="preserve"> InpC!AHQ$20</f>
        <v>0</v>
      </c>
      <c r="AHR97" s="370">
        <f xml:space="preserve"> InpC!AHR$20</f>
        <v>0</v>
      </c>
      <c r="AHS97" s="370">
        <f xml:space="preserve"> InpC!AHS$20</f>
        <v>0</v>
      </c>
      <c r="AHT97" s="370">
        <f xml:space="preserve"> InpC!AHT$20</f>
        <v>0</v>
      </c>
      <c r="AHU97" s="370">
        <f xml:space="preserve"> InpC!AHU$20</f>
        <v>0</v>
      </c>
      <c r="AHV97" s="370">
        <f xml:space="preserve"> InpC!AHV$20</f>
        <v>0</v>
      </c>
      <c r="AHW97" s="370">
        <f xml:space="preserve"> InpC!AHW$20</f>
        <v>0</v>
      </c>
      <c r="AHX97" s="370">
        <f xml:space="preserve"> InpC!AHX$20</f>
        <v>0</v>
      </c>
      <c r="AHY97" s="370">
        <f xml:space="preserve"> InpC!AHY$20</f>
        <v>0</v>
      </c>
      <c r="AHZ97" s="370">
        <f xml:space="preserve"> InpC!AHZ$20</f>
        <v>0</v>
      </c>
      <c r="AIA97" s="370">
        <f xml:space="preserve"> InpC!AIA$20</f>
        <v>0</v>
      </c>
      <c r="AIB97" s="370">
        <f xml:space="preserve"> InpC!AIB$20</f>
        <v>0</v>
      </c>
      <c r="AIC97" s="370">
        <f xml:space="preserve"> InpC!AIC$20</f>
        <v>0</v>
      </c>
      <c r="AID97" s="370">
        <f xml:space="preserve"> InpC!AID$20</f>
        <v>0</v>
      </c>
      <c r="AIE97" s="370">
        <f xml:space="preserve"> InpC!AIE$20</f>
        <v>0</v>
      </c>
      <c r="AIF97" s="370">
        <f xml:space="preserve"> InpC!AIF$20</f>
        <v>0</v>
      </c>
      <c r="AIG97" s="370">
        <f xml:space="preserve"> InpC!AIG$20</f>
        <v>0</v>
      </c>
      <c r="AIH97" s="370">
        <f xml:space="preserve"> InpC!AIH$20</f>
        <v>0</v>
      </c>
      <c r="AII97" s="370">
        <f xml:space="preserve"> InpC!AII$20</f>
        <v>0</v>
      </c>
      <c r="AIJ97" s="370">
        <f xml:space="preserve"> InpC!AIJ$20</f>
        <v>0</v>
      </c>
      <c r="AIK97" s="370">
        <f xml:space="preserve"> InpC!AIK$20</f>
        <v>0</v>
      </c>
      <c r="AIL97" s="370">
        <f xml:space="preserve"> InpC!AIL$20</f>
        <v>0</v>
      </c>
      <c r="AIM97" s="370">
        <f xml:space="preserve"> InpC!AIM$20</f>
        <v>0</v>
      </c>
      <c r="AIN97" s="370">
        <f xml:space="preserve"> InpC!AIN$20</f>
        <v>0</v>
      </c>
      <c r="AIO97" s="370">
        <f xml:space="preserve"> InpC!AIO$20</f>
        <v>0</v>
      </c>
      <c r="AIP97" s="370">
        <f xml:space="preserve"> InpC!AIP$20</f>
        <v>0</v>
      </c>
      <c r="AIQ97" s="370">
        <f xml:space="preserve"> InpC!AIQ$20</f>
        <v>0</v>
      </c>
      <c r="AIR97" s="370">
        <f xml:space="preserve"> InpC!AIR$20</f>
        <v>0</v>
      </c>
      <c r="AIS97" s="370">
        <f xml:space="preserve"> InpC!AIS$20</f>
        <v>0</v>
      </c>
      <c r="AIT97" s="370">
        <f xml:space="preserve"> InpC!AIT$20</f>
        <v>0</v>
      </c>
      <c r="AIU97" s="370">
        <f xml:space="preserve"> InpC!AIU$20</f>
        <v>0</v>
      </c>
      <c r="AIV97" s="370">
        <f xml:space="preserve"> InpC!AIV$20</f>
        <v>0</v>
      </c>
      <c r="AIW97" s="370">
        <f xml:space="preserve"> InpC!AIW$20</f>
        <v>0</v>
      </c>
      <c r="AIX97" s="370">
        <f xml:space="preserve"> InpC!AIX$20</f>
        <v>0</v>
      </c>
      <c r="AIY97" s="370">
        <f xml:space="preserve"> InpC!AIY$20</f>
        <v>0</v>
      </c>
      <c r="AIZ97" s="370">
        <f xml:space="preserve"> InpC!AIZ$20</f>
        <v>0</v>
      </c>
      <c r="AJA97" s="370">
        <f xml:space="preserve"> InpC!AJA$20</f>
        <v>0</v>
      </c>
      <c r="AJB97" s="370">
        <f xml:space="preserve"> InpC!AJB$20</f>
        <v>0</v>
      </c>
      <c r="AJC97" s="370">
        <f xml:space="preserve"> InpC!AJC$20</f>
        <v>0</v>
      </c>
      <c r="AJD97" s="370">
        <f xml:space="preserve"> InpC!AJD$20</f>
        <v>0</v>
      </c>
      <c r="AJE97" s="370">
        <f xml:space="preserve"> InpC!AJE$20</f>
        <v>0</v>
      </c>
      <c r="AJF97" s="370">
        <f xml:space="preserve"> InpC!AJF$20</f>
        <v>0</v>
      </c>
      <c r="AJG97" s="370">
        <f xml:space="preserve"> InpC!AJG$20</f>
        <v>0</v>
      </c>
      <c r="AJH97" s="370">
        <f xml:space="preserve"> InpC!AJH$20</f>
        <v>0</v>
      </c>
      <c r="AJI97" s="370">
        <f xml:space="preserve"> InpC!AJI$20</f>
        <v>0</v>
      </c>
      <c r="AJJ97" s="370">
        <f xml:space="preserve"> InpC!AJJ$20</f>
        <v>0</v>
      </c>
      <c r="AJK97" s="370">
        <f xml:space="preserve"> InpC!AJK$20</f>
        <v>0</v>
      </c>
      <c r="AJL97" s="370">
        <f xml:space="preserve"> InpC!AJL$20</f>
        <v>0</v>
      </c>
      <c r="AJM97" s="370">
        <f xml:space="preserve"> InpC!AJM$20</f>
        <v>0</v>
      </c>
      <c r="AJN97" s="370">
        <f xml:space="preserve"> InpC!AJN$20</f>
        <v>0</v>
      </c>
      <c r="AJO97" s="370">
        <f xml:space="preserve"> InpC!AJO$20</f>
        <v>0</v>
      </c>
      <c r="AJP97" s="370">
        <f xml:space="preserve"> InpC!AJP$20</f>
        <v>0</v>
      </c>
      <c r="AJQ97" s="370">
        <f xml:space="preserve"> InpC!AJQ$20</f>
        <v>0</v>
      </c>
      <c r="AJR97" s="370">
        <f xml:space="preserve"> InpC!AJR$20</f>
        <v>0</v>
      </c>
      <c r="AJS97" s="370">
        <f xml:space="preserve"> InpC!AJS$20</f>
        <v>0</v>
      </c>
      <c r="AJT97" s="370">
        <f xml:space="preserve"> InpC!AJT$20</f>
        <v>0</v>
      </c>
      <c r="AJU97" s="370">
        <f xml:space="preserve"> InpC!AJU$20</f>
        <v>0</v>
      </c>
      <c r="AJV97" s="370">
        <f xml:space="preserve"> InpC!AJV$20</f>
        <v>0</v>
      </c>
      <c r="AJW97" s="370">
        <f xml:space="preserve"> InpC!AJW$20</f>
        <v>0</v>
      </c>
      <c r="AJX97" s="370">
        <f xml:space="preserve"> InpC!AJX$20</f>
        <v>0</v>
      </c>
      <c r="AJY97" s="370">
        <f xml:space="preserve"> InpC!AJY$20</f>
        <v>0</v>
      </c>
      <c r="AJZ97" s="370">
        <f xml:space="preserve"> InpC!AJZ$20</f>
        <v>0</v>
      </c>
      <c r="AKA97" s="370">
        <f xml:space="preserve"> InpC!AKA$20</f>
        <v>0</v>
      </c>
      <c r="AKB97" s="370">
        <f xml:space="preserve"> InpC!AKB$20</f>
        <v>0</v>
      </c>
      <c r="AKC97" s="370">
        <f xml:space="preserve"> InpC!AKC$20</f>
        <v>0</v>
      </c>
      <c r="AKD97" s="370">
        <f xml:space="preserve"> InpC!AKD$20</f>
        <v>0</v>
      </c>
      <c r="AKE97" s="370">
        <f xml:space="preserve"> InpC!AKE$20</f>
        <v>0</v>
      </c>
      <c r="AKF97" s="370">
        <f xml:space="preserve"> InpC!AKF$20</f>
        <v>0</v>
      </c>
      <c r="AKG97" s="370">
        <f xml:space="preserve"> InpC!AKG$20</f>
        <v>0</v>
      </c>
      <c r="AKH97" s="370">
        <f xml:space="preserve"> InpC!AKH$20</f>
        <v>0</v>
      </c>
      <c r="AKI97" s="370">
        <f xml:space="preserve"> InpC!AKI$20</f>
        <v>0</v>
      </c>
      <c r="AKJ97" s="370">
        <f xml:space="preserve"> InpC!AKJ$20</f>
        <v>0</v>
      </c>
      <c r="AKK97" s="370">
        <f xml:space="preserve"> InpC!AKK$20</f>
        <v>0</v>
      </c>
      <c r="AKL97" s="370">
        <f xml:space="preserve"> InpC!AKL$20</f>
        <v>0</v>
      </c>
      <c r="AKM97" s="370">
        <f xml:space="preserve"> InpC!AKM$20</f>
        <v>0</v>
      </c>
      <c r="AKN97" s="370">
        <f xml:space="preserve"> InpC!AKN$20</f>
        <v>0</v>
      </c>
      <c r="AKO97" s="370">
        <f xml:space="preserve"> InpC!AKO$20</f>
        <v>0</v>
      </c>
      <c r="AKP97" s="370">
        <f xml:space="preserve"> InpC!AKP$20</f>
        <v>0</v>
      </c>
      <c r="AKQ97" s="370">
        <f xml:space="preserve"> InpC!AKQ$20</f>
        <v>0</v>
      </c>
      <c r="AKR97" s="370">
        <f xml:space="preserve"> InpC!AKR$20</f>
        <v>0</v>
      </c>
      <c r="AKS97" s="370">
        <f xml:space="preserve"> InpC!AKS$20</f>
        <v>0</v>
      </c>
      <c r="AKT97" s="370">
        <f xml:space="preserve"> InpC!AKT$20</f>
        <v>0</v>
      </c>
      <c r="AKU97" s="370">
        <f xml:space="preserve"> InpC!AKU$20</f>
        <v>0</v>
      </c>
      <c r="AKV97" s="370">
        <f xml:space="preserve"> InpC!AKV$20</f>
        <v>0</v>
      </c>
      <c r="AKW97" s="370">
        <f xml:space="preserve"> InpC!AKW$20</f>
        <v>0</v>
      </c>
      <c r="AKX97" s="370">
        <f xml:space="preserve"> InpC!AKX$20</f>
        <v>0</v>
      </c>
      <c r="AKY97" s="370">
        <f xml:space="preserve"> InpC!AKY$20</f>
        <v>0</v>
      </c>
      <c r="AKZ97" s="370">
        <f xml:space="preserve"> InpC!AKZ$20</f>
        <v>0</v>
      </c>
      <c r="ALA97" s="370">
        <f xml:space="preserve"> InpC!ALA$20</f>
        <v>0</v>
      </c>
      <c r="ALB97" s="370">
        <f xml:space="preserve"> InpC!ALB$20</f>
        <v>0</v>
      </c>
      <c r="ALC97" s="370">
        <f xml:space="preserve"> InpC!ALC$20</f>
        <v>0</v>
      </c>
      <c r="ALD97" s="370">
        <f xml:space="preserve"> InpC!ALD$20</f>
        <v>0</v>
      </c>
      <c r="ALE97" s="370">
        <f xml:space="preserve"> InpC!ALE$20</f>
        <v>0</v>
      </c>
      <c r="ALF97" s="370">
        <f xml:space="preserve"> InpC!ALF$20</f>
        <v>0</v>
      </c>
      <c r="ALG97" s="370">
        <f xml:space="preserve"> InpC!ALG$20</f>
        <v>0</v>
      </c>
      <c r="ALH97" s="370">
        <f xml:space="preserve"> InpC!ALH$20</f>
        <v>0</v>
      </c>
      <c r="ALI97" s="370">
        <f xml:space="preserve"> InpC!ALI$20</f>
        <v>0</v>
      </c>
      <c r="ALJ97" s="370">
        <f xml:space="preserve"> InpC!ALJ$20</f>
        <v>0</v>
      </c>
      <c r="ALK97" s="370">
        <f xml:space="preserve"> InpC!ALK$20</f>
        <v>0</v>
      </c>
      <c r="ALL97" s="370">
        <f xml:space="preserve"> InpC!ALL$20</f>
        <v>0</v>
      </c>
      <c r="ALM97" s="370">
        <f xml:space="preserve"> InpC!ALM$20</f>
        <v>0</v>
      </c>
      <c r="ALN97" s="370">
        <f xml:space="preserve"> InpC!ALN$20</f>
        <v>0</v>
      </c>
      <c r="ALO97" s="370">
        <f xml:space="preserve"> InpC!ALO$20</f>
        <v>0</v>
      </c>
      <c r="ALP97" s="370">
        <f xml:space="preserve"> InpC!ALP$20</f>
        <v>0</v>
      </c>
      <c r="ALQ97" s="370">
        <f xml:space="preserve"> InpC!ALQ$20</f>
        <v>0</v>
      </c>
      <c r="ALR97" s="370">
        <f xml:space="preserve"> InpC!ALR$20</f>
        <v>0</v>
      </c>
      <c r="ALS97" s="370">
        <f xml:space="preserve"> InpC!ALS$20</f>
        <v>0</v>
      </c>
      <c r="ALT97" s="370">
        <f xml:space="preserve"> InpC!ALT$20</f>
        <v>0</v>
      </c>
      <c r="ALU97" s="370">
        <f xml:space="preserve"> InpC!ALU$20</f>
        <v>0</v>
      </c>
      <c r="ALV97" s="370">
        <f xml:space="preserve"> InpC!ALV$20</f>
        <v>0</v>
      </c>
      <c r="ALW97" s="370">
        <f xml:space="preserve"> InpC!ALW$20</f>
        <v>0</v>
      </c>
      <c r="ALX97" s="370">
        <f xml:space="preserve"> InpC!ALX$20</f>
        <v>0</v>
      </c>
      <c r="ALY97" s="370">
        <f xml:space="preserve"> InpC!ALY$20</f>
        <v>0</v>
      </c>
      <c r="ALZ97" s="370">
        <f xml:space="preserve"> InpC!ALZ$20</f>
        <v>0</v>
      </c>
      <c r="AMA97" s="370">
        <f xml:space="preserve"> InpC!AMA$20</f>
        <v>0</v>
      </c>
      <c r="AMB97" s="370">
        <f xml:space="preserve"> InpC!AMB$20</f>
        <v>0</v>
      </c>
      <c r="AMC97" s="370">
        <f xml:space="preserve"> InpC!AMC$20</f>
        <v>0</v>
      </c>
      <c r="AMD97" s="370">
        <f xml:space="preserve"> InpC!AMD$20</f>
        <v>0</v>
      </c>
      <c r="AME97" s="370">
        <f xml:space="preserve"> InpC!AME$20</f>
        <v>0</v>
      </c>
      <c r="AMF97" s="370">
        <f xml:space="preserve"> InpC!AMF$20</f>
        <v>0</v>
      </c>
      <c r="AMG97" s="370">
        <f xml:space="preserve"> InpC!AMG$20</f>
        <v>0</v>
      </c>
      <c r="AMH97" s="370">
        <f xml:space="preserve"> InpC!AMH$20</f>
        <v>0</v>
      </c>
      <c r="AMI97" s="370">
        <f xml:space="preserve"> InpC!AMI$20</f>
        <v>0</v>
      </c>
      <c r="AMJ97" s="370">
        <f xml:space="preserve"> InpC!AMJ$20</f>
        <v>0</v>
      </c>
      <c r="AMK97" s="370">
        <f xml:space="preserve"> InpC!AMK$20</f>
        <v>0</v>
      </c>
      <c r="AML97" s="370">
        <f xml:space="preserve"> InpC!AML$20</f>
        <v>0</v>
      </c>
      <c r="AMM97" s="370">
        <f xml:space="preserve"> InpC!AMM$20</f>
        <v>0</v>
      </c>
      <c r="AMN97" s="370">
        <f xml:space="preserve"> InpC!AMN$20</f>
        <v>0</v>
      </c>
      <c r="AMO97" s="370">
        <f xml:space="preserve"> InpC!AMO$20</f>
        <v>0</v>
      </c>
      <c r="AMP97" s="370">
        <f xml:space="preserve"> InpC!AMP$20</f>
        <v>0</v>
      </c>
      <c r="AMQ97" s="370">
        <f xml:space="preserve"> InpC!AMQ$20</f>
        <v>0</v>
      </c>
      <c r="AMR97" s="370">
        <f xml:space="preserve"> InpC!AMR$20</f>
        <v>0</v>
      </c>
      <c r="AMS97" s="370">
        <f xml:space="preserve"> InpC!AMS$20</f>
        <v>0</v>
      </c>
      <c r="AMT97" s="370">
        <f xml:space="preserve"> InpC!AMT$20</f>
        <v>0</v>
      </c>
      <c r="AMU97" s="370">
        <f xml:space="preserve"> InpC!AMU$20</f>
        <v>0</v>
      </c>
      <c r="AMV97" s="370">
        <f xml:space="preserve"> InpC!AMV$20</f>
        <v>0</v>
      </c>
      <c r="AMW97" s="370">
        <f xml:space="preserve"> InpC!AMW$20</f>
        <v>0</v>
      </c>
      <c r="AMX97" s="370">
        <f xml:space="preserve"> InpC!AMX$20</f>
        <v>0</v>
      </c>
      <c r="AMY97" s="370">
        <f xml:space="preserve"> InpC!AMY$20</f>
        <v>0</v>
      </c>
      <c r="AMZ97" s="370">
        <f xml:space="preserve"> InpC!AMZ$20</f>
        <v>0</v>
      </c>
      <c r="ANA97" s="370">
        <f xml:space="preserve"> InpC!ANA$20</f>
        <v>0</v>
      </c>
      <c r="ANB97" s="370">
        <f xml:space="preserve"> InpC!ANB$20</f>
        <v>0</v>
      </c>
      <c r="ANC97" s="370">
        <f xml:space="preserve"> InpC!ANC$20</f>
        <v>0</v>
      </c>
      <c r="AND97" s="370">
        <f xml:space="preserve"> InpC!AND$20</f>
        <v>0</v>
      </c>
      <c r="ANE97" s="370">
        <f xml:space="preserve"> InpC!ANE$20</f>
        <v>0</v>
      </c>
      <c r="ANF97" s="370">
        <f xml:space="preserve"> InpC!ANF$20</f>
        <v>0</v>
      </c>
      <c r="ANG97" s="370">
        <f xml:space="preserve"> InpC!ANG$20</f>
        <v>0</v>
      </c>
      <c r="ANH97" s="370">
        <f xml:space="preserve"> InpC!ANH$20</f>
        <v>0</v>
      </c>
      <c r="ANI97" s="370">
        <f xml:space="preserve"> InpC!ANI$20</f>
        <v>0</v>
      </c>
      <c r="ANJ97" s="370">
        <f xml:space="preserve"> InpC!ANJ$20</f>
        <v>0</v>
      </c>
      <c r="ANK97" s="370">
        <f xml:space="preserve"> InpC!ANK$20</f>
        <v>0</v>
      </c>
      <c r="ANL97" s="370">
        <f xml:space="preserve"> InpC!ANL$20</f>
        <v>0</v>
      </c>
      <c r="ANM97" s="370">
        <f xml:space="preserve"> InpC!ANM$20</f>
        <v>0</v>
      </c>
      <c r="ANN97" s="370">
        <f xml:space="preserve"> InpC!ANN$20</f>
        <v>0</v>
      </c>
      <c r="ANO97" s="370">
        <f xml:space="preserve"> InpC!ANO$20</f>
        <v>0</v>
      </c>
      <c r="ANP97" s="370">
        <f xml:space="preserve"> InpC!ANP$20</f>
        <v>0</v>
      </c>
      <c r="ANQ97" s="370">
        <f xml:space="preserve"> InpC!ANQ$20</f>
        <v>0</v>
      </c>
      <c r="ANR97" s="370">
        <f xml:space="preserve"> InpC!ANR$20</f>
        <v>0</v>
      </c>
      <c r="ANS97" s="370">
        <f xml:space="preserve"> InpC!ANS$20</f>
        <v>0</v>
      </c>
      <c r="ANT97" s="370">
        <f xml:space="preserve"> InpC!ANT$20</f>
        <v>0</v>
      </c>
      <c r="ANU97" s="370">
        <f xml:space="preserve"> InpC!ANU$20</f>
        <v>0</v>
      </c>
      <c r="ANV97" s="370">
        <f xml:space="preserve"> InpC!ANV$20</f>
        <v>0</v>
      </c>
      <c r="ANW97" s="370">
        <f xml:space="preserve"> InpC!ANW$20</f>
        <v>0</v>
      </c>
      <c r="ANX97" s="370">
        <f xml:space="preserve"> InpC!ANX$20</f>
        <v>0</v>
      </c>
      <c r="ANY97" s="370">
        <f xml:space="preserve"> InpC!ANY$20</f>
        <v>0</v>
      </c>
      <c r="ANZ97" s="370">
        <f xml:space="preserve"> InpC!ANZ$20</f>
        <v>0</v>
      </c>
      <c r="AOA97" s="370">
        <f xml:space="preserve"> InpC!AOA$20</f>
        <v>0</v>
      </c>
      <c r="AOB97" s="370">
        <f xml:space="preserve"> InpC!AOB$20</f>
        <v>0</v>
      </c>
      <c r="AOC97" s="370">
        <f xml:space="preserve"> InpC!AOC$20</f>
        <v>0</v>
      </c>
      <c r="AOD97" s="370">
        <f xml:space="preserve"> InpC!AOD$20</f>
        <v>0</v>
      </c>
      <c r="AOE97" s="370">
        <f xml:space="preserve"> InpC!AOE$20</f>
        <v>0</v>
      </c>
      <c r="AOF97" s="370">
        <f xml:space="preserve"> InpC!AOF$20</f>
        <v>0</v>
      </c>
      <c r="AOG97" s="370">
        <f xml:space="preserve"> InpC!AOG$20</f>
        <v>0</v>
      </c>
      <c r="AOH97" s="370">
        <f xml:space="preserve"> InpC!AOH$20</f>
        <v>0</v>
      </c>
      <c r="AOI97" s="370">
        <f xml:space="preserve"> InpC!AOI$20</f>
        <v>0</v>
      </c>
      <c r="AOJ97" s="370">
        <f xml:space="preserve"> InpC!AOJ$20</f>
        <v>0</v>
      </c>
      <c r="AOK97" s="370">
        <f xml:space="preserve"> InpC!AOK$20</f>
        <v>0</v>
      </c>
      <c r="AOL97" s="370">
        <f xml:space="preserve"> InpC!AOL$20</f>
        <v>0</v>
      </c>
      <c r="AOM97" s="370">
        <f xml:space="preserve"> InpC!AOM$20</f>
        <v>0</v>
      </c>
      <c r="AON97" s="370">
        <f xml:space="preserve"> InpC!AON$20</f>
        <v>0</v>
      </c>
      <c r="AOO97" s="370">
        <f xml:space="preserve"> InpC!AOO$20</f>
        <v>0</v>
      </c>
      <c r="AOP97" s="370">
        <f xml:space="preserve"> InpC!AOP$20</f>
        <v>0</v>
      </c>
      <c r="AOQ97" s="370">
        <f xml:space="preserve"> InpC!AOQ$20</f>
        <v>0</v>
      </c>
      <c r="AOR97" s="370">
        <f xml:space="preserve"> InpC!AOR$20</f>
        <v>0</v>
      </c>
      <c r="AOS97" s="370">
        <f xml:space="preserve"> InpC!AOS$20</f>
        <v>0</v>
      </c>
      <c r="AOT97" s="370">
        <f xml:space="preserve"> InpC!AOT$20</f>
        <v>0</v>
      </c>
      <c r="AOU97" s="370">
        <f xml:space="preserve"> InpC!AOU$20</f>
        <v>0</v>
      </c>
      <c r="AOV97" s="370">
        <f xml:space="preserve"> InpC!AOV$20</f>
        <v>0</v>
      </c>
      <c r="AOW97" s="370">
        <f xml:space="preserve"> InpC!AOW$20</f>
        <v>0</v>
      </c>
      <c r="AOX97" s="370">
        <f xml:space="preserve"> InpC!AOX$20</f>
        <v>0</v>
      </c>
      <c r="AOY97" s="370">
        <f xml:space="preserve"> InpC!AOY$20</f>
        <v>0</v>
      </c>
      <c r="AOZ97" s="370">
        <f xml:space="preserve"> InpC!AOZ$20</f>
        <v>0</v>
      </c>
      <c r="APA97" s="370">
        <f xml:space="preserve"> InpC!APA$20</f>
        <v>0</v>
      </c>
      <c r="APB97" s="370">
        <f xml:space="preserve"> InpC!APB$20</f>
        <v>0</v>
      </c>
      <c r="APC97" s="370">
        <f xml:space="preserve"> InpC!APC$20</f>
        <v>0</v>
      </c>
      <c r="APD97" s="370">
        <f xml:space="preserve"> InpC!APD$20</f>
        <v>0</v>
      </c>
      <c r="APE97" s="370">
        <f xml:space="preserve"> InpC!APE$20</f>
        <v>0</v>
      </c>
      <c r="APF97" s="370">
        <f xml:space="preserve"> InpC!APF$20</f>
        <v>0</v>
      </c>
      <c r="APG97" s="370">
        <f xml:space="preserve"> InpC!APG$20</f>
        <v>0</v>
      </c>
      <c r="APH97" s="370">
        <f xml:space="preserve"> InpC!APH$20</f>
        <v>0</v>
      </c>
      <c r="API97" s="370">
        <f xml:space="preserve"> InpC!API$20</f>
        <v>0</v>
      </c>
      <c r="APJ97" s="370">
        <f xml:space="preserve"> InpC!APJ$20</f>
        <v>0</v>
      </c>
      <c r="APK97" s="370">
        <f xml:space="preserve"> InpC!APK$20</f>
        <v>0</v>
      </c>
      <c r="APL97" s="370">
        <f xml:space="preserve"> InpC!APL$20</f>
        <v>0</v>
      </c>
      <c r="APM97" s="370">
        <f xml:space="preserve"> InpC!APM$20</f>
        <v>0</v>
      </c>
      <c r="APN97" s="370">
        <f xml:space="preserve"> InpC!APN$20</f>
        <v>0</v>
      </c>
      <c r="APO97" s="370">
        <f xml:space="preserve"> InpC!APO$20</f>
        <v>0</v>
      </c>
      <c r="APP97" s="370">
        <f xml:space="preserve"> InpC!APP$20</f>
        <v>0</v>
      </c>
      <c r="APQ97" s="370">
        <f xml:space="preserve"> InpC!APQ$20</f>
        <v>0</v>
      </c>
      <c r="APR97" s="370">
        <f xml:space="preserve"> InpC!APR$20</f>
        <v>0</v>
      </c>
      <c r="APS97" s="370">
        <f xml:space="preserve"> InpC!APS$20</f>
        <v>0</v>
      </c>
      <c r="APT97" s="370">
        <f xml:space="preserve"> InpC!APT$20</f>
        <v>0</v>
      </c>
      <c r="APU97" s="370">
        <f xml:space="preserve"> InpC!APU$20</f>
        <v>0</v>
      </c>
      <c r="APV97" s="370">
        <f xml:space="preserve"> InpC!APV$20</f>
        <v>0</v>
      </c>
      <c r="APW97" s="370">
        <f xml:space="preserve"> InpC!APW$20</f>
        <v>0</v>
      </c>
      <c r="APX97" s="370">
        <f xml:space="preserve"> InpC!APX$20</f>
        <v>0</v>
      </c>
      <c r="APY97" s="370">
        <f xml:space="preserve"> InpC!APY$20</f>
        <v>0</v>
      </c>
      <c r="APZ97" s="370">
        <f xml:space="preserve"> InpC!APZ$20</f>
        <v>0</v>
      </c>
      <c r="AQA97" s="370">
        <f xml:space="preserve"> InpC!AQA$20</f>
        <v>0</v>
      </c>
      <c r="AQB97" s="370">
        <f xml:space="preserve"> InpC!AQB$20</f>
        <v>0</v>
      </c>
      <c r="AQC97" s="370">
        <f xml:space="preserve"> InpC!AQC$20</f>
        <v>0</v>
      </c>
      <c r="AQD97" s="370">
        <f xml:space="preserve"> InpC!AQD$20</f>
        <v>0</v>
      </c>
      <c r="AQE97" s="370">
        <f xml:space="preserve"> InpC!AQE$20</f>
        <v>0</v>
      </c>
      <c r="AQF97" s="370">
        <f xml:space="preserve"> InpC!AQF$20</f>
        <v>0</v>
      </c>
      <c r="AQG97" s="370">
        <f xml:space="preserve"> InpC!AQG$20</f>
        <v>0</v>
      </c>
      <c r="AQH97" s="370">
        <f xml:space="preserve"> InpC!AQH$20</f>
        <v>0</v>
      </c>
      <c r="AQI97" s="370">
        <f xml:space="preserve"> InpC!AQI$20</f>
        <v>0</v>
      </c>
      <c r="AQJ97" s="370">
        <f xml:space="preserve"> InpC!AQJ$20</f>
        <v>0</v>
      </c>
      <c r="AQK97" s="370">
        <f xml:space="preserve"> InpC!AQK$20</f>
        <v>0</v>
      </c>
      <c r="AQL97" s="370">
        <f xml:space="preserve"> InpC!AQL$20</f>
        <v>0</v>
      </c>
      <c r="AQM97" s="370">
        <f xml:space="preserve"> InpC!AQM$20</f>
        <v>0</v>
      </c>
      <c r="AQN97" s="370">
        <f xml:space="preserve"> InpC!AQN$20</f>
        <v>0</v>
      </c>
      <c r="AQO97" s="370">
        <f xml:space="preserve"> InpC!AQO$20</f>
        <v>0</v>
      </c>
      <c r="AQP97" s="370">
        <f xml:space="preserve"> InpC!AQP$20</f>
        <v>0</v>
      </c>
      <c r="AQQ97" s="370">
        <f xml:space="preserve"> InpC!AQQ$20</f>
        <v>0</v>
      </c>
      <c r="AQR97" s="370">
        <f xml:space="preserve"> InpC!AQR$20</f>
        <v>0</v>
      </c>
      <c r="AQS97" s="370">
        <f xml:space="preserve"> InpC!AQS$20</f>
        <v>0</v>
      </c>
      <c r="AQT97" s="370">
        <f xml:space="preserve"> InpC!AQT$20</f>
        <v>0</v>
      </c>
      <c r="AQU97" s="370">
        <f xml:space="preserve"> InpC!AQU$20</f>
        <v>0</v>
      </c>
      <c r="AQV97" s="370">
        <f xml:space="preserve"> InpC!AQV$20</f>
        <v>0</v>
      </c>
      <c r="AQW97" s="370">
        <f xml:space="preserve"> InpC!AQW$20</f>
        <v>0</v>
      </c>
      <c r="AQX97" s="370">
        <f xml:space="preserve"> InpC!AQX$20</f>
        <v>0</v>
      </c>
      <c r="AQY97" s="370">
        <f xml:space="preserve"> InpC!AQY$20</f>
        <v>0</v>
      </c>
      <c r="AQZ97" s="370">
        <f xml:space="preserve"> InpC!AQZ$20</f>
        <v>0</v>
      </c>
      <c r="ARA97" s="370">
        <f xml:space="preserve"> InpC!ARA$20</f>
        <v>0</v>
      </c>
      <c r="ARB97" s="370">
        <f xml:space="preserve"> InpC!ARB$20</f>
        <v>0</v>
      </c>
      <c r="ARC97" s="370">
        <f xml:space="preserve"> InpC!ARC$20</f>
        <v>0</v>
      </c>
      <c r="ARD97" s="370">
        <f xml:space="preserve"> InpC!ARD$20</f>
        <v>0</v>
      </c>
      <c r="ARE97" s="370">
        <f xml:space="preserve"> InpC!ARE$20</f>
        <v>0</v>
      </c>
      <c r="ARF97" s="370">
        <f xml:space="preserve"> InpC!ARF$20</f>
        <v>0</v>
      </c>
      <c r="ARG97" s="370">
        <f xml:space="preserve"> InpC!ARG$20</f>
        <v>0</v>
      </c>
      <c r="ARH97" s="370">
        <f xml:space="preserve"> InpC!ARH$20</f>
        <v>0</v>
      </c>
      <c r="ARI97" s="370">
        <f xml:space="preserve"> InpC!ARI$20</f>
        <v>0</v>
      </c>
      <c r="ARJ97" s="370">
        <f xml:space="preserve"> InpC!ARJ$20</f>
        <v>0</v>
      </c>
      <c r="ARK97" s="370">
        <f xml:space="preserve"> InpC!ARK$20</f>
        <v>0</v>
      </c>
      <c r="ARL97" s="370">
        <f xml:space="preserve"> InpC!ARL$20</f>
        <v>0</v>
      </c>
      <c r="ARM97" s="370">
        <f xml:space="preserve"> InpC!ARM$20</f>
        <v>0</v>
      </c>
      <c r="ARN97" s="370">
        <f xml:space="preserve"> InpC!ARN$20</f>
        <v>0</v>
      </c>
      <c r="ARO97" s="370">
        <f xml:space="preserve"> InpC!ARO$20</f>
        <v>0</v>
      </c>
      <c r="ARP97" s="370">
        <f xml:space="preserve"> InpC!ARP$20</f>
        <v>0</v>
      </c>
      <c r="ARQ97" s="370">
        <f xml:space="preserve"> InpC!ARQ$20</f>
        <v>0</v>
      </c>
      <c r="ARR97" s="370">
        <f xml:space="preserve"> InpC!ARR$20</f>
        <v>0</v>
      </c>
      <c r="ARS97" s="370">
        <f xml:space="preserve"> InpC!ARS$20</f>
        <v>0</v>
      </c>
      <c r="ART97" s="370">
        <f xml:space="preserve"> InpC!ART$20</f>
        <v>0</v>
      </c>
      <c r="ARU97" s="370">
        <f xml:space="preserve"> InpC!ARU$20</f>
        <v>0</v>
      </c>
      <c r="ARV97" s="370">
        <f xml:space="preserve"> InpC!ARV$20</f>
        <v>0</v>
      </c>
      <c r="ARW97" s="370">
        <f xml:space="preserve"> InpC!ARW$20</f>
        <v>0</v>
      </c>
      <c r="ARX97" s="370">
        <f xml:space="preserve"> InpC!ARX$20</f>
        <v>0</v>
      </c>
      <c r="ARY97" s="370">
        <f xml:space="preserve"> InpC!ARY$20</f>
        <v>0</v>
      </c>
      <c r="ARZ97" s="370">
        <f xml:space="preserve"> InpC!ARZ$20</f>
        <v>0</v>
      </c>
      <c r="ASA97" s="370">
        <f xml:space="preserve"> InpC!ASA$20</f>
        <v>0</v>
      </c>
      <c r="ASB97" s="370">
        <f xml:space="preserve"> InpC!ASB$20</f>
        <v>0</v>
      </c>
      <c r="ASC97" s="370">
        <f xml:space="preserve"> InpC!ASC$20</f>
        <v>0</v>
      </c>
      <c r="ASD97" s="370">
        <f xml:space="preserve"> InpC!ASD$20</f>
        <v>0</v>
      </c>
      <c r="ASE97" s="370">
        <f xml:space="preserve"> InpC!ASE$20</f>
        <v>0</v>
      </c>
      <c r="ASF97" s="370">
        <f xml:space="preserve"> InpC!ASF$20</f>
        <v>0</v>
      </c>
      <c r="ASG97" s="370">
        <f xml:space="preserve"> InpC!ASG$20</f>
        <v>0</v>
      </c>
      <c r="ASH97" s="370">
        <f xml:space="preserve"> InpC!ASH$20</f>
        <v>0</v>
      </c>
      <c r="ASI97" s="370">
        <f xml:space="preserve"> InpC!ASI$20</f>
        <v>0</v>
      </c>
      <c r="ASJ97" s="370">
        <f xml:space="preserve"> InpC!ASJ$20</f>
        <v>0</v>
      </c>
      <c r="ASK97" s="370">
        <f xml:space="preserve"> InpC!ASK$20</f>
        <v>0</v>
      </c>
      <c r="ASL97" s="370">
        <f xml:space="preserve"> InpC!ASL$20</f>
        <v>0</v>
      </c>
      <c r="ASM97" s="370">
        <f xml:space="preserve"> InpC!ASM$20</f>
        <v>0</v>
      </c>
      <c r="ASN97" s="370">
        <f xml:space="preserve"> InpC!ASN$20</f>
        <v>0</v>
      </c>
      <c r="ASO97" s="370">
        <f xml:space="preserve"> InpC!ASO$20</f>
        <v>0</v>
      </c>
      <c r="ASP97" s="370">
        <f xml:space="preserve"> InpC!ASP$20</f>
        <v>0</v>
      </c>
      <c r="ASQ97" s="370">
        <f xml:space="preserve"> InpC!ASQ$20</f>
        <v>0</v>
      </c>
      <c r="ASR97" s="370">
        <f xml:space="preserve"> InpC!ASR$20</f>
        <v>0</v>
      </c>
      <c r="ASS97" s="370">
        <f xml:space="preserve"> InpC!ASS$20</f>
        <v>0</v>
      </c>
      <c r="AST97" s="370">
        <f xml:space="preserve"> InpC!AST$20</f>
        <v>0</v>
      </c>
      <c r="ASU97" s="370">
        <f xml:space="preserve"> InpC!ASU$20</f>
        <v>0</v>
      </c>
      <c r="ASV97" s="370">
        <f xml:space="preserve"> InpC!ASV$20</f>
        <v>0</v>
      </c>
      <c r="ASW97" s="370">
        <f xml:space="preserve"> InpC!ASW$20</f>
        <v>0</v>
      </c>
      <c r="ASX97" s="370">
        <f xml:space="preserve"> InpC!ASX$20</f>
        <v>0</v>
      </c>
      <c r="ASY97" s="370">
        <f xml:space="preserve"> InpC!ASY$20</f>
        <v>0</v>
      </c>
      <c r="ASZ97" s="370">
        <f xml:space="preserve"> InpC!ASZ$20</f>
        <v>0</v>
      </c>
      <c r="ATA97" s="370">
        <f xml:space="preserve"> InpC!ATA$20</f>
        <v>0</v>
      </c>
      <c r="ATB97" s="370">
        <f xml:space="preserve"> InpC!ATB$20</f>
        <v>0</v>
      </c>
      <c r="ATC97" s="370">
        <f xml:space="preserve"> InpC!ATC$20</f>
        <v>0</v>
      </c>
      <c r="ATD97" s="370">
        <f xml:space="preserve"> InpC!ATD$20</f>
        <v>0</v>
      </c>
      <c r="ATE97" s="370">
        <f xml:space="preserve"> InpC!ATE$20</f>
        <v>0</v>
      </c>
      <c r="ATF97" s="370">
        <f xml:space="preserve"> InpC!ATF$20</f>
        <v>0</v>
      </c>
      <c r="ATG97" s="370">
        <f xml:space="preserve"> InpC!ATG$20</f>
        <v>0</v>
      </c>
      <c r="ATH97" s="370">
        <f xml:space="preserve"> InpC!ATH$20</f>
        <v>0</v>
      </c>
      <c r="ATI97" s="370">
        <f xml:space="preserve"> InpC!ATI$20</f>
        <v>0</v>
      </c>
      <c r="ATJ97" s="370">
        <f xml:space="preserve"> InpC!ATJ$20</f>
        <v>0</v>
      </c>
      <c r="ATK97" s="370">
        <f xml:space="preserve"> InpC!ATK$20</f>
        <v>0</v>
      </c>
      <c r="ATL97" s="370">
        <f xml:space="preserve"> InpC!ATL$20</f>
        <v>0</v>
      </c>
      <c r="ATM97" s="370">
        <f xml:space="preserve"> InpC!ATM$20</f>
        <v>0</v>
      </c>
      <c r="ATN97" s="370">
        <f xml:space="preserve"> InpC!ATN$20</f>
        <v>0</v>
      </c>
      <c r="ATO97" s="370">
        <f xml:space="preserve"> InpC!ATO$20</f>
        <v>0</v>
      </c>
      <c r="ATP97" s="370">
        <f xml:space="preserve"> InpC!ATP$20</f>
        <v>0</v>
      </c>
      <c r="ATQ97" s="370">
        <f xml:space="preserve"> InpC!ATQ$20</f>
        <v>0</v>
      </c>
      <c r="ATR97" s="370">
        <f xml:space="preserve"> InpC!ATR$20</f>
        <v>0</v>
      </c>
      <c r="ATS97" s="370">
        <f xml:space="preserve"> InpC!ATS$20</f>
        <v>0</v>
      </c>
      <c r="ATT97" s="370">
        <f xml:space="preserve"> InpC!ATT$20</f>
        <v>0</v>
      </c>
      <c r="ATU97" s="370">
        <f xml:space="preserve"> InpC!ATU$20</f>
        <v>0</v>
      </c>
      <c r="ATV97" s="370">
        <f xml:space="preserve"> InpC!ATV$20</f>
        <v>0</v>
      </c>
      <c r="ATW97" s="370">
        <f xml:space="preserve"> InpC!ATW$20</f>
        <v>0</v>
      </c>
      <c r="ATX97" s="370">
        <f xml:space="preserve"> InpC!ATX$20</f>
        <v>0</v>
      </c>
      <c r="ATY97" s="370">
        <f xml:space="preserve"> InpC!ATY$20</f>
        <v>0</v>
      </c>
      <c r="ATZ97" s="370">
        <f xml:space="preserve"> InpC!ATZ$20</f>
        <v>0</v>
      </c>
      <c r="AUA97" s="370">
        <f xml:space="preserve"> InpC!AUA$20</f>
        <v>0</v>
      </c>
      <c r="AUB97" s="370">
        <f xml:space="preserve"> InpC!AUB$20</f>
        <v>0</v>
      </c>
      <c r="AUC97" s="370">
        <f xml:space="preserve"> InpC!AUC$20</f>
        <v>0</v>
      </c>
      <c r="AUD97" s="370">
        <f xml:space="preserve"> InpC!AUD$20</f>
        <v>0</v>
      </c>
      <c r="AUE97" s="370">
        <f xml:space="preserve"> InpC!AUE$20</f>
        <v>0</v>
      </c>
      <c r="AUF97" s="370">
        <f xml:space="preserve"> InpC!AUF$20</f>
        <v>0</v>
      </c>
      <c r="AUG97" s="370">
        <f xml:space="preserve"> InpC!AUG$20</f>
        <v>0</v>
      </c>
      <c r="AUH97" s="370">
        <f xml:space="preserve"> InpC!AUH$20</f>
        <v>0</v>
      </c>
      <c r="AUI97" s="370">
        <f xml:space="preserve"> InpC!AUI$20</f>
        <v>0</v>
      </c>
      <c r="AUJ97" s="370">
        <f xml:space="preserve"> InpC!AUJ$20</f>
        <v>0</v>
      </c>
      <c r="AUK97" s="370">
        <f xml:space="preserve"> InpC!AUK$20</f>
        <v>0</v>
      </c>
      <c r="AUL97" s="370">
        <f xml:space="preserve"> InpC!AUL$20</f>
        <v>0</v>
      </c>
      <c r="AUM97" s="370">
        <f xml:space="preserve"> InpC!AUM$20</f>
        <v>0</v>
      </c>
      <c r="AUN97" s="370">
        <f xml:space="preserve"> InpC!AUN$20</f>
        <v>0</v>
      </c>
      <c r="AUO97" s="370">
        <f xml:space="preserve"> InpC!AUO$20</f>
        <v>0</v>
      </c>
      <c r="AUP97" s="370">
        <f xml:space="preserve"> InpC!AUP$20</f>
        <v>0</v>
      </c>
      <c r="AUQ97" s="370">
        <f xml:space="preserve"> InpC!AUQ$20</f>
        <v>0</v>
      </c>
      <c r="AUR97" s="370">
        <f xml:space="preserve"> InpC!AUR$20</f>
        <v>0</v>
      </c>
      <c r="AUS97" s="370">
        <f xml:space="preserve"> InpC!AUS$20</f>
        <v>0</v>
      </c>
      <c r="AUT97" s="370">
        <f xml:space="preserve"> InpC!AUT$20</f>
        <v>0</v>
      </c>
      <c r="AUU97" s="370">
        <f xml:space="preserve"> InpC!AUU$20</f>
        <v>0</v>
      </c>
      <c r="AUV97" s="370">
        <f xml:space="preserve"> InpC!AUV$20</f>
        <v>0</v>
      </c>
      <c r="AUW97" s="370">
        <f xml:space="preserve"> InpC!AUW$20</f>
        <v>0</v>
      </c>
      <c r="AUX97" s="370">
        <f xml:space="preserve"> InpC!AUX$20</f>
        <v>0</v>
      </c>
      <c r="AUY97" s="370">
        <f xml:space="preserve"> InpC!AUY$20</f>
        <v>0</v>
      </c>
      <c r="AUZ97" s="370">
        <f xml:space="preserve"> InpC!AUZ$20</f>
        <v>0</v>
      </c>
      <c r="AVA97" s="370">
        <f xml:space="preserve"> InpC!AVA$20</f>
        <v>0</v>
      </c>
      <c r="AVB97" s="370">
        <f xml:space="preserve"> InpC!AVB$20</f>
        <v>0</v>
      </c>
      <c r="AVC97" s="370">
        <f xml:space="preserve"> InpC!AVC$20</f>
        <v>0</v>
      </c>
      <c r="AVD97" s="370">
        <f xml:space="preserve"> InpC!AVD$20</f>
        <v>0</v>
      </c>
      <c r="AVE97" s="370">
        <f xml:space="preserve"> InpC!AVE$20</f>
        <v>0</v>
      </c>
      <c r="AVF97" s="370">
        <f xml:space="preserve"> InpC!AVF$20</f>
        <v>0</v>
      </c>
      <c r="AVG97" s="370">
        <f xml:space="preserve"> InpC!AVG$20</f>
        <v>0</v>
      </c>
      <c r="AVH97" s="370">
        <f xml:space="preserve"> InpC!AVH$20</f>
        <v>0</v>
      </c>
      <c r="AVI97" s="370">
        <f xml:space="preserve"> InpC!AVI$20</f>
        <v>0</v>
      </c>
      <c r="AVJ97" s="370">
        <f xml:space="preserve"> InpC!AVJ$20</f>
        <v>0</v>
      </c>
      <c r="AVK97" s="370">
        <f xml:space="preserve"> InpC!AVK$20</f>
        <v>0</v>
      </c>
      <c r="AVL97" s="370">
        <f xml:space="preserve"> InpC!AVL$20</f>
        <v>0</v>
      </c>
      <c r="AVM97" s="370">
        <f xml:space="preserve"> InpC!AVM$20</f>
        <v>0</v>
      </c>
      <c r="AVN97" s="370">
        <f xml:space="preserve"> InpC!AVN$20</f>
        <v>0</v>
      </c>
      <c r="AVO97" s="370">
        <f xml:space="preserve"> InpC!AVO$20</f>
        <v>0</v>
      </c>
      <c r="AVP97" s="370">
        <f xml:space="preserve"> InpC!AVP$20</f>
        <v>0</v>
      </c>
      <c r="AVQ97" s="370">
        <f xml:space="preserve"> InpC!AVQ$20</f>
        <v>0</v>
      </c>
      <c r="AVR97" s="370">
        <f xml:space="preserve"> InpC!AVR$20</f>
        <v>0</v>
      </c>
      <c r="AVS97" s="370">
        <f xml:space="preserve"> InpC!AVS$20</f>
        <v>0</v>
      </c>
      <c r="AVT97" s="370">
        <f xml:space="preserve"> InpC!AVT$20</f>
        <v>0</v>
      </c>
      <c r="AVU97" s="370">
        <f xml:space="preserve"> InpC!AVU$20</f>
        <v>0</v>
      </c>
      <c r="AVV97" s="370">
        <f xml:space="preserve"> InpC!AVV$20</f>
        <v>0</v>
      </c>
      <c r="AVW97" s="370">
        <f xml:space="preserve"> InpC!AVW$20</f>
        <v>0</v>
      </c>
      <c r="AVX97" s="370">
        <f xml:space="preserve"> InpC!AVX$20</f>
        <v>0</v>
      </c>
      <c r="AVY97" s="370">
        <f xml:space="preserve"> InpC!AVY$20</f>
        <v>0</v>
      </c>
      <c r="AVZ97" s="370">
        <f xml:space="preserve"> InpC!AVZ$20</f>
        <v>0</v>
      </c>
      <c r="AWA97" s="370">
        <f xml:space="preserve"> InpC!AWA$20</f>
        <v>0</v>
      </c>
      <c r="AWB97" s="370">
        <f xml:space="preserve"> InpC!AWB$20</f>
        <v>0</v>
      </c>
      <c r="AWC97" s="370">
        <f xml:space="preserve"> InpC!AWC$20</f>
        <v>0</v>
      </c>
      <c r="AWD97" s="370">
        <f xml:space="preserve"> InpC!AWD$20</f>
        <v>0</v>
      </c>
      <c r="AWE97" s="370">
        <f xml:space="preserve"> InpC!AWE$20</f>
        <v>0</v>
      </c>
      <c r="AWF97" s="370">
        <f xml:space="preserve"> InpC!AWF$20</f>
        <v>0</v>
      </c>
      <c r="AWG97" s="370">
        <f xml:space="preserve"> InpC!AWG$20</f>
        <v>0</v>
      </c>
      <c r="AWH97" s="370">
        <f xml:space="preserve"> InpC!AWH$20</f>
        <v>0</v>
      </c>
      <c r="AWI97" s="370">
        <f xml:space="preserve"> InpC!AWI$20</f>
        <v>0</v>
      </c>
      <c r="AWJ97" s="370">
        <f xml:space="preserve"> InpC!AWJ$20</f>
        <v>0</v>
      </c>
      <c r="AWK97" s="370">
        <f xml:space="preserve"> InpC!AWK$20</f>
        <v>0</v>
      </c>
      <c r="AWL97" s="370">
        <f xml:space="preserve"> InpC!AWL$20</f>
        <v>0</v>
      </c>
      <c r="AWM97" s="370">
        <f xml:space="preserve"> InpC!AWM$20</f>
        <v>0</v>
      </c>
      <c r="AWN97" s="370">
        <f xml:space="preserve"> InpC!AWN$20</f>
        <v>0</v>
      </c>
      <c r="AWO97" s="370">
        <f xml:space="preserve"> InpC!AWO$20</f>
        <v>0</v>
      </c>
      <c r="AWP97" s="370">
        <f xml:space="preserve"> InpC!AWP$20</f>
        <v>0</v>
      </c>
      <c r="AWQ97" s="370">
        <f xml:space="preserve"> InpC!AWQ$20</f>
        <v>0</v>
      </c>
      <c r="AWR97" s="370">
        <f xml:space="preserve"> InpC!AWR$20</f>
        <v>0</v>
      </c>
      <c r="AWS97" s="370">
        <f xml:space="preserve"> InpC!AWS$20</f>
        <v>0</v>
      </c>
      <c r="AWT97" s="370">
        <f xml:space="preserve"> InpC!AWT$20</f>
        <v>0</v>
      </c>
      <c r="AWU97" s="370">
        <f xml:space="preserve"> InpC!AWU$20</f>
        <v>0</v>
      </c>
      <c r="AWV97" s="370">
        <f xml:space="preserve"> InpC!AWV$20</f>
        <v>0</v>
      </c>
      <c r="AWW97" s="370">
        <f xml:space="preserve"> InpC!AWW$20</f>
        <v>0</v>
      </c>
      <c r="AWX97" s="370">
        <f xml:space="preserve"> InpC!AWX$20</f>
        <v>0</v>
      </c>
      <c r="AWY97" s="370">
        <f xml:space="preserve"> InpC!AWY$20</f>
        <v>0</v>
      </c>
      <c r="AWZ97" s="370">
        <f xml:space="preserve"> InpC!AWZ$20</f>
        <v>0</v>
      </c>
      <c r="AXA97" s="370">
        <f xml:space="preserve"> InpC!AXA$20</f>
        <v>0</v>
      </c>
      <c r="AXB97" s="370">
        <f xml:space="preserve"> InpC!AXB$20</f>
        <v>0</v>
      </c>
      <c r="AXC97" s="370">
        <f xml:space="preserve"> InpC!AXC$20</f>
        <v>0</v>
      </c>
      <c r="AXD97" s="370">
        <f xml:space="preserve"> InpC!AXD$20</f>
        <v>0</v>
      </c>
      <c r="AXE97" s="370">
        <f xml:space="preserve"> InpC!AXE$20</f>
        <v>0</v>
      </c>
      <c r="AXF97" s="370">
        <f xml:space="preserve"> InpC!AXF$20</f>
        <v>0</v>
      </c>
      <c r="AXG97" s="370">
        <f xml:space="preserve"> InpC!AXG$20</f>
        <v>0</v>
      </c>
      <c r="AXH97" s="370">
        <f xml:space="preserve"> InpC!AXH$20</f>
        <v>0</v>
      </c>
      <c r="AXI97" s="370">
        <f xml:space="preserve"> InpC!AXI$20</f>
        <v>0</v>
      </c>
      <c r="AXJ97" s="370">
        <f xml:space="preserve"> InpC!AXJ$20</f>
        <v>0</v>
      </c>
      <c r="AXK97" s="370">
        <f xml:space="preserve"> InpC!AXK$20</f>
        <v>0</v>
      </c>
      <c r="AXL97" s="370">
        <f xml:space="preserve"> InpC!AXL$20</f>
        <v>0</v>
      </c>
      <c r="AXM97" s="370">
        <f xml:space="preserve"> InpC!AXM$20</f>
        <v>0</v>
      </c>
      <c r="AXN97" s="370">
        <f xml:space="preserve"> InpC!AXN$20</f>
        <v>0</v>
      </c>
      <c r="AXO97" s="370">
        <f xml:space="preserve"> InpC!AXO$20</f>
        <v>0</v>
      </c>
      <c r="AXP97" s="370">
        <f xml:space="preserve"> InpC!AXP$20</f>
        <v>0</v>
      </c>
      <c r="AXQ97" s="370">
        <f xml:space="preserve"> InpC!AXQ$20</f>
        <v>0</v>
      </c>
      <c r="AXR97" s="370">
        <f xml:space="preserve"> InpC!AXR$20</f>
        <v>0</v>
      </c>
      <c r="AXS97" s="370">
        <f xml:space="preserve"> InpC!AXS$20</f>
        <v>0</v>
      </c>
      <c r="AXT97" s="370">
        <f xml:space="preserve"> InpC!AXT$20</f>
        <v>0</v>
      </c>
      <c r="AXU97" s="370">
        <f xml:space="preserve"> InpC!AXU$20</f>
        <v>0</v>
      </c>
      <c r="AXV97" s="370">
        <f xml:space="preserve"> InpC!AXV$20</f>
        <v>0</v>
      </c>
      <c r="AXW97" s="370">
        <f xml:space="preserve"> InpC!AXW$20</f>
        <v>0</v>
      </c>
      <c r="AXX97" s="370">
        <f xml:space="preserve"> InpC!AXX$20</f>
        <v>0</v>
      </c>
      <c r="AXY97" s="370">
        <f xml:space="preserve"> InpC!AXY$20</f>
        <v>0</v>
      </c>
      <c r="AXZ97" s="370">
        <f xml:space="preserve"> InpC!AXZ$20</f>
        <v>0</v>
      </c>
      <c r="AYA97" s="370">
        <f xml:space="preserve"> InpC!AYA$20</f>
        <v>0</v>
      </c>
      <c r="AYB97" s="370">
        <f xml:space="preserve"> InpC!AYB$20</f>
        <v>0</v>
      </c>
      <c r="AYC97" s="370">
        <f xml:space="preserve"> InpC!AYC$20</f>
        <v>0</v>
      </c>
      <c r="AYD97" s="370">
        <f xml:space="preserve"> InpC!AYD$20</f>
        <v>0</v>
      </c>
      <c r="AYE97" s="370">
        <f xml:space="preserve"> InpC!AYE$20</f>
        <v>0</v>
      </c>
      <c r="AYF97" s="370">
        <f xml:space="preserve"> InpC!AYF$20</f>
        <v>0</v>
      </c>
      <c r="AYG97" s="370">
        <f xml:space="preserve"> InpC!AYG$20</f>
        <v>0</v>
      </c>
      <c r="AYH97" s="370">
        <f xml:space="preserve"> InpC!AYH$20</f>
        <v>0</v>
      </c>
      <c r="AYI97" s="370">
        <f xml:space="preserve"> InpC!AYI$20</f>
        <v>0</v>
      </c>
      <c r="AYJ97" s="370">
        <f xml:space="preserve"> InpC!AYJ$20</f>
        <v>0</v>
      </c>
      <c r="AYK97" s="370">
        <f xml:space="preserve"> InpC!AYK$20</f>
        <v>0</v>
      </c>
      <c r="AYL97" s="370">
        <f xml:space="preserve"> InpC!AYL$20</f>
        <v>0</v>
      </c>
      <c r="AYM97" s="370">
        <f xml:space="preserve"> InpC!AYM$20</f>
        <v>0</v>
      </c>
      <c r="AYN97" s="370">
        <f xml:space="preserve"> InpC!AYN$20</f>
        <v>0</v>
      </c>
      <c r="AYO97" s="370">
        <f xml:space="preserve"> InpC!AYO$20</f>
        <v>0</v>
      </c>
      <c r="AYP97" s="370">
        <f xml:space="preserve"> InpC!AYP$20</f>
        <v>0</v>
      </c>
      <c r="AYQ97" s="370">
        <f xml:space="preserve"> InpC!AYQ$20</f>
        <v>0</v>
      </c>
      <c r="AYR97" s="370">
        <f xml:space="preserve"> InpC!AYR$20</f>
        <v>0</v>
      </c>
      <c r="AYS97" s="370">
        <f xml:space="preserve"> InpC!AYS$20</f>
        <v>0</v>
      </c>
      <c r="AYT97" s="370">
        <f xml:space="preserve"> InpC!AYT$20</f>
        <v>0</v>
      </c>
      <c r="AYU97" s="370">
        <f xml:space="preserve"> InpC!AYU$20</f>
        <v>0</v>
      </c>
      <c r="AYV97" s="370">
        <f xml:space="preserve"> InpC!AYV$20</f>
        <v>0</v>
      </c>
      <c r="AYW97" s="370">
        <f xml:space="preserve"> InpC!AYW$20</f>
        <v>0</v>
      </c>
      <c r="AYX97" s="370">
        <f xml:space="preserve"> InpC!AYX$20</f>
        <v>0</v>
      </c>
      <c r="AYY97" s="370">
        <f xml:space="preserve"> InpC!AYY$20</f>
        <v>0</v>
      </c>
      <c r="AYZ97" s="370">
        <f xml:space="preserve"> InpC!AYZ$20</f>
        <v>0</v>
      </c>
      <c r="AZA97" s="370">
        <f xml:space="preserve"> InpC!AZA$20</f>
        <v>0</v>
      </c>
      <c r="AZB97" s="370">
        <f xml:space="preserve"> InpC!AZB$20</f>
        <v>0</v>
      </c>
      <c r="AZC97" s="370">
        <f xml:space="preserve"> InpC!AZC$20</f>
        <v>0</v>
      </c>
      <c r="AZD97" s="370">
        <f xml:space="preserve"> InpC!AZD$20</f>
        <v>0</v>
      </c>
      <c r="AZE97" s="370">
        <f xml:space="preserve"> InpC!AZE$20</f>
        <v>0</v>
      </c>
      <c r="AZF97" s="370">
        <f xml:space="preserve"> InpC!AZF$20</f>
        <v>0</v>
      </c>
      <c r="AZG97" s="370">
        <f xml:space="preserve"> InpC!AZG$20</f>
        <v>0</v>
      </c>
      <c r="AZH97" s="370">
        <f xml:space="preserve"> InpC!AZH$20</f>
        <v>0</v>
      </c>
      <c r="AZI97" s="370">
        <f xml:space="preserve"> InpC!AZI$20</f>
        <v>0</v>
      </c>
      <c r="AZJ97" s="370">
        <f xml:space="preserve"> InpC!AZJ$20</f>
        <v>0</v>
      </c>
      <c r="AZK97" s="370">
        <f xml:space="preserve"> InpC!AZK$20</f>
        <v>0</v>
      </c>
      <c r="AZL97" s="370">
        <f xml:space="preserve"> InpC!AZL$20</f>
        <v>0</v>
      </c>
      <c r="AZM97" s="370">
        <f xml:space="preserve"> InpC!AZM$20</f>
        <v>0</v>
      </c>
      <c r="AZN97" s="370">
        <f xml:space="preserve"> InpC!AZN$20</f>
        <v>0</v>
      </c>
      <c r="AZO97" s="370">
        <f xml:space="preserve"> InpC!AZO$20</f>
        <v>0</v>
      </c>
      <c r="AZP97" s="370">
        <f xml:space="preserve"> InpC!AZP$20</f>
        <v>0</v>
      </c>
      <c r="AZQ97" s="370">
        <f xml:space="preserve"> InpC!AZQ$20</f>
        <v>0</v>
      </c>
      <c r="AZR97" s="370">
        <f xml:space="preserve"> InpC!AZR$20</f>
        <v>0</v>
      </c>
      <c r="AZS97" s="370">
        <f xml:space="preserve"> InpC!AZS$20</f>
        <v>0</v>
      </c>
      <c r="AZT97" s="370">
        <f xml:space="preserve"> InpC!AZT$20</f>
        <v>0</v>
      </c>
      <c r="AZU97" s="370">
        <f xml:space="preserve"> InpC!AZU$20</f>
        <v>0</v>
      </c>
      <c r="AZV97" s="370">
        <f xml:space="preserve"> InpC!AZV$20</f>
        <v>0</v>
      </c>
      <c r="AZW97" s="370">
        <f xml:space="preserve"> InpC!AZW$20</f>
        <v>0</v>
      </c>
      <c r="AZX97" s="370">
        <f xml:space="preserve"> InpC!AZX$20</f>
        <v>0</v>
      </c>
      <c r="AZY97" s="370">
        <f xml:space="preserve"> InpC!AZY$20</f>
        <v>0</v>
      </c>
      <c r="AZZ97" s="370">
        <f xml:space="preserve"> InpC!AZZ$20</f>
        <v>0</v>
      </c>
      <c r="BAA97" s="370">
        <f xml:space="preserve"> InpC!BAA$20</f>
        <v>0</v>
      </c>
      <c r="BAB97" s="370">
        <f xml:space="preserve"> InpC!BAB$20</f>
        <v>0</v>
      </c>
      <c r="BAC97" s="370">
        <f xml:space="preserve"> InpC!BAC$20</f>
        <v>0</v>
      </c>
      <c r="BAD97" s="370">
        <f xml:space="preserve"> InpC!BAD$20</f>
        <v>0</v>
      </c>
      <c r="BAE97" s="370">
        <f xml:space="preserve"> InpC!BAE$20</f>
        <v>0</v>
      </c>
      <c r="BAF97" s="370">
        <f xml:space="preserve"> InpC!BAF$20</f>
        <v>0</v>
      </c>
      <c r="BAG97" s="370">
        <f xml:space="preserve"> InpC!BAG$20</f>
        <v>0</v>
      </c>
      <c r="BAH97" s="370">
        <f xml:space="preserve"> InpC!BAH$20</f>
        <v>0</v>
      </c>
      <c r="BAI97" s="370">
        <f xml:space="preserve"> InpC!BAI$20</f>
        <v>0</v>
      </c>
      <c r="BAJ97" s="370">
        <f xml:space="preserve"> InpC!BAJ$20</f>
        <v>0</v>
      </c>
      <c r="BAK97" s="370">
        <f xml:space="preserve"> InpC!BAK$20</f>
        <v>0</v>
      </c>
      <c r="BAL97" s="370">
        <f xml:space="preserve"> InpC!BAL$20</f>
        <v>0</v>
      </c>
      <c r="BAM97" s="370">
        <f xml:space="preserve"> InpC!BAM$20</f>
        <v>0</v>
      </c>
      <c r="BAN97" s="370">
        <f xml:space="preserve"> InpC!BAN$20</f>
        <v>0</v>
      </c>
      <c r="BAO97" s="370">
        <f xml:space="preserve"> InpC!BAO$20</f>
        <v>0</v>
      </c>
      <c r="BAP97" s="370">
        <f xml:space="preserve"> InpC!BAP$20</f>
        <v>0</v>
      </c>
      <c r="BAQ97" s="370">
        <f xml:space="preserve"> InpC!BAQ$20</f>
        <v>0</v>
      </c>
      <c r="BAR97" s="370">
        <f xml:space="preserve"> InpC!BAR$20</f>
        <v>0</v>
      </c>
      <c r="BAS97" s="370">
        <f xml:space="preserve"> InpC!BAS$20</f>
        <v>0</v>
      </c>
      <c r="BAT97" s="370">
        <f xml:space="preserve"> InpC!BAT$20</f>
        <v>0</v>
      </c>
      <c r="BAU97" s="370">
        <f xml:space="preserve"> InpC!BAU$20</f>
        <v>0</v>
      </c>
      <c r="BAV97" s="370">
        <f xml:space="preserve"> InpC!BAV$20</f>
        <v>0</v>
      </c>
      <c r="BAW97" s="370">
        <f xml:space="preserve"> InpC!BAW$20</f>
        <v>0</v>
      </c>
      <c r="BAX97" s="370">
        <f xml:space="preserve"> InpC!BAX$20</f>
        <v>0</v>
      </c>
      <c r="BAY97" s="370">
        <f xml:space="preserve"> InpC!BAY$20</f>
        <v>0</v>
      </c>
      <c r="BAZ97" s="370">
        <f xml:space="preserve"> InpC!BAZ$20</f>
        <v>0</v>
      </c>
      <c r="BBA97" s="370">
        <f xml:space="preserve"> InpC!BBA$20</f>
        <v>0</v>
      </c>
      <c r="BBB97" s="370">
        <f xml:space="preserve"> InpC!BBB$20</f>
        <v>0</v>
      </c>
      <c r="BBC97" s="370">
        <f xml:space="preserve"> InpC!BBC$20</f>
        <v>0</v>
      </c>
      <c r="BBD97" s="370">
        <f xml:space="preserve"> InpC!BBD$20</f>
        <v>0</v>
      </c>
      <c r="BBE97" s="370">
        <f xml:space="preserve"> InpC!BBE$20</f>
        <v>0</v>
      </c>
      <c r="BBF97" s="370">
        <f xml:space="preserve"> InpC!BBF$20</f>
        <v>0</v>
      </c>
      <c r="BBG97" s="370">
        <f xml:space="preserve"> InpC!BBG$20</f>
        <v>0</v>
      </c>
      <c r="BBH97" s="370">
        <f xml:space="preserve"> InpC!BBH$20</f>
        <v>0</v>
      </c>
      <c r="BBI97" s="370">
        <f xml:space="preserve"> InpC!BBI$20</f>
        <v>0</v>
      </c>
      <c r="BBJ97" s="370">
        <f xml:space="preserve"> InpC!BBJ$20</f>
        <v>0</v>
      </c>
      <c r="BBK97" s="370">
        <f xml:space="preserve"> InpC!BBK$20</f>
        <v>0</v>
      </c>
      <c r="BBL97" s="370">
        <f xml:space="preserve"> InpC!BBL$20</f>
        <v>0</v>
      </c>
      <c r="BBM97" s="370">
        <f xml:space="preserve"> InpC!BBM$20</f>
        <v>0</v>
      </c>
      <c r="BBN97" s="370">
        <f xml:space="preserve"> InpC!BBN$20</f>
        <v>0</v>
      </c>
      <c r="BBO97" s="370">
        <f xml:space="preserve"> InpC!BBO$20</f>
        <v>0</v>
      </c>
      <c r="BBP97" s="370">
        <f xml:space="preserve"> InpC!BBP$20</f>
        <v>0</v>
      </c>
      <c r="BBQ97" s="370">
        <f xml:space="preserve"> InpC!BBQ$20</f>
        <v>0</v>
      </c>
      <c r="BBR97" s="370">
        <f xml:space="preserve"> InpC!BBR$20</f>
        <v>0</v>
      </c>
      <c r="BBS97" s="370">
        <f xml:space="preserve"> InpC!BBS$20</f>
        <v>0</v>
      </c>
      <c r="BBT97" s="370">
        <f xml:space="preserve"> InpC!BBT$20</f>
        <v>0</v>
      </c>
      <c r="BBU97" s="370">
        <f xml:space="preserve"> InpC!BBU$20</f>
        <v>0</v>
      </c>
      <c r="BBV97" s="370">
        <f xml:space="preserve"> InpC!BBV$20</f>
        <v>0</v>
      </c>
      <c r="BBW97" s="370">
        <f xml:space="preserve"> InpC!BBW$20</f>
        <v>0</v>
      </c>
      <c r="BBX97" s="370">
        <f xml:space="preserve"> InpC!BBX$20</f>
        <v>0</v>
      </c>
      <c r="BBY97" s="370">
        <f xml:space="preserve"> InpC!BBY$20</f>
        <v>0</v>
      </c>
      <c r="BBZ97" s="370">
        <f xml:space="preserve"> InpC!BBZ$20</f>
        <v>0</v>
      </c>
      <c r="BCA97" s="370">
        <f xml:space="preserve"> InpC!BCA$20</f>
        <v>0</v>
      </c>
      <c r="BCB97" s="370">
        <f xml:space="preserve"> InpC!BCB$20</f>
        <v>0</v>
      </c>
      <c r="BCC97" s="370">
        <f xml:space="preserve"> InpC!BCC$20</f>
        <v>0</v>
      </c>
      <c r="BCD97" s="370">
        <f xml:space="preserve"> InpC!BCD$20</f>
        <v>0</v>
      </c>
      <c r="BCE97" s="370">
        <f xml:space="preserve"> InpC!BCE$20</f>
        <v>0</v>
      </c>
      <c r="BCF97" s="370">
        <f xml:space="preserve"> InpC!BCF$20</f>
        <v>0</v>
      </c>
      <c r="BCG97" s="370">
        <f xml:space="preserve"> InpC!BCG$20</f>
        <v>0</v>
      </c>
      <c r="BCH97" s="370">
        <f xml:space="preserve"> InpC!BCH$20</f>
        <v>0</v>
      </c>
      <c r="BCI97" s="370">
        <f xml:space="preserve"> InpC!BCI$20</f>
        <v>0</v>
      </c>
      <c r="BCJ97" s="370">
        <f xml:space="preserve"> InpC!BCJ$20</f>
        <v>0</v>
      </c>
      <c r="BCK97" s="370">
        <f xml:space="preserve"> InpC!BCK$20</f>
        <v>0</v>
      </c>
      <c r="BCL97" s="370">
        <f xml:space="preserve"> InpC!BCL$20</f>
        <v>0</v>
      </c>
      <c r="BCM97" s="370">
        <f xml:space="preserve"> InpC!BCM$20</f>
        <v>0</v>
      </c>
      <c r="BCN97" s="370">
        <f xml:space="preserve"> InpC!BCN$20</f>
        <v>0</v>
      </c>
      <c r="BCO97" s="370">
        <f xml:space="preserve"> InpC!BCO$20</f>
        <v>0</v>
      </c>
      <c r="BCP97" s="370">
        <f xml:space="preserve"> InpC!BCP$20</f>
        <v>0</v>
      </c>
      <c r="BCQ97" s="370">
        <f xml:space="preserve"> InpC!BCQ$20</f>
        <v>0</v>
      </c>
      <c r="BCR97" s="370">
        <f xml:space="preserve"> InpC!BCR$20</f>
        <v>0</v>
      </c>
      <c r="BCS97" s="370">
        <f xml:space="preserve"> InpC!BCS$20</f>
        <v>0</v>
      </c>
      <c r="BCT97" s="370">
        <f xml:space="preserve"> InpC!BCT$20</f>
        <v>0</v>
      </c>
      <c r="BCU97" s="370">
        <f xml:space="preserve"> InpC!BCU$20</f>
        <v>0</v>
      </c>
      <c r="BCV97" s="370">
        <f xml:space="preserve"> InpC!BCV$20</f>
        <v>0</v>
      </c>
      <c r="BCW97" s="370">
        <f xml:space="preserve"> InpC!BCW$20</f>
        <v>0</v>
      </c>
      <c r="BCX97" s="370">
        <f xml:space="preserve"> InpC!BCX$20</f>
        <v>0</v>
      </c>
      <c r="BCY97" s="370">
        <f xml:space="preserve"> InpC!BCY$20</f>
        <v>0</v>
      </c>
      <c r="BCZ97" s="370">
        <f xml:space="preserve"> InpC!BCZ$20</f>
        <v>0</v>
      </c>
      <c r="BDA97" s="370">
        <f xml:space="preserve"> InpC!BDA$20</f>
        <v>0</v>
      </c>
      <c r="BDB97" s="370">
        <f xml:space="preserve"> InpC!BDB$20</f>
        <v>0</v>
      </c>
      <c r="BDC97" s="370">
        <f xml:space="preserve"> InpC!BDC$20</f>
        <v>0</v>
      </c>
      <c r="BDD97" s="370">
        <f xml:space="preserve"> InpC!BDD$20</f>
        <v>0</v>
      </c>
      <c r="BDE97" s="370">
        <f xml:space="preserve"> InpC!BDE$20</f>
        <v>0</v>
      </c>
      <c r="BDF97" s="370">
        <f xml:space="preserve"> InpC!BDF$20</f>
        <v>0</v>
      </c>
      <c r="BDG97" s="370">
        <f xml:space="preserve"> InpC!BDG$20</f>
        <v>0</v>
      </c>
      <c r="BDH97" s="370">
        <f xml:space="preserve"> InpC!BDH$20</f>
        <v>0</v>
      </c>
      <c r="BDI97" s="370">
        <f xml:space="preserve"> InpC!BDI$20</f>
        <v>0</v>
      </c>
      <c r="BDJ97" s="370">
        <f xml:space="preserve"> InpC!BDJ$20</f>
        <v>0</v>
      </c>
      <c r="BDK97" s="370">
        <f xml:space="preserve"> InpC!BDK$20</f>
        <v>0</v>
      </c>
      <c r="BDL97" s="370">
        <f xml:space="preserve"> InpC!BDL$20</f>
        <v>0</v>
      </c>
      <c r="BDM97" s="370">
        <f xml:space="preserve"> InpC!BDM$20</f>
        <v>0</v>
      </c>
      <c r="BDN97" s="370">
        <f xml:space="preserve"> InpC!BDN$20</f>
        <v>0</v>
      </c>
      <c r="BDO97" s="370">
        <f xml:space="preserve"> InpC!BDO$20</f>
        <v>0</v>
      </c>
      <c r="BDP97" s="370">
        <f xml:space="preserve"> InpC!BDP$20</f>
        <v>0</v>
      </c>
      <c r="BDQ97" s="370">
        <f xml:space="preserve"> InpC!BDQ$20</f>
        <v>0</v>
      </c>
      <c r="BDR97" s="370">
        <f xml:space="preserve"> InpC!BDR$20</f>
        <v>0</v>
      </c>
      <c r="BDS97" s="370">
        <f xml:space="preserve"> InpC!BDS$20</f>
        <v>0</v>
      </c>
      <c r="BDT97" s="370">
        <f xml:space="preserve"> InpC!BDT$20</f>
        <v>0</v>
      </c>
      <c r="BDU97" s="370">
        <f xml:space="preserve"> InpC!BDU$20</f>
        <v>0</v>
      </c>
      <c r="BDV97" s="370">
        <f xml:space="preserve"> InpC!BDV$20</f>
        <v>0</v>
      </c>
      <c r="BDW97" s="370">
        <f xml:space="preserve"> InpC!BDW$20</f>
        <v>0</v>
      </c>
      <c r="BDX97" s="370">
        <f xml:space="preserve"> InpC!BDX$20</f>
        <v>0</v>
      </c>
      <c r="BDY97" s="370">
        <f xml:space="preserve"> InpC!BDY$20</f>
        <v>0</v>
      </c>
      <c r="BDZ97" s="370">
        <f xml:space="preserve"> InpC!BDZ$20</f>
        <v>0</v>
      </c>
      <c r="BEA97" s="370">
        <f xml:space="preserve"> InpC!BEA$20</f>
        <v>0</v>
      </c>
      <c r="BEB97" s="370">
        <f xml:space="preserve"> InpC!BEB$20</f>
        <v>0</v>
      </c>
      <c r="BEC97" s="370">
        <f xml:space="preserve"> InpC!BEC$20</f>
        <v>0</v>
      </c>
      <c r="BED97" s="370">
        <f xml:space="preserve"> InpC!BED$20</f>
        <v>0</v>
      </c>
      <c r="BEE97" s="370">
        <f xml:space="preserve"> InpC!BEE$20</f>
        <v>0</v>
      </c>
      <c r="BEF97" s="370">
        <f xml:space="preserve"> InpC!BEF$20</f>
        <v>0</v>
      </c>
      <c r="BEG97" s="370">
        <f xml:space="preserve"> InpC!BEG$20</f>
        <v>0</v>
      </c>
      <c r="BEH97" s="370">
        <f xml:space="preserve"> InpC!BEH$20</f>
        <v>0</v>
      </c>
      <c r="BEI97" s="370">
        <f xml:space="preserve"> InpC!BEI$20</f>
        <v>0</v>
      </c>
      <c r="BEJ97" s="370">
        <f xml:space="preserve"> InpC!BEJ$20</f>
        <v>0</v>
      </c>
      <c r="BEK97" s="370">
        <f xml:space="preserve"> InpC!BEK$20</f>
        <v>0</v>
      </c>
      <c r="BEL97" s="370">
        <f xml:space="preserve"> InpC!BEL$20</f>
        <v>0</v>
      </c>
      <c r="BEM97" s="370">
        <f xml:space="preserve"> InpC!BEM$20</f>
        <v>0</v>
      </c>
      <c r="BEN97" s="370">
        <f xml:space="preserve"> InpC!BEN$20</f>
        <v>0</v>
      </c>
      <c r="BEO97" s="370">
        <f xml:space="preserve"> InpC!BEO$20</f>
        <v>0</v>
      </c>
      <c r="BEP97" s="370">
        <f xml:space="preserve"> InpC!BEP$20</f>
        <v>0</v>
      </c>
      <c r="BEQ97" s="370">
        <f xml:space="preserve"> InpC!BEQ$20</f>
        <v>0</v>
      </c>
      <c r="BER97" s="370">
        <f xml:space="preserve"> InpC!BER$20</f>
        <v>0</v>
      </c>
      <c r="BES97" s="370">
        <f xml:space="preserve"> InpC!BES$20</f>
        <v>0</v>
      </c>
      <c r="BET97" s="370">
        <f xml:space="preserve"> InpC!BET$20</f>
        <v>0</v>
      </c>
      <c r="BEU97" s="370">
        <f xml:space="preserve"> InpC!BEU$20</f>
        <v>0</v>
      </c>
      <c r="BEV97" s="370">
        <f xml:space="preserve"> InpC!BEV$20</f>
        <v>0</v>
      </c>
      <c r="BEW97" s="370">
        <f xml:space="preserve"> InpC!BEW$20</f>
        <v>0</v>
      </c>
      <c r="BEX97" s="370">
        <f xml:space="preserve"> InpC!BEX$20</f>
        <v>0</v>
      </c>
      <c r="BEY97" s="370">
        <f xml:space="preserve"> InpC!BEY$20</f>
        <v>0</v>
      </c>
      <c r="BEZ97" s="370">
        <f xml:space="preserve"> InpC!BEZ$20</f>
        <v>0</v>
      </c>
      <c r="BFA97" s="370">
        <f xml:space="preserve"> InpC!BFA$20</f>
        <v>0</v>
      </c>
      <c r="BFB97" s="370">
        <f xml:space="preserve"> InpC!BFB$20</f>
        <v>0</v>
      </c>
      <c r="BFC97" s="370">
        <f xml:space="preserve"> InpC!BFC$20</f>
        <v>0</v>
      </c>
      <c r="BFD97" s="370">
        <f xml:space="preserve"> InpC!BFD$20</f>
        <v>0</v>
      </c>
      <c r="BFE97" s="370">
        <f xml:space="preserve"> InpC!BFE$20</f>
        <v>0</v>
      </c>
      <c r="BFF97" s="370">
        <f xml:space="preserve"> InpC!BFF$20</f>
        <v>0</v>
      </c>
      <c r="BFG97" s="370">
        <f xml:space="preserve"> InpC!BFG$20</f>
        <v>0</v>
      </c>
      <c r="BFH97" s="370">
        <f xml:space="preserve"> InpC!BFH$20</f>
        <v>0</v>
      </c>
      <c r="BFI97" s="370">
        <f xml:space="preserve"> InpC!BFI$20</f>
        <v>0</v>
      </c>
      <c r="BFJ97" s="370">
        <f xml:space="preserve"> InpC!BFJ$20</f>
        <v>0</v>
      </c>
      <c r="BFK97" s="370">
        <f xml:space="preserve"> InpC!BFK$20</f>
        <v>0</v>
      </c>
      <c r="BFL97" s="370">
        <f xml:space="preserve"> InpC!BFL$20</f>
        <v>0</v>
      </c>
      <c r="BFM97" s="370">
        <f xml:space="preserve"> InpC!BFM$20</f>
        <v>0</v>
      </c>
      <c r="BFN97" s="370">
        <f xml:space="preserve"> InpC!BFN$20</f>
        <v>0</v>
      </c>
      <c r="BFO97" s="370">
        <f xml:space="preserve"> InpC!BFO$20</f>
        <v>0</v>
      </c>
      <c r="BFP97" s="370">
        <f xml:space="preserve"> InpC!BFP$20</f>
        <v>0</v>
      </c>
      <c r="BFQ97" s="370">
        <f xml:space="preserve"> InpC!BFQ$20</f>
        <v>0</v>
      </c>
      <c r="BFR97" s="370">
        <f xml:space="preserve"> InpC!BFR$20</f>
        <v>0</v>
      </c>
      <c r="BFS97" s="370">
        <f xml:space="preserve"> InpC!BFS$20</f>
        <v>0</v>
      </c>
      <c r="BFT97" s="370">
        <f xml:space="preserve"> InpC!BFT$20</f>
        <v>0</v>
      </c>
      <c r="BFU97" s="370">
        <f xml:space="preserve"> InpC!BFU$20</f>
        <v>0</v>
      </c>
      <c r="BFV97" s="370">
        <f xml:space="preserve"> InpC!BFV$20</f>
        <v>0</v>
      </c>
      <c r="BFW97" s="370">
        <f xml:space="preserve"> InpC!BFW$20</f>
        <v>0</v>
      </c>
      <c r="BFX97" s="370">
        <f xml:space="preserve"> InpC!BFX$20</f>
        <v>0</v>
      </c>
      <c r="BFY97" s="370">
        <f xml:space="preserve"> InpC!BFY$20</f>
        <v>0</v>
      </c>
      <c r="BFZ97" s="370">
        <f xml:space="preserve"> InpC!BFZ$20</f>
        <v>0</v>
      </c>
      <c r="BGA97" s="370">
        <f xml:space="preserve"> InpC!BGA$20</f>
        <v>0</v>
      </c>
      <c r="BGB97" s="370">
        <f xml:space="preserve"> InpC!BGB$20</f>
        <v>0</v>
      </c>
      <c r="BGC97" s="370">
        <f xml:space="preserve"> InpC!BGC$20</f>
        <v>0</v>
      </c>
      <c r="BGD97" s="370">
        <f xml:space="preserve"> InpC!BGD$20</f>
        <v>0</v>
      </c>
      <c r="BGE97" s="370">
        <f xml:space="preserve"> InpC!BGE$20</f>
        <v>0</v>
      </c>
      <c r="BGF97" s="370">
        <f xml:space="preserve"> InpC!BGF$20</f>
        <v>0</v>
      </c>
      <c r="BGG97" s="370">
        <f xml:space="preserve"> InpC!BGG$20</f>
        <v>0</v>
      </c>
      <c r="BGH97" s="370">
        <f xml:space="preserve"> InpC!BGH$20</f>
        <v>0</v>
      </c>
      <c r="BGI97" s="370">
        <f xml:space="preserve"> InpC!BGI$20</f>
        <v>0</v>
      </c>
      <c r="BGJ97" s="370">
        <f xml:space="preserve"> InpC!BGJ$20</f>
        <v>0</v>
      </c>
      <c r="BGK97" s="370">
        <f xml:space="preserve"> InpC!BGK$20</f>
        <v>0</v>
      </c>
      <c r="BGL97" s="370">
        <f xml:space="preserve"> InpC!BGL$20</f>
        <v>0</v>
      </c>
      <c r="BGM97" s="370">
        <f xml:space="preserve"> InpC!BGM$20</f>
        <v>0</v>
      </c>
      <c r="BGN97" s="370">
        <f xml:space="preserve"> InpC!BGN$20</f>
        <v>0</v>
      </c>
      <c r="BGO97" s="370">
        <f xml:space="preserve"> InpC!BGO$20</f>
        <v>0</v>
      </c>
      <c r="BGP97" s="370">
        <f xml:space="preserve"> InpC!BGP$20</f>
        <v>0</v>
      </c>
      <c r="BGQ97" s="370">
        <f xml:space="preserve"> InpC!BGQ$20</f>
        <v>0</v>
      </c>
      <c r="BGR97" s="370">
        <f xml:space="preserve"> InpC!BGR$20</f>
        <v>0</v>
      </c>
      <c r="BGS97" s="370">
        <f xml:space="preserve"> InpC!BGS$20</f>
        <v>0</v>
      </c>
      <c r="BGT97" s="370">
        <f xml:space="preserve"> InpC!BGT$20</f>
        <v>0</v>
      </c>
      <c r="BGU97" s="370">
        <f xml:space="preserve"> InpC!BGU$20</f>
        <v>0</v>
      </c>
      <c r="BGV97" s="370">
        <f xml:space="preserve"> InpC!BGV$20</f>
        <v>0</v>
      </c>
      <c r="BGW97" s="370">
        <f xml:space="preserve"> InpC!BGW$20</f>
        <v>0</v>
      </c>
      <c r="BGX97" s="370">
        <f xml:space="preserve"> InpC!BGX$20</f>
        <v>0</v>
      </c>
      <c r="BGY97" s="370">
        <f xml:space="preserve"> InpC!BGY$20</f>
        <v>0</v>
      </c>
      <c r="BGZ97" s="370">
        <f xml:space="preserve"> InpC!BGZ$20</f>
        <v>0</v>
      </c>
      <c r="BHA97" s="370">
        <f xml:space="preserve"> InpC!BHA$20</f>
        <v>0</v>
      </c>
      <c r="BHB97" s="370">
        <f xml:space="preserve"> InpC!BHB$20</f>
        <v>0</v>
      </c>
      <c r="BHC97" s="370">
        <f xml:space="preserve"> InpC!BHC$20</f>
        <v>0</v>
      </c>
      <c r="BHD97" s="370">
        <f xml:space="preserve"> InpC!BHD$20</f>
        <v>0</v>
      </c>
      <c r="BHE97" s="370">
        <f xml:space="preserve"> InpC!BHE$20</f>
        <v>0</v>
      </c>
      <c r="BHF97" s="370">
        <f xml:space="preserve"> InpC!BHF$20</f>
        <v>0</v>
      </c>
      <c r="BHG97" s="370">
        <f xml:space="preserve"> InpC!BHG$20</f>
        <v>0</v>
      </c>
      <c r="BHH97" s="370">
        <f xml:space="preserve"> InpC!BHH$20</f>
        <v>0</v>
      </c>
      <c r="BHI97" s="370">
        <f xml:space="preserve"> InpC!BHI$20</f>
        <v>0</v>
      </c>
      <c r="BHJ97" s="370">
        <f xml:space="preserve"> InpC!BHJ$20</f>
        <v>0</v>
      </c>
      <c r="BHK97" s="370">
        <f xml:space="preserve"> InpC!BHK$20</f>
        <v>0</v>
      </c>
      <c r="BHL97" s="370">
        <f xml:space="preserve"> InpC!BHL$20</f>
        <v>0</v>
      </c>
      <c r="BHM97" s="370">
        <f xml:space="preserve"> InpC!BHM$20</f>
        <v>0</v>
      </c>
      <c r="BHN97" s="370">
        <f xml:space="preserve"> InpC!BHN$20</f>
        <v>0</v>
      </c>
      <c r="BHO97" s="370">
        <f xml:space="preserve"> InpC!BHO$20</f>
        <v>0</v>
      </c>
      <c r="BHP97" s="370">
        <f xml:space="preserve"> InpC!BHP$20</f>
        <v>0</v>
      </c>
      <c r="BHQ97" s="370">
        <f xml:space="preserve"> InpC!BHQ$20</f>
        <v>0</v>
      </c>
      <c r="BHR97" s="370">
        <f xml:space="preserve"> InpC!BHR$20</f>
        <v>0</v>
      </c>
      <c r="BHS97" s="370">
        <f xml:space="preserve"> InpC!BHS$20</f>
        <v>0</v>
      </c>
      <c r="BHT97" s="370">
        <f xml:space="preserve"> InpC!BHT$20</f>
        <v>0</v>
      </c>
      <c r="BHU97" s="370">
        <f xml:space="preserve"> InpC!BHU$20</f>
        <v>0</v>
      </c>
      <c r="BHV97" s="370">
        <f xml:space="preserve"> InpC!BHV$20</f>
        <v>0</v>
      </c>
      <c r="BHW97" s="370">
        <f xml:space="preserve"> InpC!BHW$20</f>
        <v>0</v>
      </c>
      <c r="BHX97" s="370">
        <f xml:space="preserve"> InpC!BHX$20</f>
        <v>0</v>
      </c>
      <c r="BHY97" s="370">
        <f xml:space="preserve"> InpC!BHY$20</f>
        <v>0</v>
      </c>
      <c r="BHZ97" s="370">
        <f xml:space="preserve"> InpC!BHZ$20</f>
        <v>0</v>
      </c>
      <c r="BIA97" s="370">
        <f xml:space="preserve"> InpC!BIA$20</f>
        <v>0</v>
      </c>
      <c r="BIB97" s="370">
        <f xml:space="preserve"> InpC!BIB$20</f>
        <v>0</v>
      </c>
      <c r="BIC97" s="370">
        <f xml:space="preserve"> InpC!BIC$20</f>
        <v>0</v>
      </c>
      <c r="BID97" s="370">
        <f xml:space="preserve"> InpC!BID$20</f>
        <v>0</v>
      </c>
      <c r="BIE97" s="370">
        <f xml:space="preserve"> InpC!BIE$20</f>
        <v>0</v>
      </c>
      <c r="BIF97" s="370">
        <f xml:space="preserve"> InpC!BIF$20</f>
        <v>0</v>
      </c>
      <c r="BIG97" s="370">
        <f xml:space="preserve"> InpC!BIG$20</f>
        <v>0</v>
      </c>
      <c r="BIH97" s="370">
        <f xml:space="preserve"> InpC!BIH$20</f>
        <v>0</v>
      </c>
      <c r="BII97" s="370">
        <f xml:space="preserve"> InpC!BII$20</f>
        <v>0</v>
      </c>
      <c r="BIJ97" s="370">
        <f xml:space="preserve"> InpC!BIJ$20</f>
        <v>0</v>
      </c>
      <c r="BIK97" s="370">
        <f xml:space="preserve"> InpC!BIK$20</f>
        <v>0</v>
      </c>
      <c r="BIL97" s="370">
        <f xml:space="preserve"> InpC!BIL$20</f>
        <v>0</v>
      </c>
      <c r="BIM97" s="370">
        <f xml:space="preserve"> InpC!BIM$20</f>
        <v>0</v>
      </c>
      <c r="BIN97" s="370">
        <f xml:space="preserve"> InpC!BIN$20</f>
        <v>0</v>
      </c>
      <c r="BIO97" s="370">
        <f xml:space="preserve"> InpC!BIO$20</f>
        <v>0</v>
      </c>
      <c r="BIP97" s="370">
        <f xml:space="preserve"> InpC!BIP$20</f>
        <v>0</v>
      </c>
      <c r="BIQ97" s="370">
        <f xml:space="preserve"> InpC!BIQ$20</f>
        <v>0</v>
      </c>
      <c r="BIR97" s="370">
        <f xml:space="preserve"> InpC!BIR$20</f>
        <v>0</v>
      </c>
      <c r="BIS97" s="370">
        <f xml:space="preserve"> InpC!BIS$20</f>
        <v>0</v>
      </c>
      <c r="BIT97" s="370">
        <f xml:space="preserve"> InpC!BIT$20</f>
        <v>0</v>
      </c>
      <c r="BIU97" s="370">
        <f xml:space="preserve"> InpC!BIU$20</f>
        <v>0</v>
      </c>
      <c r="BIV97" s="370">
        <f xml:space="preserve"> InpC!BIV$20</f>
        <v>0</v>
      </c>
      <c r="BIW97" s="370">
        <f xml:space="preserve"> InpC!BIW$20</f>
        <v>0</v>
      </c>
      <c r="BIX97" s="370">
        <f xml:space="preserve"> InpC!BIX$20</f>
        <v>0</v>
      </c>
      <c r="BIY97" s="370">
        <f xml:space="preserve"> InpC!BIY$20</f>
        <v>0</v>
      </c>
      <c r="BIZ97" s="370">
        <f xml:space="preserve"> InpC!BIZ$20</f>
        <v>0</v>
      </c>
      <c r="BJA97" s="370">
        <f xml:space="preserve"> InpC!BJA$20</f>
        <v>0</v>
      </c>
      <c r="BJB97" s="370">
        <f xml:space="preserve"> InpC!BJB$20</f>
        <v>0</v>
      </c>
      <c r="BJC97" s="370">
        <f xml:space="preserve"> InpC!BJC$20</f>
        <v>0</v>
      </c>
      <c r="BJD97" s="370">
        <f xml:space="preserve"> InpC!BJD$20</f>
        <v>0</v>
      </c>
      <c r="BJE97" s="370">
        <f xml:space="preserve"> InpC!BJE$20</f>
        <v>0</v>
      </c>
      <c r="BJF97" s="370">
        <f xml:space="preserve"> InpC!BJF$20</f>
        <v>0</v>
      </c>
      <c r="BJG97" s="370">
        <f xml:space="preserve"> InpC!BJG$20</f>
        <v>0</v>
      </c>
      <c r="BJH97" s="370">
        <f xml:space="preserve"> InpC!BJH$20</f>
        <v>0</v>
      </c>
      <c r="BJI97" s="370">
        <f xml:space="preserve"> InpC!BJI$20</f>
        <v>0</v>
      </c>
      <c r="BJJ97" s="370">
        <f xml:space="preserve"> InpC!BJJ$20</f>
        <v>0</v>
      </c>
      <c r="BJK97" s="370">
        <f xml:space="preserve"> InpC!BJK$20</f>
        <v>0</v>
      </c>
      <c r="BJL97" s="370">
        <f xml:space="preserve"> InpC!BJL$20</f>
        <v>0</v>
      </c>
      <c r="BJM97" s="370">
        <f xml:space="preserve"> InpC!BJM$20</f>
        <v>0</v>
      </c>
      <c r="BJN97" s="370">
        <f xml:space="preserve"> InpC!BJN$20</f>
        <v>0</v>
      </c>
      <c r="BJO97" s="370">
        <f xml:space="preserve"> InpC!BJO$20</f>
        <v>0</v>
      </c>
      <c r="BJP97" s="370">
        <f xml:space="preserve"> InpC!BJP$20</f>
        <v>0</v>
      </c>
      <c r="BJQ97" s="370">
        <f xml:space="preserve"> InpC!BJQ$20</f>
        <v>0</v>
      </c>
      <c r="BJR97" s="370">
        <f xml:space="preserve"> InpC!BJR$20</f>
        <v>0</v>
      </c>
      <c r="BJS97" s="370">
        <f xml:space="preserve"> InpC!BJS$20</f>
        <v>0</v>
      </c>
      <c r="BJT97" s="370">
        <f xml:space="preserve"> InpC!BJT$20</f>
        <v>0</v>
      </c>
      <c r="BJU97" s="370">
        <f xml:space="preserve"> InpC!BJU$20</f>
        <v>0</v>
      </c>
      <c r="BJV97" s="370">
        <f xml:space="preserve"> InpC!BJV$20</f>
        <v>0</v>
      </c>
      <c r="BJW97" s="370">
        <f xml:space="preserve"> InpC!BJW$20</f>
        <v>0</v>
      </c>
      <c r="BJX97" s="370">
        <f xml:space="preserve"> InpC!BJX$20</f>
        <v>0</v>
      </c>
      <c r="BJY97" s="370">
        <f xml:space="preserve"> InpC!BJY$20</f>
        <v>0</v>
      </c>
      <c r="BJZ97" s="370">
        <f xml:space="preserve"> InpC!BJZ$20</f>
        <v>0</v>
      </c>
      <c r="BKA97" s="370">
        <f xml:space="preserve"> InpC!BKA$20</f>
        <v>0</v>
      </c>
      <c r="BKB97" s="370">
        <f xml:space="preserve"> InpC!BKB$20</f>
        <v>0</v>
      </c>
      <c r="BKC97" s="370">
        <f xml:space="preserve"> InpC!BKC$20</f>
        <v>0</v>
      </c>
      <c r="BKD97" s="370">
        <f xml:space="preserve"> InpC!BKD$20</f>
        <v>0</v>
      </c>
      <c r="BKE97" s="370">
        <f xml:space="preserve"> InpC!BKE$20</f>
        <v>0</v>
      </c>
      <c r="BKF97" s="370">
        <f xml:space="preserve"> InpC!BKF$20</f>
        <v>0</v>
      </c>
      <c r="BKG97" s="370">
        <f xml:space="preserve"> InpC!BKG$20</f>
        <v>0</v>
      </c>
      <c r="BKH97" s="370">
        <f xml:space="preserve"> InpC!BKH$20</f>
        <v>0</v>
      </c>
      <c r="BKI97" s="370">
        <f xml:space="preserve"> InpC!BKI$20</f>
        <v>0</v>
      </c>
      <c r="BKJ97" s="370">
        <f xml:space="preserve"> InpC!BKJ$20</f>
        <v>0</v>
      </c>
      <c r="BKK97" s="370">
        <f xml:space="preserve"> InpC!BKK$20</f>
        <v>0</v>
      </c>
      <c r="BKL97" s="370">
        <f xml:space="preserve"> InpC!BKL$20</f>
        <v>0</v>
      </c>
      <c r="BKM97" s="370">
        <f xml:space="preserve"> InpC!BKM$20</f>
        <v>0</v>
      </c>
      <c r="BKN97" s="370">
        <f xml:space="preserve"> InpC!BKN$20</f>
        <v>0</v>
      </c>
      <c r="BKO97" s="370">
        <f xml:space="preserve"> InpC!BKO$20</f>
        <v>0</v>
      </c>
      <c r="BKP97" s="370">
        <f xml:space="preserve"> InpC!BKP$20</f>
        <v>0</v>
      </c>
      <c r="BKQ97" s="370">
        <f xml:space="preserve"> InpC!BKQ$20</f>
        <v>0</v>
      </c>
      <c r="BKR97" s="370">
        <f xml:space="preserve"> InpC!BKR$20</f>
        <v>0</v>
      </c>
      <c r="BKS97" s="370">
        <f xml:space="preserve"> InpC!BKS$20</f>
        <v>0</v>
      </c>
      <c r="BKT97" s="370">
        <f xml:space="preserve"> InpC!BKT$20</f>
        <v>0</v>
      </c>
      <c r="BKU97" s="370">
        <f xml:space="preserve"> InpC!BKU$20</f>
        <v>0</v>
      </c>
      <c r="BKV97" s="370">
        <f xml:space="preserve"> InpC!BKV$20</f>
        <v>0</v>
      </c>
      <c r="BKW97" s="370">
        <f xml:space="preserve"> InpC!BKW$20</f>
        <v>0</v>
      </c>
      <c r="BKX97" s="370">
        <f xml:space="preserve"> InpC!BKX$20</f>
        <v>0</v>
      </c>
      <c r="BKY97" s="370">
        <f xml:space="preserve"> InpC!BKY$20</f>
        <v>0</v>
      </c>
      <c r="BKZ97" s="370">
        <f xml:space="preserve"> InpC!BKZ$20</f>
        <v>0</v>
      </c>
      <c r="BLA97" s="370">
        <f xml:space="preserve"> InpC!BLA$20</f>
        <v>0</v>
      </c>
      <c r="BLB97" s="370">
        <f xml:space="preserve"> InpC!BLB$20</f>
        <v>0</v>
      </c>
      <c r="BLC97" s="370">
        <f xml:space="preserve"> InpC!BLC$20</f>
        <v>0</v>
      </c>
      <c r="BLD97" s="370">
        <f xml:space="preserve"> InpC!BLD$20</f>
        <v>0</v>
      </c>
      <c r="BLE97" s="370">
        <f xml:space="preserve"> InpC!BLE$20</f>
        <v>0</v>
      </c>
      <c r="BLF97" s="370">
        <f xml:space="preserve"> InpC!BLF$20</f>
        <v>0</v>
      </c>
      <c r="BLG97" s="370">
        <f xml:space="preserve"> InpC!BLG$20</f>
        <v>0</v>
      </c>
      <c r="BLH97" s="370">
        <f xml:space="preserve"> InpC!BLH$20</f>
        <v>0</v>
      </c>
      <c r="BLI97" s="370">
        <f xml:space="preserve"> InpC!BLI$20</f>
        <v>0</v>
      </c>
      <c r="BLJ97" s="370">
        <f xml:space="preserve"> InpC!BLJ$20</f>
        <v>0</v>
      </c>
      <c r="BLK97" s="370">
        <f xml:space="preserve"> InpC!BLK$20</f>
        <v>0</v>
      </c>
      <c r="BLL97" s="370">
        <f xml:space="preserve"> InpC!BLL$20</f>
        <v>0</v>
      </c>
      <c r="BLM97" s="370">
        <f xml:space="preserve"> InpC!BLM$20</f>
        <v>0</v>
      </c>
      <c r="BLN97" s="370">
        <f xml:space="preserve"> InpC!BLN$20</f>
        <v>0</v>
      </c>
      <c r="BLO97" s="370">
        <f xml:space="preserve"> InpC!BLO$20</f>
        <v>0</v>
      </c>
      <c r="BLP97" s="370">
        <f xml:space="preserve"> InpC!BLP$20</f>
        <v>0</v>
      </c>
      <c r="BLQ97" s="370">
        <f xml:space="preserve"> InpC!BLQ$20</f>
        <v>0</v>
      </c>
      <c r="BLR97" s="370">
        <f xml:space="preserve"> InpC!BLR$20</f>
        <v>0</v>
      </c>
      <c r="BLS97" s="370">
        <f xml:space="preserve"> InpC!BLS$20</f>
        <v>0</v>
      </c>
      <c r="BLT97" s="370">
        <f xml:space="preserve"> InpC!BLT$20</f>
        <v>0</v>
      </c>
      <c r="BLU97" s="370">
        <f xml:space="preserve"> InpC!BLU$20</f>
        <v>0</v>
      </c>
      <c r="BLV97" s="370">
        <f xml:space="preserve"> InpC!BLV$20</f>
        <v>0</v>
      </c>
      <c r="BLW97" s="370">
        <f xml:space="preserve"> InpC!BLW$20</f>
        <v>0</v>
      </c>
      <c r="BLX97" s="370">
        <f xml:space="preserve"> InpC!BLX$20</f>
        <v>0</v>
      </c>
      <c r="BLY97" s="370">
        <f xml:space="preserve"> InpC!BLY$20</f>
        <v>0</v>
      </c>
      <c r="BLZ97" s="370">
        <f xml:space="preserve"> InpC!BLZ$20</f>
        <v>0</v>
      </c>
      <c r="BMA97" s="370">
        <f xml:space="preserve"> InpC!BMA$20</f>
        <v>0</v>
      </c>
      <c r="BMB97" s="370">
        <f xml:space="preserve"> InpC!BMB$20</f>
        <v>0</v>
      </c>
      <c r="BMC97" s="370">
        <f xml:space="preserve"> InpC!BMC$20</f>
        <v>0</v>
      </c>
      <c r="BMD97" s="370">
        <f xml:space="preserve"> InpC!BMD$20</f>
        <v>0</v>
      </c>
      <c r="BME97" s="370">
        <f xml:space="preserve"> InpC!BME$20</f>
        <v>0</v>
      </c>
      <c r="BMF97" s="370">
        <f xml:space="preserve"> InpC!BMF$20</f>
        <v>0</v>
      </c>
      <c r="BMG97" s="370">
        <f xml:space="preserve"> InpC!BMG$20</f>
        <v>0</v>
      </c>
      <c r="BMH97" s="370">
        <f xml:space="preserve"> InpC!BMH$20</f>
        <v>0</v>
      </c>
      <c r="BMI97" s="370">
        <f xml:space="preserve"> InpC!BMI$20</f>
        <v>0</v>
      </c>
      <c r="BMJ97" s="370">
        <f xml:space="preserve"> InpC!BMJ$20</f>
        <v>0</v>
      </c>
      <c r="BMK97" s="370">
        <f xml:space="preserve"> InpC!BMK$20</f>
        <v>0</v>
      </c>
      <c r="BML97" s="370">
        <f xml:space="preserve"> InpC!BML$20</f>
        <v>0</v>
      </c>
      <c r="BMM97" s="370">
        <f xml:space="preserve"> InpC!BMM$20</f>
        <v>0</v>
      </c>
      <c r="BMN97" s="370">
        <f xml:space="preserve"> InpC!BMN$20</f>
        <v>0</v>
      </c>
      <c r="BMO97" s="370">
        <f xml:space="preserve"> InpC!BMO$20</f>
        <v>0</v>
      </c>
      <c r="BMP97" s="370">
        <f xml:space="preserve"> InpC!BMP$20</f>
        <v>0</v>
      </c>
      <c r="BMQ97" s="370">
        <f xml:space="preserve"> InpC!BMQ$20</f>
        <v>0</v>
      </c>
      <c r="BMR97" s="370">
        <f xml:space="preserve"> InpC!BMR$20</f>
        <v>0</v>
      </c>
      <c r="BMS97" s="370">
        <f xml:space="preserve"> InpC!BMS$20</f>
        <v>0</v>
      </c>
      <c r="BMT97" s="370">
        <f xml:space="preserve"> InpC!BMT$20</f>
        <v>0</v>
      </c>
      <c r="BMU97" s="370">
        <f xml:space="preserve"> InpC!BMU$20</f>
        <v>0</v>
      </c>
      <c r="BMV97" s="370">
        <f xml:space="preserve"> InpC!BMV$20</f>
        <v>0</v>
      </c>
      <c r="BMW97" s="370">
        <f xml:space="preserve"> InpC!BMW$20</f>
        <v>0</v>
      </c>
      <c r="BMX97" s="370">
        <f xml:space="preserve"> InpC!BMX$20</f>
        <v>0</v>
      </c>
      <c r="BMY97" s="370">
        <f xml:space="preserve"> InpC!BMY$20</f>
        <v>0</v>
      </c>
      <c r="BMZ97" s="370">
        <f xml:space="preserve"> InpC!BMZ$20</f>
        <v>0</v>
      </c>
      <c r="BNA97" s="370">
        <f xml:space="preserve"> InpC!BNA$20</f>
        <v>0</v>
      </c>
      <c r="BNB97" s="370">
        <f xml:space="preserve"> InpC!BNB$20</f>
        <v>0</v>
      </c>
      <c r="BNC97" s="370">
        <f xml:space="preserve"> InpC!BNC$20</f>
        <v>0</v>
      </c>
      <c r="BND97" s="370">
        <f xml:space="preserve"> InpC!BND$20</f>
        <v>0</v>
      </c>
      <c r="BNE97" s="370">
        <f xml:space="preserve"> InpC!BNE$20</f>
        <v>0</v>
      </c>
      <c r="BNF97" s="370">
        <f xml:space="preserve"> InpC!BNF$20</f>
        <v>0</v>
      </c>
      <c r="BNG97" s="370">
        <f xml:space="preserve"> InpC!BNG$20</f>
        <v>0</v>
      </c>
      <c r="BNH97" s="370">
        <f xml:space="preserve"> InpC!BNH$20</f>
        <v>0</v>
      </c>
      <c r="BNI97" s="370">
        <f xml:space="preserve"> InpC!BNI$20</f>
        <v>0</v>
      </c>
      <c r="BNJ97" s="370">
        <f xml:space="preserve"> InpC!BNJ$20</f>
        <v>0</v>
      </c>
      <c r="BNK97" s="370">
        <f xml:space="preserve"> InpC!BNK$20</f>
        <v>0</v>
      </c>
      <c r="BNL97" s="370">
        <f xml:space="preserve"> InpC!BNL$20</f>
        <v>0</v>
      </c>
      <c r="BNM97" s="370">
        <f xml:space="preserve"> InpC!BNM$20</f>
        <v>0</v>
      </c>
      <c r="BNN97" s="370">
        <f xml:space="preserve"> InpC!BNN$20</f>
        <v>0</v>
      </c>
      <c r="BNO97" s="370">
        <f xml:space="preserve"> InpC!BNO$20</f>
        <v>0</v>
      </c>
      <c r="BNP97" s="370">
        <f xml:space="preserve"> InpC!BNP$20</f>
        <v>0</v>
      </c>
      <c r="BNQ97" s="370">
        <f xml:space="preserve"> InpC!BNQ$20</f>
        <v>0</v>
      </c>
      <c r="BNR97" s="370">
        <f xml:space="preserve"> InpC!BNR$20</f>
        <v>0</v>
      </c>
      <c r="BNS97" s="370">
        <f xml:space="preserve"> InpC!BNS$20</f>
        <v>0</v>
      </c>
      <c r="BNT97" s="370">
        <f xml:space="preserve"> InpC!BNT$20</f>
        <v>0</v>
      </c>
      <c r="BNU97" s="370">
        <f xml:space="preserve"> InpC!BNU$20</f>
        <v>0</v>
      </c>
      <c r="BNV97" s="370">
        <f xml:space="preserve"> InpC!BNV$20</f>
        <v>0</v>
      </c>
      <c r="BNW97" s="370">
        <f xml:space="preserve"> InpC!BNW$20</f>
        <v>0</v>
      </c>
      <c r="BNX97" s="370">
        <f xml:space="preserve"> InpC!BNX$20</f>
        <v>0</v>
      </c>
      <c r="BNY97" s="370">
        <f xml:space="preserve"> InpC!BNY$20</f>
        <v>0</v>
      </c>
      <c r="BNZ97" s="370">
        <f xml:space="preserve"> InpC!BNZ$20</f>
        <v>0</v>
      </c>
      <c r="BOA97" s="370">
        <f xml:space="preserve"> InpC!BOA$20</f>
        <v>0</v>
      </c>
      <c r="BOB97" s="370">
        <f xml:space="preserve"> InpC!BOB$20</f>
        <v>0</v>
      </c>
      <c r="BOC97" s="370">
        <f xml:space="preserve"> InpC!BOC$20</f>
        <v>0</v>
      </c>
      <c r="BOD97" s="370">
        <f xml:space="preserve"> InpC!BOD$20</f>
        <v>0</v>
      </c>
      <c r="BOE97" s="370">
        <f xml:space="preserve"> InpC!BOE$20</f>
        <v>0</v>
      </c>
      <c r="BOF97" s="370">
        <f xml:space="preserve"> InpC!BOF$20</f>
        <v>0</v>
      </c>
      <c r="BOG97" s="370">
        <f xml:space="preserve"> InpC!BOG$20</f>
        <v>0</v>
      </c>
      <c r="BOH97" s="370">
        <f xml:space="preserve"> InpC!BOH$20</f>
        <v>0</v>
      </c>
      <c r="BOI97" s="370">
        <f xml:space="preserve"> InpC!BOI$20</f>
        <v>0</v>
      </c>
      <c r="BOJ97" s="370">
        <f xml:space="preserve"> InpC!BOJ$20</f>
        <v>0</v>
      </c>
      <c r="BOK97" s="370">
        <f xml:space="preserve"> InpC!BOK$20</f>
        <v>0</v>
      </c>
      <c r="BOL97" s="370">
        <f xml:space="preserve"> InpC!BOL$20</f>
        <v>0</v>
      </c>
      <c r="BOM97" s="370">
        <f xml:space="preserve"> InpC!BOM$20</f>
        <v>0</v>
      </c>
      <c r="BON97" s="370">
        <f xml:space="preserve"> InpC!BON$20</f>
        <v>0</v>
      </c>
      <c r="BOO97" s="370">
        <f xml:space="preserve"> InpC!BOO$20</f>
        <v>0</v>
      </c>
      <c r="BOP97" s="370">
        <f xml:space="preserve"> InpC!BOP$20</f>
        <v>0</v>
      </c>
      <c r="BOQ97" s="370">
        <f xml:space="preserve"> InpC!BOQ$20</f>
        <v>0</v>
      </c>
      <c r="BOR97" s="370">
        <f xml:space="preserve"> InpC!BOR$20</f>
        <v>0</v>
      </c>
      <c r="BOS97" s="370">
        <f xml:space="preserve"> InpC!BOS$20</f>
        <v>0</v>
      </c>
      <c r="BOT97" s="370">
        <f xml:space="preserve"> InpC!BOT$20</f>
        <v>0</v>
      </c>
      <c r="BOU97" s="370">
        <f xml:space="preserve"> InpC!BOU$20</f>
        <v>0</v>
      </c>
      <c r="BOV97" s="370">
        <f xml:space="preserve"> InpC!BOV$20</f>
        <v>0</v>
      </c>
      <c r="BOW97" s="370">
        <f xml:space="preserve"> InpC!BOW$20</f>
        <v>0</v>
      </c>
      <c r="BOX97" s="370">
        <f xml:space="preserve"> InpC!BOX$20</f>
        <v>0</v>
      </c>
      <c r="BOY97" s="370">
        <f xml:space="preserve"> InpC!BOY$20</f>
        <v>0</v>
      </c>
      <c r="BOZ97" s="370">
        <f xml:space="preserve"> InpC!BOZ$20</f>
        <v>0</v>
      </c>
      <c r="BPA97" s="370">
        <f xml:space="preserve"> InpC!BPA$20</f>
        <v>0</v>
      </c>
      <c r="BPB97" s="370">
        <f xml:space="preserve"> InpC!BPB$20</f>
        <v>0</v>
      </c>
      <c r="BPC97" s="370">
        <f xml:space="preserve"> InpC!BPC$20</f>
        <v>0</v>
      </c>
      <c r="BPD97" s="370">
        <f xml:space="preserve"> InpC!BPD$20</f>
        <v>0</v>
      </c>
      <c r="BPE97" s="370">
        <f xml:space="preserve"> InpC!BPE$20</f>
        <v>0</v>
      </c>
      <c r="BPF97" s="370">
        <f xml:space="preserve"> InpC!BPF$20</f>
        <v>0</v>
      </c>
      <c r="BPG97" s="370">
        <f xml:space="preserve"> InpC!BPG$20</f>
        <v>0</v>
      </c>
      <c r="BPH97" s="370">
        <f xml:space="preserve"> InpC!BPH$20</f>
        <v>0</v>
      </c>
      <c r="BPI97" s="370">
        <f xml:space="preserve"> InpC!BPI$20</f>
        <v>0</v>
      </c>
      <c r="BPJ97" s="370">
        <f xml:space="preserve"> InpC!BPJ$20</f>
        <v>0</v>
      </c>
      <c r="BPK97" s="370">
        <f xml:space="preserve"> InpC!BPK$20</f>
        <v>0</v>
      </c>
      <c r="BPL97" s="370">
        <f xml:space="preserve"> InpC!BPL$20</f>
        <v>0</v>
      </c>
      <c r="BPM97" s="370">
        <f xml:space="preserve"> InpC!BPM$20</f>
        <v>0</v>
      </c>
      <c r="BPN97" s="370">
        <f xml:space="preserve"> InpC!BPN$20</f>
        <v>0</v>
      </c>
      <c r="BPO97" s="370">
        <f xml:space="preserve"> InpC!BPO$20</f>
        <v>0</v>
      </c>
      <c r="BPP97" s="370">
        <f xml:space="preserve"> InpC!BPP$20</f>
        <v>0</v>
      </c>
      <c r="BPQ97" s="370">
        <f xml:space="preserve"> InpC!BPQ$20</f>
        <v>0</v>
      </c>
      <c r="BPR97" s="370">
        <f xml:space="preserve"> InpC!BPR$20</f>
        <v>0</v>
      </c>
      <c r="BPS97" s="370">
        <f xml:space="preserve"> InpC!BPS$20</f>
        <v>0</v>
      </c>
      <c r="BPT97" s="370">
        <f xml:space="preserve"> InpC!BPT$20</f>
        <v>0</v>
      </c>
      <c r="BPU97" s="370">
        <f xml:space="preserve"> InpC!BPU$20</f>
        <v>0</v>
      </c>
      <c r="BPV97" s="370">
        <f xml:space="preserve"> InpC!BPV$20</f>
        <v>0</v>
      </c>
      <c r="BPW97" s="370">
        <f xml:space="preserve"> InpC!BPW$20</f>
        <v>0</v>
      </c>
      <c r="BPX97" s="370">
        <f xml:space="preserve"> InpC!BPX$20</f>
        <v>0</v>
      </c>
      <c r="BPY97" s="370">
        <f xml:space="preserve"> InpC!BPY$20</f>
        <v>0</v>
      </c>
      <c r="BPZ97" s="370">
        <f xml:space="preserve"> InpC!BPZ$20</f>
        <v>0</v>
      </c>
      <c r="BQA97" s="370">
        <f xml:space="preserve"> InpC!BQA$20</f>
        <v>0</v>
      </c>
      <c r="BQB97" s="370">
        <f xml:space="preserve"> InpC!BQB$20</f>
        <v>0</v>
      </c>
      <c r="BQC97" s="370">
        <f xml:space="preserve"> InpC!BQC$20</f>
        <v>0</v>
      </c>
      <c r="BQD97" s="370">
        <f xml:space="preserve"> InpC!BQD$20</f>
        <v>0</v>
      </c>
      <c r="BQE97" s="370">
        <f xml:space="preserve"> InpC!BQE$20</f>
        <v>0</v>
      </c>
      <c r="BQF97" s="370">
        <f xml:space="preserve"> InpC!BQF$20</f>
        <v>0</v>
      </c>
      <c r="BQG97" s="370">
        <f xml:space="preserve"> InpC!BQG$20</f>
        <v>0</v>
      </c>
      <c r="BQH97" s="370">
        <f xml:space="preserve"> InpC!BQH$20</f>
        <v>0</v>
      </c>
      <c r="BQI97" s="370">
        <f xml:space="preserve"> InpC!BQI$20</f>
        <v>0</v>
      </c>
      <c r="BQJ97" s="370">
        <f xml:space="preserve"> InpC!BQJ$20</f>
        <v>0</v>
      </c>
      <c r="BQK97" s="370">
        <f xml:space="preserve"> InpC!BQK$20</f>
        <v>0</v>
      </c>
      <c r="BQL97" s="370">
        <f xml:space="preserve"> InpC!BQL$20</f>
        <v>0</v>
      </c>
      <c r="BQM97" s="370">
        <f xml:space="preserve"> InpC!BQM$20</f>
        <v>0</v>
      </c>
      <c r="BQN97" s="370">
        <f xml:space="preserve"> InpC!BQN$20</f>
        <v>0</v>
      </c>
      <c r="BQO97" s="370">
        <f xml:space="preserve"> InpC!BQO$20</f>
        <v>0</v>
      </c>
      <c r="BQP97" s="370">
        <f xml:space="preserve"> InpC!BQP$20</f>
        <v>0</v>
      </c>
      <c r="BQQ97" s="370">
        <f xml:space="preserve"> InpC!BQQ$20</f>
        <v>0</v>
      </c>
      <c r="BQR97" s="370">
        <f xml:space="preserve"> InpC!BQR$20</f>
        <v>0</v>
      </c>
      <c r="BQS97" s="370">
        <f xml:space="preserve"> InpC!BQS$20</f>
        <v>0</v>
      </c>
      <c r="BQT97" s="370">
        <f xml:space="preserve"> InpC!BQT$20</f>
        <v>0</v>
      </c>
      <c r="BQU97" s="370">
        <f xml:space="preserve"> InpC!BQU$20</f>
        <v>0</v>
      </c>
      <c r="BQV97" s="370">
        <f xml:space="preserve"> InpC!BQV$20</f>
        <v>0</v>
      </c>
      <c r="BQW97" s="370">
        <f xml:space="preserve"> InpC!BQW$20</f>
        <v>0</v>
      </c>
      <c r="BQX97" s="370">
        <f xml:space="preserve"> InpC!BQX$20</f>
        <v>0</v>
      </c>
      <c r="BQY97" s="370">
        <f xml:space="preserve"> InpC!BQY$20</f>
        <v>0</v>
      </c>
      <c r="BQZ97" s="370">
        <f xml:space="preserve"> InpC!BQZ$20</f>
        <v>0</v>
      </c>
      <c r="BRA97" s="370">
        <f xml:space="preserve"> InpC!BRA$20</f>
        <v>0</v>
      </c>
      <c r="BRB97" s="370">
        <f xml:space="preserve"> InpC!BRB$20</f>
        <v>0</v>
      </c>
      <c r="BRC97" s="370">
        <f xml:space="preserve"> InpC!BRC$20</f>
        <v>0</v>
      </c>
      <c r="BRD97" s="370">
        <f xml:space="preserve"> InpC!BRD$20</f>
        <v>0</v>
      </c>
      <c r="BRE97" s="370">
        <f xml:space="preserve"> InpC!BRE$20</f>
        <v>0</v>
      </c>
      <c r="BRF97" s="370">
        <f xml:space="preserve"> InpC!BRF$20</f>
        <v>0</v>
      </c>
      <c r="BRG97" s="370">
        <f xml:space="preserve"> InpC!BRG$20</f>
        <v>0</v>
      </c>
      <c r="BRH97" s="370">
        <f xml:space="preserve"> InpC!BRH$20</f>
        <v>0</v>
      </c>
      <c r="BRI97" s="370">
        <f xml:space="preserve"> InpC!BRI$20</f>
        <v>0</v>
      </c>
      <c r="BRJ97" s="370">
        <f xml:space="preserve"> InpC!BRJ$20</f>
        <v>0</v>
      </c>
      <c r="BRK97" s="370">
        <f xml:space="preserve"> InpC!BRK$20</f>
        <v>0</v>
      </c>
      <c r="BRL97" s="370">
        <f xml:space="preserve"> InpC!BRL$20</f>
        <v>0</v>
      </c>
      <c r="BRM97" s="370">
        <f xml:space="preserve"> InpC!BRM$20</f>
        <v>0</v>
      </c>
      <c r="BRN97" s="370">
        <f xml:space="preserve"> InpC!BRN$20</f>
        <v>0</v>
      </c>
      <c r="BRO97" s="370">
        <f xml:space="preserve"> InpC!BRO$20</f>
        <v>0</v>
      </c>
      <c r="BRP97" s="370">
        <f xml:space="preserve"> InpC!BRP$20</f>
        <v>0</v>
      </c>
      <c r="BRQ97" s="370">
        <f xml:space="preserve"> InpC!BRQ$20</f>
        <v>0</v>
      </c>
      <c r="BRR97" s="370">
        <f xml:space="preserve"> InpC!BRR$20</f>
        <v>0</v>
      </c>
      <c r="BRS97" s="370">
        <f xml:space="preserve"> InpC!BRS$20</f>
        <v>0</v>
      </c>
      <c r="BRT97" s="370">
        <f xml:space="preserve"> InpC!BRT$20</f>
        <v>0</v>
      </c>
      <c r="BRU97" s="370">
        <f xml:space="preserve"> InpC!BRU$20</f>
        <v>0</v>
      </c>
      <c r="BRV97" s="370">
        <f xml:space="preserve"> InpC!BRV$20</f>
        <v>0</v>
      </c>
      <c r="BRW97" s="370">
        <f xml:space="preserve"> InpC!BRW$20</f>
        <v>0</v>
      </c>
      <c r="BRX97" s="370">
        <f xml:space="preserve"> InpC!BRX$20</f>
        <v>0</v>
      </c>
      <c r="BRY97" s="370">
        <f xml:space="preserve"> InpC!BRY$20</f>
        <v>0</v>
      </c>
      <c r="BRZ97" s="370">
        <f xml:space="preserve"> InpC!BRZ$20</f>
        <v>0</v>
      </c>
      <c r="BSA97" s="370">
        <f xml:space="preserve"> InpC!BSA$20</f>
        <v>0</v>
      </c>
      <c r="BSB97" s="370">
        <f xml:space="preserve"> InpC!BSB$20</f>
        <v>0</v>
      </c>
      <c r="BSC97" s="370">
        <f xml:space="preserve"> InpC!BSC$20</f>
        <v>0</v>
      </c>
      <c r="BSD97" s="370">
        <f xml:space="preserve"> InpC!BSD$20</f>
        <v>0</v>
      </c>
      <c r="BSE97" s="370">
        <f xml:space="preserve"> InpC!BSE$20</f>
        <v>0</v>
      </c>
      <c r="BSF97" s="370">
        <f xml:space="preserve"> InpC!BSF$20</f>
        <v>0</v>
      </c>
      <c r="BSG97" s="370">
        <f xml:space="preserve"> InpC!BSG$20</f>
        <v>0</v>
      </c>
      <c r="BSH97" s="370">
        <f xml:space="preserve"> InpC!BSH$20</f>
        <v>0</v>
      </c>
      <c r="BSI97" s="370">
        <f xml:space="preserve"> InpC!BSI$20</f>
        <v>0</v>
      </c>
      <c r="BSJ97" s="370">
        <f xml:space="preserve"> InpC!BSJ$20</f>
        <v>0</v>
      </c>
      <c r="BSK97" s="370">
        <f xml:space="preserve"> InpC!BSK$20</f>
        <v>0</v>
      </c>
      <c r="BSL97" s="370">
        <f xml:space="preserve"> InpC!BSL$20</f>
        <v>0</v>
      </c>
      <c r="BSM97" s="370">
        <f xml:space="preserve"> InpC!BSM$20</f>
        <v>0</v>
      </c>
      <c r="BSN97" s="370">
        <f xml:space="preserve"> InpC!BSN$20</f>
        <v>0</v>
      </c>
      <c r="BSO97" s="370">
        <f xml:space="preserve"> InpC!BSO$20</f>
        <v>0</v>
      </c>
      <c r="BSP97" s="370">
        <f xml:space="preserve"> InpC!BSP$20</f>
        <v>0</v>
      </c>
      <c r="BSQ97" s="370">
        <f xml:space="preserve"> InpC!BSQ$20</f>
        <v>0</v>
      </c>
      <c r="BSR97" s="370">
        <f xml:space="preserve"> InpC!BSR$20</f>
        <v>0</v>
      </c>
      <c r="BSS97" s="370">
        <f xml:space="preserve"> InpC!BSS$20</f>
        <v>0</v>
      </c>
      <c r="BST97" s="370">
        <f xml:space="preserve"> InpC!BST$20</f>
        <v>0</v>
      </c>
      <c r="BSU97" s="370">
        <f xml:space="preserve"> InpC!BSU$20</f>
        <v>0</v>
      </c>
      <c r="BSV97" s="370">
        <f xml:space="preserve"> InpC!BSV$20</f>
        <v>0</v>
      </c>
      <c r="BSW97" s="370">
        <f xml:space="preserve"> InpC!BSW$20</f>
        <v>0</v>
      </c>
      <c r="BSX97" s="370">
        <f xml:space="preserve"> InpC!BSX$20</f>
        <v>0</v>
      </c>
      <c r="BSY97" s="370">
        <f xml:space="preserve"> InpC!BSY$20</f>
        <v>0</v>
      </c>
      <c r="BSZ97" s="370">
        <f xml:space="preserve"> InpC!BSZ$20</f>
        <v>0</v>
      </c>
      <c r="BTA97" s="370">
        <f xml:space="preserve"> InpC!BTA$20</f>
        <v>0</v>
      </c>
      <c r="BTB97" s="370">
        <f xml:space="preserve"> InpC!BTB$20</f>
        <v>0</v>
      </c>
      <c r="BTC97" s="370">
        <f xml:space="preserve"> InpC!BTC$20</f>
        <v>0</v>
      </c>
      <c r="BTD97" s="370">
        <f xml:space="preserve"> InpC!BTD$20</f>
        <v>0</v>
      </c>
      <c r="BTE97" s="370">
        <f xml:space="preserve"> InpC!BTE$20</f>
        <v>0</v>
      </c>
      <c r="BTF97" s="370">
        <f xml:space="preserve"> InpC!BTF$20</f>
        <v>0</v>
      </c>
      <c r="BTG97" s="370">
        <f xml:space="preserve"> InpC!BTG$20</f>
        <v>0</v>
      </c>
      <c r="BTH97" s="370">
        <f xml:space="preserve"> InpC!BTH$20</f>
        <v>0</v>
      </c>
      <c r="BTI97" s="370">
        <f xml:space="preserve"> InpC!BTI$20</f>
        <v>0</v>
      </c>
      <c r="BTJ97" s="370">
        <f xml:space="preserve"> InpC!BTJ$20</f>
        <v>0</v>
      </c>
      <c r="BTK97" s="370">
        <f xml:space="preserve"> InpC!BTK$20</f>
        <v>0</v>
      </c>
      <c r="BTL97" s="370">
        <f xml:space="preserve"> InpC!BTL$20</f>
        <v>0</v>
      </c>
      <c r="BTM97" s="370">
        <f xml:space="preserve"> InpC!BTM$20</f>
        <v>0</v>
      </c>
      <c r="BTN97" s="370">
        <f xml:space="preserve"> InpC!BTN$20</f>
        <v>0</v>
      </c>
      <c r="BTO97" s="370">
        <f xml:space="preserve"> InpC!BTO$20</f>
        <v>0</v>
      </c>
      <c r="BTP97" s="370">
        <f xml:space="preserve"> InpC!BTP$20</f>
        <v>0</v>
      </c>
      <c r="BTQ97" s="370">
        <f xml:space="preserve"> InpC!BTQ$20</f>
        <v>0</v>
      </c>
      <c r="BTR97" s="370">
        <f xml:space="preserve"> InpC!BTR$20</f>
        <v>0</v>
      </c>
      <c r="BTS97" s="370">
        <f xml:space="preserve"> InpC!BTS$20</f>
        <v>0</v>
      </c>
      <c r="BTT97" s="370">
        <f xml:space="preserve"> InpC!BTT$20</f>
        <v>0</v>
      </c>
      <c r="BTU97" s="370">
        <f xml:space="preserve"> InpC!BTU$20</f>
        <v>0</v>
      </c>
      <c r="BTV97" s="370">
        <f xml:space="preserve"> InpC!BTV$20</f>
        <v>0</v>
      </c>
      <c r="BTW97" s="370">
        <f xml:space="preserve"> InpC!BTW$20</f>
        <v>0</v>
      </c>
      <c r="BTX97" s="370">
        <f xml:space="preserve"> InpC!BTX$20</f>
        <v>0</v>
      </c>
      <c r="BTY97" s="370">
        <f xml:space="preserve"> InpC!BTY$20</f>
        <v>0</v>
      </c>
      <c r="BTZ97" s="370">
        <f xml:space="preserve"> InpC!BTZ$20</f>
        <v>0</v>
      </c>
      <c r="BUA97" s="370">
        <f xml:space="preserve"> InpC!BUA$20</f>
        <v>0</v>
      </c>
      <c r="BUB97" s="370">
        <f xml:space="preserve"> InpC!BUB$20</f>
        <v>0</v>
      </c>
      <c r="BUC97" s="370">
        <f xml:space="preserve"> InpC!BUC$20</f>
        <v>0</v>
      </c>
      <c r="BUD97" s="370">
        <f xml:space="preserve"> InpC!BUD$20</f>
        <v>0</v>
      </c>
      <c r="BUE97" s="370">
        <f xml:space="preserve"> InpC!BUE$20</f>
        <v>0</v>
      </c>
      <c r="BUF97" s="370">
        <f xml:space="preserve"> InpC!BUF$20</f>
        <v>0</v>
      </c>
      <c r="BUG97" s="370">
        <f xml:space="preserve"> InpC!BUG$20</f>
        <v>0</v>
      </c>
      <c r="BUH97" s="370">
        <f xml:space="preserve"> InpC!BUH$20</f>
        <v>0</v>
      </c>
      <c r="BUI97" s="370">
        <f xml:space="preserve"> InpC!BUI$20</f>
        <v>0</v>
      </c>
      <c r="BUJ97" s="370">
        <f xml:space="preserve"> InpC!BUJ$20</f>
        <v>0</v>
      </c>
      <c r="BUK97" s="370">
        <f xml:space="preserve"> InpC!BUK$20</f>
        <v>0</v>
      </c>
      <c r="BUL97" s="370">
        <f xml:space="preserve"> InpC!BUL$20</f>
        <v>0</v>
      </c>
      <c r="BUM97" s="370">
        <f xml:space="preserve"> InpC!BUM$20</f>
        <v>0</v>
      </c>
      <c r="BUN97" s="370">
        <f xml:space="preserve"> InpC!BUN$20</f>
        <v>0</v>
      </c>
      <c r="BUO97" s="370">
        <f xml:space="preserve"> InpC!BUO$20</f>
        <v>0</v>
      </c>
      <c r="BUP97" s="370">
        <f xml:space="preserve"> InpC!BUP$20</f>
        <v>0</v>
      </c>
      <c r="BUQ97" s="370">
        <f xml:space="preserve"> InpC!BUQ$20</f>
        <v>0</v>
      </c>
      <c r="BUR97" s="370">
        <f xml:space="preserve"> InpC!BUR$20</f>
        <v>0</v>
      </c>
      <c r="BUS97" s="370">
        <f xml:space="preserve"> InpC!BUS$20</f>
        <v>0</v>
      </c>
      <c r="BUT97" s="370">
        <f xml:space="preserve"> InpC!BUT$20</f>
        <v>0</v>
      </c>
      <c r="BUU97" s="370">
        <f xml:space="preserve"> InpC!BUU$20</f>
        <v>0</v>
      </c>
      <c r="BUV97" s="370">
        <f xml:space="preserve"> InpC!BUV$20</f>
        <v>0</v>
      </c>
      <c r="BUW97" s="370">
        <f xml:space="preserve"> InpC!BUW$20</f>
        <v>0</v>
      </c>
      <c r="BUX97" s="370">
        <f xml:space="preserve"> InpC!BUX$20</f>
        <v>0</v>
      </c>
      <c r="BUY97" s="370">
        <f xml:space="preserve"> InpC!BUY$20</f>
        <v>0</v>
      </c>
      <c r="BUZ97" s="370">
        <f xml:space="preserve"> InpC!BUZ$20</f>
        <v>0</v>
      </c>
      <c r="BVA97" s="370">
        <f xml:space="preserve"> InpC!BVA$20</f>
        <v>0</v>
      </c>
      <c r="BVB97" s="370">
        <f xml:space="preserve"> InpC!BVB$20</f>
        <v>0</v>
      </c>
      <c r="BVC97" s="370">
        <f xml:space="preserve"> InpC!BVC$20</f>
        <v>0</v>
      </c>
      <c r="BVD97" s="370">
        <f xml:space="preserve"> InpC!BVD$20</f>
        <v>0</v>
      </c>
      <c r="BVE97" s="370">
        <f xml:space="preserve"> InpC!BVE$20</f>
        <v>0</v>
      </c>
      <c r="BVF97" s="370">
        <f xml:space="preserve"> InpC!BVF$20</f>
        <v>0</v>
      </c>
      <c r="BVG97" s="370">
        <f xml:space="preserve"> InpC!BVG$20</f>
        <v>0</v>
      </c>
      <c r="BVH97" s="370">
        <f xml:space="preserve"> InpC!BVH$20</f>
        <v>0</v>
      </c>
      <c r="BVI97" s="370">
        <f xml:space="preserve"> InpC!BVI$20</f>
        <v>0</v>
      </c>
      <c r="BVJ97" s="370">
        <f xml:space="preserve"> InpC!BVJ$20</f>
        <v>0</v>
      </c>
      <c r="BVK97" s="370">
        <f xml:space="preserve"> InpC!BVK$20</f>
        <v>0</v>
      </c>
      <c r="BVL97" s="370">
        <f xml:space="preserve"> InpC!BVL$20</f>
        <v>0</v>
      </c>
      <c r="BVM97" s="370">
        <f xml:space="preserve"> InpC!BVM$20</f>
        <v>0</v>
      </c>
      <c r="BVN97" s="370">
        <f xml:space="preserve"> InpC!BVN$20</f>
        <v>0</v>
      </c>
      <c r="BVO97" s="370">
        <f xml:space="preserve"> InpC!BVO$20</f>
        <v>0</v>
      </c>
      <c r="BVP97" s="370">
        <f xml:space="preserve"> InpC!BVP$20</f>
        <v>0</v>
      </c>
      <c r="BVQ97" s="370">
        <f xml:space="preserve"> InpC!BVQ$20</f>
        <v>0</v>
      </c>
      <c r="BVR97" s="370">
        <f xml:space="preserve"> InpC!BVR$20</f>
        <v>0</v>
      </c>
      <c r="BVS97" s="370">
        <f xml:space="preserve"> InpC!BVS$20</f>
        <v>0</v>
      </c>
      <c r="BVT97" s="370">
        <f xml:space="preserve"> InpC!BVT$20</f>
        <v>0</v>
      </c>
      <c r="BVU97" s="370">
        <f xml:space="preserve"> InpC!BVU$20</f>
        <v>0</v>
      </c>
      <c r="BVV97" s="370">
        <f xml:space="preserve"> InpC!BVV$20</f>
        <v>0</v>
      </c>
      <c r="BVW97" s="370">
        <f xml:space="preserve"> InpC!BVW$20</f>
        <v>0</v>
      </c>
      <c r="BVX97" s="370">
        <f xml:space="preserve"> InpC!BVX$20</f>
        <v>0</v>
      </c>
      <c r="BVY97" s="370">
        <f xml:space="preserve"> InpC!BVY$20</f>
        <v>0</v>
      </c>
      <c r="BVZ97" s="370">
        <f xml:space="preserve"> InpC!BVZ$20</f>
        <v>0</v>
      </c>
      <c r="BWA97" s="370">
        <f xml:space="preserve"> InpC!BWA$20</f>
        <v>0</v>
      </c>
      <c r="BWB97" s="370">
        <f xml:space="preserve"> InpC!BWB$20</f>
        <v>0</v>
      </c>
      <c r="BWC97" s="370">
        <f xml:space="preserve"> InpC!BWC$20</f>
        <v>0</v>
      </c>
      <c r="BWD97" s="370">
        <f xml:space="preserve"> InpC!BWD$20</f>
        <v>0</v>
      </c>
      <c r="BWE97" s="370">
        <f xml:space="preserve"> InpC!BWE$20</f>
        <v>0</v>
      </c>
      <c r="BWF97" s="370">
        <f xml:space="preserve"> InpC!BWF$20</f>
        <v>0</v>
      </c>
      <c r="BWG97" s="370">
        <f xml:space="preserve"> InpC!BWG$20</f>
        <v>0</v>
      </c>
      <c r="BWH97" s="370">
        <f xml:space="preserve"> InpC!BWH$20</f>
        <v>0</v>
      </c>
      <c r="BWI97" s="370">
        <f xml:space="preserve"> InpC!BWI$20</f>
        <v>0</v>
      </c>
      <c r="BWJ97" s="370">
        <f xml:space="preserve"> InpC!BWJ$20</f>
        <v>0</v>
      </c>
      <c r="BWK97" s="370">
        <f xml:space="preserve"> InpC!BWK$20</f>
        <v>0</v>
      </c>
      <c r="BWL97" s="370">
        <f xml:space="preserve"> InpC!BWL$20</f>
        <v>0</v>
      </c>
      <c r="BWM97" s="370">
        <f xml:space="preserve"> InpC!BWM$20</f>
        <v>0</v>
      </c>
      <c r="BWN97" s="370">
        <f xml:space="preserve"> InpC!BWN$20</f>
        <v>0</v>
      </c>
      <c r="BWO97" s="370">
        <f xml:space="preserve"> InpC!BWO$20</f>
        <v>0</v>
      </c>
      <c r="BWP97" s="370">
        <f xml:space="preserve"> InpC!BWP$20</f>
        <v>0</v>
      </c>
      <c r="BWQ97" s="370">
        <f xml:space="preserve"> InpC!BWQ$20</f>
        <v>0</v>
      </c>
      <c r="BWR97" s="370">
        <f xml:space="preserve"> InpC!BWR$20</f>
        <v>0</v>
      </c>
      <c r="BWS97" s="370">
        <f xml:space="preserve"> InpC!BWS$20</f>
        <v>0</v>
      </c>
      <c r="BWT97" s="370">
        <f xml:space="preserve"> InpC!BWT$20</f>
        <v>0</v>
      </c>
      <c r="BWU97" s="370">
        <f xml:space="preserve"> InpC!BWU$20</f>
        <v>0</v>
      </c>
      <c r="BWV97" s="370">
        <f xml:space="preserve"> InpC!BWV$20</f>
        <v>0</v>
      </c>
      <c r="BWW97" s="370">
        <f xml:space="preserve"> InpC!BWW$20</f>
        <v>0</v>
      </c>
      <c r="BWX97" s="370">
        <f xml:space="preserve"> InpC!BWX$20</f>
        <v>0</v>
      </c>
      <c r="BWY97" s="370">
        <f xml:space="preserve"> InpC!BWY$20</f>
        <v>0</v>
      </c>
      <c r="BWZ97" s="370">
        <f xml:space="preserve"> InpC!BWZ$20</f>
        <v>0</v>
      </c>
      <c r="BXA97" s="370">
        <f xml:space="preserve"> InpC!BXA$20</f>
        <v>0</v>
      </c>
      <c r="BXB97" s="370">
        <f xml:space="preserve"> InpC!BXB$20</f>
        <v>0</v>
      </c>
      <c r="BXC97" s="370">
        <f xml:space="preserve"> InpC!BXC$20</f>
        <v>0</v>
      </c>
      <c r="BXD97" s="370">
        <f xml:space="preserve"> InpC!BXD$20</f>
        <v>0</v>
      </c>
      <c r="BXE97" s="370">
        <f xml:space="preserve"> InpC!BXE$20</f>
        <v>0</v>
      </c>
      <c r="BXF97" s="370">
        <f xml:space="preserve"> InpC!BXF$20</f>
        <v>0</v>
      </c>
      <c r="BXG97" s="370">
        <f xml:space="preserve"> InpC!BXG$20</f>
        <v>0</v>
      </c>
      <c r="BXH97" s="370">
        <f xml:space="preserve"> InpC!BXH$20</f>
        <v>0</v>
      </c>
      <c r="BXI97" s="370">
        <f xml:space="preserve"> InpC!BXI$20</f>
        <v>0</v>
      </c>
      <c r="BXJ97" s="370">
        <f xml:space="preserve"> InpC!BXJ$20</f>
        <v>0</v>
      </c>
      <c r="BXK97" s="370">
        <f xml:space="preserve"> InpC!BXK$20</f>
        <v>0</v>
      </c>
      <c r="BXL97" s="370">
        <f xml:space="preserve"> InpC!BXL$20</f>
        <v>0</v>
      </c>
      <c r="BXM97" s="370">
        <f xml:space="preserve"> InpC!BXM$20</f>
        <v>0</v>
      </c>
      <c r="BXN97" s="370">
        <f xml:space="preserve"> InpC!BXN$20</f>
        <v>0</v>
      </c>
      <c r="BXO97" s="370">
        <f xml:space="preserve"> InpC!BXO$20</f>
        <v>0</v>
      </c>
      <c r="BXP97" s="370">
        <f xml:space="preserve"> InpC!BXP$20</f>
        <v>0</v>
      </c>
      <c r="BXQ97" s="370">
        <f xml:space="preserve"> InpC!BXQ$20</f>
        <v>0</v>
      </c>
      <c r="BXR97" s="370">
        <f xml:space="preserve"> InpC!BXR$20</f>
        <v>0</v>
      </c>
      <c r="BXS97" s="370">
        <f xml:space="preserve"> InpC!BXS$20</f>
        <v>0</v>
      </c>
      <c r="BXT97" s="370">
        <f xml:space="preserve"> InpC!BXT$20</f>
        <v>0</v>
      </c>
      <c r="BXU97" s="370">
        <f xml:space="preserve"> InpC!BXU$20</f>
        <v>0</v>
      </c>
      <c r="BXV97" s="370">
        <f xml:space="preserve"> InpC!BXV$20</f>
        <v>0</v>
      </c>
      <c r="BXW97" s="370">
        <f xml:space="preserve"> InpC!BXW$20</f>
        <v>0</v>
      </c>
      <c r="BXX97" s="370">
        <f xml:space="preserve"> InpC!BXX$20</f>
        <v>0</v>
      </c>
      <c r="BXY97" s="370">
        <f xml:space="preserve"> InpC!BXY$20</f>
        <v>0</v>
      </c>
      <c r="BXZ97" s="370">
        <f xml:space="preserve"> InpC!BXZ$20</f>
        <v>0</v>
      </c>
      <c r="BYA97" s="370">
        <f xml:space="preserve"> InpC!BYA$20</f>
        <v>0</v>
      </c>
      <c r="BYB97" s="370">
        <f xml:space="preserve"> InpC!BYB$20</f>
        <v>0</v>
      </c>
      <c r="BYC97" s="370">
        <f xml:space="preserve"> InpC!BYC$20</f>
        <v>0</v>
      </c>
      <c r="BYD97" s="370">
        <f xml:space="preserve"> InpC!BYD$20</f>
        <v>0</v>
      </c>
      <c r="BYE97" s="370">
        <f xml:space="preserve"> InpC!BYE$20</f>
        <v>0</v>
      </c>
      <c r="BYF97" s="370">
        <f xml:space="preserve"> InpC!BYF$20</f>
        <v>0</v>
      </c>
      <c r="BYG97" s="370">
        <f xml:space="preserve"> InpC!BYG$20</f>
        <v>0</v>
      </c>
      <c r="BYH97" s="370">
        <f xml:space="preserve"> InpC!BYH$20</f>
        <v>0</v>
      </c>
      <c r="BYI97" s="370">
        <f xml:space="preserve"> InpC!BYI$20</f>
        <v>0</v>
      </c>
      <c r="BYJ97" s="370">
        <f xml:space="preserve"> InpC!BYJ$20</f>
        <v>0</v>
      </c>
      <c r="BYK97" s="370">
        <f xml:space="preserve"> InpC!BYK$20</f>
        <v>0</v>
      </c>
      <c r="BYL97" s="370">
        <f xml:space="preserve"> InpC!BYL$20</f>
        <v>0</v>
      </c>
      <c r="BYM97" s="370">
        <f xml:space="preserve"> InpC!BYM$20</f>
        <v>0</v>
      </c>
      <c r="BYN97" s="370">
        <f xml:space="preserve"> InpC!BYN$20</f>
        <v>0</v>
      </c>
      <c r="BYO97" s="370">
        <f xml:space="preserve"> InpC!BYO$20</f>
        <v>0</v>
      </c>
      <c r="BYP97" s="370">
        <f xml:space="preserve"> InpC!BYP$20</f>
        <v>0</v>
      </c>
      <c r="BYQ97" s="370">
        <f xml:space="preserve"> InpC!BYQ$20</f>
        <v>0</v>
      </c>
      <c r="BYR97" s="370">
        <f xml:space="preserve"> InpC!BYR$20</f>
        <v>0</v>
      </c>
      <c r="BYS97" s="370">
        <f xml:space="preserve"> InpC!BYS$20</f>
        <v>0</v>
      </c>
      <c r="BYT97" s="370">
        <f xml:space="preserve"> InpC!BYT$20</f>
        <v>0</v>
      </c>
      <c r="BYU97" s="370">
        <f xml:space="preserve"> InpC!BYU$20</f>
        <v>0</v>
      </c>
      <c r="BYV97" s="370">
        <f xml:space="preserve"> InpC!BYV$20</f>
        <v>0</v>
      </c>
      <c r="BYW97" s="370">
        <f xml:space="preserve"> InpC!BYW$20</f>
        <v>0</v>
      </c>
      <c r="BYX97" s="370">
        <f xml:space="preserve"> InpC!BYX$20</f>
        <v>0</v>
      </c>
      <c r="BYY97" s="370">
        <f xml:space="preserve"> InpC!BYY$20</f>
        <v>0</v>
      </c>
      <c r="BYZ97" s="370">
        <f xml:space="preserve"> InpC!BYZ$20</f>
        <v>0</v>
      </c>
      <c r="BZA97" s="370">
        <f xml:space="preserve"> InpC!BZA$20</f>
        <v>0</v>
      </c>
      <c r="BZB97" s="370">
        <f xml:space="preserve"> InpC!BZB$20</f>
        <v>0</v>
      </c>
      <c r="BZC97" s="370">
        <f xml:space="preserve"> InpC!BZC$20</f>
        <v>0</v>
      </c>
      <c r="BZD97" s="370">
        <f xml:space="preserve"> InpC!BZD$20</f>
        <v>0</v>
      </c>
      <c r="BZE97" s="370">
        <f xml:space="preserve"> InpC!BZE$20</f>
        <v>0</v>
      </c>
      <c r="BZF97" s="370">
        <f xml:space="preserve"> InpC!BZF$20</f>
        <v>0</v>
      </c>
      <c r="BZG97" s="370">
        <f xml:space="preserve"> InpC!BZG$20</f>
        <v>0</v>
      </c>
      <c r="BZH97" s="370">
        <f xml:space="preserve"> InpC!BZH$20</f>
        <v>0</v>
      </c>
      <c r="BZI97" s="370">
        <f xml:space="preserve"> InpC!BZI$20</f>
        <v>0</v>
      </c>
      <c r="BZJ97" s="370">
        <f xml:space="preserve"> InpC!BZJ$20</f>
        <v>0</v>
      </c>
      <c r="BZK97" s="370">
        <f xml:space="preserve"> InpC!BZK$20</f>
        <v>0</v>
      </c>
      <c r="BZL97" s="370">
        <f xml:space="preserve"> InpC!BZL$20</f>
        <v>0</v>
      </c>
      <c r="BZM97" s="370">
        <f xml:space="preserve"> InpC!BZM$20</f>
        <v>0</v>
      </c>
      <c r="BZN97" s="370">
        <f xml:space="preserve"> InpC!BZN$20</f>
        <v>0</v>
      </c>
      <c r="BZO97" s="370">
        <f xml:space="preserve"> InpC!BZO$20</f>
        <v>0</v>
      </c>
      <c r="BZP97" s="370">
        <f xml:space="preserve"> InpC!BZP$20</f>
        <v>0</v>
      </c>
      <c r="BZQ97" s="370">
        <f xml:space="preserve"> InpC!BZQ$20</f>
        <v>0</v>
      </c>
      <c r="BZR97" s="370">
        <f xml:space="preserve"> InpC!BZR$20</f>
        <v>0</v>
      </c>
      <c r="BZS97" s="370">
        <f xml:space="preserve"> InpC!BZS$20</f>
        <v>0</v>
      </c>
      <c r="BZT97" s="370">
        <f xml:space="preserve"> InpC!BZT$20</f>
        <v>0</v>
      </c>
      <c r="BZU97" s="370">
        <f xml:space="preserve"> InpC!BZU$20</f>
        <v>0</v>
      </c>
      <c r="BZV97" s="370">
        <f xml:space="preserve"> InpC!BZV$20</f>
        <v>0</v>
      </c>
      <c r="BZW97" s="370">
        <f xml:space="preserve"> InpC!BZW$20</f>
        <v>0</v>
      </c>
      <c r="BZX97" s="370">
        <f xml:space="preserve"> InpC!BZX$20</f>
        <v>0</v>
      </c>
      <c r="BZY97" s="370">
        <f xml:space="preserve"> InpC!BZY$20</f>
        <v>0</v>
      </c>
      <c r="BZZ97" s="370">
        <f xml:space="preserve"> InpC!BZZ$20</f>
        <v>0</v>
      </c>
      <c r="CAA97" s="370">
        <f xml:space="preserve"> InpC!CAA$20</f>
        <v>0</v>
      </c>
      <c r="CAB97" s="370">
        <f xml:space="preserve"> InpC!CAB$20</f>
        <v>0</v>
      </c>
      <c r="CAC97" s="370">
        <f xml:space="preserve"> InpC!CAC$20</f>
        <v>0</v>
      </c>
      <c r="CAD97" s="370">
        <f xml:space="preserve"> InpC!CAD$20</f>
        <v>0</v>
      </c>
      <c r="CAE97" s="370">
        <f xml:space="preserve"> InpC!CAE$20</f>
        <v>0</v>
      </c>
      <c r="CAF97" s="370">
        <f xml:space="preserve"> InpC!CAF$20</f>
        <v>0</v>
      </c>
      <c r="CAG97" s="370">
        <f xml:space="preserve"> InpC!CAG$20</f>
        <v>0</v>
      </c>
      <c r="CAH97" s="370">
        <f xml:space="preserve"> InpC!CAH$20</f>
        <v>0</v>
      </c>
      <c r="CAI97" s="370">
        <f xml:space="preserve"> InpC!CAI$20</f>
        <v>0</v>
      </c>
      <c r="CAJ97" s="370">
        <f xml:space="preserve"> InpC!CAJ$20</f>
        <v>0</v>
      </c>
      <c r="CAK97" s="370">
        <f xml:space="preserve"> InpC!CAK$20</f>
        <v>0</v>
      </c>
      <c r="CAL97" s="370">
        <f xml:space="preserve"> InpC!CAL$20</f>
        <v>0</v>
      </c>
      <c r="CAM97" s="370">
        <f xml:space="preserve"> InpC!CAM$20</f>
        <v>0</v>
      </c>
      <c r="CAN97" s="370">
        <f xml:space="preserve"> InpC!CAN$20</f>
        <v>0</v>
      </c>
      <c r="CAO97" s="370">
        <f xml:space="preserve"> InpC!CAO$20</f>
        <v>0</v>
      </c>
      <c r="CAP97" s="370">
        <f xml:space="preserve"> InpC!CAP$20</f>
        <v>0</v>
      </c>
      <c r="CAQ97" s="370">
        <f xml:space="preserve"> InpC!CAQ$20</f>
        <v>0</v>
      </c>
      <c r="CAR97" s="370">
        <f xml:space="preserve"> InpC!CAR$20</f>
        <v>0</v>
      </c>
      <c r="CAS97" s="370">
        <f xml:space="preserve"> InpC!CAS$20</f>
        <v>0</v>
      </c>
      <c r="CAT97" s="370">
        <f xml:space="preserve"> InpC!CAT$20</f>
        <v>0</v>
      </c>
      <c r="CAU97" s="370">
        <f xml:space="preserve"> InpC!CAU$20</f>
        <v>0</v>
      </c>
      <c r="CAV97" s="370">
        <f xml:space="preserve"> InpC!CAV$20</f>
        <v>0</v>
      </c>
      <c r="CAW97" s="370">
        <f xml:space="preserve"> InpC!CAW$20</f>
        <v>0</v>
      </c>
      <c r="CAX97" s="370">
        <f xml:space="preserve"> InpC!CAX$20</f>
        <v>0</v>
      </c>
      <c r="CAY97" s="370">
        <f xml:space="preserve"> InpC!CAY$20</f>
        <v>0</v>
      </c>
      <c r="CAZ97" s="370">
        <f xml:space="preserve"> InpC!CAZ$20</f>
        <v>0</v>
      </c>
      <c r="CBA97" s="370">
        <f xml:space="preserve"> InpC!CBA$20</f>
        <v>0</v>
      </c>
      <c r="CBB97" s="370">
        <f xml:space="preserve"> InpC!CBB$20</f>
        <v>0</v>
      </c>
      <c r="CBC97" s="370">
        <f xml:space="preserve"> InpC!CBC$20</f>
        <v>0</v>
      </c>
      <c r="CBD97" s="370">
        <f xml:space="preserve"> InpC!CBD$20</f>
        <v>0</v>
      </c>
      <c r="CBE97" s="370">
        <f xml:space="preserve"> InpC!CBE$20</f>
        <v>0</v>
      </c>
      <c r="CBF97" s="370">
        <f xml:space="preserve"> InpC!CBF$20</f>
        <v>0</v>
      </c>
      <c r="CBG97" s="370">
        <f xml:space="preserve"> InpC!CBG$20</f>
        <v>0</v>
      </c>
      <c r="CBH97" s="370">
        <f xml:space="preserve"> InpC!CBH$20</f>
        <v>0</v>
      </c>
      <c r="CBI97" s="370">
        <f xml:space="preserve"> InpC!CBI$20</f>
        <v>0</v>
      </c>
      <c r="CBJ97" s="370">
        <f xml:space="preserve"> InpC!CBJ$20</f>
        <v>0</v>
      </c>
      <c r="CBK97" s="370">
        <f xml:space="preserve"> InpC!CBK$20</f>
        <v>0</v>
      </c>
      <c r="CBL97" s="370">
        <f xml:space="preserve"> InpC!CBL$20</f>
        <v>0</v>
      </c>
      <c r="CBM97" s="370">
        <f xml:space="preserve"> InpC!CBM$20</f>
        <v>0</v>
      </c>
      <c r="CBN97" s="370">
        <f xml:space="preserve"> InpC!CBN$20</f>
        <v>0</v>
      </c>
      <c r="CBO97" s="370">
        <f xml:space="preserve"> InpC!CBO$20</f>
        <v>0</v>
      </c>
      <c r="CBP97" s="370">
        <f xml:space="preserve"> InpC!CBP$20</f>
        <v>0</v>
      </c>
      <c r="CBQ97" s="370">
        <f xml:space="preserve"> InpC!CBQ$20</f>
        <v>0</v>
      </c>
      <c r="CBR97" s="370">
        <f xml:space="preserve"> InpC!CBR$20</f>
        <v>0</v>
      </c>
      <c r="CBS97" s="370">
        <f xml:space="preserve"> InpC!CBS$20</f>
        <v>0</v>
      </c>
      <c r="CBT97" s="370">
        <f xml:space="preserve"> InpC!CBT$20</f>
        <v>0</v>
      </c>
      <c r="CBU97" s="370">
        <f xml:space="preserve"> InpC!CBU$20</f>
        <v>0</v>
      </c>
      <c r="CBV97" s="370">
        <f xml:space="preserve"> InpC!CBV$20</f>
        <v>0</v>
      </c>
      <c r="CBW97" s="370">
        <f xml:space="preserve"> InpC!CBW$20</f>
        <v>0</v>
      </c>
      <c r="CBX97" s="370">
        <f xml:space="preserve"> InpC!CBX$20</f>
        <v>0</v>
      </c>
      <c r="CBY97" s="370">
        <f xml:space="preserve"> InpC!CBY$20</f>
        <v>0</v>
      </c>
      <c r="CBZ97" s="370">
        <f xml:space="preserve"> InpC!CBZ$20</f>
        <v>0</v>
      </c>
      <c r="CCA97" s="370">
        <f xml:space="preserve"> InpC!CCA$20</f>
        <v>0</v>
      </c>
      <c r="CCB97" s="370">
        <f xml:space="preserve"> InpC!CCB$20</f>
        <v>0</v>
      </c>
      <c r="CCC97" s="370">
        <f xml:space="preserve"> InpC!CCC$20</f>
        <v>0</v>
      </c>
      <c r="CCD97" s="370">
        <f xml:space="preserve"> InpC!CCD$20</f>
        <v>0</v>
      </c>
      <c r="CCE97" s="370">
        <f xml:space="preserve"> InpC!CCE$20</f>
        <v>0</v>
      </c>
      <c r="CCF97" s="370">
        <f xml:space="preserve"> InpC!CCF$20</f>
        <v>0</v>
      </c>
      <c r="CCG97" s="370">
        <f xml:space="preserve"> InpC!CCG$20</f>
        <v>0</v>
      </c>
      <c r="CCH97" s="370">
        <f xml:space="preserve"> InpC!CCH$20</f>
        <v>0</v>
      </c>
      <c r="CCI97" s="370">
        <f xml:space="preserve"> InpC!CCI$20</f>
        <v>0</v>
      </c>
      <c r="CCJ97" s="370">
        <f xml:space="preserve"> InpC!CCJ$20</f>
        <v>0</v>
      </c>
      <c r="CCK97" s="370">
        <f xml:space="preserve"> InpC!CCK$20</f>
        <v>0</v>
      </c>
      <c r="CCL97" s="370">
        <f xml:space="preserve"> InpC!CCL$20</f>
        <v>0</v>
      </c>
      <c r="CCM97" s="370">
        <f xml:space="preserve"> InpC!CCM$20</f>
        <v>0</v>
      </c>
      <c r="CCN97" s="370">
        <f xml:space="preserve"> InpC!CCN$20</f>
        <v>0</v>
      </c>
      <c r="CCO97" s="370">
        <f xml:space="preserve"> InpC!CCO$20</f>
        <v>0</v>
      </c>
      <c r="CCP97" s="370">
        <f xml:space="preserve"> InpC!CCP$20</f>
        <v>0</v>
      </c>
      <c r="CCQ97" s="370">
        <f xml:space="preserve"> InpC!CCQ$20</f>
        <v>0</v>
      </c>
      <c r="CCR97" s="370">
        <f xml:space="preserve"> InpC!CCR$20</f>
        <v>0</v>
      </c>
      <c r="CCS97" s="370">
        <f xml:space="preserve"> InpC!CCS$20</f>
        <v>0</v>
      </c>
      <c r="CCT97" s="370">
        <f xml:space="preserve"> InpC!CCT$20</f>
        <v>0</v>
      </c>
      <c r="CCU97" s="370">
        <f xml:space="preserve"> InpC!CCU$20</f>
        <v>0</v>
      </c>
      <c r="CCV97" s="370">
        <f xml:space="preserve"> InpC!CCV$20</f>
        <v>0</v>
      </c>
      <c r="CCW97" s="370">
        <f xml:space="preserve"> InpC!CCW$20</f>
        <v>0</v>
      </c>
      <c r="CCX97" s="370">
        <f xml:space="preserve"> InpC!CCX$20</f>
        <v>0</v>
      </c>
      <c r="CCY97" s="370">
        <f xml:space="preserve"> InpC!CCY$20</f>
        <v>0</v>
      </c>
      <c r="CCZ97" s="370">
        <f xml:space="preserve"> InpC!CCZ$20</f>
        <v>0</v>
      </c>
      <c r="CDA97" s="370">
        <f xml:space="preserve"> InpC!CDA$20</f>
        <v>0</v>
      </c>
      <c r="CDB97" s="370">
        <f xml:space="preserve"> InpC!CDB$20</f>
        <v>0</v>
      </c>
      <c r="CDC97" s="370">
        <f xml:space="preserve"> InpC!CDC$20</f>
        <v>0</v>
      </c>
      <c r="CDD97" s="370">
        <f xml:space="preserve"> InpC!CDD$20</f>
        <v>0</v>
      </c>
      <c r="CDE97" s="370">
        <f xml:space="preserve"> InpC!CDE$20</f>
        <v>0</v>
      </c>
      <c r="CDF97" s="370">
        <f xml:space="preserve"> InpC!CDF$20</f>
        <v>0</v>
      </c>
      <c r="CDG97" s="370">
        <f xml:space="preserve"> InpC!CDG$20</f>
        <v>0</v>
      </c>
      <c r="CDH97" s="370">
        <f xml:space="preserve"> InpC!CDH$20</f>
        <v>0</v>
      </c>
      <c r="CDI97" s="370">
        <f xml:space="preserve"> InpC!CDI$20</f>
        <v>0</v>
      </c>
      <c r="CDJ97" s="370">
        <f xml:space="preserve"> InpC!CDJ$20</f>
        <v>0</v>
      </c>
      <c r="CDK97" s="370">
        <f xml:space="preserve"> InpC!CDK$20</f>
        <v>0</v>
      </c>
      <c r="CDL97" s="370">
        <f xml:space="preserve"> InpC!CDL$20</f>
        <v>0</v>
      </c>
      <c r="CDM97" s="370">
        <f xml:space="preserve"> InpC!CDM$20</f>
        <v>0</v>
      </c>
      <c r="CDN97" s="370">
        <f xml:space="preserve"> InpC!CDN$20</f>
        <v>0</v>
      </c>
      <c r="CDO97" s="370">
        <f xml:space="preserve"> InpC!CDO$20</f>
        <v>0</v>
      </c>
      <c r="CDP97" s="370">
        <f xml:space="preserve"> InpC!CDP$20</f>
        <v>0</v>
      </c>
      <c r="CDQ97" s="370">
        <f xml:space="preserve"> InpC!CDQ$20</f>
        <v>0</v>
      </c>
      <c r="CDR97" s="370">
        <f xml:space="preserve"> InpC!CDR$20</f>
        <v>0</v>
      </c>
      <c r="CDS97" s="370">
        <f xml:space="preserve"> InpC!CDS$20</f>
        <v>0</v>
      </c>
      <c r="CDT97" s="370">
        <f xml:space="preserve"> InpC!CDT$20</f>
        <v>0</v>
      </c>
      <c r="CDU97" s="370">
        <f xml:space="preserve"> InpC!CDU$20</f>
        <v>0</v>
      </c>
      <c r="CDV97" s="370">
        <f xml:space="preserve"> InpC!CDV$20</f>
        <v>0</v>
      </c>
      <c r="CDW97" s="370">
        <f xml:space="preserve"> InpC!CDW$20</f>
        <v>0</v>
      </c>
      <c r="CDX97" s="370">
        <f xml:space="preserve"> InpC!CDX$20</f>
        <v>0</v>
      </c>
      <c r="CDY97" s="370">
        <f xml:space="preserve"> InpC!CDY$20</f>
        <v>0</v>
      </c>
      <c r="CDZ97" s="370">
        <f xml:space="preserve"> InpC!CDZ$20</f>
        <v>0</v>
      </c>
      <c r="CEA97" s="370">
        <f xml:space="preserve"> InpC!CEA$20</f>
        <v>0</v>
      </c>
      <c r="CEB97" s="370">
        <f xml:space="preserve"> InpC!CEB$20</f>
        <v>0</v>
      </c>
      <c r="CEC97" s="370">
        <f xml:space="preserve"> InpC!CEC$20</f>
        <v>0</v>
      </c>
      <c r="CED97" s="370">
        <f xml:space="preserve"> InpC!CED$20</f>
        <v>0</v>
      </c>
      <c r="CEE97" s="370">
        <f xml:space="preserve"> InpC!CEE$20</f>
        <v>0</v>
      </c>
      <c r="CEF97" s="370">
        <f xml:space="preserve"> InpC!CEF$20</f>
        <v>0</v>
      </c>
      <c r="CEG97" s="370">
        <f xml:space="preserve"> InpC!CEG$20</f>
        <v>0</v>
      </c>
      <c r="CEH97" s="370">
        <f xml:space="preserve"> InpC!CEH$20</f>
        <v>0</v>
      </c>
      <c r="CEI97" s="370">
        <f xml:space="preserve"> InpC!CEI$20</f>
        <v>0</v>
      </c>
      <c r="CEJ97" s="370">
        <f xml:space="preserve"> InpC!CEJ$20</f>
        <v>0</v>
      </c>
      <c r="CEK97" s="370">
        <f xml:space="preserve"> InpC!CEK$20</f>
        <v>0</v>
      </c>
      <c r="CEL97" s="370">
        <f xml:space="preserve"> InpC!CEL$20</f>
        <v>0</v>
      </c>
      <c r="CEM97" s="370">
        <f xml:space="preserve"> InpC!CEM$20</f>
        <v>0</v>
      </c>
      <c r="CEN97" s="370">
        <f xml:space="preserve"> InpC!CEN$20</f>
        <v>0</v>
      </c>
      <c r="CEO97" s="370">
        <f xml:space="preserve"> InpC!CEO$20</f>
        <v>0</v>
      </c>
      <c r="CEP97" s="370">
        <f xml:space="preserve"> InpC!CEP$20</f>
        <v>0</v>
      </c>
      <c r="CEQ97" s="370">
        <f xml:space="preserve"> InpC!CEQ$20</f>
        <v>0</v>
      </c>
      <c r="CER97" s="370">
        <f xml:space="preserve"> InpC!CER$20</f>
        <v>0</v>
      </c>
      <c r="CES97" s="370">
        <f xml:space="preserve"> InpC!CES$20</f>
        <v>0</v>
      </c>
      <c r="CET97" s="370">
        <f xml:space="preserve"> InpC!CET$20</f>
        <v>0</v>
      </c>
      <c r="CEU97" s="370">
        <f xml:space="preserve"> InpC!CEU$20</f>
        <v>0</v>
      </c>
      <c r="CEV97" s="370">
        <f xml:space="preserve"> InpC!CEV$20</f>
        <v>0</v>
      </c>
      <c r="CEW97" s="370">
        <f xml:space="preserve"> InpC!CEW$20</f>
        <v>0</v>
      </c>
      <c r="CEX97" s="370">
        <f xml:space="preserve"> InpC!CEX$20</f>
        <v>0</v>
      </c>
      <c r="CEY97" s="370">
        <f xml:space="preserve"> InpC!CEY$20</f>
        <v>0</v>
      </c>
      <c r="CEZ97" s="370">
        <f xml:space="preserve"> InpC!CEZ$20</f>
        <v>0</v>
      </c>
      <c r="CFA97" s="370">
        <f xml:space="preserve"> InpC!CFA$20</f>
        <v>0</v>
      </c>
      <c r="CFB97" s="370">
        <f xml:space="preserve"> InpC!CFB$20</f>
        <v>0</v>
      </c>
      <c r="CFC97" s="370">
        <f xml:space="preserve"> InpC!CFC$20</f>
        <v>0</v>
      </c>
      <c r="CFD97" s="370">
        <f xml:space="preserve"> InpC!CFD$20</f>
        <v>0</v>
      </c>
      <c r="CFE97" s="370">
        <f xml:space="preserve"> InpC!CFE$20</f>
        <v>0</v>
      </c>
      <c r="CFF97" s="370">
        <f xml:space="preserve"> InpC!CFF$20</f>
        <v>0</v>
      </c>
      <c r="CFG97" s="370">
        <f xml:space="preserve"> InpC!CFG$20</f>
        <v>0</v>
      </c>
      <c r="CFH97" s="370">
        <f xml:space="preserve"> InpC!CFH$20</f>
        <v>0</v>
      </c>
      <c r="CFI97" s="370">
        <f xml:space="preserve"> InpC!CFI$20</f>
        <v>0</v>
      </c>
      <c r="CFJ97" s="370">
        <f xml:space="preserve"> InpC!CFJ$20</f>
        <v>0</v>
      </c>
      <c r="CFK97" s="370">
        <f xml:space="preserve"> InpC!CFK$20</f>
        <v>0</v>
      </c>
      <c r="CFL97" s="370">
        <f xml:space="preserve"> InpC!CFL$20</f>
        <v>0</v>
      </c>
      <c r="CFM97" s="370">
        <f xml:space="preserve"> InpC!CFM$20</f>
        <v>0</v>
      </c>
      <c r="CFN97" s="370">
        <f xml:space="preserve"> InpC!CFN$20</f>
        <v>0</v>
      </c>
      <c r="CFO97" s="370">
        <f xml:space="preserve"> InpC!CFO$20</f>
        <v>0</v>
      </c>
      <c r="CFP97" s="370">
        <f xml:space="preserve"> InpC!CFP$20</f>
        <v>0</v>
      </c>
      <c r="CFQ97" s="370">
        <f xml:space="preserve"> InpC!CFQ$20</f>
        <v>0</v>
      </c>
      <c r="CFR97" s="370">
        <f xml:space="preserve"> InpC!CFR$20</f>
        <v>0</v>
      </c>
      <c r="CFS97" s="370">
        <f xml:space="preserve"> InpC!CFS$20</f>
        <v>0</v>
      </c>
      <c r="CFT97" s="370">
        <f xml:space="preserve"> InpC!CFT$20</f>
        <v>0</v>
      </c>
      <c r="CFU97" s="370">
        <f xml:space="preserve"> InpC!CFU$20</f>
        <v>0</v>
      </c>
      <c r="CFV97" s="370">
        <f xml:space="preserve"> InpC!CFV$20</f>
        <v>0</v>
      </c>
      <c r="CFW97" s="370">
        <f xml:space="preserve"> InpC!CFW$20</f>
        <v>0</v>
      </c>
      <c r="CFX97" s="370">
        <f xml:space="preserve"> InpC!CFX$20</f>
        <v>0</v>
      </c>
      <c r="CFY97" s="370">
        <f xml:space="preserve"> InpC!CFY$20</f>
        <v>0</v>
      </c>
      <c r="CFZ97" s="370">
        <f xml:space="preserve"> InpC!CFZ$20</f>
        <v>0</v>
      </c>
      <c r="CGA97" s="370">
        <f xml:space="preserve"> InpC!CGA$20</f>
        <v>0</v>
      </c>
      <c r="CGB97" s="370">
        <f xml:space="preserve"> InpC!CGB$20</f>
        <v>0</v>
      </c>
      <c r="CGC97" s="370">
        <f xml:space="preserve"> InpC!CGC$20</f>
        <v>0</v>
      </c>
      <c r="CGD97" s="370">
        <f xml:space="preserve"> InpC!CGD$20</f>
        <v>0</v>
      </c>
      <c r="CGE97" s="370">
        <f xml:space="preserve"> InpC!CGE$20</f>
        <v>0</v>
      </c>
      <c r="CGF97" s="370">
        <f xml:space="preserve"> InpC!CGF$20</f>
        <v>0</v>
      </c>
      <c r="CGG97" s="370">
        <f xml:space="preserve"> InpC!CGG$20</f>
        <v>0</v>
      </c>
      <c r="CGH97" s="370">
        <f xml:space="preserve"> InpC!CGH$20</f>
        <v>0</v>
      </c>
      <c r="CGI97" s="370">
        <f xml:space="preserve"> InpC!CGI$20</f>
        <v>0</v>
      </c>
      <c r="CGJ97" s="370">
        <f xml:space="preserve"> InpC!CGJ$20</f>
        <v>0</v>
      </c>
      <c r="CGK97" s="370">
        <f xml:space="preserve"> InpC!CGK$20</f>
        <v>0</v>
      </c>
      <c r="CGL97" s="370">
        <f xml:space="preserve"> InpC!CGL$20</f>
        <v>0</v>
      </c>
      <c r="CGM97" s="370">
        <f xml:space="preserve"> InpC!CGM$20</f>
        <v>0</v>
      </c>
      <c r="CGN97" s="370">
        <f xml:space="preserve"> InpC!CGN$20</f>
        <v>0</v>
      </c>
      <c r="CGO97" s="370">
        <f xml:space="preserve"> InpC!CGO$20</f>
        <v>0</v>
      </c>
      <c r="CGP97" s="370">
        <f xml:space="preserve"> InpC!CGP$20</f>
        <v>0</v>
      </c>
      <c r="CGQ97" s="370">
        <f xml:space="preserve"> InpC!CGQ$20</f>
        <v>0</v>
      </c>
      <c r="CGR97" s="370">
        <f xml:space="preserve"> InpC!CGR$20</f>
        <v>0</v>
      </c>
      <c r="CGS97" s="370">
        <f xml:space="preserve"> InpC!CGS$20</f>
        <v>0</v>
      </c>
      <c r="CGT97" s="370">
        <f xml:space="preserve"> InpC!CGT$20</f>
        <v>0</v>
      </c>
      <c r="CGU97" s="370">
        <f xml:space="preserve"> InpC!CGU$20</f>
        <v>0</v>
      </c>
      <c r="CGV97" s="370">
        <f xml:space="preserve"> InpC!CGV$20</f>
        <v>0</v>
      </c>
      <c r="CGW97" s="370">
        <f xml:space="preserve"> InpC!CGW$20</f>
        <v>0</v>
      </c>
      <c r="CGX97" s="370">
        <f xml:space="preserve"> InpC!CGX$20</f>
        <v>0</v>
      </c>
      <c r="CGY97" s="370">
        <f xml:space="preserve"> InpC!CGY$20</f>
        <v>0</v>
      </c>
      <c r="CGZ97" s="370">
        <f xml:space="preserve"> InpC!CGZ$20</f>
        <v>0</v>
      </c>
      <c r="CHA97" s="370">
        <f xml:space="preserve"> InpC!CHA$20</f>
        <v>0</v>
      </c>
      <c r="CHB97" s="370">
        <f xml:space="preserve"> InpC!CHB$20</f>
        <v>0</v>
      </c>
      <c r="CHC97" s="370">
        <f xml:space="preserve"> InpC!CHC$20</f>
        <v>0</v>
      </c>
      <c r="CHD97" s="370">
        <f xml:space="preserve"> InpC!CHD$20</f>
        <v>0</v>
      </c>
      <c r="CHE97" s="370">
        <f xml:space="preserve"> InpC!CHE$20</f>
        <v>0</v>
      </c>
      <c r="CHF97" s="370">
        <f xml:space="preserve"> InpC!CHF$20</f>
        <v>0</v>
      </c>
      <c r="CHG97" s="370">
        <f xml:space="preserve"> InpC!CHG$20</f>
        <v>0</v>
      </c>
      <c r="CHH97" s="370">
        <f xml:space="preserve"> InpC!CHH$20</f>
        <v>0</v>
      </c>
      <c r="CHI97" s="370">
        <f xml:space="preserve"> InpC!CHI$20</f>
        <v>0</v>
      </c>
      <c r="CHJ97" s="370">
        <f xml:space="preserve"> InpC!CHJ$20</f>
        <v>0</v>
      </c>
      <c r="CHK97" s="370">
        <f xml:space="preserve"> InpC!CHK$20</f>
        <v>0</v>
      </c>
      <c r="CHL97" s="370">
        <f xml:space="preserve"> InpC!CHL$20</f>
        <v>0</v>
      </c>
      <c r="CHM97" s="370">
        <f xml:space="preserve"> InpC!CHM$20</f>
        <v>0</v>
      </c>
      <c r="CHN97" s="370">
        <f xml:space="preserve"> InpC!CHN$20</f>
        <v>0</v>
      </c>
      <c r="CHO97" s="370">
        <f xml:space="preserve"> InpC!CHO$20</f>
        <v>0</v>
      </c>
      <c r="CHP97" s="370">
        <f xml:space="preserve"> InpC!CHP$20</f>
        <v>0</v>
      </c>
      <c r="CHQ97" s="370">
        <f xml:space="preserve"> InpC!CHQ$20</f>
        <v>0</v>
      </c>
      <c r="CHR97" s="370">
        <f xml:space="preserve"> InpC!CHR$20</f>
        <v>0</v>
      </c>
      <c r="CHS97" s="370">
        <f xml:space="preserve"> InpC!CHS$20</f>
        <v>0</v>
      </c>
      <c r="CHT97" s="370">
        <f xml:space="preserve"> InpC!CHT$20</f>
        <v>0</v>
      </c>
      <c r="CHU97" s="370">
        <f xml:space="preserve"> InpC!CHU$20</f>
        <v>0</v>
      </c>
      <c r="CHV97" s="370">
        <f xml:space="preserve"> InpC!CHV$20</f>
        <v>0</v>
      </c>
      <c r="CHW97" s="370">
        <f xml:space="preserve"> InpC!CHW$20</f>
        <v>0</v>
      </c>
      <c r="CHX97" s="370">
        <f xml:space="preserve"> InpC!CHX$20</f>
        <v>0</v>
      </c>
      <c r="CHY97" s="370">
        <f xml:space="preserve"> InpC!CHY$20</f>
        <v>0</v>
      </c>
      <c r="CHZ97" s="370">
        <f xml:space="preserve"> InpC!CHZ$20</f>
        <v>0</v>
      </c>
      <c r="CIA97" s="370">
        <f xml:space="preserve"> InpC!CIA$20</f>
        <v>0</v>
      </c>
      <c r="CIB97" s="370">
        <f xml:space="preserve"> InpC!CIB$20</f>
        <v>0</v>
      </c>
      <c r="CIC97" s="370">
        <f xml:space="preserve"> InpC!CIC$20</f>
        <v>0</v>
      </c>
      <c r="CID97" s="370">
        <f xml:space="preserve"> InpC!CID$20</f>
        <v>0</v>
      </c>
      <c r="CIE97" s="370">
        <f xml:space="preserve"> InpC!CIE$20</f>
        <v>0</v>
      </c>
      <c r="CIF97" s="370">
        <f xml:space="preserve"> InpC!CIF$20</f>
        <v>0</v>
      </c>
      <c r="CIG97" s="370">
        <f xml:space="preserve"> InpC!CIG$20</f>
        <v>0</v>
      </c>
      <c r="CIH97" s="370">
        <f xml:space="preserve"> InpC!CIH$20</f>
        <v>0</v>
      </c>
      <c r="CII97" s="370">
        <f xml:space="preserve"> InpC!CII$20</f>
        <v>0</v>
      </c>
      <c r="CIJ97" s="370">
        <f xml:space="preserve"> InpC!CIJ$20</f>
        <v>0</v>
      </c>
      <c r="CIK97" s="370">
        <f xml:space="preserve"> InpC!CIK$20</f>
        <v>0</v>
      </c>
      <c r="CIL97" s="370">
        <f xml:space="preserve"> InpC!CIL$20</f>
        <v>0</v>
      </c>
      <c r="CIM97" s="370">
        <f xml:space="preserve"> InpC!CIM$20</f>
        <v>0</v>
      </c>
      <c r="CIN97" s="370">
        <f xml:space="preserve"> InpC!CIN$20</f>
        <v>0</v>
      </c>
      <c r="CIO97" s="370">
        <f xml:space="preserve"> InpC!CIO$20</f>
        <v>0</v>
      </c>
      <c r="CIP97" s="370">
        <f xml:space="preserve"> InpC!CIP$20</f>
        <v>0</v>
      </c>
      <c r="CIQ97" s="370">
        <f xml:space="preserve"> InpC!CIQ$20</f>
        <v>0</v>
      </c>
      <c r="CIR97" s="370">
        <f xml:space="preserve"> InpC!CIR$20</f>
        <v>0</v>
      </c>
      <c r="CIS97" s="370">
        <f xml:space="preserve"> InpC!CIS$20</f>
        <v>0</v>
      </c>
      <c r="CIT97" s="370">
        <f xml:space="preserve"> InpC!CIT$20</f>
        <v>0</v>
      </c>
      <c r="CIU97" s="370">
        <f xml:space="preserve"> InpC!CIU$20</f>
        <v>0</v>
      </c>
      <c r="CIV97" s="370">
        <f xml:space="preserve"> InpC!CIV$20</f>
        <v>0</v>
      </c>
      <c r="CIW97" s="370">
        <f xml:space="preserve"> InpC!CIW$20</f>
        <v>0</v>
      </c>
      <c r="CIX97" s="370">
        <f xml:space="preserve"> InpC!CIX$20</f>
        <v>0</v>
      </c>
      <c r="CIY97" s="370">
        <f xml:space="preserve"> InpC!CIY$20</f>
        <v>0</v>
      </c>
      <c r="CIZ97" s="370">
        <f xml:space="preserve"> InpC!CIZ$20</f>
        <v>0</v>
      </c>
      <c r="CJA97" s="370">
        <f xml:space="preserve"> InpC!CJA$20</f>
        <v>0</v>
      </c>
      <c r="CJB97" s="370">
        <f xml:space="preserve"> InpC!CJB$20</f>
        <v>0</v>
      </c>
      <c r="CJC97" s="370">
        <f xml:space="preserve"> InpC!CJC$20</f>
        <v>0</v>
      </c>
      <c r="CJD97" s="370">
        <f xml:space="preserve"> InpC!CJD$20</f>
        <v>0</v>
      </c>
      <c r="CJE97" s="370">
        <f xml:space="preserve"> InpC!CJE$20</f>
        <v>0</v>
      </c>
      <c r="CJF97" s="370">
        <f xml:space="preserve"> InpC!CJF$20</f>
        <v>0</v>
      </c>
      <c r="CJG97" s="370">
        <f xml:space="preserve"> InpC!CJG$20</f>
        <v>0</v>
      </c>
      <c r="CJH97" s="370">
        <f xml:space="preserve"> InpC!CJH$20</f>
        <v>0</v>
      </c>
      <c r="CJI97" s="370">
        <f xml:space="preserve"> InpC!CJI$20</f>
        <v>0</v>
      </c>
      <c r="CJJ97" s="370">
        <f xml:space="preserve"> InpC!CJJ$20</f>
        <v>0</v>
      </c>
      <c r="CJK97" s="370">
        <f xml:space="preserve"> InpC!CJK$20</f>
        <v>0</v>
      </c>
      <c r="CJL97" s="370">
        <f xml:space="preserve"> InpC!CJL$20</f>
        <v>0</v>
      </c>
      <c r="CJM97" s="370">
        <f xml:space="preserve"> InpC!CJM$20</f>
        <v>0</v>
      </c>
      <c r="CJN97" s="370">
        <f xml:space="preserve"> InpC!CJN$20</f>
        <v>0</v>
      </c>
      <c r="CJO97" s="370">
        <f xml:space="preserve"> InpC!CJO$20</f>
        <v>0</v>
      </c>
      <c r="CJP97" s="370">
        <f xml:space="preserve"> InpC!CJP$20</f>
        <v>0</v>
      </c>
      <c r="CJQ97" s="370">
        <f xml:space="preserve"> InpC!CJQ$20</f>
        <v>0</v>
      </c>
      <c r="CJR97" s="370">
        <f xml:space="preserve"> InpC!CJR$20</f>
        <v>0</v>
      </c>
      <c r="CJS97" s="370">
        <f xml:space="preserve"> InpC!CJS$20</f>
        <v>0</v>
      </c>
      <c r="CJT97" s="370">
        <f xml:space="preserve"> InpC!CJT$20</f>
        <v>0</v>
      </c>
      <c r="CJU97" s="370">
        <f xml:space="preserve"> InpC!CJU$20</f>
        <v>0</v>
      </c>
      <c r="CJV97" s="370">
        <f xml:space="preserve"> InpC!CJV$20</f>
        <v>0</v>
      </c>
      <c r="CJW97" s="370">
        <f xml:space="preserve"> InpC!CJW$20</f>
        <v>0</v>
      </c>
      <c r="CJX97" s="370">
        <f xml:space="preserve"> InpC!CJX$20</f>
        <v>0</v>
      </c>
      <c r="CJY97" s="370">
        <f xml:space="preserve"> InpC!CJY$20</f>
        <v>0</v>
      </c>
      <c r="CJZ97" s="370">
        <f xml:space="preserve"> InpC!CJZ$20</f>
        <v>0</v>
      </c>
      <c r="CKA97" s="370">
        <f xml:space="preserve"> InpC!CKA$20</f>
        <v>0</v>
      </c>
      <c r="CKB97" s="370">
        <f xml:space="preserve"> InpC!CKB$20</f>
        <v>0</v>
      </c>
      <c r="CKC97" s="370">
        <f xml:space="preserve"> InpC!CKC$20</f>
        <v>0</v>
      </c>
      <c r="CKD97" s="370">
        <f xml:space="preserve"> InpC!CKD$20</f>
        <v>0</v>
      </c>
      <c r="CKE97" s="370">
        <f xml:space="preserve"> InpC!CKE$20</f>
        <v>0</v>
      </c>
      <c r="CKF97" s="370">
        <f xml:space="preserve"> InpC!CKF$20</f>
        <v>0</v>
      </c>
      <c r="CKG97" s="370">
        <f xml:space="preserve"> InpC!CKG$20</f>
        <v>0</v>
      </c>
      <c r="CKH97" s="370">
        <f xml:space="preserve"> InpC!CKH$20</f>
        <v>0</v>
      </c>
      <c r="CKI97" s="370">
        <f xml:space="preserve"> InpC!CKI$20</f>
        <v>0</v>
      </c>
      <c r="CKJ97" s="370">
        <f xml:space="preserve"> InpC!CKJ$20</f>
        <v>0</v>
      </c>
      <c r="CKK97" s="370">
        <f xml:space="preserve"> InpC!CKK$20</f>
        <v>0</v>
      </c>
      <c r="CKL97" s="370">
        <f xml:space="preserve"> InpC!CKL$20</f>
        <v>0</v>
      </c>
      <c r="CKM97" s="370">
        <f xml:space="preserve"> InpC!CKM$20</f>
        <v>0</v>
      </c>
      <c r="CKN97" s="370">
        <f xml:space="preserve"> InpC!CKN$20</f>
        <v>0</v>
      </c>
      <c r="CKO97" s="370">
        <f xml:space="preserve"> InpC!CKO$20</f>
        <v>0</v>
      </c>
      <c r="CKP97" s="370">
        <f xml:space="preserve"> InpC!CKP$20</f>
        <v>0</v>
      </c>
      <c r="CKQ97" s="370">
        <f xml:space="preserve"> InpC!CKQ$20</f>
        <v>0</v>
      </c>
      <c r="CKR97" s="370">
        <f xml:space="preserve"> InpC!CKR$20</f>
        <v>0</v>
      </c>
      <c r="CKS97" s="370">
        <f xml:space="preserve"> InpC!CKS$20</f>
        <v>0</v>
      </c>
      <c r="CKT97" s="370">
        <f xml:space="preserve"> InpC!CKT$20</f>
        <v>0</v>
      </c>
      <c r="CKU97" s="370">
        <f xml:space="preserve"> InpC!CKU$20</f>
        <v>0</v>
      </c>
      <c r="CKV97" s="370">
        <f xml:space="preserve"> InpC!CKV$20</f>
        <v>0</v>
      </c>
      <c r="CKW97" s="370">
        <f xml:space="preserve"> InpC!CKW$20</f>
        <v>0</v>
      </c>
      <c r="CKX97" s="370">
        <f xml:space="preserve"> InpC!CKX$20</f>
        <v>0</v>
      </c>
      <c r="CKY97" s="370">
        <f xml:space="preserve"> InpC!CKY$20</f>
        <v>0</v>
      </c>
      <c r="CKZ97" s="370">
        <f xml:space="preserve"> InpC!CKZ$20</f>
        <v>0</v>
      </c>
      <c r="CLA97" s="370">
        <f xml:space="preserve"> InpC!CLA$20</f>
        <v>0</v>
      </c>
      <c r="CLB97" s="370">
        <f xml:space="preserve"> InpC!CLB$20</f>
        <v>0</v>
      </c>
      <c r="CLC97" s="370">
        <f xml:space="preserve"> InpC!CLC$20</f>
        <v>0</v>
      </c>
      <c r="CLD97" s="370">
        <f xml:space="preserve"> InpC!CLD$20</f>
        <v>0</v>
      </c>
      <c r="CLE97" s="370">
        <f xml:space="preserve"> InpC!CLE$20</f>
        <v>0</v>
      </c>
      <c r="CLF97" s="370">
        <f xml:space="preserve"> InpC!CLF$20</f>
        <v>0</v>
      </c>
      <c r="CLG97" s="370">
        <f xml:space="preserve"> InpC!CLG$20</f>
        <v>0</v>
      </c>
      <c r="CLH97" s="370">
        <f xml:space="preserve"> InpC!CLH$20</f>
        <v>0</v>
      </c>
      <c r="CLI97" s="370">
        <f xml:space="preserve"> InpC!CLI$20</f>
        <v>0</v>
      </c>
      <c r="CLJ97" s="370">
        <f xml:space="preserve"> InpC!CLJ$20</f>
        <v>0</v>
      </c>
      <c r="CLK97" s="370">
        <f xml:space="preserve"> InpC!CLK$20</f>
        <v>0</v>
      </c>
      <c r="CLL97" s="370">
        <f xml:space="preserve"> InpC!CLL$20</f>
        <v>0</v>
      </c>
      <c r="CLM97" s="370">
        <f xml:space="preserve"> InpC!CLM$20</f>
        <v>0</v>
      </c>
      <c r="CLN97" s="370">
        <f xml:space="preserve"> InpC!CLN$20</f>
        <v>0</v>
      </c>
      <c r="CLO97" s="370">
        <f xml:space="preserve"> InpC!CLO$20</f>
        <v>0</v>
      </c>
      <c r="CLP97" s="370">
        <f xml:space="preserve"> InpC!CLP$20</f>
        <v>0</v>
      </c>
      <c r="CLQ97" s="370">
        <f xml:space="preserve"> InpC!CLQ$20</f>
        <v>0</v>
      </c>
      <c r="CLR97" s="370">
        <f xml:space="preserve"> InpC!CLR$20</f>
        <v>0</v>
      </c>
      <c r="CLS97" s="370">
        <f xml:space="preserve"> InpC!CLS$20</f>
        <v>0</v>
      </c>
      <c r="CLT97" s="370">
        <f xml:space="preserve"> InpC!CLT$20</f>
        <v>0</v>
      </c>
      <c r="CLU97" s="370">
        <f xml:space="preserve"> InpC!CLU$20</f>
        <v>0</v>
      </c>
      <c r="CLV97" s="370">
        <f xml:space="preserve"> InpC!CLV$20</f>
        <v>0</v>
      </c>
      <c r="CLW97" s="370">
        <f xml:space="preserve"> InpC!CLW$20</f>
        <v>0</v>
      </c>
      <c r="CLX97" s="370">
        <f xml:space="preserve"> InpC!CLX$20</f>
        <v>0</v>
      </c>
      <c r="CLY97" s="370">
        <f xml:space="preserve"> InpC!CLY$20</f>
        <v>0</v>
      </c>
      <c r="CLZ97" s="370">
        <f xml:space="preserve"> InpC!CLZ$20</f>
        <v>0</v>
      </c>
      <c r="CMA97" s="370">
        <f xml:space="preserve"> InpC!CMA$20</f>
        <v>0</v>
      </c>
      <c r="CMB97" s="370">
        <f xml:space="preserve"> InpC!CMB$20</f>
        <v>0</v>
      </c>
      <c r="CMC97" s="370">
        <f xml:space="preserve"> InpC!CMC$20</f>
        <v>0</v>
      </c>
      <c r="CMD97" s="370">
        <f xml:space="preserve"> InpC!CMD$20</f>
        <v>0</v>
      </c>
      <c r="CME97" s="370">
        <f xml:space="preserve"> InpC!CME$20</f>
        <v>0</v>
      </c>
      <c r="CMF97" s="370">
        <f xml:space="preserve"> InpC!CMF$20</f>
        <v>0</v>
      </c>
      <c r="CMG97" s="370">
        <f xml:space="preserve"> InpC!CMG$20</f>
        <v>0</v>
      </c>
      <c r="CMH97" s="370">
        <f xml:space="preserve"> InpC!CMH$20</f>
        <v>0</v>
      </c>
      <c r="CMI97" s="370">
        <f xml:space="preserve"> InpC!CMI$20</f>
        <v>0</v>
      </c>
      <c r="CMJ97" s="370">
        <f xml:space="preserve"> InpC!CMJ$20</f>
        <v>0</v>
      </c>
      <c r="CMK97" s="370">
        <f xml:space="preserve"> InpC!CMK$20</f>
        <v>0</v>
      </c>
      <c r="CML97" s="370">
        <f xml:space="preserve"> InpC!CML$20</f>
        <v>0</v>
      </c>
      <c r="CMM97" s="370">
        <f xml:space="preserve"> InpC!CMM$20</f>
        <v>0</v>
      </c>
      <c r="CMN97" s="370">
        <f xml:space="preserve"> InpC!CMN$20</f>
        <v>0</v>
      </c>
      <c r="CMO97" s="370">
        <f xml:space="preserve"> InpC!CMO$20</f>
        <v>0</v>
      </c>
      <c r="CMP97" s="370">
        <f xml:space="preserve"> InpC!CMP$20</f>
        <v>0</v>
      </c>
      <c r="CMQ97" s="370">
        <f xml:space="preserve"> InpC!CMQ$20</f>
        <v>0</v>
      </c>
      <c r="CMR97" s="370">
        <f xml:space="preserve"> InpC!CMR$20</f>
        <v>0</v>
      </c>
      <c r="CMS97" s="370">
        <f xml:space="preserve"> InpC!CMS$20</f>
        <v>0</v>
      </c>
      <c r="CMT97" s="370">
        <f xml:space="preserve"> InpC!CMT$20</f>
        <v>0</v>
      </c>
      <c r="CMU97" s="370">
        <f xml:space="preserve"> InpC!CMU$20</f>
        <v>0</v>
      </c>
      <c r="CMV97" s="370">
        <f xml:space="preserve"> InpC!CMV$20</f>
        <v>0</v>
      </c>
      <c r="CMW97" s="370">
        <f xml:space="preserve"> InpC!CMW$20</f>
        <v>0</v>
      </c>
      <c r="CMX97" s="370">
        <f xml:space="preserve"> InpC!CMX$20</f>
        <v>0</v>
      </c>
      <c r="CMY97" s="370">
        <f xml:space="preserve"> InpC!CMY$20</f>
        <v>0</v>
      </c>
      <c r="CMZ97" s="370">
        <f xml:space="preserve"> InpC!CMZ$20</f>
        <v>0</v>
      </c>
      <c r="CNA97" s="370">
        <f xml:space="preserve"> InpC!CNA$20</f>
        <v>0</v>
      </c>
      <c r="CNB97" s="370">
        <f xml:space="preserve"> InpC!CNB$20</f>
        <v>0</v>
      </c>
      <c r="CNC97" s="370">
        <f xml:space="preserve"> InpC!CNC$20</f>
        <v>0</v>
      </c>
      <c r="CND97" s="370">
        <f xml:space="preserve"> InpC!CND$20</f>
        <v>0</v>
      </c>
      <c r="CNE97" s="370">
        <f xml:space="preserve"> InpC!CNE$20</f>
        <v>0</v>
      </c>
      <c r="CNF97" s="370">
        <f xml:space="preserve"> InpC!CNF$20</f>
        <v>0</v>
      </c>
      <c r="CNG97" s="370">
        <f xml:space="preserve"> InpC!CNG$20</f>
        <v>0</v>
      </c>
      <c r="CNH97" s="370">
        <f xml:space="preserve"> InpC!CNH$20</f>
        <v>0</v>
      </c>
      <c r="CNI97" s="370">
        <f xml:space="preserve"> InpC!CNI$20</f>
        <v>0</v>
      </c>
      <c r="CNJ97" s="370">
        <f xml:space="preserve"> InpC!CNJ$20</f>
        <v>0</v>
      </c>
      <c r="CNK97" s="370">
        <f xml:space="preserve"> InpC!CNK$20</f>
        <v>0</v>
      </c>
      <c r="CNL97" s="370">
        <f xml:space="preserve"> InpC!CNL$20</f>
        <v>0</v>
      </c>
      <c r="CNM97" s="370">
        <f xml:space="preserve"> InpC!CNM$20</f>
        <v>0</v>
      </c>
      <c r="CNN97" s="370">
        <f xml:space="preserve"> InpC!CNN$20</f>
        <v>0</v>
      </c>
      <c r="CNO97" s="370">
        <f xml:space="preserve"> InpC!CNO$20</f>
        <v>0</v>
      </c>
      <c r="CNP97" s="370">
        <f xml:space="preserve"> InpC!CNP$20</f>
        <v>0</v>
      </c>
      <c r="CNQ97" s="370">
        <f xml:space="preserve"> InpC!CNQ$20</f>
        <v>0</v>
      </c>
      <c r="CNR97" s="370">
        <f xml:space="preserve"> InpC!CNR$20</f>
        <v>0</v>
      </c>
      <c r="CNS97" s="370">
        <f xml:space="preserve"> InpC!CNS$20</f>
        <v>0</v>
      </c>
      <c r="CNT97" s="370">
        <f xml:space="preserve"> InpC!CNT$20</f>
        <v>0</v>
      </c>
      <c r="CNU97" s="370">
        <f xml:space="preserve"> InpC!CNU$20</f>
        <v>0</v>
      </c>
      <c r="CNV97" s="370">
        <f xml:space="preserve"> InpC!CNV$20</f>
        <v>0</v>
      </c>
      <c r="CNW97" s="370">
        <f xml:space="preserve"> InpC!CNW$20</f>
        <v>0</v>
      </c>
      <c r="CNX97" s="370">
        <f xml:space="preserve"> InpC!CNX$20</f>
        <v>0</v>
      </c>
      <c r="CNY97" s="370">
        <f xml:space="preserve"> InpC!CNY$20</f>
        <v>0</v>
      </c>
      <c r="CNZ97" s="370">
        <f xml:space="preserve"> InpC!CNZ$20</f>
        <v>0</v>
      </c>
      <c r="COA97" s="370">
        <f xml:space="preserve"> InpC!COA$20</f>
        <v>0</v>
      </c>
      <c r="COB97" s="370">
        <f xml:space="preserve"> InpC!COB$20</f>
        <v>0</v>
      </c>
      <c r="COC97" s="370">
        <f xml:space="preserve"> InpC!COC$20</f>
        <v>0</v>
      </c>
      <c r="COD97" s="370">
        <f xml:space="preserve"> InpC!COD$20</f>
        <v>0</v>
      </c>
      <c r="COE97" s="370">
        <f xml:space="preserve"> InpC!COE$20</f>
        <v>0</v>
      </c>
      <c r="COF97" s="370">
        <f xml:space="preserve"> InpC!COF$20</f>
        <v>0</v>
      </c>
      <c r="COG97" s="370">
        <f xml:space="preserve"> InpC!COG$20</f>
        <v>0</v>
      </c>
      <c r="COH97" s="370">
        <f xml:space="preserve"> InpC!COH$20</f>
        <v>0</v>
      </c>
      <c r="COI97" s="370">
        <f xml:space="preserve"> InpC!COI$20</f>
        <v>0</v>
      </c>
      <c r="COJ97" s="370">
        <f xml:space="preserve"> InpC!COJ$20</f>
        <v>0</v>
      </c>
      <c r="COK97" s="370">
        <f xml:space="preserve"> InpC!COK$20</f>
        <v>0</v>
      </c>
      <c r="COL97" s="370">
        <f xml:space="preserve"> InpC!COL$20</f>
        <v>0</v>
      </c>
      <c r="COM97" s="370">
        <f xml:space="preserve"> InpC!COM$20</f>
        <v>0</v>
      </c>
      <c r="CON97" s="370">
        <f xml:space="preserve"> InpC!CON$20</f>
        <v>0</v>
      </c>
      <c r="COO97" s="370">
        <f xml:space="preserve"> InpC!COO$20</f>
        <v>0</v>
      </c>
      <c r="COP97" s="370">
        <f xml:space="preserve"> InpC!COP$20</f>
        <v>0</v>
      </c>
      <c r="COQ97" s="370">
        <f xml:space="preserve"> InpC!COQ$20</f>
        <v>0</v>
      </c>
      <c r="COR97" s="370">
        <f xml:space="preserve"> InpC!COR$20</f>
        <v>0</v>
      </c>
      <c r="COS97" s="370">
        <f xml:space="preserve"> InpC!COS$20</f>
        <v>0</v>
      </c>
      <c r="COT97" s="370">
        <f xml:space="preserve"> InpC!COT$20</f>
        <v>0</v>
      </c>
      <c r="COU97" s="370">
        <f xml:space="preserve"> InpC!COU$20</f>
        <v>0</v>
      </c>
      <c r="COV97" s="370">
        <f xml:space="preserve"> InpC!COV$20</f>
        <v>0</v>
      </c>
      <c r="COW97" s="370">
        <f xml:space="preserve"> InpC!COW$20</f>
        <v>0</v>
      </c>
      <c r="COX97" s="370">
        <f xml:space="preserve"> InpC!COX$20</f>
        <v>0</v>
      </c>
      <c r="COY97" s="370">
        <f xml:space="preserve"> InpC!COY$20</f>
        <v>0</v>
      </c>
      <c r="COZ97" s="370">
        <f xml:space="preserve"> InpC!COZ$20</f>
        <v>0</v>
      </c>
      <c r="CPA97" s="370">
        <f xml:space="preserve"> InpC!CPA$20</f>
        <v>0</v>
      </c>
      <c r="CPB97" s="370">
        <f xml:space="preserve"> InpC!CPB$20</f>
        <v>0</v>
      </c>
      <c r="CPC97" s="370">
        <f xml:space="preserve"> InpC!CPC$20</f>
        <v>0</v>
      </c>
      <c r="CPD97" s="370">
        <f xml:space="preserve"> InpC!CPD$20</f>
        <v>0</v>
      </c>
      <c r="CPE97" s="370">
        <f xml:space="preserve"> InpC!CPE$20</f>
        <v>0</v>
      </c>
      <c r="CPF97" s="370">
        <f xml:space="preserve"> InpC!CPF$20</f>
        <v>0</v>
      </c>
      <c r="CPG97" s="370">
        <f xml:space="preserve"> InpC!CPG$20</f>
        <v>0</v>
      </c>
      <c r="CPH97" s="370">
        <f xml:space="preserve"> InpC!CPH$20</f>
        <v>0</v>
      </c>
      <c r="CPI97" s="370">
        <f xml:space="preserve"> InpC!CPI$20</f>
        <v>0</v>
      </c>
      <c r="CPJ97" s="370">
        <f xml:space="preserve"> InpC!CPJ$20</f>
        <v>0</v>
      </c>
      <c r="CPK97" s="370">
        <f xml:space="preserve"> InpC!CPK$20</f>
        <v>0</v>
      </c>
      <c r="CPL97" s="370">
        <f xml:space="preserve"> InpC!CPL$20</f>
        <v>0</v>
      </c>
      <c r="CPM97" s="370">
        <f xml:space="preserve"> InpC!CPM$20</f>
        <v>0</v>
      </c>
      <c r="CPN97" s="370">
        <f xml:space="preserve"> InpC!CPN$20</f>
        <v>0</v>
      </c>
      <c r="CPO97" s="370">
        <f xml:space="preserve"> InpC!CPO$20</f>
        <v>0</v>
      </c>
      <c r="CPP97" s="370">
        <f xml:space="preserve"> InpC!CPP$20</f>
        <v>0</v>
      </c>
      <c r="CPQ97" s="370">
        <f xml:space="preserve"> InpC!CPQ$20</f>
        <v>0</v>
      </c>
      <c r="CPR97" s="370">
        <f xml:space="preserve"> InpC!CPR$20</f>
        <v>0</v>
      </c>
      <c r="CPS97" s="370">
        <f xml:space="preserve"> InpC!CPS$20</f>
        <v>0</v>
      </c>
      <c r="CPT97" s="370">
        <f xml:space="preserve"> InpC!CPT$20</f>
        <v>0</v>
      </c>
      <c r="CPU97" s="370">
        <f xml:space="preserve"> InpC!CPU$20</f>
        <v>0</v>
      </c>
      <c r="CPV97" s="370">
        <f xml:space="preserve"> InpC!CPV$20</f>
        <v>0</v>
      </c>
      <c r="CPW97" s="370">
        <f xml:space="preserve"> InpC!CPW$20</f>
        <v>0</v>
      </c>
      <c r="CPX97" s="370">
        <f xml:space="preserve"> InpC!CPX$20</f>
        <v>0</v>
      </c>
      <c r="CPY97" s="370">
        <f xml:space="preserve"> InpC!CPY$20</f>
        <v>0</v>
      </c>
      <c r="CPZ97" s="370">
        <f xml:space="preserve"> InpC!CPZ$20</f>
        <v>0</v>
      </c>
      <c r="CQA97" s="370">
        <f xml:space="preserve"> InpC!CQA$20</f>
        <v>0</v>
      </c>
      <c r="CQB97" s="370">
        <f xml:space="preserve"> InpC!CQB$20</f>
        <v>0</v>
      </c>
      <c r="CQC97" s="370">
        <f xml:space="preserve"> InpC!CQC$20</f>
        <v>0</v>
      </c>
      <c r="CQD97" s="370">
        <f xml:space="preserve"> InpC!CQD$20</f>
        <v>0</v>
      </c>
      <c r="CQE97" s="370">
        <f xml:space="preserve"> InpC!CQE$20</f>
        <v>0</v>
      </c>
      <c r="CQF97" s="370">
        <f xml:space="preserve"> InpC!CQF$20</f>
        <v>0</v>
      </c>
      <c r="CQG97" s="370">
        <f xml:space="preserve"> InpC!CQG$20</f>
        <v>0</v>
      </c>
      <c r="CQH97" s="370">
        <f xml:space="preserve"> InpC!CQH$20</f>
        <v>0</v>
      </c>
      <c r="CQI97" s="370">
        <f xml:space="preserve"> InpC!CQI$20</f>
        <v>0</v>
      </c>
      <c r="CQJ97" s="370">
        <f xml:space="preserve"> InpC!CQJ$20</f>
        <v>0</v>
      </c>
      <c r="CQK97" s="370">
        <f xml:space="preserve"> InpC!CQK$20</f>
        <v>0</v>
      </c>
      <c r="CQL97" s="370">
        <f xml:space="preserve"> InpC!CQL$20</f>
        <v>0</v>
      </c>
      <c r="CQM97" s="370">
        <f xml:space="preserve"> InpC!CQM$20</f>
        <v>0</v>
      </c>
      <c r="CQN97" s="370">
        <f xml:space="preserve"> InpC!CQN$20</f>
        <v>0</v>
      </c>
      <c r="CQO97" s="370">
        <f xml:space="preserve"> InpC!CQO$20</f>
        <v>0</v>
      </c>
      <c r="CQP97" s="370">
        <f xml:space="preserve"> InpC!CQP$20</f>
        <v>0</v>
      </c>
      <c r="CQQ97" s="370">
        <f xml:space="preserve"> InpC!CQQ$20</f>
        <v>0</v>
      </c>
      <c r="CQR97" s="370">
        <f xml:space="preserve"> InpC!CQR$20</f>
        <v>0</v>
      </c>
      <c r="CQS97" s="370">
        <f xml:space="preserve"> InpC!CQS$20</f>
        <v>0</v>
      </c>
      <c r="CQT97" s="370">
        <f xml:space="preserve"> InpC!CQT$20</f>
        <v>0</v>
      </c>
      <c r="CQU97" s="370">
        <f xml:space="preserve"> InpC!CQU$20</f>
        <v>0</v>
      </c>
      <c r="CQV97" s="370">
        <f xml:space="preserve"> InpC!CQV$20</f>
        <v>0</v>
      </c>
      <c r="CQW97" s="370">
        <f xml:space="preserve"> InpC!CQW$20</f>
        <v>0</v>
      </c>
      <c r="CQX97" s="370">
        <f xml:space="preserve"> InpC!CQX$20</f>
        <v>0</v>
      </c>
      <c r="CQY97" s="370">
        <f xml:space="preserve"> InpC!CQY$20</f>
        <v>0</v>
      </c>
      <c r="CQZ97" s="370">
        <f xml:space="preserve"> InpC!CQZ$20</f>
        <v>0</v>
      </c>
      <c r="CRA97" s="370">
        <f xml:space="preserve"> InpC!CRA$20</f>
        <v>0</v>
      </c>
      <c r="CRB97" s="370">
        <f xml:space="preserve"> InpC!CRB$20</f>
        <v>0</v>
      </c>
      <c r="CRC97" s="370">
        <f xml:space="preserve"> InpC!CRC$20</f>
        <v>0</v>
      </c>
      <c r="CRD97" s="370">
        <f xml:space="preserve"> InpC!CRD$20</f>
        <v>0</v>
      </c>
      <c r="CRE97" s="370">
        <f xml:space="preserve"> InpC!CRE$20</f>
        <v>0</v>
      </c>
      <c r="CRF97" s="370">
        <f xml:space="preserve"> InpC!CRF$20</f>
        <v>0</v>
      </c>
      <c r="CRG97" s="370">
        <f xml:space="preserve"> InpC!CRG$20</f>
        <v>0</v>
      </c>
      <c r="CRH97" s="370">
        <f xml:space="preserve"> InpC!CRH$20</f>
        <v>0</v>
      </c>
      <c r="CRI97" s="370">
        <f xml:space="preserve"> InpC!CRI$20</f>
        <v>0</v>
      </c>
      <c r="CRJ97" s="370">
        <f xml:space="preserve"> InpC!CRJ$20</f>
        <v>0</v>
      </c>
      <c r="CRK97" s="370">
        <f xml:space="preserve"> InpC!CRK$20</f>
        <v>0</v>
      </c>
      <c r="CRL97" s="370">
        <f xml:space="preserve"> InpC!CRL$20</f>
        <v>0</v>
      </c>
      <c r="CRM97" s="370">
        <f xml:space="preserve"> InpC!CRM$20</f>
        <v>0</v>
      </c>
      <c r="CRN97" s="370">
        <f xml:space="preserve"> InpC!CRN$20</f>
        <v>0</v>
      </c>
      <c r="CRO97" s="370">
        <f xml:space="preserve"> InpC!CRO$20</f>
        <v>0</v>
      </c>
      <c r="CRP97" s="370">
        <f xml:space="preserve"> InpC!CRP$20</f>
        <v>0</v>
      </c>
      <c r="CRQ97" s="370">
        <f xml:space="preserve"> InpC!CRQ$20</f>
        <v>0</v>
      </c>
      <c r="CRR97" s="370">
        <f xml:space="preserve"> InpC!CRR$20</f>
        <v>0</v>
      </c>
      <c r="CRS97" s="370">
        <f xml:space="preserve"> InpC!CRS$20</f>
        <v>0</v>
      </c>
      <c r="CRT97" s="370">
        <f xml:space="preserve"> InpC!CRT$20</f>
        <v>0</v>
      </c>
      <c r="CRU97" s="370">
        <f xml:space="preserve"> InpC!CRU$20</f>
        <v>0</v>
      </c>
      <c r="CRV97" s="370">
        <f xml:space="preserve"> InpC!CRV$20</f>
        <v>0</v>
      </c>
      <c r="CRW97" s="370">
        <f xml:space="preserve"> InpC!CRW$20</f>
        <v>0</v>
      </c>
      <c r="CRX97" s="370">
        <f xml:space="preserve"> InpC!CRX$20</f>
        <v>0</v>
      </c>
      <c r="CRY97" s="370">
        <f xml:space="preserve"> InpC!CRY$20</f>
        <v>0</v>
      </c>
      <c r="CRZ97" s="370">
        <f xml:space="preserve"> InpC!CRZ$20</f>
        <v>0</v>
      </c>
      <c r="CSA97" s="370">
        <f xml:space="preserve"> InpC!CSA$20</f>
        <v>0</v>
      </c>
      <c r="CSB97" s="370">
        <f xml:space="preserve"> InpC!CSB$20</f>
        <v>0</v>
      </c>
      <c r="CSC97" s="370">
        <f xml:space="preserve"> InpC!CSC$20</f>
        <v>0</v>
      </c>
      <c r="CSD97" s="370">
        <f xml:space="preserve"> InpC!CSD$20</f>
        <v>0</v>
      </c>
      <c r="CSE97" s="370">
        <f xml:space="preserve"> InpC!CSE$20</f>
        <v>0</v>
      </c>
      <c r="CSF97" s="370">
        <f xml:space="preserve"> InpC!CSF$20</f>
        <v>0</v>
      </c>
      <c r="CSG97" s="370">
        <f xml:space="preserve"> InpC!CSG$20</f>
        <v>0</v>
      </c>
      <c r="CSH97" s="370">
        <f xml:space="preserve"> InpC!CSH$20</f>
        <v>0</v>
      </c>
      <c r="CSI97" s="370">
        <f xml:space="preserve"> InpC!CSI$20</f>
        <v>0</v>
      </c>
      <c r="CSJ97" s="370">
        <f xml:space="preserve"> InpC!CSJ$20</f>
        <v>0</v>
      </c>
      <c r="CSK97" s="370">
        <f xml:space="preserve"> InpC!CSK$20</f>
        <v>0</v>
      </c>
      <c r="CSL97" s="370">
        <f xml:space="preserve"> InpC!CSL$20</f>
        <v>0</v>
      </c>
      <c r="CSM97" s="370">
        <f xml:space="preserve"> InpC!CSM$20</f>
        <v>0</v>
      </c>
      <c r="CSN97" s="370">
        <f xml:space="preserve"> InpC!CSN$20</f>
        <v>0</v>
      </c>
      <c r="CSO97" s="370">
        <f xml:space="preserve"> InpC!CSO$20</f>
        <v>0</v>
      </c>
      <c r="CSP97" s="370">
        <f xml:space="preserve"> InpC!CSP$20</f>
        <v>0</v>
      </c>
      <c r="CSQ97" s="370">
        <f xml:space="preserve"> InpC!CSQ$20</f>
        <v>0</v>
      </c>
      <c r="CSR97" s="370">
        <f xml:space="preserve"> InpC!CSR$20</f>
        <v>0</v>
      </c>
      <c r="CSS97" s="370">
        <f xml:space="preserve"> InpC!CSS$20</f>
        <v>0</v>
      </c>
      <c r="CST97" s="370">
        <f xml:space="preserve"> InpC!CST$20</f>
        <v>0</v>
      </c>
      <c r="CSU97" s="370">
        <f xml:space="preserve"> InpC!CSU$20</f>
        <v>0</v>
      </c>
      <c r="CSV97" s="370">
        <f xml:space="preserve"> InpC!CSV$20</f>
        <v>0</v>
      </c>
      <c r="CSW97" s="370">
        <f xml:space="preserve"> InpC!CSW$20</f>
        <v>0</v>
      </c>
      <c r="CSX97" s="370">
        <f xml:space="preserve"> InpC!CSX$20</f>
        <v>0</v>
      </c>
      <c r="CSY97" s="370">
        <f xml:space="preserve"> InpC!CSY$20</f>
        <v>0</v>
      </c>
      <c r="CSZ97" s="370">
        <f xml:space="preserve"> InpC!CSZ$20</f>
        <v>0</v>
      </c>
      <c r="CTA97" s="370">
        <f xml:space="preserve"> InpC!CTA$20</f>
        <v>0</v>
      </c>
      <c r="CTB97" s="370">
        <f xml:space="preserve"> InpC!CTB$20</f>
        <v>0</v>
      </c>
      <c r="CTC97" s="370">
        <f xml:space="preserve"> InpC!CTC$20</f>
        <v>0</v>
      </c>
      <c r="CTD97" s="370">
        <f xml:space="preserve"> InpC!CTD$20</f>
        <v>0</v>
      </c>
      <c r="CTE97" s="370">
        <f xml:space="preserve"> InpC!CTE$20</f>
        <v>0</v>
      </c>
      <c r="CTF97" s="370">
        <f xml:space="preserve"> InpC!CTF$20</f>
        <v>0</v>
      </c>
      <c r="CTG97" s="370">
        <f xml:space="preserve"> InpC!CTG$20</f>
        <v>0</v>
      </c>
      <c r="CTH97" s="370">
        <f xml:space="preserve"> InpC!CTH$20</f>
        <v>0</v>
      </c>
      <c r="CTI97" s="370">
        <f xml:space="preserve"> InpC!CTI$20</f>
        <v>0</v>
      </c>
      <c r="CTJ97" s="370">
        <f xml:space="preserve"> InpC!CTJ$20</f>
        <v>0</v>
      </c>
      <c r="CTK97" s="370">
        <f xml:space="preserve"> InpC!CTK$20</f>
        <v>0</v>
      </c>
      <c r="CTL97" s="370">
        <f xml:space="preserve"> InpC!CTL$20</f>
        <v>0</v>
      </c>
      <c r="CTM97" s="370">
        <f xml:space="preserve"> InpC!CTM$20</f>
        <v>0</v>
      </c>
      <c r="CTN97" s="370">
        <f xml:space="preserve"> InpC!CTN$20</f>
        <v>0</v>
      </c>
      <c r="CTO97" s="370">
        <f xml:space="preserve"> InpC!CTO$20</f>
        <v>0</v>
      </c>
      <c r="CTP97" s="370">
        <f xml:space="preserve"> InpC!CTP$20</f>
        <v>0</v>
      </c>
      <c r="CTQ97" s="370">
        <f xml:space="preserve"> InpC!CTQ$20</f>
        <v>0</v>
      </c>
      <c r="CTR97" s="370">
        <f xml:space="preserve"> InpC!CTR$20</f>
        <v>0</v>
      </c>
      <c r="CTS97" s="370">
        <f xml:space="preserve"> InpC!CTS$20</f>
        <v>0</v>
      </c>
      <c r="CTT97" s="370">
        <f xml:space="preserve"> InpC!CTT$20</f>
        <v>0</v>
      </c>
      <c r="CTU97" s="370">
        <f xml:space="preserve"> InpC!CTU$20</f>
        <v>0</v>
      </c>
      <c r="CTV97" s="370">
        <f xml:space="preserve"> InpC!CTV$20</f>
        <v>0</v>
      </c>
      <c r="CTW97" s="370">
        <f xml:space="preserve"> InpC!CTW$20</f>
        <v>0</v>
      </c>
      <c r="CTX97" s="370">
        <f xml:space="preserve"> InpC!CTX$20</f>
        <v>0</v>
      </c>
      <c r="CTY97" s="370">
        <f xml:space="preserve"> InpC!CTY$20</f>
        <v>0</v>
      </c>
      <c r="CTZ97" s="370">
        <f xml:space="preserve"> InpC!CTZ$20</f>
        <v>0</v>
      </c>
      <c r="CUA97" s="370">
        <f xml:space="preserve"> InpC!CUA$20</f>
        <v>0</v>
      </c>
      <c r="CUB97" s="370">
        <f xml:space="preserve"> InpC!CUB$20</f>
        <v>0</v>
      </c>
      <c r="CUC97" s="370">
        <f xml:space="preserve"> InpC!CUC$20</f>
        <v>0</v>
      </c>
      <c r="CUD97" s="370">
        <f xml:space="preserve"> InpC!CUD$20</f>
        <v>0</v>
      </c>
      <c r="CUE97" s="370">
        <f xml:space="preserve"> InpC!CUE$20</f>
        <v>0</v>
      </c>
      <c r="CUF97" s="370">
        <f xml:space="preserve"> InpC!CUF$20</f>
        <v>0</v>
      </c>
      <c r="CUG97" s="370">
        <f xml:space="preserve"> InpC!CUG$20</f>
        <v>0</v>
      </c>
      <c r="CUH97" s="370">
        <f xml:space="preserve"> InpC!CUH$20</f>
        <v>0</v>
      </c>
      <c r="CUI97" s="370">
        <f xml:space="preserve"> InpC!CUI$20</f>
        <v>0</v>
      </c>
      <c r="CUJ97" s="370">
        <f xml:space="preserve"> InpC!CUJ$20</f>
        <v>0</v>
      </c>
      <c r="CUK97" s="370">
        <f xml:space="preserve"> InpC!CUK$20</f>
        <v>0</v>
      </c>
      <c r="CUL97" s="370">
        <f xml:space="preserve"> InpC!CUL$20</f>
        <v>0</v>
      </c>
      <c r="CUM97" s="370">
        <f xml:space="preserve"> InpC!CUM$20</f>
        <v>0</v>
      </c>
      <c r="CUN97" s="370">
        <f xml:space="preserve"> InpC!CUN$20</f>
        <v>0</v>
      </c>
      <c r="CUO97" s="370">
        <f xml:space="preserve"> InpC!CUO$20</f>
        <v>0</v>
      </c>
      <c r="CUP97" s="370">
        <f xml:space="preserve"> InpC!CUP$20</f>
        <v>0</v>
      </c>
      <c r="CUQ97" s="370">
        <f xml:space="preserve"> InpC!CUQ$20</f>
        <v>0</v>
      </c>
      <c r="CUR97" s="370">
        <f xml:space="preserve"> InpC!CUR$20</f>
        <v>0</v>
      </c>
      <c r="CUS97" s="370">
        <f xml:space="preserve"> InpC!CUS$20</f>
        <v>0</v>
      </c>
      <c r="CUT97" s="370">
        <f xml:space="preserve"> InpC!CUT$20</f>
        <v>0</v>
      </c>
      <c r="CUU97" s="370">
        <f xml:space="preserve"> InpC!CUU$20</f>
        <v>0</v>
      </c>
      <c r="CUV97" s="370">
        <f xml:space="preserve"> InpC!CUV$20</f>
        <v>0</v>
      </c>
      <c r="CUW97" s="370">
        <f xml:space="preserve"> InpC!CUW$20</f>
        <v>0</v>
      </c>
      <c r="CUX97" s="370">
        <f xml:space="preserve"> InpC!CUX$20</f>
        <v>0</v>
      </c>
      <c r="CUY97" s="370">
        <f xml:space="preserve"> InpC!CUY$20</f>
        <v>0</v>
      </c>
      <c r="CUZ97" s="370">
        <f xml:space="preserve"> InpC!CUZ$20</f>
        <v>0</v>
      </c>
      <c r="CVA97" s="370">
        <f xml:space="preserve"> InpC!CVA$20</f>
        <v>0</v>
      </c>
      <c r="CVB97" s="370">
        <f xml:space="preserve"> InpC!CVB$20</f>
        <v>0</v>
      </c>
      <c r="CVC97" s="370">
        <f xml:space="preserve"> InpC!CVC$20</f>
        <v>0</v>
      </c>
      <c r="CVD97" s="370">
        <f xml:space="preserve"> InpC!CVD$20</f>
        <v>0</v>
      </c>
      <c r="CVE97" s="370">
        <f xml:space="preserve"> InpC!CVE$20</f>
        <v>0</v>
      </c>
      <c r="CVF97" s="370">
        <f xml:space="preserve"> InpC!CVF$20</f>
        <v>0</v>
      </c>
      <c r="CVG97" s="370">
        <f xml:space="preserve"> InpC!CVG$20</f>
        <v>0</v>
      </c>
      <c r="CVH97" s="370">
        <f xml:space="preserve"> InpC!CVH$20</f>
        <v>0</v>
      </c>
      <c r="CVI97" s="370">
        <f xml:space="preserve"> InpC!CVI$20</f>
        <v>0</v>
      </c>
      <c r="CVJ97" s="370">
        <f xml:space="preserve"> InpC!CVJ$20</f>
        <v>0</v>
      </c>
      <c r="CVK97" s="370">
        <f xml:space="preserve"> InpC!CVK$20</f>
        <v>0</v>
      </c>
      <c r="CVL97" s="370">
        <f xml:space="preserve"> InpC!CVL$20</f>
        <v>0</v>
      </c>
      <c r="CVM97" s="370">
        <f xml:space="preserve"> InpC!CVM$20</f>
        <v>0</v>
      </c>
      <c r="CVN97" s="370">
        <f xml:space="preserve"> InpC!CVN$20</f>
        <v>0</v>
      </c>
      <c r="CVO97" s="370">
        <f xml:space="preserve"> InpC!CVO$20</f>
        <v>0</v>
      </c>
      <c r="CVP97" s="370">
        <f xml:space="preserve"> InpC!CVP$20</f>
        <v>0</v>
      </c>
      <c r="CVQ97" s="370">
        <f xml:space="preserve"> InpC!CVQ$20</f>
        <v>0</v>
      </c>
      <c r="CVR97" s="370">
        <f xml:space="preserve"> InpC!CVR$20</f>
        <v>0</v>
      </c>
      <c r="CVS97" s="370">
        <f xml:space="preserve"> InpC!CVS$20</f>
        <v>0</v>
      </c>
      <c r="CVT97" s="370">
        <f xml:space="preserve"> InpC!CVT$20</f>
        <v>0</v>
      </c>
      <c r="CVU97" s="370">
        <f xml:space="preserve"> InpC!CVU$20</f>
        <v>0</v>
      </c>
      <c r="CVV97" s="370">
        <f xml:space="preserve"> InpC!CVV$20</f>
        <v>0</v>
      </c>
      <c r="CVW97" s="370">
        <f xml:space="preserve"> InpC!CVW$20</f>
        <v>0</v>
      </c>
      <c r="CVX97" s="370">
        <f xml:space="preserve"> InpC!CVX$20</f>
        <v>0</v>
      </c>
      <c r="CVY97" s="370">
        <f xml:space="preserve"> InpC!CVY$20</f>
        <v>0</v>
      </c>
      <c r="CVZ97" s="370">
        <f xml:space="preserve"> InpC!CVZ$20</f>
        <v>0</v>
      </c>
      <c r="CWA97" s="370">
        <f xml:space="preserve"> InpC!CWA$20</f>
        <v>0</v>
      </c>
      <c r="CWB97" s="370">
        <f xml:space="preserve"> InpC!CWB$20</f>
        <v>0</v>
      </c>
      <c r="CWC97" s="370">
        <f xml:space="preserve"> InpC!CWC$20</f>
        <v>0</v>
      </c>
      <c r="CWD97" s="370">
        <f xml:space="preserve"> InpC!CWD$20</f>
        <v>0</v>
      </c>
      <c r="CWE97" s="370">
        <f xml:space="preserve"> InpC!CWE$20</f>
        <v>0</v>
      </c>
      <c r="CWF97" s="370">
        <f xml:space="preserve"> InpC!CWF$20</f>
        <v>0</v>
      </c>
      <c r="CWG97" s="370">
        <f xml:space="preserve"> InpC!CWG$20</f>
        <v>0</v>
      </c>
      <c r="CWH97" s="370">
        <f xml:space="preserve"> InpC!CWH$20</f>
        <v>0</v>
      </c>
      <c r="CWI97" s="370">
        <f xml:space="preserve"> InpC!CWI$20</f>
        <v>0</v>
      </c>
      <c r="CWJ97" s="370">
        <f xml:space="preserve"> InpC!CWJ$20</f>
        <v>0</v>
      </c>
      <c r="CWK97" s="370">
        <f xml:space="preserve"> InpC!CWK$20</f>
        <v>0</v>
      </c>
      <c r="CWL97" s="370">
        <f xml:space="preserve"> InpC!CWL$20</f>
        <v>0</v>
      </c>
      <c r="CWM97" s="370">
        <f xml:space="preserve"> InpC!CWM$20</f>
        <v>0</v>
      </c>
      <c r="CWN97" s="370">
        <f xml:space="preserve"> InpC!CWN$20</f>
        <v>0</v>
      </c>
      <c r="CWO97" s="370">
        <f xml:space="preserve"> InpC!CWO$20</f>
        <v>0</v>
      </c>
      <c r="CWP97" s="370">
        <f xml:space="preserve"> InpC!CWP$20</f>
        <v>0</v>
      </c>
      <c r="CWQ97" s="370">
        <f xml:space="preserve"> InpC!CWQ$20</f>
        <v>0</v>
      </c>
      <c r="CWR97" s="370">
        <f xml:space="preserve"> InpC!CWR$20</f>
        <v>0</v>
      </c>
      <c r="CWS97" s="370">
        <f xml:space="preserve"> InpC!CWS$20</f>
        <v>0</v>
      </c>
      <c r="CWT97" s="370">
        <f xml:space="preserve"> InpC!CWT$20</f>
        <v>0</v>
      </c>
      <c r="CWU97" s="370">
        <f xml:space="preserve"> InpC!CWU$20</f>
        <v>0</v>
      </c>
      <c r="CWV97" s="370">
        <f xml:space="preserve"> InpC!CWV$20</f>
        <v>0</v>
      </c>
      <c r="CWW97" s="370">
        <f xml:space="preserve"> InpC!CWW$20</f>
        <v>0</v>
      </c>
      <c r="CWX97" s="370">
        <f xml:space="preserve"> InpC!CWX$20</f>
        <v>0</v>
      </c>
      <c r="CWY97" s="370">
        <f xml:space="preserve"> InpC!CWY$20</f>
        <v>0</v>
      </c>
      <c r="CWZ97" s="370">
        <f xml:space="preserve"> InpC!CWZ$20</f>
        <v>0</v>
      </c>
      <c r="CXA97" s="370">
        <f xml:space="preserve"> InpC!CXA$20</f>
        <v>0</v>
      </c>
      <c r="CXB97" s="370">
        <f xml:space="preserve"> InpC!CXB$20</f>
        <v>0</v>
      </c>
      <c r="CXC97" s="370">
        <f xml:space="preserve"> InpC!CXC$20</f>
        <v>0</v>
      </c>
      <c r="CXD97" s="370">
        <f xml:space="preserve"> InpC!CXD$20</f>
        <v>0</v>
      </c>
      <c r="CXE97" s="370">
        <f xml:space="preserve"> InpC!CXE$20</f>
        <v>0</v>
      </c>
      <c r="CXF97" s="370">
        <f xml:space="preserve"> InpC!CXF$20</f>
        <v>0</v>
      </c>
      <c r="CXG97" s="370">
        <f xml:space="preserve"> InpC!CXG$20</f>
        <v>0</v>
      </c>
      <c r="CXH97" s="370">
        <f xml:space="preserve"> InpC!CXH$20</f>
        <v>0</v>
      </c>
      <c r="CXI97" s="370">
        <f xml:space="preserve"> InpC!CXI$20</f>
        <v>0</v>
      </c>
      <c r="CXJ97" s="370">
        <f xml:space="preserve"> InpC!CXJ$20</f>
        <v>0</v>
      </c>
      <c r="CXK97" s="370">
        <f xml:space="preserve"> InpC!CXK$20</f>
        <v>0</v>
      </c>
      <c r="CXL97" s="370">
        <f xml:space="preserve"> InpC!CXL$20</f>
        <v>0</v>
      </c>
      <c r="CXM97" s="370">
        <f xml:space="preserve"> InpC!CXM$20</f>
        <v>0</v>
      </c>
      <c r="CXN97" s="370">
        <f xml:space="preserve"> InpC!CXN$20</f>
        <v>0</v>
      </c>
      <c r="CXO97" s="370">
        <f xml:space="preserve"> InpC!CXO$20</f>
        <v>0</v>
      </c>
      <c r="CXP97" s="370">
        <f xml:space="preserve"> InpC!CXP$20</f>
        <v>0</v>
      </c>
      <c r="CXQ97" s="370">
        <f xml:space="preserve"> InpC!CXQ$20</f>
        <v>0</v>
      </c>
      <c r="CXR97" s="370">
        <f xml:space="preserve"> InpC!CXR$20</f>
        <v>0</v>
      </c>
      <c r="CXS97" s="370">
        <f xml:space="preserve"> InpC!CXS$20</f>
        <v>0</v>
      </c>
      <c r="CXT97" s="370">
        <f xml:space="preserve"> InpC!CXT$20</f>
        <v>0</v>
      </c>
      <c r="CXU97" s="370">
        <f xml:space="preserve"> InpC!CXU$20</f>
        <v>0</v>
      </c>
      <c r="CXV97" s="370">
        <f xml:space="preserve"> InpC!CXV$20</f>
        <v>0</v>
      </c>
      <c r="CXW97" s="370">
        <f xml:space="preserve"> InpC!CXW$20</f>
        <v>0</v>
      </c>
      <c r="CXX97" s="370">
        <f xml:space="preserve"> InpC!CXX$20</f>
        <v>0</v>
      </c>
      <c r="CXY97" s="370">
        <f xml:space="preserve"> InpC!CXY$20</f>
        <v>0</v>
      </c>
      <c r="CXZ97" s="370">
        <f xml:space="preserve"> InpC!CXZ$20</f>
        <v>0</v>
      </c>
      <c r="CYA97" s="370">
        <f xml:space="preserve"> InpC!CYA$20</f>
        <v>0</v>
      </c>
      <c r="CYB97" s="370">
        <f xml:space="preserve"> InpC!CYB$20</f>
        <v>0</v>
      </c>
      <c r="CYC97" s="370">
        <f xml:space="preserve"> InpC!CYC$20</f>
        <v>0</v>
      </c>
      <c r="CYD97" s="370">
        <f xml:space="preserve"> InpC!CYD$20</f>
        <v>0</v>
      </c>
      <c r="CYE97" s="370">
        <f xml:space="preserve"> InpC!CYE$20</f>
        <v>0</v>
      </c>
      <c r="CYF97" s="370">
        <f xml:space="preserve"> InpC!CYF$20</f>
        <v>0</v>
      </c>
      <c r="CYG97" s="370">
        <f xml:space="preserve"> InpC!CYG$20</f>
        <v>0</v>
      </c>
      <c r="CYH97" s="370">
        <f xml:space="preserve"> InpC!CYH$20</f>
        <v>0</v>
      </c>
      <c r="CYI97" s="370">
        <f xml:space="preserve"> InpC!CYI$20</f>
        <v>0</v>
      </c>
      <c r="CYJ97" s="370">
        <f xml:space="preserve"> InpC!CYJ$20</f>
        <v>0</v>
      </c>
      <c r="CYK97" s="370">
        <f xml:space="preserve"> InpC!CYK$20</f>
        <v>0</v>
      </c>
      <c r="CYL97" s="370">
        <f xml:space="preserve"> InpC!CYL$20</f>
        <v>0</v>
      </c>
      <c r="CYM97" s="370">
        <f xml:space="preserve"> InpC!CYM$20</f>
        <v>0</v>
      </c>
      <c r="CYN97" s="370">
        <f xml:space="preserve"> InpC!CYN$20</f>
        <v>0</v>
      </c>
      <c r="CYO97" s="370">
        <f xml:space="preserve"> InpC!CYO$20</f>
        <v>0</v>
      </c>
      <c r="CYP97" s="370">
        <f xml:space="preserve"> InpC!CYP$20</f>
        <v>0</v>
      </c>
      <c r="CYQ97" s="370">
        <f xml:space="preserve"> InpC!CYQ$20</f>
        <v>0</v>
      </c>
      <c r="CYR97" s="370">
        <f xml:space="preserve"> InpC!CYR$20</f>
        <v>0</v>
      </c>
      <c r="CYS97" s="370">
        <f xml:space="preserve"> InpC!CYS$20</f>
        <v>0</v>
      </c>
      <c r="CYT97" s="370">
        <f xml:space="preserve"> InpC!CYT$20</f>
        <v>0</v>
      </c>
      <c r="CYU97" s="370">
        <f xml:space="preserve"> InpC!CYU$20</f>
        <v>0</v>
      </c>
      <c r="CYV97" s="370">
        <f xml:space="preserve"> InpC!CYV$20</f>
        <v>0</v>
      </c>
      <c r="CYW97" s="370">
        <f xml:space="preserve"> InpC!CYW$20</f>
        <v>0</v>
      </c>
      <c r="CYX97" s="370">
        <f xml:space="preserve"> InpC!CYX$20</f>
        <v>0</v>
      </c>
      <c r="CYY97" s="370">
        <f xml:space="preserve"> InpC!CYY$20</f>
        <v>0</v>
      </c>
      <c r="CYZ97" s="370">
        <f xml:space="preserve"> InpC!CYZ$20</f>
        <v>0</v>
      </c>
      <c r="CZA97" s="370">
        <f xml:space="preserve"> InpC!CZA$20</f>
        <v>0</v>
      </c>
      <c r="CZB97" s="370">
        <f xml:space="preserve"> InpC!CZB$20</f>
        <v>0</v>
      </c>
      <c r="CZC97" s="370">
        <f xml:space="preserve"> InpC!CZC$20</f>
        <v>0</v>
      </c>
      <c r="CZD97" s="370">
        <f xml:space="preserve"> InpC!CZD$20</f>
        <v>0</v>
      </c>
      <c r="CZE97" s="370">
        <f xml:space="preserve"> InpC!CZE$20</f>
        <v>0</v>
      </c>
      <c r="CZF97" s="370">
        <f xml:space="preserve"> InpC!CZF$20</f>
        <v>0</v>
      </c>
      <c r="CZG97" s="370">
        <f xml:space="preserve"> InpC!CZG$20</f>
        <v>0</v>
      </c>
      <c r="CZH97" s="370">
        <f xml:space="preserve"> InpC!CZH$20</f>
        <v>0</v>
      </c>
      <c r="CZI97" s="370">
        <f xml:space="preserve"> InpC!CZI$20</f>
        <v>0</v>
      </c>
      <c r="CZJ97" s="370">
        <f xml:space="preserve"> InpC!CZJ$20</f>
        <v>0</v>
      </c>
      <c r="CZK97" s="370">
        <f xml:space="preserve"> InpC!CZK$20</f>
        <v>0</v>
      </c>
      <c r="CZL97" s="370">
        <f xml:space="preserve"> InpC!CZL$20</f>
        <v>0</v>
      </c>
      <c r="CZM97" s="370">
        <f xml:space="preserve"> InpC!CZM$20</f>
        <v>0</v>
      </c>
      <c r="CZN97" s="370">
        <f xml:space="preserve"> InpC!CZN$20</f>
        <v>0</v>
      </c>
      <c r="CZO97" s="370">
        <f xml:space="preserve"> InpC!CZO$20</f>
        <v>0</v>
      </c>
      <c r="CZP97" s="370">
        <f xml:space="preserve"> InpC!CZP$20</f>
        <v>0</v>
      </c>
      <c r="CZQ97" s="370">
        <f xml:space="preserve"> InpC!CZQ$20</f>
        <v>0</v>
      </c>
      <c r="CZR97" s="370">
        <f xml:space="preserve"> InpC!CZR$20</f>
        <v>0</v>
      </c>
      <c r="CZS97" s="370">
        <f xml:space="preserve"> InpC!CZS$20</f>
        <v>0</v>
      </c>
      <c r="CZT97" s="370">
        <f xml:space="preserve"> InpC!CZT$20</f>
        <v>0</v>
      </c>
      <c r="CZU97" s="370">
        <f xml:space="preserve"> InpC!CZU$20</f>
        <v>0</v>
      </c>
      <c r="CZV97" s="370">
        <f xml:space="preserve"> InpC!CZV$20</f>
        <v>0</v>
      </c>
      <c r="CZW97" s="370">
        <f xml:space="preserve"> InpC!CZW$20</f>
        <v>0</v>
      </c>
      <c r="CZX97" s="370">
        <f xml:space="preserve"> InpC!CZX$20</f>
        <v>0</v>
      </c>
      <c r="CZY97" s="370">
        <f xml:space="preserve"> InpC!CZY$20</f>
        <v>0</v>
      </c>
      <c r="CZZ97" s="370">
        <f xml:space="preserve"> InpC!CZZ$20</f>
        <v>0</v>
      </c>
      <c r="DAA97" s="370">
        <f xml:space="preserve"> InpC!DAA$20</f>
        <v>0</v>
      </c>
      <c r="DAB97" s="370">
        <f xml:space="preserve"> InpC!DAB$20</f>
        <v>0</v>
      </c>
      <c r="DAC97" s="370">
        <f xml:space="preserve"> InpC!DAC$20</f>
        <v>0</v>
      </c>
      <c r="DAD97" s="370">
        <f xml:space="preserve"> InpC!DAD$20</f>
        <v>0</v>
      </c>
      <c r="DAE97" s="370">
        <f xml:space="preserve"> InpC!DAE$20</f>
        <v>0</v>
      </c>
      <c r="DAF97" s="370">
        <f xml:space="preserve"> InpC!DAF$20</f>
        <v>0</v>
      </c>
      <c r="DAG97" s="370">
        <f xml:space="preserve"> InpC!DAG$20</f>
        <v>0</v>
      </c>
      <c r="DAH97" s="370">
        <f xml:space="preserve"> InpC!DAH$20</f>
        <v>0</v>
      </c>
      <c r="DAI97" s="370">
        <f xml:space="preserve"> InpC!DAI$20</f>
        <v>0</v>
      </c>
      <c r="DAJ97" s="370">
        <f xml:space="preserve"> InpC!DAJ$20</f>
        <v>0</v>
      </c>
      <c r="DAK97" s="370">
        <f xml:space="preserve"> InpC!DAK$20</f>
        <v>0</v>
      </c>
      <c r="DAL97" s="370">
        <f xml:space="preserve"> InpC!DAL$20</f>
        <v>0</v>
      </c>
      <c r="DAM97" s="370">
        <f xml:space="preserve"> InpC!DAM$20</f>
        <v>0</v>
      </c>
      <c r="DAN97" s="370">
        <f xml:space="preserve"> InpC!DAN$20</f>
        <v>0</v>
      </c>
      <c r="DAO97" s="370">
        <f xml:space="preserve"> InpC!DAO$20</f>
        <v>0</v>
      </c>
      <c r="DAP97" s="370">
        <f xml:space="preserve"> InpC!DAP$20</f>
        <v>0</v>
      </c>
      <c r="DAQ97" s="370">
        <f xml:space="preserve"> InpC!DAQ$20</f>
        <v>0</v>
      </c>
      <c r="DAR97" s="370">
        <f xml:space="preserve"> InpC!DAR$20</f>
        <v>0</v>
      </c>
      <c r="DAS97" s="370">
        <f xml:space="preserve"> InpC!DAS$20</f>
        <v>0</v>
      </c>
      <c r="DAT97" s="370">
        <f xml:space="preserve"> InpC!DAT$20</f>
        <v>0</v>
      </c>
      <c r="DAU97" s="370">
        <f xml:space="preserve"> InpC!DAU$20</f>
        <v>0</v>
      </c>
      <c r="DAV97" s="370">
        <f xml:space="preserve"> InpC!DAV$20</f>
        <v>0</v>
      </c>
      <c r="DAW97" s="370">
        <f xml:space="preserve"> InpC!DAW$20</f>
        <v>0</v>
      </c>
      <c r="DAX97" s="370">
        <f xml:space="preserve"> InpC!DAX$20</f>
        <v>0</v>
      </c>
      <c r="DAY97" s="370">
        <f xml:space="preserve"> InpC!DAY$20</f>
        <v>0</v>
      </c>
      <c r="DAZ97" s="370">
        <f xml:space="preserve"> InpC!DAZ$20</f>
        <v>0</v>
      </c>
      <c r="DBA97" s="370">
        <f xml:space="preserve"> InpC!DBA$20</f>
        <v>0</v>
      </c>
      <c r="DBB97" s="370">
        <f xml:space="preserve"> InpC!DBB$20</f>
        <v>0</v>
      </c>
      <c r="DBC97" s="370">
        <f xml:space="preserve"> InpC!DBC$20</f>
        <v>0</v>
      </c>
      <c r="DBD97" s="370">
        <f xml:space="preserve"> InpC!DBD$20</f>
        <v>0</v>
      </c>
      <c r="DBE97" s="370">
        <f xml:space="preserve"> InpC!DBE$20</f>
        <v>0</v>
      </c>
      <c r="DBF97" s="370">
        <f xml:space="preserve"> InpC!DBF$20</f>
        <v>0</v>
      </c>
      <c r="DBG97" s="370">
        <f xml:space="preserve"> InpC!DBG$20</f>
        <v>0</v>
      </c>
      <c r="DBH97" s="370">
        <f xml:space="preserve"> InpC!DBH$20</f>
        <v>0</v>
      </c>
      <c r="DBI97" s="370">
        <f xml:space="preserve"> InpC!DBI$20</f>
        <v>0</v>
      </c>
      <c r="DBJ97" s="370">
        <f xml:space="preserve"> InpC!DBJ$20</f>
        <v>0</v>
      </c>
      <c r="DBK97" s="370">
        <f xml:space="preserve"> InpC!DBK$20</f>
        <v>0</v>
      </c>
      <c r="DBL97" s="370">
        <f xml:space="preserve"> InpC!DBL$20</f>
        <v>0</v>
      </c>
      <c r="DBM97" s="370">
        <f xml:space="preserve"> InpC!DBM$20</f>
        <v>0</v>
      </c>
      <c r="DBN97" s="370">
        <f xml:space="preserve"> InpC!DBN$20</f>
        <v>0</v>
      </c>
      <c r="DBO97" s="370">
        <f xml:space="preserve"> InpC!DBO$20</f>
        <v>0</v>
      </c>
      <c r="DBP97" s="370">
        <f xml:space="preserve"> InpC!DBP$20</f>
        <v>0</v>
      </c>
      <c r="DBQ97" s="370">
        <f xml:space="preserve"> InpC!DBQ$20</f>
        <v>0</v>
      </c>
      <c r="DBR97" s="370">
        <f xml:space="preserve"> InpC!DBR$20</f>
        <v>0</v>
      </c>
      <c r="DBS97" s="370">
        <f xml:space="preserve"> InpC!DBS$20</f>
        <v>0</v>
      </c>
      <c r="DBT97" s="370">
        <f xml:space="preserve"> InpC!DBT$20</f>
        <v>0</v>
      </c>
      <c r="DBU97" s="370">
        <f xml:space="preserve"> InpC!DBU$20</f>
        <v>0</v>
      </c>
      <c r="DBV97" s="370">
        <f xml:space="preserve"> InpC!DBV$20</f>
        <v>0</v>
      </c>
      <c r="DBW97" s="370">
        <f xml:space="preserve"> InpC!DBW$20</f>
        <v>0</v>
      </c>
      <c r="DBX97" s="370">
        <f xml:space="preserve"> InpC!DBX$20</f>
        <v>0</v>
      </c>
      <c r="DBY97" s="370">
        <f xml:space="preserve"> InpC!DBY$20</f>
        <v>0</v>
      </c>
      <c r="DBZ97" s="370">
        <f xml:space="preserve"> InpC!DBZ$20</f>
        <v>0</v>
      </c>
      <c r="DCA97" s="370">
        <f xml:space="preserve"> InpC!DCA$20</f>
        <v>0</v>
      </c>
      <c r="DCB97" s="370">
        <f xml:space="preserve"> InpC!DCB$20</f>
        <v>0</v>
      </c>
      <c r="DCC97" s="370">
        <f xml:space="preserve"> InpC!DCC$20</f>
        <v>0</v>
      </c>
      <c r="DCD97" s="370">
        <f xml:space="preserve"> InpC!DCD$20</f>
        <v>0</v>
      </c>
      <c r="DCE97" s="370">
        <f xml:space="preserve"> InpC!DCE$20</f>
        <v>0</v>
      </c>
      <c r="DCF97" s="370">
        <f xml:space="preserve"> InpC!DCF$20</f>
        <v>0</v>
      </c>
      <c r="DCG97" s="370">
        <f xml:space="preserve"> InpC!DCG$20</f>
        <v>0</v>
      </c>
      <c r="DCH97" s="370">
        <f xml:space="preserve"> InpC!DCH$20</f>
        <v>0</v>
      </c>
      <c r="DCI97" s="370">
        <f xml:space="preserve"> InpC!DCI$20</f>
        <v>0</v>
      </c>
      <c r="DCJ97" s="370">
        <f xml:space="preserve"> InpC!DCJ$20</f>
        <v>0</v>
      </c>
      <c r="DCK97" s="370">
        <f xml:space="preserve"> InpC!DCK$20</f>
        <v>0</v>
      </c>
      <c r="DCL97" s="370">
        <f xml:space="preserve"> InpC!DCL$20</f>
        <v>0</v>
      </c>
      <c r="DCM97" s="370">
        <f xml:space="preserve"> InpC!DCM$20</f>
        <v>0</v>
      </c>
      <c r="DCN97" s="370">
        <f xml:space="preserve"> InpC!DCN$20</f>
        <v>0</v>
      </c>
      <c r="DCO97" s="370">
        <f xml:space="preserve"> InpC!DCO$20</f>
        <v>0</v>
      </c>
      <c r="DCP97" s="370">
        <f xml:space="preserve"> InpC!DCP$20</f>
        <v>0</v>
      </c>
      <c r="DCQ97" s="370">
        <f xml:space="preserve"> InpC!DCQ$20</f>
        <v>0</v>
      </c>
      <c r="DCR97" s="370">
        <f xml:space="preserve"> InpC!DCR$20</f>
        <v>0</v>
      </c>
      <c r="DCS97" s="370">
        <f xml:space="preserve"> InpC!DCS$20</f>
        <v>0</v>
      </c>
      <c r="DCT97" s="370">
        <f xml:space="preserve"> InpC!DCT$20</f>
        <v>0</v>
      </c>
      <c r="DCU97" s="370">
        <f xml:space="preserve"> InpC!DCU$20</f>
        <v>0</v>
      </c>
      <c r="DCV97" s="370">
        <f xml:space="preserve"> InpC!DCV$20</f>
        <v>0</v>
      </c>
      <c r="DCW97" s="370">
        <f xml:space="preserve"> InpC!DCW$20</f>
        <v>0</v>
      </c>
      <c r="DCX97" s="370">
        <f xml:space="preserve"> InpC!DCX$20</f>
        <v>0</v>
      </c>
      <c r="DCY97" s="370">
        <f xml:space="preserve"> InpC!DCY$20</f>
        <v>0</v>
      </c>
      <c r="DCZ97" s="370">
        <f xml:space="preserve"> InpC!DCZ$20</f>
        <v>0</v>
      </c>
      <c r="DDA97" s="370">
        <f xml:space="preserve"> InpC!DDA$20</f>
        <v>0</v>
      </c>
      <c r="DDB97" s="370">
        <f xml:space="preserve"> InpC!DDB$20</f>
        <v>0</v>
      </c>
      <c r="DDC97" s="370">
        <f xml:space="preserve"> InpC!DDC$20</f>
        <v>0</v>
      </c>
      <c r="DDD97" s="370">
        <f xml:space="preserve"> InpC!DDD$20</f>
        <v>0</v>
      </c>
      <c r="DDE97" s="370">
        <f xml:space="preserve"> InpC!DDE$20</f>
        <v>0</v>
      </c>
      <c r="DDF97" s="370">
        <f xml:space="preserve"> InpC!DDF$20</f>
        <v>0</v>
      </c>
      <c r="DDG97" s="370">
        <f xml:space="preserve"> InpC!DDG$20</f>
        <v>0</v>
      </c>
      <c r="DDH97" s="370">
        <f xml:space="preserve"> InpC!DDH$20</f>
        <v>0</v>
      </c>
      <c r="DDI97" s="370">
        <f xml:space="preserve"> InpC!DDI$20</f>
        <v>0</v>
      </c>
      <c r="DDJ97" s="370">
        <f xml:space="preserve"> InpC!DDJ$20</f>
        <v>0</v>
      </c>
      <c r="DDK97" s="370">
        <f xml:space="preserve"> InpC!DDK$20</f>
        <v>0</v>
      </c>
      <c r="DDL97" s="370">
        <f xml:space="preserve"> InpC!DDL$20</f>
        <v>0</v>
      </c>
      <c r="DDM97" s="370">
        <f xml:space="preserve"> InpC!DDM$20</f>
        <v>0</v>
      </c>
      <c r="DDN97" s="370">
        <f xml:space="preserve"> InpC!DDN$20</f>
        <v>0</v>
      </c>
      <c r="DDO97" s="370">
        <f xml:space="preserve"> InpC!DDO$20</f>
        <v>0</v>
      </c>
      <c r="DDP97" s="370">
        <f xml:space="preserve"> InpC!DDP$20</f>
        <v>0</v>
      </c>
      <c r="DDQ97" s="370">
        <f xml:space="preserve"> InpC!DDQ$20</f>
        <v>0</v>
      </c>
      <c r="DDR97" s="370">
        <f xml:space="preserve"> InpC!DDR$20</f>
        <v>0</v>
      </c>
      <c r="DDS97" s="370">
        <f xml:space="preserve"> InpC!DDS$20</f>
        <v>0</v>
      </c>
      <c r="DDT97" s="370">
        <f xml:space="preserve"> InpC!DDT$20</f>
        <v>0</v>
      </c>
      <c r="DDU97" s="370">
        <f xml:space="preserve"> InpC!DDU$20</f>
        <v>0</v>
      </c>
      <c r="DDV97" s="370">
        <f xml:space="preserve"> InpC!DDV$20</f>
        <v>0</v>
      </c>
      <c r="DDW97" s="370">
        <f xml:space="preserve"> InpC!DDW$20</f>
        <v>0</v>
      </c>
      <c r="DDX97" s="370">
        <f xml:space="preserve"> InpC!DDX$20</f>
        <v>0</v>
      </c>
      <c r="DDY97" s="370">
        <f xml:space="preserve"> InpC!DDY$20</f>
        <v>0</v>
      </c>
      <c r="DDZ97" s="370">
        <f xml:space="preserve"> InpC!DDZ$20</f>
        <v>0</v>
      </c>
      <c r="DEA97" s="370">
        <f xml:space="preserve"> InpC!DEA$20</f>
        <v>0</v>
      </c>
      <c r="DEB97" s="370">
        <f xml:space="preserve"> InpC!DEB$20</f>
        <v>0</v>
      </c>
      <c r="DEC97" s="370">
        <f xml:space="preserve"> InpC!DEC$20</f>
        <v>0</v>
      </c>
      <c r="DED97" s="370">
        <f xml:space="preserve"> InpC!DED$20</f>
        <v>0</v>
      </c>
      <c r="DEE97" s="370">
        <f xml:space="preserve"> InpC!DEE$20</f>
        <v>0</v>
      </c>
      <c r="DEF97" s="370">
        <f xml:space="preserve"> InpC!DEF$20</f>
        <v>0</v>
      </c>
      <c r="DEG97" s="370">
        <f xml:space="preserve"> InpC!DEG$20</f>
        <v>0</v>
      </c>
      <c r="DEH97" s="370">
        <f xml:space="preserve"> InpC!DEH$20</f>
        <v>0</v>
      </c>
      <c r="DEI97" s="370">
        <f xml:space="preserve"> InpC!DEI$20</f>
        <v>0</v>
      </c>
      <c r="DEJ97" s="370">
        <f xml:space="preserve"> InpC!DEJ$20</f>
        <v>0</v>
      </c>
      <c r="DEK97" s="370">
        <f xml:space="preserve"> InpC!DEK$20</f>
        <v>0</v>
      </c>
      <c r="DEL97" s="370">
        <f xml:space="preserve"> InpC!DEL$20</f>
        <v>0</v>
      </c>
      <c r="DEM97" s="370">
        <f xml:space="preserve"> InpC!DEM$20</f>
        <v>0</v>
      </c>
      <c r="DEN97" s="370">
        <f xml:space="preserve"> InpC!DEN$20</f>
        <v>0</v>
      </c>
      <c r="DEO97" s="370">
        <f xml:space="preserve"> InpC!DEO$20</f>
        <v>0</v>
      </c>
      <c r="DEP97" s="370">
        <f xml:space="preserve"> InpC!DEP$20</f>
        <v>0</v>
      </c>
      <c r="DEQ97" s="370">
        <f xml:space="preserve"> InpC!DEQ$20</f>
        <v>0</v>
      </c>
      <c r="DER97" s="370">
        <f xml:space="preserve"> InpC!DER$20</f>
        <v>0</v>
      </c>
      <c r="DES97" s="370">
        <f xml:space="preserve"> InpC!DES$20</f>
        <v>0</v>
      </c>
      <c r="DET97" s="370">
        <f xml:space="preserve"> InpC!DET$20</f>
        <v>0</v>
      </c>
      <c r="DEU97" s="370">
        <f xml:space="preserve"> InpC!DEU$20</f>
        <v>0</v>
      </c>
      <c r="DEV97" s="370">
        <f xml:space="preserve"> InpC!DEV$20</f>
        <v>0</v>
      </c>
      <c r="DEW97" s="370">
        <f xml:space="preserve"> InpC!DEW$20</f>
        <v>0</v>
      </c>
      <c r="DEX97" s="370">
        <f xml:space="preserve"> InpC!DEX$20</f>
        <v>0</v>
      </c>
      <c r="DEY97" s="370">
        <f xml:space="preserve"> InpC!DEY$20</f>
        <v>0</v>
      </c>
      <c r="DEZ97" s="370">
        <f xml:space="preserve"> InpC!DEZ$20</f>
        <v>0</v>
      </c>
      <c r="DFA97" s="370">
        <f xml:space="preserve"> InpC!DFA$20</f>
        <v>0</v>
      </c>
      <c r="DFB97" s="370">
        <f xml:space="preserve"> InpC!DFB$20</f>
        <v>0</v>
      </c>
      <c r="DFC97" s="370">
        <f xml:space="preserve"> InpC!DFC$20</f>
        <v>0</v>
      </c>
      <c r="DFD97" s="370">
        <f xml:space="preserve"> InpC!DFD$20</f>
        <v>0</v>
      </c>
      <c r="DFE97" s="370">
        <f xml:space="preserve"> InpC!DFE$20</f>
        <v>0</v>
      </c>
      <c r="DFF97" s="370">
        <f xml:space="preserve"> InpC!DFF$20</f>
        <v>0</v>
      </c>
      <c r="DFG97" s="370">
        <f xml:space="preserve"> InpC!DFG$20</f>
        <v>0</v>
      </c>
      <c r="DFH97" s="370">
        <f xml:space="preserve"> InpC!DFH$20</f>
        <v>0</v>
      </c>
      <c r="DFI97" s="370">
        <f xml:space="preserve"> InpC!DFI$20</f>
        <v>0</v>
      </c>
      <c r="DFJ97" s="370">
        <f xml:space="preserve"> InpC!DFJ$20</f>
        <v>0</v>
      </c>
      <c r="DFK97" s="370">
        <f xml:space="preserve"> InpC!DFK$20</f>
        <v>0</v>
      </c>
      <c r="DFL97" s="370">
        <f xml:space="preserve"> InpC!DFL$20</f>
        <v>0</v>
      </c>
      <c r="DFM97" s="370">
        <f xml:space="preserve"> InpC!DFM$20</f>
        <v>0</v>
      </c>
      <c r="DFN97" s="370">
        <f xml:space="preserve"> InpC!DFN$20</f>
        <v>0</v>
      </c>
      <c r="DFO97" s="370">
        <f xml:space="preserve"> InpC!DFO$20</f>
        <v>0</v>
      </c>
      <c r="DFP97" s="370">
        <f xml:space="preserve"> InpC!DFP$20</f>
        <v>0</v>
      </c>
      <c r="DFQ97" s="370">
        <f xml:space="preserve"> InpC!DFQ$20</f>
        <v>0</v>
      </c>
      <c r="DFR97" s="370">
        <f xml:space="preserve"> InpC!DFR$20</f>
        <v>0</v>
      </c>
      <c r="DFS97" s="370">
        <f xml:space="preserve"> InpC!DFS$20</f>
        <v>0</v>
      </c>
      <c r="DFT97" s="370">
        <f xml:space="preserve"> InpC!DFT$20</f>
        <v>0</v>
      </c>
      <c r="DFU97" s="370">
        <f xml:space="preserve"> InpC!DFU$20</f>
        <v>0</v>
      </c>
      <c r="DFV97" s="370">
        <f xml:space="preserve"> InpC!DFV$20</f>
        <v>0</v>
      </c>
      <c r="DFW97" s="370">
        <f xml:space="preserve"> InpC!DFW$20</f>
        <v>0</v>
      </c>
      <c r="DFX97" s="370">
        <f xml:space="preserve"> InpC!DFX$20</f>
        <v>0</v>
      </c>
      <c r="DFY97" s="370">
        <f xml:space="preserve"> InpC!DFY$20</f>
        <v>0</v>
      </c>
      <c r="DFZ97" s="370">
        <f xml:space="preserve"> InpC!DFZ$20</f>
        <v>0</v>
      </c>
      <c r="DGA97" s="370">
        <f xml:space="preserve"> InpC!DGA$20</f>
        <v>0</v>
      </c>
      <c r="DGB97" s="370">
        <f xml:space="preserve"> InpC!DGB$20</f>
        <v>0</v>
      </c>
      <c r="DGC97" s="370">
        <f xml:space="preserve"> InpC!DGC$20</f>
        <v>0</v>
      </c>
      <c r="DGD97" s="370">
        <f xml:space="preserve"> InpC!DGD$20</f>
        <v>0</v>
      </c>
      <c r="DGE97" s="370">
        <f xml:space="preserve"> InpC!DGE$20</f>
        <v>0</v>
      </c>
      <c r="DGF97" s="370">
        <f xml:space="preserve"> InpC!DGF$20</f>
        <v>0</v>
      </c>
      <c r="DGG97" s="370">
        <f xml:space="preserve"> InpC!DGG$20</f>
        <v>0</v>
      </c>
      <c r="DGH97" s="370">
        <f xml:space="preserve"> InpC!DGH$20</f>
        <v>0</v>
      </c>
      <c r="DGI97" s="370">
        <f xml:space="preserve"> InpC!DGI$20</f>
        <v>0</v>
      </c>
      <c r="DGJ97" s="370">
        <f xml:space="preserve"> InpC!DGJ$20</f>
        <v>0</v>
      </c>
      <c r="DGK97" s="370">
        <f xml:space="preserve"> InpC!DGK$20</f>
        <v>0</v>
      </c>
      <c r="DGL97" s="370">
        <f xml:space="preserve"> InpC!DGL$20</f>
        <v>0</v>
      </c>
      <c r="DGM97" s="370">
        <f xml:space="preserve"> InpC!DGM$20</f>
        <v>0</v>
      </c>
      <c r="DGN97" s="370">
        <f xml:space="preserve"> InpC!DGN$20</f>
        <v>0</v>
      </c>
      <c r="DGO97" s="370">
        <f xml:space="preserve"> InpC!DGO$20</f>
        <v>0</v>
      </c>
      <c r="DGP97" s="370">
        <f xml:space="preserve"> InpC!DGP$20</f>
        <v>0</v>
      </c>
      <c r="DGQ97" s="370">
        <f xml:space="preserve"> InpC!DGQ$20</f>
        <v>0</v>
      </c>
      <c r="DGR97" s="370">
        <f xml:space="preserve"> InpC!DGR$20</f>
        <v>0</v>
      </c>
      <c r="DGS97" s="370">
        <f xml:space="preserve"> InpC!DGS$20</f>
        <v>0</v>
      </c>
      <c r="DGT97" s="370">
        <f xml:space="preserve"> InpC!DGT$20</f>
        <v>0</v>
      </c>
      <c r="DGU97" s="370">
        <f xml:space="preserve"> InpC!DGU$20</f>
        <v>0</v>
      </c>
      <c r="DGV97" s="370">
        <f xml:space="preserve"> InpC!DGV$20</f>
        <v>0</v>
      </c>
      <c r="DGW97" s="370">
        <f xml:space="preserve"> InpC!DGW$20</f>
        <v>0</v>
      </c>
      <c r="DGX97" s="370">
        <f xml:space="preserve"> InpC!DGX$20</f>
        <v>0</v>
      </c>
      <c r="DGY97" s="370">
        <f xml:space="preserve"> InpC!DGY$20</f>
        <v>0</v>
      </c>
      <c r="DGZ97" s="370">
        <f xml:space="preserve"> InpC!DGZ$20</f>
        <v>0</v>
      </c>
      <c r="DHA97" s="370">
        <f xml:space="preserve"> InpC!DHA$20</f>
        <v>0</v>
      </c>
      <c r="DHB97" s="370">
        <f xml:space="preserve"> InpC!DHB$20</f>
        <v>0</v>
      </c>
      <c r="DHC97" s="370">
        <f xml:space="preserve"> InpC!DHC$20</f>
        <v>0</v>
      </c>
      <c r="DHD97" s="370">
        <f xml:space="preserve"> InpC!DHD$20</f>
        <v>0</v>
      </c>
      <c r="DHE97" s="370">
        <f xml:space="preserve"> InpC!DHE$20</f>
        <v>0</v>
      </c>
      <c r="DHF97" s="370">
        <f xml:space="preserve"> InpC!DHF$20</f>
        <v>0</v>
      </c>
      <c r="DHG97" s="370">
        <f xml:space="preserve"> InpC!DHG$20</f>
        <v>0</v>
      </c>
      <c r="DHH97" s="370">
        <f xml:space="preserve"> InpC!DHH$20</f>
        <v>0</v>
      </c>
      <c r="DHI97" s="370">
        <f xml:space="preserve"> InpC!DHI$20</f>
        <v>0</v>
      </c>
      <c r="DHJ97" s="370">
        <f xml:space="preserve"> InpC!DHJ$20</f>
        <v>0</v>
      </c>
      <c r="DHK97" s="370">
        <f xml:space="preserve"> InpC!DHK$20</f>
        <v>0</v>
      </c>
      <c r="DHL97" s="370">
        <f xml:space="preserve"> InpC!DHL$20</f>
        <v>0</v>
      </c>
      <c r="DHM97" s="370">
        <f xml:space="preserve"> InpC!DHM$20</f>
        <v>0</v>
      </c>
      <c r="DHN97" s="370">
        <f xml:space="preserve"> InpC!DHN$20</f>
        <v>0</v>
      </c>
      <c r="DHO97" s="370">
        <f xml:space="preserve"> InpC!DHO$20</f>
        <v>0</v>
      </c>
      <c r="DHP97" s="370">
        <f xml:space="preserve"> InpC!DHP$20</f>
        <v>0</v>
      </c>
      <c r="DHQ97" s="370">
        <f xml:space="preserve"> InpC!DHQ$20</f>
        <v>0</v>
      </c>
      <c r="DHR97" s="370">
        <f xml:space="preserve"> InpC!DHR$20</f>
        <v>0</v>
      </c>
      <c r="DHS97" s="370">
        <f xml:space="preserve"> InpC!DHS$20</f>
        <v>0</v>
      </c>
      <c r="DHT97" s="370">
        <f xml:space="preserve"> InpC!DHT$20</f>
        <v>0</v>
      </c>
      <c r="DHU97" s="370">
        <f xml:space="preserve"> InpC!DHU$20</f>
        <v>0</v>
      </c>
      <c r="DHV97" s="370">
        <f xml:space="preserve"> InpC!DHV$20</f>
        <v>0</v>
      </c>
      <c r="DHW97" s="370">
        <f xml:space="preserve"> InpC!DHW$20</f>
        <v>0</v>
      </c>
      <c r="DHX97" s="370">
        <f xml:space="preserve"> InpC!DHX$20</f>
        <v>0</v>
      </c>
      <c r="DHY97" s="370">
        <f xml:space="preserve"> InpC!DHY$20</f>
        <v>0</v>
      </c>
      <c r="DHZ97" s="370">
        <f xml:space="preserve"> InpC!DHZ$20</f>
        <v>0</v>
      </c>
      <c r="DIA97" s="370">
        <f xml:space="preserve"> InpC!DIA$20</f>
        <v>0</v>
      </c>
      <c r="DIB97" s="370">
        <f xml:space="preserve"> InpC!DIB$20</f>
        <v>0</v>
      </c>
      <c r="DIC97" s="370">
        <f xml:space="preserve"> InpC!DIC$20</f>
        <v>0</v>
      </c>
      <c r="DID97" s="370">
        <f xml:space="preserve"> InpC!DID$20</f>
        <v>0</v>
      </c>
      <c r="DIE97" s="370">
        <f xml:space="preserve"> InpC!DIE$20</f>
        <v>0</v>
      </c>
      <c r="DIF97" s="370">
        <f xml:space="preserve"> InpC!DIF$20</f>
        <v>0</v>
      </c>
      <c r="DIG97" s="370">
        <f xml:space="preserve"> InpC!DIG$20</f>
        <v>0</v>
      </c>
      <c r="DIH97" s="370">
        <f xml:space="preserve"> InpC!DIH$20</f>
        <v>0</v>
      </c>
      <c r="DII97" s="370">
        <f xml:space="preserve"> InpC!DII$20</f>
        <v>0</v>
      </c>
      <c r="DIJ97" s="370">
        <f xml:space="preserve"> InpC!DIJ$20</f>
        <v>0</v>
      </c>
      <c r="DIK97" s="370">
        <f xml:space="preserve"> InpC!DIK$20</f>
        <v>0</v>
      </c>
      <c r="DIL97" s="370">
        <f xml:space="preserve"> InpC!DIL$20</f>
        <v>0</v>
      </c>
      <c r="DIM97" s="370">
        <f xml:space="preserve"> InpC!DIM$20</f>
        <v>0</v>
      </c>
      <c r="DIN97" s="370">
        <f xml:space="preserve"> InpC!DIN$20</f>
        <v>0</v>
      </c>
      <c r="DIO97" s="370">
        <f xml:space="preserve"> InpC!DIO$20</f>
        <v>0</v>
      </c>
      <c r="DIP97" s="370">
        <f xml:space="preserve"> InpC!DIP$20</f>
        <v>0</v>
      </c>
      <c r="DIQ97" s="370">
        <f xml:space="preserve"> InpC!DIQ$20</f>
        <v>0</v>
      </c>
      <c r="DIR97" s="370">
        <f xml:space="preserve"> InpC!DIR$20</f>
        <v>0</v>
      </c>
      <c r="DIS97" s="370">
        <f xml:space="preserve"> InpC!DIS$20</f>
        <v>0</v>
      </c>
      <c r="DIT97" s="370">
        <f xml:space="preserve"> InpC!DIT$20</f>
        <v>0</v>
      </c>
      <c r="DIU97" s="370">
        <f xml:space="preserve"> InpC!DIU$20</f>
        <v>0</v>
      </c>
      <c r="DIV97" s="370">
        <f xml:space="preserve"> InpC!DIV$20</f>
        <v>0</v>
      </c>
      <c r="DIW97" s="370">
        <f xml:space="preserve"> InpC!DIW$20</f>
        <v>0</v>
      </c>
      <c r="DIX97" s="370">
        <f xml:space="preserve"> InpC!DIX$20</f>
        <v>0</v>
      </c>
      <c r="DIY97" s="370">
        <f xml:space="preserve"> InpC!DIY$20</f>
        <v>0</v>
      </c>
      <c r="DIZ97" s="370">
        <f xml:space="preserve"> InpC!DIZ$20</f>
        <v>0</v>
      </c>
      <c r="DJA97" s="370">
        <f xml:space="preserve"> InpC!DJA$20</f>
        <v>0</v>
      </c>
      <c r="DJB97" s="370">
        <f xml:space="preserve"> InpC!DJB$20</f>
        <v>0</v>
      </c>
      <c r="DJC97" s="370">
        <f xml:space="preserve"> InpC!DJC$20</f>
        <v>0</v>
      </c>
      <c r="DJD97" s="370">
        <f xml:space="preserve"> InpC!DJD$20</f>
        <v>0</v>
      </c>
      <c r="DJE97" s="370">
        <f xml:space="preserve"> InpC!DJE$20</f>
        <v>0</v>
      </c>
      <c r="DJF97" s="370">
        <f xml:space="preserve"> InpC!DJF$20</f>
        <v>0</v>
      </c>
      <c r="DJG97" s="370">
        <f xml:space="preserve"> InpC!DJG$20</f>
        <v>0</v>
      </c>
      <c r="DJH97" s="370">
        <f xml:space="preserve"> InpC!DJH$20</f>
        <v>0</v>
      </c>
      <c r="DJI97" s="370">
        <f xml:space="preserve"> InpC!DJI$20</f>
        <v>0</v>
      </c>
      <c r="DJJ97" s="370">
        <f xml:space="preserve"> InpC!DJJ$20</f>
        <v>0</v>
      </c>
      <c r="DJK97" s="370">
        <f xml:space="preserve"> InpC!DJK$20</f>
        <v>0</v>
      </c>
      <c r="DJL97" s="370">
        <f xml:space="preserve"> InpC!DJL$20</f>
        <v>0</v>
      </c>
      <c r="DJM97" s="370">
        <f xml:space="preserve"> InpC!DJM$20</f>
        <v>0</v>
      </c>
      <c r="DJN97" s="370">
        <f xml:space="preserve"> InpC!DJN$20</f>
        <v>0</v>
      </c>
      <c r="DJO97" s="370">
        <f xml:space="preserve"> InpC!DJO$20</f>
        <v>0</v>
      </c>
      <c r="DJP97" s="370">
        <f xml:space="preserve"> InpC!DJP$20</f>
        <v>0</v>
      </c>
      <c r="DJQ97" s="370">
        <f xml:space="preserve"> InpC!DJQ$20</f>
        <v>0</v>
      </c>
      <c r="DJR97" s="370">
        <f xml:space="preserve"> InpC!DJR$20</f>
        <v>0</v>
      </c>
      <c r="DJS97" s="370">
        <f xml:space="preserve"> InpC!DJS$20</f>
        <v>0</v>
      </c>
      <c r="DJT97" s="370">
        <f xml:space="preserve"> InpC!DJT$20</f>
        <v>0</v>
      </c>
      <c r="DJU97" s="370">
        <f xml:space="preserve"> InpC!DJU$20</f>
        <v>0</v>
      </c>
      <c r="DJV97" s="370">
        <f xml:space="preserve"> InpC!DJV$20</f>
        <v>0</v>
      </c>
      <c r="DJW97" s="370">
        <f xml:space="preserve"> InpC!DJW$20</f>
        <v>0</v>
      </c>
      <c r="DJX97" s="370">
        <f xml:space="preserve"> InpC!DJX$20</f>
        <v>0</v>
      </c>
      <c r="DJY97" s="370">
        <f xml:space="preserve"> InpC!DJY$20</f>
        <v>0</v>
      </c>
      <c r="DJZ97" s="370">
        <f xml:space="preserve"> InpC!DJZ$20</f>
        <v>0</v>
      </c>
      <c r="DKA97" s="370">
        <f xml:space="preserve"> InpC!DKA$20</f>
        <v>0</v>
      </c>
      <c r="DKB97" s="370">
        <f xml:space="preserve"> InpC!DKB$20</f>
        <v>0</v>
      </c>
      <c r="DKC97" s="370">
        <f xml:space="preserve"> InpC!DKC$20</f>
        <v>0</v>
      </c>
      <c r="DKD97" s="370">
        <f xml:space="preserve"> InpC!DKD$20</f>
        <v>0</v>
      </c>
      <c r="DKE97" s="370">
        <f xml:space="preserve"> InpC!DKE$20</f>
        <v>0</v>
      </c>
      <c r="DKF97" s="370">
        <f xml:space="preserve"> InpC!DKF$20</f>
        <v>0</v>
      </c>
      <c r="DKG97" s="370">
        <f xml:space="preserve"> InpC!DKG$20</f>
        <v>0</v>
      </c>
      <c r="DKH97" s="370">
        <f xml:space="preserve"> InpC!DKH$20</f>
        <v>0</v>
      </c>
      <c r="DKI97" s="370">
        <f xml:space="preserve"> InpC!DKI$20</f>
        <v>0</v>
      </c>
      <c r="DKJ97" s="370">
        <f xml:space="preserve"> InpC!DKJ$20</f>
        <v>0</v>
      </c>
      <c r="DKK97" s="370">
        <f xml:space="preserve"> InpC!DKK$20</f>
        <v>0</v>
      </c>
      <c r="DKL97" s="370">
        <f xml:space="preserve"> InpC!DKL$20</f>
        <v>0</v>
      </c>
      <c r="DKM97" s="370">
        <f xml:space="preserve"> InpC!DKM$20</f>
        <v>0</v>
      </c>
      <c r="DKN97" s="370">
        <f xml:space="preserve"> InpC!DKN$20</f>
        <v>0</v>
      </c>
      <c r="DKO97" s="370">
        <f xml:space="preserve"> InpC!DKO$20</f>
        <v>0</v>
      </c>
      <c r="DKP97" s="370">
        <f xml:space="preserve"> InpC!DKP$20</f>
        <v>0</v>
      </c>
      <c r="DKQ97" s="370">
        <f xml:space="preserve"> InpC!DKQ$20</f>
        <v>0</v>
      </c>
      <c r="DKR97" s="370">
        <f xml:space="preserve"> InpC!DKR$20</f>
        <v>0</v>
      </c>
      <c r="DKS97" s="370">
        <f xml:space="preserve"> InpC!DKS$20</f>
        <v>0</v>
      </c>
      <c r="DKT97" s="370">
        <f xml:space="preserve"> InpC!DKT$20</f>
        <v>0</v>
      </c>
      <c r="DKU97" s="370">
        <f xml:space="preserve"> InpC!DKU$20</f>
        <v>0</v>
      </c>
      <c r="DKV97" s="370">
        <f xml:space="preserve"> InpC!DKV$20</f>
        <v>0</v>
      </c>
      <c r="DKW97" s="370">
        <f xml:space="preserve"> InpC!DKW$20</f>
        <v>0</v>
      </c>
      <c r="DKX97" s="370">
        <f xml:space="preserve"> InpC!DKX$20</f>
        <v>0</v>
      </c>
      <c r="DKY97" s="370">
        <f xml:space="preserve"> InpC!DKY$20</f>
        <v>0</v>
      </c>
      <c r="DKZ97" s="370">
        <f xml:space="preserve"> InpC!DKZ$20</f>
        <v>0</v>
      </c>
      <c r="DLA97" s="370">
        <f xml:space="preserve"> InpC!DLA$20</f>
        <v>0</v>
      </c>
      <c r="DLB97" s="370">
        <f xml:space="preserve"> InpC!DLB$20</f>
        <v>0</v>
      </c>
      <c r="DLC97" s="370">
        <f xml:space="preserve"> InpC!DLC$20</f>
        <v>0</v>
      </c>
      <c r="DLD97" s="370">
        <f xml:space="preserve"> InpC!DLD$20</f>
        <v>0</v>
      </c>
      <c r="DLE97" s="370">
        <f xml:space="preserve"> InpC!DLE$20</f>
        <v>0</v>
      </c>
      <c r="DLF97" s="370">
        <f xml:space="preserve"> InpC!DLF$20</f>
        <v>0</v>
      </c>
      <c r="DLG97" s="370">
        <f xml:space="preserve"> InpC!DLG$20</f>
        <v>0</v>
      </c>
      <c r="DLH97" s="370">
        <f xml:space="preserve"> InpC!DLH$20</f>
        <v>0</v>
      </c>
      <c r="DLI97" s="370">
        <f xml:space="preserve"> InpC!DLI$20</f>
        <v>0</v>
      </c>
      <c r="DLJ97" s="370">
        <f xml:space="preserve"> InpC!DLJ$20</f>
        <v>0</v>
      </c>
      <c r="DLK97" s="370">
        <f xml:space="preserve"> InpC!DLK$20</f>
        <v>0</v>
      </c>
      <c r="DLL97" s="370">
        <f xml:space="preserve"> InpC!DLL$20</f>
        <v>0</v>
      </c>
      <c r="DLM97" s="370">
        <f xml:space="preserve"> InpC!DLM$20</f>
        <v>0</v>
      </c>
      <c r="DLN97" s="370">
        <f xml:space="preserve"> InpC!DLN$20</f>
        <v>0</v>
      </c>
      <c r="DLO97" s="370">
        <f xml:space="preserve"> InpC!DLO$20</f>
        <v>0</v>
      </c>
      <c r="DLP97" s="370">
        <f xml:space="preserve"> InpC!DLP$20</f>
        <v>0</v>
      </c>
      <c r="DLQ97" s="370">
        <f xml:space="preserve"> InpC!DLQ$20</f>
        <v>0</v>
      </c>
      <c r="DLR97" s="370">
        <f xml:space="preserve"> InpC!DLR$20</f>
        <v>0</v>
      </c>
      <c r="DLS97" s="370">
        <f xml:space="preserve"> InpC!DLS$20</f>
        <v>0</v>
      </c>
      <c r="DLT97" s="370">
        <f xml:space="preserve"> InpC!DLT$20</f>
        <v>0</v>
      </c>
      <c r="DLU97" s="370">
        <f xml:space="preserve"> InpC!DLU$20</f>
        <v>0</v>
      </c>
      <c r="DLV97" s="370">
        <f xml:space="preserve"> InpC!DLV$20</f>
        <v>0</v>
      </c>
      <c r="DLW97" s="370">
        <f xml:space="preserve"> InpC!DLW$20</f>
        <v>0</v>
      </c>
      <c r="DLX97" s="370">
        <f xml:space="preserve"> InpC!DLX$20</f>
        <v>0</v>
      </c>
      <c r="DLY97" s="370">
        <f xml:space="preserve"> InpC!DLY$20</f>
        <v>0</v>
      </c>
      <c r="DLZ97" s="370">
        <f xml:space="preserve"> InpC!DLZ$20</f>
        <v>0</v>
      </c>
      <c r="DMA97" s="370">
        <f xml:space="preserve"> InpC!DMA$20</f>
        <v>0</v>
      </c>
      <c r="DMB97" s="370">
        <f xml:space="preserve"> InpC!DMB$20</f>
        <v>0</v>
      </c>
      <c r="DMC97" s="370">
        <f xml:space="preserve"> InpC!DMC$20</f>
        <v>0</v>
      </c>
      <c r="DMD97" s="370">
        <f xml:space="preserve"> InpC!DMD$20</f>
        <v>0</v>
      </c>
      <c r="DME97" s="370">
        <f xml:space="preserve"> InpC!DME$20</f>
        <v>0</v>
      </c>
      <c r="DMF97" s="370">
        <f xml:space="preserve"> InpC!DMF$20</f>
        <v>0</v>
      </c>
      <c r="DMG97" s="370">
        <f xml:space="preserve"> InpC!DMG$20</f>
        <v>0</v>
      </c>
      <c r="DMH97" s="370">
        <f xml:space="preserve"> InpC!DMH$20</f>
        <v>0</v>
      </c>
      <c r="DMI97" s="370">
        <f xml:space="preserve"> InpC!DMI$20</f>
        <v>0</v>
      </c>
      <c r="DMJ97" s="370">
        <f xml:space="preserve"> InpC!DMJ$20</f>
        <v>0</v>
      </c>
      <c r="DMK97" s="370">
        <f xml:space="preserve"> InpC!DMK$20</f>
        <v>0</v>
      </c>
      <c r="DML97" s="370">
        <f xml:space="preserve"> InpC!DML$20</f>
        <v>0</v>
      </c>
      <c r="DMM97" s="370">
        <f xml:space="preserve"> InpC!DMM$20</f>
        <v>0</v>
      </c>
      <c r="DMN97" s="370">
        <f xml:space="preserve"> InpC!DMN$20</f>
        <v>0</v>
      </c>
      <c r="DMO97" s="370">
        <f xml:space="preserve"> InpC!DMO$20</f>
        <v>0</v>
      </c>
      <c r="DMP97" s="370">
        <f xml:space="preserve"> InpC!DMP$20</f>
        <v>0</v>
      </c>
      <c r="DMQ97" s="370">
        <f xml:space="preserve"> InpC!DMQ$20</f>
        <v>0</v>
      </c>
      <c r="DMR97" s="370">
        <f xml:space="preserve"> InpC!DMR$20</f>
        <v>0</v>
      </c>
      <c r="DMS97" s="370">
        <f xml:space="preserve"> InpC!DMS$20</f>
        <v>0</v>
      </c>
      <c r="DMT97" s="370">
        <f xml:space="preserve"> InpC!DMT$20</f>
        <v>0</v>
      </c>
      <c r="DMU97" s="370">
        <f xml:space="preserve"> InpC!DMU$20</f>
        <v>0</v>
      </c>
      <c r="DMV97" s="370">
        <f xml:space="preserve"> InpC!DMV$20</f>
        <v>0</v>
      </c>
      <c r="DMW97" s="370">
        <f xml:space="preserve"> InpC!DMW$20</f>
        <v>0</v>
      </c>
      <c r="DMX97" s="370">
        <f xml:space="preserve"> InpC!DMX$20</f>
        <v>0</v>
      </c>
      <c r="DMY97" s="370">
        <f xml:space="preserve"> InpC!DMY$20</f>
        <v>0</v>
      </c>
      <c r="DMZ97" s="370">
        <f xml:space="preserve"> InpC!DMZ$20</f>
        <v>0</v>
      </c>
      <c r="DNA97" s="370">
        <f xml:space="preserve"> InpC!DNA$20</f>
        <v>0</v>
      </c>
      <c r="DNB97" s="370">
        <f xml:space="preserve"> InpC!DNB$20</f>
        <v>0</v>
      </c>
      <c r="DNC97" s="370">
        <f xml:space="preserve"> InpC!DNC$20</f>
        <v>0</v>
      </c>
      <c r="DND97" s="370">
        <f xml:space="preserve"> InpC!DND$20</f>
        <v>0</v>
      </c>
      <c r="DNE97" s="370">
        <f xml:space="preserve"> InpC!DNE$20</f>
        <v>0</v>
      </c>
      <c r="DNF97" s="370">
        <f xml:space="preserve"> InpC!DNF$20</f>
        <v>0</v>
      </c>
      <c r="DNG97" s="370">
        <f xml:space="preserve"> InpC!DNG$20</f>
        <v>0</v>
      </c>
      <c r="DNH97" s="370">
        <f xml:space="preserve"> InpC!DNH$20</f>
        <v>0</v>
      </c>
      <c r="DNI97" s="370">
        <f xml:space="preserve"> InpC!DNI$20</f>
        <v>0</v>
      </c>
      <c r="DNJ97" s="370">
        <f xml:space="preserve"> InpC!DNJ$20</f>
        <v>0</v>
      </c>
      <c r="DNK97" s="370">
        <f xml:space="preserve"> InpC!DNK$20</f>
        <v>0</v>
      </c>
      <c r="DNL97" s="370">
        <f xml:space="preserve"> InpC!DNL$20</f>
        <v>0</v>
      </c>
      <c r="DNM97" s="370">
        <f xml:space="preserve"> InpC!DNM$20</f>
        <v>0</v>
      </c>
      <c r="DNN97" s="370">
        <f xml:space="preserve"> InpC!DNN$20</f>
        <v>0</v>
      </c>
      <c r="DNO97" s="370">
        <f xml:space="preserve"> InpC!DNO$20</f>
        <v>0</v>
      </c>
      <c r="DNP97" s="370">
        <f xml:space="preserve"> InpC!DNP$20</f>
        <v>0</v>
      </c>
      <c r="DNQ97" s="370">
        <f xml:space="preserve"> InpC!DNQ$20</f>
        <v>0</v>
      </c>
      <c r="DNR97" s="370">
        <f xml:space="preserve"> InpC!DNR$20</f>
        <v>0</v>
      </c>
      <c r="DNS97" s="370">
        <f xml:space="preserve"> InpC!DNS$20</f>
        <v>0</v>
      </c>
      <c r="DNT97" s="370">
        <f xml:space="preserve"> InpC!DNT$20</f>
        <v>0</v>
      </c>
      <c r="DNU97" s="370">
        <f xml:space="preserve"> InpC!DNU$20</f>
        <v>0</v>
      </c>
      <c r="DNV97" s="370">
        <f xml:space="preserve"> InpC!DNV$20</f>
        <v>0</v>
      </c>
      <c r="DNW97" s="370">
        <f xml:space="preserve"> InpC!DNW$20</f>
        <v>0</v>
      </c>
      <c r="DNX97" s="370">
        <f xml:space="preserve"> InpC!DNX$20</f>
        <v>0</v>
      </c>
      <c r="DNY97" s="370">
        <f xml:space="preserve"> InpC!DNY$20</f>
        <v>0</v>
      </c>
      <c r="DNZ97" s="370">
        <f xml:space="preserve"> InpC!DNZ$20</f>
        <v>0</v>
      </c>
      <c r="DOA97" s="370">
        <f xml:space="preserve"> InpC!DOA$20</f>
        <v>0</v>
      </c>
      <c r="DOB97" s="370">
        <f xml:space="preserve"> InpC!DOB$20</f>
        <v>0</v>
      </c>
      <c r="DOC97" s="370">
        <f xml:space="preserve"> InpC!DOC$20</f>
        <v>0</v>
      </c>
      <c r="DOD97" s="370">
        <f xml:space="preserve"> InpC!DOD$20</f>
        <v>0</v>
      </c>
      <c r="DOE97" s="370">
        <f xml:space="preserve"> InpC!DOE$20</f>
        <v>0</v>
      </c>
      <c r="DOF97" s="370">
        <f xml:space="preserve"> InpC!DOF$20</f>
        <v>0</v>
      </c>
      <c r="DOG97" s="370">
        <f xml:space="preserve"> InpC!DOG$20</f>
        <v>0</v>
      </c>
      <c r="DOH97" s="370">
        <f xml:space="preserve"> InpC!DOH$20</f>
        <v>0</v>
      </c>
      <c r="DOI97" s="370">
        <f xml:space="preserve"> InpC!DOI$20</f>
        <v>0</v>
      </c>
      <c r="DOJ97" s="370">
        <f xml:space="preserve"> InpC!DOJ$20</f>
        <v>0</v>
      </c>
      <c r="DOK97" s="370">
        <f xml:space="preserve"> InpC!DOK$20</f>
        <v>0</v>
      </c>
      <c r="DOL97" s="370">
        <f xml:space="preserve"> InpC!DOL$20</f>
        <v>0</v>
      </c>
      <c r="DOM97" s="370">
        <f xml:space="preserve"> InpC!DOM$20</f>
        <v>0</v>
      </c>
      <c r="DON97" s="370">
        <f xml:space="preserve"> InpC!DON$20</f>
        <v>0</v>
      </c>
      <c r="DOO97" s="370">
        <f xml:space="preserve"> InpC!DOO$20</f>
        <v>0</v>
      </c>
      <c r="DOP97" s="370">
        <f xml:space="preserve"> InpC!DOP$20</f>
        <v>0</v>
      </c>
      <c r="DOQ97" s="370">
        <f xml:space="preserve"> InpC!DOQ$20</f>
        <v>0</v>
      </c>
      <c r="DOR97" s="370">
        <f xml:space="preserve"> InpC!DOR$20</f>
        <v>0</v>
      </c>
      <c r="DOS97" s="370">
        <f xml:space="preserve"> InpC!DOS$20</f>
        <v>0</v>
      </c>
      <c r="DOT97" s="370">
        <f xml:space="preserve"> InpC!DOT$20</f>
        <v>0</v>
      </c>
      <c r="DOU97" s="370">
        <f xml:space="preserve"> InpC!DOU$20</f>
        <v>0</v>
      </c>
      <c r="DOV97" s="370">
        <f xml:space="preserve"> InpC!DOV$20</f>
        <v>0</v>
      </c>
      <c r="DOW97" s="370">
        <f xml:space="preserve"> InpC!DOW$20</f>
        <v>0</v>
      </c>
      <c r="DOX97" s="370">
        <f xml:space="preserve"> InpC!DOX$20</f>
        <v>0</v>
      </c>
      <c r="DOY97" s="370">
        <f xml:space="preserve"> InpC!DOY$20</f>
        <v>0</v>
      </c>
      <c r="DOZ97" s="370">
        <f xml:space="preserve"> InpC!DOZ$20</f>
        <v>0</v>
      </c>
      <c r="DPA97" s="370">
        <f xml:space="preserve"> InpC!DPA$20</f>
        <v>0</v>
      </c>
      <c r="DPB97" s="370">
        <f xml:space="preserve"> InpC!DPB$20</f>
        <v>0</v>
      </c>
      <c r="DPC97" s="370">
        <f xml:space="preserve"> InpC!DPC$20</f>
        <v>0</v>
      </c>
      <c r="DPD97" s="370">
        <f xml:space="preserve"> InpC!DPD$20</f>
        <v>0</v>
      </c>
      <c r="DPE97" s="370">
        <f xml:space="preserve"> InpC!DPE$20</f>
        <v>0</v>
      </c>
      <c r="DPF97" s="370">
        <f xml:space="preserve"> InpC!DPF$20</f>
        <v>0</v>
      </c>
      <c r="DPG97" s="370">
        <f xml:space="preserve"> InpC!DPG$20</f>
        <v>0</v>
      </c>
      <c r="DPH97" s="370">
        <f xml:space="preserve"> InpC!DPH$20</f>
        <v>0</v>
      </c>
      <c r="DPI97" s="370">
        <f xml:space="preserve"> InpC!DPI$20</f>
        <v>0</v>
      </c>
      <c r="DPJ97" s="370">
        <f xml:space="preserve"> InpC!DPJ$20</f>
        <v>0</v>
      </c>
      <c r="DPK97" s="370">
        <f xml:space="preserve"> InpC!DPK$20</f>
        <v>0</v>
      </c>
      <c r="DPL97" s="370">
        <f xml:space="preserve"> InpC!DPL$20</f>
        <v>0</v>
      </c>
      <c r="DPM97" s="370">
        <f xml:space="preserve"> InpC!DPM$20</f>
        <v>0</v>
      </c>
      <c r="DPN97" s="370">
        <f xml:space="preserve"> InpC!DPN$20</f>
        <v>0</v>
      </c>
      <c r="DPO97" s="370">
        <f xml:space="preserve"> InpC!DPO$20</f>
        <v>0</v>
      </c>
      <c r="DPP97" s="370">
        <f xml:space="preserve"> InpC!DPP$20</f>
        <v>0</v>
      </c>
      <c r="DPQ97" s="370">
        <f xml:space="preserve"> InpC!DPQ$20</f>
        <v>0</v>
      </c>
      <c r="DPR97" s="370">
        <f xml:space="preserve"> InpC!DPR$20</f>
        <v>0</v>
      </c>
      <c r="DPS97" s="370">
        <f xml:space="preserve"> InpC!DPS$20</f>
        <v>0</v>
      </c>
      <c r="DPT97" s="370">
        <f xml:space="preserve"> InpC!DPT$20</f>
        <v>0</v>
      </c>
      <c r="DPU97" s="370">
        <f xml:space="preserve"> InpC!DPU$20</f>
        <v>0</v>
      </c>
      <c r="DPV97" s="370">
        <f xml:space="preserve"> InpC!DPV$20</f>
        <v>0</v>
      </c>
      <c r="DPW97" s="370">
        <f xml:space="preserve"> InpC!DPW$20</f>
        <v>0</v>
      </c>
      <c r="DPX97" s="370">
        <f xml:space="preserve"> InpC!DPX$20</f>
        <v>0</v>
      </c>
      <c r="DPY97" s="370">
        <f xml:space="preserve"> InpC!DPY$20</f>
        <v>0</v>
      </c>
      <c r="DPZ97" s="370">
        <f xml:space="preserve"> InpC!DPZ$20</f>
        <v>0</v>
      </c>
      <c r="DQA97" s="370">
        <f xml:space="preserve"> InpC!DQA$20</f>
        <v>0</v>
      </c>
      <c r="DQB97" s="370">
        <f xml:space="preserve"> InpC!DQB$20</f>
        <v>0</v>
      </c>
      <c r="DQC97" s="370">
        <f xml:space="preserve"> InpC!DQC$20</f>
        <v>0</v>
      </c>
      <c r="DQD97" s="370">
        <f xml:space="preserve"> InpC!DQD$20</f>
        <v>0</v>
      </c>
      <c r="DQE97" s="370">
        <f xml:space="preserve"> InpC!DQE$20</f>
        <v>0</v>
      </c>
      <c r="DQF97" s="370">
        <f xml:space="preserve"> InpC!DQF$20</f>
        <v>0</v>
      </c>
      <c r="DQG97" s="370">
        <f xml:space="preserve"> InpC!DQG$20</f>
        <v>0</v>
      </c>
      <c r="DQH97" s="370">
        <f xml:space="preserve"> InpC!DQH$20</f>
        <v>0</v>
      </c>
      <c r="DQI97" s="370">
        <f xml:space="preserve"> InpC!DQI$20</f>
        <v>0</v>
      </c>
      <c r="DQJ97" s="370">
        <f xml:space="preserve"> InpC!DQJ$20</f>
        <v>0</v>
      </c>
      <c r="DQK97" s="370">
        <f xml:space="preserve"> InpC!DQK$20</f>
        <v>0</v>
      </c>
      <c r="DQL97" s="370">
        <f xml:space="preserve"> InpC!DQL$20</f>
        <v>0</v>
      </c>
      <c r="DQM97" s="370">
        <f xml:space="preserve"> InpC!DQM$20</f>
        <v>0</v>
      </c>
      <c r="DQN97" s="370">
        <f xml:space="preserve"> InpC!DQN$20</f>
        <v>0</v>
      </c>
      <c r="DQO97" s="370">
        <f xml:space="preserve"> InpC!DQO$20</f>
        <v>0</v>
      </c>
      <c r="DQP97" s="370">
        <f xml:space="preserve"> InpC!DQP$20</f>
        <v>0</v>
      </c>
      <c r="DQQ97" s="370">
        <f xml:space="preserve"> InpC!DQQ$20</f>
        <v>0</v>
      </c>
      <c r="DQR97" s="370">
        <f xml:space="preserve"> InpC!DQR$20</f>
        <v>0</v>
      </c>
      <c r="DQS97" s="370">
        <f xml:space="preserve"> InpC!DQS$20</f>
        <v>0</v>
      </c>
      <c r="DQT97" s="370">
        <f xml:space="preserve"> InpC!DQT$20</f>
        <v>0</v>
      </c>
      <c r="DQU97" s="370">
        <f xml:space="preserve"> InpC!DQU$20</f>
        <v>0</v>
      </c>
      <c r="DQV97" s="370">
        <f xml:space="preserve"> InpC!DQV$20</f>
        <v>0</v>
      </c>
      <c r="DQW97" s="370">
        <f xml:space="preserve"> InpC!DQW$20</f>
        <v>0</v>
      </c>
      <c r="DQX97" s="370">
        <f xml:space="preserve"> InpC!DQX$20</f>
        <v>0</v>
      </c>
      <c r="DQY97" s="370">
        <f xml:space="preserve"> InpC!DQY$20</f>
        <v>0</v>
      </c>
      <c r="DQZ97" s="370">
        <f xml:space="preserve"> InpC!DQZ$20</f>
        <v>0</v>
      </c>
      <c r="DRA97" s="370">
        <f xml:space="preserve"> InpC!DRA$20</f>
        <v>0</v>
      </c>
      <c r="DRB97" s="370">
        <f xml:space="preserve"> InpC!DRB$20</f>
        <v>0</v>
      </c>
      <c r="DRC97" s="370">
        <f xml:space="preserve"> InpC!DRC$20</f>
        <v>0</v>
      </c>
      <c r="DRD97" s="370">
        <f xml:space="preserve"> InpC!DRD$20</f>
        <v>0</v>
      </c>
      <c r="DRE97" s="370">
        <f xml:space="preserve"> InpC!DRE$20</f>
        <v>0</v>
      </c>
      <c r="DRF97" s="370">
        <f xml:space="preserve"> InpC!DRF$20</f>
        <v>0</v>
      </c>
      <c r="DRG97" s="370">
        <f xml:space="preserve"> InpC!DRG$20</f>
        <v>0</v>
      </c>
      <c r="DRH97" s="370">
        <f xml:space="preserve"> InpC!DRH$20</f>
        <v>0</v>
      </c>
      <c r="DRI97" s="370">
        <f xml:space="preserve"> InpC!DRI$20</f>
        <v>0</v>
      </c>
      <c r="DRJ97" s="370">
        <f xml:space="preserve"> InpC!DRJ$20</f>
        <v>0</v>
      </c>
      <c r="DRK97" s="370">
        <f xml:space="preserve"> InpC!DRK$20</f>
        <v>0</v>
      </c>
      <c r="DRL97" s="370">
        <f xml:space="preserve"> InpC!DRL$20</f>
        <v>0</v>
      </c>
      <c r="DRM97" s="370">
        <f xml:space="preserve"> InpC!DRM$20</f>
        <v>0</v>
      </c>
      <c r="DRN97" s="370">
        <f xml:space="preserve"> InpC!DRN$20</f>
        <v>0</v>
      </c>
      <c r="DRO97" s="370">
        <f xml:space="preserve"> InpC!DRO$20</f>
        <v>0</v>
      </c>
      <c r="DRP97" s="370">
        <f xml:space="preserve"> InpC!DRP$20</f>
        <v>0</v>
      </c>
      <c r="DRQ97" s="370">
        <f xml:space="preserve"> InpC!DRQ$20</f>
        <v>0</v>
      </c>
      <c r="DRR97" s="370">
        <f xml:space="preserve"> InpC!DRR$20</f>
        <v>0</v>
      </c>
      <c r="DRS97" s="370">
        <f xml:space="preserve"> InpC!DRS$20</f>
        <v>0</v>
      </c>
      <c r="DRT97" s="370">
        <f xml:space="preserve"> InpC!DRT$20</f>
        <v>0</v>
      </c>
      <c r="DRU97" s="370">
        <f xml:space="preserve"> InpC!DRU$20</f>
        <v>0</v>
      </c>
      <c r="DRV97" s="370">
        <f xml:space="preserve"> InpC!DRV$20</f>
        <v>0</v>
      </c>
      <c r="DRW97" s="370">
        <f xml:space="preserve"> InpC!DRW$20</f>
        <v>0</v>
      </c>
      <c r="DRX97" s="370">
        <f xml:space="preserve"> InpC!DRX$20</f>
        <v>0</v>
      </c>
      <c r="DRY97" s="370">
        <f xml:space="preserve"> InpC!DRY$20</f>
        <v>0</v>
      </c>
      <c r="DRZ97" s="370">
        <f xml:space="preserve"> InpC!DRZ$20</f>
        <v>0</v>
      </c>
      <c r="DSA97" s="370">
        <f xml:space="preserve"> InpC!DSA$20</f>
        <v>0</v>
      </c>
      <c r="DSB97" s="370">
        <f xml:space="preserve"> InpC!DSB$20</f>
        <v>0</v>
      </c>
      <c r="DSC97" s="370">
        <f xml:space="preserve"> InpC!DSC$20</f>
        <v>0</v>
      </c>
      <c r="DSD97" s="370">
        <f xml:space="preserve"> InpC!DSD$20</f>
        <v>0</v>
      </c>
      <c r="DSE97" s="370">
        <f xml:space="preserve"> InpC!DSE$20</f>
        <v>0</v>
      </c>
      <c r="DSF97" s="370">
        <f xml:space="preserve"> InpC!DSF$20</f>
        <v>0</v>
      </c>
      <c r="DSG97" s="370">
        <f xml:space="preserve"> InpC!DSG$20</f>
        <v>0</v>
      </c>
      <c r="DSH97" s="370">
        <f xml:space="preserve"> InpC!DSH$20</f>
        <v>0</v>
      </c>
      <c r="DSI97" s="370">
        <f xml:space="preserve"> InpC!DSI$20</f>
        <v>0</v>
      </c>
      <c r="DSJ97" s="370">
        <f xml:space="preserve"> InpC!DSJ$20</f>
        <v>0</v>
      </c>
      <c r="DSK97" s="370">
        <f xml:space="preserve"> InpC!DSK$20</f>
        <v>0</v>
      </c>
      <c r="DSL97" s="370">
        <f xml:space="preserve"> InpC!DSL$20</f>
        <v>0</v>
      </c>
      <c r="DSM97" s="370">
        <f xml:space="preserve"> InpC!DSM$20</f>
        <v>0</v>
      </c>
      <c r="DSN97" s="370">
        <f xml:space="preserve"> InpC!DSN$20</f>
        <v>0</v>
      </c>
      <c r="DSO97" s="370">
        <f xml:space="preserve"> InpC!DSO$20</f>
        <v>0</v>
      </c>
      <c r="DSP97" s="370">
        <f xml:space="preserve"> InpC!DSP$20</f>
        <v>0</v>
      </c>
      <c r="DSQ97" s="370">
        <f xml:space="preserve"> InpC!DSQ$20</f>
        <v>0</v>
      </c>
      <c r="DSR97" s="370">
        <f xml:space="preserve"> InpC!DSR$20</f>
        <v>0</v>
      </c>
      <c r="DSS97" s="370">
        <f xml:space="preserve"> InpC!DSS$20</f>
        <v>0</v>
      </c>
      <c r="DST97" s="370">
        <f xml:space="preserve"> InpC!DST$20</f>
        <v>0</v>
      </c>
      <c r="DSU97" s="370">
        <f xml:space="preserve"> InpC!DSU$20</f>
        <v>0</v>
      </c>
      <c r="DSV97" s="370">
        <f xml:space="preserve"> InpC!DSV$20</f>
        <v>0</v>
      </c>
      <c r="DSW97" s="370">
        <f xml:space="preserve"> InpC!DSW$20</f>
        <v>0</v>
      </c>
      <c r="DSX97" s="370">
        <f xml:space="preserve"> InpC!DSX$20</f>
        <v>0</v>
      </c>
      <c r="DSY97" s="370">
        <f xml:space="preserve"> InpC!DSY$20</f>
        <v>0</v>
      </c>
      <c r="DSZ97" s="370">
        <f xml:space="preserve"> InpC!DSZ$20</f>
        <v>0</v>
      </c>
      <c r="DTA97" s="370">
        <f xml:space="preserve"> InpC!DTA$20</f>
        <v>0</v>
      </c>
      <c r="DTB97" s="370">
        <f xml:space="preserve"> InpC!DTB$20</f>
        <v>0</v>
      </c>
      <c r="DTC97" s="370">
        <f xml:space="preserve"> InpC!DTC$20</f>
        <v>0</v>
      </c>
      <c r="DTD97" s="370">
        <f xml:space="preserve"> InpC!DTD$20</f>
        <v>0</v>
      </c>
      <c r="DTE97" s="370">
        <f xml:space="preserve"> InpC!DTE$20</f>
        <v>0</v>
      </c>
      <c r="DTF97" s="370">
        <f xml:space="preserve"> InpC!DTF$20</f>
        <v>0</v>
      </c>
      <c r="DTG97" s="370">
        <f xml:space="preserve"> InpC!DTG$20</f>
        <v>0</v>
      </c>
      <c r="DTH97" s="370">
        <f xml:space="preserve"> InpC!DTH$20</f>
        <v>0</v>
      </c>
      <c r="DTI97" s="370">
        <f xml:space="preserve"> InpC!DTI$20</f>
        <v>0</v>
      </c>
      <c r="DTJ97" s="370">
        <f xml:space="preserve"> InpC!DTJ$20</f>
        <v>0</v>
      </c>
      <c r="DTK97" s="370">
        <f xml:space="preserve"> InpC!DTK$20</f>
        <v>0</v>
      </c>
      <c r="DTL97" s="370">
        <f xml:space="preserve"> InpC!DTL$20</f>
        <v>0</v>
      </c>
      <c r="DTM97" s="370">
        <f xml:space="preserve"> InpC!DTM$20</f>
        <v>0</v>
      </c>
      <c r="DTN97" s="370">
        <f xml:space="preserve"> InpC!DTN$20</f>
        <v>0</v>
      </c>
      <c r="DTO97" s="370">
        <f xml:space="preserve"> InpC!DTO$20</f>
        <v>0</v>
      </c>
      <c r="DTP97" s="370">
        <f xml:space="preserve"> InpC!DTP$20</f>
        <v>0</v>
      </c>
      <c r="DTQ97" s="370">
        <f xml:space="preserve"> InpC!DTQ$20</f>
        <v>0</v>
      </c>
      <c r="DTR97" s="370">
        <f xml:space="preserve"> InpC!DTR$20</f>
        <v>0</v>
      </c>
      <c r="DTS97" s="370">
        <f xml:space="preserve"> InpC!DTS$20</f>
        <v>0</v>
      </c>
      <c r="DTT97" s="370">
        <f xml:space="preserve"> InpC!DTT$20</f>
        <v>0</v>
      </c>
      <c r="DTU97" s="370">
        <f xml:space="preserve"> InpC!DTU$20</f>
        <v>0</v>
      </c>
      <c r="DTV97" s="370">
        <f xml:space="preserve"> InpC!DTV$20</f>
        <v>0</v>
      </c>
      <c r="DTW97" s="370">
        <f xml:space="preserve"> InpC!DTW$20</f>
        <v>0</v>
      </c>
      <c r="DTX97" s="370">
        <f xml:space="preserve"> InpC!DTX$20</f>
        <v>0</v>
      </c>
      <c r="DTY97" s="370">
        <f xml:space="preserve"> InpC!DTY$20</f>
        <v>0</v>
      </c>
      <c r="DTZ97" s="370">
        <f xml:space="preserve"> InpC!DTZ$20</f>
        <v>0</v>
      </c>
      <c r="DUA97" s="370">
        <f xml:space="preserve"> InpC!DUA$20</f>
        <v>0</v>
      </c>
      <c r="DUB97" s="370">
        <f xml:space="preserve"> InpC!DUB$20</f>
        <v>0</v>
      </c>
      <c r="DUC97" s="370">
        <f xml:space="preserve"> InpC!DUC$20</f>
        <v>0</v>
      </c>
      <c r="DUD97" s="370">
        <f xml:space="preserve"> InpC!DUD$20</f>
        <v>0</v>
      </c>
      <c r="DUE97" s="370">
        <f xml:space="preserve"> InpC!DUE$20</f>
        <v>0</v>
      </c>
      <c r="DUF97" s="370">
        <f xml:space="preserve"> InpC!DUF$20</f>
        <v>0</v>
      </c>
      <c r="DUG97" s="370">
        <f xml:space="preserve"> InpC!DUG$20</f>
        <v>0</v>
      </c>
      <c r="DUH97" s="370">
        <f xml:space="preserve"> InpC!DUH$20</f>
        <v>0</v>
      </c>
      <c r="DUI97" s="370">
        <f xml:space="preserve"> InpC!DUI$20</f>
        <v>0</v>
      </c>
      <c r="DUJ97" s="370">
        <f xml:space="preserve"> InpC!DUJ$20</f>
        <v>0</v>
      </c>
      <c r="DUK97" s="370">
        <f xml:space="preserve"> InpC!DUK$20</f>
        <v>0</v>
      </c>
      <c r="DUL97" s="370">
        <f xml:space="preserve"> InpC!DUL$20</f>
        <v>0</v>
      </c>
      <c r="DUM97" s="370">
        <f xml:space="preserve"> InpC!DUM$20</f>
        <v>0</v>
      </c>
      <c r="DUN97" s="370">
        <f xml:space="preserve"> InpC!DUN$20</f>
        <v>0</v>
      </c>
      <c r="DUO97" s="370">
        <f xml:space="preserve"> InpC!DUO$20</f>
        <v>0</v>
      </c>
      <c r="DUP97" s="370">
        <f xml:space="preserve"> InpC!DUP$20</f>
        <v>0</v>
      </c>
      <c r="DUQ97" s="370">
        <f xml:space="preserve"> InpC!DUQ$20</f>
        <v>0</v>
      </c>
      <c r="DUR97" s="370">
        <f xml:space="preserve"> InpC!DUR$20</f>
        <v>0</v>
      </c>
      <c r="DUS97" s="370">
        <f xml:space="preserve"> InpC!DUS$20</f>
        <v>0</v>
      </c>
      <c r="DUT97" s="370">
        <f xml:space="preserve"> InpC!DUT$20</f>
        <v>0</v>
      </c>
      <c r="DUU97" s="370">
        <f xml:space="preserve"> InpC!DUU$20</f>
        <v>0</v>
      </c>
      <c r="DUV97" s="370">
        <f xml:space="preserve"> InpC!DUV$20</f>
        <v>0</v>
      </c>
      <c r="DUW97" s="370">
        <f xml:space="preserve"> InpC!DUW$20</f>
        <v>0</v>
      </c>
      <c r="DUX97" s="370">
        <f xml:space="preserve"> InpC!DUX$20</f>
        <v>0</v>
      </c>
      <c r="DUY97" s="370">
        <f xml:space="preserve"> InpC!DUY$20</f>
        <v>0</v>
      </c>
      <c r="DUZ97" s="370">
        <f xml:space="preserve"> InpC!DUZ$20</f>
        <v>0</v>
      </c>
      <c r="DVA97" s="370">
        <f xml:space="preserve"> InpC!DVA$20</f>
        <v>0</v>
      </c>
      <c r="DVB97" s="370">
        <f xml:space="preserve"> InpC!DVB$20</f>
        <v>0</v>
      </c>
      <c r="DVC97" s="370">
        <f xml:space="preserve"> InpC!DVC$20</f>
        <v>0</v>
      </c>
      <c r="DVD97" s="370">
        <f xml:space="preserve"> InpC!DVD$20</f>
        <v>0</v>
      </c>
      <c r="DVE97" s="370">
        <f xml:space="preserve"> InpC!DVE$20</f>
        <v>0</v>
      </c>
      <c r="DVF97" s="370">
        <f xml:space="preserve"> InpC!DVF$20</f>
        <v>0</v>
      </c>
      <c r="DVG97" s="370">
        <f xml:space="preserve"> InpC!DVG$20</f>
        <v>0</v>
      </c>
      <c r="DVH97" s="370">
        <f xml:space="preserve"> InpC!DVH$20</f>
        <v>0</v>
      </c>
      <c r="DVI97" s="370">
        <f xml:space="preserve"> InpC!DVI$20</f>
        <v>0</v>
      </c>
      <c r="DVJ97" s="370">
        <f xml:space="preserve"> InpC!DVJ$20</f>
        <v>0</v>
      </c>
      <c r="DVK97" s="370">
        <f xml:space="preserve"> InpC!DVK$20</f>
        <v>0</v>
      </c>
      <c r="DVL97" s="370">
        <f xml:space="preserve"> InpC!DVL$20</f>
        <v>0</v>
      </c>
      <c r="DVM97" s="370">
        <f xml:space="preserve"> InpC!DVM$20</f>
        <v>0</v>
      </c>
      <c r="DVN97" s="370">
        <f xml:space="preserve"> InpC!DVN$20</f>
        <v>0</v>
      </c>
      <c r="DVO97" s="370">
        <f xml:space="preserve"> InpC!DVO$20</f>
        <v>0</v>
      </c>
      <c r="DVP97" s="370">
        <f xml:space="preserve"> InpC!DVP$20</f>
        <v>0</v>
      </c>
      <c r="DVQ97" s="370">
        <f xml:space="preserve"> InpC!DVQ$20</f>
        <v>0</v>
      </c>
      <c r="DVR97" s="370">
        <f xml:space="preserve"> InpC!DVR$20</f>
        <v>0</v>
      </c>
      <c r="DVS97" s="370">
        <f xml:space="preserve"> InpC!DVS$20</f>
        <v>0</v>
      </c>
      <c r="DVT97" s="370">
        <f xml:space="preserve"> InpC!DVT$20</f>
        <v>0</v>
      </c>
      <c r="DVU97" s="370">
        <f xml:space="preserve"> InpC!DVU$20</f>
        <v>0</v>
      </c>
      <c r="DVV97" s="370">
        <f xml:space="preserve"> InpC!DVV$20</f>
        <v>0</v>
      </c>
      <c r="DVW97" s="370">
        <f xml:space="preserve"> InpC!DVW$20</f>
        <v>0</v>
      </c>
      <c r="DVX97" s="370">
        <f xml:space="preserve"> InpC!DVX$20</f>
        <v>0</v>
      </c>
      <c r="DVY97" s="370">
        <f xml:space="preserve"> InpC!DVY$20</f>
        <v>0</v>
      </c>
      <c r="DVZ97" s="370">
        <f xml:space="preserve"> InpC!DVZ$20</f>
        <v>0</v>
      </c>
      <c r="DWA97" s="370">
        <f xml:space="preserve"> InpC!DWA$20</f>
        <v>0</v>
      </c>
      <c r="DWB97" s="370">
        <f xml:space="preserve"> InpC!DWB$20</f>
        <v>0</v>
      </c>
      <c r="DWC97" s="370">
        <f xml:space="preserve"> InpC!DWC$20</f>
        <v>0</v>
      </c>
      <c r="DWD97" s="370">
        <f xml:space="preserve"> InpC!DWD$20</f>
        <v>0</v>
      </c>
      <c r="DWE97" s="370">
        <f xml:space="preserve"> InpC!DWE$20</f>
        <v>0</v>
      </c>
      <c r="DWF97" s="370">
        <f xml:space="preserve"> InpC!DWF$20</f>
        <v>0</v>
      </c>
      <c r="DWG97" s="370">
        <f xml:space="preserve"> InpC!DWG$20</f>
        <v>0</v>
      </c>
      <c r="DWH97" s="370">
        <f xml:space="preserve"> InpC!DWH$20</f>
        <v>0</v>
      </c>
      <c r="DWI97" s="370">
        <f xml:space="preserve"> InpC!DWI$20</f>
        <v>0</v>
      </c>
      <c r="DWJ97" s="370">
        <f xml:space="preserve"> InpC!DWJ$20</f>
        <v>0</v>
      </c>
      <c r="DWK97" s="370">
        <f xml:space="preserve"> InpC!DWK$20</f>
        <v>0</v>
      </c>
      <c r="DWL97" s="370">
        <f xml:space="preserve"> InpC!DWL$20</f>
        <v>0</v>
      </c>
      <c r="DWM97" s="370">
        <f xml:space="preserve"> InpC!DWM$20</f>
        <v>0</v>
      </c>
      <c r="DWN97" s="370">
        <f xml:space="preserve"> InpC!DWN$20</f>
        <v>0</v>
      </c>
      <c r="DWO97" s="370">
        <f xml:space="preserve"> InpC!DWO$20</f>
        <v>0</v>
      </c>
      <c r="DWP97" s="370">
        <f xml:space="preserve"> InpC!DWP$20</f>
        <v>0</v>
      </c>
      <c r="DWQ97" s="370">
        <f xml:space="preserve"> InpC!DWQ$20</f>
        <v>0</v>
      </c>
      <c r="DWR97" s="370">
        <f xml:space="preserve"> InpC!DWR$20</f>
        <v>0</v>
      </c>
      <c r="DWS97" s="370">
        <f xml:space="preserve"> InpC!DWS$20</f>
        <v>0</v>
      </c>
      <c r="DWT97" s="370">
        <f xml:space="preserve"> InpC!DWT$20</f>
        <v>0</v>
      </c>
      <c r="DWU97" s="370">
        <f xml:space="preserve"> InpC!DWU$20</f>
        <v>0</v>
      </c>
      <c r="DWV97" s="370">
        <f xml:space="preserve"> InpC!DWV$20</f>
        <v>0</v>
      </c>
      <c r="DWW97" s="370">
        <f xml:space="preserve"> InpC!DWW$20</f>
        <v>0</v>
      </c>
      <c r="DWX97" s="370">
        <f xml:space="preserve"> InpC!DWX$20</f>
        <v>0</v>
      </c>
      <c r="DWY97" s="370">
        <f xml:space="preserve"> InpC!DWY$20</f>
        <v>0</v>
      </c>
      <c r="DWZ97" s="370">
        <f xml:space="preserve"> InpC!DWZ$20</f>
        <v>0</v>
      </c>
      <c r="DXA97" s="370">
        <f xml:space="preserve"> InpC!DXA$20</f>
        <v>0</v>
      </c>
      <c r="DXB97" s="370">
        <f xml:space="preserve"> InpC!DXB$20</f>
        <v>0</v>
      </c>
      <c r="DXC97" s="370">
        <f xml:space="preserve"> InpC!DXC$20</f>
        <v>0</v>
      </c>
      <c r="DXD97" s="370">
        <f xml:space="preserve"> InpC!DXD$20</f>
        <v>0</v>
      </c>
      <c r="DXE97" s="370">
        <f xml:space="preserve"> InpC!DXE$20</f>
        <v>0</v>
      </c>
      <c r="DXF97" s="370">
        <f xml:space="preserve"> InpC!DXF$20</f>
        <v>0</v>
      </c>
      <c r="DXG97" s="370">
        <f xml:space="preserve"> InpC!DXG$20</f>
        <v>0</v>
      </c>
      <c r="DXH97" s="370">
        <f xml:space="preserve"> InpC!DXH$20</f>
        <v>0</v>
      </c>
      <c r="DXI97" s="370">
        <f xml:space="preserve"> InpC!DXI$20</f>
        <v>0</v>
      </c>
      <c r="DXJ97" s="370">
        <f xml:space="preserve"> InpC!DXJ$20</f>
        <v>0</v>
      </c>
      <c r="DXK97" s="370">
        <f xml:space="preserve"> InpC!DXK$20</f>
        <v>0</v>
      </c>
      <c r="DXL97" s="370">
        <f xml:space="preserve"> InpC!DXL$20</f>
        <v>0</v>
      </c>
      <c r="DXM97" s="370">
        <f xml:space="preserve"> InpC!DXM$20</f>
        <v>0</v>
      </c>
      <c r="DXN97" s="370">
        <f xml:space="preserve"> InpC!DXN$20</f>
        <v>0</v>
      </c>
      <c r="DXO97" s="370">
        <f xml:space="preserve"> InpC!DXO$20</f>
        <v>0</v>
      </c>
      <c r="DXP97" s="370">
        <f xml:space="preserve"> InpC!DXP$20</f>
        <v>0</v>
      </c>
      <c r="DXQ97" s="370">
        <f xml:space="preserve"> InpC!DXQ$20</f>
        <v>0</v>
      </c>
      <c r="DXR97" s="370">
        <f xml:space="preserve"> InpC!DXR$20</f>
        <v>0</v>
      </c>
      <c r="DXS97" s="370">
        <f xml:space="preserve"> InpC!DXS$20</f>
        <v>0</v>
      </c>
      <c r="DXT97" s="370">
        <f xml:space="preserve"> InpC!DXT$20</f>
        <v>0</v>
      </c>
      <c r="DXU97" s="370">
        <f xml:space="preserve"> InpC!DXU$20</f>
        <v>0</v>
      </c>
      <c r="DXV97" s="370">
        <f xml:space="preserve"> InpC!DXV$20</f>
        <v>0</v>
      </c>
      <c r="DXW97" s="370">
        <f xml:space="preserve"> InpC!DXW$20</f>
        <v>0</v>
      </c>
      <c r="DXX97" s="370">
        <f xml:space="preserve"> InpC!DXX$20</f>
        <v>0</v>
      </c>
      <c r="DXY97" s="370">
        <f xml:space="preserve"> InpC!DXY$20</f>
        <v>0</v>
      </c>
      <c r="DXZ97" s="370">
        <f xml:space="preserve"> InpC!DXZ$20</f>
        <v>0</v>
      </c>
      <c r="DYA97" s="370">
        <f xml:space="preserve"> InpC!DYA$20</f>
        <v>0</v>
      </c>
      <c r="DYB97" s="370">
        <f xml:space="preserve"> InpC!DYB$20</f>
        <v>0</v>
      </c>
      <c r="DYC97" s="370">
        <f xml:space="preserve"> InpC!DYC$20</f>
        <v>0</v>
      </c>
      <c r="DYD97" s="370">
        <f xml:space="preserve"> InpC!DYD$20</f>
        <v>0</v>
      </c>
      <c r="DYE97" s="370">
        <f xml:space="preserve"> InpC!DYE$20</f>
        <v>0</v>
      </c>
      <c r="DYF97" s="370">
        <f xml:space="preserve"> InpC!DYF$20</f>
        <v>0</v>
      </c>
      <c r="DYG97" s="370">
        <f xml:space="preserve"> InpC!DYG$20</f>
        <v>0</v>
      </c>
      <c r="DYH97" s="370">
        <f xml:space="preserve"> InpC!DYH$20</f>
        <v>0</v>
      </c>
      <c r="DYI97" s="370">
        <f xml:space="preserve"> InpC!DYI$20</f>
        <v>0</v>
      </c>
      <c r="DYJ97" s="370">
        <f xml:space="preserve"> InpC!DYJ$20</f>
        <v>0</v>
      </c>
      <c r="DYK97" s="370">
        <f xml:space="preserve"> InpC!DYK$20</f>
        <v>0</v>
      </c>
      <c r="DYL97" s="370">
        <f xml:space="preserve"> InpC!DYL$20</f>
        <v>0</v>
      </c>
      <c r="DYM97" s="370">
        <f xml:space="preserve"> InpC!DYM$20</f>
        <v>0</v>
      </c>
      <c r="DYN97" s="370">
        <f xml:space="preserve"> InpC!DYN$20</f>
        <v>0</v>
      </c>
      <c r="DYO97" s="370">
        <f xml:space="preserve"> InpC!DYO$20</f>
        <v>0</v>
      </c>
      <c r="DYP97" s="370">
        <f xml:space="preserve"> InpC!DYP$20</f>
        <v>0</v>
      </c>
      <c r="DYQ97" s="370">
        <f xml:space="preserve"> InpC!DYQ$20</f>
        <v>0</v>
      </c>
      <c r="DYR97" s="370">
        <f xml:space="preserve"> InpC!DYR$20</f>
        <v>0</v>
      </c>
      <c r="DYS97" s="370">
        <f xml:space="preserve"> InpC!DYS$20</f>
        <v>0</v>
      </c>
      <c r="DYT97" s="370">
        <f xml:space="preserve"> InpC!DYT$20</f>
        <v>0</v>
      </c>
      <c r="DYU97" s="370">
        <f xml:space="preserve"> InpC!DYU$20</f>
        <v>0</v>
      </c>
      <c r="DYV97" s="370">
        <f xml:space="preserve"> InpC!DYV$20</f>
        <v>0</v>
      </c>
      <c r="DYW97" s="370">
        <f xml:space="preserve"> InpC!DYW$20</f>
        <v>0</v>
      </c>
      <c r="DYX97" s="370">
        <f xml:space="preserve"> InpC!DYX$20</f>
        <v>0</v>
      </c>
      <c r="DYY97" s="370">
        <f xml:space="preserve"> InpC!DYY$20</f>
        <v>0</v>
      </c>
      <c r="DYZ97" s="370">
        <f xml:space="preserve"> InpC!DYZ$20</f>
        <v>0</v>
      </c>
      <c r="DZA97" s="370">
        <f xml:space="preserve"> InpC!DZA$20</f>
        <v>0</v>
      </c>
      <c r="DZB97" s="370">
        <f xml:space="preserve"> InpC!DZB$20</f>
        <v>0</v>
      </c>
      <c r="DZC97" s="370">
        <f xml:space="preserve"> InpC!DZC$20</f>
        <v>0</v>
      </c>
      <c r="DZD97" s="370">
        <f xml:space="preserve"> InpC!DZD$20</f>
        <v>0</v>
      </c>
      <c r="DZE97" s="370">
        <f xml:space="preserve"> InpC!DZE$20</f>
        <v>0</v>
      </c>
      <c r="DZF97" s="370">
        <f xml:space="preserve"> InpC!DZF$20</f>
        <v>0</v>
      </c>
      <c r="DZG97" s="370">
        <f xml:space="preserve"> InpC!DZG$20</f>
        <v>0</v>
      </c>
      <c r="DZH97" s="370">
        <f xml:space="preserve"> InpC!DZH$20</f>
        <v>0</v>
      </c>
      <c r="DZI97" s="370">
        <f xml:space="preserve"> InpC!DZI$20</f>
        <v>0</v>
      </c>
      <c r="DZJ97" s="370">
        <f xml:space="preserve"> InpC!DZJ$20</f>
        <v>0</v>
      </c>
      <c r="DZK97" s="370">
        <f xml:space="preserve"> InpC!DZK$20</f>
        <v>0</v>
      </c>
      <c r="DZL97" s="370">
        <f xml:space="preserve"> InpC!DZL$20</f>
        <v>0</v>
      </c>
      <c r="DZM97" s="370">
        <f xml:space="preserve"> InpC!DZM$20</f>
        <v>0</v>
      </c>
      <c r="DZN97" s="370">
        <f xml:space="preserve"> InpC!DZN$20</f>
        <v>0</v>
      </c>
      <c r="DZO97" s="370">
        <f xml:space="preserve"> InpC!DZO$20</f>
        <v>0</v>
      </c>
      <c r="DZP97" s="370">
        <f xml:space="preserve"> InpC!DZP$20</f>
        <v>0</v>
      </c>
      <c r="DZQ97" s="370">
        <f xml:space="preserve"> InpC!DZQ$20</f>
        <v>0</v>
      </c>
      <c r="DZR97" s="370">
        <f xml:space="preserve"> InpC!DZR$20</f>
        <v>0</v>
      </c>
      <c r="DZS97" s="370">
        <f xml:space="preserve"> InpC!DZS$20</f>
        <v>0</v>
      </c>
      <c r="DZT97" s="370">
        <f xml:space="preserve"> InpC!DZT$20</f>
        <v>0</v>
      </c>
      <c r="DZU97" s="370">
        <f xml:space="preserve"> InpC!DZU$20</f>
        <v>0</v>
      </c>
      <c r="DZV97" s="370">
        <f xml:space="preserve"> InpC!DZV$20</f>
        <v>0</v>
      </c>
      <c r="DZW97" s="370">
        <f xml:space="preserve"> InpC!DZW$20</f>
        <v>0</v>
      </c>
      <c r="DZX97" s="370">
        <f xml:space="preserve"> InpC!DZX$20</f>
        <v>0</v>
      </c>
      <c r="DZY97" s="370">
        <f xml:space="preserve"> InpC!DZY$20</f>
        <v>0</v>
      </c>
      <c r="DZZ97" s="370">
        <f xml:space="preserve"> InpC!DZZ$20</f>
        <v>0</v>
      </c>
      <c r="EAA97" s="370">
        <f xml:space="preserve"> InpC!EAA$20</f>
        <v>0</v>
      </c>
      <c r="EAB97" s="370">
        <f xml:space="preserve"> InpC!EAB$20</f>
        <v>0</v>
      </c>
      <c r="EAC97" s="370">
        <f xml:space="preserve"> InpC!EAC$20</f>
        <v>0</v>
      </c>
      <c r="EAD97" s="370">
        <f xml:space="preserve"> InpC!EAD$20</f>
        <v>0</v>
      </c>
      <c r="EAE97" s="370">
        <f xml:space="preserve"> InpC!EAE$20</f>
        <v>0</v>
      </c>
      <c r="EAF97" s="370">
        <f xml:space="preserve"> InpC!EAF$20</f>
        <v>0</v>
      </c>
      <c r="EAG97" s="370">
        <f xml:space="preserve"> InpC!EAG$20</f>
        <v>0</v>
      </c>
      <c r="EAH97" s="370">
        <f xml:space="preserve"> InpC!EAH$20</f>
        <v>0</v>
      </c>
      <c r="EAI97" s="370">
        <f xml:space="preserve"> InpC!EAI$20</f>
        <v>0</v>
      </c>
      <c r="EAJ97" s="370">
        <f xml:space="preserve"> InpC!EAJ$20</f>
        <v>0</v>
      </c>
      <c r="EAK97" s="370">
        <f xml:space="preserve"> InpC!EAK$20</f>
        <v>0</v>
      </c>
      <c r="EAL97" s="370">
        <f xml:space="preserve"> InpC!EAL$20</f>
        <v>0</v>
      </c>
      <c r="EAM97" s="370">
        <f xml:space="preserve"> InpC!EAM$20</f>
        <v>0</v>
      </c>
      <c r="EAN97" s="370">
        <f xml:space="preserve"> InpC!EAN$20</f>
        <v>0</v>
      </c>
      <c r="EAO97" s="370">
        <f xml:space="preserve"> InpC!EAO$20</f>
        <v>0</v>
      </c>
      <c r="EAP97" s="370">
        <f xml:space="preserve"> InpC!EAP$20</f>
        <v>0</v>
      </c>
      <c r="EAQ97" s="370">
        <f xml:space="preserve"> InpC!EAQ$20</f>
        <v>0</v>
      </c>
      <c r="EAR97" s="370">
        <f xml:space="preserve"> InpC!EAR$20</f>
        <v>0</v>
      </c>
      <c r="EAS97" s="370">
        <f xml:space="preserve"> InpC!EAS$20</f>
        <v>0</v>
      </c>
      <c r="EAT97" s="370">
        <f xml:space="preserve"> InpC!EAT$20</f>
        <v>0</v>
      </c>
      <c r="EAU97" s="370">
        <f xml:space="preserve"> InpC!EAU$20</f>
        <v>0</v>
      </c>
      <c r="EAV97" s="370">
        <f xml:space="preserve"> InpC!EAV$20</f>
        <v>0</v>
      </c>
      <c r="EAW97" s="370">
        <f xml:space="preserve"> InpC!EAW$20</f>
        <v>0</v>
      </c>
      <c r="EAX97" s="370">
        <f xml:space="preserve"> InpC!EAX$20</f>
        <v>0</v>
      </c>
      <c r="EAY97" s="370">
        <f xml:space="preserve"> InpC!EAY$20</f>
        <v>0</v>
      </c>
      <c r="EAZ97" s="370">
        <f xml:space="preserve"> InpC!EAZ$20</f>
        <v>0</v>
      </c>
      <c r="EBA97" s="370">
        <f xml:space="preserve"> InpC!EBA$20</f>
        <v>0</v>
      </c>
      <c r="EBB97" s="370">
        <f xml:space="preserve"> InpC!EBB$20</f>
        <v>0</v>
      </c>
      <c r="EBC97" s="370">
        <f xml:space="preserve"> InpC!EBC$20</f>
        <v>0</v>
      </c>
      <c r="EBD97" s="370">
        <f xml:space="preserve"> InpC!EBD$20</f>
        <v>0</v>
      </c>
      <c r="EBE97" s="370">
        <f xml:space="preserve"> InpC!EBE$20</f>
        <v>0</v>
      </c>
      <c r="EBF97" s="370">
        <f xml:space="preserve"> InpC!EBF$20</f>
        <v>0</v>
      </c>
      <c r="EBG97" s="370">
        <f xml:space="preserve"> InpC!EBG$20</f>
        <v>0</v>
      </c>
      <c r="EBH97" s="370">
        <f xml:space="preserve"> InpC!EBH$20</f>
        <v>0</v>
      </c>
      <c r="EBI97" s="370">
        <f xml:space="preserve"> InpC!EBI$20</f>
        <v>0</v>
      </c>
      <c r="EBJ97" s="370">
        <f xml:space="preserve"> InpC!EBJ$20</f>
        <v>0</v>
      </c>
      <c r="EBK97" s="370">
        <f xml:space="preserve"> InpC!EBK$20</f>
        <v>0</v>
      </c>
      <c r="EBL97" s="370">
        <f xml:space="preserve"> InpC!EBL$20</f>
        <v>0</v>
      </c>
      <c r="EBM97" s="370">
        <f xml:space="preserve"> InpC!EBM$20</f>
        <v>0</v>
      </c>
      <c r="EBN97" s="370">
        <f xml:space="preserve"> InpC!EBN$20</f>
        <v>0</v>
      </c>
      <c r="EBO97" s="370">
        <f xml:space="preserve"> InpC!EBO$20</f>
        <v>0</v>
      </c>
      <c r="EBP97" s="370">
        <f xml:space="preserve"> InpC!EBP$20</f>
        <v>0</v>
      </c>
      <c r="EBQ97" s="370">
        <f xml:space="preserve"> InpC!EBQ$20</f>
        <v>0</v>
      </c>
      <c r="EBR97" s="370">
        <f xml:space="preserve"> InpC!EBR$20</f>
        <v>0</v>
      </c>
      <c r="EBS97" s="370">
        <f xml:space="preserve"> InpC!EBS$20</f>
        <v>0</v>
      </c>
      <c r="EBT97" s="370">
        <f xml:space="preserve"> InpC!EBT$20</f>
        <v>0</v>
      </c>
      <c r="EBU97" s="370">
        <f xml:space="preserve"> InpC!EBU$20</f>
        <v>0</v>
      </c>
      <c r="EBV97" s="370">
        <f xml:space="preserve"> InpC!EBV$20</f>
        <v>0</v>
      </c>
      <c r="EBW97" s="370">
        <f xml:space="preserve"> InpC!EBW$20</f>
        <v>0</v>
      </c>
      <c r="EBX97" s="370">
        <f xml:space="preserve"> InpC!EBX$20</f>
        <v>0</v>
      </c>
      <c r="EBY97" s="370">
        <f xml:space="preserve"> InpC!EBY$20</f>
        <v>0</v>
      </c>
      <c r="EBZ97" s="370">
        <f xml:space="preserve"> InpC!EBZ$20</f>
        <v>0</v>
      </c>
      <c r="ECA97" s="370">
        <f xml:space="preserve"> InpC!ECA$20</f>
        <v>0</v>
      </c>
      <c r="ECB97" s="370">
        <f xml:space="preserve"> InpC!ECB$20</f>
        <v>0</v>
      </c>
      <c r="ECC97" s="370">
        <f xml:space="preserve"> InpC!ECC$20</f>
        <v>0</v>
      </c>
      <c r="ECD97" s="370">
        <f xml:space="preserve"> InpC!ECD$20</f>
        <v>0</v>
      </c>
      <c r="ECE97" s="370">
        <f xml:space="preserve"> InpC!ECE$20</f>
        <v>0</v>
      </c>
      <c r="ECF97" s="370">
        <f xml:space="preserve"> InpC!ECF$20</f>
        <v>0</v>
      </c>
      <c r="ECG97" s="370">
        <f xml:space="preserve"> InpC!ECG$20</f>
        <v>0</v>
      </c>
      <c r="ECH97" s="370">
        <f xml:space="preserve"> InpC!ECH$20</f>
        <v>0</v>
      </c>
      <c r="ECI97" s="370">
        <f xml:space="preserve"> InpC!ECI$20</f>
        <v>0</v>
      </c>
      <c r="ECJ97" s="370">
        <f xml:space="preserve"> InpC!ECJ$20</f>
        <v>0</v>
      </c>
      <c r="ECK97" s="370">
        <f xml:space="preserve"> InpC!ECK$20</f>
        <v>0</v>
      </c>
      <c r="ECL97" s="370">
        <f xml:space="preserve"> InpC!ECL$20</f>
        <v>0</v>
      </c>
      <c r="ECM97" s="370">
        <f xml:space="preserve"> InpC!ECM$20</f>
        <v>0</v>
      </c>
      <c r="ECN97" s="370">
        <f xml:space="preserve"> InpC!ECN$20</f>
        <v>0</v>
      </c>
      <c r="ECO97" s="370">
        <f xml:space="preserve"> InpC!ECO$20</f>
        <v>0</v>
      </c>
      <c r="ECP97" s="370">
        <f xml:space="preserve"> InpC!ECP$20</f>
        <v>0</v>
      </c>
      <c r="ECQ97" s="370">
        <f xml:space="preserve"> InpC!ECQ$20</f>
        <v>0</v>
      </c>
      <c r="ECR97" s="370">
        <f xml:space="preserve"> InpC!ECR$20</f>
        <v>0</v>
      </c>
      <c r="ECS97" s="370">
        <f xml:space="preserve"> InpC!ECS$20</f>
        <v>0</v>
      </c>
      <c r="ECT97" s="370">
        <f xml:space="preserve"> InpC!ECT$20</f>
        <v>0</v>
      </c>
      <c r="ECU97" s="370">
        <f xml:space="preserve"> InpC!ECU$20</f>
        <v>0</v>
      </c>
      <c r="ECV97" s="370">
        <f xml:space="preserve"> InpC!ECV$20</f>
        <v>0</v>
      </c>
      <c r="ECW97" s="370">
        <f xml:space="preserve"> InpC!ECW$20</f>
        <v>0</v>
      </c>
      <c r="ECX97" s="370">
        <f xml:space="preserve"> InpC!ECX$20</f>
        <v>0</v>
      </c>
      <c r="ECY97" s="370">
        <f xml:space="preserve"> InpC!ECY$20</f>
        <v>0</v>
      </c>
      <c r="ECZ97" s="370">
        <f xml:space="preserve"> InpC!ECZ$20</f>
        <v>0</v>
      </c>
      <c r="EDA97" s="370">
        <f xml:space="preserve"> InpC!EDA$20</f>
        <v>0</v>
      </c>
      <c r="EDB97" s="370">
        <f xml:space="preserve"> InpC!EDB$20</f>
        <v>0</v>
      </c>
      <c r="EDC97" s="370">
        <f xml:space="preserve"> InpC!EDC$20</f>
        <v>0</v>
      </c>
      <c r="EDD97" s="370">
        <f xml:space="preserve"> InpC!EDD$20</f>
        <v>0</v>
      </c>
      <c r="EDE97" s="370">
        <f xml:space="preserve"> InpC!EDE$20</f>
        <v>0</v>
      </c>
      <c r="EDF97" s="370">
        <f xml:space="preserve"> InpC!EDF$20</f>
        <v>0</v>
      </c>
      <c r="EDG97" s="370">
        <f xml:space="preserve"> InpC!EDG$20</f>
        <v>0</v>
      </c>
      <c r="EDH97" s="370">
        <f xml:space="preserve"> InpC!EDH$20</f>
        <v>0</v>
      </c>
      <c r="EDI97" s="370">
        <f xml:space="preserve"> InpC!EDI$20</f>
        <v>0</v>
      </c>
      <c r="EDJ97" s="370">
        <f xml:space="preserve"> InpC!EDJ$20</f>
        <v>0</v>
      </c>
      <c r="EDK97" s="370">
        <f xml:space="preserve"> InpC!EDK$20</f>
        <v>0</v>
      </c>
      <c r="EDL97" s="370">
        <f xml:space="preserve"> InpC!EDL$20</f>
        <v>0</v>
      </c>
      <c r="EDM97" s="370">
        <f xml:space="preserve"> InpC!EDM$20</f>
        <v>0</v>
      </c>
      <c r="EDN97" s="370">
        <f xml:space="preserve"> InpC!EDN$20</f>
        <v>0</v>
      </c>
      <c r="EDO97" s="370">
        <f xml:space="preserve"> InpC!EDO$20</f>
        <v>0</v>
      </c>
      <c r="EDP97" s="370">
        <f xml:space="preserve"> InpC!EDP$20</f>
        <v>0</v>
      </c>
      <c r="EDQ97" s="370">
        <f xml:space="preserve"> InpC!EDQ$20</f>
        <v>0</v>
      </c>
      <c r="EDR97" s="370">
        <f xml:space="preserve"> InpC!EDR$20</f>
        <v>0</v>
      </c>
      <c r="EDS97" s="370">
        <f xml:space="preserve"> InpC!EDS$20</f>
        <v>0</v>
      </c>
      <c r="EDT97" s="370">
        <f xml:space="preserve"> InpC!EDT$20</f>
        <v>0</v>
      </c>
      <c r="EDU97" s="370">
        <f xml:space="preserve"> InpC!EDU$20</f>
        <v>0</v>
      </c>
      <c r="EDV97" s="370">
        <f xml:space="preserve"> InpC!EDV$20</f>
        <v>0</v>
      </c>
      <c r="EDW97" s="370">
        <f xml:space="preserve"> InpC!EDW$20</f>
        <v>0</v>
      </c>
      <c r="EDX97" s="370">
        <f xml:space="preserve"> InpC!EDX$20</f>
        <v>0</v>
      </c>
      <c r="EDY97" s="370">
        <f xml:space="preserve"> InpC!EDY$20</f>
        <v>0</v>
      </c>
      <c r="EDZ97" s="370">
        <f xml:space="preserve"> InpC!EDZ$20</f>
        <v>0</v>
      </c>
      <c r="EEA97" s="370">
        <f xml:space="preserve"> InpC!EEA$20</f>
        <v>0</v>
      </c>
      <c r="EEB97" s="370">
        <f xml:space="preserve"> InpC!EEB$20</f>
        <v>0</v>
      </c>
      <c r="EEC97" s="370">
        <f xml:space="preserve"> InpC!EEC$20</f>
        <v>0</v>
      </c>
      <c r="EED97" s="370">
        <f xml:space="preserve"> InpC!EED$20</f>
        <v>0</v>
      </c>
      <c r="EEE97" s="370">
        <f xml:space="preserve"> InpC!EEE$20</f>
        <v>0</v>
      </c>
      <c r="EEF97" s="370">
        <f xml:space="preserve"> InpC!EEF$20</f>
        <v>0</v>
      </c>
      <c r="EEG97" s="370">
        <f xml:space="preserve"> InpC!EEG$20</f>
        <v>0</v>
      </c>
      <c r="EEH97" s="370">
        <f xml:space="preserve"> InpC!EEH$20</f>
        <v>0</v>
      </c>
      <c r="EEI97" s="370">
        <f xml:space="preserve"> InpC!EEI$20</f>
        <v>0</v>
      </c>
      <c r="EEJ97" s="370">
        <f xml:space="preserve"> InpC!EEJ$20</f>
        <v>0</v>
      </c>
      <c r="EEK97" s="370">
        <f xml:space="preserve"> InpC!EEK$20</f>
        <v>0</v>
      </c>
      <c r="EEL97" s="370">
        <f xml:space="preserve"> InpC!EEL$20</f>
        <v>0</v>
      </c>
      <c r="EEM97" s="370">
        <f xml:space="preserve"> InpC!EEM$20</f>
        <v>0</v>
      </c>
      <c r="EEN97" s="370">
        <f xml:space="preserve"> InpC!EEN$20</f>
        <v>0</v>
      </c>
      <c r="EEO97" s="370">
        <f xml:space="preserve"> InpC!EEO$20</f>
        <v>0</v>
      </c>
      <c r="EEP97" s="370">
        <f xml:space="preserve"> InpC!EEP$20</f>
        <v>0</v>
      </c>
      <c r="EEQ97" s="370">
        <f xml:space="preserve"> InpC!EEQ$20</f>
        <v>0</v>
      </c>
      <c r="EER97" s="370">
        <f xml:space="preserve"> InpC!EER$20</f>
        <v>0</v>
      </c>
      <c r="EES97" s="370">
        <f xml:space="preserve"> InpC!EES$20</f>
        <v>0</v>
      </c>
      <c r="EET97" s="370">
        <f xml:space="preserve"> InpC!EET$20</f>
        <v>0</v>
      </c>
      <c r="EEU97" s="370">
        <f xml:space="preserve"> InpC!EEU$20</f>
        <v>0</v>
      </c>
      <c r="EEV97" s="370">
        <f xml:space="preserve"> InpC!EEV$20</f>
        <v>0</v>
      </c>
      <c r="EEW97" s="370">
        <f xml:space="preserve"> InpC!EEW$20</f>
        <v>0</v>
      </c>
      <c r="EEX97" s="370">
        <f xml:space="preserve"> InpC!EEX$20</f>
        <v>0</v>
      </c>
      <c r="EEY97" s="370">
        <f xml:space="preserve"> InpC!EEY$20</f>
        <v>0</v>
      </c>
      <c r="EEZ97" s="370">
        <f xml:space="preserve"> InpC!EEZ$20</f>
        <v>0</v>
      </c>
      <c r="EFA97" s="370">
        <f xml:space="preserve"> InpC!EFA$20</f>
        <v>0</v>
      </c>
      <c r="EFB97" s="370">
        <f xml:space="preserve"> InpC!EFB$20</f>
        <v>0</v>
      </c>
      <c r="EFC97" s="370">
        <f xml:space="preserve"> InpC!EFC$20</f>
        <v>0</v>
      </c>
      <c r="EFD97" s="370">
        <f xml:space="preserve"> InpC!EFD$20</f>
        <v>0</v>
      </c>
      <c r="EFE97" s="370">
        <f xml:space="preserve"> InpC!EFE$20</f>
        <v>0</v>
      </c>
      <c r="EFF97" s="370">
        <f xml:space="preserve"> InpC!EFF$20</f>
        <v>0</v>
      </c>
      <c r="EFG97" s="370">
        <f xml:space="preserve"> InpC!EFG$20</f>
        <v>0</v>
      </c>
      <c r="EFH97" s="370">
        <f xml:space="preserve"> InpC!EFH$20</f>
        <v>0</v>
      </c>
      <c r="EFI97" s="370">
        <f xml:space="preserve"> InpC!EFI$20</f>
        <v>0</v>
      </c>
      <c r="EFJ97" s="370">
        <f xml:space="preserve"> InpC!EFJ$20</f>
        <v>0</v>
      </c>
      <c r="EFK97" s="370">
        <f xml:space="preserve"> InpC!EFK$20</f>
        <v>0</v>
      </c>
      <c r="EFL97" s="370">
        <f xml:space="preserve"> InpC!EFL$20</f>
        <v>0</v>
      </c>
      <c r="EFM97" s="370">
        <f xml:space="preserve"> InpC!EFM$20</f>
        <v>0</v>
      </c>
      <c r="EFN97" s="370">
        <f xml:space="preserve"> InpC!EFN$20</f>
        <v>0</v>
      </c>
      <c r="EFO97" s="370">
        <f xml:space="preserve"> InpC!EFO$20</f>
        <v>0</v>
      </c>
      <c r="EFP97" s="370">
        <f xml:space="preserve"> InpC!EFP$20</f>
        <v>0</v>
      </c>
      <c r="EFQ97" s="370">
        <f xml:space="preserve"> InpC!EFQ$20</f>
        <v>0</v>
      </c>
      <c r="EFR97" s="370">
        <f xml:space="preserve"> InpC!EFR$20</f>
        <v>0</v>
      </c>
      <c r="EFS97" s="370">
        <f xml:space="preserve"> InpC!EFS$20</f>
        <v>0</v>
      </c>
      <c r="EFT97" s="370">
        <f xml:space="preserve"> InpC!EFT$20</f>
        <v>0</v>
      </c>
      <c r="EFU97" s="370">
        <f xml:space="preserve"> InpC!EFU$20</f>
        <v>0</v>
      </c>
      <c r="EFV97" s="370">
        <f xml:space="preserve"> InpC!EFV$20</f>
        <v>0</v>
      </c>
      <c r="EFW97" s="370">
        <f xml:space="preserve"> InpC!EFW$20</f>
        <v>0</v>
      </c>
      <c r="EFX97" s="370">
        <f xml:space="preserve"> InpC!EFX$20</f>
        <v>0</v>
      </c>
      <c r="EFY97" s="370">
        <f xml:space="preserve"> InpC!EFY$20</f>
        <v>0</v>
      </c>
      <c r="EFZ97" s="370">
        <f xml:space="preserve"> InpC!EFZ$20</f>
        <v>0</v>
      </c>
      <c r="EGA97" s="370">
        <f xml:space="preserve"> InpC!EGA$20</f>
        <v>0</v>
      </c>
      <c r="EGB97" s="370">
        <f xml:space="preserve"> InpC!EGB$20</f>
        <v>0</v>
      </c>
      <c r="EGC97" s="370">
        <f xml:space="preserve"> InpC!EGC$20</f>
        <v>0</v>
      </c>
      <c r="EGD97" s="370">
        <f xml:space="preserve"> InpC!EGD$20</f>
        <v>0</v>
      </c>
      <c r="EGE97" s="370">
        <f xml:space="preserve"> InpC!EGE$20</f>
        <v>0</v>
      </c>
      <c r="EGF97" s="370">
        <f xml:space="preserve"> InpC!EGF$20</f>
        <v>0</v>
      </c>
      <c r="EGG97" s="370">
        <f xml:space="preserve"> InpC!EGG$20</f>
        <v>0</v>
      </c>
      <c r="EGH97" s="370">
        <f xml:space="preserve"> InpC!EGH$20</f>
        <v>0</v>
      </c>
      <c r="EGI97" s="370">
        <f xml:space="preserve"> InpC!EGI$20</f>
        <v>0</v>
      </c>
      <c r="EGJ97" s="370">
        <f xml:space="preserve"> InpC!EGJ$20</f>
        <v>0</v>
      </c>
      <c r="EGK97" s="370">
        <f xml:space="preserve"> InpC!EGK$20</f>
        <v>0</v>
      </c>
      <c r="EGL97" s="370">
        <f xml:space="preserve"> InpC!EGL$20</f>
        <v>0</v>
      </c>
      <c r="EGM97" s="370">
        <f xml:space="preserve"> InpC!EGM$20</f>
        <v>0</v>
      </c>
      <c r="EGN97" s="370">
        <f xml:space="preserve"> InpC!EGN$20</f>
        <v>0</v>
      </c>
      <c r="EGO97" s="370">
        <f xml:space="preserve"> InpC!EGO$20</f>
        <v>0</v>
      </c>
      <c r="EGP97" s="370">
        <f xml:space="preserve"> InpC!EGP$20</f>
        <v>0</v>
      </c>
      <c r="EGQ97" s="370">
        <f xml:space="preserve"> InpC!EGQ$20</f>
        <v>0</v>
      </c>
      <c r="EGR97" s="370">
        <f xml:space="preserve"> InpC!EGR$20</f>
        <v>0</v>
      </c>
      <c r="EGS97" s="370">
        <f xml:space="preserve"> InpC!EGS$20</f>
        <v>0</v>
      </c>
      <c r="EGT97" s="370">
        <f xml:space="preserve"> InpC!EGT$20</f>
        <v>0</v>
      </c>
      <c r="EGU97" s="370">
        <f xml:space="preserve"> InpC!EGU$20</f>
        <v>0</v>
      </c>
      <c r="EGV97" s="370">
        <f xml:space="preserve"> InpC!EGV$20</f>
        <v>0</v>
      </c>
      <c r="EGW97" s="370">
        <f xml:space="preserve"> InpC!EGW$20</f>
        <v>0</v>
      </c>
      <c r="EGX97" s="370">
        <f xml:space="preserve"> InpC!EGX$20</f>
        <v>0</v>
      </c>
      <c r="EGY97" s="370">
        <f xml:space="preserve"> InpC!EGY$20</f>
        <v>0</v>
      </c>
      <c r="EGZ97" s="370">
        <f xml:space="preserve"> InpC!EGZ$20</f>
        <v>0</v>
      </c>
      <c r="EHA97" s="370">
        <f xml:space="preserve"> InpC!EHA$20</f>
        <v>0</v>
      </c>
      <c r="EHB97" s="370">
        <f xml:space="preserve"> InpC!EHB$20</f>
        <v>0</v>
      </c>
      <c r="EHC97" s="370">
        <f xml:space="preserve"> InpC!EHC$20</f>
        <v>0</v>
      </c>
      <c r="EHD97" s="370">
        <f xml:space="preserve"> InpC!EHD$20</f>
        <v>0</v>
      </c>
      <c r="EHE97" s="370">
        <f xml:space="preserve"> InpC!EHE$20</f>
        <v>0</v>
      </c>
      <c r="EHF97" s="370">
        <f xml:space="preserve"> InpC!EHF$20</f>
        <v>0</v>
      </c>
      <c r="EHG97" s="370">
        <f xml:space="preserve"> InpC!EHG$20</f>
        <v>0</v>
      </c>
      <c r="EHH97" s="370">
        <f xml:space="preserve"> InpC!EHH$20</f>
        <v>0</v>
      </c>
      <c r="EHI97" s="370">
        <f xml:space="preserve"> InpC!EHI$20</f>
        <v>0</v>
      </c>
      <c r="EHJ97" s="370">
        <f xml:space="preserve"> InpC!EHJ$20</f>
        <v>0</v>
      </c>
      <c r="EHK97" s="370">
        <f xml:space="preserve"> InpC!EHK$20</f>
        <v>0</v>
      </c>
      <c r="EHL97" s="370">
        <f xml:space="preserve"> InpC!EHL$20</f>
        <v>0</v>
      </c>
      <c r="EHM97" s="370">
        <f xml:space="preserve"> InpC!EHM$20</f>
        <v>0</v>
      </c>
      <c r="EHN97" s="370">
        <f xml:space="preserve"> InpC!EHN$20</f>
        <v>0</v>
      </c>
      <c r="EHO97" s="370">
        <f xml:space="preserve"> InpC!EHO$20</f>
        <v>0</v>
      </c>
      <c r="EHP97" s="370">
        <f xml:space="preserve"> InpC!EHP$20</f>
        <v>0</v>
      </c>
      <c r="EHQ97" s="370">
        <f xml:space="preserve"> InpC!EHQ$20</f>
        <v>0</v>
      </c>
      <c r="EHR97" s="370">
        <f xml:space="preserve"> InpC!EHR$20</f>
        <v>0</v>
      </c>
      <c r="EHS97" s="370">
        <f xml:space="preserve"> InpC!EHS$20</f>
        <v>0</v>
      </c>
      <c r="EHT97" s="370">
        <f xml:space="preserve"> InpC!EHT$20</f>
        <v>0</v>
      </c>
      <c r="EHU97" s="370">
        <f xml:space="preserve"> InpC!EHU$20</f>
        <v>0</v>
      </c>
      <c r="EHV97" s="370">
        <f xml:space="preserve"> InpC!EHV$20</f>
        <v>0</v>
      </c>
      <c r="EHW97" s="370">
        <f xml:space="preserve"> InpC!EHW$20</f>
        <v>0</v>
      </c>
      <c r="EHX97" s="370">
        <f xml:space="preserve"> InpC!EHX$20</f>
        <v>0</v>
      </c>
      <c r="EHY97" s="370">
        <f xml:space="preserve"> InpC!EHY$20</f>
        <v>0</v>
      </c>
      <c r="EHZ97" s="370">
        <f xml:space="preserve"> InpC!EHZ$20</f>
        <v>0</v>
      </c>
      <c r="EIA97" s="370">
        <f xml:space="preserve"> InpC!EIA$20</f>
        <v>0</v>
      </c>
      <c r="EIB97" s="370">
        <f xml:space="preserve"> InpC!EIB$20</f>
        <v>0</v>
      </c>
      <c r="EIC97" s="370">
        <f xml:space="preserve"> InpC!EIC$20</f>
        <v>0</v>
      </c>
      <c r="EID97" s="370">
        <f xml:space="preserve"> InpC!EID$20</f>
        <v>0</v>
      </c>
      <c r="EIE97" s="370">
        <f xml:space="preserve"> InpC!EIE$20</f>
        <v>0</v>
      </c>
      <c r="EIF97" s="370">
        <f xml:space="preserve"> InpC!EIF$20</f>
        <v>0</v>
      </c>
      <c r="EIG97" s="370">
        <f xml:space="preserve"> InpC!EIG$20</f>
        <v>0</v>
      </c>
      <c r="EIH97" s="370">
        <f xml:space="preserve"> InpC!EIH$20</f>
        <v>0</v>
      </c>
      <c r="EII97" s="370">
        <f xml:space="preserve"> InpC!EII$20</f>
        <v>0</v>
      </c>
      <c r="EIJ97" s="370">
        <f xml:space="preserve"> InpC!EIJ$20</f>
        <v>0</v>
      </c>
      <c r="EIK97" s="370">
        <f xml:space="preserve"> InpC!EIK$20</f>
        <v>0</v>
      </c>
      <c r="EIL97" s="370">
        <f xml:space="preserve"> InpC!EIL$20</f>
        <v>0</v>
      </c>
      <c r="EIM97" s="370">
        <f xml:space="preserve"> InpC!EIM$20</f>
        <v>0</v>
      </c>
      <c r="EIN97" s="370">
        <f xml:space="preserve"> InpC!EIN$20</f>
        <v>0</v>
      </c>
      <c r="EIO97" s="370">
        <f xml:space="preserve"> InpC!EIO$20</f>
        <v>0</v>
      </c>
      <c r="EIP97" s="370">
        <f xml:space="preserve"> InpC!EIP$20</f>
        <v>0</v>
      </c>
      <c r="EIQ97" s="370">
        <f xml:space="preserve"> InpC!EIQ$20</f>
        <v>0</v>
      </c>
      <c r="EIR97" s="370">
        <f xml:space="preserve"> InpC!EIR$20</f>
        <v>0</v>
      </c>
      <c r="EIS97" s="370">
        <f xml:space="preserve"> InpC!EIS$20</f>
        <v>0</v>
      </c>
      <c r="EIT97" s="370">
        <f xml:space="preserve"> InpC!EIT$20</f>
        <v>0</v>
      </c>
      <c r="EIU97" s="370">
        <f xml:space="preserve"> InpC!EIU$20</f>
        <v>0</v>
      </c>
      <c r="EIV97" s="370">
        <f xml:space="preserve"> InpC!EIV$20</f>
        <v>0</v>
      </c>
      <c r="EIW97" s="370">
        <f xml:space="preserve"> InpC!EIW$20</f>
        <v>0</v>
      </c>
      <c r="EIX97" s="370">
        <f xml:space="preserve"> InpC!EIX$20</f>
        <v>0</v>
      </c>
      <c r="EIY97" s="370">
        <f xml:space="preserve"> InpC!EIY$20</f>
        <v>0</v>
      </c>
      <c r="EIZ97" s="370">
        <f xml:space="preserve"> InpC!EIZ$20</f>
        <v>0</v>
      </c>
      <c r="EJA97" s="370">
        <f xml:space="preserve"> InpC!EJA$20</f>
        <v>0</v>
      </c>
      <c r="EJB97" s="370">
        <f xml:space="preserve"> InpC!EJB$20</f>
        <v>0</v>
      </c>
      <c r="EJC97" s="370">
        <f xml:space="preserve"> InpC!EJC$20</f>
        <v>0</v>
      </c>
      <c r="EJD97" s="370">
        <f xml:space="preserve"> InpC!EJD$20</f>
        <v>0</v>
      </c>
      <c r="EJE97" s="370">
        <f xml:space="preserve"> InpC!EJE$20</f>
        <v>0</v>
      </c>
      <c r="EJF97" s="370">
        <f xml:space="preserve"> InpC!EJF$20</f>
        <v>0</v>
      </c>
      <c r="EJG97" s="370">
        <f xml:space="preserve"> InpC!EJG$20</f>
        <v>0</v>
      </c>
      <c r="EJH97" s="370">
        <f xml:space="preserve"> InpC!EJH$20</f>
        <v>0</v>
      </c>
      <c r="EJI97" s="370">
        <f xml:space="preserve"> InpC!EJI$20</f>
        <v>0</v>
      </c>
      <c r="EJJ97" s="370">
        <f xml:space="preserve"> InpC!EJJ$20</f>
        <v>0</v>
      </c>
      <c r="EJK97" s="370">
        <f xml:space="preserve"> InpC!EJK$20</f>
        <v>0</v>
      </c>
      <c r="EJL97" s="370">
        <f xml:space="preserve"> InpC!EJL$20</f>
        <v>0</v>
      </c>
      <c r="EJM97" s="370">
        <f xml:space="preserve"> InpC!EJM$20</f>
        <v>0</v>
      </c>
      <c r="EJN97" s="370">
        <f xml:space="preserve"> InpC!EJN$20</f>
        <v>0</v>
      </c>
      <c r="EJO97" s="370">
        <f xml:space="preserve"> InpC!EJO$20</f>
        <v>0</v>
      </c>
      <c r="EJP97" s="370">
        <f xml:space="preserve"> InpC!EJP$20</f>
        <v>0</v>
      </c>
      <c r="EJQ97" s="370">
        <f xml:space="preserve"> InpC!EJQ$20</f>
        <v>0</v>
      </c>
      <c r="EJR97" s="370">
        <f xml:space="preserve"> InpC!EJR$20</f>
        <v>0</v>
      </c>
      <c r="EJS97" s="370">
        <f xml:space="preserve"> InpC!EJS$20</f>
        <v>0</v>
      </c>
      <c r="EJT97" s="370">
        <f xml:space="preserve"> InpC!EJT$20</f>
        <v>0</v>
      </c>
      <c r="EJU97" s="370">
        <f xml:space="preserve"> InpC!EJU$20</f>
        <v>0</v>
      </c>
      <c r="EJV97" s="370">
        <f xml:space="preserve"> InpC!EJV$20</f>
        <v>0</v>
      </c>
      <c r="EJW97" s="370">
        <f xml:space="preserve"> InpC!EJW$20</f>
        <v>0</v>
      </c>
      <c r="EJX97" s="370">
        <f xml:space="preserve"> InpC!EJX$20</f>
        <v>0</v>
      </c>
      <c r="EJY97" s="370">
        <f xml:space="preserve"> InpC!EJY$20</f>
        <v>0</v>
      </c>
      <c r="EJZ97" s="370">
        <f xml:space="preserve"> InpC!EJZ$20</f>
        <v>0</v>
      </c>
      <c r="EKA97" s="370">
        <f xml:space="preserve"> InpC!EKA$20</f>
        <v>0</v>
      </c>
      <c r="EKB97" s="370">
        <f xml:space="preserve"> InpC!EKB$20</f>
        <v>0</v>
      </c>
      <c r="EKC97" s="370">
        <f xml:space="preserve"> InpC!EKC$20</f>
        <v>0</v>
      </c>
      <c r="EKD97" s="370">
        <f xml:space="preserve"> InpC!EKD$20</f>
        <v>0</v>
      </c>
      <c r="EKE97" s="370">
        <f xml:space="preserve"> InpC!EKE$20</f>
        <v>0</v>
      </c>
      <c r="EKF97" s="370">
        <f xml:space="preserve"> InpC!EKF$20</f>
        <v>0</v>
      </c>
      <c r="EKG97" s="370">
        <f xml:space="preserve"> InpC!EKG$20</f>
        <v>0</v>
      </c>
      <c r="EKH97" s="370">
        <f xml:space="preserve"> InpC!EKH$20</f>
        <v>0</v>
      </c>
      <c r="EKI97" s="370">
        <f xml:space="preserve"> InpC!EKI$20</f>
        <v>0</v>
      </c>
      <c r="EKJ97" s="370">
        <f xml:space="preserve"> InpC!EKJ$20</f>
        <v>0</v>
      </c>
      <c r="EKK97" s="370">
        <f xml:space="preserve"> InpC!EKK$20</f>
        <v>0</v>
      </c>
      <c r="EKL97" s="370">
        <f xml:space="preserve"> InpC!EKL$20</f>
        <v>0</v>
      </c>
      <c r="EKM97" s="370">
        <f xml:space="preserve"> InpC!EKM$20</f>
        <v>0</v>
      </c>
      <c r="EKN97" s="370">
        <f xml:space="preserve"> InpC!EKN$20</f>
        <v>0</v>
      </c>
      <c r="EKO97" s="370">
        <f xml:space="preserve"> InpC!EKO$20</f>
        <v>0</v>
      </c>
      <c r="EKP97" s="370">
        <f xml:space="preserve"> InpC!EKP$20</f>
        <v>0</v>
      </c>
      <c r="EKQ97" s="370">
        <f xml:space="preserve"> InpC!EKQ$20</f>
        <v>0</v>
      </c>
      <c r="EKR97" s="370">
        <f xml:space="preserve"> InpC!EKR$20</f>
        <v>0</v>
      </c>
      <c r="EKS97" s="370">
        <f xml:space="preserve"> InpC!EKS$20</f>
        <v>0</v>
      </c>
      <c r="EKT97" s="370">
        <f xml:space="preserve"> InpC!EKT$20</f>
        <v>0</v>
      </c>
      <c r="EKU97" s="370">
        <f xml:space="preserve"> InpC!EKU$20</f>
        <v>0</v>
      </c>
      <c r="EKV97" s="370">
        <f xml:space="preserve"> InpC!EKV$20</f>
        <v>0</v>
      </c>
      <c r="EKW97" s="370">
        <f xml:space="preserve"> InpC!EKW$20</f>
        <v>0</v>
      </c>
      <c r="EKX97" s="370">
        <f xml:space="preserve"> InpC!EKX$20</f>
        <v>0</v>
      </c>
      <c r="EKY97" s="370">
        <f xml:space="preserve"> InpC!EKY$20</f>
        <v>0</v>
      </c>
      <c r="EKZ97" s="370">
        <f xml:space="preserve"> InpC!EKZ$20</f>
        <v>0</v>
      </c>
      <c r="ELA97" s="370">
        <f xml:space="preserve"> InpC!ELA$20</f>
        <v>0</v>
      </c>
      <c r="ELB97" s="370">
        <f xml:space="preserve"> InpC!ELB$20</f>
        <v>0</v>
      </c>
      <c r="ELC97" s="370">
        <f xml:space="preserve"> InpC!ELC$20</f>
        <v>0</v>
      </c>
      <c r="ELD97" s="370">
        <f xml:space="preserve"> InpC!ELD$20</f>
        <v>0</v>
      </c>
      <c r="ELE97" s="370">
        <f xml:space="preserve"> InpC!ELE$20</f>
        <v>0</v>
      </c>
      <c r="ELF97" s="370">
        <f xml:space="preserve"> InpC!ELF$20</f>
        <v>0</v>
      </c>
      <c r="ELG97" s="370">
        <f xml:space="preserve"> InpC!ELG$20</f>
        <v>0</v>
      </c>
      <c r="ELH97" s="370">
        <f xml:space="preserve"> InpC!ELH$20</f>
        <v>0</v>
      </c>
      <c r="ELI97" s="370">
        <f xml:space="preserve"> InpC!ELI$20</f>
        <v>0</v>
      </c>
      <c r="ELJ97" s="370">
        <f xml:space="preserve"> InpC!ELJ$20</f>
        <v>0</v>
      </c>
      <c r="ELK97" s="370">
        <f xml:space="preserve"> InpC!ELK$20</f>
        <v>0</v>
      </c>
      <c r="ELL97" s="370">
        <f xml:space="preserve"> InpC!ELL$20</f>
        <v>0</v>
      </c>
      <c r="ELM97" s="370">
        <f xml:space="preserve"> InpC!ELM$20</f>
        <v>0</v>
      </c>
      <c r="ELN97" s="370">
        <f xml:space="preserve"> InpC!ELN$20</f>
        <v>0</v>
      </c>
      <c r="ELO97" s="370">
        <f xml:space="preserve"> InpC!ELO$20</f>
        <v>0</v>
      </c>
      <c r="ELP97" s="370">
        <f xml:space="preserve"> InpC!ELP$20</f>
        <v>0</v>
      </c>
      <c r="ELQ97" s="370">
        <f xml:space="preserve"> InpC!ELQ$20</f>
        <v>0</v>
      </c>
      <c r="ELR97" s="370">
        <f xml:space="preserve"> InpC!ELR$20</f>
        <v>0</v>
      </c>
      <c r="ELS97" s="370">
        <f xml:space="preserve"> InpC!ELS$20</f>
        <v>0</v>
      </c>
      <c r="ELT97" s="370">
        <f xml:space="preserve"> InpC!ELT$20</f>
        <v>0</v>
      </c>
      <c r="ELU97" s="370">
        <f xml:space="preserve"> InpC!ELU$20</f>
        <v>0</v>
      </c>
      <c r="ELV97" s="370">
        <f xml:space="preserve"> InpC!ELV$20</f>
        <v>0</v>
      </c>
      <c r="ELW97" s="370">
        <f xml:space="preserve"> InpC!ELW$20</f>
        <v>0</v>
      </c>
      <c r="ELX97" s="370">
        <f xml:space="preserve"> InpC!ELX$20</f>
        <v>0</v>
      </c>
      <c r="ELY97" s="370">
        <f xml:space="preserve"> InpC!ELY$20</f>
        <v>0</v>
      </c>
      <c r="ELZ97" s="370">
        <f xml:space="preserve"> InpC!ELZ$20</f>
        <v>0</v>
      </c>
      <c r="EMA97" s="370">
        <f xml:space="preserve"> InpC!EMA$20</f>
        <v>0</v>
      </c>
      <c r="EMB97" s="370">
        <f xml:space="preserve"> InpC!EMB$20</f>
        <v>0</v>
      </c>
      <c r="EMC97" s="370">
        <f xml:space="preserve"> InpC!EMC$20</f>
        <v>0</v>
      </c>
      <c r="EMD97" s="370">
        <f xml:space="preserve"> InpC!EMD$20</f>
        <v>0</v>
      </c>
      <c r="EME97" s="370">
        <f xml:space="preserve"> InpC!EME$20</f>
        <v>0</v>
      </c>
      <c r="EMF97" s="370">
        <f xml:space="preserve"> InpC!EMF$20</f>
        <v>0</v>
      </c>
      <c r="EMG97" s="370">
        <f xml:space="preserve"> InpC!EMG$20</f>
        <v>0</v>
      </c>
      <c r="EMH97" s="370">
        <f xml:space="preserve"> InpC!EMH$20</f>
        <v>0</v>
      </c>
      <c r="EMI97" s="370">
        <f xml:space="preserve"> InpC!EMI$20</f>
        <v>0</v>
      </c>
      <c r="EMJ97" s="370">
        <f xml:space="preserve"> InpC!EMJ$20</f>
        <v>0</v>
      </c>
      <c r="EMK97" s="370">
        <f xml:space="preserve"> InpC!EMK$20</f>
        <v>0</v>
      </c>
      <c r="EML97" s="370">
        <f xml:space="preserve"> InpC!EML$20</f>
        <v>0</v>
      </c>
      <c r="EMM97" s="370">
        <f xml:space="preserve"> InpC!EMM$20</f>
        <v>0</v>
      </c>
      <c r="EMN97" s="370">
        <f xml:space="preserve"> InpC!EMN$20</f>
        <v>0</v>
      </c>
      <c r="EMO97" s="370">
        <f xml:space="preserve"> InpC!EMO$20</f>
        <v>0</v>
      </c>
      <c r="EMP97" s="370">
        <f xml:space="preserve"> InpC!EMP$20</f>
        <v>0</v>
      </c>
      <c r="EMQ97" s="370">
        <f xml:space="preserve"> InpC!EMQ$20</f>
        <v>0</v>
      </c>
      <c r="EMR97" s="370">
        <f xml:space="preserve"> InpC!EMR$20</f>
        <v>0</v>
      </c>
      <c r="EMS97" s="370">
        <f xml:space="preserve"> InpC!EMS$20</f>
        <v>0</v>
      </c>
      <c r="EMT97" s="370">
        <f xml:space="preserve"> InpC!EMT$20</f>
        <v>0</v>
      </c>
      <c r="EMU97" s="370">
        <f xml:space="preserve"> InpC!EMU$20</f>
        <v>0</v>
      </c>
      <c r="EMV97" s="370">
        <f xml:space="preserve"> InpC!EMV$20</f>
        <v>0</v>
      </c>
      <c r="EMW97" s="370">
        <f xml:space="preserve"> InpC!EMW$20</f>
        <v>0</v>
      </c>
      <c r="EMX97" s="370">
        <f xml:space="preserve"> InpC!EMX$20</f>
        <v>0</v>
      </c>
      <c r="EMY97" s="370">
        <f xml:space="preserve"> InpC!EMY$20</f>
        <v>0</v>
      </c>
      <c r="EMZ97" s="370">
        <f xml:space="preserve"> InpC!EMZ$20</f>
        <v>0</v>
      </c>
      <c r="ENA97" s="370">
        <f xml:space="preserve"> InpC!ENA$20</f>
        <v>0</v>
      </c>
      <c r="ENB97" s="370">
        <f xml:space="preserve"> InpC!ENB$20</f>
        <v>0</v>
      </c>
      <c r="ENC97" s="370">
        <f xml:space="preserve"> InpC!ENC$20</f>
        <v>0</v>
      </c>
      <c r="END97" s="370">
        <f xml:space="preserve"> InpC!END$20</f>
        <v>0</v>
      </c>
      <c r="ENE97" s="370">
        <f xml:space="preserve"> InpC!ENE$20</f>
        <v>0</v>
      </c>
      <c r="ENF97" s="370">
        <f xml:space="preserve"> InpC!ENF$20</f>
        <v>0</v>
      </c>
      <c r="ENG97" s="370">
        <f xml:space="preserve"> InpC!ENG$20</f>
        <v>0</v>
      </c>
      <c r="ENH97" s="370">
        <f xml:space="preserve"> InpC!ENH$20</f>
        <v>0</v>
      </c>
      <c r="ENI97" s="370">
        <f xml:space="preserve"> InpC!ENI$20</f>
        <v>0</v>
      </c>
      <c r="ENJ97" s="370">
        <f xml:space="preserve"> InpC!ENJ$20</f>
        <v>0</v>
      </c>
      <c r="ENK97" s="370">
        <f xml:space="preserve"> InpC!ENK$20</f>
        <v>0</v>
      </c>
      <c r="ENL97" s="370">
        <f xml:space="preserve"> InpC!ENL$20</f>
        <v>0</v>
      </c>
      <c r="ENM97" s="370">
        <f xml:space="preserve"> InpC!ENM$20</f>
        <v>0</v>
      </c>
      <c r="ENN97" s="370">
        <f xml:space="preserve"> InpC!ENN$20</f>
        <v>0</v>
      </c>
      <c r="ENO97" s="370">
        <f xml:space="preserve"> InpC!ENO$20</f>
        <v>0</v>
      </c>
      <c r="ENP97" s="370">
        <f xml:space="preserve"> InpC!ENP$20</f>
        <v>0</v>
      </c>
      <c r="ENQ97" s="370">
        <f xml:space="preserve"> InpC!ENQ$20</f>
        <v>0</v>
      </c>
      <c r="ENR97" s="370">
        <f xml:space="preserve"> InpC!ENR$20</f>
        <v>0</v>
      </c>
      <c r="ENS97" s="370">
        <f xml:space="preserve"> InpC!ENS$20</f>
        <v>0</v>
      </c>
      <c r="ENT97" s="370">
        <f xml:space="preserve"> InpC!ENT$20</f>
        <v>0</v>
      </c>
      <c r="ENU97" s="370">
        <f xml:space="preserve"> InpC!ENU$20</f>
        <v>0</v>
      </c>
      <c r="ENV97" s="370">
        <f xml:space="preserve"> InpC!ENV$20</f>
        <v>0</v>
      </c>
      <c r="ENW97" s="370">
        <f xml:space="preserve"> InpC!ENW$20</f>
        <v>0</v>
      </c>
      <c r="ENX97" s="370">
        <f xml:space="preserve"> InpC!ENX$20</f>
        <v>0</v>
      </c>
      <c r="ENY97" s="370">
        <f xml:space="preserve"> InpC!ENY$20</f>
        <v>0</v>
      </c>
      <c r="ENZ97" s="370">
        <f xml:space="preserve"> InpC!ENZ$20</f>
        <v>0</v>
      </c>
      <c r="EOA97" s="370">
        <f xml:space="preserve"> InpC!EOA$20</f>
        <v>0</v>
      </c>
      <c r="EOB97" s="370">
        <f xml:space="preserve"> InpC!EOB$20</f>
        <v>0</v>
      </c>
      <c r="EOC97" s="370">
        <f xml:space="preserve"> InpC!EOC$20</f>
        <v>0</v>
      </c>
      <c r="EOD97" s="370">
        <f xml:space="preserve"> InpC!EOD$20</f>
        <v>0</v>
      </c>
      <c r="EOE97" s="370">
        <f xml:space="preserve"> InpC!EOE$20</f>
        <v>0</v>
      </c>
      <c r="EOF97" s="370">
        <f xml:space="preserve"> InpC!EOF$20</f>
        <v>0</v>
      </c>
      <c r="EOG97" s="370">
        <f xml:space="preserve"> InpC!EOG$20</f>
        <v>0</v>
      </c>
      <c r="EOH97" s="370">
        <f xml:space="preserve"> InpC!EOH$20</f>
        <v>0</v>
      </c>
      <c r="EOI97" s="370">
        <f xml:space="preserve"> InpC!EOI$20</f>
        <v>0</v>
      </c>
      <c r="EOJ97" s="370">
        <f xml:space="preserve"> InpC!EOJ$20</f>
        <v>0</v>
      </c>
      <c r="EOK97" s="370">
        <f xml:space="preserve"> InpC!EOK$20</f>
        <v>0</v>
      </c>
      <c r="EOL97" s="370">
        <f xml:space="preserve"> InpC!EOL$20</f>
        <v>0</v>
      </c>
      <c r="EOM97" s="370">
        <f xml:space="preserve"> InpC!EOM$20</f>
        <v>0</v>
      </c>
      <c r="EON97" s="370">
        <f xml:space="preserve"> InpC!EON$20</f>
        <v>0</v>
      </c>
      <c r="EOO97" s="370">
        <f xml:space="preserve"> InpC!EOO$20</f>
        <v>0</v>
      </c>
      <c r="EOP97" s="370">
        <f xml:space="preserve"> InpC!EOP$20</f>
        <v>0</v>
      </c>
      <c r="EOQ97" s="370">
        <f xml:space="preserve"> InpC!EOQ$20</f>
        <v>0</v>
      </c>
      <c r="EOR97" s="370">
        <f xml:space="preserve"> InpC!EOR$20</f>
        <v>0</v>
      </c>
      <c r="EOS97" s="370">
        <f xml:space="preserve"> InpC!EOS$20</f>
        <v>0</v>
      </c>
      <c r="EOT97" s="370">
        <f xml:space="preserve"> InpC!EOT$20</f>
        <v>0</v>
      </c>
      <c r="EOU97" s="370">
        <f xml:space="preserve"> InpC!EOU$20</f>
        <v>0</v>
      </c>
      <c r="EOV97" s="370">
        <f xml:space="preserve"> InpC!EOV$20</f>
        <v>0</v>
      </c>
      <c r="EOW97" s="370">
        <f xml:space="preserve"> InpC!EOW$20</f>
        <v>0</v>
      </c>
      <c r="EOX97" s="370">
        <f xml:space="preserve"> InpC!EOX$20</f>
        <v>0</v>
      </c>
      <c r="EOY97" s="370">
        <f xml:space="preserve"> InpC!EOY$20</f>
        <v>0</v>
      </c>
      <c r="EOZ97" s="370">
        <f xml:space="preserve"> InpC!EOZ$20</f>
        <v>0</v>
      </c>
      <c r="EPA97" s="370">
        <f xml:space="preserve"> InpC!EPA$20</f>
        <v>0</v>
      </c>
      <c r="EPB97" s="370">
        <f xml:space="preserve"> InpC!EPB$20</f>
        <v>0</v>
      </c>
      <c r="EPC97" s="370">
        <f xml:space="preserve"> InpC!EPC$20</f>
        <v>0</v>
      </c>
      <c r="EPD97" s="370">
        <f xml:space="preserve"> InpC!EPD$20</f>
        <v>0</v>
      </c>
      <c r="EPE97" s="370">
        <f xml:space="preserve"> InpC!EPE$20</f>
        <v>0</v>
      </c>
      <c r="EPF97" s="370">
        <f xml:space="preserve"> InpC!EPF$20</f>
        <v>0</v>
      </c>
      <c r="EPG97" s="370">
        <f xml:space="preserve"> InpC!EPG$20</f>
        <v>0</v>
      </c>
      <c r="EPH97" s="370">
        <f xml:space="preserve"> InpC!EPH$20</f>
        <v>0</v>
      </c>
      <c r="EPI97" s="370">
        <f xml:space="preserve"> InpC!EPI$20</f>
        <v>0</v>
      </c>
      <c r="EPJ97" s="370">
        <f xml:space="preserve"> InpC!EPJ$20</f>
        <v>0</v>
      </c>
      <c r="EPK97" s="370">
        <f xml:space="preserve"> InpC!EPK$20</f>
        <v>0</v>
      </c>
      <c r="EPL97" s="370">
        <f xml:space="preserve"> InpC!EPL$20</f>
        <v>0</v>
      </c>
      <c r="EPM97" s="370">
        <f xml:space="preserve"> InpC!EPM$20</f>
        <v>0</v>
      </c>
      <c r="EPN97" s="370">
        <f xml:space="preserve"> InpC!EPN$20</f>
        <v>0</v>
      </c>
      <c r="EPO97" s="370">
        <f xml:space="preserve"> InpC!EPO$20</f>
        <v>0</v>
      </c>
      <c r="EPP97" s="370">
        <f xml:space="preserve"> InpC!EPP$20</f>
        <v>0</v>
      </c>
      <c r="EPQ97" s="370">
        <f xml:space="preserve"> InpC!EPQ$20</f>
        <v>0</v>
      </c>
      <c r="EPR97" s="370">
        <f xml:space="preserve"> InpC!EPR$20</f>
        <v>0</v>
      </c>
      <c r="EPS97" s="370">
        <f xml:space="preserve"> InpC!EPS$20</f>
        <v>0</v>
      </c>
      <c r="EPT97" s="370">
        <f xml:space="preserve"> InpC!EPT$20</f>
        <v>0</v>
      </c>
      <c r="EPU97" s="370">
        <f xml:space="preserve"> InpC!EPU$20</f>
        <v>0</v>
      </c>
      <c r="EPV97" s="370">
        <f xml:space="preserve"> InpC!EPV$20</f>
        <v>0</v>
      </c>
      <c r="EPW97" s="370">
        <f xml:space="preserve"> InpC!EPW$20</f>
        <v>0</v>
      </c>
      <c r="EPX97" s="370">
        <f xml:space="preserve"> InpC!EPX$20</f>
        <v>0</v>
      </c>
      <c r="EPY97" s="370">
        <f xml:space="preserve"> InpC!EPY$20</f>
        <v>0</v>
      </c>
      <c r="EPZ97" s="370">
        <f xml:space="preserve"> InpC!EPZ$20</f>
        <v>0</v>
      </c>
      <c r="EQA97" s="370">
        <f xml:space="preserve"> InpC!EQA$20</f>
        <v>0</v>
      </c>
      <c r="EQB97" s="370">
        <f xml:space="preserve"> InpC!EQB$20</f>
        <v>0</v>
      </c>
      <c r="EQC97" s="370">
        <f xml:space="preserve"> InpC!EQC$20</f>
        <v>0</v>
      </c>
      <c r="EQD97" s="370">
        <f xml:space="preserve"> InpC!EQD$20</f>
        <v>0</v>
      </c>
      <c r="EQE97" s="370">
        <f xml:space="preserve"> InpC!EQE$20</f>
        <v>0</v>
      </c>
      <c r="EQF97" s="370">
        <f xml:space="preserve"> InpC!EQF$20</f>
        <v>0</v>
      </c>
      <c r="EQG97" s="370">
        <f xml:space="preserve"> InpC!EQG$20</f>
        <v>0</v>
      </c>
      <c r="EQH97" s="370">
        <f xml:space="preserve"> InpC!EQH$20</f>
        <v>0</v>
      </c>
      <c r="EQI97" s="370">
        <f xml:space="preserve"> InpC!EQI$20</f>
        <v>0</v>
      </c>
      <c r="EQJ97" s="370">
        <f xml:space="preserve"> InpC!EQJ$20</f>
        <v>0</v>
      </c>
      <c r="EQK97" s="370">
        <f xml:space="preserve"> InpC!EQK$20</f>
        <v>0</v>
      </c>
      <c r="EQL97" s="370">
        <f xml:space="preserve"> InpC!EQL$20</f>
        <v>0</v>
      </c>
      <c r="EQM97" s="370">
        <f xml:space="preserve"> InpC!EQM$20</f>
        <v>0</v>
      </c>
      <c r="EQN97" s="370">
        <f xml:space="preserve"> InpC!EQN$20</f>
        <v>0</v>
      </c>
      <c r="EQO97" s="370">
        <f xml:space="preserve"> InpC!EQO$20</f>
        <v>0</v>
      </c>
      <c r="EQP97" s="370">
        <f xml:space="preserve"> InpC!EQP$20</f>
        <v>0</v>
      </c>
      <c r="EQQ97" s="370">
        <f xml:space="preserve"> InpC!EQQ$20</f>
        <v>0</v>
      </c>
      <c r="EQR97" s="370">
        <f xml:space="preserve"> InpC!EQR$20</f>
        <v>0</v>
      </c>
      <c r="EQS97" s="370">
        <f xml:space="preserve"> InpC!EQS$20</f>
        <v>0</v>
      </c>
      <c r="EQT97" s="370">
        <f xml:space="preserve"> InpC!EQT$20</f>
        <v>0</v>
      </c>
      <c r="EQU97" s="370">
        <f xml:space="preserve"> InpC!EQU$20</f>
        <v>0</v>
      </c>
      <c r="EQV97" s="370">
        <f xml:space="preserve"> InpC!EQV$20</f>
        <v>0</v>
      </c>
      <c r="EQW97" s="370">
        <f xml:space="preserve"> InpC!EQW$20</f>
        <v>0</v>
      </c>
      <c r="EQX97" s="370">
        <f xml:space="preserve"> InpC!EQX$20</f>
        <v>0</v>
      </c>
      <c r="EQY97" s="370">
        <f xml:space="preserve"> InpC!EQY$20</f>
        <v>0</v>
      </c>
      <c r="EQZ97" s="370">
        <f xml:space="preserve"> InpC!EQZ$20</f>
        <v>0</v>
      </c>
      <c r="ERA97" s="370">
        <f xml:space="preserve"> InpC!ERA$20</f>
        <v>0</v>
      </c>
      <c r="ERB97" s="370">
        <f xml:space="preserve"> InpC!ERB$20</f>
        <v>0</v>
      </c>
      <c r="ERC97" s="370">
        <f xml:space="preserve"> InpC!ERC$20</f>
        <v>0</v>
      </c>
      <c r="ERD97" s="370">
        <f xml:space="preserve"> InpC!ERD$20</f>
        <v>0</v>
      </c>
      <c r="ERE97" s="370">
        <f xml:space="preserve"> InpC!ERE$20</f>
        <v>0</v>
      </c>
      <c r="ERF97" s="370">
        <f xml:space="preserve"> InpC!ERF$20</f>
        <v>0</v>
      </c>
      <c r="ERG97" s="370">
        <f xml:space="preserve"> InpC!ERG$20</f>
        <v>0</v>
      </c>
      <c r="ERH97" s="370">
        <f xml:space="preserve"> InpC!ERH$20</f>
        <v>0</v>
      </c>
      <c r="ERI97" s="370">
        <f xml:space="preserve"> InpC!ERI$20</f>
        <v>0</v>
      </c>
      <c r="ERJ97" s="370">
        <f xml:space="preserve"> InpC!ERJ$20</f>
        <v>0</v>
      </c>
      <c r="ERK97" s="370">
        <f xml:space="preserve"> InpC!ERK$20</f>
        <v>0</v>
      </c>
      <c r="ERL97" s="370">
        <f xml:space="preserve"> InpC!ERL$20</f>
        <v>0</v>
      </c>
      <c r="ERM97" s="370">
        <f xml:space="preserve"> InpC!ERM$20</f>
        <v>0</v>
      </c>
      <c r="ERN97" s="370">
        <f xml:space="preserve"> InpC!ERN$20</f>
        <v>0</v>
      </c>
      <c r="ERO97" s="370">
        <f xml:space="preserve"> InpC!ERO$20</f>
        <v>0</v>
      </c>
      <c r="ERP97" s="370">
        <f xml:space="preserve"> InpC!ERP$20</f>
        <v>0</v>
      </c>
      <c r="ERQ97" s="370">
        <f xml:space="preserve"> InpC!ERQ$20</f>
        <v>0</v>
      </c>
      <c r="ERR97" s="370">
        <f xml:space="preserve"> InpC!ERR$20</f>
        <v>0</v>
      </c>
      <c r="ERS97" s="370">
        <f xml:space="preserve"> InpC!ERS$20</f>
        <v>0</v>
      </c>
      <c r="ERT97" s="370">
        <f xml:space="preserve"> InpC!ERT$20</f>
        <v>0</v>
      </c>
      <c r="ERU97" s="370">
        <f xml:space="preserve"> InpC!ERU$20</f>
        <v>0</v>
      </c>
      <c r="ERV97" s="370">
        <f xml:space="preserve"> InpC!ERV$20</f>
        <v>0</v>
      </c>
      <c r="ERW97" s="370">
        <f xml:space="preserve"> InpC!ERW$20</f>
        <v>0</v>
      </c>
      <c r="ERX97" s="370">
        <f xml:space="preserve"> InpC!ERX$20</f>
        <v>0</v>
      </c>
      <c r="ERY97" s="370">
        <f xml:space="preserve"> InpC!ERY$20</f>
        <v>0</v>
      </c>
      <c r="ERZ97" s="370">
        <f xml:space="preserve"> InpC!ERZ$20</f>
        <v>0</v>
      </c>
      <c r="ESA97" s="370">
        <f xml:space="preserve"> InpC!ESA$20</f>
        <v>0</v>
      </c>
      <c r="ESB97" s="370">
        <f xml:space="preserve"> InpC!ESB$20</f>
        <v>0</v>
      </c>
      <c r="ESC97" s="370">
        <f xml:space="preserve"> InpC!ESC$20</f>
        <v>0</v>
      </c>
      <c r="ESD97" s="370">
        <f xml:space="preserve"> InpC!ESD$20</f>
        <v>0</v>
      </c>
      <c r="ESE97" s="370">
        <f xml:space="preserve"> InpC!ESE$20</f>
        <v>0</v>
      </c>
      <c r="ESF97" s="370">
        <f xml:space="preserve"> InpC!ESF$20</f>
        <v>0</v>
      </c>
      <c r="ESG97" s="370">
        <f xml:space="preserve"> InpC!ESG$20</f>
        <v>0</v>
      </c>
      <c r="ESH97" s="370">
        <f xml:space="preserve"> InpC!ESH$20</f>
        <v>0</v>
      </c>
      <c r="ESI97" s="370">
        <f xml:space="preserve"> InpC!ESI$20</f>
        <v>0</v>
      </c>
      <c r="ESJ97" s="370">
        <f xml:space="preserve"> InpC!ESJ$20</f>
        <v>0</v>
      </c>
      <c r="ESK97" s="370">
        <f xml:space="preserve"> InpC!ESK$20</f>
        <v>0</v>
      </c>
      <c r="ESL97" s="370">
        <f xml:space="preserve"> InpC!ESL$20</f>
        <v>0</v>
      </c>
      <c r="ESM97" s="370">
        <f xml:space="preserve"> InpC!ESM$20</f>
        <v>0</v>
      </c>
      <c r="ESN97" s="370">
        <f xml:space="preserve"> InpC!ESN$20</f>
        <v>0</v>
      </c>
      <c r="ESO97" s="370">
        <f xml:space="preserve"> InpC!ESO$20</f>
        <v>0</v>
      </c>
      <c r="ESP97" s="370">
        <f xml:space="preserve"> InpC!ESP$20</f>
        <v>0</v>
      </c>
      <c r="ESQ97" s="370">
        <f xml:space="preserve"> InpC!ESQ$20</f>
        <v>0</v>
      </c>
      <c r="ESR97" s="370">
        <f xml:space="preserve"> InpC!ESR$20</f>
        <v>0</v>
      </c>
      <c r="ESS97" s="370">
        <f xml:space="preserve"> InpC!ESS$20</f>
        <v>0</v>
      </c>
      <c r="EST97" s="370">
        <f xml:space="preserve"> InpC!EST$20</f>
        <v>0</v>
      </c>
      <c r="ESU97" s="370">
        <f xml:space="preserve"> InpC!ESU$20</f>
        <v>0</v>
      </c>
      <c r="ESV97" s="370">
        <f xml:space="preserve"> InpC!ESV$20</f>
        <v>0</v>
      </c>
      <c r="ESW97" s="370">
        <f xml:space="preserve"> InpC!ESW$20</f>
        <v>0</v>
      </c>
      <c r="ESX97" s="370">
        <f xml:space="preserve"> InpC!ESX$20</f>
        <v>0</v>
      </c>
      <c r="ESY97" s="370">
        <f xml:space="preserve"> InpC!ESY$20</f>
        <v>0</v>
      </c>
      <c r="ESZ97" s="370">
        <f xml:space="preserve"> InpC!ESZ$20</f>
        <v>0</v>
      </c>
      <c r="ETA97" s="370">
        <f xml:space="preserve"> InpC!ETA$20</f>
        <v>0</v>
      </c>
      <c r="ETB97" s="370">
        <f xml:space="preserve"> InpC!ETB$20</f>
        <v>0</v>
      </c>
      <c r="ETC97" s="370">
        <f xml:space="preserve"> InpC!ETC$20</f>
        <v>0</v>
      </c>
      <c r="ETD97" s="370">
        <f xml:space="preserve"> InpC!ETD$20</f>
        <v>0</v>
      </c>
      <c r="ETE97" s="370">
        <f xml:space="preserve"> InpC!ETE$20</f>
        <v>0</v>
      </c>
      <c r="ETF97" s="370">
        <f xml:space="preserve"> InpC!ETF$20</f>
        <v>0</v>
      </c>
      <c r="ETG97" s="370">
        <f xml:space="preserve"> InpC!ETG$20</f>
        <v>0</v>
      </c>
      <c r="ETH97" s="370">
        <f xml:space="preserve"> InpC!ETH$20</f>
        <v>0</v>
      </c>
      <c r="ETI97" s="370">
        <f xml:space="preserve"> InpC!ETI$20</f>
        <v>0</v>
      </c>
      <c r="ETJ97" s="370">
        <f xml:space="preserve"> InpC!ETJ$20</f>
        <v>0</v>
      </c>
      <c r="ETK97" s="370">
        <f xml:space="preserve"> InpC!ETK$20</f>
        <v>0</v>
      </c>
      <c r="ETL97" s="370">
        <f xml:space="preserve"> InpC!ETL$20</f>
        <v>0</v>
      </c>
      <c r="ETM97" s="370">
        <f xml:space="preserve"> InpC!ETM$20</f>
        <v>0</v>
      </c>
      <c r="ETN97" s="370">
        <f xml:space="preserve"> InpC!ETN$20</f>
        <v>0</v>
      </c>
      <c r="ETO97" s="370">
        <f xml:space="preserve"> InpC!ETO$20</f>
        <v>0</v>
      </c>
      <c r="ETP97" s="370">
        <f xml:space="preserve"> InpC!ETP$20</f>
        <v>0</v>
      </c>
      <c r="ETQ97" s="370">
        <f xml:space="preserve"> InpC!ETQ$20</f>
        <v>0</v>
      </c>
      <c r="ETR97" s="370">
        <f xml:space="preserve"> InpC!ETR$20</f>
        <v>0</v>
      </c>
      <c r="ETS97" s="370">
        <f xml:space="preserve"> InpC!ETS$20</f>
        <v>0</v>
      </c>
      <c r="ETT97" s="370">
        <f xml:space="preserve"> InpC!ETT$20</f>
        <v>0</v>
      </c>
      <c r="ETU97" s="370">
        <f xml:space="preserve"> InpC!ETU$20</f>
        <v>0</v>
      </c>
      <c r="ETV97" s="370">
        <f xml:space="preserve"> InpC!ETV$20</f>
        <v>0</v>
      </c>
      <c r="ETW97" s="370">
        <f xml:space="preserve"> InpC!ETW$20</f>
        <v>0</v>
      </c>
      <c r="ETX97" s="370">
        <f xml:space="preserve"> InpC!ETX$20</f>
        <v>0</v>
      </c>
      <c r="ETY97" s="370">
        <f xml:space="preserve"> InpC!ETY$20</f>
        <v>0</v>
      </c>
      <c r="ETZ97" s="370">
        <f xml:space="preserve"> InpC!ETZ$20</f>
        <v>0</v>
      </c>
      <c r="EUA97" s="370">
        <f xml:space="preserve"> InpC!EUA$20</f>
        <v>0</v>
      </c>
      <c r="EUB97" s="370">
        <f xml:space="preserve"> InpC!EUB$20</f>
        <v>0</v>
      </c>
      <c r="EUC97" s="370">
        <f xml:space="preserve"> InpC!EUC$20</f>
        <v>0</v>
      </c>
      <c r="EUD97" s="370">
        <f xml:space="preserve"> InpC!EUD$20</f>
        <v>0</v>
      </c>
      <c r="EUE97" s="370">
        <f xml:space="preserve"> InpC!EUE$20</f>
        <v>0</v>
      </c>
      <c r="EUF97" s="370">
        <f xml:space="preserve"> InpC!EUF$20</f>
        <v>0</v>
      </c>
      <c r="EUG97" s="370">
        <f xml:space="preserve"> InpC!EUG$20</f>
        <v>0</v>
      </c>
      <c r="EUH97" s="370">
        <f xml:space="preserve"> InpC!EUH$20</f>
        <v>0</v>
      </c>
      <c r="EUI97" s="370">
        <f xml:space="preserve"> InpC!EUI$20</f>
        <v>0</v>
      </c>
      <c r="EUJ97" s="370">
        <f xml:space="preserve"> InpC!EUJ$20</f>
        <v>0</v>
      </c>
      <c r="EUK97" s="370">
        <f xml:space="preserve"> InpC!EUK$20</f>
        <v>0</v>
      </c>
      <c r="EUL97" s="370">
        <f xml:space="preserve"> InpC!EUL$20</f>
        <v>0</v>
      </c>
      <c r="EUM97" s="370">
        <f xml:space="preserve"> InpC!EUM$20</f>
        <v>0</v>
      </c>
      <c r="EUN97" s="370">
        <f xml:space="preserve"> InpC!EUN$20</f>
        <v>0</v>
      </c>
      <c r="EUO97" s="370">
        <f xml:space="preserve"> InpC!EUO$20</f>
        <v>0</v>
      </c>
      <c r="EUP97" s="370">
        <f xml:space="preserve"> InpC!EUP$20</f>
        <v>0</v>
      </c>
      <c r="EUQ97" s="370">
        <f xml:space="preserve"> InpC!EUQ$20</f>
        <v>0</v>
      </c>
      <c r="EUR97" s="370">
        <f xml:space="preserve"> InpC!EUR$20</f>
        <v>0</v>
      </c>
      <c r="EUS97" s="370">
        <f xml:space="preserve"> InpC!EUS$20</f>
        <v>0</v>
      </c>
      <c r="EUT97" s="370">
        <f xml:space="preserve"> InpC!EUT$20</f>
        <v>0</v>
      </c>
      <c r="EUU97" s="370">
        <f xml:space="preserve"> InpC!EUU$20</f>
        <v>0</v>
      </c>
      <c r="EUV97" s="370">
        <f xml:space="preserve"> InpC!EUV$20</f>
        <v>0</v>
      </c>
      <c r="EUW97" s="370">
        <f xml:space="preserve"> InpC!EUW$20</f>
        <v>0</v>
      </c>
      <c r="EUX97" s="370">
        <f xml:space="preserve"> InpC!EUX$20</f>
        <v>0</v>
      </c>
      <c r="EUY97" s="370">
        <f xml:space="preserve"> InpC!EUY$20</f>
        <v>0</v>
      </c>
      <c r="EUZ97" s="370">
        <f xml:space="preserve"> InpC!EUZ$20</f>
        <v>0</v>
      </c>
      <c r="EVA97" s="370">
        <f xml:space="preserve"> InpC!EVA$20</f>
        <v>0</v>
      </c>
      <c r="EVB97" s="370">
        <f xml:space="preserve"> InpC!EVB$20</f>
        <v>0</v>
      </c>
      <c r="EVC97" s="370">
        <f xml:space="preserve"> InpC!EVC$20</f>
        <v>0</v>
      </c>
      <c r="EVD97" s="370">
        <f xml:space="preserve"> InpC!EVD$20</f>
        <v>0</v>
      </c>
      <c r="EVE97" s="370">
        <f xml:space="preserve"> InpC!EVE$20</f>
        <v>0</v>
      </c>
      <c r="EVF97" s="370">
        <f xml:space="preserve"> InpC!EVF$20</f>
        <v>0</v>
      </c>
      <c r="EVG97" s="370">
        <f xml:space="preserve"> InpC!EVG$20</f>
        <v>0</v>
      </c>
      <c r="EVH97" s="370">
        <f xml:space="preserve"> InpC!EVH$20</f>
        <v>0</v>
      </c>
      <c r="EVI97" s="370">
        <f xml:space="preserve"> InpC!EVI$20</f>
        <v>0</v>
      </c>
      <c r="EVJ97" s="370">
        <f xml:space="preserve"> InpC!EVJ$20</f>
        <v>0</v>
      </c>
      <c r="EVK97" s="370">
        <f xml:space="preserve"> InpC!EVK$20</f>
        <v>0</v>
      </c>
      <c r="EVL97" s="370">
        <f xml:space="preserve"> InpC!EVL$20</f>
        <v>0</v>
      </c>
      <c r="EVM97" s="370">
        <f xml:space="preserve"> InpC!EVM$20</f>
        <v>0</v>
      </c>
      <c r="EVN97" s="370">
        <f xml:space="preserve"> InpC!EVN$20</f>
        <v>0</v>
      </c>
      <c r="EVO97" s="370">
        <f xml:space="preserve"> InpC!EVO$20</f>
        <v>0</v>
      </c>
      <c r="EVP97" s="370">
        <f xml:space="preserve"> InpC!EVP$20</f>
        <v>0</v>
      </c>
      <c r="EVQ97" s="370">
        <f xml:space="preserve"> InpC!EVQ$20</f>
        <v>0</v>
      </c>
      <c r="EVR97" s="370">
        <f xml:space="preserve"> InpC!EVR$20</f>
        <v>0</v>
      </c>
      <c r="EVS97" s="370">
        <f xml:space="preserve"> InpC!EVS$20</f>
        <v>0</v>
      </c>
      <c r="EVT97" s="370">
        <f xml:space="preserve"> InpC!EVT$20</f>
        <v>0</v>
      </c>
      <c r="EVU97" s="370">
        <f xml:space="preserve"> InpC!EVU$20</f>
        <v>0</v>
      </c>
      <c r="EVV97" s="370">
        <f xml:space="preserve"> InpC!EVV$20</f>
        <v>0</v>
      </c>
      <c r="EVW97" s="370">
        <f xml:space="preserve"> InpC!EVW$20</f>
        <v>0</v>
      </c>
      <c r="EVX97" s="370">
        <f xml:space="preserve"> InpC!EVX$20</f>
        <v>0</v>
      </c>
      <c r="EVY97" s="370">
        <f xml:space="preserve"> InpC!EVY$20</f>
        <v>0</v>
      </c>
      <c r="EVZ97" s="370">
        <f xml:space="preserve"> InpC!EVZ$20</f>
        <v>0</v>
      </c>
      <c r="EWA97" s="370">
        <f xml:space="preserve"> InpC!EWA$20</f>
        <v>0</v>
      </c>
      <c r="EWB97" s="370">
        <f xml:space="preserve"> InpC!EWB$20</f>
        <v>0</v>
      </c>
      <c r="EWC97" s="370">
        <f xml:space="preserve"> InpC!EWC$20</f>
        <v>0</v>
      </c>
      <c r="EWD97" s="370">
        <f xml:space="preserve"> InpC!EWD$20</f>
        <v>0</v>
      </c>
      <c r="EWE97" s="370">
        <f xml:space="preserve"> InpC!EWE$20</f>
        <v>0</v>
      </c>
      <c r="EWF97" s="370">
        <f xml:space="preserve"> InpC!EWF$20</f>
        <v>0</v>
      </c>
      <c r="EWG97" s="370">
        <f xml:space="preserve"> InpC!EWG$20</f>
        <v>0</v>
      </c>
      <c r="EWH97" s="370">
        <f xml:space="preserve"> InpC!EWH$20</f>
        <v>0</v>
      </c>
      <c r="EWI97" s="370">
        <f xml:space="preserve"> InpC!EWI$20</f>
        <v>0</v>
      </c>
      <c r="EWJ97" s="370">
        <f xml:space="preserve"> InpC!EWJ$20</f>
        <v>0</v>
      </c>
      <c r="EWK97" s="370">
        <f xml:space="preserve"> InpC!EWK$20</f>
        <v>0</v>
      </c>
      <c r="EWL97" s="370">
        <f xml:space="preserve"> InpC!EWL$20</f>
        <v>0</v>
      </c>
      <c r="EWM97" s="370">
        <f xml:space="preserve"> InpC!EWM$20</f>
        <v>0</v>
      </c>
      <c r="EWN97" s="370">
        <f xml:space="preserve"> InpC!EWN$20</f>
        <v>0</v>
      </c>
      <c r="EWO97" s="370">
        <f xml:space="preserve"> InpC!EWO$20</f>
        <v>0</v>
      </c>
      <c r="EWP97" s="370">
        <f xml:space="preserve"> InpC!EWP$20</f>
        <v>0</v>
      </c>
      <c r="EWQ97" s="370">
        <f xml:space="preserve"> InpC!EWQ$20</f>
        <v>0</v>
      </c>
      <c r="EWR97" s="370">
        <f xml:space="preserve"> InpC!EWR$20</f>
        <v>0</v>
      </c>
      <c r="EWS97" s="370">
        <f xml:space="preserve"> InpC!EWS$20</f>
        <v>0</v>
      </c>
      <c r="EWT97" s="370">
        <f xml:space="preserve"> InpC!EWT$20</f>
        <v>0</v>
      </c>
      <c r="EWU97" s="370">
        <f xml:space="preserve"> InpC!EWU$20</f>
        <v>0</v>
      </c>
      <c r="EWV97" s="370">
        <f xml:space="preserve"> InpC!EWV$20</f>
        <v>0</v>
      </c>
      <c r="EWW97" s="370">
        <f xml:space="preserve"> InpC!EWW$20</f>
        <v>0</v>
      </c>
      <c r="EWX97" s="370">
        <f xml:space="preserve"> InpC!EWX$20</f>
        <v>0</v>
      </c>
      <c r="EWY97" s="370">
        <f xml:space="preserve"> InpC!EWY$20</f>
        <v>0</v>
      </c>
      <c r="EWZ97" s="370">
        <f xml:space="preserve"> InpC!EWZ$20</f>
        <v>0</v>
      </c>
      <c r="EXA97" s="370">
        <f xml:space="preserve"> InpC!EXA$20</f>
        <v>0</v>
      </c>
      <c r="EXB97" s="370">
        <f xml:space="preserve"> InpC!EXB$20</f>
        <v>0</v>
      </c>
      <c r="EXC97" s="370">
        <f xml:space="preserve"> InpC!EXC$20</f>
        <v>0</v>
      </c>
      <c r="EXD97" s="370">
        <f xml:space="preserve"> InpC!EXD$20</f>
        <v>0</v>
      </c>
      <c r="EXE97" s="370">
        <f xml:space="preserve"> InpC!EXE$20</f>
        <v>0</v>
      </c>
      <c r="EXF97" s="370">
        <f xml:space="preserve"> InpC!EXF$20</f>
        <v>0</v>
      </c>
      <c r="EXG97" s="370">
        <f xml:space="preserve"> InpC!EXG$20</f>
        <v>0</v>
      </c>
      <c r="EXH97" s="370">
        <f xml:space="preserve"> InpC!EXH$20</f>
        <v>0</v>
      </c>
      <c r="EXI97" s="370">
        <f xml:space="preserve"> InpC!EXI$20</f>
        <v>0</v>
      </c>
      <c r="EXJ97" s="370">
        <f xml:space="preserve"> InpC!EXJ$20</f>
        <v>0</v>
      </c>
      <c r="EXK97" s="370">
        <f xml:space="preserve"> InpC!EXK$20</f>
        <v>0</v>
      </c>
      <c r="EXL97" s="370">
        <f xml:space="preserve"> InpC!EXL$20</f>
        <v>0</v>
      </c>
      <c r="EXM97" s="370">
        <f xml:space="preserve"> InpC!EXM$20</f>
        <v>0</v>
      </c>
      <c r="EXN97" s="370">
        <f xml:space="preserve"> InpC!EXN$20</f>
        <v>0</v>
      </c>
      <c r="EXO97" s="370">
        <f xml:space="preserve"> InpC!EXO$20</f>
        <v>0</v>
      </c>
      <c r="EXP97" s="370">
        <f xml:space="preserve"> InpC!EXP$20</f>
        <v>0</v>
      </c>
      <c r="EXQ97" s="370">
        <f xml:space="preserve"> InpC!EXQ$20</f>
        <v>0</v>
      </c>
      <c r="EXR97" s="370">
        <f xml:space="preserve"> InpC!EXR$20</f>
        <v>0</v>
      </c>
      <c r="EXS97" s="370">
        <f xml:space="preserve"> InpC!EXS$20</f>
        <v>0</v>
      </c>
      <c r="EXT97" s="370">
        <f xml:space="preserve"> InpC!EXT$20</f>
        <v>0</v>
      </c>
      <c r="EXU97" s="370">
        <f xml:space="preserve"> InpC!EXU$20</f>
        <v>0</v>
      </c>
      <c r="EXV97" s="370">
        <f xml:space="preserve"> InpC!EXV$20</f>
        <v>0</v>
      </c>
      <c r="EXW97" s="370">
        <f xml:space="preserve"> InpC!EXW$20</f>
        <v>0</v>
      </c>
      <c r="EXX97" s="370">
        <f xml:space="preserve"> InpC!EXX$20</f>
        <v>0</v>
      </c>
      <c r="EXY97" s="370">
        <f xml:space="preserve"> InpC!EXY$20</f>
        <v>0</v>
      </c>
      <c r="EXZ97" s="370">
        <f xml:space="preserve"> InpC!EXZ$20</f>
        <v>0</v>
      </c>
      <c r="EYA97" s="370">
        <f xml:space="preserve"> InpC!EYA$20</f>
        <v>0</v>
      </c>
      <c r="EYB97" s="370">
        <f xml:space="preserve"> InpC!EYB$20</f>
        <v>0</v>
      </c>
      <c r="EYC97" s="370">
        <f xml:space="preserve"> InpC!EYC$20</f>
        <v>0</v>
      </c>
      <c r="EYD97" s="370">
        <f xml:space="preserve"> InpC!EYD$20</f>
        <v>0</v>
      </c>
      <c r="EYE97" s="370">
        <f xml:space="preserve"> InpC!EYE$20</f>
        <v>0</v>
      </c>
      <c r="EYF97" s="370">
        <f xml:space="preserve"> InpC!EYF$20</f>
        <v>0</v>
      </c>
      <c r="EYG97" s="370">
        <f xml:space="preserve"> InpC!EYG$20</f>
        <v>0</v>
      </c>
      <c r="EYH97" s="370">
        <f xml:space="preserve"> InpC!EYH$20</f>
        <v>0</v>
      </c>
      <c r="EYI97" s="370">
        <f xml:space="preserve"> InpC!EYI$20</f>
        <v>0</v>
      </c>
      <c r="EYJ97" s="370">
        <f xml:space="preserve"> InpC!EYJ$20</f>
        <v>0</v>
      </c>
      <c r="EYK97" s="370">
        <f xml:space="preserve"> InpC!EYK$20</f>
        <v>0</v>
      </c>
      <c r="EYL97" s="370">
        <f xml:space="preserve"> InpC!EYL$20</f>
        <v>0</v>
      </c>
      <c r="EYM97" s="370">
        <f xml:space="preserve"> InpC!EYM$20</f>
        <v>0</v>
      </c>
      <c r="EYN97" s="370">
        <f xml:space="preserve"> InpC!EYN$20</f>
        <v>0</v>
      </c>
      <c r="EYO97" s="370">
        <f xml:space="preserve"> InpC!EYO$20</f>
        <v>0</v>
      </c>
      <c r="EYP97" s="370">
        <f xml:space="preserve"> InpC!EYP$20</f>
        <v>0</v>
      </c>
      <c r="EYQ97" s="370">
        <f xml:space="preserve"> InpC!EYQ$20</f>
        <v>0</v>
      </c>
      <c r="EYR97" s="370">
        <f xml:space="preserve"> InpC!EYR$20</f>
        <v>0</v>
      </c>
      <c r="EYS97" s="370">
        <f xml:space="preserve"> InpC!EYS$20</f>
        <v>0</v>
      </c>
      <c r="EYT97" s="370">
        <f xml:space="preserve"> InpC!EYT$20</f>
        <v>0</v>
      </c>
      <c r="EYU97" s="370">
        <f xml:space="preserve"> InpC!EYU$20</f>
        <v>0</v>
      </c>
      <c r="EYV97" s="370">
        <f xml:space="preserve"> InpC!EYV$20</f>
        <v>0</v>
      </c>
      <c r="EYW97" s="370">
        <f xml:space="preserve"> InpC!EYW$20</f>
        <v>0</v>
      </c>
      <c r="EYX97" s="370">
        <f xml:space="preserve"> InpC!EYX$20</f>
        <v>0</v>
      </c>
      <c r="EYY97" s="370">
        <f xml:space="preserve"> InpC!EYY$20</f>
        <v>0</v>
      </c>
      <c r="EYZ97" s="370">
        <f xml:space="preserve"> InpC!EYZ$20</f>
        <v>0</v>
      </c>
      <c r="EZA97" s="370">
        <f xml:space="preserve"> InpC!EZA$20</f>
        <v>0</v>
      </c>
      <c r="EZB97" s="370">
        <f xml:space="preserve"> InpC!EZB$20</f>
        <v>0</v>
      </c>
      <c r="EZC97" s="370">
        <f xml:space="preserve"> InpC!EZC$20</f>
        <v>0</v>
      </c>
      <c r="EZD97" s="370">
        <f xml:space="preserve"> InpC!EZD$20</f>
        <v>0</v>
      </c>
      <c r="EZE97" s="370">
        <f xml:space="preserve"> InpC!EZE$20</f>
        <v>0</v>
      </c>
      <c r="EZF97" s="370">
        <f xml:space="preserve"> InpC!EZF$20</f>
        <v>0</v>
      </c>
      <c r="EZG97" s="370">
        <f xml:space="preserve"> InpC!EZG$20</f>
        <v>0</v>
      </c>
      <c r="EZH97" s="370">
        <f xml:space="preserve"> InpC!EZH$20</f>
        <v>0</v>
      </c>
      <c r="EZI97" s="370">
        <f xml:space="preserve"> InpC!EZI$20</f>
        <v>0</v>
      </c>
      <c r="EZJ97" s="370">
        <f xml:space="preserve"> InpC!EZJ$20</f>
        <v>0</v>
      </c>
      <c r="EZK97" s="370">
        <f xml:space="preserve"> InpC!EZK$20</f>
        <v>0</v>
      </c>
      <c r="EZL97" s="370">
        <f xml:space="preserve"> InpC!EZL$20</f>
        <v>0</v>
      </c>
      <c r="EZM97" s="370">
        <f xml:space="preserve"> InpC!EZM$20</f>
        <v>0</v>
      </c>
      <c r="EZN97" s="370">
        <f xml:space="preserve"> InpC!EZN$20</f>
        <v>0</v>
      </c>
      <c r="EZO97" s="370">
        <f xml:space="preserve"> InpC!EZO$20</f>
        <v>0</v>
      </c>
      <c r="EZP97" s="370">
        <f xml:space="preserve"> InpC!EZP$20</f>
        <v>0</v>
      </c>
      <c r="EZQ97" s="370">
        <f xml:space="preserve"> InpC!EZQ$20</f>
        <v>0</v>
      </c>
      <c r="EZR97" s="370">
        <f xml:space="preserve"> InpC!EZR$20</f>
        <v>0</v>
      </c>
      <c r="EZS97" s="370">
        <f xml:space="preserve"> InpC!EZS$20</f>
        <v>0</v>
      </c>
      <c r="EZT97" s="370">
        <f xml:space="preserve"> InpC!EZT$20</f>
        <v>0</v>
      </c>
      <c r="EZU97" s="370">
        <f xml:space="preserve"> InpC!EZU$20</f>
        <v>0</v>
      </c>
      <c r="EZV97" s="370">
        <f xml:space="preserve"> InpC!EZV$20</f>
        <v>0</v>
      </c>
      <c r="EZW97" s="370">
        <f xml:space="preserve"> InpC!EZW$20</f>
        <v>0</v>
      </c>
      <c r="EZX97" s="370">
        <f xml:space="preserve"> InpC!EZX$20</f>
        <v>0</v>
      </c>
      <c r="EZY97" s="370">
        <f xml:space="preserve"> InpC!EZY$20</f>
        <v>0</v>
      </c>
      <c r="EZZ97" s="370">
        <f xml:space="preserve"> InpC!EZZ$20</f>
        <v>0</v>
      </c>
      <c r="FAA97" s="370">
        <f xml:space="preserve"> InpC!FAA$20</f>
        <v>0</v>
      </c>
      <c r="FAB97" s="370">
        <f xml:space="preserve"> InpC!FAB$20</f>
        <v>0</v>
      </c>
      <c r="FAC97" s="370">
        <f xml:space="preserve"> InpC!FAC$20</f>
        <v>0</v>
      </c>
      <c r="FAD97" s="370">
        <f xml:space="preserve"> InpC!FAD$20</f>
        <v>0</v>
      </c>
      <c r="FAE97" s="370">
        <f xml:space="preserve"> InpC!FAE$20</f>
        <v>0</v>
      </c>
      <c r="FAF97" s="370">
        <f xml:space="preserve"> InpC!FAF$20</f>
        <v>0</v>
      </c>
      <c r="FAG97" s="370">
        <f xml:space="preserve"> InpC!FAG$20</f>
        <v>0</v>
      </c>
      <c r="FAH97" s="370">
        <f xml:space="preserve"> InpC!FAH$20</f>
        <v>0</v>
      </c>
      <c r="FAI97" s="370">
        <f xml:space="preserve"> InpC!FAI$20</f>
        <v>0</v>
      </c>
      <c r="FAJ97" s="370">
        <f xml:space="preserve"> InpC!FAJ$20</f>
        <v>0</v>
      </c>
      <c r="FAK97" s="370">
        <f xml:space="preserve"> InpC!FAK$20</f>
        <v>0</v>
      </c>
      <c r="FAL97" s="370">
        <f xml:space="preserve"> InpC!FAL$20</f>
        <v>0</v>
      </c>
      <c r="FAM97" s="370">
        <f xml:space="preserve"> InpC!FAM$20</f>
        <v>0</v>
      </c>
      <c r="FAN97" s="370">
        <f xml:space="preserve"> InpC!FAN$20</f>
        <v>0</v>
      </c>
      <c r="FAO97" s="370">
        <f xml:space="preserve"> InpC!FAO$20</f>
        <v>0</v>
      </c>
      <c r="FAP97" s="370">
        <f xml:space="preserve"> InpC!FAP$20</f>
        <v>0</v>
      </c>
      <c r="FAQ97" s="370">
        <f xml:space="preserve"> InpC!FAQ$20</f>
        <v>0</v>
      </c>
      <c r="FAR97" s="370">
        <f xml:space="preserve"> InpC!FAR$20</f>
        <v>0</v>
      </c>
      <c r="FAS97" s="370">
        <f xml:space="preserve"> InpC!FAS$20</f>
        <v>0</v>
      </c>
      <c r="FAT97" s="370">
        <f xml:space="preserve"> InpC!FAT$20</f>
        <v>0</v>
      </c>
      <c r="FAU97" s="370">
        <f xml:space="preserve"> InpC!FAU$20</f>
        <v>0</v>
      </c>
      <c r="FAV97" s="370">
        <f xml:space="preserve"> InpC!FAV$20</f>
        <v>0</v>
      </c>
      <c r="FAW97" s="370">
        <f xml:space="preserve"> InpC!FAW$20</f>
        <v>0</v>
      </c>
      <c r="FAX97" s="370">
        <f xml:space="preserve"> InpC!FAX$20</f>
        <v>0</v>
      </c>
      <c r="FAY97" s="370">
        <f xml:space="preserve"> InpC!FAY$20</f>
        <v>0</v>
      </c>
      <c r="FAZ97" s="370">
        <f xml:space="preserve"> InpC!FAZ$20</f>
        <v>0</v>
      </c>
      <c r="FBA97" s="370">
        <f xml:space="preserve"> InpC!FBA$20</f>
        <v>0</v>
      </c>
      <c r="FBB97" s="370">
        <f xml:space="preserve"> InpC!FBB$20</f>
        <v>0</v>
      </c>
      <c r="FBC97" s="370">
        <f xml:space="preserve"> InpC!FBC$20</f>
        <v>0</v>
      </c>
      <c r="FBD97" s="370">
        <f xml:space="preserve"> InpC!FBD$20</f>
        <v>0</v>
      </c>
      <c r="FBE97" s="370">
        <f xml:space="preserve"> InpC!FBE$20</f>
        <v>0</v>
      </c>
      <c r="FBF97" s="370">
        <f xml:space="preserve"> InpC!FBF$20</f>
        <v>0</v>
      </c>
      <c r="FBG97" s="370">
        <f xml:space="preserve"> InpC!FBG$20</f>
        <v>0</v>
      </c>
      <c r="FBH97" s="370">
        <f xml:space="preserve"> InpC!FBH$20</f>
        <v>0</v>
      </c>
      <c r="FBI97" s="370">
        <f xml:space="preserve"> InpC!FBI$20</f>
        <v>0</v>
      </c>
      <c r="FBJ97" s="370">
        <f xml:space="preserve"> InpC!FBJ$20</f>
        <v>0</v>
      </c>
      <c r="FBK97" s="370">
        <f xml:space="preserve"> InpC!FBK$20</f>
        <v>0</v>
      </c>
      <c r="FBL97" s="370">
        <f xml:space="preserve"> InpC!FBL$20</f>
        <v>0</v>
      </c>
      <c r="FBM97" s="370">
        <f xml:space="preserve"> InpC!FBM$20</f>
        <v>0</v>
      </c>
      <c r="FBN97" s="370">
        <f xml:space="preserve"> InpC!FBN$20</f>
        <v>0</v>
      </c>
      <c r="FBO97" s="370">
        <f xml:space="preserve"> InpC!FBO$20</f>
        <v>0</v>
      </c>
      <c r="FBP97" s="370">
        <f xml:space="preserve"> InpC!FBP$20</f>
        <v>0</v>
      </c>
      <c r="FBQ97" s="370">
        <f xml:space="preserve"> InpC!FBQ$20</f>
        <v>0</v>
      </c>
      <c r="FBR97" s="370">
        <f xml:space="preserve"> InpC!FBR$20</f>
        <v>0</v>
      </c>
      <c r="FBS97" s="370">
        <f xml:space="preserve"> InpC!FBS$20</f>
        <v>0</v>
      </c>
      <c r="FBT97" s="370">
        <f xml:space="preserve"> InpC!FBT$20</f>
        <v>0</v>
      </c>
      <c r="FBU97" s="370">
        <f xml:space="preserve"> InpC!FBU$20</f>
        <v>0</v>
      </c>
      <c r="FBV97" s="370">
        <f xml:space="preserve"> InpC!FBV$20</f>
        <v>0</v>
      </c>
      <c r="FBW97" s="370">
        <f xml:space="preserve"> InpC!FBW$20</f>
        <v>0</v>
      </c>
      <c r="FBX97" s="370">
        <f xml:space="preserve"> InpC!FBX$20</f>
        <v>0</v>
      </c>
      <c r="FBY97" s="370">
        <f xml:space="preserve"> InpC!FBY$20</f>
        <v>0</v>
      </c>
      <c r="FBZ97" s="370">
        <f xml:space="preserve"> InpC!FBZ$20</f>
        <v>0</v>
      </c>
      <c r="FCA97" s="370">
        <f xml:space="preserve"> InpC!FCA$20</f>
        <v>0</v>
      </c>
      <c r="FCB97" s="370">
        <f xml:space="preserve"> InpC!FCB$20</f>
        <v>0</v>
      </c>
      <c r="FCC97" s="370">
        <f xml:space="preserve"> InpC!FCC$20</f>
        <v>0</v>
      </c>
      <c r="FCD97" s="370">
        <f xml:space="preserve"> InpC!FCD$20</f>
        <v>0</v>
      </c>
      <c r="FCE97" s="370">
        <f xml:space="preserve"> InpC!FCE$20</f>
        <v>0</v>
      </c>
      <c r="FCF97" s="370">
        <f xml:space="preserve"> InpC!FCF$20</f>
        <v>0</v>
      </c>
      <c r="FCG97" s="370">
        <f xml:space="preserve"> InpC!FCG$20</f>
        <v>0</v>
      </c>
      <c r="FCH97" s="370">
        <f xml:space="preserve"> InpC!FCH$20</f>
        <v>0</v>
      </c>
      <c r="FCI97" s="370">
        <f xml:space="preserve"> InpC!FCI$20</f>
        <v>0</v>
      </c>
      <c r="FCJ97" s="370">
        <f xml:space="preserve"> InpC!FCJ$20</f>
        <v>0</v>
      </c>
      <c r="FCK97" s="370">
        <f xml:space="preserve"> InpC!FCK$20</f>
        <v>0</v>
      </c>
      <c r="FCL97" s="370">
        <f xml:space="preserve"> InpC!FCL$20</f>
        <v>0</v>
      </c>
      <c r="FCM97" s="370">
        <f xml:space="preserve"> InpC!FCM$20</f>
        <v>0</v>
      </c>
      <c r="FCN97" s="370">
        <f xml:space="preserve"> InpC!FCN$20</f>
        <v>0</v>
      </c>
      <c r="FCO97" s="370">
        <f xml:space="preserve"> InpC!FCO$20</f>
        <v>0</v>
      </c>
      <c r="FCP97" s="370">
        <f xml:space="preserve"> InpC!FCP$20</f>
        <v>0</v>
      </c>
      <c r="FCQ97" s="370">
        <f xml:space="preserve"> InpC!FCQ$20</f>
        <v>0</v>
      </c>
      <c r="FCR97" s="370">
        <f xml:space="preserve"> InpC!FCR$20</f>
        <v>0</v>
      </c>
      <c r="FCS97" s="370">
        <f xml:space="preserve"> InpC!FCS$20</f>
        <v>0</v>
      </c>
      <c r="FCT97" s="370">
        <f xml:space="preserve"> InpC!FCT$20</f>
        <v>0</v>
      </c>
      <c r="FCU97" s="370">
        <f xml:space="preserve"> InpC!FCU$20</f>
        <v>0</v>
      </c>
      <c r="FCV97" s="370">
        <f xml:space="preserve"> InpC!FCV$20</f>
        <v>0</v>
      </c>
      <c r="FCW97" s="370">
        <f xml:space="preserve"> InpC!FCW$20</f>
        <v>0</v>
      </c>
      <c r="FCX97" s="370">
        <f xml:space="preserve"> InpC!FCX$20</f>
        <v>0</v>
      </c>
      <c r="FCY97" s="370">
        <f xml:space="preserve"> InpC!FCY$20</f>
        <v>0</v>
      </c>
      <c r="FCZ97" s="370">
        <f xml:space="preserve"> InpC!FCZ$20</f>
        <v>0</v>
      </c>
      <c r="FDA97" s="370">
        <f xml:space="preserve"> InpC!FDA$20</f>
        <v>0</v>
      </c>
      <c r="FDB97" s="370">
        <f xml:space="preserve"> InpC!FDB$20</f>
        <v>0</v>
      </c>
      <c r="FDC97" s="370">
        <f xml:space="preserve"> InpC!FDC$20</f>
        <v>0</v>
      </c>
      <c r="FDD97" s="370">
        <f xml:space="preserve"> InpC!FDD$20</f>
        <v>0</v>
      </c>
      <c r="FDE97" s="370">
        <f xml:space="preserve"> InpC!FDE$20</f>
        <v>0</v>
      </c>
      <c r="FDF97" s="370">
        <f xml:space="preserve"> InpC!FDF$20</f>
        <v>0</v>
      </c>
      <c r="FDG97" s="370">
        <f xml:space="preserve"> InpC!FDG$20</f>
        <v>0</v>
      </c>
      <c r="FDH97" s="370">
        <f xml:space="preserve"> InpC!FDH$20</f>
        <v>0</v>
      </c>
      <c r="FDI97" s="370">
        <f xml:space="preserve"> InpC!FDI$20</f>
        <v>0</v>
      </c>
      <c r="FDJ97" s="370">
        <f xml:space="preserve"> InpC!FDJ$20</f>
        <v>0</v>
      </c>
      <c r="FDK97" s="370">
        <f xml:space="preserve"> InpC!FDK$20</f>
        <v>0</v>
      </c>
      <c r="FDL97" s="370">
        <f xml:space="preserve"> InpC!FDL$20</f>
        <v>0</v>
      </c>
      <c r="FDM97" s="370">
        <f xml:space="preserve"> InpC!FDM$20</f>
        <v>0</v>
      </c>
      <c r="FDN97" s="370">
        <f xml:space="preserve"> InpC!FDN$20</f>
        <v>0</v>
      </c>
      <c r="FDO97" s="370">
        <f xml:space="preserve"> InpC!FDO$20</f>
        <v>0</v>
      </c>
      <c r="FDP97" s="370">
        <f xml:space="preserve"> InpC!FDP$20</f>
        <v>0</v>
      </c>
      <c r="FDQ97" s="370">
        <f xml:space="preserve"> InpC!FDQ$20</f>
        <v>0</v>
      </c>
      <c r="FDR97" s="370">
        <f xml:space="preserve"> InpC!FDR$20</f>
        <v>0</v>
      </c>
      <c r="FDS97" s="370">
        <f xml:space="preserve"> InpC!FDS$20</f>
        <v>0</v>
      </c>
      <c r="FDT97" s="370">
        <f xml:space="preserve"> InpC!FDT$20</f>
        <v>0</v>
      </c>
      <c r="FDU97" s="370">
        <f xml:space="preserve"> InpC!FDU$20</f>
        <v>0</v>
      </c>
      <c r="FDV97" s="370">
        <f xml:space="preserve"> InpC!FDV$20</f>
        <v>0</v>
      </c>
      <c r="FDW97" s="370">
        <f xml:space="preserve"> InpC!FDW$20</f>
        <v>0</v>
      </c>
      <c r="FDX97" s="370">
        <f xml:space="preserve"> InpC!FDX$20</f>
        <v>0</v>
      </c>
      <c r="FDY97" s="370">
        <f xml:space="preserve"> InpC!FDY$20</f>
        <v>0</v>
      </c>
      <c r="FDZ97" s="370">
        <f xml:space="preserve"> InpC!FDZ$20</f>
        <v>0</v>
      </c>
      <c r="FEA97" s="370">
        <f xml:space="preserve"> InpC!FEA$20</f>
        <v>0</v>
      </c>
      <c r="FEB97" s="370">
        <f xml:space="preserve"> InpC!FEB$20</f>
        <v>0</v>
      </c>
      <c r="FEC97" s="370">
        <f xml:space="preserve"> InpC!FEC$20</f>
        <v>0</v>
      </c>
      <c r="FED97" s="370">
        <f xml:space="preserve"> InpC!FED$20</f>
        <v>0</v>
      </c>
      <c r="FEE97" s="370">
        <f xml:space="preserve"> InpC!FEE$20</f>
        <v>0</v>
      </c>
      <c r="FEF97" s="370">
        <f xml:space="preserve"> InpC!FEF$20</f>
        <v>0</v>
      </c>
      <c r="FEG97" s="370">
        <f xml:space="preserve"> InpC!FEG$20</f>
        <v>0</v>
      </c>
      <c r="FEH97" s="370">
        <f xml:space="preserve"> InpC!FEH$20</f>
        <v>0</v>
      </c>
      <c r="FEI97" s="370">
        <f xml:space="preserve"> InpC!FEI$20</f>
        <v>0</v>
      </c>
      <c r="FEJ97" s="370">
        <f xml:space="preserve"> InpC!FEJ$20</f>
        <v>0</v>
      </c>
      <c r="FEK97" s="370">
        <f xml:space="preserve"> InpC!FEK$20</f>
        <v>0</v>
      </c>
      <c r="FEL97" s="370">
        <f xml:space="preserve"> InpC!FEL$20</f>
        <v>0</v>
      </c>
      <c r="FEM97" s="370">
        <f xml:space="preserve"> InpC!FEM$20</f>
        <v>0</v>
      </c>
      <c r="FEN97" s="370">
        <f xml:space="preserve"> InpC!FEN$20</f>
        <v>0</v>
      </c>
      <c r="FEO97" s="370">
        <f xml:space="preserve"> InpC!FEO$20</f>
        <v>0</v>
      </c>
      <c r="FEP97" s="370">
        <f xml:space="preserve"> InpC!FEP$20</f>
        <v>0</v>
      </c>
      <c r="FEQ97" s="370">
        <f xml:space="preserve"> InpC!FEQ$20</f>
        <v>0</v>
      </c>
      <c r="FER97" s="370">
        <f xml:space="preserve"> InpC!FER$20</f>
        <v>0</v>
      </c>
      <c r="FES97" s="370">
        <f xml:space="preserve"> InpC!FES$20</f>
        <v>0</v>
      </c>
      <c r="FET97" s="370">
        <f xml:space="preserve"> InpC!FET$20</f>
        <v>0</v>
      </c>
      <c r="FEU97" s="370">
        <f xml:space="preserve"> InpC!FEU$20</f>
        <v>0</v>
      </c>
      <c r="FEV97" s="370">
        <f xml:space="preserve"> InpC!FEV$20</f>
        <v>0</v>
      </c>
      <c r="FEW97" s="370">
        <f xml:space="preserve"> InpC!FEW$20</f>
        <v>0</v>
      </c>
      <c r="FEX97" s="370">
        <f xml:space="preserve"> InpC!FEX$20</f>
        <v>0</v>
      </c>
      <c r="FEY97" s="370">
        <f xml:space="preserve"> InpC!FEY$20</f>
        <v>0</v>
      </c>
      <c r="FEZ97" s="370">
        <f xml:space="preserve"> InpC!FEZ$20</f>
        <v>0</v>
      </c>
      <c r="FFA97" s="370">
        <f xml:space="preserve"> InpC!FFA$20</f>
        <v>0</v>
      </c>
      <c r="FFB97" s="370">
        <f xml:space="preserve"> InpC!FFB$20</f>
        <v>0</v>
      </c>
      <c r="FFC97" s="370">
        <f xml:space="preserve"> InpC!FFC$20</f>
        <v>0</v>
      </c>
      <c r="FFD97" s="370">
        <f xml:space="preserve"> InpC!FFD$20</f>
        <v>0</v>
      </c>
      <c r="FFE97" s="370">
        <f xml:space="preserve"> InpC!FFE$20</f>
        <v>0</v>
      </c>
      <c r="FFF97" s="370">
        <f xml:space="preserve"> InpC!FFF$20</f>
        <v>0</v>
      </c>
      <c r="FFG97" s="370">
        <f xml:space="preserve"> InpC!FFG$20</f>
        <v>0</v>
      </c>
      <c r="FFH97" s="370">
        <f xml:space="preserve"> InpC!FFH$20</f>
        <v>0</v>
      </c>
      <c r="FFI97" s="370">
        <f xml:space="preserve"> InpC!FFI$20</f>
        <v>0</v>
      </c>
      <c r="FFJ97" s="370">
        <f xml:space="preserve"> InpC!FFJ$20</f>
        <v>0</v>
      </c>
      <c r="FFK97" s="370">
        <f xml:space="preserve"> InpC!FFK$20</f>
        <v>0</v>
      </c>
      <c r="FFL97" s="370">
        <f xml:space="preserve"> InpC!FFL$20</f>
        <v>0</v>
      </c>
      <c r="FFM97" s="370">
        <f xml:space="preserve"> InpC!FFM$20</f>
        <v>0</v>
      </c>
      <c r="FFN97" s="370">
        <f xml:space="preserve"> InpC!FFN$20</f>
        <v>0</v>
      </c>
      <c r="FFO97" s="370">
        <f xml:space="preserve"> InpC!FFO$20</f>
        <v>0</v>
      </c>
      <c r="FFP97" s="370">
        <f xml:space="preserve"> InpC!FFP$20</f>
        <v>0</v>
      </c>
      <c r="FFQ97" s="370">
        <f xml:space="preserve"> InpC!FFQ$20</f>
        <v>0</v>
      </c>
      <c r="FFR97" s="370">
        <f xml:space="preserve"> InpC!FFR$20</f>
        <v>0</v>
      </c>
      <c r="FFS97" s="370">
        <f xml:space="preserve"> InpC!FFS$20</f>
        <v>0</v>
      </c>
      <c r="FFT97" s="370">
        <f xml:space="preserve"> InpC!FFT$20</f>
        <v>0</v>
      </c>
      <c r="FFU97" s="370">
        <f xml:space="preserve"> InpC!FFU$20</f>
        <v>0</v>
      </c>
      <c r="FFV97" s="370">
        <f xml:space="preserve"> InpC!FFV$20</f>
        <v>0</v>
      </c>
      <c r="FFW97" s="370">
        <f xml:space="preserve"> InpC!FFW$20</f>
        <v>0</v>
      </c>
      <c r="FFX97" s="370">
        <f xml:space="preserve"> InpC!FFX$20</f>
        <v>0</v>
      </c>
      <c r="FFY97" s="370">
        <f xml:space="preserve"> InpC!FFY$20</f>
        <v>0</v>
      </c>
      <c r="FFZ97" s="370">
        <f xml:space="preserve"> InpC!FFZ$20</f>
        <v>0</v>
      </c>
      <c r="FGA97" s="370">
        <f xml:space="preserve"> InpC!FGA$20</f>
        <v>0</v>
      </c>
      <c r="FGB97" s="370">
        <f xml:space="preserve"> InpC!FGB$20</f>
        <v>0</v>
      </c>
      <c r="FGC97" s="370">
        <f xml:space="preserve"> InpC!FGC$20</f>
        <v>0</v>
      </c>
      <c r="FGD97" s="370">
        <f xml:space="preserve"> InpC!FGD$20</f>
        <v>0</v>
      </c>
      <c r="FGE97" s="370">
        <f xml:space="preserve"> InpC!FGE$20</f>
        <v>0</v>
      </c>
      <c r="FGF97" s="370">
        <f xml:space="preserve"> InpC!FGF$20</f>
        <v>0</v>
      </c>
      <c r="FGG97" s="370">
        <f xml:space="preserve"> InpC!FGG$20</f>
        <v>0</v>
      </c>
      <c r="FGH97" s="370">
        <f xml:space="preserve"> InpC!FGH$20</f>
        <v>0</v>
      </c>
      <c r="FGI97" s="370">
        <f xml:space="preserve"> InpC!FGI$20</f>
        <v>0</v>
      </c>
      <c r="FGJ97" s="370">
        <f xml:space="preserve"> InpC!FGJ$20</f>
        <v>0</v>
      </c>
      <c r="FGK97" s="370">
        <f xml:space="preserve"> InpC!FGK$20</f>
        <v>0</v>
      </c>
      <c r="FGL97" s="370">
        <f xml:space="preserve"> InpC!FGL$20</f>
        <v>0</v>
      </c>
      <c r="FGM97" s="370">
        <f xml:space="preserve"> InpC!FGM$20</f>
        <v>0</v>
      </c>
      <c r="FGN97" s="370">
        <f xml:space="preserve"> InpC!FGN$20</f>
        <v>0</v>
      </c>
      <c r="FGO97" s="370">
        <f xml:space="preserve"> InpC!FGO$20</f>
        <v>0</v>
      </c>
      <c r="FGP97" s="370">
        <f xml:space="preserve"> InpC!FGP$20</f>
        <v>0</v>
      </c>
      <c r="FGQ97" s="370">
        <f xml:space="preserve"> InpC!FGQ$20</f>
        <v>0</v>
      </c>
      <c r="FGR97" s="370">
        <f xml:space="preserve"> InpC!FGR$20</f>
        <v>0</v>
      </c>
      <c r="FGS97" s="370">
        <f xml:space="preserve"> InpC!FGS$20</f>
        <v>0</v>
      </c>
      <c r="FGT97" s="370">
        <f xml:space="preserve"> InpC!FGT$20</f>
        <v>0</v>
      </c>
      <c r="FGU97" s="370">
        <f xml:space="preserve"> InpC!FGU$20</f>
        <v>0</v>
      </c>
      <c r="FGV97" s="370">
        <f xml:space="preserve"> InpC!FGV$20</f>
        <v>0</v>
      </c>
      <c r="FGW97" s="370">
        <f xml:space="preserve"> InpC!FGW$20</f>
        <v>0</v>
      </c>
      <c r="FGX97" s="370">
        <f xml:space="preserve"> InpC!FGX$20</f>
        <v>0</v>
      </c>
      <c r="FGY97" s="370">
        <f xml:space="preserve"> InpC!FGY$20</f>
        <v>0</v>
      </c>
      <c r="FGZ97" s="370">
        <f xml:space="preserve"> InpC!FGZ$20</f>
        <v>0</v>
      </c>
      <c r="FHA97" s="370">
        <f xml:space="preserve"> InpC!FHA$20</f>
        <v>0</v>
      </c>
      <c r="FHB97" s="370">
        <f xml:space="preserve"> InpC!FHB$20</f>
        <v>0</v>
      </c>
      <c r="FHC97" s="370">
        <f xml:space="preserve"> InpC!FHC$20</f>
        <v>0</v>
      </c>
      <c r="FHD97" s="370">
        <f xml:space="preserve"> InpC!FHD$20</f>
        <v>0</v>
      </c>
      <c r="FHE97" s="370">
        <f xml:space="preserve"> InpC!FHE$20</f>
        <v>0</v>
      </c>
      <c r="FHF97" s="370">
        <f xml:space="preserve"> InpC!FHF$20</f>
        <v>0</v>
      </c>
      <c r="FHG97" s="370">
        <f xml:space="preserve"> InpC!FHG$20</f>
        <v>0</v>
      </c>
      <c r="FHH97" s="370">
        <f xml:space="preserve"> InpC!FHH$20</f>
        <v>0</v>
      </c>
      <c r="FHI97" s="370">
        <f xml:space="preserve"> InpC!FHI$20</f>
        <v>0</v>
      </c>
      <c r="FHJ97" s="370">
        <f xml:space="preserve"> InpC!FHJ$20</f>
        <v>0</v>
      </c>
      <c r="FHK97" s="370">
        <f xml:space="preserve"> InpC!FHK$20</f>
        <v>0</v>
      </c>
      <c r="FHL97" s="370">
        <f xml:space="preserve"> InpC!FHL$20</f>
        <v>0</v>
      </c>
      <c r="FHM97" s="370">
        <f xml:space="preserve"> InpC!FHM$20</f>
        <v>0</v>
      </c>
      <c r="FHN97" s="370">
        <f xml:space="preserve"> InpC!FHN$20</f>
        <v>0</v>
      </c>
      <c r="FHO97" s="370">
        <f xml:space="preserve"> InpC!FHO$20</f>
        <v>0</v>
      </c>
      <c r="FHP97" s="370">
        <f xml:space="preserve"> InpC!FHP$20</f>
        <v>0</v>
      </c>
      <c r="FHQ97" s="370">
        <f xml:space="preserve"> InpC!FHQ$20</f>
        <v>0</v>
      </c>
      <c r="FHR97" s="370">
        <f xml:space="preserve"> InpC!FHR$20</f>
        <v>0</v>
      </c>
      <c r="FHS97" s="370">
        <f xml:space="preserve"> InpC!FHS$20</f>
        <v>0</v>
      </c>
      <c r="FHT97" s="370">
        <f xml:space="preserve"> InpC!FHT$20</f>
        <v>0</v>
      </c>
      <c r="FHU97" s="370">
        <f xml:space="preserve"> InpC!FHU$20</f>
        <v>0</v>
      </c>
      <c r="FHV97" s="370">
        <f xml:space="preserve"> InpC!FHV$20</f>
        <v>0</v>
      </c>
      <c r="FHW97" s="370">
        <f xml:space="preserve"> InpC!FHW$20</f>
        <v>0</v>
      </c>
      <c r="FHX97" s="370">
        <f xml:space="preserve"> InpC!FHX$20</f>
        <v>0</v>
      </c>
      <c r="FHY97" s="370">
        <f xml:space="preserve"> InpC!FHY$20</f>
        <v>0</v>
      </c>
      <c r="FHZ97" s="370">
        <f xml:space="preserve"> InpC!FHZ$20</f>
        <v>0</v>
      </c>
      <c r="FIA97" s="370">
        <f xml:space="preserve"> InpC!FIA$20</f>
        <v>0</v>
      </c>
      <c r="FIB97" s="370">
        <f xml:space="preserve"> InpC!FIB$20</f>
        <v>0</v>
      </c>
      <c r="FIC97" s="370">
        <f xml:space="preserve"> InpC!FIC$20</f>
        <v>0</v>
      </c>
      <c r="FID97" s="370">
        <f xml:space="preserve"> InpC!FID$20</f>
        <v>0</v>
      </c>
      <c r="FIE97" s="370">
        <f xml:space="preserve"> InpC!FIE$20</f>
        <v>0</v>
      </c>
      <c r="FIF97" s="370">
        <f xml:space="preserve"> InpC!FIF$20</f>
        <v>0</v>
      </c>
      <c r="FIG97" s="370">
        <f xml:space="preserve"> InpC!FIG$20</f>
        <v>0</v>
      </c>
      <c r="FIH97" s="370">
        <f xml:space="preserve"> InpC!FIH$20</f>
        <v>0</v>
      </c>
      <c r="FII97" s="370">
        <f xml:space="preserve"> InpC!FII$20</f>
        <v>0</v>
      </c>
      <c r="FIJ97" s="370">
        <f xml:space="preserve"> InpC!FIJ$20</f>
        <v>0</v>
      </c>
      <c r="FIK97" s="370">
        <f xml:space="preserve"> InpC!FIK$20</f>
        <v>0</v>
      </c>
      <c r="FIL97" s="370">
        <f xml:space="preserve"> InpC!FIL$20</f>
        <v>0</v>
      </c>
      <c r="FIM97" s="370">
        <f xml:space="preserve"> InpC!FIM$20</f>
        <v>0</v>
      </c>
      <c r="FIN97" s="370">
        <f xml:space="preserve"> InpC!FIN$20</f>
        <v>0</v>
      </c>
      <c r="FIO97" s="370">
        <f xml:space="preserve"> InpC!FIO$20</f>
        <v>0</v>
      </c>
      <c r="FIP97" s="370">
        <f xml:space="preserve"> InpC!FIP$20</f>
        <v>0</v>
      </c>
      <c r="FIQ97" s="370">
        <f xml:space="preserve"> InpC!FIQ$20</f>
        <v>0</v>
      </c>
      <c r="FIR97" s="370">
        <f xml:space="preserve"> InpC!FIR$20</f>
        <v>0</v>
      </c>
      <c r="FIS97" s="370">
        <f xml:space="preserve"> InpC!FIS$20</f>
        <v>0</v>
      </c>
      <c r="FIT97" s="370">
        <f xml:space="preserve"> InpC!FIT$20</f>
        <v>0</v>
      </c>
      <c r="FIU97" s="370">
        <f xml:space="preserve"> InpC!FIU$20</f>
        <v>0</v>
      </c>
      <c r="FIV97" s="370">
        <f xml:space="preserve"> InpC!FIV$20</f>
        <v>0</v>
      </c>
      <c r="FIW97" s="370">
        <f xml:space="preserve"> InpC!FIW$20</f>
        <v>0</v>
      </c>
      <c r="FIX97" s="370">
        <f xml:space="preserve"> InpC!FIX$20</f>
        <v>0</v>
      </c>
      <c r="FIY97" s="370">
        <f xml:space="preserve"> InpC!FIY$20</f>
        <v>0</v>
      </c>
      <c r="FIZ97" s="370">
        <f xml:space="preserve"> InpC!FIZ$20</f>
        <v>0</v>
      </c>
      <c r="FJA97" s="370">
        <f xml:space="preserve"> InpC!FJA$20</f>
        <v>0</v>
      </c>
      <c r="FJB97" s="370">
        <f xml:space="preserve"> InpC!FJB$20</f>
        <v>0</v>
      </c>
      <c r="FJC97" s="370">
        <f xml:space="preserve"> InpC!FJC$20</f>
        <v>0</v>
      </c>
      <c r="FJD97" s="370">
        <f xml:space="preserve"> InpC!FJD$20</f>
        <v>0</v>
      </c>
      <c r="FJE97" s="370">
        <f xml:space="preserve"> InpC!FJE$20</f>
        <v>0</v>
      </c>
      <c r="FJF97" s="370">
        <f xml:space="preserve"> InpC!FJF$20</f>
        <v>0</v>
      </c>
      <c r="FJG97" s="370">
        <f xml:space="preserve"> InpC!FJG$20</f>
        <v>0</v>
      </c>
      <c r="FJH97" s="370">
        <f xml:space="preserve"> InpC!FJH$20</f>
        <v>0</v>
      </c>
      <c r="FJI97" s="370">
        <f xml:space="preserve"> InpC!FJI$20</f>
        <v>0</v>
      </c>
      <c r="FJJ97" s="370">
        <f xml:space="preserve"> InpC!FJJ$20</f>
        <v>0</v>
      </c>
      <c r="FJK97" s="370">
        <f xml:space="preserve"> InpC!FJK$20</f>
        <v>0</v>
      </c>
      <c r="FJL97" s="370">
        <f xml:space="preserve"> InpC!FJL$20</f>
        <v>0</v>
      </c>
      <c r="FJM97" s="370">
        <f xml:space="preserve"> InpC!FJM$20</f>
        <v>0</v>
      </c>
      <c r="FJN97" s="370">
        <f xml:space="preserve"> InpC!FJN$20</f>
        <v>0</v>
      </c>
      <c r="FJO97" s="370">
        <f xml:space="preserve"> InpC!FJO$20</f>
        <v>0</v>
      </c>
      <c r="FJP97" s="370">
        <f xml:space="preserve"> InpC!FJP$20</f>
        <v>0</v>
      </c>
      <c r="FJQ97" s="370">
        <f xml:space="preserve"> InpC!FJQ$20</f>
        <v>0</v>
      </c>
      <c r="FJR97" s="370">
        <f xml:space="preserve"> InpC!FJR$20</f>
        <v>0</v>
      </c>
      <c r="FJS97" s="370">
        <f xml:space="preserve"> InpC!FJS$20</f>
        <v>0</v>
      </c>
      <c r="FJT97" s="370">
        <f xml:space="preserve"> InpC!FJT$20</f>
        <v>0</v>
      </c>
      <c r="FJU97" s="370">
        <f xml:space="preserve"> InpC!FJU$20</f>
        <v>0</v>
      </c>
      <c r="FJV97" s="370">
        <f xml:space="preserve"> InpC!FJV$20</f>
        <v>0</v>
      </c>
      <c r="FJW97" s="370">
        <f xml:space="preserve"> InpC!FJW$20</f>
        <v>0</v>
      </c>
      <c r="FJX97" s="370">
        <f xml:space="preserve"> InpC!FJX$20</f>
        <v>0</v>
      </c>
      <c r="FJY97" s="370">
        <f xml:space="preserve"> InpC!FJY$20</f>
        <v>0</v>
      </c>
      <c r="FJZ97" s="370">
        <f xml:space="preserve"> InpC!FJZ$20</f>
        <v>0</v>
      </c>
      <c r="FKA97" s="370">
        <f xml:space="preserve"> InpC!FKA$20</f>
        <v>0</v>
      </c>
      <c r="FKB97" s="370">
        <f xml:space="preserve"> InpC!FKB$20</f>
        <v>0</v>
      </c>
      <c r="FKC97" s="370">
        <f xml:space="preserve"> InpC!FKC$20</f>
        <v>0</v>
      </c>
      <c r="FKD97" s="370">
        <f xml:space="preserve"> InpC!FKD$20</f>
        <v>0</v>
      </c>
      <c r="FKE97" s="370">
        <f xml:space="preserve"> InpC!FKE$20</f>
        <v>0</v>
      </c>
      <c r="FKF97" s="370">
        <f xml:space="preserve"> InpC!FKF$20</f>
        <v>0</v>
      </c>
      <c r="FKG97" s="370">
        <f xml:space="preserve"> InpC!FKG$20</f>
        <v>0</v>
      </c>
      <c r="FKH97" s="370">
        <f xml:space="preserve"> InpC!FKH$20</f>
        <v>0</v>
      </c>
      <c r="FKI97" s="370">
        <f xml:space="preserve"> InpC!FKI$20</f>
        <v>0</v>
      </c>
      <c r="FKJ97" s="370">
        <f xml:space="preserve"> InpC!FKJ$20</f>
        <v>0</v>
      </c>
      <c r="FKK97" s="370">
        <f xml:space="preserve"> InpC!FKK$20</f>
        <v>0</v>
      </c>
      <c r="FKL97" s="370">
        <f xml:space="preserve"> InpC!FKL$20</f>
        <v>0</v>
      </c>
      <c r="FKM97" s="370">
        <f xml:space="preserve"> InpC!FKM$20</f>
        <v>0</v>
      </c>
      <c r="FKN97" s="370">
        <f xml:space="preserve"> InpC!FKN$20</f>
        <v>0</v>
      </c>
      <c r="FKO97" s="370">
        <f xml:space="preserve"> InpC!FKO$20</f>
        <v>0</v>
      </c>
      <c r="FKP97" s="370">
        <f xml:space="preserve"> InpC!FKP$20</f>
        <v>0</v>
      </c>
      <c r="FKQ97" s="370">
        <f xml:space="preserve"> InpC!FKQ$20</f>
        <v>0</v>
      </c>
      <c r="FKR97" s="370">
        <f xml:space="preserve"> InpC!FKR$20</f>
        <v>0</v>
      </c>
      <c r="FKS97" s="370">
        <f xml:space="preserve"> InpC!FKS$20</f>
        <v>0</v>
      </c>
      <c r="FKT97" s="370">
        <f xml:space="preserve"> InpC!FKT$20</f>
        <v>0</v>
      </c>
      <c r="FKU97" s="370">
        <f xml:space="preserve"> InpC!FKU$20</f>
        <v>0</v>
      </c>
      <c r="FKV97" s="370">
        <f xml:space="preserve"> InpC!FKV$20</f>
        <v>0</v>
      </c>
      <c r="FKW97" s="370">
        <f xml:space="preserve"> InpC!FKW$20</f>
        <v>0</v>
      </c>
      <c r="FKX97" s="370">
        <f xml:space="preserve"> InpC!FKX$20</f>
        <v>0</v>
      </c>
      <c r="FKY97" s="370">
        <f xml:space="preserve"> InpC!FKY$20</f>
        <v>0</v>
      </c>
      <c r="FKZ97" s="370">
        <f xml:space="preserve"> InpC!FKZ$20</f>
        <v>0</v>
      </c>
      <c r="FLA97" s="370">
        <f xml:space="preserve"> InpC!FLA$20</f>
        <v>0</v>
      </c>
      <c r="FLB97" s="370">
        <f xml:space="preserve"> InpC!FLB$20</f>
        <v>0</v>
      </c>
      <c r="FLC97" s="370">
        <f xml:space="preserve"> InpC!FLC$20</f>
        <v>0</v>
      </c>
      <c r="FLD97" s="370">
        <f xml:space="preserve"> InpC!FLD$20</f>
        <v>0</v>
      </c>
      <c r="FLE97" s="370">
        <f xml:space="preserve"> InpC!FLE$20</f>
        <v>0</v>
      </c>
      <c r="FLF97" s="370">
        <f xml:space="preserve"> InpC!FLF$20</f>
        <v>0</v>
      </c>
      <c r="FLG97" s="370">
        <f xml:space="preserve"> InpC!FLG$20</f>
        <v>0</v>
      </c>
      <c r="FLH97" s="370">
        <f xml:space="preserve"> InpC!FLH$20</f>
        <v>0</v>
      </c>
      <c r="FLI97" s="370">
        <f xml:space="preserve"> InpC!FLI$20</f>
        <v>0</v>
      </c>
      <c r="FLJ97" s="370">
        <f xml:space="preserve"> InpC!FLJ$20</f>
        <v>0</v>
      </c>
      <c r="FLK97" s="370">
        <f xml:space="preserve"> InpC!FLK$20</f>
        <v>0</v>
      </c>
      <c r="FLL97" s="370">
        <f xml:space="preserve"> InpC!FLL$20</f>
        <v>0</v>
      </c>
      <c r="FLM97" s="370">
        <f xml:space="preserve"> InpC!FLM$20</f>
        <v>0</v>
      </c>
      <c r="FLN97" s="370">
        <f xml:space="preserve"> InpC!FLN$20</f>
        <v>0</v>
      </c>
      <c r="FLO97" s="370">
        <f xml:space="preserve"> InpC!FLO$20</f>
        <v>0</v>
      </c>
      <c r="FLP97" s="370">
        <f xml:space="preserve"> InpC!FLP$20</f>
        <v>0</v>
      </c>
      <c r="FLQ97" s="370">
        <f xml:space="preserve"> InpC!FLQ$20</f>
        <v>0</v>
      </c>
      <c r="FLR97" s="370">
        <f xml:space="preserve"> InpC!FLR$20</f>
        <v>0</v>
      </c>
      <c r="FLS97" s="370">
        <f xml:space="preserve"> InpC!FLS$20</f>
        <v>0</v>
      </c>
      <c r="FLT97" s="370">
        <f xml:space="preserve"> InpC!FLT$20</f>
        <v>0</v>
      </c>
      <c r="FLU97" s="370">
        <f xml:space="preserve"> InpC!FLU$20</f>
        <v>0</v>
      </c>
      <c r="FLV97" s="370">
        <f xml:space="preserve"> InpC!FLV$20</f>
        <v>0</v>
      </c>
      <c r="FLW97" s="370">
        <f xml:space="preserve"> InpC!FLW$20</f>
        <v>0</v>
      </c>
      <c r="FLX97" s="370">
        <f xml:space="preserve"> InpC!FLX$20</f>
        <v>0</v>
      </c>
      <c r="FLY97" s="370">
        <f xml:space="preserve"> InpC!FLY$20</f>
        <v>0</v>
      </c>
      <c r="FLZ97" s="370">
        <f xml:space="preserve"> InpC!FLZ$20</f>
        <v>0</v>
      </c>
      <c r="FMA97" s="370">
        <f xml:space="preserve"> InpC!FMA$20</f>
        <v>0</v>
      </c>
      <c r="FMB97" s="370">
        <f xml:space="preserve"> InpC!FMB$20</f>
        <v>0</v>
      </c>
      <c r="FMC97" s="370">
        <f xml:space="preserve"> InpC!FMC$20</f>
        <v>0</v>
      </c>
      <c r="FMD97" s="370">
        <f xml:space="preserve"> InpC!FMD$20</f>
        <v>0</v>
      </c>
      <c r="FME97" s="370">
        <f xml:space="preserve"> InpC!FME$20</f>
        <v>0</v>
      </c>
      <c r="FMF97" s="370">
        <f xml:space="preserve"> InpC!FMF$20</f>
        <v>0</v>
      </c>
      <c r="FMG97" s="370">
        <f xml:space="preserve"> InpC!FMG$20</f>
        <v>0</v>
      </c>
      <c r="FMH97" s="370">
        <f xml:space="preserve"> InpC!FMH$20</f>
        <v>0</v>
      </c>
      <c r="FMI97" s="370">
        <f xml:space="preserve"> InpC!FMI$20</f>
        <v>0</v>
      </c>
      <c r="FMJ97" s="370">
        <f xml:space="preserve"> InpC!FMJ$20</f>
        <v>0</v>
      </c>
      <c r="FMK97" s="370">
        <f xml:space="preserve"> InpC!FMK$20</f>
        <v>0</v>
      </c>
      <c r="FML97" s="370">
        <f xml:space="preserve"> InpC!FML$20</f>
        <v>0</v>
      </c>
      <c r="FMM97" s="370">
        <f xml:space="preserve"> InpC!FMM$20</f>
        <v>0</v>
      </c>
      <c r="FMN97" s="370">
        <f xml:space="preserve"> InpC!FMN$20</f>
        <v>0</v>
      </c>
      <c r="FMO97" s="370">
        <f xml:space="preserve"> InpC!FMO$20</f>
        <v>0</v>
      </c>
      <c r="FMP97" s="370">
        <f xml:space="preserve"> InpC!FMP$20</f>
        <v>0</v>
      </c>
      <c r="FMQ97" s="370">
        <f xml:space="preserve"> InpC!FMQ$20</f>
        <v>0</v>
      </c>
      <c r="FMR97" s="370">
        <f xml:space="preserve"> InpC!FMR$20</f>
        <v>0</v>
      </c>
      <c r="FMS97" s="370">
        <f xml:space="preserve"> InpC!FMS$20</f>
        <v>0</v>
      </c>
      <c r="FMT97" s="370">
        <f xml:space="preserve"> InpC!FMT$20</f>
        <v>0</v>
      </c>
      <c r="FMU97" s="370">
        <f xml:space="preserve"> InpC!FMU$20</f>
        <v>0</v>
      </c>
      <c r="FMV97" s="370">
        <f xml:space="preserve"> InpC!FMV$20</f>
        <v>0</v>
      </c>
      <c r="FMW97" s="370">
        <f xml:space="preserve"> InpC!FMW$20</f>
        <v>0</v>
      </c>
      <c r="FMX97" s="370">
        <f xml:space="preserve"> InpC!FMX$20</f>
        <v>0</v>
      </c>
      <c r="FMY97" s="370">
        <f xml:space="preserve"> InpC!FMY$20</f>
        <v>0</v>
      </c>
      <c r="FMZ97" s="370">
        <f xml:space="preserve"> InpC!FMZ$20</f>
        <v>0</v>
      </c>
      <c r="FNA97" s="370">
        <f xml:space="preserve"> InpC!FNA$20</f>
        <v>0</v>
      </c>
      <c r="FNB97" s="370">
        <f xml:space="preserve"> InpC!FNB$20</f>
        <v>0</v>
      </c>
      <c r="FNC97" s="370">
        <f xml:space="preserve"> InpC!FNC$20</f>
        <v>0</v>
      </c>
      <c r="FND97" s="370">
        <f xml:space="preserve"> InpC!FND$20</f>
        <v>0</v>
      </c>
      <c r="FNE97" s="370">
        <f xml:space="preserve"> InpC!FNE$20</f>
        <v>0</v>
      </c>
      <c r="FNF97" s="370">
        <f xml:space="preserve"> InpC!FNF$20</f>
        <v>0</v>
      </c>
      <c r="FNG97" s="370">
        <f xml:space="preserve"> InpC!FNG$20</f>
        <v>0</v>
      </c>
      <c r="FNH97" s="370">
        <f xml:space="preserve"> InpC!FNH$20</f>
        <v>0</v>
      </c>
      <c r="FNI97" s="370">
        <f xml:space="preserve"> InpC!FNI$20</f>
        <v>0</v>
      </c>
      <c r="FNJ97" s="370">
        <f xml:space="preserve"> InpC!FNJ$20</f>
        <v>0</v>
      </c>
      <c r="FNK97" s="370">
        <f xml:space="preserve"> InpC!FNK$20</f>
        <v>0</v>
      </c>
      <c r="FNL97" s="370">
        <f xml:space="preserve"> InpC!FNL$20</f>
        <v>0</v>
      </c>
      <c r="FNM97" s="370">
        <f xml:space="preserve"> InpC!FNM$20</f>
        <v>0</v>
      </c>
      <c r="FNN97" s="370">
        <f xml:space="preserve"> InpC!FNN$20</f>
        <v>0</v>
      </c>
      <c r="FNO97" s="370">
        <f xml:space="preserve"> InpC!FNO$20</f>
        <v>0</v>
      </c>
      <c r="FNP97" s="370">
        <f xml:space="preserve"> InpC!FNP$20</f>
        <v>0</v>
      </c>
      <c r="FNQ97" s="370">
        <f xml:space="preserve"> InpC!FNQ$20</f>
        <v>0</v>
      </c>
      <c r="FNR97" s="370">
        <f xml:space="preserve"> InpC!FNR$20</f>
        <v>0</v>
      </c>
      <c r="FNS97" s="370">
        <f xml:space="preserve"> InpC!FNS$20</f>
        <v>0</v>
      </c>
      <c r="FNT97" s="370">
        <f xml:space="preserve"> InpC!FNT$20</f>
        <v>0</v>
      </c>
      <c r="FNU97" s="370">
        <f xml:space="preserve"> InpC!FNU$20</f>
        <v>0</v>
      </c>
      <c r="FNV97" s="370">
        <f xml:space="preserve"> InpC!FNV$20</f>
        <v>0</v>
      </c>
      <c r="FNW97" s="370">
        <f xml:space="preserve"> InpC!FNW$20</f>
        <v>0</v>
      </c>
      <c r="FNX97" s="370">
        <f xml:space="preserve"> InpC!FNX$20</f>
        <v>0</v>
      </c>
      <c r="FNY97" s="370">
        <f xml:space="preserve"> InpC!FNY$20</f>
        <v>0</v>
      </c>
      <c r="FNZ97" s="370">
        <f xml:space="preserve"> InpC!FNZ$20</f>
        <v>0</v>
      </c>
      <c r="FOA97" s="370">
        <f xml:space="preserve"> InpC!FOA$20</f>
        <v>0</v>
      </c>
      <c r="FOB97" s="370">
        <f xml:space="preserve"> InpC!FOB$20</f>
        <v>0</v>
      </c>
      <c r="FOC97" s="370">
        <f xml:space="preserve"> InpC!FOC$20</f>
        <v>0</v>
      </c>
      <c r="FOD97" s="370">
        <f xml:space="preserve"> InpC!FOD$20</f>
        <v>0</v>
      </c>
      <c r="FOE97" s="370">
        <f xml:space="preserve"> InpC!FOE$20</f>
        <v>0</v>
      </c>
      <c r="FOF97" s="370">
        <f xml:space="preserve"> InpC!FOF$20</f>
        <v>0</v>
      </c>
      <c r="FOG97" s="370">
        <f xml:space="preserve"> InpC!FOG$20</f>
        <v>0</v>
      </c>
      <c r="FOH97" s="370">
        <f xml:space="preserve"> InpC!FOH$20</f>
        <v>0</v>
      </c>
      <c r="FOI97" s="370">
        <f xml:space="preserve"> InpC!FOI$20</f>
        <v>0</v>
      </c>
      <c r="FOJ97" s="370">
        <f xml:space="preserve"> InpC!FOJ$20</f>
        <v>0</v>
      </c>
      <c r="FOK97" s="370">
        <f xml:space="preserve"> InpC!FOK$20</f>
        <v>0</v>
      </c>
      <c r="FOL97" s="370">
        <f xml:space="preserve"> InpC!FOL$20</f>
        <v>0</v>
      </c>
      <c r="FOM97" s="370">
        <f xml:space="preserve"> InpC!FOM$20</f>
        <v>0</v>
      </c>
      <c r="FON97" s="370">
        <f xml:space="preserve"> InpC!FON$20</f>
        <v>0</v>
      </c>
      <c r="FOO97" s="370">
        <f xml:space="preserve"> InpC!FOO$20</f>
        <v>0</v>
      </c>
      <c r="FOP97" s="370">
        <f xml:space="preserve"> InpC!FOP$20</f>
        <v>0</v>
      </c>
      <c r="FOQ97" s="370">
        <f xml:space="preserve"> InpC!FOQ$20</f>
        <v>0</v>
      </c>
      <c r="FOR97" s="370">
        <f xml:space="preserve"> InpC!FOR$20</f>
        <v>0</v>
      </c>
      <c r="FOS97" s="370">
        <f xml:space="preserve"> InpC!FOS$20</f>
        <v>0</v>
      </c>
      <c r="FOT97" s="370">
        <f xml:space="preserve"> InpC!FOT$20</f>
        <v>0</v>
      </c>
      <c r="FOU97" s="370">
        <f xml:space="preserve"> InpC!FOU$20</f>
        <v>0</v>
      </c>
      <c r="FOV97" s="370">
        <f xml:space="preserve"> InpC!FOV$20</f>
        <v>0</v>
      </c>
      <c r="FOW97" s="370">
        <f xml:space="preserve"> InpC!FOW$20</f>
        <v>0</v>
      </c>
      <c r="FOX97" s="370">
        <f xml:space="preserve"> InpC!FOX$20</f>
        <v>0</v>
      </c>
      <c r="FOY97" s="370">
        <f xml:space="preserve"> InpC!FOY$20</f>
        <v>0</v>
      </c>
      <c r="FOZ97" s="370">
        <f xml:space="preserve"> InpC!FOZ$20</f>
        <v>0</v>
      </c>
      <c r="FPA97" s="370">
        <f xml:space="preserve"> InpC!FPA$20</f>
        <v>0</v>
      </c>
      <c r="FPB97" s="370">
        <f xml:space="preserve"> InpC!FPB$20</f>
        <v>0</v>
      </c>
      <c r="FPC97" s="370">
        <f xml:space="preserve"> InpC!FPC$20</f>
        <v>0</v>
      </c>
      <c r="FPD97" s="370">
        <f xml:space="preserve"> InpC!FPD$20</f>
        <v>0</v>
      </c>
      <c r="FPE97" s="370">
        <f xml:space="preserve"> InpC!FPE$20</f>
        <v>0</v>
      </c>
      <c r="FPF97" s="370">
        <f xml:space="preserve"> InpC!FPF$20</f>
        <v>0</v>
      </c>
      <c r="FPG97" s="370">
        <f xml:space="preserve"> InpC!FPG$20</f>
        <v>0</v>
      </c>
      <c r="FPH97" s="370">
        <f xml:space="preserve"> InpC!FPH$20</f>
        <v>0</v>
      </c>
      <c r="FPI97" s="370">
        <f xml:space="preserve"> InpC!FPI$20</f>
        <v>0</v>
      </c>
      <c r="FPJ97" s="370">
        <f xml:space="preserve"> InpC!FPJ$20</f>
        <v>0</v>
      </c>
      <c r="FPK97" s="370">
        <f xml:space="preserve"> InpC!FPK$20</f>
        <v>0</v>
      </c>
      <c r="FPL97" s="370">
        <f xml:space="preserve"> InpC!FPL$20</f>
        <v>0</v>
      </c>
      <c r="FPM97" s="370">
        <f xml:space="preserve"> InpC!FPM$20</f>
        <v>0</v>
      </c>
      <c r="FPN97" s="370">
        <f xml:space="preserve"> InpC!FPN$20</f>
        <v>0</v>
      </c>
      <c r="FPO97" s="370">
        <f xml:space="preserve"> InpC!FPO$20</f>
        <v>0</v>
      </c>
      <c r="FPP97" s="370">
        <f xml:space="preserve"> InpC!FPP$20</f>
        <v>0</v>
      </c>
      <c r="FPQ97" s="370">
        <f xml:space="preserve"> InpC!FPQ$20</f>
        <v>0</v>
      </c>
      <c r="FPR97" s="370">
        <f xml:space="preserve"> InpC!FPR$20</f>
        <v>0</v>
      </c>
      <c r="FPS97" s="370">
        <f xml:space="preserve"> InpC!FPS$20</f>
        <v>0</v>
      </c>
      <c r="FPT97" s="370">
        <f xml:space="preserve"> InpC!FPT$20</f>
        <v>0</v>
      </c>
      <c r="FPU97" s="370">
        <f xml:space="preserve"> InpC!FPU$20</f>
        <v>0</v>
      </c>
      <c r="FPV97" s="370">
        <f xml:space="preserve"> InpC!FPV$20</f>
        <v>0</v>
      </c>
      <c r="FPW97" s="370">
        <f xml:space="preserve"> InpC!FPW$20</f>
        <v>0</v>
      </c>
      <c r="FPX97" s="370">
        <f xml:space="preserve"> InpC!FPX$20</f>
        <v>0</v>
      </c>
      <c r="FPY97" s="370">
        <f xml:space="preserve"> InpC!FPY$20</f>
        <v>0</v>
      </c>
      <c r="FPZ97" s="370">
        <f xml:space="preserve"> InpC!FPZ$20</f>
        <v>0</v>
      </c>
      <c r="FQA97" s="370">
        <f xml:space="preserve"> InpC!FQA$20</f>
        <v>0</v>
      </c>
      <c r="FQB97" s="370">
        <f xml:space="preserve"> InpC!FQB$20</f>
        <v>0</v>
      </c>
      <c r="FQC97" s="370">
        <f xml:space="preserve"> InpC!FQC$20</f>
        <v>0</v>
      </c>
      <c r="FQD97" s="370">
        <f xml:space="preserve"> InpC!FQD$20</f>
        <v>0</v>
      </c>
      <c r="FQE97" s="370">
        <f xml:space="preserve"> InpC!FQE$20</f>
        <v>0</v>
      </c>
      <c r="FQF97" s="370">
        <f xml:space="preserve"> InpC!FQF$20</f>
        <v>0</v>
      </c>
      <c r="FQG97" s="370">
        <f xml:space="preserve"> InpC!FQG$20</f>
        <v>0</v>
      </c>
      <c r="FQH97" s="370">
        <f xml:space="preserve"> InpC!FQH$20</f>
        <v>0</v>
      </c>
      <c r="FQI97" s="370">
        <f xml:space="preserve"> InpC!FQI$20</f>
        <v>0</v>
      </c>
      <c r="FQJ97" s="370">
        <f xml:space="preserve"> InpC!FQJ$20</f>
        <v>0</v>
      </c>
      <c r="FQK97" s="370">
        <f xml:space="preserve"> InpC!FQK$20</f>
        <v>0</v>
      </c>
      <c r="FQL97" s="370">
        <f xml:space="preserve"> InpC!FQL$20</f>
        <v>0</v>
      </c>
      <c r="FQM97" s="370">
        <f xml:space="preserve"> InpC!FQM$20</f>
        <v>0</v>
      </c>
      <c r="FQN97" s="370">
        <f xml:space="preserve"> InpC!FQN$20</f>
        <v>0</v>
      </c>
      <c r="FQO97" s="370">
        <f xml:space="preserve"> InpC!FQO$20</f>
        <v>0</v>
      </c>
      <c r="FQP97" s="370">
        <f xml:space="preserve"> InpC!FQP$20</f>
        <v>0</v>
      </c>
      <c r="FQQ97" s="370">
        <f xml:space="preserve"> InpC!FQQ$20</f>
        <v>0</v>
      </c>
      <c r="FQR97" s="370">
        <f xml:space="preserve"> InpC!FQR$20</f>
        <v>0</v>
      </c>
      <c r="FQS97" s="370">
        <f xml:space="preserve"> InpC!FQS$20</f>
        <v>0</v>
      </c>
      <c r="FQT97" s="370">
        <f xml:space="preserve"> InpC!FQT$20</f>
        <v>0</v>
      </c>
      <c r="FQU97" s="370">
        <f xml:space="preserve"> InpC!FQU$20</f>
        <v>0</v>
      </c>
      <c r="FQV97" s="370">
        <f xml:space="preserve"> InpC!FQV$20</f>
        <v>0</v>
      </c>
      <c r="FQW97" s="370">
        <f xml:space="preserve"> InpC!FQW$20</f>
        <v>0</v>
      </c>
      <c r="FQX97" s="370">
        <f xml:space="preserve"> InpC!FQX$20</f>
        <v>0</v>
      </c>
      <c r="FQY97" s="370">
        <f xml:space="preserve"> InpC!FQY$20</f>
        <v>0</v>
      </c>
      <c r="FQZ97" s="370">
        <f xml:space="preserve"> InpC!FQZ$20</f>
        <v>0</v>
      </c>
      <c r="FRA97" s="370">
        <f xml:space="preserve"> InpC!FRA$20</f>
        <v>0</v>
      </c>
      <c r="FRB97" s="370">
        <f xml:space="preserve"> InpC!FRB$20</f>
        <v>0</v>
      </c>
      <c r="FRC97" s="370">
        <f xml:space="preserve"> InpC!FRC$20</f>
        <v>0</v>
      </c>
      <c r="FRD97" s="370">
        <f xml:space="preserve"> InpC!FRD$20</f>
        <v>0</v>
      </c>
      <c r="FRE97" s="370">
        <f xml:space="preserve"> InpC!FRE$20</f>
        <v>0</v>
      </c>
      <c r="FRF97" s="370">
        <f xml:space="preserve"> InpC!FRF$20</f>
        <v>0</v>
      </c>
      <c r="FRG97" s="370">
        <f xml:space="preserve"> InpC!FRG$20</f>
        <v>0</v>
      </c>
      <c r="FRH97" s="370">
        <f xml:space="preserve"> InpC!FRH$20</f>
        <v>0</v>
      </c>
      <c r="FRI97" s="370">
        <f xml:space="preserve"> InpC!FRI$20</f>
        <v>0</v>
      </c>
      <c r="FRJ97" s="370">
        <f xml:space="preserve"> InpC!FRJ$20</f>
        <v>0</v>
      </c>
      <c r="FRK97" s="370">
        <f xml:space="preserve"> InpC!FRK$20</f>
        <v>0</v>
      </c>
      <c r="FRL97" s="370">
        <f xml:space="preserve"> InpC!FRL$20</f>
        <v>0</v>
      </c>
      <c r="FRM97" s="370">
        <f xml:space="preserve"> InpC!FRM$20</f>
        <v>0</v>
      </c>
      <c r="FRN97" s="370">
        <f xml:space="preserve"> InpC!FRN$20</f>
        <v>0</v>
      </c>
      <c r="FRO97" s="370">
        <f xml:space="preserve"> InpC!FRO$20</f>
        <v>0</v>
      </c>
      <c r="FRP97" s="370">
        <f xml:space="preserve"> InpC!FRP$20</f>
        <v>0</v>
      </c>
      <c r="FRQ97" s="370">
        <f xml:space="preserve"> InpC!FRQ$20</f>
        <v>0</v>
      </c>
      <c r="FRR97" s="370">
        <f xml:space="preserve"> InpC!FRR$20</f>
        <v>0</v>
      </c>
      <c r="FRS97" s="370">
        <f xml:space="preserve"> InpC!FRS$20</f>
        <v>0</v>
      </c>
      <c r="FRT97" s="370">
        <f xml:space="preserve"> InpC!FRT$20</f>
        <v>0</v>
      </c>
      <c r="FRU97" s="370">
        <f xml:space="preserve"> InpC!FRU$20</f>
        <v>0</v>
      </c>
      <c r="FRV97" s="370">
        <f xml:space="preserve"> InpC!FRV$20</f>
        <v>0</v>
      </c>
      <c r="FRW97" s="370">
        <f xml:space="preserve"> InpC!FRW$20</f>
        <v>0</v>
      </c>
      <c r="FRX97" s="370">
        <f xml:space="preserve"> InpC!FRX$20</f>
        <v>0</v>
      </c>
      <c r="FRY97" s="370">
        <f xml:space="preserve"> InpC!FRY$20</f>
        <v>0</v>
      </c>
      <c r="FRZ97" s="370">
        <f xml:space="preserve"> InpC!FRZ$20</f>
        <v>0</v>
      </c>
      <c r="FSA97" s="370">
        <f xml:space="preserve"> InpC!FSA$20</f>
        <v>0</v>
      </c>
      <c r="FSB97" s="370">
        <f xml:space="preserve"> InpC!FSB$20</f>
        <v>0</v>
      </c>
      <c r="FSC97" s="370">
        <f xml:space="preserve"> InpC!FSC$20</f>
        <v>0</v>
      </c>
      <c r="FSD97" s="370">
        <f xml:space="preserve"> InpC!FSD$20</f>
        <v>0</v>
      </c>
      <c r="FSE97" s="370">
        <f xml:space="preserve"> InpC!FSE$20</f>
        <v>0</v>
      </c>
      <c r="FSF97" s="370">
        <f xml:space="preserve"> InpC!FSF$20</f>
        <v>0</v>
      </c>
      <c r="FSG97" s="370">
        <f xml:space="preserve"> InpC!FSG$20</f>
        <v>0</v>
      </c>
      <c r="FSH97" s="370">
        <f xml:space="preserve"> InpC!FSH$20</f>
        <v>0</v>
      </c>
      <c r="FSI97" s="370">
        <f xml:space="preserve"> InpC!FSI$20</f>
        <v>0</v>
      </c>
      <c r="FSJ97" s="370">
        <f xml:space="preserve"> InpC!FSJ$20</f>
        <v>0</v>
      </c>
      <c r="FSK97" s="370">
        <f xml:space="preserve"> InpC!FSK$20</f>
        <v>0</v>
      </c>
      <c r="FSL97" s="370">
        <f xml:space="preserve"> InpC!FSL$20</f>
        <v>0</v>
      </c>
      <c r="FSM97" s="370">
        <f xml:space="preserve"> InpC!FSM$20</f>
        <v>0</v>
      </c>
      <c r="FSN97" s="370">
        <f xml:space="preserve"> InpC!FSN$20</f>
        <v>0</v>
      </c>
      <c r="FSO97" s="370">
        <f xml:space="preserve"> InpC!FSO$20</f>
        <v>0</v>
      </c>
      <c r="FSP97" s="370">
        <f xml:space="preserve"> InpC!FSP$20</f>
        <v>0</v>
      </c>
      <c r="FSQ97" s="370">
        <f xml:space="preserve"> InpC!FSQ$20</f>
        <v>0</v>
      </c>
      <c r="FSR97" s="370">
        <f xml:space="preserve"> InpC!FSR$20</f>
        <v>0</v>
      </c>
      <c r="FSS97" s="370">
        <f xml:space="preserve"> InpC!FSS$20</f>
        <v>0</v>
      </c>
      <c r="FST97" s="370">
        <f xml:space="preserve"> InpC!FST$20</f>
        <v>0</v>
      </c>
      <c r="FSU97" s="370">
        <f xml:space="preserve"> InpC!FSU$20</f>
        <v>0</v>
      </c>
      <c r="FSV97" s="370">
        <f xml:space="preserve"> InpC!FSV$20</f>
        <v>0</v>
      </c>
      <c r="FSW97" s="370">
        <f xml:space="preserve"> InpC!FSW$20</f>
        <v>0</v>
      </c>
      <c r="FSX97" s="370">
        <f xml:space="preserve"> InpC!FSX$20</f>
        <v>0</v>
      </c>
      <c r="FSY97" s="370">
        <f xml:space="preserve"> InpC!FSY$20</f>
        <v>0</v>
      </c>
      <c r="FSZ97" s="370">
        <f xml:space="preserve"> InpC!FSZ$20</f>
        <v>0</v>
      </c>
      <c r="FTA97" s="370">
        <f xml:space="preserve"> InpC!FTA$20</f>
        <v>0</v>
      </c>
      <c r="FTB97" s="370">
        <f xml:space="preserve"> InpC!FTB$20</f>
        <v>0</v>
      </c>
      <c r="FTC97" s="370">
        <f xml:space="preserve"> InpC!FTC$20</f>
        <v>0</v>
      </c>
      <c r="FTD97" s="370">
        <f xml:space="preserve"> InpC!FTD$20</f>
        <v>0</v>
      </c>
      <c r="FTE97" s="370">
        <f xml:space="preserve"> InpC!FTE$20</f>
        <v>0</v>
      </c>
      <c r="FTF97" s="370">
        <f xml:space="preserve"> InpC!FTF$20</f>
        <v>0</v>
      </c>
      <c r="FTG97" s="370">
        <f xml:space="preserve"> InpC!FTG$20</f>
        <v>0</v>
      </c>
      <c r="FTH97" s="370">
        <f xml:space="preserve"> InpC!FTH$20</f>
        <v>0</v>
      </c>
      <c r="FTI97" s="370">
        <f xml:space="preserve"> InpC!FTI$20</f>
        <v>0</v>
      </c>
      <c r="FTJ97" s="370">
        <f xml:space="preserve"> InpC!FTJ$20</f>
        <v>0</v>
      </c>
      <c r="FTK97" s="370">
        <f xml:space="preserve"> InpC!FTK$20</f>
        <v>0</v>
      </c>
      <c r="FTL97" s="370">
        <f xml:space="preserve"> InpC!FTL$20</f>
        <v>0</v>
      </c>
      <c r="FTM97" s="370">
        <f xml:space="preserve"> InpC!FTM$20</f>
        <v>0</v>
      </c>
      <c r="FTN97" s="370">
        <f xml:space="preserve"> InpC!FTN$20</f>
        <v>0</v>
      </c>
      <c r="FTO97" s="370">
        <f xml:space="preserve"> InpC!FTO$20</f>
        <v>0</v>
      </c>
      <c r="FTP97" s="370">
        <f xml:space="preserve"> InpC!FTP$20</f>
        <v>0</v>
      </c>
      <c r="FTQ97" s="370">
        <f xml:space="preserve"> InpC!FTQ$20</f>
        <v>0</v>
      </c>
      <c r="FTR97" s="370">
        <f xml:space="preserve"> InpC!FTR$20</f>
        <v>0</v>
      </c>
      <c r="FTS97" s="370">
        <f xml:space="preserve"> InpC!FTS$20</f>
        <v>0</v>
      </c>
      <c r="FTT97" s="370">
        <f xml:space="preserve"> InpC!FTT$20</f>
        <v>0</v>
      </c>
      <c r="FTU97" s="370">
        <f xml:space="preserve"> InpC!FTU$20</f>
        <v>0</v>
      </c>
      <c r="FTV97" s="370">
        <f xml:space="preserve"> InpC!FTV$20</f>
        <v>0</v>
      </c>
      <c r="FTW97" s="370">
        <f xml:space="preserve"> InpC!FTW$20</f>
        <v>0</v>
      </c>
      <c r="FTX97" s="370">
        <f xml:space="preserve"> InpC!FTX$20</f>
        <v>0</v>
      </c>
      <c r="FTY97" s="370">
        <f xml:space="preserve"> InpC!FTY$20</f>
        <v>0</v>
      </c>
      <c r="FTZ97" s="370">
        <f xml:space="preserve"> InpC!FTZ$20</f>
        <v>0</v>
      </c>
      <c r="FUA97" s="370">
        <f xml:space="preserve"> InpC!FUA$20</f>
        <v>0</v>
      </c>
      <c r="FUB97" s="370">
        <f xml:space="preserve"> InpC!FUB$20</f>
        <v>0</v>
      </c>
      <c r="FUC97" s="370">
        <f xml:space="preserve"> InpC!FUC$20</f>
        <v>0</v>
      </c>
      <c r="FUD97" s="370">
        <f xml:space="preserve"> InpC!FUD$20</f>
        <v>0</v>
      </c>
      <c r="FUE97" s="370">
        <f xml:space="preserve"> InpC!FUE$20</f>
        <v>0</v>
      </c>
      <c r="FUF97" s="370">
        <f xml:space="preserve"> InpC!FUF$20</f>
        <v>0</v>
      </c>
      <c r="FUG97" s="370">
        <f xml:space="preserve"> InpC!FUG$20</f>
        <v>0</v>
      </c>
      <c r="FUH97" s="370">
        <f xml:space="preserve"> InpC!FUH$20</f>
        <v>0</v>
      </c>
      <c r="FUI97" s="370">
        <f xml:space="preserve"> InpC!FUI$20</f>
        <v>0</v>
      </c>
      <c r="FUJ97" s="370">
        <f xml:space="preserve"> InpC!FUJ$20</f>
        <v>0</v>
      </c>
      <c r="FUK97" s="370">
        <f xml:space="preserve"> InpC!FUK$20</f>
        <v>0</v>
      </c>
      <c r="FUL97" s="370">
        <f xml:space="preserve"> InpC!FUL$20</f>
        <v>0</v>
      </c>
      <c r="FUM97" s="370">
        <f xml:space="preserve"> InpC!FUM$20</f>
        <v>0</v>
      </c>
      <c r="FUN97" s="370">
        <f xml:space="preserve"> InpC!FUN$20</f>
        <v>0</v>
      </c>
      <c r="FUO97" s="370">
        <f xml:space="preserve"> InpC!FUO$20</f>
        <v>0</v>
      </c>
      <c r="FUP97" s="370">
        <f xml:space="preserve"> InpC!FUP$20</f>
        <v>0</v>
      </c>
      <c r="FUQ97" s="370">
        <f xml:space="preserve"> InpC!FUQ$20</f>
        <v>0</v>
      </c>
      <c r="FUR97" s="370">
        <f xml:space="preserve"> InpC!FUR$20</f>
        <v>0</v>
      </c>
      <c r="FUS97" s="370">
        <f xml:space="preserve"> InpC!FUS$20</f>
        <v>0</v>
      </c>
      <c r="FUT97" s="370">
        <f xml:space="preserve"> InpC!FUT$20</f>
        <v>0</v>
      </c>
      <c r="FUU97" s="370">
        <f xml:space="preserve"> InpC!FUU$20</f>
        <v>0</v>
      </c>
      <c r="FUV97" s="370">
        <f xml:space="preserve"> InpC!FUV$20</f>
        <v>0</v>
      </c>
      <c r="FUW97" s="370">
        <f xml:space="preserve"> InpC!FUW$20</f>
        <v>0</v>
      </c>
      <c r="FUX97" s="370">
        <f xml:space="preserve"> InpC!FUX$20</f>
        <v>0</v>
      </c>
      <c r="FUY97" s="370">
        <f xml:space="preserve"> InpC!FUY$20</f>
        <v>0</v>
      </c>
      <c r="FUZ97" s="370">
        <f xml:space="preserve"> InpC!FUZ$20</f>
        <v>0</v>
      </c>
      <c r="FVA97" s="370">
        <f xml:space="preserve"> InpC!FVA$20</f>
        <v>0</v>
      </c>
      <c r="FVB97" s="370">
        <f xml:space="preserve"> InpC!FVB$20</f>
        <v>0</v>
      </c>
      <c r="FVC97" s="370">
        <f xml:space="preserve"> InpC!FVC$20</f>
        <v>0</v>
      </c>
      <c r="FVD97" s="370">
        <f xml:space="preserve"> InpC!FVD$20</f>
        <v>0</v>
      </c>
      <c r="FVE97" s="370">
        <f xml:space="preserve"> InpC!FVE$20</f>
        <v>0</v>
      </c>
      <c r="FVF97" s="370">
        <f xml:space="preserve"> InpC!FVF$20</f>
        <v>0</v>
      </c>
      <c r="FVG97" s="370">
        <f xml:space="preserve"> InpC!FVG$20</f>
        <v>0</v>
      </c>
      <c r="FVH97" s="370">
        <f xml:space="preserve"> InpC!FVH$20</f>
        <v>0</v>
      </c>
      <c r="FVI97" s="370">
        <f xml:space="preserve"> InpC!FVI$20</f>
        <v>0</v>
      </c>
      <c r="FVJ97" s="370">
        <f xml:space="preserve"> InpC!FVJ$20</f>
        <v>0</v>
      </c>
      <c r="FVK97" s="370">
        <f xml:space="preserve"> InpC!FVK$20</f>
        <v>0</v>
      </c>
      <c r="FVL97" s="370">
        <f xml:space="preserve"> InpC!FVL$20</f>
        <v>0</v>
      </c>
      <c r="FVM97" s="370">
        <f xml:space="preserve"> InpC!FVM$20</f>
        <v>0</v>
      </c>
      <c r="FVN97" s="370">
        <f xml:space="preserve"> InpC!FVN$20</f>
        <v>0</v>
      </c>
      <c r="FVO97" s="370">
        <f xml:space="preserve"> InpC!FVO$20</f>
        <v>0</v>
      </c>
      <c r="FVP97" s="370">
        <f xml:space="preserve"> InpC!FVP$20</f>
        <v>0</v>
      </c>
      <c r="FVQ97" s="370">
        <f xml:space="preserve"> InpC!FVQ$20</f>
        <v>0</v>
      </c>
      <c r="FVR97" s="370">
        <f xml:space="preserve"> InpC!FVR$20</f>
        <v>0</v>
      </c>
      <c r="FVS97" s="370">
        <f xml:space="preserve"> InpC!FVS$20</f>
        <v>0</v>
      </c>
      <c r="FVT97" s="370">
        <f xml:space="preserve"> InpC!FVT$20</f>
        <v>0</v>
      </c>
      <c r="FVU97" s="370">
        <f xml:space="preserve"> InpC!FVU$20</f>
        <v>0</v>
      </c>
      <c r="FVV97" s="370">
        <f xml:space="preserve"> InpC!FVV$20</f>
        <v>0</v>
      </c>
      <c r="FVW97" s="370">
        <f xml:space="preserve"> InpC!FVW$20</f>
        <v>0</v>
      </c>
      <c r="FVX97" s="370">
        <f xml:space="preserve"> InpC!FVX$20</f>
        <v>0</v>
      </c>
      <c r="FVY97" s="370">
        <f xml:space="preserve"> InpC!FVY$20</f>
        <v>0</v>
      </c>
      <c r="FVZ97" s="370">
        <f xml:space="preserve"> InpC!FVZ$20</f>
        <v>0</v>
      </c>
      <c r="FWA97" s="370">
        <f xml:space="preserve"> InpC!FWA$20</f>
        <v>0</v>
      </c>
      <c r="FWB97" s="370">
        <f xml:space="preserve"> InpC!FWB$20</f>
        <v>0</v>
      </c>
      <c r="FWC97" s="370">
        <f xml:space="preserve"> InpC!FWC$20</f>
        <v>0</v>
      </c>
      <c r="FWD97" s="370">
        <f xml:space="preserve"> InpC!FWD$20</f>
        <v>0</v>
      </c>
      <c r="FWE97" s="370">
        <f xml:space="preserve"> InpC!FWE$20</f>
        <v>0</v>
      </c>
      <c r="FWF97" s="370">
        <f xml:space="preserve"> InpC!FWF$20</f>
        <v>0</v>
      </c>
      <c r="FWG97" s="370">
        <f xml:space="preserve"> InpC!FWG$20</f>
        <v>0</v>
      </c>
      <c r="FWH97" s="370">
        <f xml:space="preserve"> InpC!FWH$20</f>
        <v>0</v>
      </c>
      <c r="FWI97" s="370">
        <f xml:space="preserve"> InpC!FWI$20</f>
        <v>0</v>
      </c>
      <c r="FWJ97" s="370">
        <f xml:space="preserve"> InpC!FWJ$20</f>
        <v>0</v>
      </c>
      <c r="FWK97" s="370">
        <f xml:space="preserve"> InpC!FWK$20</f>
        <v>0</v>
      </c>
      <c r="FWL97" s="370">
        <f xml:space="preserve"> InpC!FWL$20</f>
        <v>0</v>
      </c>
      <c r="FWM97" s="370">
        <f xml:space="preserve"> InpC!FWM$20</f>
        <v>0</v>
      </c>
      <c r="FWN97" s="370">
        <f xml:space="preserve"> InpC!FWN$20</f>
        <v>0</v>
      </c>
      <c r="FWO97" s="370">
        <f xml:space="preserve"> InpC!FWO$20</f>
        <v>0</v>
      </c>
      <c r="FWP97" s="370">
        <f xml:space="preserve"> InpC!FWP$20</f>
        <v>0</v>
      </c>
      <c r="FWQ97" s="370">
        <f xml:space="preserve"> InpC!FWQ$20</f>
        <v>0</v>
      </c>
      <c r="FWR97" s="370">
        <f xml:space="preserve"> InpC!FWR$20</f>
        <v>0</v>
      </c>
      <c r="FWS97" s="370">
        <f xml:space="preserve"> InpC!FWS$20</f>
        <v>0</v>
      </c>
      <c r="FWT97" s="370">
        <f xml:space="preserve"> InpC!FWT$20</f>
        <v>0</v>
      </c>
      <c r="FWU97" s="370">
        <f xml:space="preserve"> InpC!FWU$20</f>
        <v>0</v>
      </c>
      <c r="FWV97" s="370">
        <f xml:space="preserve"> InpC!FWV$20</f>
        <v>0</v>
      </c>
      <c r="FWW97" s="370">
        <f xml:space="preserve"> InpC!FWW$20</f>
        <v>0</v>
      </c>
      <c r="FWX97" s="370">
        <f xml:space="preserve"> InpC!FWX$20</f>
        <v>0</v>
      </c>
      <c r="FWY97" s="370">
        <f xml:space="preserve"> InpC!FWY$20</f>
        <v>0</v>
      </c>
      <c r="FWZ97" s="370">
        <f xml:space="preserve"> InpC!FWZ$20</f>
        <v>0</v>
      </c>
      <c r="FXA97" s="370">
        <f xml:space="preserve"> InpC!FXA$20</f>
        <v>0</v>
      </c>
      <c r="FXB97" s="370">
        <f xml:space="preserve"> InpC!FXB$20</f>
        <v>0</v>
      </c>
      <c r="FXC97" s="370">
        <f xml:space="preserve"> InpC!FXC$20</f>
        <v>0</v>
      </c>
      <c r="FXD97" s="370">
        <f xml:space="preserve"> InpC!FXD$20</f>
        <v>0</v>
      </c>
      <c r="FXE97" s="370">
        <f xml:space="preserve"> InpC!FXE$20</f>
        <v>0</v>
      </c>
      <c r="FXF97" s="370">
        <f xml:space="preserve"> InpC!FXF$20</f>
        <v>0</v>
      </c>
      <c r="FXG97" s="370">
        <f xml:space="preserve"> InpC!FXG$20</f>
        <v>0</v>
      </c>
      <c r="FXH97" s="370">
        <f xml:space="preserve"> InpC!FXH$20</f>
        <v>0</v>
      </c>
      <c r="FXI97" s="370">
        <f xml:space="preserve"> InpC!FXI$20</f>
        <v>0</v>
      </c>
      <c r="FXJ97" s="370">
        <f xml:space="preserve"> InpC!FXJ$20</f>
        <v>0</v>
      </c>
      <c r="FXK97" s="370">
        <f xml:space="preserve"> InpC!FXK$20</f>
        <v>0</v>
      </c>
      <c r="FXL97" s="370">
        <f xml:space="preserve"> InpC!FXL$20</f>
        <v>0</v>
      </c>
      <c r="FXM97" s="370">
        <f xml:space="preserve"> InpC!FXM$20</f>
        <v>0</v>
      </c>
      <c r="FXN97" s="370">
        <f xml:space="preserve"> InpC!FXN$20</f>
        <v>0</v>
      </c>
      <c r="FXO97" s="370">
        <f xml:space="preserve"> InpC!FXO$20</f>
        <v>0</v>
      </c>
      <c r="FXP97" s="370">
        <f xml:space="preserve"> InpC!FXP$20</f>
        <v>0</v>
      </c>
      <c r="FXQ97" s="370">
        <f xml:space="preserve"> InpC!FXQ$20</f>
        <v>0</v>
      </c>
      <c r="FXR97" s="370">
        <f xml:space="preserve"> InpC!FXR$20</f>
        <v>0</v>
      </c>
      <c r="FXS97" s="370">
        <f xml:space="preserve"> InpC!FXS$20</f>
        <v>0</v>
      </c>
      <c r="FXT97" s="370">
        <f xml:space="preserve"> InpC!FXT$20</f>
        <v>0</v>
      </c>
      <c r="FXU97" s="370">
        <f xml:space="preserve"> InpC!FXU$20</f>
        <v>0</v>
      </c>
      <c r="FXV97" s="370">
        <f xml:space="preserve"> InpC!FXV$20</f>
        <v>0</v>
      </c>
      <c r="FXW97" s="370">
        <f xml:space="preserve"> InpC!FXW$20</f>
        <v>0</v>
      </c>
      <c r="FXX97" s="370">
        <f xml:space="preserve"> InpC!FXX$20</f>
        <v>0</v>
      </c>
      <c r="FXY97" s="370">
        <f xml:space="preserve"> InpC!FXY$20</f>
        <v>0</v>
      </c>
      <c r="FXZ97" s="370">
        <f xml:space="preserve"> InpC!FXZ$20</f>
        <v>0</v>
      </c>
      <c r="FYA97" s="370">
        <f xml:space="preserve"> InpC!FYA$20</f>
        <v>0</v>
      </c>
      <c r="FYB97" s="370">
        <f xml:space="preserve"> InpC!FYB$20</f>
        <v>0</v>
      </c>
      <c r="FYC97" s="370">
        <f xml:space="preserve"> InpC!FYC$20</f>
        <v>0</v>
      </c>
      <c r="FYD97" s="370">
        <f xml:space="preserve"> InpC!FYD$20</f>
        <v>0</v>
      </c>
      <c r="FYE97" s="370">
        <f xml:space="preserve"> InpC!FYE$20</f>
        <v>0</v>
      </c>
      <c r="FYF97" s="370">
        <f xml:space="preserve"> InpC!FYF$20</f>
        <v>0</v>
      </c>
      <c r="FYG97" s="370">
        <f xml:space="preserve"> InpC!FYG$20</f>
        <v>0</v>
      </c>
      <c r="FYH97" s="370">
        <f xml:space="preserve"> InpC!FYH$20</f>
        <v>0</v>
      </c>
      <c r="FYI97" s="370">
        <f xml:space="preserve"> InpC!FYI$20</f>
        <v>0</v>
      </c>
      <c r="FYJ97" s="370">
        <f xml:space="preserve"> InpC!FYJ$20</f>
        <v>0</v>
      </c>
      <c r="FYK97" s="370">
        <f xml:space="preserve"> InpC!FYK$20</f>
        <v>0</v>
      </c>
      <c r="FYL97" s="370">
        <f xml:space="preserve"> InpC!FYL$20</f>
        <v>0</v>
      </c>
      <c r="FYM97" s="370">
        <f xml:space="preserve"> InpC!FYM$20</f>
        <v>0</v>
      </c>
      <c r="FYN97" s="370">
        <f xml:space="preserve"> InpC!FYN$20</f>
        <v>0</v>
      </c>
      <c r="FYO97" s="370">
        <f xml:space="preserve"> InpC!FYO$20</f>
        <v>0</v>
      </c>
      <c r="FYP97" s="370">
        <f xml:space="preserve"> InpC!FYP$20</f>
        <v>0</v>
      </c>
      <c r="FYQ97" s="370">
        <f xml:space="preserve"> InpC!FYQ$20</f>
        <v>0</v>
      </c>
      <c r="FYR97" s="370">
        <f xml:space="preserve"> InpC!FYR$20</f>
        <v>0</v>
      </c>
      <c r="FYS97" s="370">
        <f xml:space="preserve"> InpC!FYS$20</f>
        <v>0</v>
      </c>
      <c r="FYT97" s="370">
        <f xml:space="preserve"> InpC!FYT$20</f>
        <v>0</v>
      </c>
      <c r="FYU97" s="370">
        <f xml:space="preserve"> InpC!FYU$20</f>
        <v>0</v>
      </c>
      <c r="FYV97" s="370">
        <f xml:space="preserve"> InpC!FYV$20</f>
        <v>0</v>
      </c>
      <c r="FYW97" s="370">
        <f xml:space="preserve"> InpC!FYW$20</f>
        <v>0</v>
      </c>
      <c r="FYX97" s="370">
        <f xml:space="preserve"> InpC!FYX$20</f>
        <v>0</v>
      </c>
      <c r="FYY97" s="370">
        <f xml:space="preserve"> InpC!FYY$20</f>
        <v>0</v>
      </c>
      <c r="FYZ97" s="370">
        <f xml:space="preserve"> InpC!FYZ$20</f>
        <v>0</v>
      </c>
      <c r="FZA97" s="370">
        <f xml:space="preserve"> InpC!FZA$20</f>
        <v>0</v>
      </c>
      <c r="FZB97" s="370">
        <f xml:space="preserve"> InpC!FZB$20</f>
        <v>0</v>
      </c>
      <c r="FZC97" s="370">
        <f xml:space="preserve"> InpC!FZC$20</f>
        <v>0</v>
      </c>
      <c r="FZD97" s="370">
        <f xml:space="preserve"> InpC!FZD$20</f>
        <v>0</v>
      </c>
      <c r="FZE97" s="370">
        <f xml:space="preserve"> InpC!FZE$20</f>
        <v>0</v>
      </c>
      <c r="FZF97" s="370">
        <f xml:space="preserve"> InpC!FZF$20</f>
        <v>0</v>
      </c>
      <c r="FZG97" s="370">
        <f xml:space="preserve"> InpC!FZG$20</f>
        <v>0</v>
      </c>
      <c r="FZH97" s="370">
        <f xml:space="preserve"> InpC!FZH$20</f>
        <v>0</v>
      </c>
      <c r="FZI97" s="370">
        <f xml:space="preserve"> InpC!FZI$20</f>
        <v>0</v>
      </c>
      <c r="FZJ97" s="370">
        <f xml:space="preserve"> InpC!FZJ$20</f>
        <v>0</v>
      </c>
      <c r="FZK97" s="370">
        <f xml:space="preserve"> InpC!FZK$20</f>
        <v>0</v>
      </c>
      <c r="FZL97" s="370">
        <f xml:space="preserve"> InpC!FZL$20</f>
        <v>0</v>
      </c>
      <c r="FZM97" s="370">
        <f xml:space="preserve"> InpC!FZM$20</f>
        <v>0</v>
      </c>
      <c r="FZN97" s="370">
        <f xml:space="preserve"> InpC!FZN$20</f>
        <v>0</v>
      </c>
      <c r="FZO97" s="370">
        <f xml:space="preserve"> InpC!FZO$20</f>
        <v>0</v>
      </c>
      <c r="FZP97" s="370">
        <f xml:space="preserve"> InpC!FZP$20</f>
        <v>0</v>
      </c>
      <c r="FZQ97" s="370">
        <f xml:space="preserve"> InpC!FZQ$20</f>
        <v>0</v>
      </c>
      <c r="FZR97" s="370">
        <f xml:space="preserve"> InpC!FZR$20</f>
        <v>0</v>
      </c>
      <c r="FZS97" s="370">
        <f xml:space="preserve"> InpC!FZS$20</f>
        <v>0</v>
      </c>
      <c r="FZT97" s="370">
        <f xml:space="preserve"> InpC!FZT$20</f>
        <v>0</v>
      </c>
      <c r="FZU97" s="370">
        <f xml:space="preserve"> InpC!FZU$20</f>
        <v>0</v>
      </c>
      <c r="FZV97" s="370">
        <f xml:space="preserve"> InpC!FZV$20</f>
        <v>0</v>
      </c>
      <c r="FZW97" s="370">
        <f xml:space="preserve"> InpC!FZW$20</f>
        <v>0</v>
      </c>
      <c r="FZX97" s="370">
        <f xml:space="preserve"> InpC!FZX$20</f>
        <v>0</v>
      </c>
      <c r="FZY97" s="370">
        <f xml:space="preserve"> InpC!FZY$20</f>
        <v>0</v>
      </c>
      <c r="FZZ97" s="370">
        <f xml:space="preserve"> InpC!FZZ$20</f>
        <v>0</v>
      </c>
      <c r="GAA97" s="370">
        <f xml:space="preserve"> InpC!GAA$20</f>
        <v>0</v>
      </c>
      <c r="GAB97" s="370">
        <f xml:space="preserve"> InpC!GAB$20</f>
        <v>0</v>
      </c>
      <c r="GAC97" s="370">
        <f xml:space="preserve"> InpC!GAC$20</f>
        <v>0</v>
      </c>
      <c r="GAD97" s="370">
        <f xml:space="preserve"> InpC!GAD$20</f>
        <v>0</v>
      </c>
      <c r="GAE97" s="370">
        <f xml:space="preserve"> InpC!GAE$20</f>
        <v>0</v>
      </c>
      <c r="GAF97" s="370">
        <f xml:space="preserve"> InpC!GAF$20</f>
        <v>0</v>
      </c>
      <c r="GAG97" s="370">
        <f xml:space="preserve"> InpC!GAG$20</f>
        <v>0</v>
      </c>
      <c r="GAH97" s="370">
        <f xml:space="preserve"> InpC!GAH$20</f>
        <v>0</v>
      </c>
      <c r="GAI97" s="370">
        <f xml:space="preserve"> InpC!GAI$20</f>
        <v>0</v>
      </c>
      <c r="GAJ97" s="370">
        <f xml:space="preserve"> InpC!GAJ$20</f>
        <v>0</v>
      </c>
      <c r="GAK97" s="370">
        <f xml:space="preserve"> InpC!GAK$20</f>
        <v>0</v>
      </c>
      <c r="GAL97" s="370">
        <f xml:space="preserve"> InpC!GAL$20</f>
        <v>0</v>
      </c>
      <c r="GAM97" s="370">
        <f xml:space="preserve"> InpC!GAM$20</f>
        <v>0</v>
      </c>
      <c r="GAN97" s="370">
        <f xml:space="preserve"> InpC!GAN$20</f>
        <v>0</v>
      </c>
      <c r="GAO97" s="370">
        <f xml:space="preserve"> InpC!GAO$20</f>
        <v>0</v>
      </c>
      <c r="GAP97" s="370">
        <f xml:space="preserve"> InpC!GAP$20</f>
        <v>0</v>
      </c>
      <c r="GAQ97" s="370">
        <f xml:space="preserve"> InpC!GAQ$20</f>
        <v>0</v>
      </c>
      <c r="GAR97" s="370">
        <f xml:space="preserve"> InpC!GAR$20</f>
        <v>0</v>
      </c>
      <c r="GAS97" s="370">
        <f xml:space="preserve"> InpC!GAS$20</f>
        <v>0</v>
      </c>
      <c r="GAT97" s="370">
        <f xml:space="preserve"> InpC!GAT$20</f>
        <v>0</v>
      </c>
      <c r="GAU97" s="370">
        <f xml:space="preserve"> InpC!GAU$20</f>
        <v>0</v>
      </c>
      <c r="GAV97" s="370">
        <f xml:space="preserve"> InpC!GAV$20</f>
        <v>0</v>
      </c>
      <c r="GAW97" s="370">
        <f xml:space="preserve"> InpC!GAW$20</f>
        <v>0</v>
      </c>
      <c r="GAX97" s="370">
        <f xml:space="preserve"> InpC!GAX$20</f>
        <v>0</v>
      </c>
      <c r="GAY97" s="370">
        <f xml:space="preserve"> InpC!GAY$20</f>
        <v>0</v>
      </c>
      <c r="GAZ97" s="370">
        <f xml:space="preserve"> InpC!GAZ$20</f>
        <v>0</v>
      </c>
      <c r="GBA97" s="370">
        <f xml:space="preserve"> InpC!GBA$20</f>
        <v>0</v>
      </c>
      <c r="GBB97" s="370">
        <f xml:space="preserve"> InpC!GBB$20</f>
        <v>0</v>
      </c>
      <c r="GBC97" s="370">
        <f xml:space="preserve"> InpC!GBC$20</f>
        <v>0</v>
      </c>
      <c r="GBD97" s="370">
        <f xml:space="preserve"> InpC!GBD$20</f>
        <v>0</v>
      </c>
      <c r="GBE97" s="370">
        <f xml:space="preserve"> InpC!GBE$20</f>
        <v>0</v>
      </c>
      <c r="GBF97" s="370">
        <f xml:space="preserve"> InpC!GBF$20</f>
        <v>0</v>
      </c>
      <c r="GBG97" s="370">
        <f xml:space="preserve"> InpC!GBG$20</f>
        <v>0</v>
      </c>
      <c r="GBH97" s="370">
        <f xml:space="preserve"> InpC!GBH$20</f>
        <v>0</v>
      </c>
      <c r="GBI97" s="370">
        <f xml:space="preserve"> InpC!GBI$20</f>
        <v>0</v>
      </c>
      <c r="GBJ97" s="370">
        <f xml:space="preserve"> InpC!GBJ$20</f>
        <v>0</v>
      </c>
      <c r="GBK97" s="370">
        <f xml:space="preserve"> InpC!GBK$20</f>
        <v>0</v>
      </c>
      <c r="GBL97" s="370">
        <f xml:space="preserve"> InpC!GBL$20</f>
        <v>0</v>
      </c>
      <c r="GBM97" s="370">
        <f xml:space="preserve"> InpC!GBM$20</f>
        <v>0</v>
      </c>
      <c r="GBN97" s="370">
        <f xml:space="preserve"> InpC!GBN$20</f>
        <v>0</v>
      </c>
      <c r="GBO97" s="370">
        <f xml:space="preserve"> InpC!GBO$20</f>
        <v>0</v>
      </c>
      <c r="GBP97" s="370">
        <f xml:space="preserve"> InpC!GBP$20</f>
        <v>0</v>
      </c>
      <c r="GBQ97" s="370">
        <f xml:space="preserve"> InpC!GBQ$20</f>
        <v>0</v>
      </c>
      <c r="GBR97" s="370">
        <f xml:space="preserve"> InpC!GBR$20</f>
        <v>0</v>
      </c>
      <c r="GBS97" s="370">
        <f xml:space="preserve"> InpC!GBS$20</f>
        <v>0</v>
      </c>
      <c r="GBT97" s="370">
        <f xml:space="preserve"> InpC!GBT$20</f>
        <v>0</v>
      </c>
      <c r="GBU97" s="370">
        <f xml:space="preserve"> InpC!GBU$20</f>
        <v>0</v>
      </c>
      <c r="GBV97" s="370">
        <f xml:space="preserve"> InpC!GBV$20</f>
        <v>0</v>
      </c>
      <c r="GBW97" s="370">
        <f xml:space="preserve"> InpC!GBW$20</f>
        <v>0</v>
      </c>
      <c r="GBX97" s="370">
        <f xml:space="preserve"> InpC!GBX$20</f>
        <v>0</v>
      </c>
      <c r="GBY97" s="370">
        <f xml:space="preserve"> InpC!GBY$20</f>
        <v>0</v>
      </c>
      <c r="GBZ97" s="370">
        <f xml:space="preserve"> InpC!GBZ$20</f>
        <v>0</v>
      </c>
      <c r="GCA97" s="370">
        <f xml:space="preserve"> InpC!GCA$20</f>
        <v>0</v>
      </c>
      <c r="GCB97" s="370">
        <f xml:space="preserve"> InpC!GCB$20</f>
        <v>0</v>
      </c>
      <c r="GCC97" s="370">
        <f xml:space="preserve"> InpC!GCC$20</f>
        <v>0</v>
      </c>
      <c r="GCD97" s="370">
        <f xml:space="preserve"> InpC!GCD$20</f>
        <v>0</v>
      </c>
      <c r="GCE97" s="370">
        <f xml:space="preserve"> InpC!GCE$20</f>
        <v>0</v>
      </c>
      <c r="GCF97" s="370">
        <f xml:space="preserve"> InpC!GCF$20</f>
        <v>0</v>
      </c>
      <c r="GCG97" s="370">
        <f xml:space="preserve"> InpC!GCG$20</f>
        <v>0</v>
      </c>
      <c r="GCH97" s="370">
        <f xml:space="preserve"> InpC!GCH$20</f>
        <v>0</v>
      </c>
      <c r="GCI97" s="370">
        <f xml:space="preserve"> InpC!GCI$20</f>
        <v>0</v>
      </c>
      <c r="GCJ97" s="370">
        <f xml:space="preserve"> InpC!GCJ$20</f>
        <v>0</v>
      </c>
      <c r="GCK97" s="370">
        <f xml:space="preserve"> InpC!GCK$20</f>
        <v>0</v>
      </c>
      <c r="GCL97" s="370">
        <f xml:space="preserve"> InpC!GCL$20</f>
        <v>0</v>
      </c>
      <c r="GCM97" s="370">
        <f xml:space="preserve"> InpC!GCM$20</f>
        <v>0</v>
      </c>
      <c r="GCN97" s="370">
        <f xml:space="preserve"> InpC!GCN$20</f>
        <v>0</v>
      </c>
      <c r="GCO97" s="370">
        <f xml:space="preserve"> InpC!GCO$20</f>
        <v>0</v>
      </c>
      <c r="GCP97" s="370">
        <f xml:space="preserve"> InpC!GCP$20</f>
        <v>0</v>
      </c>
      <c r="GCQ97" s="370">
        <f xml:space="preserve"> InpC!GCQ$20</f>
        <v>0</v>
      </c>
      <c r="GCR97" s="370">
        <f xml:space="preserve"> InpC!GCR$20</f>
        <v>0</v>
      </c>
      <c r="GCS97" s="370">
        <f xml:space="preserve"> InpC!GCS$20</f>
        <v>0</v>
      </c>
      <c r="GCT97" s="370">
        <f xml:space="preserve"> InpC!GCT$20</f>
        <v>0</v>
      </c>
      <c r="GCU97" s="370">
        <f xml:space="preserve"> InpC!GCU$20</f>
        <v>0</v>
      </c>
      <c r="GCV97" s="370">
        <f xml:space="preserve"> InpC!GCV$20</f>
        <v>0</v>
      </c>
      <c r="GCW97" s="370">
        <f xml:space="preserve"> InpC!GCW$20</f>
        <v>0</v>
      </c>
      <c r="GCX97" s="370">
        <f xml:space="preserve"> InpC!GCX$20</f>
        <v>0</v>
      </c>
      <c r="GCY97" s="370">
        <f xml:space="preserve"> InpC!GCY$20</f>
        <v>0</v>
      </c>
      <c r="GCZ97" s="370">
        <f xml:space="preserve"> InpC!GCZ$20</f>
        <v>0</v>
      </c>
      <c r="GDA97" s="370">
        <f xml:space="preserve"> InpC!GDA$20</f>
        <v>0</v>
      </c>
      <c r="GDB97" s="370">
        <f xml:space="preserve"> InpC!GDB$20</f>
        <v>0</v>
      </c>
      <c r="GDC97" s="370">
        <f xml:space="preserve"> InpC!GDC$20</f>
        <v>0</v>
      </c>
      <c r="GDD97" s="370">
        <f xml:space="preserve"> InpC!GDD$20</f>
        <v>0</v>
      </c>
      <c r="GDE97" s="370">
        <f xml:space="preserve"> InpC!GDE$20</f>
        <v>0</v>
      </c>
      <c r="GDF97" s="370">
        <f xml:space="preserve"> InpC!GDF$20</f>
        <v>0</v>
      </c>
      <c r="GDG97" s="370">
        <f xml:space="preserve"> InpC!GDG$20</f>
        <v>0</v>
      </c>
      <c r="GDH97" s="370">
        <f xml:space="preserve"> InpC!GDH$20</f>
        <v>0</v>
      </c>
      <c r="GDI97" s="370">
        <f xml:space="preserve"> InpC!GDI$20</f>
        <v>0</v>
      </c>
      <c r="GDJ97" s="370">
        <f xml:space="preserve"> InpC!GDJ$20</f>
        <v>0</v>
      </c>
      <c r="GDK97" s="370">
        <f xml:space="preserve"> InpC!GDK$20</f>
        <v>0</v>
      </c>
      <c r="GDL97" s="370">
        <f xml:space="preserve"> InpC!GDL$20</f>
        <v>0</v>
      </c>
      <c r="GDM97" s="370">
        <f xml:space="preserve"> InpC!GDM$20</f>
        <v>0</v>
      </c>
      <c r="GDN97" s="370">
        <f xml:space="preserve"> InpC!GDN$20</f>
        <v>0</v>
      </c>
      <c r="GDO97" s="370">
        <f xml:space="preserve"> InpC!GDO$20</f>
        <v>0</v>
      </c>
      <c r="GDP97" s="370">
        <f xml:space="preserve"> InpC!GDP$20</f>
        <v>0</v>
      </c>
      <c r="GDQ97" s="370">
        <f xml:space="preserve"> InpC!GDQ$20</f>
        <v>0</v>
      </c>
      <c r="GDR97" s="370">
        <f xml:space="preserve"> InpC!GDR$20</f>
        <v>0</v>
      </c>
      <c r="GDS97" s="370">
        <f xml:space="preserve"> InpC!GDS$20</f>
        <v>0</v>
      </c>
      <c r="GDT97" s="370">
        <f xml:space="preserve"> InpC!GDT$20</f>
        <v>0</v>
      </c>
      <c r="GDU97" s="370">
        <f xml:space="preserve"> InpC!GDU$20</f>
        <v>0</v>
      </c>
      <c r="GDV97" s="370">
        <f xml:space="preserve"> InpC!GDV$20</f>
        <v>0</v>
      </c>
      <c r="GDW97" s="370">
        <f xml:space="preserve"> InpC!GDW$20</f>
        <v>0</v>
      </c>
      <c r="GDX97" s="370">
        <f xml:space="preserve"> InpC!GDX$20</f>
        <v>0</v>
      </c>
      <c r="GDY97" s="370">
        <f xml:space="preserve"> InpC!GDY$20</f>
        <v>0</v>
      </c>
      <c r="GDZ97" s="370">
        <f xml:space="preserve"> InpC!GDZ$20</f>
        <v>0</v>
      </c>
      <c r="GEA97" s="370">
        <f xml:space="preserve"> InpC!GEA$20</f>
        <v>0</v>
      </c>
      <c r="GEB97" s="370">
        <f xml:space="preserve"> InpC!GEB$20</f>
        <v>0</v>
      </c>
      <c r="GEC97" s="370">
        <f xml:space="preserve"> InpC!GEC$20</f>
        <v>0</v>
      </c>
      <c r="GED97" s="370">
        <f xml:space="preserve"> InpC!GED$20</f>
        <v>0</v>
      </c>
      <c r="GEE97" s="370">
        <f xml:space="preserve"> InpC!GEE$20</f>
        <v>0</v>
      </c>
      <c r="GEF97" s="370">
        <f xml:space="preserve"> InpC!GEF$20</f>
        <v>0</v>
      </c>
      <c r="GEG97" s="370">
        <f xml:space="preserve"> InpC!GEG$20</f>
        <v>0</v>
      </c>
      <c r="GEH97" s="370">
        <f xml:space="preserve"> InpC!GEH$20</f>
        <v>0</v>
      </c>
      <c r="GEI97" s="370">
        <f xml:space="preserve"> InpC!GEI$20</f>
        <v>0</v>
      </c>
      <c r="GEJ97" s="370">
        <f xml:space="preserve"> InpC!GEJ$20</f>
        <v>0</v>
      </c>
      <c r="GEK97" s="370">
        <f xml:space="preserve"> InpC!GEK$20</f>
        <v>0</v>
      </c>
      <c r="GEL97" s="370">
        <f xml:space="preserve"> InpC!GEL$20</f>
        <v>0</v>
      </c>
      <c r="GEM97" s="370">
        <f xml:space="preserve"> InpC!GEM$20</f>
        <v>0</v>
      </c>
      <c r="GEN97" s="370">
        <f xml:space="preserve"> InpC!GEN$20</f>
        <v>0</v>
      </c>
      <c r="GEO97" s="370">
        <f xml:space="preserve"> InpC!GEO$20</f>
        <v>0</v>
      </c>
      <c r="GEP97" s="370">
        <f xml:space="preserve"> InpC!GEP$20</f>
        <v>0</v>
      </c>
      <c r="GEQ97" s="370">
        <f xml:space="preserve"> InpC!GEQ$20</f>
        <v>0</v>
      </c>
      <c r="GER97" s="370">
        <f xml:space="preserve"> InpC!GER$20</f>
        <v>0</v>
      </c>
      <c r="GES97" s="370">
        <f xml:space="preserve"> InpC!GES$20</f>
        <v>0</v>
      </c>
      <c r="GET97" s="370">
        <f xml:space="preserve"> InpC!GET$20</f>
        <v>0</v>
      </c>
      <c r="GEU97" s="370">
        <f xml:space="preserve"> InpC!GEU$20</f>
        <v>0</v>
      </c>
      <c r="GEV97" s="370">
        <f xml:space="preserve"> InpC!GEV$20</f>
        <v>0</v>
      </c>
      <c r="GEW97" s="370">
        <f xml:space="preserve"> InpC!GEW$20</f>
        <v>0</v>
      </c>
      <c r="GEX97" s="370">
        <f xml:space="preserve"> InpC!GEX$20</f>
        <v>0</v>
      </c>
      <c r="GEY97" s="370">
        <f xml:space="preserve"> InpC!GEY$20</f>
        <v>0</v>
      </c>
      <c r="GEZ97" s="370">
        <f xml:space="preserve"> InpC!GEZ$20</f>
        <v>0</v>
      </c>
      <c r="GFA97" s="370">
        <f xml:space="preserve"> InpC!GFA$20</f>
        <v>0</v>
      </c>
      <c r="GFB97" s="370">
        <f xml:space="preserve"> InpC!GFB$20</f>
        <v>0</v>
      </c>
      <c r="GFC97" s="370">
        <f xml:space="preserve"> InpC!GFC$20</f>
        <v>0</v>
      </c>
      <c r="GFD97" s="370">
        <f xml:space="preserve"> InpC!GFD$20</f>
        <v>0</v>
      </c>
      <c r="GFE97" s="370">
        <f xml:space="preserve"> InpC!GFE$20</f>
        <v>0</v>
      </c>
      <c r="GFF97" s="370">
        <f xml:space="preserve"> InpC!GFF$20</f>
        <v>0</v>
      </c>
      <c r="GFG97" s="370">
        <f xml:space="preserve"> InpC!GFG$20</f>
        <v>0</v>
      </c>
      <c r="GFH97" s="370">
        <f xml:space="preserve"> InpC!GFH$20</f>
        <v>0</v>
      </c>
      <c r="GFI97" s="370">
        <f xml:space="preserve"> InpC!GFI$20</f>
        <v>0</v>
      </c>
      <c r="GFJ97" s="370">
        <f xml:space="preserve"> InpC!GFJ$20</f>
        <v>0</v>
      </c>
      <c r="GFK97" s="370">
        <f xml:space="preserve"> InpC!GFK$20</f>
        <v>0</v>
      </c>
      <c r="GFL97" s="370">
        <f xml:space="preserve"> InpC!GFL$20</f>
        <v>0</v>
      </c>
      <c r="GFM97" s="370">
        <f xml:space="preserve"> InpC!GFM$20</f>
        <v>0</v>
      </c>
      <c r="GFN97" s="370">
        <f xml:space="preserve"> InpC!GFN$20</f>
        <v>0</v>
      </c>
      <c r="GFO97" s="370">
        <f xml:space="preserve"> InpC!GFO$20</f>
        <v>0</v>
      </c>
      <c r="GFP97" s="370">
        <f xml:space="preserve"> InpC!GFP$20</f>
        <v>0</v>
      </c>
      <c r="GFQ97" s="370">
        <f xml:space="preserve"> InpC!GFQ$20</f>
        <v>0</v>
      </c>
      <c r="GFR97" s="370">
        <f xml:space="preserve"> InpC!GFR$20</f>
        <v>0</v>
      </c>
      <c r="GFS97" s="370">
        <f xml:space="preserve"> InpC!GFS$20</f>
        <v>0</v>
      </c>
      <c r="GFT97" s="370">
        <f xml:space="preserve"> InpC!GFT$20</f>
        <v>0</v>
      </c>
      <c r="GFU97" s="370">
        <f xml:space="preserve"> InpC!GFU$20</f>
        <v>0</v>
      </c>
      <c r="GFV97" s="370">
        <f xml:space="preserve"> InpC!GFV$20</f>
        <v>0</v>
      </c>
      <c r="GFW97" s="370">
        <f xml:space="preserve"> InpC!GFW$20</f>
        <v>0</v>
      </c>
      <c r="GFX97" s="370">
        <f xml:space="preserve"> InpC!GFX$20</f>
        <v>0</v>
      </c>
      <c r="GFY97" s="370">
        <f xml:space="preserve"> InpC!GFY$20</f>
        <v>0</v>
      </c>
      <c r="GFZ97" s="370">
        <f xml:space="preserve"> InpC!GFZ$20</f>
        <v>0</v>
      </c>
      <c r="GGA97" s="370">
        <f xml:space="preserve"> InpC!GGA$20</f>
        <v>0</v>
      </c>
      <c r="GGB97" s="370">
        <f xml:space="preserve"> InpC!GGB$20</f>
        <v>0</v>
      </c>
      <c r="GGC97" s="370">
        <f xml:space="preserve"> InpC!GGC$20</f>
        <v>0</v>
      </c>
      <c r="GGD97" s="370">
        <f xml:space="preserve"> InpC!GGD$20</f>
        <v>0</v>
      </c>
      <c r="GGE97" s="370">
        <f xml:space="preserve"> InpC!GGE$20</f>
        <v>0</v>
      </c>
      <c r="GGF97" s="370">
        <f xml:space="preserve"> InpC!GGF$20</f>
        <v>0</v>
      </c>
      <c r="GGG97" s="370">
        <f xml:space="preserve"> InpC!GGG$20</f>
        <v>0</v>
      </c>
      <c r="GGH97" s="370">
        <f xml:space="preserve"> InpC!GGH$20</f>
        <v>0</v>
      </c>
      <c r="GGI97" s="370">
        <f xml:space="preserve"> InpC!GGI$20</f>
        <v>0</v>
      </c>
      <c r="GGJ97" s="370">
        <f xml:space="preserve"> InpC!GGJ$20</f>
        <v>0</v>
      </c>
      <c r="GGK97" s="370">
        <f xml:space="preserve"> InpC!GGK$20</f>
        <v>0</v>
      </c>
      <c r="GGL97" s="370">
        <f xml:space="preserve"> InpC!GGL$20</f>
        <v>0</v>
      </c>
      <c r="GGM97" s="370">
        <f xml:space="preserve"> InpC!GGM$20</f>
        <v>0</v>
      </c>
      <c r="GGN97" s="370">
        <f xml:space="preserve"> InpC!GGN$20</f>
        <v>0</v>
      </c>
      <c r="GGO97" s="370">
        <f xml:space="preserve"> InpC!GGO$20</f>
        <v>0</v>
      </c>
      <c r="GGP97" s="370">
        <f xml:space="preserve"> InpC!GGP$20</f>
        <v>0</v>
      </c>
      <c r="GGQ97" s="370">
        <f xml:space="preserve"> InpC!GGQ$20</f>
        <v>0</v>
      </c>
      <c r="GGR97" s="370">
        <f xml:space="preserve"> InpC!GGR$20</f>
        <v>0</v>
      </c>
      <c r="GGS97" s="370">
        <f xml:space="preserve"> InpC!GGS$20</f>
        <v>0</v>
      </c>
      <c r="GGT97" s="370">
        <f xml:space="preserve"> InpC!GGT$20</f>
        <v>0</v>
      </c>
      <c r="GGU97" s="370">
        <f xml:space="preserve"> InpC!GGU$20</f>
        <v>0</v>
      </c>
      <c r="GGV97" s="370">
        <f xml:space="preserve"> InpC!GGV$20</f>
        <v>0</v>
      </c>
      <c r="GGW97" s="370">
        <f xml:space="preserve"> InpC!GGW$20</f>
        <v>0</v>
      </c>
      <c r="GGX97" s="370">
        <f xml:space="preserve"> InpC!GGX$20</f>
        <v>0</v>
      </c>
      <c r="GGY97" s="370">
        <f xml:space="preserve"> InpC!GGY$20</f>
        <v>0</v>
      </c>
      <c r="GGZ97" s="370">
        <f xml:space="preserve"> InpC!GGZ$20</f>
        <v>0</v>
      </c>
      <c r="GHA97" s="370">
        <f xml:space="preserve"> InpC!GHA$20</f>
        <v>0</v>
      </c>
      <c r="GHB97" s="370">
        <f xml:space="preserve"> InpC!GHB$20</f>
        <v>0</v>
      </c>
      <c r="GHC97" s="370">
        <f xml:space="preserve"> InpC!GHC$20</f>
        <v>0</v>
      </c>
      <c r="GHD97" s="370">
        <f xml:space="preserve"> InpC!GHD$20</f>
        <v>0</v>
      </c>
      <c r="GHE97" s="370">
        <f xml:space="preserve"> InpC!GHE$20</f>
        <v>0</v>
      </c>
      <c r="GHF97" s="370">
        <f xml:space="preserve"> InpC!GHF$20</f>
        <v>0</v>
      </c>
      <c r="GHG97" s="370">
        <f xml:space="preserve"> InpC!GHG$20</f>
        <v>0</v>
      </c>
      <c r="GHH97" s="370">
        <f xml:space="preserve"> InpC!GHH$20</f>
        <v>0</v>
      </c>
      <c r="GHI97" s="370">
        <f xml:space="preserve"> InpC!GHI$20</f>
        <v>0</v>
      </c>
      <c r="GHJ97" s="370">
        <f xml:space="preserve"> InpC!GHJ$20</f>
        <v>0</v>
      </c>
      <c r="GHK97" s="370">
        <f xml:space="preserve"> InpC!GHK$20</f>
        <v>0</v>
      </c>
      <c r="GHL97" s="370">
        <f xml:space="preserve"> InpC!GHL$20</f>
        <v>0</v>
      </c>
      <c r="GHM97" s="370">
        <f xml:space="preserve"> InpC!GHM$20</f>
        <v>0</v>
      </c>
      <c r="GHN97" s="370">
        <f xml:space="preserve"> InpC!GHN$20</f>
        <v>0</v>
      </c>
      <c r="GHO97" s="370">
        <f xml:space="preserve"> InpC!GHO$20</f>
        <v>0</v>
      </c>
      <c r="GHP97" s="370">
        <f xml:space="preserve"> InpC!GHP$20</f>
        <v>0</v>
      </c>
      <c r="GHQ97" s="370">
        <f xml:space="preserve"> InpC!GHQ$20</f>
        <v>0</v>
      </c>
      <c r="GHR97" s="370">
        <f xml:space="preserve"> InpC!GHR$20</f>
        <v>0</v>
      </c>
      <c r="GHS97" s="370">
        <f xml:space="preserve"> InpC!GHS$20</f>
        <v>0</v>
      </c>
      <c r="GHT97" s="370">
        <f xml:space="preserve"> InpC!GHT$20</f>
        <v>0</v>
      </c>
      <c r="GHU97" s="370">
        <f xml:space="preserve"> InpC!GHU$20</f>
        <v>0</v>
      </c>
      <c r="GHV97" s="370">
        <f xml:space="preserve"> InpC!GHV$20</f>
        <v>0</v>
      </c>
      <c r="GHW97" s="370">
        <f xml:space="preserve"> InpC!GHW$20</f>
        <v>0</v>
      </c>
      <c r="GHX97" s="370">
        <f xml:space="preserve"> InpC!GHX$20</f>
        <v>0</v>
      </c>
      <c r="GHY97" s="370">
        <f xml:space="preserve"> InpC!GHY$20</f>
        <v>0</v>
      </c>
      <c r="GHZ97" s="370">
        <f xml:space="preserve"> InpC!GHZ$20</f>
        <v>0</v>
      </c>
      <c r="GIA97" s="370">
        <f xml:space="preserve"> InpC!GIA$20</f>
        <v>0</v>
      </c>
      <c r="GIB97" s="370">
        <f xml:space="preserve"> InpC!GIB$20</f>
        <v>0</v>
      </c>
      <c r="GIC97" s="370">
        <f xml:space="preserve"> InpC!GIC$20</f>
        <v>0</v>
      </c>
      <c r="GID97" s="370">
        <f xml:space="preserve"> InpC!GID$20</f>
        <v>0</v>
      </c>
      <c r="GIE97" s="370">
        <f xml:space="preserve"> InpC!GIE$20</f>
        <v>0</v>
      </c>
      <c r="GIF97" s="370">
        <f xml:space="preserve"> InpC!GIF$20</f>
        <v>0</v>
      </c>
      <c r="GIG97" s="370">
        <f xml:space="preserve"> InpC!GIG$20</f>
        <v>0</v>
      </c>
      <c r="GIH97" s="370">
        <f xml:space="preserve"> InpC!GIH$20</f>
        <v>0</v>
      </c>
      <c r="GII97" s="370">
        <f xml:space="preserve"> InpC!GII$20</f>
        <v>0</v>
      </c>
      <c r="GIJ97" s="370">
        <f xml:space="preserve"> InpC!GIJ$20</f>
        <v>0</v>
      </c>
      <c r="GIK97" s="370">
        <f xml:space="preserve"> InpC!GIK$20</f>
        <v>0</v>
      </c>
      <c r="GIL97" s="370">
        <f xml:space="preserve"> InpC!GIL$20</f>
        <v>0</v>
      </c>
      <c r="GIM97" s="370">
        <f xml:space="preserve"> InpC!GIM$20</f>
        <v>0</v>
      </c>
      <c r="GIN97" s="370">
        <f xml:space="preserve"> InpC!GIN$20</f>
        <v>0</v>
      </c>
      <c r="GIO97" s="370">
        <f xml:space="preserve"> InpC!GIO$20</f>
        <v>0</v>
      </c>
      <c r="GIP97" s="370">
        <f xml:space="preserve"> InpC!GIP$20</f>
        <v>0</v>
      </c>
      <c r="GIQ97" s="370">
        <f xml:space="preserve"> InpC!GIQ$20</f>
        <v>0</v>
      </c>
      <c r="GIR97" s="370">
        <f xml:space="preserve"> InpC!GIR$20</f>
        <v>0</v>
      </c>
      <c r="GIS97" s="370">
        <f xml:space="preserve"> InpC!GIS$20</f>
        <v>0</v>
      </c>
      <c r="GIT97" s="370">
        <f xml:space="preserve"> InpC!GIT$20</f>
        <v>0</v>
      </c>
      <c r="GIU97" s="370">
        <f xml:space="preserve"> InpC!GIU$20</f>
        <v>0</v>
      </c>
      <c r="GIV97" s="370">
        <f xml:space="preserve"> InpC!GIV$20</f>
        <v>0</v>
      </c>
      <c r="GIW97" s="370">
        <f xml:space="preserve"> InpC!GIW$20</f>
        <v>0</v>
      </c>
      <c r="GIX97" s="370">
        <f xml:space="preserve"> InpC!GIX$20</f>
        <v>0</v>
      </c>
      <c r="GIY97" s="370">
        <f xml:space="preserve"> InpC!GIY$20</f>
        <v>0</v>
      </c>
      <c r="GIZ97" s="370">
        <f xml:space="preserve"> InpC!GIZ$20</f>
        <v>0</v>
      </c>
      <c r="GJA97" s="370">
        <f xml:space="preserve"> InpC!GJA$20</f>
        <v>0</v>
      </c>
      <c r="GJB97" s="370">
        <f xml:space="preserve"> InpC!GJB$20</f>
        <v>0</v>
      </c>
      <c r="GJC97" s="370">
        <f xml:space="preserve"> InpC!GJC$20</f>
        <v>0</v>
      </c>
      <c r="GJD97" s="370">
        <f xml:space="preserve"> InpC!GJD$20</f>
        <v>0</v>
      </c>
      <c r="GJE97" s="370">
        <f xml:space="preserve"> InpC!GJE$20</f>
        <v>0</v>
      </c>
      <c r="GJF97" s="370">
        <f xml:space="preserve"> InpC!GJF$20</f>
        <v>0</v>
      </c>
      <c r="GJG97" s="370">
        <f xml:space="preserve"> InpC!GJG$20</f>
        <v>0</v>
      </c>
      <c r="GJH97" s="370">
        <f xml:space="preserve"> InpC!GJH$20</f>
        <v>0</v>
      </c>
      <c r="GJI97" s="370">
        <f xml:space="preserve"> InpC!GJI$20</f>
        <v>0</v>
      </c>
      <c r="GJJ97" s="370">
        <f xml:space="preserve"> InpC!GJJ$20</f>
        <v>0</v>
      </c>
      <c r="GJK97" s="370">
        <f xml:space="preserve"> InpC!GJK$20</f>
        <v>0</v>
      </c>
      <c r="GJL97" s="370">
        <f xml:space="preserve"> InpC!GJL$20</f>
        <v>0</v>
      </c>
      <c r="GJM97" s="370">
        <f xml:space="preserve"> InpC!GJM$20</f>
        <v>0</v>
      </c>
      <c r="GJN97" s="370">
        <f xml:space="preserve"> InpC!GJN$20</f>
        <v>0</v>
      </c>
      <c r="GJO97" s="370">
        <f xml:space="preserve"> InpC!GJO$20</f>
        <v>0</v>
      </c>
      <c r="GJP97" s="370">
        <f xml:space="preserve"> InpC!GJP$20</f>
        <v>0</v>
      </c>
      <c r="GJQ97" s="370">
        <f xml:space="preserve"> InpC!GJQ$20</f>
        <v>0</v>
      </c>
      <c r="GJR97" s="370">
        <f xml:space="preserve"> InpC!GJR$20</f>
        <v>0</v>
      </c>
      <c r="GJS97" s="370">
        <f xml:space="preserve"> InpC!GJS$20</f>
        <v>0</v>
      </c>
      <c r="GJT97" s="370">
        <f xml:space="preserve"> InpC!GJT$20</f>
        <v>0</v>
      </c>
      <c r="GJU97" s="370">
        <f xml:space="preserve"> InpC!GJU$20</f>
        <v>0</v>
      </c>
      <c r="GJV97" s="370">
        <f xml:space="preserve"> InpC!GJV$20</f>
        <v>0</v>
      </c>
      <c r="GJW97" s="370">
        <f xml:space="preserve"> InpC!GJW$20</f>
        <v>0</v>
      </c>
      <c r="GJX97" s="370">
        <f xml:space="preserve"> InpC!GJX$20</f>
        <v>0</v>
      </c>
      <c r="GJY97" s="370">
        <f xml:space="preserve"> InpC!GJY$20</f>
        <v>0</v>
      </c>
      <c r="GJZ97" s="370">
        <f xml:space="preserve"> InpC!GJZ$20</f>
        <v>0</v>
      </c>
      <c r="GKA97" s="370">
        <f xml:space="preserve"> InpC!GKA$20</f>
        <v>0</v>
      </c>
      <c r="GKB97" s="370">
        <f xml:space="preserve"> InpC!GKB$20</f>
        <v>0</v>
      </c>
      <c r="GKC97" s="370">
        <f xml:space="preserve"> InpC!GKC$20</f>
        <v>0</v>
      </c>
      <c r="GKD97" s="370">
        <f xml:space="preserve"> InpC!GKD$20</f>
        <v>0</v>
      </c>
      <c r="GKE97" s="370">
        <f xml:space="preserve"> InpC!GKE$20</f>
        <v>0</v>
      </c>
      <c r="GKF97" s="370">
        <f xml:space="preserve"> InpC!GKF$20</f>
        <v>0</v>
      </c>
      <c r="GKG97" s="370">
        <f xml:space="preserve"> InpC!GKG$20</f>
        <v>0</v>
      </c>
      <c r="GKH97" s="370">
        <f xml:space="preserve"> InpC!GKH$20</f>
        <v>0</v>
      </c>
      <c r="GKI97" s="370">
        <f xml:space="preserve"> InpC!GKI$20</f>
        <v>0</v>
      </c>
      <c r="GKJ97" s="370">
        <f xml:space="preserve"> InpC!GKJ$20</f>
        <v>0</v>
      </c>
      <c r="GKK97" s="370">
        <f xml:space="preserve"> InpC!GKK$20</f>
        <v>0</v>
      </c>
      <c r="GKL97" s="370">
        <f xml:space="preserve"> InpC!GKL$20</f>
        <v>0</v>
      </c>
      <c r="GKM97" s="370">
        <f xml:space="preserve"> InpC!GKM$20</f>
        <v>0</v>
      </c>
      <c r="GKN97" s="370">
        <f xml:space="preserve"> InpC!GKN$20</f>
        <v>0</v>
      </c>
      <c r="GKO97" s="370">
        <f xml:space="preserve"> InpC!GKO$20</f>
        <v>0</v>
      </c>
      <c r="GKP97" s="370">
        <f xml:space="preserve"> InpC!GKP$20</f>
        <v>0</v>
      </c>
      <c r="GKQ97" s="370">
        <f xml:space="preserve"> InpC!GKQ$20</f>
        <v>0</v>
      </c>
      <c r="GKR97" s="370">
        <f xml:space="preserve"> InpC!GKR$20</f>
        <v>0</v>
      </c>
      <c r="GKS97" s="370">
        <f xml:space="preserve"> InpC!GKS$20</f>
        <v>0</v>
      </c>
      <c r="GKT97" s="370">
        <f xml:space="preserve"> InpC!GKT$20</f>
        <v>0</v>
      </c>
      <c r="GKU97" s="370">
        <f xml:space="preserve"> InpC!GKU$20</f>
        <v>0</v>
      </c>
      <c r="GKV97" s="370">
        <f xml:space="preserve"> InpC!GKV$20</f>
        <v>0</v>
      </c>
      <c r="GKW97" s="370">
        <f xml:space="preserve"> InpC!GKW$20</f>
        <v>0</v>
      </c>
      <c r="GKX97" s="370">
        <f xml:space="preserve"> InpC!GKX$20</f>
        <v>0</v>
      </c>
      <c r="GKY97" s="370">
        <f xml:space="preserve"> InpC!GKY$20</f>
        <v>0</v>
      </c>
      <c r="GKZ97" s="370">
        <f xml:space="preserve"> InpC!GKZ$20</f>
        <v>0</v>
      </c>
      <c r="GLA97" s="370">
        <f xml:space="preserve"> InpC!GLA$20</f>
        <v>0</v>
      </c>
      <c r="GLB97" s="370">
        <f xml:space="preserve"> InpC!GLB$20</f>
        <v>0</v>
      </c>
      <c r="GLC97" s="370">
        <f xml:space="preserve"> InpC!GLC$20</f>
        <v>0</v>
      </c>
      <c r="GLD97" s="370">
        <f xml:space="preserve"> InpC!GLD$20</f>
        <v>0</v>
      </c>
      <c r="GLE97" s="370">
        <f xml:space="preserve"> InpC!GLE$20</f>
        <v>0</v>
      </c>
      <c r="GLF97" s="370">
        <f xml:space="preserve"> InpC!GLF$20</f>
        <v>0</v>
      </c>
      <c r="GLG97" s="370">
        <f xml:space="preserve"> InpC!GLG$20</f>
        <v>0</v>
      </c>
      <c r="GLH97" s="370">
        <f xml:space="preserve"> InpC!GLH$20</f>
        <v>0</v>
      </c>
      <c r="GLI97" s="370">
        <f xml:space="preserve"> InpC!GLI$20</f>
        <v>0</v>
      </c>
      <c r="GLJ97" s="370">
        <f xml:space="preserve"> InpC!GLJ$20</f>
        <v>0</v>
      </c>
      <c r="GLK97" s="370">
        <f xml:space="preserve"> InpC!GLK$20</f>
        <v>0</v>
      </c>
      <c r="GLL97" s="370">
        <f xml:space="preserve"> InpC!GLL$20</f>
        <v>0</v>
      </c>
      <c r="GLM97" s="370">
        <f xml:space="preserve"> InpC!GLM$20</f>
        <v>0</v>
      </c>
      <c r="GLN97" s="370">
        <f xml:space="preserve"> InpC!GLN$20</f>
        <v>0</v>
      </c>
      <c r="GLO97" s="370">
        <f xml:space="preserve"> InpC!GLO$20</f>
        <v>0</v>
      </c>
      <c r="GLP97" s="370">
        <f xml:space="preserve"> InpC!GLP$20</f>
        <v>0</v>
      </c>
      <c r="GLQ97" s="370">
        <f xml:space="preserve"> InpC!GLQ$20</f>
        <v>0</v>
      </c>
      <c r="GLR97" s="370">
        <f xml:space="preserve"> InpC!GLR$20</f>
        <v>0</v>
      </c>
      <c r="GLS97" s="370">
        <f xml:space="preserve"> InpC!GLS$20</f>
        <v>0</v>
      </c>
      <c r="GLT97" s="370">
        <f xml:space="preserve"> InpC!GLT$20</f>
        <v>0</v>
      </c>
      <c r="GLU97" s="370">
        <f xml:space="preserve"> InpC!GLU$20</f>
        <v>0</v>
      </c>
      <c r="GLV97" s="370">
        <f xml:space="preserve"> InpC!GLV$20</f>
        <v>0</v>
      </c>
      <c r="GLW97" s="370">
        <f xml:space="preserve"> InpC!GLW$20</f>
        <v>0</v>
      </c>
      <c r="GLX97" s="370">
        <f xml:space="preserve"> InpC!GLX$20</f>
        <v>0</v>
      </c>
      <c r="GLY97" s="370">
        <f xml:space="preserve"> InpC!GLY$20</f>
        <v>0</v>
      </c>
      <c r="GLZ97" s="370">
        <f xml:space="preserve"> InpC!GLZ$20</f>
        <v>0</v>
      </c>
      <c r="GMA97" s="370">
        <f xml:space="preserve"> InpC!GMA$20</f>
        <v>0</v>
      </c>
      <c r="GMB97" s="370">
        <f xml:space="preserve"> InpC!GMB$20</f>
        <v>0</v>
      </c>
      <c r="GMC97" s="370">
        <f xml:space="preserve"> InpC!GMC$20</f>
        <v>0</v>
      </c>
      <c r="GMD97" s="370">
        <f xml:space="preserve"> InpC!GMD$20</f>
        <v>0</v>
      </c>
      <c r="GME97" s="370">
        <f xml:space="preserve"> InpC!GME$20</f>
        <v>0</v>
      </c>
      <c r="GMF97" s="370">
        <f xml:space="preserve"> InpC!GMF$20</f>
        <v>0</v>
      </c>
      <c r="GMG97" s="370">
        <f xml:space="preserve"> InpC!GMG$20</f>
        <v>0</v>
      </c>
      <c r="GMH97" s="370">
        <f xml:space="preserve"> InpC!GMH$20</f>
        <v>0</v>
      </c>
      <c r="GMI97" s="370">
        <f xml:space="preserve"> InpC!GMI$20</f>
        <v>0</v>
      </c>
      <c r="GMJ97" s="370">
        <f xml:space="preserve"> InpC!GMJ$20</f>
        <v>0</v>
      </c>
      <c r="GMK97" s="370">
        <f xml:space="preserve"> InpC!GMK$20</f>
        <v>0</v>
      </c>
      <c r="GML97" s="370">
        <f xml:space="preserve"> InpC!GML$20</f>
        <v>0</v>
      </c>
      <c r="GMM97" s="370">
        <f xml:space="preserve"> InpC!GMM$20</f>
        <v>0</v>
      </c>
      <c r="GMN97" s="370">
        <f xml:space="preserve"> InpC!GMN$20</f>
        <v>0</v>
      </c>
      <c r="GMO97" s="370">
        <f xml:space="preserve"> InpC!GMO$20</f>
        <v>0</v>
      </c>
      <c r="GMP97" s="370">
        <f xml:space="preserve"> InpC!GMP$20</f>
        <v>0</v>
      </c>
      <c r="GMQ97" s="370">
        <f xml:space="preserve"> InpC!GMQ$20</f>
        <v>0</v>
      </c>
      <c r="GMR97" s="370">
        <f xml:space="preserve"> InpC!GMR$20</f>
        <v>0</v>
      </c>
      <c r="GMS97" s="370">
        <f xml:space="preserve"> InpC!GMS$20</f>
        <v>0</v>
      </c>
      <c r="GMT97" s="370">
        <f xml:space="preserve"> InpC!GMT$20</f>
        <v>0</v>
      </c>
      <c r="GMU97" s="370">
        <f xml:space="preserve"> InpC!GMU$20</f>
        <v>0</v>
      </c>
      <c r="GMV97" s="370">
        <f xml:space="preserve"> InpC!GMV$20</f>
        <v>0</v>
      </c>
      <c r="GMW97" s="370">
        <f xml:space="preserve"> InpC!GMW$20</f>
        <v>0</v>
      </c>
      <c r="GMX97" s="370">
        <f xml:space="preserve"> InpC!GMX$20</f>
        <v>0</v>
      </c>
      <c r="GMY97" s="370">
        <f xml:space="preserve"> InpC!GMY$20</f>
        <v>0</v>
      </c>
      <c r="GMZ97" s="370">
        <f xml:space="preserve"> InpC!GMZ$20</f>
        <v>0</v>
      </c>
      <c r="GNA97" s="370">
        <f xml:space="preserve"> InpC!GNA$20</f>
        <v>0</v>
      </c>
      <c r="GNB97" s="370">
        <f xml:space="preserve"> InpC!GNB$20</f>
        <v>0</v>
      </c>
      <c r="GNC97" s="370">
        <f xml:space="preserve"> InpC!GNC$20</f>
        <v>0</v>
      </c>
      <c r="GND97" s="370">
        <f xml:space="preserve"> InpC!GND$20</f>
        <v>0</v>
      </c>
      <c r="GNE97" s="370">
        <f xml:space="preserve"> InpC!GNE$20</f>
        <v>0</v>
      </c>
      <c r="GNF97" s="370">
        <f xml:space="preserve"> InpC!GNF$20</f>
        <v>0</v>
      </c>
      <c r="GNG97" s="370">
        <f xml:space="preserve"> InpC!GNG$20</f>
        <v>0</v>
      </c>
      <c r="GNH97" s="370">
        <f xml:space="preserve"> InpC!GNH$20</f>
        <v>0</v>
      </c>
      <c r="GNI97" s="370">
        <f xml:space="preserve"> InpC!GNI$20</f>
        <v>0</v>
      </c>
      <c r="GNJ97" s="370">
        <f xml:space="preserve"> InpC!GNJ$20</f>
        <v>0</v>
      </c>
      <c r="GNK97" s="370">
        <f xml:space="preserve"> InpC!GNK$20</f>
        <v>0</v>
      </c>
      <c r="GNL97" s="370">
        <f xml:space="preserve"> InpC!GNL$20</f>
        <v>0</v>
      </c>
      <c r="GNM97" s="370">
        <f xml:space="preserve"> InpC!GNM$20</f>
        <v>0</v>
      </c>
      <c r="GNN97" s="370">
        <f xml:space="preserve"> InpC!GNN$20</f>
        <v>0</v>
      </c>
      <c r="GNO97" s="370">
        <f xml:space="preserve"> InpC!GNO$20</f>
        <v>0</v>
      </c>
      <c r="GNP97" s="370">
        <f xml:space="preserve"> InpC!GNP$20</f>
        <v>0</v>
      </c>
      <c r="GNQ97" s="370">
        <f xml:space="preserve"> InpC!GNQ$20</f>
        <v>0</v>
      </c>
      <c r="GNR97" s="370">
        <f xml:space="preserve"> InpC!GNR$20</f>
        <v>0</v>
      </c>
      <c r="GNS97" s="370">
        <f xml:space="preserve"> InpC!GNS$20</f>
        <v>0</v>
      </c>
      <c r="GNT97" s="370">
        <f xml:space="preserve"> InpC!GNT$20</f>
        <v>0</v>
      </c>
      <c r="GNU97" s="370">
        <f xml:space="preserve"> InpC!GNU$20</f>
        <v>0</v>
      </c>
      <c r="GNV97" s="370">
        <f xml:space="preserve"> InpC!GNV$20</f>
        <v>0</v>
      </c>
      <c r="GNW97" s="370">
        <f xml:space="preserve"> InpC!GNW$20</f>
        <v>0</v>
      </c>
      <c r="GNX97" s="370">
        <f xml:space="preserve"> InpC!GNX$20</f>
        <v>0</v>
      </c>
      <c r="GNY97" s="370">
        <f xml:space="preserve"> InpC!GNY$20</f>
        <v>0</v>
      </c>
      <c r="GNZ97" s="370">
        <f xml:space="preserve"> InpC!GNZ$20</f>
        <v>0</v>
      </c>
      <c r="GOA97" s="370">
        <f xml:space="preserve"> InpC!GOA$20</f>
        <v>0</v>
      </c>
      <c r="GOB97" s="370">
        <f xml:space="preserve"> InpC!GOB$20</f>
        <v>0</v>
      </c>
      <c r="GOC97" s="370">
        <f xml:space="preserve"> InpC!GOC$20</f>
        <v>0</v>
      </c>
      <c r="GOD97" s="370">
        <f xml:space="preserve"> InpC!GOD$20</f>
        <v>0</v>
      </c>
      <c r="GOE97" s="370">
        <f xml:space="preserve"> InpC!GOE$20</f>
        <v>0</v>
      </c>
      <c r="GOF97" s="370">
        <f xml:space="preserve"> InpC!GOF$20</f>
        <v>0</v>
      </c>
      <c r="GOG97" s="370">
        <f xml:space="preserve"> InpC!GOG$20</f>
        <v>0</v>
      </c>
      <c r="GOH97" s="370">
        <f xml:space="preserve"> InpC!GOH$20</f>
        <v>0</v>
      </c>
      <c r="GOI97" s="370">
        <f xml:space="preserve"> InpC!GOI$20</f>
        <v>0</v>
      </c>
      <c r="GOJ97" s="370">
        <f xml:space="preserve"> InpC!GOJ$20</f>
        <v>0</v>
      </c>
      <c r="GOK97" s="370">
        <f xml:space="preserve"> InpC!GOK$20</f>
        <v>0</v>
      </c>
      <c r="GOL97" s="370">
        <f xml:space="preserve"> InpC!GOL$20</f>
        <v>0</v>
      </c>
      <c r="GOM97" s="370">
        <f xml:space="preserve"> InpC!GOM$20</f>
        <v>0</v>
      </c>
      <c r="GON97" s="370">
        <f xml:space="preserve"> InpC!GON$20</f>
        <v>0</v>
      </c>
      <c r="GOO97" s="370">
        <f xml:space="preserve"> InpC!GOO$20</f>
        <v>0</v>
      </c>
      <c r="GOP97" s="370">
        <f xml:space="preserve"> InpC!GOP$20</f>
        <v>0</v>
      </c>
      <c r="GOQ97" s="370">
        <f xml:space="preserve"> InpC!GOQ$20</f>
        <v>0</v>
      </c>
      <c r="GOR97" s="370">
        <f xml:space="preserve"> InpC!GOR$20</f>
        <v>0</v>
      </c>
      <c r="GOS97" s="370">
        <f xml:space="preserve"> InpC!GOS$20</f>
        <v>0</v>
      </c>
      <c r="GOT97" s="370">
        <f xml:space="preserve"> InpC!GOT$20</f>
        <v>0</v>
      </c>
      <c r="GOU97" s="370">
        <f xml:space="preserve"> InpC!GOU$20</f>
        <v>0</v>
      </c>
      <c r="GOV97" s="370">
        <f xml:space="preserve"> InpC!GOV$20</f>
        <v>0</v>
      </c>
      <c r="GOW97" s="370">
        <f xml:space="preserve"> InpC!GOW$20</f>
        <v>0</v>
      </c>
      <c r="GOX97" s="370">
        <f xml:space="preserve"> InpC!GOX$20</f>
        <v>0</v>
      </c>
      <c r="GOY97" s="370">
        <f xml:space="preserve"> InpC!GOY$20</f>
        <v>0</v>
      </c>
      <c r="GOZ97" s="370">
        <f xml:space="preserve"> InpC!GOZ$20</f>
        <v>0</v>
      </c>
      <c r="GPA97" s="370">
        <f xml:space="preserve"> InpC!GPA$20</f>
        <v>0</v>
      </c>
      <c r="GPB97" s="370">
        <f xml:space="preserve"> InpC!GPB$20</f>
        <v>0</v>
      </c>
      <c r="GPC97" s="370">
        <f xml:space="preserve"> InpC!GPC$20</f>
        <v>0</v>
      </c>
      <c r="GPD97" s="370">
        <f xml:space="preserve"> InpC!GPD$20</f>
        <v>0</v>
      </c>
      <c r="GPE97" s="370">
        <f xml:space="preserve"> InpC!GPE$20</f>
        <v>0</v>
      </c>
      <c r="GPF97" s="370">
        <f xml:space="preserve"> InpC!GPF$20</f>
        <v>0</v>
      </c>
      <c r="GPG97" s="370">
        <f xml:space="preserve"> InpC!GPG$20</f>
        <v>0</v>
      </c>
      <c r="GPH97" s="370">
        <f xml:space="preserve"> InpC!GPH$20</f>
        <v>0</v>
      </c>
      <c r="GPI97" s="370">
        <f xml:space="preserve"> InpC!GPI$20</f>
        <v>0</v>
      </c>
      <c r="GPJ97" s="370">
        <f xml:space="preserve"> InpC!GPJ$20</f>
        <v>0</v>
      </c>
      <c r="GPK97" s="370">
        <f xml:space="preserve"> InpC!GPK$20</f>
        <v>0</v>
      </c>
      <c r="GPL97" s="370">
        <f xml:space="preserve"> InpC!GPL$20</f>
        <v>0</v>
      </c>
      <c r="GPM97" s="370">
        <f xml:space="preserve"> InpC!GPM$20</f>
        <v>0</v>
      </c>
      <c r="GPN97" s="370">
        <f xml:space="preserve"> InpC!GPN$20</f>
        <v>0</v>
      </c>
      <c r="GPO97" s="370">
        <f xml:space="preserve"> InpC!GPO$20</f>
        <v>0</v>
      </c>
      <c r="GPP97" s="370">
        <f xml:space="preserve"> InpC!GPP$20</f>
        <v>0</v>
      </c>
      <c r="GPQ97" s="370">
        <f xml:space="preserve"> InpC!GPQ$20</f>
        <v>0</v>
      </c>
      <c r="GPR97" s="370">
        <f xml:space="preserve"> InpC!GPR$20</f>
        <v>0</v>
      </c>
      <c r="GPS97" s="370">
        <f xml:space="preserve"> InpC!GPS$20</f>
        <v>0</v>
      </c>
      <c r="GPT97" s="370">
        <f xml:space="preserve"> InpC!GPT$20</f>
        <v>0</v>
      </c>
      <c r="GPU97" s="370">
        <f xml:space="preserve"> InpC!GPU$20</f>
        <v>0</v>
      </c>
      <c r="GPV97" s="370">
        <f xml:space="preserve"> InpC!GPV$20</f>
        <v>0</v>
      </c>
      <c r="GPW97" s="370">
        <f xml:space="preserve"> InpC!GPW$20</f>
        <v>0</v>
      </c>
      <c r="GPX97" s="370">
        <f xml:space="preserve"> InpC!GPX$20</f>
        <v>0</v>
      </c>
      <c r="GPY97" s="370">
        <f xml:space="preserve"> InpC!GPY$20</f>
        <v>0</v>
      </c>
      <c r="GPZ97" s="370">
        <f xml:space="preserve"> InpC!GPZ$20</f>
        <v>0</v>
      </c>
      <c r="GQA97" s="370">
        <f xml:space="preserve"> InpC!GQA$20</f>
        <v>0</v>
      </c>
      <c r="GQB97" s="370">
        <f xml:space="preserve"> InpC!GQB$20</f>
        <v>0</v>
      </c>
      <c r="GQC97" s="370">
        <f xml:space="preserve"> InpC!GQC$20</f>
        <v>0</v>
      </c>
      <c r="GQD97" s="370">
        <f xml:space="preserve"> InpC!GQD$20</f>
        <v>0</v>
      </c>
      <c r="GQE97" s="370">
        <f xml:space="preserve"> InpC!GQE$20</f>
        <v>0</v>
      </c>
      <c r="GQF97" s="370">
        <f xml:space="preserve"> InpC!GQF$20</f>
        <v>0</v>
      </c>
      <c r="GQG97" s="370">
        <f xml:space="preserve"> InpC!GQG$20</f>
        <v>0</v>
      </c>
      <c r="GQH97" s="370">
        <f xml:space="preserve"> InpC!GQH$20</f>
        <v>0</v>
      </c>
      <c r="GQI97" s="370">
        <f xml:space="preserve"> InpC!GQI$20</f>
        <v>0</v>
      </c>
      <c r="GQJ97" s="370">
        <f xml:space="preserve"> InpC!GQJ$20</f>
        <v>0</v>
      </c>
      <c r="GQK97" s="370">
        <f xml:space="preserve"> InpC!GQK$20</f>
        <v>0</v>
      </c>
      <c r="GQL97" s="370">
        <f xml:space="preserve"> InpC!GQL$20</f>
        <v>0</v>
      </c>
      <c r="GQM97" s="370">
        <f xml:space="preserve"> InpC!GQM$20</f>
        <v>0</v>
      </c>
      <c r="GQN97" s="370">
        <f xml:space="preserve"> InpC!GQN$20</f>
        <v>0</v>
      </c>
      <c r="GQO97" s="370">
        <f xml:space="preserve"> InpC!GQO$20</f>
        <v>0</v>
      </c>
      <c r="GQP97" s="370">
        <f xml:space="preserve"> InpC!GQP$20</f>
        <v>0</v>
      </c>
      <c r="GQQ97" s="370">
        <f xml:space="preserve"> InpC!GQQ$20</f>
        <v>0</v>
      </c>
      <c r="GQR97" s="370">
        <f xml:space="preserve"> InpC!GQR$20</f>
        <v>0</v>
      </c>
      <c r="GQS97" s="370">
        <f xml:space="preserve"> InpC!GQS$20</f>
        <v>0</v>
      </c>
      <c r="GQT97" s="370">
        <f xml:space="preserve"> InpC!GQT$20</f>
        <v>0</v>
      </c>
      <c r="GQU97" s="370">
        <f xml:space="preserve"> InpC!GQU$20</f>
        <v>0</v>
      </c>
      <c r="GQV97" s="370">
        <f xml:space="preserve"> InpC!GQV$20</f>
        <v>0</v>
      </c>
      <c r="GQW97" s="370">
        <f xml:space="preserve"> InpC!GQW$20</f>
        <v>0</v>
      </c>
      <c r="GQX97" s="370">
        <f xml:space="preserve"> InpC!GQX$20</f>
        <v>0</v>
      </c>
      <c r="GQY97" s="370">
        <f xml:space="preserve"> InpC!GQY$20</f>
        <v>0</v>
      </c>
      <c r="GQZ97" s="370">
        <f xml:space="preserve"> InpC!GQZ$20</f>
        <v>0</v>
      </c>
      <c r="GRA97" s="370">
        <f xml:space="preserve"> InpC!GRA$20</f>
        <v>0</v>
      </c>
      <c r="GRB97" s="370">
        <f xml:space="preserve"> InpC!GRB$20</f>
        <v>0</v>
      </c>
      <c r="GRC97" s="370">
        <f xml:space="preserve"> InpC!GRC$20</f>
        <v>0</v>
      </c>
      <c r="GRD97" s="370">
        <f xml:space="preserve"> InpC!GRD$20</f>
        <v>0</v>
      </c>
      <c r="GRE97" s="370">
        <f xml:space="preserve"> InpC!GRE$20</f>
        <v>0</v>
      </c>
      <c r="GRF97" s="370">
        <f xml:space="preserve"> InpC!GRF$20</f>
        <v>0</v>
      </c>
      <c r="GRG97" s="370">
        <f xml:space="preserve"> InpC!GRG$20</f>
        <v>0</v>
      </c>
      <c r="GRH97" s="370">
        <f xml:space="preserve"> InpC!GRH$20</f>
        <v>0</v>
      </c>
      <c r="GRI97" s="370">
        <f xml:space="preserve"> InpC!GRI$20</f>
        <v>0</v>
      </c>
      <c r="GRJ97" s="370">
        <f xml:space="preserve"> InpC!GRJ$20</f>
        <v>0</v>
      </c>
      <c r="GRK97" s="370">
        <f xml:space="preserve"> InpC!GRK$20</f>
        <v>0</v>
      </c>
      <c r="GRL97" s="370">
        <f xml:space="preserve"> InpC!GRL$20</f>
        <v>0</v>
      </c>
      <c r="GRM97" s="370">
        <f xml:space="preserve"> InpC!GRM$20</f>
        <v>0</v>
      </c>
      <c r="GRN97" s="370">
        <f xml:space="preserve"> InpC!GRN$20</f>
        <v>0</v>
      </c>
      <c r="GRO97" s="370">
        <f xml:space="preserve"> InpC!GRO$20</f>
        <v>0</v>
      </c>
      <c r="GRP97" s="370">
        <f xml:space="preserve"> InpC!GRP$20</f>
        <v>0</v>
      </c>
      <c r="GRQ97" s="370">
        <f xml:space="preserve"> InpC!GRQ$20</f>
        <v>0</v>
      </c>
      <c r="GRR97" s="370">
        <f xml:space="preserve"> InpC!GRR$20</f>
        <v>0</v>
      </c>
      <c r="GRS97" s="370">
        <f xml:space="preserve"> InpC!GRS$20</f>
        <v>0</v>
      </c>
      <c r="GRT97" s="370">
        <f xml:space="preserve"> InpC!GRT$20</f>
        <v>0</v>
      </c>
      <c r="GRU97" s="370">
        <f xml:space="preserve"> InpC!GRU$20</f>
        <v>0</v>
      </c>
      <c r="GRV97" s="370">
        <f xml:space="preserve"> InpC!GRV$20</f>
        <v>0</v>
      </c>
      <c r="GRW97" s="370">
        <f xml:space="preserve"> InpC!GRW$20</f>
        <v>0</v>
      </c>
      <c r="GRX97" s="370">
        <f xml:space="preserve"> InpC!GRX$20</f>
        <v>0</v>
      </c>
      <c r="GRY97" s="370">
        <f xml:space="preserve"> InpC!GRY$20</f>
        <v>0</v>
      </c>
      <c r="GRZ97" s="370">
        <f xml:space="preserve"> InpC!GRZ$20</f>
        <v>0</v>
      </c>
      <c r="GSA97" s="370">
        <f xml:space="preserve"> InpC!GSA$20</f>
        <v>0</v>
      </c>
      <c r="GSB97" s="370">
        <f xml:space="preserve"> InpC!GSB$20</f>
        <v>0</v>
      </c>
      <c r="GSC97" s="370">
        <f xml:space="preserve"> InpC!GSC$20</f>
        <v>0</v>
      </c>
      <c r="GSD97" s="370">
        <f xml:space="preserve"> InpC!GSD$20</f>
        <v>0</v>
      </c>
      <c r="GSE97" s="370">
        <f xml:space="preserve"> InpC!GSE$20</f>
        <v>0</v>
      </c>
      <c r="GSF97" s="370">
        <f xml:space="preserve"> InpC!GSF$20</f>
        <v>0</v>
      </c>
      <c r="GSG97" s="370">
        <f xml:space="preserve"> InpC!GSG$20</f>
        <v>0</v>
      </c>
      <c r="GSH97" s="370">
        <f xml:space="preserve"> InpC!GSH$20</f>
        <v>0</v>
      </c>
      <c r="GSI97" s="370">
        <f xml:space="preserve"> InpC!GSI$20</f>
        <v>0</v>
      </c>
      <c r="GSJ97" s="370">
        <f xml:space="preserve"> InpC!GSJ$20</f>
        <v>0</v>
      </c>
      <c r="GSK97" s="370">
        <f xml:space="preserve"> InpC!GSK$20</f>
        <v>0</v>
      </c>
      <c r="GSL97" s="370">
        <f xml:space="preserve"> InpC!GSL$20</f>
        <v>0</v>
      </c>
      <c r="GSM97" s="370">
        <f xml:space="preserve"> InpC!GSM$20</f>
        <v>0</v>
      </c>
      <c r="GSN97" s="370">
        <f xml:space="preserve"> InpC!GSN$20</f>
        <v>0</v>
      </c>
      <c r="GSO97" s="370">
        <f xml:space="preserve"> InpC!GSO$20</f>
        <v>0</v>
      </c>
      <c r="GSP97" s="370">
        <f xml:space="preserve"> InpC!GSP$20</f>
        <v>0</v>
      </c>
      <c r="GSQ97" s="370">
        <f xml:space="preserve"> InpC!GSQ$20</f>
        <v>0</v>
      </c>
      <c r="GSR97" s="370">
        <f xml:space="preserve"> InpC!GSR$20</f>
        <v>0</v>
      </c>
      <c r="GSS97" s="370">
        <f xml:space="preserve"> InpC!GSS$20</f>
        <v>0</v>
      </c>
      <c r="GST97" s="370">
        <f xml:space="preserve"> InpC!GST$20</f>
        <v>0</v>
      </c>
      <c r="GSU97" s="370">
        <f xml:space="preserve"> InpC!GSU$20</f>
        <v>0</v>
      </c>
      <c r="GSV97" s="370">
        <f xml:space="preserve"> InpC!GSV$20</f>
        <v>0</v>
      </c>
      <c r="GSW97" s="370">
        <f xml:space="preserve"> InpC!GSW$20</f>
        <v>0</v>
      </c>
      <c r="GSX97" s="370">
        <f xml:space="preserve"> InpC!GSX$20</f>
        <v>0</v>
      </c>
      <c r="GSY97" s="370">
        <f xml:space="preserve"> InpC!GSY$20</f>
        <v>0</v>
      </c>
      <c r="GSZ97" s="370">
        <f xml:space="preserve"> InpC!GSZ$20</f>
        <v>0</v>
      </c>
      <c r="GTA97" s="370">
        <f xml:space="preserve"> InpC!GTA$20</f>
        <v>0</v>
      </c>
      <c r="GTB97" s="370">
        <f xml:space="preserve"> InpC!GTB$20</f>
        <v>0</v>
      </c>
      <c r="GTC97" s="370">
        <f xml:space="preserve"> InpC!GTC$20</f>
        <v>0</v>
      </c>
      <c r="GTD97" s="370">
        <f xml:space="preserve"> InpC!GTD$20</f>
        <v>0</v>
      </c>
      <c r="GTE97" s="370">
        <f xml:space="preserve"> InpC!GTE$20</f>
        <v>0</v>
      </c>
      <c r="GTF97" s="370">
        <f xml:space="preserve"> InpC!GTF$20</f>
        <v>0</v>
      </c>
      <c r="GTG97" s="370">
        <f xml:space="preserve"> InpC!GTG$20</f>
        <v>0</v>
      </c>
      <c r="GTH97" s="370">
        <f xml:space="preserve"> InpC!GTH$20</f>
        <v>0</v>
      </c>
      <c r="GTI97" s="370">
        <f xml:space="preserve"> InpC!GTI$20</f>
        <v>0</v>
      </c>
      <c r="GTJ97" s="370">
        <f xml:space="preserve"> InpC!GTJ$20</f>
        <v>0</v>
      </c>
      <c r="GTK97" s="370">
        <f xml:space="preserve"> InpC!GTK$20</f>
        <v>0</v>
      </c>
      <c r="GTL97" s="370">
        <f xml:space="preserve"> InpC!GTL$20</f>
        <v>0</v>
      </c>
      <c r="GTM97" s="370">
        <f xml:space="preserve"> InpC!GTM$20</f>
        <v>0</v>
      </c>
      <c r="GTN97" s="370">
        <f xml:space="preserve"> InpC!GTN$20</f>
        <v>0</v>
      </c>
      <c r="GTO97" s="370">
        <f xml:space="preserve"> InpC!GTO$20</f>
        <v>0</v>
      </c>
      <c r="GTP97" s="370">
        <f xml:space="preserve"> InpC!GTP$20</f>
        <v>0</v>
      </c>
      <c r="GTQ97" s="370">
        <f xml:space="preserve"> InpC!GTQ$20</f>
        <v>0</v>
      </c>
      <c r="GTR97" s="370">
        <f xml:space="preserve"> InpC!GTR$20</f>
        <v>0</v>
      </c>
      <c r="GTS97" s="370">
        <f xml:space="preserve"> InpC!GTS$20</f>
        <v>0</v>
      </c>
      <c r="GTT97" s="370">
        <f xml:space="preserve"> InpC!GTT$20</f>
        <v>0</v>
      </c>
      <c r="GTU97" s="370">
        <f xml:space="preserve"> InpC!GTU$20</f>
        <v>0</v>
      </c>
      <c r="GTV97" s="370">
        <f xml:space="preserve"> InpC!GTV$20</f>
        <v>0</v>
      </c>
      <c r="GTW97" s="370">
        <f xml:space="preserve"> InpC!GTW$20</f>
        <v>0</v>
      </c>
      <c r="GTX97" s="370">
        <f xml:space="preserve"> InpC!GTX$20</f>
        <v>0</v>
      </c>
      <c r="GTY97" s="370">
        <f xml:space="preserve"> InpC!GTY$20</f>
        <v>0</v>
      </c>
      <c r="GTZ97" s="370">
        <f xml:space="preserve"> InpC!GTZ$20</f>
        <v>0</v>
      </c>
      <c r="GUA97" s="370">
        <f xml:space="preserve"> InpC!GUA$20</f>
        <v>0</v>
      </c>
      <c r="GUB97" s="370">
        <f xml:space="preserve"> InpC!GUB$20</f>
        <v>0</v>
      </c>
      <c r="GUC97" s="370">
        <f xml:space="preserve"> InpC!GUC$20</f>
        <v>0</v>
      </c>
      <c r="GUD97" s="370">
        <f xml:space="preserve"> InpC!GUD$20</f>
        <v>0</v>
      </c>
      <c r="GUE97" s="370">
        <f xml:space="preserve"> InpC!GUE$20</f>
        <v>0</v>
      </c>
      <c r="GUF97" s="370">
        <f xml:space="preserve"> InpC!GUF$20</f>
        <v>0</v>
      </c>
      <c r="GUG97" s="370">
        <f xml:space="preserve"> InpC!GUG$20</f>
        <v>0</v>
      </c>
      <c r="GUH97" s="370">
        <f xml:space="preserve"> InpC!GUH$20</f>
        <v>0</v>
      </c>
      <c r="GUI97" s="370">
        <f xml:space="preserve"> InpC!GUI$20</f>
        <v>0</v>
      </c>
      <c r="GUJ97" s="370">
        <f xml:space="preserve"> InpC!GUJ$20</f>
        <v>0</v>
      </c>
      <c r="GUK97" s="370">
        <f xml:space="preserve"> InpC!GUK$20</f>
        <v>0</v>
      </c>
      <c r="GUL97" s="370">
        <f xml:space="preserve"> InpC!GUL$20</f>
        <v>0</v>
      </c>
      <c r="GUM97" s="370">
        <f xml:space="preserve"> InpC!GUM$20</f>
        <v>0</v>
      </c>
      <c r="GUN97" s="370">
        <f xml:space="preserve"> InpC!GUN$20</f>
        <v>0</v>
      </c>
      <c r="GUO97" s="370">
        <f xml:space="preserve"> InpC!GUO$20</f>
        <v>0</v>
      </c>
      <c r="GUP97" s="370">
        <f xml:space="preserve"> InpC!GUP$20</f>
        <v>0</v>
      </c>
      <c r="GUQ97" s="370">
        <f xml:space="preserve"> InpC!GUQ$20</f>
        <v>0</v>
      </c>
      <c r="GUR97" s="370">
        <f xml:space="preserve"> InpC!GUR$20</f>
        <v>0</v>
      </c>
      <c r="GUS97" s="370">
        <f xml:space="preserve"> InpC!GUS$20</f>
        <v>0</v>
      </c>
      <c r="GUT97" s="370">
        <f xml:space="preserve"> InpC!GUT$20</f>
        <v>0</v>
      </c>
      <c r="GUU97" s="370">
        <f xml:space="preserve"> InpC!GUU$20</f>
        <v>0</v>
      </c>
      <c r="GUV97" s="370">
        <f xml:space="preserve"> InpC!GUV$20</f>
        <v>0</v>
      </c>
      <c r="GUW97" s="370">
        <f xml:space="preserve"> InpC!GUW$20</f>
        <v>0</v>
      </c>
      <c r="GUX97" s="370">
        <f xml:space="preserve"> InpC!GUX$20</f>
        <v>0</v>
      </c>
      <c r="GUY97" s="370">
        <f xml:space="preserve"> InpC!GUY$20</f>
        <v>0</v>
      </c>
      <c r="GUZ97" s="370">
        <f xml:space="preserve"> InpC!GUZ$20</f>
        <v>0</v>
      </c>
      <c r="GVA97" s="370">
        <f xml:space="preserve"> InpC!GVA$20</f>
        <v>0</v>
      </c>
      <c r="GVB97" s="370">
        <f xml:space="preserve"> InpC!GVB$20</f>
        <v>0</v>
      </c>
      <c r="GVC97" s="370">
        <f xml:space="preserve"> InpC!GVC$20</f>
        <v>0</v>
      </c>
      <c r="GVD97" s="370">
        <f xml:space="preserve"> InpC!GVD$20</f>
        <v>0</v>
      </c>
      <c r="GVE97" s="370">
        <f xml:space="preserve"> InpC!GVE$20</f>
        <v>0</v>
      </c>
      <c r="GVF97" s="370">
        <f xml:space="preserve"> InpC!GVF$20</f>
        <v>0</v>
      </c>
      <c r="GVG97" s="370">
        <f xml:space="preserve"> InpC!GVG$20</f>
        <v>0</v>
      </c>
      <c r="GVH97" s="370">
        <f xml:space="preserve"> InpC!GVH$20</f>
        <v>0</v>
      </c>
      <c r="GVI97" s="370">
        <f xml:space="preserve"> InpC!GVI$20</f>
        <v>0</v>
      </c>
      <c r="GVJ97" s="370">
        <f xml:space="preserve"> InpC!GVJ$20</f>
        <v>0</v>
      </c>
      <c r="GVK97" s="370">
        <f xml:space="preserve"> InpC!GVK$20</f>
        <v>0</v>
      </c>
      <c r="GVL97" s="370">
        <f xml:space="preserve"> InpC!GVL$20</f>
        <v>0</v>
      </c>
      <c r="GVM97" s="370">
        <f xml:space="preserve"> InpC!GVM$20</f>
        <v>0</v>
      </c>
      <c r="GVN97" s="370">
        <f xml:space="preserve"> InpC!GVN$20</f>
        <v>0</v>
      </c>
      <c r="GVO97" s="370">
        <f xml:space="preserve"> InpC!GVO$20</f>
        <v>0</v>
      </c>
      <c r="GVP97" s="370">
        <f xml:space="preserve"> InpC!GVP$20</f>
        <v>0</v>
      </c>
      <c r="GVQ97" s="370">
        <f xml:space="preserve"> InpC!GVQ$20</f>
        <v>0</v>
      </c>
      <c r="GVR97" s="370">
        <f xml:space="preserve"> InpC!GVR$20</f>
        <v>0</v>
      </c>
      <c r="GVS97" s="370">
        <f xml:space="preserve"> InpC!GVS$20</f>
        <v>0</v>
      </c>
      <c r="GVT97" s="370">
        <f xml:space="preserve"> InpC!GVT$20</f>
        <v>0</v>
      </c>
      <c r="GVU97" s="370">
        <f xml:space="preserve"> InpC!GVU$20</f>
        <v>0</v>
      </c>
      <c r="GVV97" s="370">
        <f xml:space="preserve"> InpC!GVV$20</f>
        <v>0</v>
      </c>
      <c r="GVW97" s="370">
        <f xml:space="preserve"> InpC!GVW$20</f>
        <v>0</v>
      </c>
      <c r="GVX97" s="370">
        <f xml:space="preserve"> InpC!GVX$20</f>
        <v>0</v>
      </c>
      <c r="GVY97" s="370">
        <f xml:space="preserve"> InpC!GVY$20</f>
        <v>0</v>
      </c>
      <c r="GVZ97" s="370">
        <f xml:space="preserve"> InpC!GVZ$20</f>
        <v>0</v>
      </c>
      <c r="GWA97" s="370">
        <f xml:space="preserve"> InpC!GWA$20</f>
        <v>0</v>
      </c>
      <c r="GWB97" s="370">
        <f xml:space="preserve"> InpC!GWB$20</f>
        <v>0</v>
      </c>
      <c r="GWC97" s="370">
        <f xml:space="preserve"> InpC!GWC$20</f>
        <v>0</v>
      </c>
      <c r="GWD97" s="370">
        <f xml:space="preserve"> InpC!GWD$20</f>
        <v>0</v>
      </c>
      <c r="GWE97" s="370">
        <f xml:space="preserve"> InpC!GWE$20</f>
        <v>0</v>
      </c>
      <c r="GWF97" s="370">
        <f xml:space="preserve"> InpC!GWF$20</f>
        <v>0</v>
      </c>
      <c r="GWG97" s="370">
        <f xml:space="preserve"> InpC!GWG$20</f>
        <v>0</v>
      </c>
      <c r="GWH97" s="370">
        <f xml:space="preserve"> InpC!GWH$20</f>
        <v>0</v>
      </c>
      <c r="GWI97" s="370">
        <f xml:space="preserve"> InpC!GWI$20</f>
        <v>0</v>
      </c>
      <c r="GWJ97" s="370">
        <f xml:space="preserve"> InpC!GWJ$20</f>
        <v>0</v>
      </c>
      <c r="GWK97" s="370">
        <f xml:space="preserve"> InpC!GWK$20</f>
        <v>0</v>
      </c>
      <c r="GWL97" s="370">
        <f xml:space="preserve"> InpC!GWL$20</f>
        <v>0</v>
      </c>
      <c r="GWM97" s="370">
        <f xml:space="preserve"> InpC!GWM$20</f>
        <v>0</v>
      </c>
      <c r="GWN97" s="370">
        <f xml:space="preserve"> InpC!GWN$20</f>
        <v>0</v>
      </c>
      <c r="GWO97" s="370">
        <f xml:space="preserve"> InpC!GWO$20</f>
        <v>0</v>
      </c>
      <c r="GWP97" s="370">
        <f xml:space="preserve"> InpC!GWP$20</f>
        <v>0</v>
      </c>
      <c r="GWQ97" s="370">
        <f xml:space="preserve"> InpC!GWQ$20</f>
        <v>0</v>
      </c>
      <c r="GWR97" s="370">
        <f xml:space="preserve"> InpC!GWR$20</f>
        <v>0</v>
      </c>
      <c r="GWS97" s="370">
        <f xml:space="preserve"> InpC!GWS$20</f>
        <v>0</v>
      </c>
      <c r="GWT97" s="370">
        <f xml:space="preserve"> InpC!GWT$20</f>
        <v>0</v>
      </c>
      <c r="GWU97" s="370">
        <f xml:space="preserve"> InpC!GWU$20</f>
        <v>0</v>
      </c>
      <c r="GWV97" s="370">
        <f xml:space="preserve"> InpC!GWV$20</f>
        <v>0</v>
      </c>
      <c r="GWW97" s="370">
        <f xml:space="preserve"> InpC!GWW$20</f>
        <v>0</v>
      </c>
      <c r="GWX97" s="370">
        <f xml:space="preserve"> InpC!GWX$20</f>
        <v>0</v>
      </c>
      <c r="GWY97" s="370">
        <f xml:space="preserve"> InpC!GWY$20</f>
        <v>0</v>
      </c>
      <c r="GWZ97" s="370">
        <f xml:space="preserve"> InpC!GWZ$20</f>
        <v>0</v>
      </c>
      <c r="GXA97" s="370">
        <f xml:space="preserve"> InpC!GXA$20</f>
        <v>0</v>
      </c>
      <c r="GXB97" s="370">
        <f xml:space="preserve"> InpC!GXB$20</f>
        <v>0</v>
      </c>
      <c r="GXC97" s="370">
        <f xml:space="preserve"> InpC!GXC$20</f>
        <v>0</v>
      </c>
      <c r="GXD97" s="370">
        <f xml:space="preserve"> InpC!GXD$20</f>
        <v>0</v>
      </c>
      <c r="GXE97" s="370">
        <f xml:space="preserve"> InpC!GXE$20</f>
        <v>0</v>
      </c>
      <c r="GXF97" s="370">
        <f xml:space="preserve"> InpC!GXF$20</f>
        <v>0</v>
      </c>
      <c r="GXG97" s="370">
        <f xml:space="preserve"> InpC!GXG$20</f>
        <v>0</v>
      </c>
      <c r="GXH97" s="370">
        <f xml:space="preserve"> InpC!GXH$20</f>
        <v>0</v>
      </c>
      <c r="GXI97" s="370">
        <f xml:space="preserve"> InpC!GXI$20</f>
        <v>0</v>
      </c>
      <c r="GXJ97" s="370">
        <f xml:space="preserve"> InpC!GXJ$20</f>
        <v>0</v>
      </c>
      <c r="GXK97" s="370">
        <f xml:space="preserve"> InpC!GXK$20</f>
        <v>0</v>
      </c>
      <c r="GXL97" s="370">
        <f xml:space="preserve"> InpC!GXL$20</f>
        <v>0</v>
      </c>
      <c r="GXM97" s="370">
        <f xml:space="preserve"> InpC!GXM$20</f>
        <v>0</v>
      </c>
      <c r="GXN97" s="370">
        <f xml:space="preserve"> InpC!GXN$20</f>
        <v>0</v>
      </c>
      <c r="GXO97" s="370">
        <f xml:space="preserve"> InpC!GXO$20</f>
        <v>0</v>
      </c>
      <c r="GXP97" s="370">
        <f xml:space="preserve"> InpC!GXP$20</f>
        <v>0</v>
      </c>
      <c r="GXQ97" s="370">
        <f xml:space="preserve"> InpC!GXQ$20</f>
        <v>0</v>
      </c>
      <c r="GXR97" s="370">
        <f xml:space="preserve"> InpC!GXR$20</f>
        <v>0</v>
      </c>
      <c r="GXS97" s="370">
        <f xml:space="preserve"> InpC!GXS$20</f>
        <v>0</v>
      </c>
      <c r="GXT97" s="370">
        <f xml:space="preserve"> InpC!GXT$20</f>
        <v>0</v>
      </c>
      <c r="GXU97" s="370">
        <f xml:space="preserve"> InpC!GXU$20</f>
        <v>0</v>
      </c>
      <c r="GXV97" s="370">
        <f xml:space="preserve"> InpC!GXV$20</f>
        <v>0</v>
      </c>
      <c r="GXW97" s="370">
        <f xml:space="preserve"> InpC!GXW$20</f>
        <v>0</v>
      </c>
      <c r="GXX97" s="370">
        <f xml:space="preserve"> InpC!GXX$20</f>
        <v>0</v>
      </c>
      <c r="GXY97" s="370">
        <f xml:space="preserve"> InpC!GXY$20</f>
        <v>0</v>
      </c>
      <c r="GXZ97" s="370">
        <f xml:space="preserve"> InpC!GXZ$20</f>
        <v>0</v>
      </c>
      <c r="GYA97" s="370">
        <f xml:space="preserve"> InpC!GYA$20</f>
        <v>0</v>
      </c>
      <c r="GYB97" s="370">
        <f xml:space="preserve"> InpC!GYB$20</f>
        <v>0</v>
      </c>
      <c r="GYC97" s="370">
        <f xml:space="preserve"> InpC!GYC$20</f>
        <v>0</v>
      </c>
      <c r="GYD97" s="370">
        <f xml:space="preserve"> InpC!GYD$20</f>
        <v>0</v>
      </c>
      <c r="GYE97" s="370">
        <f xml:space="preserve"> InpC!GYE$20</f>
        <v>0</v>
      </c>
      <c r="GYF97" s="370">
        <f xml:space="preserve"> InpC!GYF$20</f>
        <v>0</v>
      </c>
      <c r="GYG97" s="370">
        <f xml:space="preserve"> InpC!GYG$20</f>
        <v>0</v>
      </c>
      <c r="GYH97" s="370">
        <f xml:space="preserve"> InpC!GYH$20</f>
        <v>0</v>
      </c>
      <c r="GYI97" s="370">
        <f xml:space="preserve"> InpC!GYI$20</f>
        <v>0</v>
      </c>
      <c r="GYJ97" s="370">
        <f xml:space="preserve"> InpC!GYJ$20</f>
        <v>0</v>
      </c>
      <c r="GYK97" s="370">
        <f xml:space="preserve"> InpC!GYK$20</f>
        <v>0</v>
      </c>
      <c r="GYL97" s="370">
        <f xml:space="preserve"> InpC!GYL$20</f>
        <v>0</v>
      </c>
      <c r="GYM97" s="370">
        <f xml:space="preserve"> InpC!GYM$20</f>
        <v>0</v>
      </c>
      <c r="GYN97" s="370">
        <f xml:space="preserve"> InpC!GYN$20</f>
        <v>0</v>
      </c>
      <c r="GYO97" s="370">
        <f xml:space="preserve"> InpC!GYO$20</f>
        <v>0</v>
      </c>
      <c r="GYP97" s="370">
        <f xml:space="preserve"> InpC!GYP$20</f>
        <v>0</v>
      </c>
      <c r="GYQ97" s="370">
        <f xml:space="preserve"> InpC!GYQ$20</f>
        <v>0</v>
      </c>
      <c r="GYR97" s="370">
        <f xml:space="preserve"> InpC!GYR$20</f>
        <v>0</v>
      </c>
      <c r="GYS97" s="370">
        <f xml:space="preserve"> InpC!GYS$20</f>
        <v>0</v>
      </c>
      <c r="GYT97" s="370">
        <f xml:space="preserve"> InpC!GYT$20</f>
        <v>0</v>
      </c>
      <c r="GYU97" s="370">
        <f xml:space="preserve"> InpC!GYU$20</f>
        <v>0</v>
      </c>
      <c r="GYV97" s="370">
        <f xml:space="preserve"> InpC!GYV$20</f>
        <v>0</v>
      </c>
      <c r="GYW97" s="370">
        <f xml:space="preserve"> InpC!GYW$20</f>
        <v>0</v>
      </c>
      <c r="GYX97" s="370">
        <f xml:space="preserve"> InpC!GYX$20</f>
        <v>0</v>
      </c>
      <c r="GYY97" s="370">
        <f xml:space="preserve"> InpC!GYY$20</f>
        <v>0</v>
      </c>
      <c r="GYZ97" s="370">
        <f xml:space="preserve"> InpC!GYZ$20</f>
        <v>0</v>
      </c>
      <c r="GZA97" s="370">
        <f xml:space="preserve"> InpC!GZA$20</f>
        <v>0</v>
      </c>
      <c r="GZB97" s="370">
        <f xml:space="preserve"> InpC!GZB$20</f>
        <v>0</v>
      </c>
      <c r="GZC97" s="370">
        <f xml:space="preserve"> InpC!GZC$20</f>
        <v>0</v>
      </c>
      <c r="GZD97" s="370">
        <f xml:space="preserve"> InpC!GZD$20</f>
        <v>0</v>
      </c>
      <c r="GZE97" s="370">
        <f xml:space="preserve"> InpC!GZE$20</f>
        <v>0</v>
      </c>
      <c r="GZF97" s="370">
        <f xml:space="preserve"> InpC!GZF$20</f>
        <v>0</v>
      </c>
      <c r="GZG97" s="370">
        <f xml:space="preserve"> InpC!GZG$20</f>
        <v>0</v>
      </c>
      <c r="GZH97" s="370">
        <f xml:space="preserve"> InpC!GZH$20</f>
        <v>0</v>
      </c>
      <c r="GZI97" s="370">
        <f xml:space="preserve"> InpC!GZI$20</f>
        <v>0</v>
      </c>
      <c r="GZJ97" s="370">
        <f xml:space="preserve"> InpC!GZJ$20</f>
        <v>0</v>
      </c>
      <c r="GZK97" s="370">
        <f xml:space="preserve"> InpC!GZK$20</f>
        <v>0</v>
      </c>
      <c r="GZL97" s="370">
        <f xml:space="preserve"> InpC!GZL$20</f>
        <v>0</v>
      </c>
      <c r="GZM97" s="370">
        <f xml:space="preserve"> InpC!GZM$20</f>
        <v>0</v>
      </c>
      <c r="GZN97" s="370">
        <f xml:space="preserve"> InpC!GZN$20</f>
        <v>0</v>
      </c>
      <c r="GZO97" s="370">
        <f xml:space="preserve"> InpC!GZO$20</f>
        <v>0</v>
      </c>
      <c r="GZP97" s="370">
        <f xml:space="preserve"> InpC!GZP$20</f>
        <v>0</v>
      </c>
      <c r="GZQ97" s="370">
        <f xml:space="preserve"> InpC!GZQ$20</f>
        <v>0</v>
      </c>
      <c r="GZR97" s="370">
        <f xml:space="preserve"> InpC!GZR$20</f>
        <v>0</v>
      </c>
      <c r="GZS97" s="370">
        <f xml:space="preserve"> InpC!GZS$20</f>
        <v>0</v>
      </c>
      <c r="GZT97" s="370">
        <f xml:space="preserve"> InpC!GZT$20</f>
        <v>0</v>
      </c>
      <c r="GZU97" s="370">
        <f xml:space="preserve"> InpC!GZU$20</f>
        <v>0</v>
      </c>
      <c r="GZV97" s="370">
        <f xml:space="preserve"> InpC!GZV$20</f>
        <v>0</v>
      </c>
      <c r="GZW97" s="370">
        <f xml:space="preserve"> InpC!GZW$20</f>
        <v>0</v>
      </c>
      <c r="GZX97" s="370">
        <f xml:space="preserve"> InpC!GZX$20</f>
        <v>0</v>
      </c>
      <c r="GZY97" s="370">
        <f xml:space="preserve"> InpC!GZY$20</f>
        <v>0</v>
      </c>
      <c r="GZZ97" s="370">
        <f xml:space="preserve"> InpC!GZZ$20</f>
        <v>0</v>
      </c>
      <c r="HAA97" s="370">
        <f xml:space="preserve"> InpC!HAA$20</f>
        <v>0</v>
      </c>
      <c r="HAB97" s="370">
        <f xml:space="preserve"> InpC!HAB$20</f>
        <v>0</v>
      </c>
      <c r="HAC97" s="370">
        <f xml:space="preserve"> InpC!HAC$20</f>
        <v>0</v>
      </c>
      <c r="HAD97" s="370">
        <f xml:space="preserve"> InpC!HAD$20</f>
        <v>0</v>
      </c>
      <c r="HAE97" s="370">
        <f xml:space="preserve"> InpC!HAE$20</f>
        <v>0</v>
      </c>
      <c r="HAF97" s="370">
        <f xml:space="preserve"> InpC!HAF$20</f>
        <v>0</v>
      </c>
      <c r="HAG97" s="370">
        <f xml:space="preserve"> InpC!HAG$20</f>
        <v>0</v>
      </c>
      <c r="HAH97" s="370">
        <f xml:space="preserve"> InpC!HAH$20</f>
        <v>0</v>
      </c>
      <c r="HAI97" s="370">
        <f xml:space="preserve"> InpC!HAI$20</f>
        <v>0</v>
      </c>
      <c r="HAJ97" s="370">
        <f xml:space="preserve"> InpC!HAJ$20</f>
        <v>0</v>
      </c>
      <c r="HAK97" s="370">
        <f xml:space="preserve"> InpC!HAK$20</f>
        <v>0</v>
      </c>
      <c r="HAL97" s="370">
        <f xml:space="preserve"> InpC!HAL$20</f>
        <v>0</v>
      </c>
      <c r="HAM97" s="370">
        <f xml:space="preserve"> InpC!HAM$20</f>
        <v>0</v>
      </c>
      <c r="HAN97" s="370">
        <f xml:space="preserve"> InpC!HAN$20</f>
        <v>0</v>
      </c>
      <c r="HAO97" s="370">
        <f xml:space="preserve"> InpC!HAO$20</f>
        <v>0</v>
      </c>
      <c r="HAP97" s="370">
        <f xml:space="preserve"> InpC!HAP$20</f>
        <v>0</v>
      </c>
      <c r="HAQ97" s="370">
        <f xml:space="preserve"> InpC!HAQ$20</f>
        <v>0</v>
      </c>
      <c r="HAR97" s="370">
        <f xml:space="preserve"> InpC!HAR$20</f>
        <v>0</v>
      </c>
      <c r="HAS97" s="370">
        <f xml:space="preserve"> InpC!HAS$20</f>
        <v>0</v>
      </c>
      <c r="HAT97" s="370">
        <f xml:space="preserve"> InpC!HAT$20</f>
        <v>0</v>
      </c>
      <c r="HAU97" s="370">
        <f xml:space="preserve"> InpC!HAU$20</f>
        <v>0</v>
      </c>
      <c r="HAV97" s="370">
        <f xml:space="preserve"> InpC!HAV$20</f>
        <v>0</v>
      </c>
      <c r="HAW97" s="370">
        <f xml:space="preserve"> InpC!HAW$20</f>
        <v>0</v>
      </c>
      <c r="HAX97" s="370">
        <f xml:space="preserve"> InpC!HAX$20</f>
        <v>0</v>
      </c>
      <c r="HAY97" s="370">
        <f xml:space="preserve"> InpC!HAY$20</f>
        <v>0</v>
      </c>
      <c r="HAZ97" s="370">
        <f xml:space="preserve"> InpC!HAZ$20</f>
        <v>0</v>
      </c>
      <c r="HBA97" s="370">
        <f xml:space="preserve"> InpC!HBA$20</f>
        <v>0</v>
      </c>
      <c r="HBB97" s="370">
        <f xml:space="preserve"> InpC!HBB$20</f>
        <v>0</v>
      </c>
      <c r="HBC97" s="370">
        <f xml:space="preserve"> InpC!HBC$20</f>
        <v>0</v>
      </c>
      <c r="HBD97" s="370">
        <f xml:space="preserve"> InpC!HBD$20</f>
        <v>0</v>
      </c>
      <c r="HBE97" s="370">
        <f xml:space="preserve"> InpC!HBE$20</f>
        <v>0</v>
      </c>
      <c r="HBF97" s="370">
        <f xml:space="preserve"> InpC!HBF$20</f>
        <v>0</v>
      </c>
      <c r="HBG97" s="370">
        <f xml:space="preserve"> InpC!HBG$20</f>
        <v>0</v>
      </c>
      <c r="HBH97" s="370">
        <f xml:space="preserve"> InpC!HBH$20</f>
        <v>0</v>
      </c>
      <c r="HBI97" s="370">
        <f xml:space="preserve"> InpC!HBI$20</f>
        <v>0</v>
      </c>
      <c r="HBJ97" s="370">
        <f xml:space="preserve"> InpC!HBJ$20</f>
        <v>0</v>
      </c>
      <c r="HBK97" s="370">
        <f xml:space="preserve"> InpC!HBK$20</f>
        <v>0</v>
      </c>
      <c r="HBL97" s="370">
        <f xml:space="preserve"> InpC!HBL$20</f>
        <v>0</v>
      </c>
      <c r="HBM97" s="370">
        <f xml:space="preserve"> InpC!HBM$20</f>
        <v>0</v>
      </c>
      <c r="HBN97" s="370">
        <f xml:space="preserve"> InpC!HBN$20</f>
        <v>0</v>
      </c>
      <c r="HBO97" s="370">
        <f xml:space="preserve"> InpC!HBO$20</f>
        <v>0</v>
      </c>
      <c r="HBP97" s="370">
        <f xml:space="preserve"> InpC!HBP$20</f>
        <v>0</v>
      </c>
      <c r="HBQ97" s="370">
        <f xml:space="preserve"> InpC!HBQ$20</f>
        <v>0</v>
      </c>
      <c r="HBR97" s="370">
        <f xml:space="preserve"> InpC!HBR$20</f>
        <v>0</v>
      </c>
      <c r="HBS97" s="370">
        <f xml:space="preserve"> InpC!HBS$20</f>
        <v>0</v>
      </c>
      <c r="HBT97" s="370">
        <f xml:space="preserve"> InpC!HBT$20</f>
        <v>0</v>
      </c>
      <c r="HBU97" s="370">
        <f xml:space="preserve"> InpC!HBU$20</f>
        <v>0</v>
      </c>
      <c r="HBV97" s="370">
        <f xml:space="preserve"> InpC!HBV$20</f>
        <v>0</v>
      </c>
      <c r="HBW97" s="370">
        <f xml:space="preserve"> InpC!HBW$20</f>
        <v>0</v>
      </c>
      <c r="HBX97" s="370">
        <f xml:space="preserve"> InpC!HBX$20</f>
        <v>0</v>
      </c>
      <c r="HBY97" s="370">
        <f xml:space="preserve"> InpC!HBY$20</f>
        <v>0</v>
      </c>
      <c r="HBZ97" s="370">
        <f xml:space="preserve"> InpC!HBZ$20</f>
        <v>0</v>
      </c>
      <c r="HCA97" s="370">
        <f xml:space="preserve"> InpC!HCA$20</f>
        <v>0</v>
      </c>
      <c r="HCB97" s="370">
        <f xml:space="preserve"> InpC!HCB$20</f>
        <v>0</v>
      </c>
      <c r="HCC97" s="370">
        <f xml:space="preserve"> InpC!HCC$20</f>
        <v>0</v>
      </c>
      <c r="HCD97" s="370">
        <f xml:space="preserve"> InpC!HCD$20</f>
        <v>0</v>
      </c>
      <c r="HCE97" s="370">
        <f xml:space="preserve"> InpC!HCE$20</f>
        <v>0</v>
      </c>
      <c r="HCF97" s="370">
        <f xml:space="preserve"> InpC!HCF$20</f>
        <v>0</v>
      </c>
      <c r="HCG97" s="370">
        <f xml:space="preserve"> InpC!HCG$20</f>
        <v>0</v>
      </c>
      <c r="HCH97" s="370">
        <f xml:space="preserve"> InpC!HCH$20</f>
        <v>0</v>
      </c>
      <c r="HCI97" s="370">
        <f xml:space="preserve"> InpC!HCI$20</f>
        <v>0</v>
      </c>
      <c r="HCJ97" s="370">
        <f xml:space="preserve"> InpC!HCJ$20</f>
        <v>0</v>
      </c>
      <c r="HCK97" s="370">
        <f xml:space="preserve"> InpC!HCK$20</f>
        <v>0</v>
      </c>
      <c r="HCL97" s="370">
        <f xml:space="preserve"> InpC!HCL$20</f>
        <v>0</v>
      </c>
      <c r="HCM97" s="370">
        <f xml:space="preserve"> InpC!HCM$20</f>
        <v>0</v>
      </c>
      <c r="HCN97" s="370">
        <f xml:space="preserve"> InpC!HCN$20</f>
        <v>0</v>
      </c>
      <c r="HCO97" s="370">
        <f xml:space="preserve"> InpC!HCO$20</f>
        <v>0</v>
      </c>
      <c r="HCP97" s="370">
        <f xml:space="preserve"> InpC!HCP$20</f>
        <v>0</v>
      </c>
      <c r="HCQ97" s="370">
        <f xml:space="preserve"> InpC!HCQ$20</f>
        <v>0</v>
      </c>
      <c r="HCR97" s="370">
        <f xml:space="preserve"> InpC!HCR$20</f>
        <v>0</v>
      </c>
      <c r="HCS97" s="370">
        <f xml:space="preserve"> InpC!HCS$20</f>
        <v>0</v>
      </c>
      <c r="HCT97" s="370">
        <f xml:space="preserve"> InpC!HCT$20</f>
        <v>0</v>
      </c>
      <c r="HCU97" s="370">
        <f xml:space="preserve"> InpC!HCU$20</f>
        <v>0</v>
      </c>
      <c r="HCV97" s="370">
        <f xml:space="preserve"> InpC!HCV$20</f>
        <v>0</v>
      </c>
      <c r="HCW97" s="370">
        <f xml:space="preserve"> InpC!HCW$20</f>
        <v>0</v>
      </c>
      <c r="HCX97" s="370">
        <f xml:space="preserve"> InpC!HCX$20</f>
        <v>0</v>
      </c>
      <c r="HCY97" s="370">
        <f xml:space="preserve"> InpC!HCY$20</f>
        <v>0</v>
      </c>
      <c r="HCZ97" s="370">
        <f xml:space="preserve"> InpC!HCZ$20</f>
        <v>0</v>
      </c>
      <c r="HDA97" s="370">
        <f xml:space="preserve"> InpC!HDA$20</f>
        <v>0</v>
      </c>
      <c r="HDB97" s="370">
        <f xml:space="preserve"> InpC!HDB$20</f>
        <v>0</v>
      </c>
      <c r="HDC97" s="370">
        <f xml:space="preserve"> InpC!HDC$20</f>
        <v>0</v>
      </c>
      <c r="HDD97" s="370">
        <f xml:space="preserve"> InpC!HDD$20</f>
        <v>0</v>
      </c>
      <c r="HDE97" s="370">
        <f xml:space="preserve"> InpC!HDE$20</f>
        <v>0</v>
      </c>
      <c r="HDF97" s="370">
        <f xml:space="preserve"> InpC!HDF$20</f>
        <v>0</v>
      </c>
      <c r="HDG97" s="370">
        <f xml:space="preserve"> InpC!HDG$20</f>
        <v>0</v>
      </c>
      <c r="HDH97" s="370">
        <f xml:space="preserve"> InpC!HDH$20</f>
        <v>0</v>
      </c>
      <c r="HDI97" s="370">
        <f xml:space="preserve"> InpC!HDI$20</f>
        <v>0</v>
      </c>
      <c r="HDJ97" s="370">
        <f xml:space="preserve"> InpC!HDJ$20</f>
        <v>0</v>
      </c>
      <c r="HDK97" s="370">
        <f xml:space="preserve"> InpC!HDK$20</f>
        <v>0</v>
      </c>
      <c r="HDL97" s="370">
        <f xml:space="preserve"> InpC!HDL$20</f>
        <v>0</v>
      </c>
      <c r="HDM97" s="370">
        <f xml:space="preserve"> InpC!HDM$20</f>
        <v>0</v>
      </c>
      <c r="HDN97" s="370">
        <f xml:space="preserve"> InpC!HDN$20</f>
        <v>0</v>
      </c>
      <c r="HDO97" s="370">
        <f xml:space="preserve"> InpC!HDO$20</f>
        <v>0</v>
      </c>
      <c r="HDP97" s="370">
        <f xml:space="preserve"> InpC!HDP$20</f>
        <v>0</v>
      </c>
      <c r="HDQ97" s="370">
        <f xml:space="preserve"> InpC!HDQ$20</f>
        <v>0</v>
      </c>
      <c r="HDR97" s="370">
        <f xml:space="preserve"> InpC!HDR$20</f>
        <v>0</v>
      </c>
      <c r="HDS97" s="370">
        <f xml:space="preserve"> InpC!HDS$20</f>
        <v>0</v>
      </c>
      <c r="HDT97" s="370">
        <f xml:space="preserve"> InpC!HDT$20</f>
        <v>0</v>
      </c>
      <c r="HDU97" s="370">
        <f xml:space="preserve"> InpC!HDU$20</f>
        <v>0</v>
      </c>
      <c r="HDV97" s="370">
        <f xml:space="preserve"> InpC!HDV$20</f>
        <v>0</v>
      </c>
      <c r="HDW97" s="370">
        <f xml:space="preserve"> InpC!HDW$20</f>
        <v>0</v>
      </c>
      <c r="HDX97" s="370">
        <f xml:space="preserve"> InpC!HDX$20</f>
        <v>0</v>
      </c>
      <c r="HDY97" s="370">
        <f xml:space="preserve"> InpC!HDY$20</f>
        <v>0</v>
      </c>
      <c r="HDZ97" s="370">
        <f xml:space="preserve"> InpC!HDZ$20</f>
        <v>0</v>
      </c>
      <c r="HEA97" s="370">
        <f xml:space="preserve"> InpC!HEA$20</f>
        <v>0</v>
      </c>
      <c r="HEB97" s="370">
        <f xml:space="preserve"> InpC!HEB$20</f>
        <v>0</v>
      </c>
      <c r="HEC97" s="370">
        <f xml:space="preserve"> InpC!HEC$20</f>
        <v>0</v>
      </c>
      <c r="HED97" s="370">
        <f xml:space="preserve"> InpC!HED$20</f>
        <v>0</v>
      </c>
      <c r="HEE97" s="370">
        <f xml:space="preserve"> InpC!HEE$20</f>
        <v>0</v>
      </c>
      <c r="HEF97" s="370">
        <f xml:space="preserve"> InpC!HEF$20</f>
        <v>0</v>
      </c>
      <c r="HEG97" s="370">
        <f xml:space="preserve"> InpC!HEG$20</f>
        <v>0</v>
      </c>
      <c r="HEH97" s="370">
        <f xml:space="preserve"> InpC!HEH$20</f>
        <v>0</v>
      </c>
      <c r="HEI97" s="370">
        <f xml:space="preserve"> InpC!HEI$20</f>
        <v>0</v>
      </c>
      <c r="HEJ97" s="370">
        <f xml:space="preserve"> InpC!HEJ$20</f>
        <v>0</v>
      </c>
      <c r="HEK97" s="370">
        <f xml:space="preserve"> InpC!HEK$20</f>
        <v>0</v>
      </c>
      <c r="HEL97" s="370">
        <f xml:space="preserve"> InpC!HEL$20</f>
        <v>0</v>
      </c>
      <c r="HEM97" s="370">
        <f xml:space="preserve"> InpC!HEM$20</f>
        <v>0</v>
      </c>
      <c r="HEN97" s="370">
        <f xml:space="preserve"> InpC!HEN$20</f>
        <v>0</v>
      </c>
      <c r="HEO97" s="370">
        <f xml:space="preserve"> InpC!HEO$20</f>
        <v>0</v>
      </c>
      <c r="HEP97" s="370">
        <f xml:space="preserve"> InpC!HEP$20</f>
        <v>0</v>
      </c>
      <c r="HEQ97" s="370">
        <f xml:space="preserve"> InpC!HEQ$20</f>
        <v>0</v>
      </c>
      <c r="HER97" s="370">
        <f xml:space="preserve"> InpC!HER$20</f>
        <v>0</v>
      </c>
      <c r="HES97" s="370">
        <f xml:space="preserve"> InpC!HES$20</f>
        <v>0</v>
      </c>
      <c r="HET97" s="370">
        <f xml:space="preserve"> InpC!HET$20</f>
        <v>0</v>
      </c>
      <c r="HEU97" s="370">
        <f xml:space="preserve"> InpC!HEU$20</f>
        <v>0</v>
      </c>
      <c r="HEV97" s="370">
        <f xml:space="preserve"> InpC!HEV$20</f>
        <v>0</v>
      </c>
      <c r="HEW97" s="370">
        <f xml:space="preserve"> InpC!HEW$20</f>
        <v>0</v>
      </c>
      <c r="HEX97" s="370">
        <f xml:space="preserve"> InpC!HEX$20</f>
        <v>0</v>
      </c>
      <c r="HEY97" s="370">
        <f xml:space="preserve"> InpC!HEY$20</f>
        <v>0</v>
      </c>
      <c r="HEZ97" s="370">
        <f xml:space="preserve"> InpC!HEZ$20</f>
        <v>0</v>
      </c>
      <c r="HFA97" s="370">
        <f xml:space="preserve"> InpC!HFA$20</f>
        <v>0</v>
      </c>
      <c r="HFB97" s="370">
        <f xml:space="preserve"> InpC!HFB$20</f>
        <v>0</v>
      </c>
      <c r="HFC97" s="370">
        <f xml:space="preserve"> InpC!HFC$20</f>
        <v>0</v>
      </c>
      <c r="HFD97" s="370">
        <f xml:space="preserve"> InpC!HFD$20</f>
        <v>0</v>
      </c>
      <c r="HFE97" s="370">
        <f xml:space="preserve"> InpC!HFE$20</f>
        <v>0</v>
      </c>
      <c r="HFF97" s="370">
        <f xml:space="preserve"> InpC!HFF$20</f>
        <v>0</v>
      </c>
      <c r="HFG97" s="370">
        <f xml:space="preserve"> InpC!HFG$20</f>
        <v>0</v>
      </c>
      <c r="HFH97" s="370">
        <f xml:space="preserve"> InpC!HFH$20</f>
        <v>0</v>
      </c>
      <c r="HFI97" s="370">
        <f xml:space="preserve"> InpC!HFI$20</f>
        <v>0</v>
      </c>
      <c r="HFJ97" s="370">
        <f xml:space="preserve"> InpC!HFJ$20</f>
        <v>0</v>
      </c>
      <c r="HFK97" s="370">
        <f xml:space="preserve"> InpC!HFK$20</f>
        <v>0</v>
      </c>
      <c r="HFL97" s="370">
        <f xml:space="preserve"> InpC!HFL$20</f>
        <v>0</v>
      </c>
      <c r="HFM97" s="370">
        <f xml:space="preserve"> InpC!HFM$20</f>
        <v>0</v>
      </c>
      <c r="HFN97" s="370">
        <f xml:space="preserve"> InpC!HFN$20</f>
        <v>0</v>
      </c>
      <c r="HFO97" s="370">
        <f xml:space="preserve"> InpC!HFO$20</f>
        <v>0</v>
      </c>
      <c r="HFP97" s="370">
        <f xml:space="preserve"> InpC!HFP$20</f>
        <v>0</v>
      </c>
      <c r="HFQ97" s="370">
        <f xml:space="preserve"> InpC!HFQ$20</f>
        <v>0</v>
      </c>
      <c r="HFR97" s="370">
        <f xml:space="preserve"> InpC!HFR$20</f>
        <v>0</v>
      </c>
      <c r="HFS97" s="370">
        <f xml:space="preserve"> InpC!HFS$20</f>
        <v>0</v>
      </c>
      <c r="HFT97" s="370">
        <f xml:space="preserve"> InpC!HFT$20</f>
        <v>0</v>
      </c>
      <c r="HFU97" s="370">
        <f xml:space="preserve"> InpC!HFU$20</f>
        <v>0</v>
      </c>
      <c r="HFV97" s="370">
        <f xml:space="preserve"> InpC!HFV$20</f>
        <v>0</v>
      </c>
      <c r="HFW97" s="370">
        <f xml:space="preserve"> InpC!HFW$20</f>
        <v>0</v>
      </c>
      <c r="HFX97" s="370">
        <f xml:space="preserve"> InpC!HFX$20</f>
        <v>0</v>
      </c>
      <c r="HFY97" s="370">
        <f xml:space="preserve"> InpC!HFY$20</f>
        <v>0</v>
      </c>
      <c r="HFZ97" s="370">
        <f xml:space="preserve"> InpC!HFZ$20</f>
        <v>0</v>
      </c>
      <c r="HGA97" s="370">
        <f xml:space="preserve"> InpC!HGA$20</f>
        <v>0</v>
      </c>
      <c r="HGB97" s="370">
        <f xml:space="preserve"> InpC!HGB$20</f>
        <v>0</v>
      </c>
      <c r="HGC97" s="370">
        <f xml:space="preserve"> InpC!HGC$20</f>
        <v>0</v>
      </c>
      <c r="HGD97" s="370">
        <f xml:space="preserve"> InpC!HGD$20</f>
        <v>0</v>
      </c>
      <c r="HGE97" s="370">
        <f xml:space="preserve"> InpC!HGE$20</f>
        <v>0</v>
      </c>
      <c r="HGF97" s="370">
        <f xml:space="preserve"> InpC!HGF$20</f>
        <v>0</v>
      </c>
      <c r="HGG97" s="370">
        <f xml:space="preserve"> InpC!HGG$20</f>
        <v>0</v>
      </c>
      <c r="HGH97" s="370">
        <f xml:space="preserve"> InpC!HGH$20</f>
        <v>0</v>
      </c>
      <c r="HGI97" s="370">
        <f xml:space="preserve"> InpC!HGI$20</f>
        <v>0</v>
      </c>
      <c r="HGJ97" s="370">
        <f xml:space="preserve"> InpC!HGJ$20</f>
        <v>0</v>
      </c>
      <c r="HGK97" s="370">
        <f xml:space="preserve"> InpC!HGK$20</f>
        <v>0</v>
      </c>
      <c r="HGL97" s="370">
        <f xml:space="preserve"> InpC!HGL$20</f>
        <v>0</v>
      </c>
      <c r="HGM97" s="370">
        <f xml:space="preserve"> InpC!HGM$20</f>
        <v>0</v>
      </c>
      <c r="HGN97" s="370">
        <f xml:space="preserve"> InpC!HGN$20</f>
        <v>0</v>
      </c>
      <c r="HGO97" s="370">
        <f xml:space="preserve"> InpC!HGO$20</f>
        <v>0</v>
      </c>
      <c r="HGP97" s="370">
        <f xml:space="preserve"> InpC!HGP$20</f>
        <v>0</v>
      </c>
      <c r="HGQ97" s="370">
        <f xml:space="preserve"> InpC!HGQ$20</f>
        <v>0</v>
      </c>
      <c r="HGR97" s="370">
        <f xml:space="preserve"> InpC!HGR$20</f>
        <v>0</v>
      </c>
      <c r="HGS97" s="370">
        <f xml:space="preserve"> InpC!HGS$20</f>
        <v>0</v>
      </c>
      <c r="HGT97" s="370">
        <f xml:space="preserve"> InpC!HGT$20</f>
        <v>0</v>
      </c>
      <c r="HGU97" s="370">
        <f xml:space="preserve"> InpC!HGU$20</f>
        <v>0</v>
      </c>
      <c r="HGV97" s="370">
        <f xml:space="preserve"> InpC!HGV$20</f>
        <v>0</v>
      </c>
      <c r="HGW97" s="370">
        <f xml:space="preserve"> InpC!HGW$20</f>
        <v>0</v>
      </c>
      <c r="HGX97" s="370">
        <f xml:space="preserve"> InpC!HGX$20</f>
        <v>0</v>
      </c>
      <c r="HGY97" s="370">
        <f xml:space="preserve"> InpC!HGY$20</f>
        <v>0</v>
      </c>
      <c r="HGZ97" s="370">
        <f xml:space="preserve"> InpC!HGZ$20</f>
        <v>0</v>
      </c>
      <c r="HHA97" s="370">
        <f xml:space="preserve"> InpC!HHA$20</f>
        <v>0</v>
      </c>
      <c r="HHB97" s="370">
        <f xml:space="preserve"> InpC!HHB$20</f>
        <v>0</v>
      </c>
      <c r="HHC97" s="370">
        <f xml:space="preserve"> InpC!HHC$20</f>
        <v>0</v>
      </c>
      <c r="HHD97" s="370">
        <f xml:space="preserve"> InpC!HHD$20</f>
        <v>0</v>
      </c>
      <c r="HHE97" s="370">
        <f xml:space="preserve"> InpC!HHE$20</f>
        <v>0</v>
      </c>
      <c r="HHF97" s="370">
        <f xml:space="preserve"> InpC!HHF$20</f>
        <v>0</v>
      </c>
      <c r="HHG97" s="370">
        <f xml:space="preserve"> InpC!HHG$20</f>
        <v>0</v>
      </c>
      <c r="HHH97" s="370">
        <f xml:space="preserve"> InpC!HHH$20</f>
        <v>0</v>
      </c>
      <c r="HHI97" s="370">
        <f xml:space="preserve"> InpC!HHI$20</f>
        <v>0</v>
      </c>
      <c r="HHJ97" s="370">
        <f xml:space="preserve"> InpC!HHJ$20</f>
        <v>0</v>
      </c>
      <c r="HHK97" s="370">
        <f xml:space="preserve"> InpC!HHK$20</f>
        <v>0</v>
      </c>
      <c r="HHL97" s="370">
        <f xml:space="preserve"> InpC!HHL$20</f>
        <v>0</v>
      </c>
      <c r="HHM97" s="370">
        <f xml:space="preserve"> InpC!HHM$20</f>
        <v>0</v>
      </c>
      <c r="HHN97" s="370">
        <f xml:space="preserve"> InpC!HHN$20</f>
        <v>0</v>
      </c>
      <c r="HHO97" s="370">
        <f xml:space="preserve"> InpC!HHO$20</f>
        <v>0</v>
      </c>
      <c r="HHP97" s="370">
        <f xml:space="preserve"> InpC!HHP$20</f>
        <v>0</v>
      </c>
      <c r="HHQ97" s="370">
        <f xml:space="preserve"> InpC!HHQ$20</f>
        <v>0</v>
      </c>
      <c r="HHR97" s="370">
        <f xml:space="preserve"> InpC!HHR$20</f>
        <v>0</v>
      </c>
      <c r="HHS97" s="370">
        <f xml:space="preserve"> InpC!HHS$20</f>
        <v>0</v>
      </c>
      <c r="HHT97" s="370">
        <f xml:space="preserve"> InpC!HHT$20</f>
        <v>0</v>
      </c>
      <c r="HHU97" s="370">
        <f xml:space="preserve"> InpC!HHU$20</f>
        <v>0</v>
      </c>
      <c r="HHV97" s="370">
        <f xml:space="preserve"> InpC!HHV$20</f>
        <v>0</v>
      </c>
      <c r="HHW97" s="370">
        <f xml:space="preserve"> InpC!HHW$20</f>
        <v>0</v>
      </c>
      <c r="HHX97" s="370">
        <f xml:space="preserve"> InpC!HHX$20</f>
        <v>0</v>
      </c>
      <c r="HHY97" s="370">
        <f xml:space="preserve"> InpC!HHY$20</f>
        <v>0</v>
      </c>
      <c r="HHZ97" s="370">
        <f xml:space="preserve"> InpC!HHZ$20</f>
        <v>0</v>
      </c>
      <c r="HIA97" s="370">
        <f xml:space="preserve"> InpC!HIA$20</f>
        <v>0</v>
      </c>
      <c r="HIB97" s="370">
        <f xml:space="preserve"> InpC!HIB$20</f>
        <v>0</v>
      </c>
      <c r="HIC97" s="370">
        <f xml:space="preserve"> InpC!HIC$20</f>
        <v>0</v>
      </c>
      <c r="HID97" s="370">
        <f xml:space="preserve"> InpC!HID$20</f>
        <v>0</v>
      </c>
      <c r="HIE97" s="370">
        <f xml:space="preserve"> InpC!HIE$20</f>
        <v>0</v>
      </c>
      <c r="HIF97" s="370">
        <f xml:space="preserve"> InpC!HIF$20</f>
        <v>0</v>
      </c>
      <c r="HIG97" s="370">
        <f xml:space="preserve"> InpC!HIG$20</f>
        <v>0</v>
      </c>
      <c r="HIH97" s="370">
        <f xml:space="preserve"> InpC!HIH$20</f>
        <v>0</v>
      </c>
      <c r="HII97" s="370">
        <f xml:space="preserve"> InpC!HII$20</f>
        <v>0</v>
      </c>
      <c r="HIJ97" s="370">
        <f xml:space="preserve"> InpC!HIJ$20</f>
        <v>0</v>
      </c>
      <c r="HIK97" s="370">
        <f xml:space="preserve"> InpC!HIK$20</f>
        <v>0</v>
      </c>
      <c r="HIL97" s="370">
        <f xml:space="preserve"> InpC!HIL$20</f>
        <v>0</v>
      </c>
      <c r="HIM97" s="370">
        <f xml:space="preserve"> InpC!HIM$20</f>
        <v>0</v>
      </c>
      <c r="HIN97" s="370">
        <f xml:space="preserve"> InpC!HIN$20</f>
        <v>0</v>
      </c>
      <c r="HIO97" s="370">
        <f xml:space="preserve"> InpC!HIO$20</f>
        <v>0</v>
      </c>
      <c r="HIP97" s="370">
        <f xml:space="preserve"> InpC!HIP$20</f>
        <v>0</v>
      </c>
      <c r="HIQ97" s="370">
        <f xml:space="preserve"> InpC!HIQ$20</f>
        <v>0</v>
      </c>
      <c r="HIR97" s="370">
        <f xml:space="preserve"> InpC!HIR$20</f>
        <v>0</v>
      </c>
      <c r="HIS97" s="370">
        <f xml:space="preserve"> InpC!HIS$20</f>
        <v>0</v>
      </c>
      <c r="HIT97" s="370">
        <f xml:space="preserve"> InpC!HIT$20</f>
        <v>0</v>
      </c>
      <c r="HIU97" s="370">
        <f xml:space="preserve"> InpC!HIU$20</f>
        <v>0</v>
      </c>
      <c r="HIV97" s="370">
        <f xml:space="preserve"> InpC!HIV$20</f>
        <v>0</v>
      </c>
      <c r="HIW97" s="370">
        <f xml:space="preserve"> InpC!HIW$20</f>
        <v>0</v>
      </c>
      <c r="HIX97" s="370">
        <f xml:space="preserve"> InpC!HIX$20</f>
        <v>0</v>
      </c>
      <c r="HIY97" s="370">
        <f xml:space="preserve"> InpC!HIY$20</f>
        <v>0</v>
      </c>
      <c r="HIZ97" s="370">
        <f xml:space="preserve"> InpC!HIZ$20</f>
        <v>0</v>
      </c>
      <c r="HJA97" s="370">
        <f xml:space="preserve"> InpC!HJA$20</f>
        <v>0</v>
      </c>
      <c r="HJB97" s="370">
        <f xml:space="preserve"> InpC!HJB$20</f>
        <v>0</v>
      </c>
      <c r="HJC97" s="370">
        <f xml:space="preserve"> InpC!HJC$20</f>
        <v>0</v>
      </c>
      <c r="HJD97" s="370">
        <f xml:space="preserve"> InpC!HJD$20</f>
        <v>0</v>
      </c>
      <c r="HJE97" s="370">
        <f xml:space="preserve"> InpC!HJE$20</f>
        <v>0</v>
      </c>
      <c r="HJF97" s="370">
        <f xml:space="preserve"> InpC!HJF$20</f>
        <v>0</v>
      </c>
      <c r="HJG97" s="370">
        <f xml:space="preserve"> InpC!HJG$20</f>
        <v>0</v>
      </c>
      <c r="HJH97" s="370">
        <f xml:space="preserve"> InpC!HJH$20</f>
        <v>0</v>
      </c>
      <c r="HJI97" s="370">
        <f xml:space="preserve"> InpC!HJI$20</f>
        <v>0</v>
      </c>
      <c r="HJJ97" s="370">
        <f xml:space="preserve"> InpC!HJJ$20</f>
        <v>0</v>
      </c>
      <c r="HJK97" s="370">
        <f xml:space="preserve"> InpC!HJK$20</f>
        <v>0</v>
      </c>
      <c r="HJL97" s="370">
        <f xml:space="preserve"> InpC!HJL$20</f>
        <v>0</v>
      </c>
      <c r="HJM97" s="370">
        <f xml:space="preserve"> InpC!HJM$20</f>
        <v>0</v>
      </c>
      <c r="HJN97" s="370">
        <f xml:space="preserve"> InpC!HJN$20</f>
        <v>0</v>
      </c>
      <c r="HJO97" s="370">
        <f xml:space="preserve"> InpC!HJO$20</f>
        <v>0</v>
      </c>
      <c r="HJP97" s="370">
        <f xml:space="preserve"> InpC!HJP$20</f>
        <v>0</v>
      </c>
      <c r="HJQ97" s="370">
        <f xml:space="preserve"> InpC!HJQ$20</f>
        <v>0</v>
      </c>
      <c r="HJR97" s="370">
        <f xml:space="preserve"> InpC!HJR$20</f>
        <v>0</v>
      </c>
      <c r="HJS97" s="370">
        <f xml:space="preserve"> InpC!HJS$20</f>
        <v>0</v>
      </c>
      <c r="HJT97" s="370">
        <f xml:space="preserve"> InpC!HJT$20</f>
        <v>0</v>
      </c>
      <c r="HJU97" s="370">
        <f xml:space="preserve"> InpC!HJU$20</f>
        <v>0</v>
      </c>
      <c r="HJV97" s="370">
        <f xml:space="preserve"> InpC!HJV$20</f>
        <v>0</v>
      </c>
      <c r="HJW97" s="370">
        <f xml:space="preserve"> InpC!HJW$20</f>
        <v>0</v>
      </c>
      <c r="HJX97" s="370">
        <f xml:space="preserve"> InpC!HJX$20</f>
        <v>0</v>
      </c>
      <c r="HJY97" s="370">
        <f xml:space="preserve"> InpC!HJY$20</f>
        <v>0</v>
      </c>
      <c r="HJZ97" s="370">
        <f xml:space="preserve"> InpC!HJZ$20</f>
        <v>0</v>
      </c>
      <c r="HKA97" s="370">
        <f xml:space="preserve"> InpC!HKA$20</f>
        <v>0</v>
      </c>
      <c r="HKB97" s="370">
        <f xml:space="preserve"> InpC!HKB$20</f>
        <v>0</v>
      </c>
      <c r="HKC97" s="370">
        <f xml:space="preserve"> InpC!HKC$20</f>
        <v>0</v>
      </c>
      <c r="HKD97" s="370">
        <f xml:space="preserve"> InpC!HKD$20</f>
        <v>0</v>
      </c>
      <c r="HKE97" s="370">
        <f xml:space="preserve"> InpC!HKE$20</f>
        <v>0</v>
      </c>
      <c r="HKF97" s="370">
        <f xml:space="preserve"> InpC!HKF$20</f>
        <v>0</v>
      </c>
      <c r="HKG97" s="370">
        <f xml:space="preserve"> InpC!HKG$20</f>
        <v>0</v>
      </c>
      <c r="HKH97" s="370">
        <f xml:space="preserve"> InpC!HKH$20</f>
        <v>0</v>
      </c>
      <c r="HKI97" s="370">
        <f xml:space="preserve"> InpC!HKI$20</f>
        <v>0</v>
      </c>
      <c r="HKJ97" s="370">
        <f xml:space="preserve"> InpC!HKJ$20</f>
        <v>0</v>
      </c>
      <c r="HKK97" s="370">
        <f xml:space="preserve"> InpC!HKK$20</f>
        <v>0</v>
      </c>
      <c r="HKL97" s="370">
        <f xml:space="preserve"> InpC!HKL$20</f>
        <v>0</v>
      </c>
      <c r="HKM97" s="370">
        <f xml:space="preserve"> InpC!HKM$20</f>
        <v>0</v>
      </c>
      <c r="HKN97" s="370">
        <f xml:space="preserve"> InpC!HKN$20</f>
        <v>0</v>
      </c>
      <c r="HKO97" s="370">
        <f xml:space="preserve"> InpC!HKO$20</f>
        <v>0</v>
      </c>
      <c r="HKP97" s="370">
        <f xml:space="preserve"> InpC!HKP$20</f>
        <v>0</v>
      </c>
      <c r="HKQ97" s="370">
        <f xml:space="preserve"> InpC!HKQ$20</f>
        <v>0</v>
      </c>
      <c r="HKR97" s="370">
        <f xml:space="preserve"> InpC!HKR$20</f>
        <v>0</v>
      </c>
      <c r="HKS97" s="370">
        <f xml:space="preserve"> InpC!HKS$20</f>
        <v>0</v>
      </c>
      <c r="HKT97" s="370">
        <f xml:space="preserve"> InpC!HKT$20</f>
        <v>0</v>
      </c>
      <c r="HKU97" s="370">
        <f xml:space="preserve"> InpC!HKU$20</f>
        <v>0</v>
      </c>
      <c r="HKV97" s="370">
        <f xml:space="preserve"> InpC!HKV$20</f>
        <v>0</v>
      </c>
      <c r="HKW97" s="370">
        <f xml:space="preserve"> InpC!HKW$20</f>
        <v>0</v>
      </c>
      <c r="HKX97" s="370">
        <f xml:space="preserve"> InpC!HKX$20</f>
        <v>0</v>
      </c>
      <c r="HKY97" s="370">
        <f xml:space="preserve"> InpC!HKY$20</f>
        <v>0</v>
      </c>
      <c r="HKZ97" s="370">
        <f xml:space="preserve"> InpC!HKZ$20</f>
        <v>0</v>
      </c>
      <c r="HLA97" s="370">
        <f xml:space="preserve"> InpC!HLA$20</f>
        <v>0</v>
      </c>
      <c r="HLB97" s="370">
        <f xml:space="preserve"> InpC!HLB$20</f>
        <v>0</v>
      </c>
      <c r="HLC97" s="370">
        <f xml:space="preserve"> InpC!HLC$20</f>
        <v>0</v>
      </c>
      <c r="HLD97" s="370">
        <f xml:space="preserve"> InpC!HLD$20</f>
        <v>0</v>
      </c>
      <c r="HLE97" s="370">
        <f xml:space="preserve"> InpC!HLE$20</f>
        <v>0</v>
      </c>
      <c r="HLF97" s="370">
        <f xml:space="preserve"> InpC!HLF$20</f>
        <v>0</v>
      </c>
      <c r="HLG97" s="370">
        <f xml:space="preserve"> InpC!HLG$20</f>
        <v>0</v>
      </c>
      <c r="HLH97" s="370">
        <f xml:space="preserve"> InpC!HLH$20</f>
        <v>0</v>
      </c>
      <c r="HLI97" s="370">
        <f xml:space="preserve"> InpC!HLI$20</f>
        <v>0</v>
      </c>
      <c r="HLJ97" s="370">
        <f xml:space="preserve"> InpC!HLJ$20</f>
        <v>0</v>
      </c>
      <c r="HLK97" s="370">
        <f xml:space="preserve"> InpC!HLK$20</f>
        <v>0</v>
      </c>
      <c r="HLL97" s="370">
        <f xml:space="preserve"> InpC!HLL$20</f>
        <v>0</v>
      </c>
      <c r="HLM97" s="370">
        <f xml:space="preserve"> InpC!HLM$20</f>
        <v>0</v>
      </c>
      <c r="HLN97" s="370">
        <f xml:space="preserve"> InpC!HLN$20</f>
        <v>0</v>
      </c>
      <c r="HLO97" s="370">
        <f xml:space="preserve"> InpC!HLO$20</f>
        <v>0</v>
      </c>
      <c r="HLP97" s="370">
        <f xml:space="preserve"> InpC!HLP$20</f>
        <v>0</v>
      </c>
      <c r="HLQ97" s="370">
        <f xml:space="preserve"> InpC!HLQ$20</f>
        <v>0</v>
      </c>
      <c r="HLR97" s="370">
        <f xml:space="preserve"> InpC!HLR$20</f>
        <v>0</v>
      </c>
      <c r="HLS97" s="370">
        <f xml:space="preserve"> InpC!HLS$20</f>
        <v>0</v>
      </c>
      <c r="HLT97" s="370">
        <f xml:space="preserve"> InpC!HLT$20</f>
        <v>0</v>
      </c>
      <c r="HLU97" s="370">
        <f xml:space="preserve"> InpC!HLU$20</f>
        <v>0</v>
      </c>
      <c r="HLV97" s="370">
        <f xml:space="preserve"> InpC!HLV$20</f>
        <v>0</v>
      </c>
      <c r="HLW97" s="370">
        <f xml:space="preserve"> InpC!HLW$20</f>
        <v>0</v>
      </c>
      <c r="HLX97" s="370">
        <f xml:space="preserve"> InpC!HLX$20</f>
        <v>0</v>
      </c>
      <c r="HLY97" s="370">
        <f xml:space="preserve"> InpC!HLY$20</f>
        <v>0</v>
      </c>
      <c r="HLZ97" s="370">
        <f xml:space="preserve"> InpC!HLZ$20</f>
        <v>0</v>
      </c>
      <c r="HMA97" s="370">
        <f xml:space="preserve"> InpC!HMA$20</f>
        <v>0</v>
      </c>
      <c r="HMB97" s="370">
        <f xml:space="preserve"> InpC!HMB$20</f>
        <v>0</v>
      </c>
      <c r="HMC97" s="370">
        <f xml:space="preserve"> InpC!HMC$20</f>
        <v>0</v>
      </c>
      <c r="HMD97" s="370">
        <f xml:space="preserve"> InpC!HMD$20</f>
        <v>0</v>
      </c>
      <c r="HME97" s="370">
        <f xml:space="preserve"> InpC!HME$20</f>
        <v>0</v>
      </c>
      <c r="HMF97" s="370">
        <f xml:space="preserve"> InpC!HMF$20</f>
        <v>0</v>
      </c>
      <c r="HMG97" s="370">
        <f xml:space="preserve"> InpC!HMG$20</f>
        <v>0</v>
      </c>
      <c r="HMH97" s="370">
        <f xml:space="preserve"> InpC!HMH$20</f>
        <v>0</v>
      </c>
      <c r="HMI97" s="370">
        <f xml:space="preserve"> InpC!HMI$20</f>
        <v>0</v>
      </c>
      <c r="HMJ97" s="370">
        <f xml:space="preserve"> InpC!HMJ$20</f>
        <v>0</v>
      </c>
      <c r="HMK97" s="370">
        <f xml:space="preserve"> InpC!HMK$20</f>
        <v>0</v>
      </c>
      <c r="HML97" s="370">
        <f xml:space="preserve"> InpC!HML$20</f>
        <v>0</v>
      </c>
      <c r="HMM97" s="370">
        <f xml:space="preserve"> InpC!HMM$20</f>
        <v>0</v>
      </c>
      <c r="HMN97" s="370">
        <f xml:space="preserve"> InpC!HMN$20</f>
        <v>0</v>
      </c>
      <c r="HMO97" s="370">
        <f xml:space="preserve"> InpC!HMO$20</f>
        <v>0</v>
      </c>
      <c r="HMP97" s="370">
        <f xml:space="preserve"> InpC!HMP$20</f>
        <v>0</v>
      </c>
      <c r="HMQ97" s="370">
        <f xml:space="preserve"> InpC!HMQ$20</f>
        <v>0</v>
      </c>
      <c r="HMR97" s="370">
        <f xml:space="preserve"> InpC!HMR$20</f>
        <v>0</v>
      </c>
      <c r="HMS97" s="370">
        <f xml:space="preserve"> InpC!HMS$20</f>
        <v>0</v>
      </c>
      <c r="HMT97" s="370">
        <f xml:space="preserve"> InpC!HMT$20</f>
        <v>0</v>
      </c>
      <c r="HMU97" s="370">
        <f xml:space="preserve"> InpC!HMU$20</f>
        <v>0</v>
      </c>
      <c r="HMV97" s="370">
        <f xml:space="preserve"> InpC!HMV$20</f>
        <v>0</v>
      </c>
      <c r="HMW97" s="370">
        <f xml:space="preserve"> InpC!HMW$20</f>
        <v>0</v>
      </c>
      <c r="HMX97" s="370">
        <f xml:space="preserve"> InpC!HMX$20</f>
        <v>0</v>
      </c>
      <c r="HMY97" s="370">
        <f xml:space="preserve"> InpC!HMY$20</f>
        <v>0</v>
      </c>
      <c r="HMZ97" s="370">
        <f xml:space="preserve"> InpC!HMZ$20</f>
        <v>0</v>
      </c>
      <c r="HNA97" s="370">
        <f xml:space="preserve"> InpC!HNA$20</f>
        <v>0</v>
      </c>
      <c r="HNB97" s="370">
        <f xml:space="preserve"> InpC!HNB$20</f>
        <v>0</v>
      </c>
      <c r="HNC97" s="370">
        <f xml:space="preserve"> InpC!HNC$20</f>
        <v>0</v>
      </c>
      <c r="HND97" s="370">
        <f xml:space="preserve"> InpC!HND$20</f>
        <v>0</v>
      </c>
      <c r="HNE97" s="370">
        <f xml:space="preserve"> InpC!HNE$20</f>
        <v>0</v>
      </c>
      <c r="HNF97" s="370">
        <f xml:space="preserve"> InpC!HNF$20</f>
        <v>0</v>
      </c>
      <c r="HNG97" s="370">
        <f xml:space="preserve"> InpC!HNG$20</f>
        <v>0</v>
      </c>
      <c r="HNH97" s="370">
        <f xml:space="preserve"> InpC!HNH$20</f>
        <v>0</v>
      </c>
      <c r="HNI97" s="370">
        <f xml:space="preserve"> InpC!HNI$20</f>
        <v>0</v>
      </c>
      <c r="HNJ97" s="370">
        <f xml:space="preserve"> InpC!HNJ$20</f>
        <v>0</v>
      </c>
      <c r="HNK97" s="370">
        <f xml:space="preserve"> InpC!HNK$20</f>
        <v>0</v>
      </c>
      <c r="HNL97" s="370">
        <f xml:space="preserve"> InpC!HNL$20</f>
        <v>0</v>
      </c>
      <c r="HNM97" s="370">
        <f xml:space="preserve"> InpC!HNM$20</f>
        <v>0</v>
      </c>
      <c r="HNN97" s="370">
        <f xml:space="preserve"> InpC!HNN$20</f>
        <v>0</v>
      </c>
      <c r="HNO97" s="370">
        <f xml:space="preserve"> InpC!HNO$20</f>
        <v>0</v>
      </c>
      <c r="HNP97" s="370">
        <f xml:space="preserve"> InpC!HNP$20</f>
        <v>0</v>
      </c>
      <c r="HNQ97" s="370">
        <f xml:space="preserve"> InpC!HNQ$20</f>
        <v>0</v>
      </c>
      <c r="HNR97" s="370">
        <f xml:space="preserve"> InpC!HNR$20</f>
        <v>0</v>
      </c>
      <c r="HNS97" s="370">
        <f xml:space="preserve"> InpC!HNS$20</f>
        <v>0</v>
      </c>
      <c r="HNT97" s="370">
        <f xml:space="preserve"> InpC!HNT$20</f>
        <v>0</v>
      </c>
      <c r="HNU97" s="370">
        <f xml:space="preserve"> InpC!HNU$20</f>
        <v>0</v>
      </c>
      <c r="HNV97" s="370">
        <f xml:space="preserve"> InpC!HNV$20</f>
        <v>0</v>
      </c>
      <c r="HNW97" s="370">
        <f xml:space="preserve"> InpC!HNW$20</f>
        <v>0</v>
      </c>
      <c r="HNX97" s="370">
        <f xml:space="preserve"> InpC!HNX$20</f>
        <v>0</v>
      </c>
      <c r="HNY97" s="370">
        <f xml:space="preserve"> InpC!HNY$20</f>
        <v>0</v>
      </c>
      <c r="HNZ97" s="370">
        <f xml:space="preserve"> InpC!HNZ$20</f>
        <v>0</v>
      </c>
      <c r="HOA97" s="370">
        <f xml:space="preserve"> InpC!HOA$20</f>
        <v>0</v>
      </c>
      <c r="HOB97" s="370">
        <f xml:space="preserve"> InpC!HOB$20</f>
        <v>0</v>
      </c>
      <c r="HOC97" s="370">
        <f xml:space="preserve"> InpC!HOC$20</f>
        <v>0</v>
      </c>
      <c r="HOD97" s="370">
        <f xml:space="preserve"> InpC!HOD$20</f>
        <v>0</v>
      </c>
      <c r="HOE97" s="370">
        <f xml:space="preserve"> InpC!HOE$20</f>
        <v>0</v>
      </c>
      <c r="HOF97" s="370">
        <f xml:space="preserve"> InpC!HOF$20</f>
        <v>0</v>
      </c>
      <c r="HOG97" s="370">
        <f xml:space="preserve"> InpC!HOG$20</f>
        <v>0</v>
      </c>
      <c r="HOH97" s="370">
        <f xml:space="preserve"> InpC!HOH$20</f>
        <v>0</v>
      </c>
      <c r="HOI97" s="370">
        <f xml:space="preserve"> InpC!HOI$20</f>
        <v>0</v>
      </c>
      <c r="HOJ97" s="370">
        <f xml:space="preserve"> InpC!HOJ$20</f>
        <v>0</v>
      </c>
      <c r="HOK97" s="370">
        <f xml:space="preserve"> InpC!HOK$20</f>
        <v>0</v>
      </c>
      <c r="HOL97" s="370">
        <f xml:space="preserve"> InpC!HOL$20</f>
        <v>0</v>
      </c>
      <c r="HOM97" s="370">
        <f xml:space="preserve"> InpC!HOM$20</f>
        <v>0</v>
      </c>
      <c r="HON97" s="370">
        <f xml:space="preserve"> InpC!HON$20</f>
        <v>0</v>
      </c>
      <c r="HOO97" s="370">
        <f xml:space="preserve"> InpC!HOO$20</f>
        <v>0</v>
      </c>
      <c r="HOP97" s="370">
        <f xml:space="preserve"> InpC!HOP$20</f>
        <v>0</v>
      </c>
      <c r="HOQ97" s="370">
        <f xml:space="preserve"> InpC!HOQ$20</f>
        <v>0</v>
      </c>
      <c r="HOR97" s="370">
        <f xml:space="preserve"> InpC!HOR$20</f>
        <v>0</v>
      </c>
      <c r="HOS97" s="370">
        <f xml:space="preserve"> InpC!HOS$20</f>
        <v>0</v>
      </c>
      <c r="HOT97" s="370">
        <f xml:space="preserve"> InpC!HOT$20</f>
        <v>0</v>
      </c>
      <c r="HOU97" s="370">
        <f xml:space="preserve"> InpC!HOU$20</f>
        <v>0</v>
      </c>
      <c r="HOV97" s="370">
        <f xml:space="preserve"> InpC!HOV$20</f>
        <v>0</v>
      </c>
      <c r="HOW97" s="370">
        <f xml:space="preserve"> InpC!HOW$20</f>
        <v>0</v>
      </c>
      <c r="HOX97" s="370">
        <f xml:space="preserve"> InpC!HOX$20</f>
        <v>0</v>
      </c>
      <c r="HOY97" s="370">
        <f xml:space="preserve"> InpC!HOY$20</f>
        <v>0</v>
      </c>
      <c r="HOZ97" s="370">
        <f xml:space="preserve"> InpC!HOZ$20</f>
        <v>0</v>
      </c>
      <c r="HPA97" s="370">
        <f xml:space="preserve"> InpC!HPA$20</f>
        <v>0</v>
      </c>
      <c r="HPB97" s="370">
        <f xml:space="preserve"> InpC!HPB$20</f>
        <v>0</v>
      </c>
      <c r="HPC97" s="370">
        <f xml:space="preserve"> InpC!HPC$20</f>
        <v>0</v>
      </c>
      <c r="HPD97" s="370">
        <f xml:space="preserve"> InpC!HPD$20</f>
        <v>0</v>
      </c>
      <c r="HPE97" s="370">
        <f xml:space="preserve"> InpC!HPE$20</f>
        <v>0</v>
      </c>
      <c r="HPF97" s="370">
        <f xml:space="preserve"> InpC!HPF$20</f>
        <v>0</v>
      </c>
      <c r="HPG97" s="370">
        <f xml:space="preserve"> InpC!HPG$20</f>
        <v>0</v>
      </c>
      <c r="HPH97" s="370">
        <f xml:space="preserve"> InpC!HPH$20</f>
        <v>0</v>
      </c>
      <c r="HPI97" s="370">
        <f xml:space="preserve"> InpC!HPI$20</f>
        <v>0</v>
      </c>
      <c r="HPJ97" s="370">
        <f xml:space="preserve"> InpC!HPJ$20</f>
        <v>0</v>
      </c>
      <c r="HPK97" s="370">
        <f xml:space="preserve"> InpC!HPK$20</f>
        <v>0</v>
      </c>
      <c r="HPL97" s="370">
        <f xml:space="preserve"> InpC!HPL$20</f>
        <v>0</v>
      </c>
      <c r="HPM97" s="370">
        <f xml:space="preserve"> InpC!HPM$20</f>
        <v>0</v>
      </c>
      <c r="HPN97" s="370">
        <f xml:space="preserve"> InpC!HPN$20</f>
        <v>0</v>
      </c>
      <c r="HPO97" s="370">
        <f xml:space="preserve"> InpC!HPO$20</f>
        <v>0</v>
      </c>
      <c r="HPP97" s="370">
        <f xml:space="preserve"> InpC!HPP$20</f>
        <v>0</v>
      </c>
      <c r="HPQ97" s="370">
        <f xml:space="preserve"> InpC!HPQ$20</f>
        <v>0</v>
      </c>
      <c r="HPR97" s="370">
        <f xml:space="preserve"> InpC!HPR$20</f>
        <v>0</v>
      </c>
      <c r="HPS97" s="370">
        <f xml:space="preserve"> InpC!HPS$20</f>
        <v>0</v>
      </c>
      <c r="HPT97" s="370">
        <f xml:space="preserve"> InpC!HPT$20</f>
        <v>0</v>
      </c>
      <c r="HPU97" s="370">
        <f xml:space="preserve"> InpC!HPU$20</f>
        <v>0</v>
      </c>
      <c r="HPV97" s="370">
        <f xml:space="preserve"> InpC!HPV$20</f>
        <v>0</v>
      </c>
      <c r="HPW97" s="370">
        <f xml:space="preserve"> InpC!HPW$20</f>
        <v>0</v>
      </c>
      <c r="HPX97" s="370">
        <f xml:space="preserve"> InpC!HPX$20</f>
        <v>0</v>
      </c>
      <c r="HPY97" s="370">
        <f xml:space="preserve"> InpC!HPY$20</f>
        <v>0</v>
      </c>
      <c r="HPZ97" s="370">
        <f xml:space="preserve"> InpC!HPZ$20</f>
        <v>0</v>
      </c>
      <c r="HQA97" s="370">
        <f xml:space="preserve"> InpC!HQA$20</f>
        <v>0</v>
      </c>
      <c r="HQB97" s="370">
        <f xml:space="preserve"> InpC!HQB$20</f>
        <v>0</v>
      </c>
      <c r="HQC97" s="370">
        <f xml:space="preserve"> InpC!HQC$20</f>
        <v>0</v>
      </c>
      <c r="HQD97" s="370">
        <f xml:space="preserve"> InpC!HQD$20</f>
        <v>0</v>
      </c>
      <c r="HQE97" s="370">
        <f xml:space="preserve"> InpC!HQE$20</f>
        <v>0</v>
      </c>
      <c r="HQF97" s="370">
        <f xml:space="preserve"> InpC!HQF$20</f>
        <v>0</v>
      </c>
      <c r="HQG97" s="370">
        <f xml:space="preserve"> InpC!HQG$20</f>
        <v>0</v>
      </c>
      <c r="HQH97" s="370">
        <f xml:space="preserve"> InpC!HQH$20</f>
        <v>0</v>
      </c>
      <c r="HQI97" s="370">
        <f xml:space="preserve"> InpC!HQI$20</f>
        <v>0</v>
      </c>
      <c r="HQJ97" s="370">
        <f xml:space="preserve"> InpC!HQJ$20</f>
        <v>0</v>
      </c>
      <c r="HQK97" s="370">
        <f xml:space="preserve"> InpC!HQK$20</f>
        <v>0</v>
      </c>
      <c r="HQL97" s="370">
        <f xml:space="preserve"> InpC!HQL$20</f>
        <v>0</v>
      </c>
      <c r="HQM97" s="370">
        <f xml:space="preserve"> InpC!HQM$20</f>
        <v>0</v>
      </c>
      <c r="HQN97" s="370">
        <f xml:space="preserve"> InpC!HQN$20</f>
        <v>0</v>
      </c>
      <c r="HQO97" s="370">
        <f xml:space="preserve"> InpC!HQO$20</f>
        <v>0</v>
      </c>
      <c r="HQP97" s="370">
        <f xml:space="preserve"> InpC!HQP$20</f>
        <v>0</v>
      </c>
      <c r="HQQ97" s="370">
        <f xml:space="preserve"> InpC!HQQ$20</f>
        <v>0</v>
      </c>
      <c r="HQR97" s="370">
        <f xml:space="preserve"> InpC!HQR$20</f>
        <v>0</v>
      </c>
      <c r="HQS97" s="370">
        <f xml:space="preserve"> InpC!HQS$20</f>
        <v>0</v>
      </c>
      <c r="HQT97" s="370">
        <f xml:space="preserve"> InpC!HQT$20</f>
        <v>0</v>
      </c>
      <c r="HQU97" s="370">
        <f xml:space="preserve"> InpC!HQU$20</f>
        <v>0</v>
      </c>
      <c r="HQV97" s="370">
        <f xml:space="preserve"> InpC!HQV$20</f>
        <v>0</v>
      </c>
      <c r="HQW97" s="370">
        <f xml:space="preserve"> InpC!HQW$20</f>
        <v>0</v>
      </c>
      <c r="HQX97" s="370">
        <f xml:space="preserve"> InpC!HQX$20</f>
        <v>0</v>
      </c>
      <c r="HQY97" s="370">
        <f xml:space="preserve"> InpC!HQY$20</f>
        <v>0</v>
      </c>
      <c r="HQZ97" s="370">
        <f xml:space="preserve"> InpC!HQZ$20</f>
        <v>0</v>
      </c>
      <c r="HRA97" s="370">
        <f xml:space="preserve"> InpC!HRA$20</f>
        <v>0</v>
      </c>
      <c r="HRB97" s="370">
        <f xml:space="preserve"> InpC!HRB$20</f>
        <v>0</v>
      </c>
      <c r="HRC97" s="370">
        <f xml:space="preserve"> InpC!HRC$20</f>
        <v>0</v>
      </c>
      <c r="HRD97" s="370">
        <f xml:space="preserve"> InpC!HRD$20</f>
        <v>0</v>
      </c>
      <c r="HRE97" s="370">
        <f xml:space="preserve"> InpC!HRE$20</f>
        <v>0</v>
      </c>
      <c r="HRF97" s="370">
        <f xml:space="preserve"> InpC!HRF$20</f>
        <v>0</v>
      </c>
      <c r="HRG97" s="370">
        <f xml:space="preserve"> InpC!HRG$20</f>
        <v>0</v>
      </c>
      <c r="HRH97" s="370">
        <f xml:space="preserve"> InpC!HRH$20</f>
        <v>0</v>
      </c>
      <c r="HRI97" s="370">
        <f xml:space="preserve"> InpC!HRI$20</f>
        <v>0</v>
      </c>
      <c r="HRJ97" s="370">
        <f xml:space="preserve"> InpC!HRJ$20</f>
        <v>0</v>
      </c>
      <c r="HRK97" s="370">
        <f xml:space="preserve"> InpC!HRK$20</f>
        <v>0</v>
      </c>
      <c r="HRL97" s="370">
        <f xml:space="preserve"> InpC!HRL$20</f>
        <v>0</v>
      </c>
      <c r="HRM97" s="370">
        <f xml:space="preserve"> InpC!HRM$20</f>
        <v>0</v>
      </c>
      <c r="HRN97" s="370">
        <f xml:space="preserve"> InpC!HRN$20</f>
        <v>0</v>
      </c>
      <c r="HRO97" s="370">
        <f xml:space="preserve"> InpC!HRO$20</f>
        <v>0</v>
      </c>
      <c r="HRP97" s="370">
        <f xml:space="preserve"> InpC!HRP$20</f>
        <v>0</v>
      </c>
      <c r="HRQ97" s="370">
        <f xml:space="preserve"> InpC!HRQ$20</f>
        <v>0</v>
      </c>
      <c r="HRR97" s="370">
        <f xml:space="preserve"> InpC!HRR$20</f>
        <v>0</v>
      </c>
      <c r="HRS97" s="370">
        <f xml:space="preserve"> InpC!HRS$20</f>
        <v>0</v>
      </c>
      <c r="HRT97" s="370">
        <f xml:space="preserve"> InpC!HRT$20</f>
        <v>0</v>
      </c>
      <c r="HRU97" s="370">
        <f xml:space="preserve"> InpC!HRU$20</f>
        <v>0</v>
      </c>
      <c r="HRV97" s="370">
        <f xml:space="preserve"> InpC!HRV$20</f>
        <v>0</v>
      </c>
      <c r="HRW97" s="370">
        <f xml:space="preserve"> InpC!HRW$20</f>
        <v>0</v>
      </c>
      <c r="HRX97" s="370">
        <f xml:space="preserve"> InpC!HRX$20</f>
        <v>0</v>
      </c>
      <c r="HRY97" s="370">
        <f xml:space="preserve"> InpC!HRY$20</f>
        <v>0</v>
      </c>
      <c r="HRZ97" s="370">
        <f xml:space="preserve"> InpC!HRZ$20</f>
        <v>0</v>
      </c>
      <c r="HSA97" s="370">
        <f xml:space="preserve"> InpC!HSA$20</f>
        <v>0</v>
      </c>
      <c r="HSB97" s="370">
        <f xml:space="preserve"> InpC!HSB$20</f>
        <v>0</v>
      </c>
      <c r="HSC97" s="370">
        <f xml:space="preserve"> InpC!HSC$20</f>
        <v>0</v>
      </c>
      <c r="HSD97" s="370">
        <f xml:space="preserve"> InpC!HSD$20</f>
        <v>0</v>
      </c>
      <c r="HSE97" s="370">
        <f xml:space="preserve"> InpC!HSE$20</f>
        <v>0</v>
      </c>
      <c r="HSF97" s="370">
        <f xml:space="preserve"> InpC!HSF$20</f>
        <v>0</v>
      </c>
      <c r="HSG97" s="370">
        <f xml:space="preserve"> InpC!HSG$20</f>
        <v>0</v>
      </c>
      <c r="HSH97" s="370">
        <f xml:space="preserve"> InpC!HSH$20</f>
        <v>0</v>
      </c>
      <c r="HSI97" s="370">
        <f xml:space="preserve"> InpC!HSI$20</f>
        <v>0</v>
      </c>
      <c r="HSJ97" s="370">
        <f xml:space="preserve"> InpC!HSJ$20</f>
        <v>0</v>
      </c>
      <c r="HSK97" s="370">
        <f xml:space="preserve"> InpC!HSK$20</f>
        <v>0</v>
      </c>
      <c r="HSL97" s="370">
        <f xml:space="preserve"> InpC!HSL$20</f>
        <v>0</v>
      </c>
      <c r="HSM97" s="370">
        <f xml:space="preserve"> InpC!HSM$20</f>
        <v>0</v>
      </c>
      <c r="HSN97" s="370">
        <f xml:space="preserve"> InpC!HSN$20</f>
        <v>0</v>
      </c>
      <c r="HSO97" s="370">
        <f xml:space="preserve"> InpC!HSO$20</f>
        <v>0</v>
      </c>
      <c r="HSP97" s="370">
        <f xml:space="preserve"> InpC!HSP$20</f>
        <v>0</v>
      </c>
      <c r="HSQ97" s="370">
        <f xml:space="preserve"> InpC!HSQ$20</f>
        <v>0</v>
      </c>
      <c r="HSR97" s="370">
        <f xml:space="preserve"> InpC!HSR$20</f>
        <v>0</v>
      </c>
      <c r="HSS97" s="370">
        <f xml:space="preserve"> InpC!HSS$20</f>
        <v>0</v>
      </c>
      <c r="HST97" s="370">
        <f xml:space="preserve"> InpC!HST$20</f>
        <v>0</v>
      </c>
      <c r="HSU97" s="370">
        <f xml:space="preserve"> InpC!HSU$20</f>
        <v>0</v>
      </c>
      <c r="HSV97" s="370">
        <f xml:space="preserve"> InpC!HSV$20</f>
        <v>0</v>
      </c>
      <c r="HSW97" s="370">
        <f xml:space="preserve"> InpC!HSW$20</f>
        <v>0</v>
      </c>
      <c r="HSX97" s="370">
        <f xml:space="preserve"> InpC!HSX$20</f>
        <v>0</v>
      </c>
      <c r="HSY97" s="370">
        <f xml:space="preserve"> InpC!HSY$20</f>
        <v>0</v>
      </c>
      <c r="HSZ97" s="370">
        <f xml:space="preserve"> InpC!HSZ$20</f>
        <v>0</v>
      </c>
      <c r="HTA97" s="370">
        <f xml:space="preserve"> InpC!HTA$20</f>
        <v>0</v>
      </c>
      <c r="HTB97" s="370">
        <f xml:space="preserve"> InpC!HTB$20</f>
        <v>0</v>
      </c>
      <c r="HTC97" s="370">
        <f xml:space="preserve"> InpC!HTC$20</f>
        <v>0</v>
      </c>
      <c r="HTD97" s="370">
        <f xml:space="preserve"> InpC!HTD$20</f>
        <v>0</v>
      </c>
      <c r="HTE97" s="370">
        <f xml:space="preserve"> InpC!HTE$20</f>
        <v>0</v>
      </c>
      <c r="HTF97" s="370">
        <f xml:space="preserve"> InpC!HTF$20</f>
        <v>0</v>
      </c>
      <c r="HTG97" s="370">
        <f xml:space="preserve"> InpC!HTG$20</f>
        <v>0</v>
      </c>
      <c r="HTH97" s="370">
        <f xml:space="preserve"> InpC!HTH$20</f>
        <v>0</v>
      </c>
      <c r="HTI97" s="370">
        <f xml:space="preserve"> InpC!HTI$20</f>
        <v>0</v>
      </c>
      <c r="HTJ97" s="370">
        <f xml:space="preserve"> InpC!HTJ$20</f>
        <v>0</v>
      </c>
      <c r="HTK97" s="370">
        <f xml:space="preserve"> InpC!HTK$20</f>
        <v>0</v>
      </c>
      <c r="HTL97" s="370">
        <f xml:space="preserve"> InpC!HTL$20</f>
        <v>0</v>
      </c>
      <c r="HTM97" s="370">
        <f xml:space="preserve"> InpC!HTM$20</f>
        <v>0</v>
      </c>
      <c r="HTN97" s="370">
        <f xml:space="preserve"> InpC!HTN$20</f>
        <v>0</v>
      </c>
      <c r="HTO97" s="370">
        <f xml:space="preserve"> InpC!HTO$20</f>
        <v>0</v>
      </c>
      <c r="HTP97" s="370">
        <f xml:space="preserve"> InpC!HTP$20</f>
        <v>0</v>
      </c>
      <c r="HTQ97" s="370">
        <f xml:space="preserve"> InpC!HTQ$20</f>
        <v>0</v>
      </c>
      <c r="HTR97" s="370">
        <f xml:space="preserve"> InpC!HTR$20</f>
        <v>0</v>
      </c>
      <c r="HTS97" s="370">
        <f xml:space="preserve"> InpC!HTS$20</f>
        <v>0</v>
      </c>
      <c r="HTT97" s="370">
        <f xml:space="preserve"> InpC!HTT$20</f>
        <v>0</v>
      </c>
      <c r="HTU97" s="370">
        <f xml:space="preserve"> InpC!HTU$20</f>
        <v>0</v>
      </c>
      <c r="HTV97" s="370">
        <f xml:space="preserve"> InpC!HTV$20</f>
        <v>0</v>
      </c>
      <c r="HTW97" s="370">
        <f xml:space="preserve"> InpC!HTW$20</f>
        <v>0</v>
      </c>
      <c r="HTX97" s="370">
        <f xml:space="preserve"> InpC!HTX$20</f>
        <v>0</v>
      </c>
      <c r="HTY97" s="370">
        <f xml:space="preserve"> InpC!HTY$20</f>
        <v>0</v>
      </c>
      <c r="HTZ97" s="370">
        <f xml:space="preserve"> InpC!HTZ$20</f>
        <v>0</v>
      </c>
      <c r="HUA97" s="370">
        <f xml:space="preserve"> InpC!HUA$20</f>
        <v>0</v>
      </c>
      <c r="HUB97" s="370">
        <f xml:space="preserve"> InpC!HUB$20</f>
        <v>0</v>
      </c>
      <c r="HUC97" s="370">
        <f xml:space="preserve"> InpC!HUC$20</f>
        <v>0</v>
      </c>
      <c r="HUD97" s="370">
        <f xml:space="preserve"> InpC!HUD$20</f>
        <v>0</v>
      </c>
      <c r="HUE97" s="370">
        <f xml:space="preserve"> InpC!HUE$20</f>
        <v>0</v>
      </c>
      <c r="HUF97" s="370">
        <f xml:space="preserve"> InpC!HUF$20</f>
        <v>0</v>
      </c>
      <c r="HUG97" s="370">
        <f xml:space="preserve"> InpC!HUG$20</f>
        <v>0</v>
      </c>
      <c r="HUH97" s="370">
        <f xml:space="preserve"> InpC!HUH$20</f>
        <v>0</v>
      </c>
      <c r="HUI97" s="370">
        <f xml:space="preserve"> InpC!HUI$20</f>
        <v>0</v>
      </c>
      <c r="HUJ97" s="370">
        <f xml:space="preserve"> InpC!HUJ$20</f>
        <v>0</v>
      </c>
      <c r="HUK97" s="370">
        <f xml:space="preserve"> InpC!HUK$20</f>
        <v>0</v>
      </c>
      <c r="HUL97" s="370">
        <f xml:space="preserve"> InpC!HUL$20</f>
        <v>0</v>
      </c>
      <c r="HUM97" s="370">
        <f xml:space="preserve"> InpC!HUM$20</f>
        <v>0</v>
      </c>
      <c r="HUN97" s="370">
        <f xml:space="preserve"> InpC!HUN$20</f>
        <v>0</v>
      </c>
      <c r="HUO97" s="370">
        <f xml:space="preserve"> InpC!HUO$20</f>
        <v>0</v>
      </c>
      <c r="HUP97" s="370">
        <f xml:space="preserve"> InpC!HUP$20</f>
        <v>0</v>
      </c>
      <c r="HUQ97" s="370">
        <f xml:space="preserve"> InpC!HUQ$20</f>
        <v>0</v>
      </c>
      <c r="HUR97" s="370">
        <f xml:space="preserve"> InpC!HUR$20</f>
        <v>0</v>
      </c>
      <c r="HUS97" s="370">
        <f xml:space="preserve"> InpC!HUS$20</f>
        <v>0</v>
      </c>
      <c r="HUT97" s="370">
        <f xml:space="preserve"> InpC!HUT$20</f>
        <v>0</v>
      </c>
      <c r="HUU97" s="370">
        <f xml:space="preserve"> InpC!HUU$20</f>
        <v>0</v>
      </c>
      <c r="HUV97" s="370">
        <f xml:space="preserve"> InpC!HUV$20</f>
        <v>0</v>
      </c>
      <c r="HUW97" s="370">
        <f xml:space="preserve"> InpC!HUW$20</f>
        <v>0</v>
      </c>
      <c r="HUX97" s="370">
        <f xml:space="preserve"> InpC!HUX$20</f>
        <v>0</v>
      </c>
      <c r="HUY97" s="370">
        <f xml:space="preserve"> InpC!HUY$20</f>
        <v>0</v>
      </c>
      <c r="HUZ97" s="370">
        <f xml:space="preserve"> InpC!HUZ$20</f>
        <v>0</v>
      </c>
      <c r="HVA97" s="370">
        <f xml:space="preserve"> InpC!HVA$20</f>
        <v>0</v>
      </c>
      <c r="HVB97" s="370">
        <f xml:space="preserve"> InpC!HVB$20</f>
        <v>0</v>
      </c>
      <c r="HVC97" s="370">
        <f xml:space="preserve"> InpC!HVC$20</f>
        <v>0</v>
      </c>
      <c r="HVD97" s="370">
        <f xml:space="preserve"> InpC!HVD$20</f>
        <v>0</v>
      </c>
      <c r="HVE97" s="370">
        <f xml:space="preserve"> InpC!HVE$20</f>
        <v>0</v>
      </c>
      <c r="HVF97" s="370">
        <f xml:space="preserve"> InpC!HVF$20</f>
        <v>0</v>
      </c>
      <c r="HVG97" s="370">
        <f xml:space="preserve"> InpC!HVG$20</f>
        <v>0</v>
      </c>
      <c r="HVH97" s="370">
        <f xml:space="preserve"> InpC!HVH$20</f>
        <v>0</v>
      </c>
      <c r="HVI97" s="370">
        <f xml:space="preserve"> InpC!HVI$20</f>
        <v>0</v>
      </c>
      <c r="HVJ97" s="370">
        <f xml:space="preserve"> InpC!HVJ$20</f>
        <v>0</v>
      </c>
      <c r="HVK97" s="370">
        <f xml:space="preserve"> InpC!HVK$20</f>
        <v>0</v>
      </c>
      <c r="HVL97" s="370">
        <f xml:space="preserve"> InpC!HVL$20</f>
        <v>0</v>
      </c>
      <c r="HVM97" s="370">
        <f xml:space="preserve"> InpC!HVM$20</f>
        <v>0</v>
      </c>
      <c r="HVN97" s="370">
        <f xml:space="preserve"> InpC!HVN$20</f>
        <v>0</v>
      </c>
      <c r="HVO97" s="370">
        <f xml:space="preserve"> InpC!HVO$20</f>
        <v>0</v>
      </c>
      <c r="HVP97" s="370">
        <f xml:space="preserve"> InpC!HVP$20</f>
        <v>0</v>
      </c>
      <c r="HVQ97" s="370">
        <f xml:space="preserve"> InpC!HVQ$20</f>
        <v>0</v>
      </c>
      <c r="HVR97" s="370">
        <f xml:space="preserve"> InpC!HVR$20</f>
        <v>0</v>
      </c>
      <c r="HVS97" s="370">
        <f xml:space="preserve"> InpC!HVS$20</f>
        <v>0</v>
      </c>
      <c r="HVT97" s="370">
        <f xml:space="preserve"> InpC!HVT$20</f>
        <v>0</v>
      </c>
      <c r="HVU97" s="370">
        <f xml:space="preserve"> InpC!HVU$20</f>
        <v>0</v>
      </c>
      <c r="HVV97" s="370">
        <f xml:space="preserve"> InpC!HVV$20</f>
        <v>0</v>
      </c>
      <c r="HVW97" s="370">
        <f xml:space="preserve"> InpC!HVW$20</f>
        <v>0</v>
      </c>
      <c r="HVX97" s="370">
        <f xml:space="preserve"> InpC!HVX$20</f>
        <v>0</v>
      </c>
      <c r="HVY97" s="370">
        <f xml:space="preserve"> InpC!HVY$20</f>
        <v>0</v>
      </c>
      <c r="HVZ97" s="370">
        <f xml:space="preserve"> InpC!HVZ$20</f>
        <v>0</v>
      </c>
      <c r="HWA97" s="370">
        <f xml:space="preserve"> InpC!HWA$20</f>
        <v>0</v>
      </c>
      <c r="HWB97" s="370">
        <f xml:space="preserve"> InpC!HWB$20</f>
        <v>0</v>
      </c>
      <c r="HWC97" s="370">
        <f xml:space="preserve"> InpC!HWC$20</f>
        <v>0</v>
      </c>
      <c r="HWD97" s="370">
        <f xml:space="preserve"> InpC!HWD$20</f>
        <v>0</v>
      </c>
      <c r="HWE97" s="370">
        <f xml:space="preserve"> InpC!HWE$20</f>
        <v>0</v>
      </c>
      <c r="HWF97" s="370">
        <f xml:space="preserve"> InpC!HWF$20</f>
        <v>0</v>
      </c>
      <c r="HWG97" s="370">
        <f xml:space="preserve"> InpC!HWG$20</f>
        <v>0</v>
      </c>
      <c r="HWH97" s="370">
        <f xml:space="preserve"> InpC!HWH$20</f>
        <v>0</v>
      </c>
      <c r="HWI97" s="370">
        <f xml:space="preserve"> InpC!HWI$20</f>
        <v>0</v>
      </c>
      <c r="HWJ97" s="370">
        <f xml:space="preserve"> InpC!HWJ$20</f>
        <v>0</v>
      </c>
      <c r="HWK97" s="370">
        <f xml:space="preserve"> InpC!HWK$20</f>
        <v>0</v>
      </c>
      <c r="HWL97" s="370">
        <f xml:space="preserve"> InpC!HWL$20</f>
        <v>0</v>
      </c>
      <c r="HWM97" s="370">
        <f xml:space="preserve"> InpC!HWM$20</f>
        <v>0</v>
      </c>
      <c r="HWN97" s="370">
        <f xml:space="preserve"> InpC!HWN$20</f>
        <v>0</v>
      </c>
      <c r="HWO97" s="370">
        <f xml:space="preserve"> InpC!HWO$20</f>
        <v>0</v>
      </c>
      <c r="HWP97" s="370">
        <f xml:space="preserve"> InpC!HWP$20</f>
        <v>0</v>
      </c>
      <c r="HWQ97" s="370">
        <f xml:space="preserve"> InpC!HWQ$20</f>
        <v>0</v>
      </c>
      <c r="HWR97" s="370">
        <f xml:space="preserve"> InpC!HWR$20</f>
        <v>0</v>
      </c>
      <c r="HWS97" s="370">
        <f xml:space="preserve"> InpC!HWS$20</f>
        <v>0</v>
      </c>
      <c r="HWT97" s="370">
        <f xml:space="preserve"> InpC!HWT$20</f>
        <v>0</v>
      </c>
      <c r="HWU97" s="370">
        <f xml:space="preserve"> InpC!HWU$20</f>
        <v>0</v>
      </c>
      <c r="HWV97" s="370">
        <f xml:space="preserve"> InpC!HWV$20</f>
        <v>0</v>
      </c>
      <c r="HWW97" s="370">
        <f xml:space="preserve"> InpC!HWW$20</f>
        <v>0</v>
      </c>
      <c r="HWX97" s="370">
        <f xml:space="preserve"> InpC!HWX$20</f>
        <v>0</v>
      </c>
      <c r="HWY97" s="370">
        <f xml:space="preserve"> InpC!HWY$20</f>
        <v>0</v>
      </c>
      <c r="HWZ97" s="370">
        <f xml:space="preserve"> InpC!HWZ$20</f>
        <v>0</v>
      </c>
      <c r="HXA97" s="370">
        <f xml:space="preserve"> InpC!HXA$20</f>
        <v>0</v>
      </c>
      <c r="HXB97" s="370">
        <f xml:space="preserve"> InpC!HXB$20</f>
        <v>0</v>
      </c>
      <c r="HXC97" s="370">
        <f xml:space="preserve"> InpC!HXC$20</f>
        <v>0</v>
      </c>
      <c r="HXD97" s="370">
        <f xml:space="preserve"> InpC!HXD$20</f>
        <v>0</v>
      </c>
      <c r="HXE97" s="370">
        <f xml:space="preserve"> InpC!HXE$20</f>
        <v>0</v>
      </c>
      <c r="HXF97" s="370">
        <f xml:space="preserve"> InpC!HXF$20</f>
        <v>0</v>
      </c>
      <c r="HXG97" s="370">
        <f xml:space="preserve"> InpC!HXG$20</f>
        <v>0</v>
      </c>
      <c r="HXH97" s="370">
        <f xml:space="preserve"> InpC!HXH$20</f>
        <v>0</v>
      </c>
      <c r="HXI97" s="370">
        <f xml:space="preserve"> InpC!HXI$20</f>
        <v>0</v>
      </c>
      <c r="HXJ97" s="370">
        <f xml:space="preserve"> InpC!HXJ$20</f>
        <v>0</v>
      </c>
      <c r="HXK97" s="370">
        <f xml:space="preserve"> InpC!HXK$20</f>
        <v>0</v>
      </c>
      <c r="HXL97" s="370">
        <f xml:space="preserve"> InpC!HXL$20</f>
        <v>0</v>
      </c>
      <c r="HXM97" s="370">
        <f xml:space="preserve"> InpC!HXM$20</f>
        <v>0</v>
      </c>
      <c r="HXN97" s="370">
        <f xml:space="preserve"> InpC!HXN$20</f>
        <v>0</v>
      </c>
      <c r="HXO97" s="370">
        <f xml:space="preserve"> InpC!HXO$20</f>
        <v>0</v>
      </c>
      <c r="HXP97" s="370">
        <f xml:space="preserve"> InpC!HXP$20</f>
        <v>0</v>
      </c>
      <c r="HXQ97" s="370">
        <f xml:space="preserve"> InpC!HXQ$20</f>
        <v>0</v>
      </c>
      <c r="HXR97" s="370">
        <f xml:space="preserve"> InpC!HXR$20</f>
        <v>0</v>
      </c>
      <c r="HXS97" s="370">
        <f xml:space="preserve"> InpC!HXS$20</f>
        <v>0</v>
      </c>
      <c r="HXT97" s="370">
        <f xml:space="preserve"> InpC!HXT$20</f>
        <v>0</v>
      </c>
      <c r="HXU97" s="370">
        <f xml:space="preserve"> InpC!HXU$20</f>
        <v>0</v>
      </c>
      <c r="HXV97" s="370">
        <f xml:space="preserve"> InpC!HXV$20</f>
        <v>0</v>
      </c>
      <c r="HXW97" s="370">
        <f xml:space="preserve"> InpC!HXW$20</f>
        <v>0</v>
      </c>
      <c r="HXX97" s="370">
        <f xml:space="preserve"> InpC!HXX$20</f>
        <v>0</v>
      </c>
      <c r="HXY97" s="370">
        <f xml:space="preserve"> InpC!HXY$20</f>
        <v>0</v>
      </c>
      <c r="HXZ97" s="370">
        <f xml:space="preserve"> InpC!HXZ$20</f>
        <v>0</v>
      </c>
      <c r="HYA97" s="370">
        <f xml:space="preserve"> InpC!HYA$20</f>
        <v>0</v>
      </c>
      <c r="HYB97" s="370">
        <f xml:space="preserve"> InpC!HYB$20</f>
        <v>0</v>
      </c>
      <c r="HYC97" s="370">
        <f xml:space="preserve"> InpC!HYC$20</f>
        <v>0</v>
      </c>
      <c r="HYD97" s="370">
        <f xml:space="preserve"> InpC!HYD$20</f>
        <v>0</v>
      </c>
      <c r="HYE97" s="370">
        <f xml:space="preserve"> InpC!HYE$20</f>
        <v>0</v>
      </c>
      <c r="HYF97" s="370">
        <f xml:space="preserve"> InpC!HYF$20</f>
        <v>0</v>
      </c>
      <c r="HYG97" s="370">
        <f xml:space="preserve"> InpC!HYG$20</f>
        <v>0</v>
      </c>
      <c r="HYH97" s="370">
        <f xml:space="preserve"> InpC!HYH$20</f>
        <v>0</v>
      </c>
      <c r="HYI97" s="370">
        <f xml:space="preserve"> InpC!HYI$20</f>
        <v>0</v>
      </c>
      <c r="HYJ97" s="370">
        <f xml:space="preserve"> InpC!HYJ$20</f>
        <v>0</v>
      </c>
      <c r="HYK97" s="370">
        <f xml:space="preserve"> InpC!HYK$20</f>
        <v>0</v>
      </c>
      <c r="HYL97" s="370">
        <f xml:space="preserve"> InpC!HYL$20</f>
        <v>0</v>
      </c>
      <c r="HYM97" s="370">
        <f xml:space="preserve"> InpC!HYM$20</f>
        <v>0</v>
      </c>
      <c r="HYN97" s="370">
        <f xml:space="preserve"> InpC!HYN$20</f>
        <v>0</v>
      </c>
      <c r="HYO97" s="370">
        <f xml:space="preserve"> InpC!HYO$20</f>
        <v>0</v>
      </c>
      <c r="HYP97" s="370">
        <f xml:space="preserve"> InpC!HYP$20</f>
        <v>0</v>
      </c>
      <c r="HYQ97" s="370">
        <f xml:space="preserve"> InpC!HYQ$20</f>
        <v>0</v>
      </c>
      <c r="HYR97" s="370">
        <f xml:space="preserve"> InpC!HYR$20</f>
        <v>0</v>
      </c>
      <c r="HYS97" s="370">
        <f xml:space="preserve"> InpC!HYS$20</f>
        <v>0</v>
      </c>
      <c r="HYT97" s="370">
        <f xml:space="preserve"> InpC!HYT$20</f>
        <v>0</v>
      </c>
      <c r="HYU97" s="370">
        <f xml:space="preserve"> InpC!HYU$20</f>
        <v>0</v>
      </c>
      <c r="HYV97" s="370">
        <f xml:space="preserve"> InpC!HYV$20</f>
        <v>0</v>
      </c>
      <c r="HYW97" s="370">
        <f xml:space="preserve"> InpC!HYW$20</f>
        <v>0</v>
      </c>
      <c r="HYX97" s="370">
        <f xml:space="preserve"> InpC!HYX$20</f>
        <v>0</v>
      </c>
      <c r="HYY97" s="370">
        <f xml:space="preserve"> InpC!HYY$20</f>
        <v>0</v>
      </c>
      <c r="HYZ97" s="370">
        <f xml:space="preserve"> InpC!HYZ$20</f>
        <v>0</v>
      </c>
      <c r="HZA97" s="370">
        <f xml:space="preserve"> InpC!HZA$20</f>
        <v>0</v>
      </c>
      <c r="HZB97" s="370">
        <f xml:space="preserve"> InpC!HZB$20</f>
        <v>0</v>
      </c>
      <c r="HZC97" s="370">
        <f xml:space="preserve"> InpC!HZC$20</f>
        <v>0</v>
      </c>
      <c r="HZD97" s="370">
        <f xml:space="preserve"> InpC!HZD$20</f>
        <v>0</v>
      </c>
      <c r="HZE97" s="370">
        <f xml:space="preserve"> InpC!HZE$20</f>
        <v>0</v>
      </c>
      <c r="HZF97" s="370">
        <f xml:space="preserve"> InpC!HZF$20</f>
        <v>0</v>
      </c>
      <c r="HZG97" s="370">
        <f xml:space="preserve"> InpC!HZG$20</f>
        <v>0</v>
      </c>
      <c r="HZH97" s="370">
        <f xml:space="preserve"> InpC!HZH$20</f>
        <v>0</v>
      </c>
      <c r="HZI97" s="370">
        <f xml:space="preserve"> InpC!HZI$20</f>
        <v>0</v>
      </c>
      <c r="HZJ97" s="370">
        <f xml:space="preserve"> InpC!HZJ$20</f>
        <v>0</v>
      </c>
      <c r="HZK97" s="370">
        <f xml:space="preserve"> InpC!HZK$20</f>
        <v>0</v>
      </c>
      <c r="HZL97" s="370">
        <f xml:space="preserve"> InpC!HZL$20</f>
        <v>0</v>
      </c>
      <c r="HZM97" s="370">
        <f xml:space="preserve"> InpC!HZM$20</f>
        <v>0</v>
      </c>
      <c r="HZN97" s="370">
        <f xml:space="preserve"> InpC!HZN$20</f>
        <v>0</v>
      </c>
      <c r="HZO97" s="370">
        <f xml:space="preserve"> InpC!HZO$20</f>
        <v>0</v>
      </c>
      <c r="HZP97" s="370">
        <f xml:space="preserve"> InpC!HZP$20</f>
        <v>0</v>
      </c>
      <c r="HZQ97" s="370">
        <f xml:space="preserve"> InpC!HZQ$20</f>
        <v>0</v>
      </c>
      <c r="HZR97" s="370">
        <f xml:space="preserve"> InpC!HZR$20</f>
        <v>0</v>
      </c>
      <c r="HZS97" s="370">
        <f xml:space="preserve"> InpC!HZS$20</f>
        <v>0</v>
      </c>
      <c r="HZT97" s="370">
        <f xml:space="preserve"> InpC!HZT$20</f>
        <v>0</v>
      </c>
      <c r="HZU97" s="370">
        <f xml:space="preserve"> InpC!HZU$20</f>
        <v>0</v>
      </c>
      <c r="HZV97" s="370">
        <f xml:space="preserve"> InpC!HZV$20</f>
        <v>0</v>
      </c>
      <c r="HZW97" s="370">
        <f xml:space="preserve"> InpC!HZW$20</f>
        <v>0</v>
      </c>
      <c r="HZX97" s="370">
        <f xml:space="preserve"> InpC!HZX$20</f>
        <v>0</v>
      </c>
      <c r="HZY97" s="370">
        <f xml:space="preserve"> InpC!HZY$20</f>
        <v>0</v>
      </c>
      <c r="HZZ97" s="370">
        <f xml:space="preserve"> InpC!HZZ$20</f>
        <v>0</v>
      </c>
      <c r="IAA97" s="370">
        <f xml:space="preserve"> InpC!IAA$20</f>
        <v>0</v>
      </c>
      <c r="IAB97" s="370">
        <f xml:space="preserve"> InpC!IAB$20</f>
        <v>0</v>
      </c>
      <c r="IAC97" s="370">
        <f xml:space="preserve"> InpC!IAC$20</f>
        <v>0</v>
      </c>
      <c r="IAD97" s="370">
        <f xml:space="preserve"> InpC!IAD$20</f>
        <v>0</v>
      </c>
      <c r="IAE97" s="370">
        <f xml:space="preserve"> InpC!IAE$20</f>
        <v>0</v>
      </c>
      <c r="IAF97" s="370">
        <f xml:space="preserve"> InpC!IAF$20</f>
        <v>0</v>
      </c>
      <c r="IAG97" s="370">
        <f xml:space="preserve"> InpC!IAG$20</f>
        <v>0</v>
      </c>
      <c r="IAH97" s="370">
        <f xml:space="preserve"> InpC!IAH$20</f>
        <v>0</v>
      </c>
      <c r="IAI97" s="370">
        <f xml:space="preserve"> InpC!IAI$20</f>
        <v>0</v>
      </c>
      <c r="IAJ97" s="370">
        <f xml:space="preserve"> InpC!IAJ$20</f>
        <v>0</v>
      </c>
      <c r="IAK97" s="370">
        <f xml:space="preserve"> InpC!IAK$20</f>
        <v>0</v>
      </c>
      <c r="IAL97" s="370">
        <f xml:space="preserve"> InpC!IAL$20</f>
        <v>0</v>
      </c>
      <c r="IAM97" s="370">
        <f xml:space="preserve"> InpC!IAM$20</f>
        <v>0</v>
      </c>
      <c r="IAN97" s="370">
        <f xml:space="preserve"> InpC!IAN$20</f>
        <v>0</v>
      </c>
      <c r="IAO97" s="370">
        <f xml:space="preserve"> InpC!IAO$20</f>
        <v>0</v>
      </c>
      <c r="IAP97" s="370">
        <f xml:space="preserve"> InpC!IAP$20</f>
        <v>0</v>
      </c>
      <c r="IAQ97" s="370">
        <f xml:space="preserve"> InpC!IAQ$20</f>
        <v>0</v>
      </c>
      <c r="IAR97" s="370">
        <f xml:space="preserve"> InpC!IAR$20</f>
        <v>0</v>
      </c>
      <c r="IAS97" s="370">
        <f xml:space="preserve"> InpC!IAS$20</f>
        <v>0</v>
      </c>
      <c r="IAT97" s="370">
        <f xml:space="preserve"> InpC!IAT$20</f>
        <v>0</v>
      </c>
      <c r="IAU97" s="370">
        <f xml:space="preserve"> InpC!IAU$20</f>
        <v>0</v>
      </c>
      <c r="IAV97" s="370">
        <f xml:space="preserve"> InpC!IAV$20</f>
        <v>0</v>
      </c>
      <c r="IAW97" s="370">
        <f xml:space="preserve"> InpC!IAW$20</f>
        <v>0</v>
      </c>
      <c r="IAX97" s="370">
        <f xml:space="preserve"> InpC!IAX$20</f>
        <v>0</v>
      </c>
      <c r="IAY97" s="370">
        <f xml:space="preserve"> InpC!IAY$20</f>
        <v>0</v>
      </c>
      <c r="IAZ97" s="370">
        <f xml:space="preserve"> InpC!IAZ$20</f>
        <v>0</v>
      </c>
      <c r="IBA97" s="370">
        <f xml:space="preserve"> InpC!IBA$20</f>
        <v>0</v>
      </c>
      <c r="IBB97" s="370">
        <f xml:space="preserve"> InpC!IBB$20</f>
        <v>0</v>
      </c>
      <c r="IBC97" s="370">
        <f xml:space="preserve"> InpC!IBC$20</f>
        <v>0</v>
      </c>
      <c r="IBD97" s="370">
        <f xml:space="preserve"> InpC!IBD$20</f>
        <v>0</v>
      </c>
      <c r="IBE97" s="370">
        <f xml:space="preserve"> InpC!IBE$20</f>
        <v>0</v>
      </c>
      <c r="IBF97" s="370">
        <f xml:space="preserve"> InpC!IBF$20</f>
        <v>0</v>
      </c>
      <c r="IBG97" s="370">
        <f xml:space="preserve"> InpC!IBG$20</f>
        <v>0</v>
      </c>
      <c r="IBH97" s="370">
        <f xml:space="preserve"> InpC!IBH$20</f>
        <v>0</v>
      </c>
      <c r="IBI97" s="370">
        <f xml:space="preserve"> InpC!IBI$20</f>
        <v>0</v>
      </c>
      <c r="IBJ97" s="370">
        <f xml:space="preserve"> InpC!IBJ$20</f>
        <v>0</v>
      </c>
      <c r="IBK97" s="370">
        <f xml:space="preserve"> InpC!IBK$20</f>
        <v>0</v>
      </c>
      <c r="IBL97" s="370">
        <f xml:space="preserve"> InpC!IBL$20</f>
        <v>0</v>
      </c>
      <c r="IBM97" s="370">
        <f xml:space="preserve"> InpC!IBM$20</f>
        <v>0</v>
      </c>
      <c r="IBN97" s="370">
        <f xml:space="preserve"> InpC!IBN$20</f>
        <v>0</v>
      </c>
      <c r="IBO97" s="370">
        <f xml:space="preserve"> InpC!IBO$20</f>
        <v>0</v>
      </c>
      <c r="IBP97" s="370">
        <f xml:space="preserve"> InpC!IBP$20</f>
        <v>0</v>
      </c>
      <c r="IBQ97" s="370">
        <f xml:space="preserve"> InpC!IBQ$20</f>
        <v>0</v>
      </c>
      <c r="IBR97" s="370">
        <f xml:space="preserve"> InpC!IBR$20</f>
        <v>0</v>
      </c>
      <c r="IBS97" s="370">
        <f xml:space="preserve"> InpC!IBS$20</f>
        <v>0</v>
      </c>
      <c r="IBT97" s="370">
        <f xml:space="preserve"> InpC!IBT$20</f>
        <v>0</v>
      </c>
      <c r="IBU97" s="370">
        <f xml:space="preserve"> InpC!IBU$20</f>
        <v>0</v>
      </c>
      <c r="IBV97" s="370">
        <f xml:space="preserve"> InpC!IBV$20</f>
        <v>0</v>
      </c>
      <c r="IBW97" s="370">
        <f xml:space="preserve"> InpC!IBW$20</f>
        <v>0</v>
      </c>
      <c r="IBX97" s="370">
        <f xml:space="preserve"> InpC!IBX$20</f>
        <v>0</v>
      </c>
      <c r="IBY97" s="370">
        <f xml:space="preserve"> InpC!IBY$20</f>
        <v>0</v>
      </c>
      <c r="IBZ97" s="370">
        <f xml:space="preserve"> InpC!IBZ$20</f>
        <v>0</v>
      </c>
      <c r="ICA97" s="370">
        <f xml:space="preserve"> InpC!ICA$20</f>
        <v>0</v>
      </c>
      <c r="ICB97" s="370">
        <f xml:space="preserve"> InpC!ICB$20</f>
        <v>0</v>
      </c>
      <c r="ICC97" s="370">
        <f xml:space="preserve"> InpC!ICC$20</f>
        <v>0</v>
      </c>
      <c r="ICD97" s="370">
        <f xml:space="preserve"> InpC!ICD$20</f>
        <v>0</v>
      </c>
      <c r="ICE97" s="370">
        <f xml:space="preserve"> InpC!ICE$20</f>
        <v>0</v>
      </c>
      <c r="ICF97" s="370">
        <f xml:space="preserve"> InpC!ICF$20</f>
        <v>0</v>
      </c>
      <c r="ICG97" s="370">
        <f xml:space="preserve"> InpC!ICG$20</f>
        <v>0</v>
      </c>
      <c r="ICH97" s="370">
        <f xml:space="preserve"> InpC!ICH$20</f>
        <v>0</v>
      </c>
      <c r="ICI97" s="370">
        <f xml:space="preserve"> InpC!ICI$20</f>
        <v>0</v>
      </c>
      <c r="ICJ97" s="370">
        <f xml:space="preserve"> InpC!ICJ$20</f>
        <v>0</v>
      </c>
      <c r="ICK97" s="370">
        <f xml:space="preserve"> InpC!ICK$20</f>
        <v>0</v>
      </c>
      <c r="ICL97" s="370">
        <f xml:space="preserve"> InpC!ICL$20</f>
        <v>0</v>
      </c>
      <c r="ICM97" s="370">
        <f xml:space="preserve"> InpC!ICM$20</f>
        <v>0</v>
      </c>
      <c r="ICN97" s="370">
        <f xml:space="preserve"> InpC!ICN$20</f>
        <v>0</v>
      </c>
      <c r="ICO97" s="370">
        <f xml:space="preserve"> InpC!ICO$20</f>
        <v>0</v>
      </c>
      <c r="ICP97" s="370">
        <f xml:space="preserve"> InpC!ICP$20</f>
        <v>0</v>
      </c>
      <c r="ICQ97" s="370">
        <f xml:space="preserve"> InpC!ICQ$20</f>
        <v>0</v>
      </c>
      <c r="ICR97" s="370">
        <f xml:space="preserve"> InpC!ICR$20</f>
        <v>0</v>
      </c>
      <c r="ICS97" s="370">
        <f xml:space="preserve"> InpC!ICS$20</f>
        <v>0</v>
      </c>
      <c r="ICT97" s="370">
        <f xml:space="preserve"> InpC!ICT$20</f>
        <v>0</v>
      </c>
      <c r="ICU97" s="370">
        <f xml:space="preserve"> InpC!ICU$20</f>
        <v>0</v>
      </c>
      <c r="ICV97" s="370">
        <f xml:space="preserve"> InpC!ICV$20</f>
        <v>0</v>
      </c>
      <c r="ICW97" s="370">
        <f xml:space="preserve"> InpC!ICW$20</f>
        <v>0</v>
      </c>
      <c r="ICX97" s="370">
        <f xml:space="preserve"> InpC!ICX$20</f>
        <v>0</v>
      </c>
      <c r="ICY97" s="370">
        <f xml:space="preserve"> InpC!ICY$20</f>
        <v>0</v>
      </c>
      <c r="ICZ97" s="370">
        <f xml:space="preserve"> InpC!ICZ$20</f>
        <v>0</v>
      </c>
      <c r="IDA97" s="370">
        <f xml:space="preserve"> InpC!IDA$20</f>
        <v>0</v>
      </c>
      <c r="IDB97" s="370">
        <f xml:space="preserve"> InpC!IDB$20</f>
        <v>0</v>
      </c>
      <c r="IDC97" s="370">
        <f xml:space="preserve"> InpC!IDC$20</f>
        <v>0</v>
      </c>
      <c r="IDD97" s="370">
        <f xml:space="preserve"> InpC!IDD$20</f>
        <v>0</v>
      </c>
      <c r="IDE97" s="370">
        <f xml:space="preserve"> InpC!IDE$20</f>
        <v>0</v>
      </c>
      <c r="IDF97" s="370">
        <f xml:space="preserve"> InpC!IDF$20</f>
        <v>0</v>
      </c>
      <c r="IDG97" s="370">
        <f xml:space="preserve"> InpC!IDG$20</f>
        <v>0</v>
      </c>
      <c r="IDH97" s="370">
        <f xml:space="preserve"> InpC!IDH$20</f>
        <v>0</v>
      </c>
      <c r="IDI97" s="370">
        <f xml:space="preserve"> InpC!IDI$20</f>
        <v>0</v>
      </c>
      <c r="IDJ97" s="370">
        <f xml:space="preserve"> InpC!IDJ$20</f>
        <v>0</v>
      </c>
      <c r="IDK97" s="370">
        <f xml:space="preserve"> InpC!IDK$20</f>
        <v>0</v>
      </c>
      <c r="IDL97" s="370">
        <f xml:space="preserve"> InpC!IDL$20</f>
        <v>0</v>
      </c>
      <c r="IDM97" s="370">
        <f xml:space="preserve"> InpC!IDM$20</f>
        <v>0</v>
      </c>
      <c r="IDN97" s="370">
        <f xml:space="preserve"> InpC!IDN$20</f>
        <v>0</v>
      </c>
      <c r="IDO97" s="370">
        <f xml:space="preserve"> InpC!IDO$20</f>
        <v>0</v>
      </c>
      <c r="IDP97" s="370">
        <f xml:space="preserve"> InpC!IDP$20</f>
        <v>0</v>
      </c>
      <c r="IDQ97" s="370">
        <f xml:space="preserve"> InpC!IDQ$20</f>
        <v>0</v>
      </c>
      <c r="IDR97" s="370">
        <f xml:space="preserve"> InpC!IDR$20</f>
        <v>0</v>
      </c>
      <c r="IDS97" s="370">
        <f xml:space="preserve"> InpC!IDS$20</f>
        <v>0</v>
      </c>
      <c r="IDT97" s="370">
        <f xml:space="preserve"> InpC!IDT$20</f>
        <v>0</v>
      </c>
      <c r="IDU97" s="370">
        <f xml:space="preserve"> InpC!IDU$20</f>
        <v>0</v>
      </c>
      <c r="IDV97" s="370">
        <f xml:space="preserve"> InpC!IDV$20</f>
        <v>0</v>
      </c>
      <c r="IDW97" s="370">
        <f xml:space="preserve"> InpC!IDW$20</f>
        <v>0</v>
      </c>
      <c r="IDX97" s="370">
        <f xml:space="preserve"> InpC!IDX$20</f>
        <v>0</v>
      </c>
      <c r="IDY97" s="370">
        <f xml:space="preserve"> InpC!IDY$20</f>
        <v>0</v>
      </c>
      <c r="IDZ97" s="370">
        <f xml:space="preserve"> InpC!IDZ$20</f>
        <v>0</v>
      </c>
      <c r="IEA97" s="370">
        <f xml:space="preserve"> InpC!IEA$20</f>
        <v>0</v>
      </c>
      <c r="IEB97" s="370">
        <f xml:space="preserve"> InpC!IEB$20</f>
        <v>0</v>
      </c>
      <c r="IEC97" s="370">
        <f xml:space="preserve"> InpC!IEC$20</f>
        <v>0</v>
      </c>
      <c r="IED97" s="370">
        <f xml:space="preserve"> InpC!IED$20</f>
        <v>0</v>
      </c>
      <c r="IEE97" s="370">
        <f xml:space="preserve"> InpC!IEE$20</f>
        <v>0</v>
      </c>
      <c r="IEF97" s="370">
        <f xml:space="preserve"> InpC!IEF$20</f>
        <v>0</v>
      </c>
      <c r="IEG97" s="370">
        <f xml:space="preserve"> InpC!IEG$20</f>
        <v>0</v>
      </c>
      <c r="IEH97" s="370">
        <f xml:space="preserve"> InpC!IEH$20</f>
        <v>0</v>
      </c>
      <c r="IEI97" s="370">
        <f xml:space="preserve"> InpC!IEI$20</f>
        <v>0</v>
      </c>
      <c r="IEJ97" s="370">
        <f xml:space="preserve"> InpC!IEJ$20</f>
        <v>0</v>
      </c>
      <c r="IEK97" s="370">
        <f xml:space="preserve"> InpC!IEK$20</f>
        <v>0</v>
      </c>
      <c r="IEL97" s="370">
        <f xml:space="preserve"> InpC!IEL$20</f>
        <v>0</v>
      </c>
      <c r="IEM97" s="370">
        <f xml:space="preserve"> InpC!IEM$20</f>
        <v>0</v>
      </c>
      <c r="IEN97" s="370">
        <f xml:space="preserve"> InpC!IEN$20</f>
        <v>0</v>
      </c>
      <c r="IEO97" s="370">
        <f xml:space="preserve"> InpC!IEO$20</f>
        <v>0</v>
      </c>
      <c r="IEP97" s="370">
        <f xml:space="preserve"> InpC!IEP$20</f>
        <v>0</v>
      </c>
      <c r="IEQ97" s="370">
        <f xml:space="preserve"> InpC!IEQ$20</f>
        <v>0</v>
      </c>
      <c r="IER97" s="370">
        <f xml:space="preserve"> InpC!IER$20</f>
        <v>0</v>
      </c>
      <c r="IES97" s="370">
        <f xml:space="preserve"> InpC!IES$20</f>
        <v>0</v>
      </c>
      <c r="IET97" s="370">
        <f xml:space="preserve"> InpC!IET$20</f>
        <v>0</v>
      </c>
      <c r="IEU97" s="370">
        <f xml:space="preserve"> InpC!IEU$20</f>
        <v>0</v>
      </c>
      <c r="IEV97" s="370">
        <f xml:space="preserve"> InpC!IEV$20</f>
        <v>0</v>
      </c>
      <c r="IEW97" s="370">
        <f xml:space="preserve"> InpC!IEW$20</f>
        <v>0</v>
      </c>
      <c r="IEX97" s="370">
        <f xml:space="preserve"> InpC!IEX$20</f>
        <v>0</v>
      </c>
      <c r="IEY97" s="370">
        <f xml:space="preserve"> InpC!IEY$20</f>
        <v>0</v>
      </c>
      <c r="IEZ97" s="370">
        <f xml:space="preserve"> InpC!IEZ$20</f>
        <v>0</v>
      </c>
      <c r="IFA97" s="370">
        <f xml:space="preserve"> InpC!IFA$20</f>
        <v>0</v>
      </c>
      <c r="IFB97" s="370">
        <f xml:space="preserve"> InpC!IFB$20</f>
        <v>0</v>
      </c>
      <c r="IFC97" s="370">
        <f xml:space="preserve"> InpC!IFC$20</f>
        <v>0</v>
      </c>
      <c r="IFD97" s="370">
        <f xml:space="preserve"> InpC!IFD$20</f>
        <v>0</v>
      </c>
      <c r="IFE97" s="370">
        <f xml:space="preserve"> InpC!IFE$20</f>
        <v>0</v>
      </c>
      <c r="IFF97" s="370">
        <f xml:space="preserve"> InpC!IFF$20</f>
        <v>0</v>
      </c>
      <c r="IFG97" s="370">
        <f xml:space="preserve"> InpC!IFG$20</f>
        <v>0</v>
      </c>
      <c r="IFH97" s="370">
        <f xml:space="preserve"> InpC!IFH$20</f>
        <v>0</v>
      </c>
      <c r="IFI97" s="370">
        <f xml:space="preserve"> InpC!IFI$20</f>
        <v>0</v>
      </c>
      <c r="IFJ97" s="370">
        <f xml:space="preserve"> InpC!IFJ$20</f>
        <v>0</v>
      </c>
      <c r="IFK97" s="370">
        <f xml:space="preserve"> InpC!IFK$20</f>
        <v>0</v>
      </c>
      <c r="IFL97" s="370">
        <f xml:space="preserve"> InpC!IFL$20</f>
        <v>0</v>
      </c>
      <c r="IFM97" s="370">
        <f xml:space="preserve"> InpC!IFM$20</f>
        <v>0</v>
      </c>
      <c r="IFN97" s="370">
        <f xml:space="preserve"> InpC!IFN$20</f>
        <v>0</v>
      </c>
      <c r="IFO97" s="370">
        <f xml:space="preserve"> InpC!IFO$20</f>
        <v>0</v>
      </c>
      <c r="IFP97" s="370">
        <f xml:space="preserve"> InpC!IFP$20</f>
        <v>0</v>
      </c>
      <c r="IFQ97" s="370">
        <f xml:space="preserve"> InpC!IFQ$20</f>
        <v>0</v>
      </c>
      <c r="IFR97" s="370">
        <f xml:space="preserve"> InpC!IFR$20</f>
        <v>0</v>
      </c>
      <c r="IFS97" s="370">
        <f xml:space="preserve"> InpC!IFS$20</f>
        <v>0</v>
      </c>
      <c r="IFT97" s="370">
        <f xml:space="preserve"> InpC!IFT$20</f>
        <v>0</v>
      </c>
      <c r="IFU97" s="370">
        <f xml:space="preserve"> InpC!IFU$20</f>
        <v>0</v>
      </c>
      <c r="IFV97" s="370">
        <f xml:space="preserve"> InpC!IFV$20</f>
        <v>0</v>
      </c>
      <c r="IFW97" s="370">
        <f xml:space="preserve"> InpC!IFW$20</f>
        <v>0</v>
      </c>
      <c r="IFX97" s="370">
        <f xml:space="preserve"> InpC!IFX$20</f>
        <v>0</v>
      </c>
      <c r="IFY97" s="370">
        <f xml:space="preserve"> InpC!IFY$20</f>
        <v>0</v>
      </c>
      <c r="IFZ97" s="370">
        <f xml:space="preserve"> InpC!IFZ$20</f>
        <v>0</v>
      </c>
      <c r="IGA97" s="370">
        <f xml:space="preserve"> InpC!IGA$20</f>
        <v>0</v>
      </c>
      <c r="IGB97" s="370">
        <f xml:space="preserve"> InpC!IGB$20</f>
        <v>0</v>
      </c>
      <c r="IGC97" s="370">
        <f xml:space="preserve"> InpC!IGC$20</f>
        <v>0</v>
      </c>
      <c r="IGD97" s="370">
        <f xml:space="preserve"> InpC!IGD$20</f>
        <v>0</v>
      </c>
      <c r="IGE97" s="370">
        <f xml:space="preserve"> InpC!IGE$20</f>
        <v>0</v>
      </c>
      <c r="IGF97" s="370">
        <f xml:space="preserve"> InpC!IGF$20</f>
        <v>0</v>
      </c>
      <c r="IGG97" s="370">
        <f xml:space="preserve"> InpC!IGG$20</f>
        <v>0</v>
      </c>
      <c r="IGH97" s="370">
        <f xml:space="preserve"> InpC!IGH$20</f>
        <v>0</v>
      </c>
      <c r="IGI97" s="370">
        <f xml:space="preserve"> InpC!IGI$20</f>
        <v>0</v>
      </c>
      <c r="IGJ97" s="370">
        <f xml:space="preserve"> InpC!IGJ$20</f>
        <v>0</v>
      </c>
      <c r="IGK97" s="370">
        <f xml:space="preserve"> InpC!IGK$20</f>
        <v>0</v>
      </c>
      <c r="IGL97" s="370">
        <f xml:space="preserve"> InpC!IGL$20</f>
        <v>0</v>
      </c>
      <c r="IGM97" s="370">
        <f xml:space="preserve"> InpC!IGM$20</f>
        <v>0</v>
      </c>
      <c r="IGN97" s="370">
        <f xml:space="preserve"> InpC!IGN$20</f>
        <v>0</v>
      </c>
      <c r="IGO97" s="370">
        <f xml:space="preserve"> InpC!IGO$20</f>
        <v>0</v>
      </c>
      <c r="IGP97" s="370">
        <f xml:space="preserve"> InpC!IGP$20</f>
        <v>0</v>
      </c>
      <c r="IGQ97" s="370">
        <f xml:space="preserve"> InpC!IGQ$20</f>
        <v>0</v>
      </c>
      <c r="IGR97" s="370">
        <f xml:space="preserve"> InpC!IGR$20</f>
        <v>0</v>
      </c>
      <c r="IGS97" s="370">
        <f xml:space="preserve"> InpC!IGS$20</f>
        <v>0</v>
      </c>
      <c r="IGT97" s="370">
        <f xml:space="preserve"> InpC!IGT$20</f>
        <v>0</v>
      </c>
      <c r="IGU97" s="370">
        <f xml:space="preserve"> InpC!IGU$20</f>
        <v>0</v>
      </c>
      <c r="IGV97" s="370">
        <f xml:space="preserve"> InpC!IGV$20</f>
        <v>0</v>
      </c>
      <c r="IGW97" s="370">
        <f xml:space="preserve"> InpC!IGW$20</f>
        <v>0</v>
      </c>
      <c r="IGX97" s="370">
        <f xml:space="preserve"> InpC!IGX$20</f>
        <v>0</v>
      </c>
      <c r="IGY97" s="370">
        <f xml:space="preserve"> InpC!IGY$20</f>
        <v>0</v>
      </c>
      <c r="IGZ97" s="370">
        <f xml:space="preserve"> InpC!IGZ$20</f>
        <v>0</v>
      </c>
      <c r="IHA97" s="370">
        <f xml:space="preserve"> InpC!IHA$20</f>
        <v>0</v>
      </c>
      <c r="IHB97" s="370">
        <f xml:space="preserve"> InpC!IHB$20</f>
        <v>0</v>
      </c>
      <c r="IHC97" s="370">
        <f xml:space="preserve"> InpC!IHC$20</f>
        <v>0</v>
      </c>
      <c r="IHD97" s="370">
        <f xml:space="preserve"> InpC!IHD$20</f>
        <v>0</v>
      </c>
      <c r="IHE97" s="370">
        <f xml:space="preserve"> InpC!IHE$20</f>
        <v>0</v>
      </c>
      <c r="IHF97" s="370">
        <f xml:space="preserve"> InpC!IHF$20</f>
        <v>0</v>
      </c>
      <c r="IHG97" s="370">
        <f xml:space="preserve"> InpC!IHG$20</f>
        <v>0</v>
      </c>
      <c r="IHH97" s="370">
        <f xml:space="preserve"> InpC!IHH$20</f>
        <v>0</v>
      </c>
      <c r="IHI97" s="370">
        <f xml:space="preserve"> InpC!IHI$20</f>
        <v>0</v>
      </c>
      <c r="IHJ97" s="370">
        <f xml:space="preserve"> InpC!IHJ$20</f>
        <v>0</v>
      </c>
      <c r="IHK97" s="370">
        <f xml:space="preserve"> InpC!IHK$20</f>
        <v>0</v>
      </c>
      <c r="IHL97" s="370">
        <f xml:space="preserve"> InpC!IHL$20</f>
        <v>0</v>
      </c>
      <c r="IHM97" s="370">
        <f xml:space="preserve"> InpC!IHM$20</f>
        <v>0</v>
      </c>
      <c r="IHN97" s="370">
        <f xml:space="preserve"> InpC!IHN$20</f>
        <v>0</v>
      </c>
      <c r="IHO97" s="370">
        <f xml:space="preserve"> InpC!IHO$20</f>
        <v>0</v>
      </c>
      <c r="IHP97" s="370">
        <f xml:space="preserve"> InpC!IHP$20</f>
        <v>0</v>
      </c>
      <c r="IHQ97" s="370">
        <f xml:space="preserve"> InpC!IHQ$20</f>
        <v>0</v>
      </c>
      <c r="IHR97" s="370">
        <f xml:space="preserve"> InpC!IHR$20</f>
        <v>0</v>
      </c>
      <c r="IHS97" s="370">
        <f xml:space="preserve"> InpC!IHS$20</f>
        <v>0</v>
      </c>
      <c r="IHT97" s="370">
        <f xml:space="preserve"> InpC!IHT$20</f>
        <v>0</v>
      </c>
      <c r="IHU97" s="370">
        <f xml:space="preserve"> InpC!IHU$20</f>
        <v>0</v>
      </c>
      <c r="IHV97" s="370">
        <f xml:space="preserve"> InpC!IHV$20</f>
        <v>0</v>
      </c>
      <c r="IHW97" s="370">
        <f xml:space="preserve"> InpC!IHW$20</f>
        <v>0</v>
      </c>
      <c r="IHX97" s="370">
        <f xml:space="preserve"> InpC!IHX$20</f>
        <v>0</v>
      </c>
      <c r="IHY97" s="370">
        <f xml:space="preserve"> InpC!IHY$20</f>
        <v>0</v>
      </c>
      <c r="IHZ97" s="370">
        <f xml:space="preserve"> InpC!IHZ$20</f>
        <v>0</v>
      </c>
      <c r="IIA97" s="370">
        <f xml:space="preserve"> InpC!IIA$20</f>
        <v>0</v>
      </c>
      <c r="IIB97" s="370">
        <f xml:space="preserve"> InpC!IIB$20</f>
        <v>0</v>
      </c>
      <c r="IIC97" s="370">
        <f xml:space="preserve"> InpC!IIC$20</f>
        <v>0</v>
      </c>
      <c r="IID97" s="370">
        <f xml:space="preserve"> InpC!IID$20</f>
        <v>0</v>
      </c>
      <c r="IIE97" s="370">
        <f xml:space="preserve"> InpC!IIE$20</f>
        <v>0</v>
      </c>
      <c r="IIF97" s="370">
        <f xml:space="preserve"> InpC!IIF$20</f>
        <v>0</v>
      </c>
      <c r="IIG97" s="370">
        <f xml:space="preserve"> InpC!IIG$20</f>
        <v>0</v>
      </c>
      <c r="IIH97" s="370">
        <f xml:space="preserve"> InpC!IIH$20</f>
        <v>0</v>
      </c>
      <c r="III97" s="370">
        <f xml:space="preserve"> InpC!III$20</f>
        <v>0</v>
      </c>
      <c r="IIJ97" s="370">
        <f xml:space="preserve"> InpC!IIJ$20</f>
        <v>0</v>
      </c>
      <c r="IIK97" s="370">
        <f xml:space="preserve"> InpC!IIK$20</f>
        <v>0</v>
      </c>
      <c r="IIL97" s="370">
        <f xml:space="preserve"> InpC!IIL$20</f>
        <v>0</v>
      </c>
      <c r="IIM97" s="370">
        <f xml:space="preserve"> InpC!IIM$20</f>
        <v>0</v>
      </c>
      <c r="IIN97" s="370">
        <f xml:space="preserve"> InpC!IIN$20</f>
        <v>0</v>
      </c>
      <c r="IIO97" s="370">
        <f xml:space="preserve"> InpC!IIO$20</f>
        <v>0</v>
      </c>
      <c r="IIP97" s="370">
        <f xml:space="preserve"> InpC!IIP$20</f>
        <v>0</v>
      </c>
      <c r="IIQ97" s="370">
        <f xml:space="preserve"> InpC!IIQ$20</f>
        <v>0</v>
      </c>
      <c r="IIR97" s="370">
        <f xml:space="preserve"> InpC!IIR$20</f>
        <v>0</v>
      </c>
      <c r="IIS97" s="370">
        <f xml:space="preserve"> InpC!IIS$20</f>
        <v>0</v>
      </c>
      <c r="IIT97" s="370">
        <f xml:space="preserve"> InpC!IIT$20</f>
        <v>0</v>
      </c>
      <c r="IIU97" s="370">
        <f xml:space="preserve"> InpC!IIU$20</f>
        <v>0</v>
      </c>
      <c r="IIV97" s="370">
        <f xml:space="preserve"> InpC!IIV$20</f>
        <v>0</v>
      </c>
      <c r="IIW97" s="370">
        <f xml:space="preserve"> InpC!IIW$20</f>
        <v>0</v>
      </c>
      <c r="IIX97" s="370">
        <f xml:space="preserve"> InpC!IIX$20</f>
        <v>0</v>
      </c>
      <c r="IIY97" s="370">
        <f xml:space="preserve"> InpC!IIY$20</f>
        <v>0</v>
      </c>
      <c r="IIZ97" s="370">
        <f xml:space="preserve"> InpC!IIZ$20</f>
        <v>0</v>
      </c>
      <c r="IJA97" s="370">
        <f xml:space="preserve"> InpC!IJA$20</f>
        <v>0</v>
      </c>
      <c r="IJB97" s="370">
        <f xml:space="preserve"> InpC!IJB$20</f>
        <v>0</v>
      </c>
      <c r="IJC97" s="370">
        <f xml:space="preserve"> InpC!IJC$20</f>
        <v>0</v>
      </c>
      <c r="IJD97" s="370">
        <f xml:space="preserve"> InpC!IJD$20</f>
        <v>0</v>
      </c>
      <c r="IJE97" s="370">
        <f xml:space="preserve"> InpC!IJE$20</f>
        <v>0</v>
      </c>
      <c r="IJF97" s="370">
        <f xml:space="preserve"> InpC!IJF$20</f>
        <v>0</v>
      </c>
      <c r="IJG97" s="370">
        <f xml:space="preserve"> InpC!IJG$20</f>
        <v>0</v>
      </c>
      <c r="IJH97" s="370">
        <f xml:space="preserve"> InpC!IJH$20</f>
        <v>0</v>
      </c>
      <c r="IJI97" s="370">
        <f xml:space="preserve"> InpC!IJI$20</f>
        <v>0</v>
      </c>
      <c r="IJJ97" s="370">
        <f xml:space="preserve"> InpC!IJJ$20</f>
        <v>0</v>
      </c>
      <c r="IJK97" s="370">
        <f xml:space="preserve"> InpC!IJK$20</f>
        <v>0</v>
      </c>
      <c r="IJL97" s="370">
        <f xml:space="preserve"> InpC!IJL$20</f>
        <v>0</v>
      </c>
      <c r="IJM97" s="370">
        <f xml:space="preserve"> InpC!IJM$20</f>
        <v>0</v>
      </c>
      <c r="IJN97" s="370">
        <f xml:space="preserve"> InpC!IJN$20</f>
        <v>0</v>
      </c>
      <c r="IJO97" s="370">
        <f xml:space="preserve"> InpC!IJO$20</f>
        <v>0</v>
      </c>
      <c r="IJP97" s="370">
        <f xml:space="preserve"> InpC!IJP$20</f>
        <v>0</v>
      </c>
      <c r="IJQ97" s="370">
        <f xml:space="preserve"> InpC!IJQ$20</f>
        <v>0</v>
      </c>
      <c r="IJR97" s="370">
        <f xml:space="preserve"> InpC!IJR$20</f>
        <v>0</v>
      </c>
      <c r="IJS97" s="370">
        <f xml:space="preserve"> InpC!IJS$20</f>
        <v>0</v>
      </c>
      <c r="IJT97" s="370">
        <f xml:space="preserve"> InpC!IJT$20</f>
        <v>0</v>
      </c>
      <c r="IJU97" s="370">
        <f xml:space="preserve"> InpC!IJU$20</f>
        <v>0</v>
      </c>
      <c r="IJV97" s="370">
        <f xml:space="preserve"> InpC!IJV$20</f>
        <v>0</v>
      </c>
      <c r="IJW97" s="370">
        <f xml:space="preserve"> InpC!IJW$20</f>
        <v>0</v>
      </c>
      <c r="IJX97" s="370">
        <f xml:space="preserve"> InpC!IJX$20</f>
        <v>0</v>
      </c>
      <c r="IJY97" s="370">
        <f xml:space="preserve"> InpC!IJY$20</f>
        <v>0</v>
      </c>
      <c r="IJZ97" s="370">
        <f xml:space="preserve"> InpC!IJZ$20</f>
        <v>0</v>
      </c>
      <c r="IKA97" s="370">
        <f xml:space="preserve"> InpC!IKA$20</f>
        <v>0</v>
      </c>
      <c r="IKB97" s="370">
        <f xml:space="preserve"> InpC!IKB$20</f>
        <v>0</v>
      </c>
      <c r="IKC97" s="370">
        <f xml:space="preserve"> InpC!IKC$20</f>
        <v>0</v>
      </c>
      <c r="IKD97" s="370">
        <f xml:space="preserve"> InpC!IKD$20</f>
        <v>0</v>
      </c>
      <c r="IKE97" s="370">
        <f xml:space="preserve"> InpC!IKE$20</f>
        <v>0</v>
      </c>
      <c r="IKF97" s="370">
        <f xml:space="preserve"> InpC!IKF$20</f>
        <v>0</v>
      </c>
      <c r="IKG97" s="370">
        <f xml:space="preserve"> InpC!IKG$20</f>
        <v>0</v>
      </c>
      <c r="IKH97" s="370">
        <f xml:space="preserve"> InpC!IKH$20</f>
        <v>0</v>
      </c>
      <c r="IKI97" s="370">
        <f xml:space="preserve"> InpC!IKI$20</f>
        <v>0</v>
      </c>
      <c r="IKJ97" s="370">
        <f xml:space="preserve"> InpC!IKJ$20</f>
        <v>0</v>
      </c>
      <c r="IKK97" s="370">
        <f xml:space="preserve"> InpC!IKK$20</f>
        <v>0</v>
      </c>
      <c r="IKL97" s="370">
        <f xml:space="preserve"> InpC!IKL$20</f>
        <v>0</v>
      </c>
      <c r="IKM97" s="370">
        <f xml:space="preserve"> InpC!IKM$20</f>
        <v>0</v>
      </c>
      <c r="IKN97" s="370">
        <f xml:space="preserve"> InpC!IKN$20</f>
        <v>0</v>
      </c>
      <c r="IKO97" s="370">
        <f xml:space="preserve"> InpC!IKO$20</f>
        <v>0</v>
      </c>
      <c r="IKP97" s="370">
        <f xml:space="preserve"> InpC!IKP$20</f>
        <v>0</v>
      </c>
      <c r="IKQ97" s="370">
        <f xml:space="preserve"> InpC!IKQ$20</f>
        <v>0</v>
      </c>
      <c r="IKR97" s="370">
        <f xml:space="preserve"> InpC!IKR$20</f>
        <v>0</v>
      </c>
      <c r="IKS97" s="370">
        <f xml:space="preserve"> InpC!IKS$20</f>
        <v>0</v>
      </c>
      <c r="IKT97" s="370">
        <f xml:space="preserve"> InpC!IKT$20</f>
        <v>0</v>
      </c>
      <c r="IKU97" s="370">
        <f xml:space="preserve"> InpC!IKU$20</f>
        <v>0</v>
      </c>
      <c r="IKV97" s="370">
        <f xml:space="preserve"> InpC!IKV$20</f>
        <v>0</v>
      </c>
      <c r="IKW97" s="370">
        <f xml:space="preserve"> InpC!IKW$20</f>
        <v>0</v>
      </c>
      <c r="IKX97" s="370">
        <f xml:space="preserve"> InpC!IKX$20</f>
        <v>0</v>
      </c>
      <c r="IKY97" s="370">
        <f xml:space="preserve"> InpC!IKY$20</f>
        <v>0</v>
      </c>
      <c r="IKZ97" s="370">
        <f xml:space="preserve"> InpC!IKZ$20</f>
        <v>0</v>
      </c>
      <c r="ILA97" s="370">
        <f xml:space="preserve"> InpC!ILA$20</f>
        <v>0</v>
      </c>
      <c r="ILB97" s="370">
        <f xml:space="preserve"> InpC!ILB$20</f>
        <v>0</v>
      </c>
      <c r="ILC97" s="370">
        <f xml:space="preserve"> InpC!ILC$20</f>
        <v>0</v>
      </c>
      <c r="ILD97" s="370">
        <f xml:space="preserve"> InpC!ILD$20</f>
        <v>0</v>
      </c>
      <c r="ILE97" s="370">
        <f xml:space="preserve"> InpC!ILE$20</f>
        <v>0</v>
      </c>
      <c r="ILF97" s="370">
        <f xml:space="preserve"> InpC!ILF$20</f>
        <v>0</v>
      </c>
      <c r="ILG97" s="370">
        <f xml:space="preserve"> InpC!ILG$20</f>
        <v>0</v>
      </c>
      <c r="ILH97" s="370">
        <f xml:space="preserve"> InpC!ILH$20</f>
        <v>0</v>
      </c>
      <c r="ILI97" s="370">
        <f xml:space="preserve"> InpC!ILI$20</f>
        <v>0</v>
      </c>
      <c r="ILJ97" s="370">
        <f xml:space="preserve"> InpC!ILJ$20</f>
        <v>0</v>
      </c>
      <c r="ILK97" s="370">
        <f xml:space="preserve"> InpC!ILK$20</f>
        <v>0</v>
      </c>
      <c r="ILL97" s="370">
        <f xml:space="preserve"> InpC!ILL$20</f>
        <v>0</v>
      </c>
      <c r="ILM97" s="370">
        <f xml:space="preserve"> InpC!ILM$20</f>
        <v>0</v>
      </c>
      <c r="ILN97" s="370">
        <f xml:space="preserve"> InpC!ILN$20</f>
        <v>0</v>
      </c>
      <c r="ILO97" s="370">
        <f xml:space="preserve"> InpC!ILO$20</f>
        <v>0</v>
      </c>
      <c r="ILP97" s="370">
        <f xml:space="preserve"> InpC!ILP$20</f>
        <v>0</v>
      </c>
      <c r="ILQ97" s="370">
        <f xml:space="preserve"> InpC!ILQ$20</f>
        <v>0</v>
      </c>
      <c r="ILR97" s="370">
        <f xml:space="preserve"> InpC!ILR$20</f>
        <v>0</v>
      </c>
      <c r="ILS97" s="370">
        <f xml:space="preserve"> InpC!ILS$20</f>
        <v>0</v>
      </c>
      <c r="ILT97" s="370">
        <f xml:space="preserve"> InpC!ILT$20</f>
        <v>0</v>
      </c>
      <c r="ILU97" s="370">
        <f xml:space="preserve"> InpC!ILU$20</f>
        <v>0</v>
      </c>
      <c r="ILV97" s="370">
        <f xml:space="preserve"> InpC!ILV$20</f>
        <v>0</v>
      </c>
      <c r="ILW97" s="370">
        <f xml:space="preserve"> InpC!ILW$20</f>
        <v>0</v>
      </c>
      <c r="ILX97" s="370">
        <f xml:space="preserve"> InpC!ILX$20</f>
        <v>0</v>
      </c>
      <c r="ILY97" s="370">
        <f xml:space="preserve"> InpC!ILY$20</f>
        <v>0</v>
      </c>
      <c r="ILZ97" s="370">
        <f xml:space="preserve"> InpC!ILZ$20</f>
        <v>0</v>
      </c>
      <c r="IMA97" s="370">
        <f xml:space="preserve"> InpC!IMA$20</f>
        <v>0</v>
      </c>
      <c r="IMB97" s="370">
        <f xml:space="preserve"> InpC!IMB$20</f>
        <v>0</v>
      </c>
      <c r="IMC97" s="370">
        <f xml:space="preserve"> InpC!IMC$20</f>
        <v>0</v>
      </c>
      <c r="IMD97" s="370">
        <f xml:space="preserve"> InpC!IMD$20</f>
        <v>0</v>
      </c>
      <c r="IME97" s="370">
        <f xml:space="preserve"> InpC!IME$20</f>
        <v>0</v>
      </c>
      <c r="IMF97" s="370">
        <f xml:space="preserve"> InpC!IMF$20</f>
        <v>0</v>
      </c>
      <c r="IMG97" s="370">
        <f xml:space="preserve"> InpC!IMG$20</f>
        <v>0</v>
      </c>
      <c r="IMH97" s="370">
        <f xml:space="preserve"> InpC!IMH$20</f>
        <v>0</v>
      </c>
      <c r="IMI97" s="370">
        <f xml:space="preserve"> InpC!IMI$20</f>
        <v>0</v>
      </c>
      <c r="IMJ97" s="370">
        <f xml:space="preserve"> InpC!IMJ$20</f>
        <v>0</v>
      </c>
      <c r="IMK97" s="370">
        <f xml:space="preserve"> InpC!IMK$20</f>
        <v>0</v>
      </c>
      <c r="IML97" s="370">
        <f xml:space="preserve"> InpC!IML$20</f>
        <v>0</v>
      </c>
      <c r="IMM97" s="370">
        <f xml:space="preserve"> InpC!IMM$20</f>
        <v>0</v>
      </c>
      <c r="IMN97" s="370">
        <f xml:space="preserve"> InpC!IMN$20</f>
        <v>0</v>
      </c>
      <c r="IMO97" s="370">
        <f xml:space="preserve"> InpC!IMO$20</f>
        <v>0</v>
      </c>
      <c r="IMP97" s="370">
        <f xml:space="preserve"> InpC!IMP$20</f>
        <v>0</v>
      </c>
      <c r="IMQ97" s="370">
        <f xml:space="preserve"> InpC!IMQ$20</f>
        <v>0</v>
      </c>
      <c r="IMR97" s="370">
        <f xml:space="preserve"> InpC!IMR$20</f>
        <v>0</v>
      </c>
      <c r="IMS97" s="370">
        <f xml:space="preserve"> InpC!IMS$20</f>
        <v>0</v>
      </c>
      <c r="IMT97" s="370">
        <f xml:space="preserve"> InpC!IMT$20</f>
        <v>0</v>
      </c>
      <c r="IMU97" s="370">
        <f xml:space="preserve"> InpC!IMU$20</f>
        <v>0</v>
      </c>
      <c r="IMV97" s="370">
        <f xml:space="preserve"> InpC!IMV$20</f>
        <v>0</v>
      </c>
      <c r="IMW97" s="370">
        <f xml:space="preserve"> InpC!IMW$20</f>
        <v>0</v>
      </c>
      <c r="IMX97" s="370">
        <f xml:space="preserve"> InpC!IMX$20</f>
        <v>0</v>
      </c>
      <c r="IMY97" s="370">
        <f xml:space="preserve"> InpC!IMY$20</f>
        <v>0</v>
      </c>
      <c r="IMZ97" s="370">
        <f xml:space="preserve"> InpC!IMZ$20</f>
        <v>0</v>
      </c>
      <c r="INA97" s="370">
        <f xml:space="preserve"> InpC!INA$20</f>
        <v>0</v>
      </c>
      <c r="INB97" s="370">
        <f xml:space="preserve"> InpC!INB$20</f>
        <v>0</v>
      </c>
      <c r="INC97" s="370">
        <f xml:space="preserve"> InpC!INC$20</f>
        <v>0</v>
      </c>
      <c r="IND97" s="370">
        <f xml:space="preserve"> InpC!IND$20</f>
        <v>0</v>
      </c>
      <c r="INE97" s="370">
        <f xml:space="preserve"> InpC!INE$20</f>
        <v>0</v>
      </c>
      <c r="INF97" s="370">
        <f xml:space="preserve"> InpC!INF$20</f>
        <v>0</v>
      </c>
      <c r="ING97" s="370">
        <f xml:space="preserve"> InpC!ING$20</f>
        <v>0</v>
      </c>
      <c r="INH97" s="370">
        <f xml:space="preserve"> InpC!INH$20</f>
        <v>0</v>
      </c>
      <c r="INI97" s="370">
        <f xml:space="preserve"> InpC!INI$20</f>
        <v>0</v>
      </c>
      <c r="INJ97" s="370">
        <f xml:space="preserve"> InpC!INJ$20</f>
        <v>0</v>
      </c>
      <c r="INK97" s="370">
        <f xml:space="preserve"> InpC!INK$20</f>
        <v>0</v>
      </c>
      <c r="INL97" s="370">
        <f xml:space="preserve"> InpC!INL$20</f>
        <v>0</v>
      </c>
      <c r="INM97" s="370">
        <f xml:space="preserve"> InpC!INM$20</f>
        <v>0</v>
      </c>
      <c r="INN97" s="370">
        <f xml:space="preserve"> InpC!INN$20</f>
        <v>0</v>
      </c>
      <c r="INO97" s="370">
        <f xml:space="preserve"> InpC!INO$20</f>
        <v>0</v>
      </c>
      <c r="INP97" s="370">
        <f xml:space="preserve"> InpC!INP$20</f>
        <v>0</v>
      </c>
      <c r="INQ97" s="370">
        <f xml:space="preserve"> InpC!INQ$20</f>
        <v>0</v>
      </c>
      <c r="INR97" s="370">
        <f xml:space="preserve"> InpC!INR$20</f>
        <v>0</v>
      </c>
      <c r="INS97" s="370">
        <f xml:space="preserve"> InpC!INS$20</f>
        <v>0</v>
      </c>
      <c r="INT97" s="370">
        <f xml:space="preserve"> InpC!INT$20</f>
        <v>0</v>
      </c>
      <c r="INU97" s="370">
        <f xml:space="preserve"> InpC!INU$20</f>
        <v>0</v>
      </c>
      <c r="INV97" s="370">
        <f xml:space="preserve"> InpC!INV$20</f>
        <v>0</v>
      </c>
      <c r="INW97" s="370">
        <f xml:space="preserve"> InpC!INW$20</f>
        <v>0</v>
      </c>
      <c r="INX97" s="370">
        <f xml:space="preserve"> InpC!INX$20</f>
        <v>0</v>
      </c>
      <c r="INY97" s="370">
        <f xml:space="preserve"> InpC!INY$20</f>
        <v>0</v>
      </c>
      <c r="INZ97" s="370">
        <f xml:space="preserve"> InpC!INZ$20</f>
        <v>0</v>
      </c>
      <c r="IOA97" s="370">
        <f xml:space="preserve"> InpC!IOA$20</f>
        <v>0</v>
      </c>
      <c r="IOB97" s="370">
        <f xml:space="preserve"> InpC!IOB$20</f>
        <v>0</v>
      </c>
      <c r="IOC97" s="370">
        <f xml:space="preserve"> InpC!IOC$20</f>
        <v>0</v>
      </c>
      <c r="IOD97" s="370">
        <f xml:space="preserve"> InpC!IOD$20</f>
        <v>0</v>
      </c>
      <c r="IOE97" s="370">
        <f xml:space="preserve"> InpC!IOE$20</f>
        <v>0</v>
      </c>
      <c r="IOF97" s="370">
        <f xml:space="preserve"> InpC!IOF$20</f>
        <v>0</v>
      </c>
      <c r="IOG97" s="370">
        <f xml:space="preserve"> InpC!IOG$20</f>
        <v>0</v>
      </c>
      <c r="IOH97" s="370">
        <f xml:space="preserve"> InpC!IOH$20</f>
        <v>0</v>
      </c>
      <c r="IOI97" s="370">
        <f xml:space="preserve"> InpC!IOI$20</f>
        <v>0</v>
      </c>
      <c r="IOJ97" s="370">
        <f xml:space="preserve"> InpC!IOJ$20</f>
        <v>0</v>
      </c>
      <c r="IOK97" s="370">
        <f xml:space="preserve"> InpC!IOK$20</f>
        <v>0</v>
      </c>
      <c r="IOL97" s="370">
        <f xml:space="preserve"> InpC!IOL$20</f>
        <v>0</v>
      </c>
      <c r="IOM97" s="370">
        <f xml:space="preserve"> InpC!IOM$20</f>
        <v>0</v>
      </c>
      <c r="ION97" s="370">
        <f xml:space="preserve"> InpC!ION$20</f>
        <v>0</v>
      </c>
      <c r="IOO97" s="370">
        <f xml:space="preserve"> InpC!IOO$20</f>
        <v>0</v>
      </c>
      <c r="IOP97" s="370">
        <f xml:space="preserve"> InpC!IOP$20</f>
        <v>0</v>
      </c>
      <c r="IOQ97" s="370">
        <f xml:space="preserve"> InpC!IOQ$20</f>
        <v>0</v>
      </c>
      <c r="IOR97" s="370">
        <f xml:space="preserve"> InpC!IOR$20</f>
        <v>0</v>
      </c>
      <c r="IOS97" s="370">
        <f xml:space="preserve"> InpC!IOS$20</f>
        <v>0</v>
      </c>
      <c r="IOT97" s="370">
        <f xml:space="preserve"> InpC!IOT$20</f>
        <v>0</v>
      </c>
      <c r="IOU97" s="370">
        <f xml:space="preserve"> InpC!IOU$20</f>
        <v>0</v>
      </c>
      <c r="IOV97" s="370">
        <f xml:space="preserve"> InpC!IOV$20</f>
        <v>0</v>
      </c>
      <c r="IOW97" s="370">
        <f xml:space="preserve"> InpC!IOW$20</f>
        <v>0</v>
      </c>
      <c r="IOX97" s="370">
        <f xml:space="preserve"> InpC!IOX$20</f>
        <v>0</v>
      </c>
      <c r="IOY97" s="370">
        <f xml:space="preserve"> InpC!IOY$20</f>
        <v>0</v>
      </c>
      <c r="IOZ97" s="370">
        <f xml:space="preserve"> InpC!IOZ$20</f>
        <v>0</v>
      </c>
      <c r="IPA97" s="370">
        <f xml:space="preserve"> InpC!IPA$20</f>
        <v>0</v>
      </c>
      <c r="IPB97" s="370">
        <f xml:space="preserve"> InpC!IPB$20</f>
        <v>0</v>
      </c>
      <c r="IPC97" s="370">
        <f xml:space="preserve"> InpC!IPC$20</f>
        <v>0</v>
      </c>
      <c r="IPD97" s="370">
        <f xml:space="preserve"> InpC!IPD$20</f>
        <v>0</v>
      </c>
      <c r="IPE97" s="370">
        <f xml:space="preserve"> InpC!IPE$20</f>
        <v>0</v>
      </c>
      <c r="IPF97" s="370">
        <f xml:space="preserve"> InpC!IPF$20</f>
        <v>0</v>
      </c>
      <c r="IPG97" s="370">
        <f xml:space="preserve"> InpC!IPG$20</f>
        <v>0</v>
      </c>
      <c r="IPH97" s="370">
        <f xml:space="preserve"> InpC!IPH$20</f>
        <v>0</v>
      </c>
      <c r="IPI97" s="370">
        <f xml:space="preserve"> InpC!IPI$20</f>
        <v>0</v>
      </c>
      <c r="IPJ97" s="370">
        <f xml:space="preserve"> InpC!IPJ$20</f>
        <v>0</v>
      </c>
      <c r="IPK97" s="370">
        <f xml:space="preserve"> InpC!IPK$20</f>
        <v>0</v>
      </c>
      <c r="IPL97" s="370">
        <f xml:space="preserve"> InpC!IPL$20</f>
        <v>0</v>
      </c>
      <c r="IPM97" s="370">
        <f xml:space="preserve"> InpC!IPM$20</f>
        <v>0</v>
      </c>
      <c r="IPN97" s="370">
        <f xml:space="preserve"> InpC!IPN$20</f>
        <v>0</v>
      </c>
      <c r="IPO97" s="370">
        <f xml:space="preserve"> InpC!IPO$20</f>
        <v>0</v>
      </c>
      <c r="IPP97" s="370">
        <f xml:space="preserve"> InpC!IPP$20</f>
        <v>0</v>
      </c>
      <c r="IPQ97" s="370">
        <f xml:space="preserve"> InpC!IPQ$20</f>
        <v>0</v>
      </c>
      <c r="IPR97" s="370">
        <f xml:space="preserve"> InpC!IPR$20</f>
        <v>0</v>
      </c>
      <c r="IPS97" s="370">
        <f xml:space="preserve"> InpC!IPS$20</f>
        <v>0</v>
      </c>
      <c r="IPT97" s="370">
        <f xml:space="preserve"> InpC!IPT$20</f>
        <v>0</v>
      </c>
      <c r="IPU97" s="370">
        <f xml:space="preserve"> InpC!IPU$20</f>
        <v>0</v>
      </c>
      <c r="IPV97" s="370">
        <f xml:space="preserve"> InpC!IPV$20</f>
        <v>0</v>
      </c>
      <c r="IPW97" s="370">
        <f xml:space="preserve"> InpC!IPW$20</f>
        <v>0</v>
      </c>
      <c r="IPX97" s="370">
        <f xml:space="preserve"> InpC!IPX$20</f>
        <v>0</v>
      </c>
      <c r="IPY97" s="370">
        <f xml:space="preserve"> InpC!IPY$20</f>
        <v>0</v>
      </c>
      <c r="IPZ97" s="370">
        <f xml:space="preserve"> InpC!IPZ$20</f>
        <v>0</v>
      </c>
      <c r="IQA97" s="370">
        <f xml:space="preserve"> InpC!IQA$20</f>
        <v>0</v>
      </c>
      <c r="IQB97" s="370">
        <f xml:space="preserve"> InpC!IQB$20</f>
        <v>0</v>
      </c>
      <c r="IQC97" s="370">
        <f xml:space="preserve"> InpC!IQC$20</f>
        <v>0</v>
      </c>
      <c r="IQD97" s="370">
        <f xml:space="preserve"> InpC!IQD$20</f>
        <v>0</v>
      </c>
      <c r="IQE97" s="370">
        <f xml:space="preserve"> InpC!IQE$20</f>
        <v>0</v>
      </c>
      <c r="IQF97" s="370">
        <f xml:space="preserve"> InpC!IQF$20</f>
        <v>0</v>
      </c>
      <c r="IQG97" s="370">
        <f xml:space="preserve"> InpC!IQG$20</f>
        <v>0</v>
      </c>
      <c r="IQH97" s="370">
        <f xml:space="preserve"> InpC!IQH$20</f>
        <v>0</v>
      </c>
      <c r="IQI97" s="370">
        <f xml:space="preserve"> InpC!IQI$20</f>
        <v>0</v>
      </c>
      <c r="IQJ97" s="370">
        <f xml:space="preserve"> InpC!IQJ$20</f>
        <v>0</v>
      </c>
      <c r="IQK97" s="370">
        <f xml:space="preserve"> InpC!IQK$20</f>
        <v>0</v>
      </c>
      <c r="IQL97" s="370">
        <f xml:space="preserve"> InpC!IQL$20</f>
        <v>0</v>
      </c>
      <c r="IQM97" s="370">
        <f xml:space="preserve"> InpC!IQM$20</f>
        <v>0</v>
      </c>
      <c r="IQN97" s="370">
        <f xml:space="preserve"> InpC!IQN$20</f>
        <v>0</v>
      </c>
      <c r="IQO97" s="370">
        <f xml:space="preserve"> InpC!IQO$20</f>
        <v>0</v>
      </c>
      <c r="IQP97" s="370">
        <f xml:space="preserve"> InpC!IQP$20</f>
        <v>0</v>
      </c>
      <c r="IQQ97" s="370">
        <f xml:space="preserve"> InpC!IQQ$20</f>
        <v>0</v>
      </c>
      <c r="IQR97" s="370">
        <f xml:space="preserve"> InpC!IQR$20</f>
        <v>0</v>
      </c>
      <c r="IQS97" s="370">
        <f xml:space="preserve"> InpC!IQS$20</f>
        <v>0</v>
      </c>
      <c r="IQT97" s="370">
        <f xml:space="preserve"> InpC!IQT$20</f>
        <v>0</v>
      </c>
      <c r="IQU97" s="370">
        <f xml:space="preserve"> InpC!IQU$20</f>
        <v>0</v>
      </c>
      <c r="IQV97" s="370">
        <f xml:space="preserve"> InpC!IQV$20</f>
        <v>0</v>
      </c>
      <c r="IQW97" s="370">
        <f xml:space="preserve"> InpC!IQW$20</f>
        <v>0</v>
      </c>
      <c r="IQX97" s="370">
        <f xml:space="preserve"> InpC!IQX$20</f>
        <v>0</v>
      </c>
      <c r="IQY97" s="370">
        <f xml:space="preserve"> InpC!IQY$20</f>
        <v>0</v>
      </c>
      <c r="IQZ97" s="370">
        <f xml:space="preserve"> InpC!IQZ$20</f>
        <v>0</v>
      </c>
      <c r="IRA97" s="370">
        <f xml:space="preserve"> InpC!IRA$20</f>
        <v>0</v>
      </c>
      <c r="IRB97" s="370">
        <f xml:space="preserve"> InpC!IRB$20</f>
        <v>0</v>
      </c>
      <c r="IRC97" s="370">
        <f xml:space="preserve"> InpC!IRC$20</f>
        <v>0</v>
      </c>
      <c r="IRD97" s="370">
        <f xml:space="preserve"> InpC!IRD$20</f>
        <v>0</v>
      </c>
      <c r="IRE97" s="370">
        <f xml:space="preserve"> InpC!IRE$20</f>
        <v>0</v>
      </c>
      <c r="IRF97" s="370">
        <f xml:space="preserve"> InpC!IRF$20</f>
        <v>0</v>
      </c>
      <c r="IRG97" s="370">
        <f xml:space="preserve"> InpC!IRG$20</f>
        <v>0</v>
      </c>
      <c r="IRH97" s="370">
        <f xml:space="preserve"> InpC!IRH$20</f>
        <v>0</v>
      </c>
      <c r="IRI97" s="370">
        <f xml:space="preserve"> InpC!IRI$20</f>
        <v>0</v>
      </c>
      <c r="IRJ97" s="370">
        <f xml:space="preserve"> InpC!IRJ$20</f>
        <v>0</v>
      </c>
      <c r="IRK97" s="370">
        <f xml:space="preserve"> InpC!IRK$20</f>
        <v>0</v>
      </c>
      <c r="IRL97" s="370">
        <f xml:space="preserve"> InpC!IRL$20</f>
        <v>0</v>
      </c>
      <c r="IRM97" s="370">
        <f xml:space="preserve"> InpC!IRM$20</f>
        <v>0</v>
      </c>
      <c r="IRN97" s="370">
        <f xml:space="preserve"> InpC!IRN$20</f>
        <v>0</v>
      </c>
      <c r="IRO97" s="370">
        <f xml:space="preserve"> InpC!IRO$20</f>
        <v>0</v>
      </c>
      <c r="IRP97" s="370">
        <f xml:space="preserve"> InpC!IRP$20</f>
        <v>0</v>
      </c>
      <c r="IRQ97" s="370">
        <f xml:space="preserve"> InpC!IRQ$20</f>
        <v>0</v>
      </c>
      <c r="IRR97" s="370">
        <f xml:space="preserve"> InpC!IRR$20</f>
        <v>0</v>
      </c>
      <c r="IRS97" s="370">
        <f xml:space="preserve"> InpC!IRS$20</f>
        <v>0</v>
      </c>
      <c r="IRT97" s="370">
        <f xml:space="preserve"> InpC!IRT$20</f>
        <v>0</v>
      </c>
      <c r="IRU97" s="370">
        <f xml:space="preserve"> InpC!IRU$20</f>
        <v>0</v>
      </c>
      <c r="IRV97" s="370">
        <f xml:space="preserve"> InpC!IRV$20</f>
        <v>0</v>
      </c>
      <c r="IRW97" s="370">
        <f xml:space="preserve"> InpC!IRW$20</f>
        <v>0</v>
      </c>
      <c r="IRX97" s="370">
        <f xml:space="preserve"> InpC!IRX$20</f>
        <v>0</v>
      </c>
      <c r="IRY97" s="370">
        <f xml:space="preserve"> InpC!IRY$20</f>
        <v>0</v>
      </c>
      <c r="IRZ97" s="370">
        <f xml:space="preserve"> InpC!IRZ$20</f>
        <v>0</v>
      </c>
      <c r="ISA97" s="370">
        <f xml:space="preserve"> InpC!ISA$20</f>
        <v>0</v>
      </c>
      <c r="ISB97" s="370">
        <f xml:space="preserve"> InpC!ISB$20</f>
        <v>0</v>
      </c>
      <c r="ISC97" s="370">
        <f xml:space="preserve"> InpC!ISC$20</f>
        <v>0</v>
      </c>
      <c r="ISD97" s="370">
        <f xml:space="preserve"> InpC!ISD$20</f>
        <v>0</v>
      </c>
      <c r="ISE97" s="370">
        <f xml:space="preserve"> InpC!ISE$20</f>
        <v>0</v>
      </c>
      <c r="ISF97" s="370">
        <f xml:space="preserve"> InpC!ISF$20</f>
        <v>0</v>
      </c>
      <c r="ISG97" s="370">
        <f xml:space="preserve"> InpC!ISG$20</f>
        <v>0</v>
      </c>
      <c r="ISH97" s="370">
        <f xml:space="preserve"> InpC!ISH$20</f>
        <v>0</v>
      </c>
      <c r="ISI97" s="370">
        <f xml:space="preserve"> InpC!ISI$20</f>
        <v>0</v>
      </c>
      <c r="ISJ97" s="370">
        <f xml:space="preserve"> InpC!ISJ$20</f>
        <v>0</v>
      </c>
      <c r="ISK97" s="370">
        <f xml:space="preserve"> InpC!ISK$20</f>
        <v>0</v>
      </c>
      <c r="ISL97" s="370">
        <f xml:space="preserve"> InpC!ISL$20</f>
        <v>0</v>
      </c>
      <c r="ISM97" s="370">
        <f xml:space="preserve"> InpC!ISM$20</f>
        <v>0</v>
      </c>
      <c r="ISN97" s="370">
        <f xml:space="preserve"> InpC!ISN$20</f>
        <v>0</v>
      </c>
      <c r="ISO97" s="370">
        <f xml:space="preserve"> InpC!ISO$20</f>
        <v>0</v>
      </c>
      <c r="ISP97" s="370">
        <f xml:space="preserve"> InpC!ISP$20</f>
        <v>0</v>
      </c>
      <c r="ISQ97" s="370">
        <f xml:space="preserve"> InpC!ISQ$20</f>
        <v>0</v>
      </c>
      <c r="ISR97" s="370">
        <f xml:space="preserve"> InpC!ISR$20</f>
        <v>0</v>
      </c>
      <c r="ISS97" s="370">
        <f xml:space="preserve"> InpC!ISS$20</f>
        <v>0</v>
      </c>
      <c r="IST97" s="370">
        <f xml:space="preserve"> InpC!IST$20</f>
        <v>0</v>
      </c>
      <c r="ISU97" s="370">
        <f xml:space="preserve"> InpC!ISU$20</f>
        <v>0</v>
      </c>
      <c r="ISV97" s="370">
        <f xml:space="preserve"> InpC!ISV$20</f>
        <v>0</v>
      </c>
      <c r="ISW97" s="370">
        <f xml:space="preserve"> InpC!ISW$20</f>
        <v>0</v>
      </c>
      <c r="ISX97" s="370">
        <f xml:space="preserve"> InpC!ISX$20</f>
        <v>0</v>
      </c>
      <c r="ISY97" s="370">
        <f xml:space="preserve"> InpC!ISY$20</f>
        <v>0</v>
      </c>
      <c r="ISZ97" s="370">
        <f xml:space="preserve"> InpC!ISZ$20</f>
        <v>0</v>
      </c>
      <c r="ITA97" s="370">
        <f xml:space="preserve"> InpC!ITA$20</f>
        <v>0</v>
      </c>
      <c r="ITB97" s="370">
        <f xml:space="preserve"> InpC!ITB$20</f>
        <v>0</v>
      </c>
      <c r="ITC97" s="370">
        <f xml:space="preserve"> InpC!ITC$20</f>
        <v>0</v>
      </c>
      <c r="ITD97" s="370">
        <f xml:space="preserve"> InpC!ITD$20</f>
        <v>0</v>
      </c>
      <c r="ITE97" s="370">
        <f xml:space="preserve"> InpC!ITE$20</f>
        <v>0</v>
      </c>
      <c r="ITF97" s="370">
        <f xml:space="preserve"> InpC!ITF$20</f>
        <v>0</v>
      </c>
      <c r="ITG97" s="370">
        <f xml:space="preserve"> InpC!ITG$20</f>
        <v>0</v>
      </c>
      <c r="ITH97" s="370">
        <f xml:space="preserve"> InpC!ITH$20</f>
        <v>0</v>
      </c>
      <c r="ITI97" s="370">
        <f xml:space="preserve"> InpC!ITI$20</f>
        <v>0</v>
      </c>
      <c r="ITJ97" s="370">
        <f xml:space="preserve"> InpC!ITJ$20</f>
        <v>0</v>
      </c>
      <c r="ITK97" s="370">
        <f xml:space="preserve"> InpC!ITK$20</f>
        <v>0</v>
      </c>
      <c r="ITL97" s="370">
        <f xml:space="preserve"> InpC!ITL$20</f>
        <v>0</v>
      </c>
      <c r="ITM97" s="370">
        <f xml:space="preserve"> InpC!ITM$20</f>
        <v>0</v>
      </c>
      <c r="ITN97" s="370">
        <f xml:space="preserve"> InpC!ITN$20</f>
        <v>0</v>
      </c>
      <c r="ITO97" s="370">
        <f xml:space="preserve"> InpC!ITO$20</f>
        <v>0</v>
      </c>
      <c r="ITP97" s="370">
        <f xml:space="preserve"> InpC!ITP$20</f>
        <v>0</v>
      </c>
      <c r="ITQ97" s="370">
        <f xml:space="preserve"> InpC!ITQ$20</f>
        <v>0</v>
      </c>
      <c r="ITR97" s="370">
        <f xml:space="preserve"> InpC!ITR$20</f>
        <v>0</v>
      </c>
      <c r="ITS97" s="370">
        <f xml:space="preserve"> InpC!ITS$20</f>
        <v>0</v>
      </c>
      <c r="ITT97" s="370">
        <f xml:space="preserve"> InpC!ITT$20</f>
        <v>0</v>
      </c>
      <c r="ITU97" s="370">
        <f xml:space="preserve"> InpC!ITU$20</f>
        <v>0</v>
      </c>
      <c r="ITV97" s="370">
        <f xml:space="preserve"> InpC!ITV$20</f>
        <v>0</v>
      </c>
      <c r="ITW97" s="370">
        <f xml:space="preserve"> InpC!ITW$20</f>
        <v>0</v>
      </c>
      <c r="ITX97" s="370">
        <f xml:space="preserve"> InpC!ITX$20</f>
        <v>0</v>
      </c>
      <c r="ITY97" s="370">
        <f xml:space="preserve"> InpC!ITY$20</f>
        <v>0</v>
      </c>
      <c r="ITZ97" s="370">
        <f xml:space="preserve"> InpC!ITZ$20</f>
        <v>0</v>
      </c>
      <c r="IUA97" s="370">
        <f xml:space="preserve"> InpC!IUA$20</f>
        <v>0</v>
      </c>
      <c r="IUB97" s="370">
        <f xml:space="preserve"> InpC!IUB$20</f>
        <v>0</v>
      </c>
      <c r="IUC97" s="370">
        <f xml:space="preserve"> InpC!IUC$20</f>
        <v>0</v>
      </c>
      <c r="IUD97" s="370">
        <f xml:space="preserve"> InpC!IUD$20</f>
        <v>0</v>
      </c>
      <c r="IUE97" s="370">
        <f xml:space="preserve"> InpC!IUE$20</f>
        <v>0</v>
      </c>
      <c r="IUF97" s="370">
        <f xml:space="preserve"> InpC!IUF$20</f>
        <v>0</v>
      </c>
      <c r="IUG97" s="370">
        <f xml:space="preserve"> InpC!IUG$20</f>
        <v>0</v>
      </c>
      <c r="IUH97" s="370">
        <f xml:space="preserve"> InpC!IUH$20</f>
        <v>0</v>
      </c>
      <c r="IUI97" s="370">
        <f xml:space="preserve"> InpC!IUI$20</f>
        <v>0</v>
      </c>
      <c r="IUJ97" s="370">
        <f xml:space="preserve"> InpC!IUJ$20</f>
        <v>0</v>
      </c>
      <c r="IUK97" s="370">
        <f xml:space="preserve"> InpC!IUK$20</f>
        <v>0</v>
      </c>
      <c r="IUL97" s="370">
        <f xml:space="preserve"> InpC!IUL$20</f>
        <v>0</v>
      </c>
      <c r="IUM97" s="370">
        <f xml:space="preserve"> InpC!IUM$20</f>
        <v>0</v>
      </c>
      <c r="IUN97" s="370">
        <f xml:space="preserve"> InpC!IUN$20</f>
        <v>0</v>
      </c>
      <c r="IUO97" s="370">
        <f xml:space="preserve"> InpC!IUO$20</f>
        <v>0</v>
      </c>
      <c r="IUP97" s="370">
        <f xml:space="preserve"> InpC!IUP$20</f>
        <v>0</v>
      </c>
      <c r="IUQ97" s="370">
        <f xml:space="preserve"> InpC!IUQ$20</f>
        <v>0</v>
      </c>
      <c r="IUR97" s="370">
        <f xml:space="preserve"> InpC!IUR$20</f>
        <v>0</v>
      </c>
      <c r="IUS97" s="370">
        <f xml:space="preserve"> InpC!IUS$20</f>
        <v>0</v>
      </c>
      <c r="IUT97" s="370">
        <f xml:space="preserve"> InpC!IUT$20</f>
        <v>0</v>
      </c>
      <c r="IUU97" s="370">
        <f xml:space="preserve"> InpC!IUU$20</f>
        <v>0</v>
      </c>
      <c r="IUV97" s="370">
        <f xml:space="preserve"> InpC!IUV$20</f>
        <v>0</v>
      </c>
      <c r="IUW97" s="370">
        <f xml:space="preserve"> InpC!IUW$20</f>
        <v>0</v>
      </c>
      <c r="IUX97" s="370">
        <f xml:space="preserve"> InpC!IUX$20</f>
        <v>0</v>
      </c>
      <c r="IUY97" s="370">
        <f xml:space="preserve"> InpC!IUY$20</f>
        <v>0</v>
      </c>
      <c r="IUZ97" s="370">
        <f xml:space="preserve"> InpC!IUZ$20</f>
        <v>0</v>
      </c>
      <c r="IVA97" s="370">
        <f xml:space="preserve"> InpC!IVA$20</f>
        <v>0</v>
      </c>
      <c r="IVB97" s="370">
        <f xml:space="preserve"> InpC!IVB$20</f>
        <v>0</v>
      </c>
      <c r="IVC97" s="370">
        <f xml:space="preserve"> InpC!IVC$20</f>
        <v>0</v>
      </c>
      <c r="IVD97" s="370">
        <f xml:space="preserve"> InpC!IVD$20</f>
        <v>0</v>
      </c>
      <c r="IVE97" s="370">
        <f xml:space="preserve"> InpC!IVE$20</f>
        <v>0</v>
      </c>
      <c r="IVF97" s="370">
        <f xml:space="preserve"> InpC!IVF$20</f>
        <v>0</v>
      </c>
      <c r="IVG97" s="370">
        <f xml:space="preserve"> InpC!IVG$20</f>
        <v>0</v>
      </c>
      <c r="IVH97" s="370">
        <f xml:space="preserve"> InpC!IVH$20</f>
        <v>0</v>
      </c>
      <c r="IVI97" s="370">
        <f xml:space="preserve"> InpC!IVI$20</f>
        <v>0</v>
      </c>
      <c r="IVJ97" s="370">
        <f xml:space="preserve"> InpC!IVJ$20</f>
        <v>0</v>
      </c>
      <c r="IVK97" s="370">
        <f xml:space="preserve"> InpC!IVK$20</f>
        <v>0</v>
      </c>
      <c r="IVL97" s="370">
        <f xml:space="preserve"> InpC!IVL$20</f>
        <v>0</v>
      </c>
      <c r="IVM97" s="370">
        <f xml:space="preserve"> InpC!IVM$20</f>
        <v>0</v>
      </c>
      <c r="IVN97" s="370">
        <f xml:space="preserve"> InpC!IVN$20</f>
        <v>0</v>
      </c>
      <c r="IVO97" s="370">
        <f xml:space="preserve"> InpC!IVO$20</f>
        <v>0</v>
      </c>
      <c r="IVP97" s="370">
        <f xml:space="preserve"> InpC!IVP$20</f>
        <v>0</v>
      </c>
      <c r="IVQ97" s="370">
        <f xml:space="preserve"> InpC!IVQ$20</f>
        <v>0</v>
      </c>
      <c r="IVR97" s="370">
        <f xml:space="preserve"> InpC!IVR$20</f>
        <v>0</v>
      </c>
      <c r="IVS97" s="370">
        <f xml:space="preserve"> InpC!IVS$20</f>
        <v>0</v>
      </c>
      <c r="IVT97" s="370">
        <f xml:space="preserve"> InpC!IVT$20</f>
        <v>0</v>
      </c>
      <c r="IVU97" s="370">
        <f xml:space="preserve"> InpC!IVU$20</f>
        <v>0</v>
      </c>
      <c r="IVV97" s="370">
        <f xml:space="preserve"> InpC!IVV$20</f>
        <v>0</v>
      </c>
      <c r="IVW97" s="370">
        <f xml:space="preserve"> InpC!IVW$20</f>
        <v>0</v>
      </c>
      <c r="IVX97" s="370">
        <f xml:space="preserve"> InpC!IVX$20</f>
        <v>0</v>
      </c>
      <c r="IVY97" s="370">
        <f xml:space="preserve"> InpC!IVY$20</f>
        <v>0</v>
      </c>
      <c r="IVZ97" s="370">
        <f xml:space="preserve"> InpC!IVZ$20</f>
        <v>0</v>
      </c>
      <c r="IWA97" s="370">
        <f xml:space="preserve"> InpC!IWA$20</f>
        <v>0</v>
      </c>
      <c r="IWB97" s="370">
        <f xml:space="preserve"> InpC!IWB$20</f>
        <v>0</v>
      </c>
      <c r="IWC97" s="370">
        <f xml:space="preserve"> InpC!IWC$20</f>
        <v>0</v>
      </c>
      <c r="IWD97" s="370">
        <f xml:space="preserve"> InpC!IWD$20</f>
        <v>0</v>
      </c>
      <c r="IWE97" s="370">
        <f xml:space="preserve"> InpC!IWE$20</f>
        <v>0</v>
      </c>
      <c r="IWF97" s="370">
        <f xml:space="preserve"> InpC!IWF$20</f>
        <v>0</v>
      </c>
      <c r="IWG97" s="370">
        <f xml:space="preserve"> InpC!IWG$20</f>
        <v>0</v>
      </c>
      <c r="IWH97" s="370">
        <f xml:space="preserve"> InpC!IWH$20</f>
        <v>0</v>
      </c>
      <c r="IWI97" s="370">
        <f xml:space="preserve"> InpC!IWI$20</f>
        <v>0</v>
      </c>
      <c r="IWJ97" s="370">
        <f xml:space="preserve"> InpC!IWJ$20</f>
        <v>0</v>
      </c>
      <c r="IWK97" s="370">
        <f xml:space="preserve"> InpC!IWK$20</f>
        <v>0</v>
      </c>
      <c r="IWL97" s="370">
        <f xml:space="preserve"> InpC!IWL$20</f>
        <v>0</v>
      </c>
      <c r="IWM97" s="370">
        <f xml:space="preserve"> InpC!IWM$20</f>
        <v>0</v>
      </c>
      <c r="IWN97" s="370">
        <f xml:space="preserve"> InpC!IWN$20</f>
        <v>0</v>
      </c>
      <c r="IWO97" s="370">
        <f xml:space="preserve"> InpC!IWO$20</f>
        <v>0</v>
      </c>
      <c r="IWP97" s="370">
        <f xml:space="preserve"> InpC!IWP$20</f>
        <v>0</v>
      </c>
      <c r="IWQ97" s="370">
        <f xml:space="preserve"> InpC!IWQ$20</f>
        <v>0</v>
      </c>
      <c r="IWR97" s="370">
        <f xml:space="preserve"> InpC!IWR$20</f>
        <v>0</v>
      </c>
      <c r="IWS97" s="370">
        <f xml:space="preserve"> InpC!IWS$20</f>
        <v>0</v>
      </c>
      <c r="IWT97" s="370">
        <f xml:space="preserve"> InpC!IWT$20</f>
        <v>0</v>
      </c>
      <c r="IWU97" s="370">
        <f xml:space="preserve"> InpC!IWU$20</f>
        <v>0</v>
      </c>
      <c r="IWV97" s="370">
        <f xml:space="preserve"> InpC!IWV$20</f>
        <v>0</v>
      </c>
      <c r="IWW97" s="370">
        <f xml:space="preserve"> InpC!IWW$20</f>
        <v>0</v>
      </c>
      <c r="IWX97" s="370">
        <f xml:space="preserve"> InpC!IWX$20</f>
        <v>0</v>
      </c>
      <c r="IWY97" s="370">
        <f xml:space="preserve"> InpC!IWY$20</f>
        <v>0</v>
      </c>
      <c r="IWZ97" s="370">
        <f xml:space="preserve"> InpC!IWZ$20</f>
        <v>0</v>
      </c>
      <c r="IXA97" s="370">
        <f xml:space="preserve"> InpC!IXA$20</f>
        <v>0</v>
      </c>
      <c r="IXB97" s="370">
        <f xml:space="preserve"> InpC!IXB$20</f>
        <v>0</v>
      </c>
      <c r="IXC97" s="370">
        <f xml:space="preserve"> InpC!IXC$20</f>
        <v>0</v>
      </c>
      <c r="IXD97" s="370">
        <f xml:space="preserve"> InpC!IXD$20</f>
        <v>0</v>
      </c>
      <c r="IXE97" s="370">
        <f xml:space="preserve"> InpC!IXE$20</f>
        <v>0</v>
      </c>
      <c r="IXF97" s="370">
        <f xml:space="preserve"> InpC!IXF$20</f>
        <v>0</v>
      </c>
      <c r="IXG97" s="370">
        <f xml:space="preserve"> InpC!IXG$20</f>
        <v>0</v>
      </c>
      <c r="IXH97" s="370">
        <f xml:space="preserve"> InpC!IXH$20</f>
        <v>0</v>
      </c>
      <c r="IXI97" s="370">
        <f xml:space="preserve"> InpC!IXI$20</f>
        <v>0</v>
      </c>
      <c r="IXJ97" s="370">
        <f xml:space="preserve"> InpC!IXJ$20</f>
        <v>0</v>
      </c>
      <c r="IXK97" s="370">
        <f xml:space="preserve"> InpC!IXK$20</f>
        <v>0</v>
      </c>
      <c r="IXL97" s="370">
        <f xml:space="preserve"> InpC!IXL$20</f>
        <v>0</v>
      </c>
      <c r="IXM97" s="370">
        <f xml:space="preserve"> InpC!IXM$20</f>
        <v>0</v>
      </c>
      <c r="IXN97" s="370">
        <f xml:space="preserve"> InpC!IXN$20</f>
        <v>0</v>
      </c>
      <c r="IXO97" s="370">
        <f xml:space="preserve"> InpC!IXO$20</f>
        <v>0</v>
      </c>
      <c r="IXP97" s="370">
        <f xml:space="preserve"> InpC!IXP$20</f>
        <v>0</v>
      </c>
      <c r="IXQ97" s="370">
        <f xml:space="preserve"> InpC!IXQ$20</f>
        <v>0</v>
      </c>
      <c r="IXR97" s="370">
        <f xml:space="preserve"> InpC!IXR$20</f>
        <v>0</v>
      </c>
      <c r="IXS97" s="370">
        <f xml:space="preserve"> InpC!IXS$20</f>
        <v>0</v>
      </c>
      <c r="IXT97" s="370">
        <f xml:space="preserve"> InpC!IXT$20</f>
        <v>0</v>
      </c>
      <c r="IXU97" s="370">
        <f xml:space="preserve"> InpC!IXU$20</f>
        <v>0</v>
      </c>
      <c r="IXV97" s="370">
        <f xml:space="preserve"> InpC!IXV$20</f>
        <v>0</v>
      </c>
      <c r="IXW97" s="370">
        <f xml:space="preserve"> InpC!IXW$20</f>
        <v>0</v>
      </c>
      <c r="IXX97" s="370">
        <f xml:space="preserve"> InpC!IXX$20</f>
        <v>0</v>
      </c>
      <c r="IXY97" s="370">
        <f xml:space="preserve"> InpC!IXY$20</f>
        <v>0</v>
      </c>
      <c r="IXZ97" s="370">
        <f xml:space="preserve"> InpC!IXZ$20</f>
        <v>0</v>
      </c>
      <c r="IYA97" s="370">
        <f xml:space="preserve"> InpC!IYA$20</f>
        <v>0</v>
      </c>
      <c r="IYB97" s="370">
        <f xml:space="preserve"> InpC!IYB$20</f>
        <v>0</v>
      </c>
      <c r="IYC97" s="370">
        <f xml:space="preserve"> InpC!IYC$20</f>
        <v>0</v>
      </c>
      <c r="IYD97" s="370">
        <f xml:space="preserve"> InpC!IYD$20</f>
        <v>0</v>
      </c>
      <c r="IYE97" s="370">
        <f xml:space="preserve"> InpC!IYE$20</f>
        <v>0</v>
      </c>
      <c r="IYF97" s="370">
        <f xml:space="preserve"> InpC!IYF$20</f>
        <v>0</v>
      </c>
      <c r="IYG97" s="370">
        <f xml:space="preserve"> InpC!IYG$20</f>
        <v>0</v>
      </c>
      <c r="IYH97" s="370">
        <f xml:space="preserve"> InpC!IYH$20</f>
        <v>0</v>
      </c>
      <c r="IYI97" s="370">
        <f xml:space="preserve"> InpC!IYI$20</f>
        <v>0</v>
      </c>
      <c r="IYJ97" s="370">
        <f xml:space="preserve"> InpC!IYJ$20</f>
        <v>0</v>
      </c>
      <c r="IYK97" s="370">
        <f xml:space="preserve"> InpC!IYK$20</f>
        <v>0</v>
      </c>
      <c r="IYL97" s="370">
        <f xml:space="preserve"> InpC!IYL$20</f>
        <v>0</v>
      </c>
      <c r="IYM97" s="370">
        <f xml:space="preserve"> InpC!IYM$20</f>
        <v>0</v>
      </c>
      <c r="IYN97" s="370">
        <f xml:space="preserve"> InpC!IYN$20</f>
        <v>0</v>
      </c>
      <c r="IYO97" s="370">
        <f xml:space="preserve"> InpC!IYO$20</f>
        <v>0</v>
      </c>
      <c r="IYP97" s="370">
        <f xml:space="preserve"> InpC!IYP$20</f>
        <v>0</v>
      </c>
      <c r="IYQ97" s="370">
        <f xml:space="preserve"> InpC!IYQ$20</f>
        <v>0</v>
      </c>
      <c r="IYR97" s="370">
        <f xml:space="preserve"> InpC!IYR$20</f>
        <v>0</v>
      </c>
      <c r="IYS97" s="370">
        <f xml:space="preserve"> InpC!IYS$20</f>
        <v>0</v>
      </c>
      <c r="IYT97" s="370">
        <f xml:space="preserve"> InpC!IYT$20</f>
        <v>0</v>
      </c>
      <c r="IYU97" s="370">
        <f xml:space="preserve"> InpC!IYU$20</f>
        <v>0</v>
      </c>
      <c r="IYV97" s="370">
        <f xml:space="preserve"> InpC!IYV$20</f>
        <v>0</v>
      </c>
      <c r="IYW97" s="370">
        <f xml:space="preserve"> InpC!IYW$20</f>
        <v>0</v>
      </c>
      <c r="IYX97" s="370">
        <f xml:space="preserve"> InpC!IYX$20</f>
        <v>0</v>
      </c>
      <c r="IYY97" s="370">
        <f xml:space="preserve"> InpC!IYY$20</f>
        <v>0</v>
      </c>
      <c r="IYZ97" s="370">
        <f xml:space="preserve"> InpC!IYZ$20</f>
        <v>0</v>
      </c>
      <c r="IZA97" s="370">
        <f xml:space="preserve"> InpC!IZA$20</f>
        <v>0</v>
      </c>
      <c r="IZB97" s="370">
        <f xml:space="preserve"> InpC!IZB$20</f>
        <v>0</v>
      </c>
      <c r="IZC97" s="370">
        <f xml:space="preserve"> InpC!IZC$20</f>
        <v>0</v>
      </c>
      <c r="IZD97" s="370">
        <f xml:space="preserve"> InpC!IZD$20</f>
        <v>0</v>
      </c>
      <c r="IZE97" s="370">
        <f xml:space="preserve"> InpC!IZE$20</f>
        <v>0</v>
      </c>
      <c r="IZF97" s="370">
        <f xml:space="preserve"> InpC!IZF$20</f>
        <v>0</v>
      </c>
      <c r="IZG97" s="370">
        <f xml:space="preserve"> InpC!IZG$20</f>
        <v>0</v>
      </c>
      <c r="IZH97" s="370">
        <f xml:space="preserve"> InpC!IZH$20</f>
        <v>0</v>
      </c>
      <c r="IZI97" s="370">
        <f xml:space="preserve"> InpC!IZI$20</f>
        <v>0</v>
      </c>
      <c r="IZJ97" s="370">
        <f xml:space="preserve"> InpC!IZJ$20</f>
        <v>0</v>
      </c>
      <c r="IZK97" s="370">
        <f xml:space="preserve"> InpC!IZK$20</f>
        <v>0</v>
      </c>
      <c r="IZL97" s="370">
        <f xml:space="preserve"> InpC!IZL$20</f>
        <v>0</v>
      </c>
      <c r="IZM97" s="370">
        <f xml:space="preserve"> InpC!IZM$20</f>
        <v>0</v>
      </c>
      <c r="IZN97" s="370">
        <f xml:space="preserve"> InpC!IZN$20</f>
        <v>0</v>
      </c>
      <c r="IZO97" s="370">
        <f xml:space="preserve"> InpC!IZO$20</f>
        <v>0</v>
      </c>
      <c r="IZP97" s="370">
        <f xml:space="preserve"> InpC!IZP$20</f>
        <v>0</v>
      </c>
      <c r="IZQ97" s="370">
        <f xml:space="preserve"> InpC!IZQ$20</f>
        <v>0</v>
      </c>
      <c r="IZR97" s="370">
        <f xml:space="preserve"> InpC!IZR$20</f>
        <v>0</v>
      </c>
      <c r="IZS97" s="370">
        <f xml:space="preserve"> InpC!IZS$20</f>
        <v>0</v>
      </c>
      <c r="IZT97" s="370">
        <f xml:space="preserve"> InpC!IZT$20</f>
        <v>0</v>
      </c>
      <c r="IZU97" s="370">
        <f xml:space="preserve"> InpC!IZU$20</f>
        <v>0</v>
      </c>
      <c r="IZV97" s="370">
        <f xml:space="preserve"> InpC!IZV$20</f>
        <v>0</v>
      </c>
      <c r="IZW97" s="370">
        <f xml:space="preserve"> InpC!IZW$20</f>
        <v>0</v>
      </c>
      <c r="IZX97" s="370">
        <f xml:space="preserve"> InpC!IZX$20</f>
        <v>0</v>
      </c>
      <c r="IZY97" s="370">
        <f xml:space="preserve"> InpC!IZY$20</f>
        <v>0</v>
      </c>
      <c r="IZZ97" s="370">
        <f xml:space="preserve"> InpC!IZZ$20</f>
        <v>0</v>
      </c>
      <c r="JAA97" s="370">
        <f xml:space="preserve"> InpC!JAA$20</f>
        <v>0</v>
      </c>
      <c r="JAB97" s="370">
        <f xml:space="preserve"> InpC!JAB$20</f>
        <v>0</v>
      </c>
      <c r="JAC97" s="370">
        <f xml:space="preserve"> InpC!JAC$20</f>
        <v>0</v>
      </c>
      <c r="JAD97" s="370">
        <f xml:space="preserve"> InpC!JAD$20</f>
        <v>0</v>
      </c>
      <c r="JAE97" s="370">
        <f xml:space="preserve"> InpC!JAE$20</f>
        <v>0</v>
      </c>
      <c r="JAF97" s="370">
        <f xml:space="preserve"> InpC!JAF$20</f>
        <v>0</v>
      </c>
      <c r="JAG97" s="370">
        <f xml:space="preserve"> InpC!JAG$20</f>
        <v>0</v>
      </c>
      <c r="JAH97" s="370">
        <f xml:space="preserve"> InpC!JAH$20</f>
        <v>0</v>
      </c>
      <c r="JAI97" s="370">
        <f xml:space="preserve"> InpC!JAI$20</f>
        <v>0</v>
      </c>
      <c r="JAJ97" s="370">
        <f xml:space="preserve"> InpC!JAJ$20</f>
        <v>0</v>
      </c>
      <c r="JAK97" s="370">
        <f xml:space="preserve"> InpC!JAK$20</f>
        <v>0</v>
      </c>
      <c r="JAL97" s="370">
        <f xml:space="preserve"> InpC!JAL$20</f>
        <v>0</v>
      </c>
      <c r="JAM97" s="370">
        <f xml:space="preserve"> InpC!JAM$20</f>
        <v>0</v>
      </c>
      <c r="JAN97" s="370">
        <f xml:space="preserve"> InpC!JAN$20</f>
        <v>0</v>
      </c>
      <c r="JAO97" s="370">
        <f xml:space="preserve"> InpC!JAO$20</f>
        <v>0</v>
      </c>
      <c r="JAP97" s="370">
        <f xml:space="preserve"> InpC!JAP$20</f>
        <v>0</v>
      </c>
      <c r="JAQ97" s="370">
        <f xml:space="preserve"> InpC!JAQ$20</f>
        <v>0</v>
      </c>
      <c r="JAR97" s="370">
        <f xml:space="preserve"> InpC!JAR$20</f>
        <v>0</v>
      </c>
      <c r="JAS97" s="370">
        <f xml:space="preserve"> InpC!JAS$20</f>
        <v>0</v>
      </c>
      <c r="JAT97" s="370">
        <f xml:space="preserve"> InpC!JAT$20</f>
        <v>0</v>
      </c>
      <c r="JAU97" s="370">
        <f xml:space="preserve"> InpC!JAU$20</f>
        <v>0</v>
      </c>
      <c r="JAV97" s="370">
        <f xml:space="preserve"> InpC!JAV$20</f>
        <v>0</v>
      </c>
      <c r="JAW97" s="370">
        <f xml:space="preserve"> InpC!JAW$20</f>
        <v>0</v>
      </c>
      <c r="JAX97" s="370">
        <f xml:space="preserve"> InpC!JAX$20</f>
        <v>0</v>
      </c>
      <c r="JAY97" s="370">
        <f xml:space="preserve"> InpC!JAY$20</f>
        <v>0</v>
      </c>
      <c r="JAZ97" s="370">
        <f xml:space="preserve"> InpC!JAZ$20</f>
        <v>0</v>
      </c>
      <c r="JBA97" s="370">
        <f xml:space="preserve"> InpC!JBA$20</f>
        <v>0</v>
      </c>
      <c r="JBB97" s="370">
        <f xml:space="preserve"> InpC!JBB$20</f>
        <v>0</v>
      </c>
      <c r="JBC97" s="370">
        <f xml:space="preserve"> InpC!JBC$20</f>
        <v>0</v>
      </c>
      <c r="JBD97" s="370">
        <f xml:space="preserve"> InpC!JBD$20</f>
        <v>0</v>
      </c>
      <c r="JBE97" s="370">
        <f xml:space="preserve"> InpC!JBE$20</f>
        <v>0</v>
      </c>
      <c r="JBF97" s="370">
        <f xml:space="preserve"> InpC!JBF$20</f>
        <v>0</v>
      </c>
      <c r="JBG97" s="370">
        <f xml:space="preserve"> InpC!JBG$20</f>
        <v>0</v>
      </c>
      <c r="JBH97" s="370">
        <f xml:space="preserve"> InpC!JBH$20</f>
        <v>0</v>
      </c>
      <c r="JBI97" s="370">
        <f xml:space="preserve"> InpC!JBI$20</f>
        <v>0</v>
      </c>
      <c r="JBJ97" s="370">
        <f xml:space="preserve"> InpC!JBJ$20</f>
        <v>0</v>
      </c>
      <c r="JBK97" s="370">
        <f xml:space="preserve"> InpC!JBK$20</f>
        <v>0</v>
      </c>
      <c r="JBL97" s="370">
        <f xml:space="preserve"> InpC!JBL$20</f>
        <v>0</v>
      </c>
      <c r="JBM97" s="370">
        <f xml:space="preserve"> InpC!JBM$20</f>
        <v>0</v>
      </c>
      <c r="JBN97" s="370">
        <f xml:space="preserve"> InpC!JBN$20</f>
        <v>0</v>
      </c>
      <c r="JBO97" s="370">
        <f xml:space="preserve"> InpC!JBO$20</f>
        <v>0</v>
      </c>
      <c r="JBP97" s="370">
        <f xml:space="preserve"> InpC!JBP$20</f>
        <v>0</v>
      </c>
      <c r="JBQ97" s="370">
        <f xml:space="preserve"> InpC!JBQ$20</f>
        <v>0</v>
      </c>
      <c r="JBR97" s="370">
        <f xml:space="preserve"> InpC!JBR$20</f>
        <v>0</v>
      </c>
      <c r="JBS97" s="370">
        <f xml:space="preserve"> InpC!JBS$20</f>
        <v>0</v>
      </c>
      <c r="JBT97" s="370">
        <f xml:space="preserve"> InpC!JBT$20</f>
        <v>0</v>
      </c>
      <c r="JBU97" s="370">
        <f xml:space="preserve"> InpC!JBU$20</f>
        <v>0</v>
      </c>
      <c r="JBV97" s="370">
        <f xml:space="preserve"> InpC!JBV$20</f>
        <v>0</v>
      </c>
      <c r="JBW97" s="370">
        <f xml:space="preserve"> InpC!JBW$20</f>
        <v>0</v>
      </c>
      <c r="JBX97" s="370">
        <f xml:space="preserve"> InpC!JBX$20</f>
        <v>0</v>
      </c>
      <c r="JBY97" s="370">
        <f xml:space="preserve"> InpC!JBY$20</f>
        <v>0</v>
      </c>
      <c r="JBZ97" s="370">
        <f xml:space="preserve"> InpC!JBZ$20</f>
        <v>0</v>
      </c>
      <c r="JCA97" s="370">
        <f xml:space="preserve"> InpC!JCA$20</f>
        <v>0</v>
      </c>
      <c r="JCB97" s="370">
        <f xml:space="preserve"> InpC!JCB$20</f>
        <v>0</v>
      </c>
      <c r="JCC97" s="370">
        <f xml:space="preserve"> InpC!JCC$20</f>
        <v>0</v>
      </c>
      <c r="JCD97" s="370">
        <f xml:space="preserve"> InpC!JCD$20</f>
        <v>0</v>
      </c>
      <c r="JCE97" s="370">
        <f xml:space="preserve"> InpC!JCE$20</f>
        <v>0</v>
      </c>
      <c r="JCF97" s="370">
        <f xml:space="preserve"> InpC!JCF$20</f>
        <v>0</v>
      </c>
      <c r="JCG97" s="370">
        <f xml:space="preserve"> InpC!JCG$20</f>
        <v>0</v>
      </c>
      <c r="JCH97" s="370">
        <f xml:space="preserve"> InpC!JCH$20</f>
        <v>0</v>
      </c>
      <c r="JCI97" s="370">
        <f xml:space="preserve"> InpC!JCI$20</f>
        <v>0</v>
      </c>
      <c r="JCJ97" s="370">
        <f xml:space="preserve"> InpC!JCJ$20</f>
        <v>0</v>
      </c>
      <c r="JCK97" s="370">
        <f xml:space="preserve"> InpC!JCK$20</f>
        <v>0</v>
      </c>
      <c r="JCL97" s="370">
        <f xml:space="preserve"> InpC!JCL$20</f>
        <v>0</v>
      </c>
      <c r="JCM97" s="370">
        <f xml:space="preserve"> InpC!JCM$20</f>
        <v>0</v>
      </c>
      <c r="JCN97" s="370">
        <f xml:space="preserve"> InpC!JCN$20</f>
        <v>0</v>
      </c>
      <c r="JCO97" s="370">
        <f xml:space="preserve"> InpC!JCO$20</f>
        <v>0</v>
      </c>
      <c r="JCP97" s="370">
        <f xml:space="preserve"> InpC!JCP$20</f>
        <v>0</v>
      </c>
      <c r="JCQ97" s="370">
        <f xml:space="preserve"> InpC!JCQ$20</f>
        <v>0</v>
      </c>
      <c r="JCR97" s="370">
        <f xml:space="preserve"> InpC!JCR$20</f>
        <v>0</v>
      </c>
      <c r="JCS97" s="370">
        <f xml:space="preserve"> InpC!JCS$20</f>
        <v>0</v>
      </c>
      <c r="JCT97" s="370">
        <f xml:space="preserve"> InpC!JCT$20</f>
        <v>0</v>
      </c>
      <c r="JCU97" s="370">
        <f xml:space="preserve"> InpC!JCU$20</f>
        <v>0</v>
      </c>
      <c r="JCV97" s="370">
        <f xml:space="preserve"> InpC!JCV$20</f>
        <v>0</v>
      </c>
      <c r="JCW97" s="370">
        <f xml:space="preserve"> InpC!JCW$20</f>
        <v>0</v>
      </c>
      <c r="JCX97" s="370">
        <f xml:space="preserve"> InpC!JCX$20</f>
        <v>0</v>
      </c>
      <c r="JCY97" s="370">
        <f xml:space="preserve"> InpC!JCY$20</f>
        <v>0</v>
      </c>
      <c r="JCZ97" s="370">
        <f xml:space="preserve"> InpC!JCZ$20</f>
        <v>0</v>
      </c>
      <c r="JDA97" s="370">
        <f xml:space="preserve"> InpC!JDA$20</f>
        <v>0</v>
      </c>
      <c r="JDB97" s="370">
        <f xml:space="preserve"> InpC!JDB$20</f>
        <v>0</v>
      </c>
      <c r="JDC97" s="370">
        <f xml:space="preserve"> InpC!JDC$20</f>
        <v>0</v>
      </c>
      <c r="JDD97" s="370">
        <f xml:space="preserve"> InpC!JDD$20</f>
        <v>0</v>
      </c>
      <c r="JDE97" s="370">
        <f xml:space="preserve"> InpC!JDE$20</f>
        <v>0</v>
      </c>
      <c r="JDF97" s="370">
        <f xml:space="preserve"> InpC!JDF$20</f>
        <v>0</v>
      </c>
      <c r="JDG97" s="370">
        <f xml:space="preserve"> InpC!JDG$20</f>
        <v>0</v>
      </c>
      <c r="JDH97" s="370">
        <f xml:space="preserve"> InpC!JDH$20</f>
        <v>0</v>
      </c>
      <c r="JDI97" s="370">
        <f xml:space="preserve"> InpC!JDI$20</f>
        <v>0</v>
      </c>
      <c r="JDJ97" s="370">
        <f xml:space="preserve"> InpC!JDJ$20</f>
        <v>0</v>
      </c>
      <c r="JDK97" s="370">
        <f xml:space="preserve"> InpC!JDK$20</f>
        <v>0</v>
      </c>
      <c r="JDL97" s="370">
        <f xml:space="preserve"> InpC!JDL$20</f>
        <v>0</v>
      </c>
      <c r="JDM97" s="370">
        <f xml:space="preserve"> InpC!JDM$20</f>
        <v>0</v>
      </c>
      <c r="JDN97" s="370">
        <f xml:space="preserve"> InpC!JDN$20</f>
        <v>0</v>
      </c>
      <c r="JDO97" s="370">
        <f xml:space="preserve"> InpC!JDO$20</f>
        <v>0</v>
      </c>
      <c r="JDP97" s="370">
        <f xml:space="preserve"> InpC!JDP$20</f>
        <v>0</v>
      </c>
      <c r="JDQ97" s="370">
        <f xml:space="preserve"> InpC!JDQ$20</f>
        <v>0</v>
      </c>
      <c r="JDR97" s="370">
        <f xml:space="preserve"> InpC!JDR$20</f>
        <v>0</v>
      </c>
      <c r="JDS97" s="370">
        <f xml:space="preserve"> InpC!JDS$20</f>
        <v>0</v>
      </c>
      <c r="JDT97" s="370">
        <f xml:space="preserve"> InpC!JDT$20</f>
        <v>0</v>
      </c>
      <c r="JDU97" s="370">
        <f xml:space="preserve"> InpC!JDU$20</f>
        <v>0</v>
      </c>
      <c r="JDV97" s="370">
        <f xml:space="preserve"> InpC!JDV$20</f>
        <v>0</v>
      </c>
      <c r="JDW97" s="370">
        <f xml:space="preserve"> InpC!JDW$20</f>
        <v>0</v>
      </c>
      <c r="JDX97" s="370">
        <f xml:space="preserve"> InpC!JDX$20</f>
        <v>0</v>
      </c>
      <c r="JDY97" s="370">
        <f xml:space="preserve"> InpC!JDY$20</f>
        <v>0</v>
      </c>
      <c r="JDZ97" s="370">
        <f xml:space="preserve"> InpC!JDZ$20</f>
        <v>0</v>
      </c>
      <c r="JEA97" s="370">
        <f xml:space="preserve"> InpC!JEA$20</f>
        <v>0</v>
      </c>
      <c r="JEB97" s="370">
        <f xml:space="preserve"> InpC!JEB$20</f>
        <v>0</v>
      </c>
      <c r="JEC97" s="370">
        <f xml:space="preserve"> InpC!JEC$20</f>
        <v>0</v>
      </c>
      <c r="JED97" s="370">
        <f xml:space="preserve"> InpC!JED$20</f>
        <v>0</v>
      </c>
      <c r="JEE97" s="370">
        <f xml:space="preserve"> InpC!JEE$20</f>
        <v>0</v>
      </c>
      <c r="JEF97" s="370">
        <f xml:space="preserve"> InpC!JEF$20</f>
        <v>0</v>
      </c>
      <c r="JEG97" s="370">
        <f xml:space="preserve"> InpC!JEG$20</f>
        <v>0</v>
      </c>
      <c r="JEH97" s="370">
        <f xml:space="preserve"> InpC!JEH$20</f>
        <v>0</v>
      </c>
      <c r="JEI97" s="370">
        <f xml:space="preserve"> InpC!JEI$20</f>
        <v>0</v>
      </c>
      <c r="JEJ97" s="370">
        <f xml:space="preserve"> InpC!JEJ$20</f>
        <v>0</v>
      </c>
      <c r="JEK97" s="370">
        <f xml:space="preserve"> InpC!JEK$20</f>
        <v>0</v>
      </c>
      <c r="JEL97" s="370">
        <f xml:space="preserve"> InpC!JEL$20</f>
        <v>0</v>
      </c>
      <c r="JEM97" s="370">
        <f xml:space="preserve"> InpC!JEM$20</f>
        <v>0</v>
      </c>
      <c r="JEN97" s="370">
        <f xml:space="preserve"> InpC!JEN$20</f>
        <v>0</v>
      </c>
      <c r="JEO97" s="370">
        <f xml:space="preserve"> InpC!JEO$20</f>
        <v>0</v>
      </c>
      <c r="JEP97" s="370">
        <f xml:space="preserve"> InpC!JEP$20</f>
        <v>0</v>
      </c>
      <c r="JEQ97" s="370">
        <f xml:space="preserve"> InpC!JEQ$20</f>
        <v>0</v>
      </c>
      <c r="JER97" s="370">
        <f xml:space="preserve"> InpC!JER$20</f>
        <v>0</v>
      </c>
      <c r="JES97" s="370">
        <f xml:space="preserve"> InpC!JES$20</f>
        <v>0</v>
      </c>
      <c r="JET97" s="370">
        <f xml:space="preserve"> InpC!JET$20</f>
        <v>0</v>
      </c>
      <c r="JEU97" s="370">
        <f xml:space="preserve"> InpC!JEU$20</f>
        <v>0</v>
      </c>
      <c r="JEV97" s="370">
        <f xml:space="preserve"> InpC!JEV$20</f>
        <v>0</v>
      </c>
      <c r="JEW97" s="370">
        <f xml:space="preserve"> InpC!JEW$20</f>
        <v>0</v>
      </c>
      <c r="JEX97" s="370">
        <f xml:space="preserve"> InpC!JEX$20</f>
        <v>0</v>
      </c>
      <c r="JEY97" s="370">
        <f xml:space="preserve"> InpC!JEY$20</f>
        <v>0</v>
      </c>
      <c r="JEZ97" s="370">
        <f xml:space="preserve"> InpC!JEZ$20</f>
        <v>0</v>
      </c>
      <c r="JFA97" s="370">
        <f xml:space="preserve"> InpC!JFA$20</f>
        <v>0</v>
      </c>
      <c r="JFB97" s="370">
        <f xml:space="preserve"> InpC!JFB$20</f>
        <v>0</v>
      </c>
      <c r="JFC97" s="370">
        <f xml:space="preserve"> InpC!JFC$20</f>
        <v>0</v>
      </c>
      <c r="JFD97" s="370">
        <f xml:space="preserve"> InpC!JFD$20</f>
        <v>0</v>
      </c>
      <c r="JFE97" s="370">
        <f xml:space="preserve"> InpC!JFE$20</f>
        <v>0</v>
      </c>
      <c r="JFF97" s="370">
        <f xml:space="preserve"> InpC!JFF$20</f>
        <v>0</v>
      </c>
      <c r="JFG97" s="370">
        <f xml:space="preserve"> InpC!JFG$20</f>
        <v>0</v>
      </c>
      <c r="JFH97" s="370">
        <f xml:space="preserve"> InpC!JFH$20</f>
        <v>0</v>
      </c>
      <c r="JFI97" s="370">
        <f xml:space="preserve"> InpC!JFI$20</f>
        <v>0</v>
      </c>
      <c r="JFJ97" s="370">
        <f xml:space="preserve"> InpC!JFJ$20</f>
        <v>0</v>
      </c>
      <c r="JFK97" s="370">
        <f xml:space="preserve"> InpC!JFK$20</f>
        <v>0</v>
      </c>
      <c r="JFL97" s="370">
        <f xml:space="preserve"> InpC!JFL$20</f>
        <v>0</v>
      </c>
      <c r="JFM97" s="370">
        <f xml:space="preserve"> InpC!JFM$20</f>
        <v>0</v>
      </c>
      <c r="JFN97" s="370">
        <f xml:space="preserve"> InpC!JFN$20</f>
        <v>0</v>
      </c>
      <c r="JFO97" s="370">
        <f xml:space="preserve"> InpC!JFO$20</f>
        <v>0</v>
      </c>
      <c r="JFP97" s="370">
        <f xml:space="preserve"> InpC!JFP$20</f>
        <v>0</v>
      </c>
      <c r="JFQ97" s="370">
        <f xml:space="preserve"> InpC!JFQ$20</f>
        <v>0</v>
      </c>
      <c r="JFR97" s="370">
        <f xml:space="preserve"> InpC!JFR$20</f>
        <v>0</v>
      </c>
      <c r="JFS97" s="370">
        <f xml:space="preserve"> InpC!JFS$20</f>
        <v>0</v>
      </c>
      <c r="JFT97" s="370">
        <f xml:space="preserve"> InpC!JFT$20</f>
        <v>0</v>
      </c>
      <c r="JFU97" s="370">
        <f xml:space="preserve"> InpC!JFU$20</f>
        <v>0</v>
      </c>
      <c r="JFV97" s="370">
        <f xml:space="preserve"> InpC!JFV$20</f>
        <v>0</v>
      </c>
      <c r="JFW97" s="370">
        <f xml:space="preserve"> InpC!JFW$20</f>
        <v>0</v>
      </c>
      <c r="JFX97" s="370">
        <f xml:space="preserve"> InpC!JFX$20</f>
        <v>0</v>
      </c>
      <c r="JFY97" s="370">
        <f xml:space="preserve"> InpC!JFY$20</f>
        <v>0</v>
      </c>
      <c r="JFZ97" s="370">
        <f xml:space="preserve"> InpC!JFZ$20</f>
        <v>0</v>
      </c>
      <c r="JGA97" s="370">
        <f xml:space="preserve"> InpC!JGA$20</f>
        <v>0</v>
      </c>
      <c r="JGB97" s="370">
        <f xml:space="preserve"> InpC!JGB$20</f>
        <v>0</v>
      </c>
      <c r="JGC97" s="370">
        <f xml:space="preserve"> InpC!JGC$20</f>
        <v>0</v>
      </c>
      <c r="JGD97" s="370">
        <f xml:space="preserve"> InpC!JGD$20</f>
        <v>0</v>
      </c>
      <c r="JGE97" s="370">
        <f xml:space="preserve"> InpC!JGE$20</f>
        <v>0</v>
      </c>
      <c r="JGF97" s="370">
        <f xml:space="preserve"> InpC!JGF$20</f>
        <v>0</v>
      </c>
      <c r="JGG97" s="370">
        <f xml:space="preserve"> InpC!JGG$20</f>
        <v>0</v>
      </c>
      <c r="JGH97" s="370">
        <f xml:space="preserve"> InpC!JGH$20</f>
        <v>0</v>
      </c>
      <c r="JGI97" s="370">
        <f xml:space="preserve"> InpC!JGI$20</f>
        <v>0</v>
      </c>
      <c r="JGJ97" s="370">
        <f xml:space="preserve"> InpC!JGJ$20</f>
        <v>0</v>
      </c>
      <c r="JGK97" s="370">
        <f xml:space="preserve"> InpC!JGK$20</f>
        <v>0</v>
      </c>
      <c r="JGL97" s="370">
        <f xml:space="preserve"> InpC!JGL$20</f>
        <v>0</v>
      </c>
      <c r="JGM97" s="370">
        <f xml:space="preserve"> InpC!JGM$20</f>
        <v>0</v>
      </c>
      <c r="JGN97" s="370">
        <f xml:space="preserve"> InpC!JGN$20</f>
        <v>0</v>
      </c>
      <c r="JGO97" s="370">
        <f xml:space="preserve"> InpC!JGO$20</f>
        <v>0</v>
      </c>
      <c r="JGP97" s="370">
        <f xml:space="preserve"> InpC!JGP$20</f>
        <v>0</v>
      </c>
      <c r="JGQ97" s="370">
        <f xml:space="preserve"> InpC!JGQ$20</f>
        <v>0</v>
      </c>
      <c r="JGR97" s="370">
        <f xml:space="preserve"> InpC!JGR$20</f>
        <v>0</v>
      </c>
      <c r="JGS97" s="370">
        <f xml:space="preserve"> InpC!JGS$20</f>
        <v>0</v>
      </c>
      <c r="JGT97" s="370">
        <f xml:space="preserve"> InpC!JGT$20</f>
        <v>0</v>
      </c>
      <c r="JGU97" s="370">
        <f xml:space="preserve"> InpC!JGU$20</f>
        <v>0</v>
      </c>
      <c r="JGV97" s="370">
        <f xml:space="preserve"> InpC!JGV$20</f>
        <v>0</v>
      </c>
      <c r="JGW97" s="370">
        <f xml:space="preserve"> InpC!JGW$20</f>
        <v>0</v>
      </c>
      <c r="JGX97" s="370">
        <f xml:space="preserve"> InpC!JGX$20</f>
        <v>0</v>
      </c>
      <c r="JGY97" s="370">
        <f xml:space="preserve"> InpC!JGY$20</f>
        <v>0</v>
      </c>
      <c r="JGZ97" s="370">
        <f xml:space="preserve"> InpC!JGZ$20</f>
        <v>0</v>
      </c>
      <c r="JHA97" s="370">
        <f xml:space="preserve"> InpC!JHA$20</f>
        <v>0</v>
      </c>
      <c r="JHB97" s="370">
        <f xml:space="preserve"> InpC!JHB$20</f>
        <v>0</v>
      </c>
      <c r="JHC97" s="370">
        <f xml:space="preserve"> InpC!JHC$20</f>
        <v>0</v>
      </c>
      <c r="JHD97" s="370">
        <f xml:space="preserve"> InpC!JHD$20</f>
        <v>0</v>
      </c>
      <c r="JHE97" s="370">
        <f xml:space="preserve"> InpC!JHE$20</f>
        <v>0</v>
      </c>
      <c r="JHF97" s="370">
        <f xml:space="preserve"> InpC!JHF$20</f>
        <v>0</v>
      </c>
      <c r="JHG97" s="370">
        <f xml:space="preserve"> InpC!JHG$20</f>
        <v>0</v>
      </c>
      <c r="JHH97" s="370">
        <f xml:space="preserve"> InpC!JHH$20</f>
        <v>0</v>
      </c>
      <c r="JHI97" s="370">
        <f xml:space="preserve"> InpC!JHI$20</f>
        <v>0</v>
      </c>
      <c r="JHJ97" s="370">
        <f xml:space="preserve"> InpC!JHJ$20</f>
        <v>0</v>
      </c>
      <c r="JHK97" s="370">
        <f xml:space="preserve"> InpC!JHK$20</f>
        <v>0</v>
      </c>
      <c r="JHL97" s="370">
        <f xml:space="preserve"> InpC!JHL$20</f>
        <v>0</v>
      </c>
      <c r="JHM97" s="370">
        <f xml:space="preserve"> InpC!JHM$20</f>
        <v>0</v>
      </c>
      <c r="JHN97" s="370">
        <f xml:space="preserve"> InpC!JHN$20</f>
        <v>0</v>
      </c>
      <c r="JHO97" s="370">
        <f xml:space="preserve"> InpC!JHO$20</f>
        <v>0</v>
      </c>
      <c r="JHP97" s="370">
        <f xml:space="preserve"> InpC!JHP$20</f>
        <v>0</v>
      </c>
      <c r="JHQ97" s="370">
        <f xml:space="preserve"> InpC!JHQ$20</f>
        <v>0</v>
      </c>
      <c r="JHR97" s="370">
        <f xml:space="preserve"> InpC!JHR$20</f>
        <v>0</v>
      </c>
      <c r="JHS97" s="370">
        <f xml:space="preserve"> InpC!JHS$20</f>
        <v>0</v>
      </c>
      <c r="JHT97" s="370">
        <f xml:space="preserve"> InpC!JHT$20</f>
        <v>0</v>
      </c>
      <c r="JHU97" s="370">
        <f xml:space="preserve"> InpC!JHU$20</f>
        <v>0</v>
      </c>
      <c r="JHV97" s="370">
        <f xml:space="preserve"> InpC!JHV$20</f>
        <v>0</v>
      </c>
      <c r="JHW97" s="370">
        <f xml:space="preserve"> InpC!JHW$20</f>
        <v>0</v>
      </c>
      <c r="JHX97" s="370">
        <f xml:space="preserve"> InpC!JHX$20</f>
        <v>0</v>
      </c>
      <c r="JHY97" s="370">
        <f xml:space="preserve"> InpC!JHY$20</f>
        <v>0</v>
      </c>
      <c r="JHZ97" s="370">
        <f xml:space="preserve"> InpC!JHZ$20</f>
        <v>0</v>
      </c>
      <c r="JIA97" s="370">
        <f xml:space="preserve"> InpC!JIA$20</f>
        <v>0</v>
      </c>
      <c r="JIB97" s="370">
        <f xml:space="preserve"> InpC!JIB$20</f>
        <v>0</v>
      </c>
      <c r="JIC97" s="370">
        <f xml:space="preserve"> InpC!JIC$20</f>
        <v>0</v>
      </c>
      <c r="JID97" s="370">
        <f xml:space="preserve"> InpC!JID$20</f>
        <v>0</v>
      </c>
      <c r="JIE97" s="370">
        <f xml:space="preserve"> InpC!JIE$20</f>
        <v>0</v>
      </c>
      <c r="JIF97" s="370">
        <f xml:space="preserve"> InpC!JIF$20</f>
        <v>0</v>
      </c>
      <c r="JIG97" s="370">
        <f xml:space="preserve"> InpC!JIG$20</f>
        <v>0</v>
      </c>
      <c r="JIH97" s="370">
        <f xml:space="preserve"> InpC!JIH$20</f>
        <v>0</v>
      </c>
      <c r="JII97" s="370">
        <f xml:space="preserve"> InpC!JII$20</f>
        <v>0</v>
      </c>
      <c r="JIJ97" s="370">
        <f xml:space="preserve"> InpC!JIJ$20</f>
        <v>0</v>
      </c>
      <c r="JIK97" s="370">
        <f xml:space="preserve"> InpC!JIK$20</f>
        <v>0</v>
      </c>
      <c r="JIL97" s="370">
        <f xml:space="preserve"> InpC!JIL$20</f>
        <v>0</v>
      </c>
      <c r="JIM97" s="370">
        <f xml:space="preserve"> InpC!JIM$20</f>
        <v>0</v>
      </c>
      <c r="JIN97" s="370">
        <f xml:space="preserve"> InpC!JIN$20</f>
        <v>0</v>
      </c>
      <c r="JIO97" s="370">
        <f xml:space="preserve"> InpC!JIO$20</f>
        <v>0</v>
      </c>
      <c r="JIP97" s="370">
        <f xml:space="preserve"> InpC!JIP$20</f>
        <v>0</v>
      </c>
      <c r="JIQ97" s="370">
        <f xml:space="preserve"> InpC!JIQ$20</f>
        <v>0</v>
      </c>
      <c r="JIR97" s="370">
        <f xml:space="preserve"> InpC!JIR$20</f>
        <v>0</v>
      </c>
      <c r="JIS97" s="370">
        <f xml:space="preserve"> InpC!JIS$20</f>
        <v>0</v>
      </c>
      <c r="JIT97" s="370">
        <f xml:space="preserve"> InpC!JIT$20</f>
        <v>0</v>
      </c>
      <c r="JIU97" s="370">
        <f xml:space="preserve"> InpC!JIU$20</f>
        <v>0</v>
      </c>
      <c r="JIV97" s="370">
        <f xml:space="preserve"> InpC!JIV$20</f>
        <v>0</v>
      </c>
      <c r="JIW97" s="370">
        <f xml:space="preserve"> InpC!JIW$20</f>
        <v>0</v>
      </c>
      <c r="JIX97" s="370">
        <f xml:space="preserve"> InpC!JIX$20</f>
        <v>0</v>
      </c>
      <c r="JIY97" s="370">
        <f xml:space="preserve"> InpC!JIY$20</f>
        <v>0</v>
      </c>
      <c r="JIZ97" s="370">
        <f xml:space="preserve"> InpC!JIZ$20</f>
        <v>0</v>
      </c>
      <c r="JJA97" s="370">
        <f xml:space="preserve"> InpC!JJA$20</f>
        <v>0</v>
      </c>
      <c r="JJB97" s="370">
        <f xml:space="preserve"> InpC!JJB$20</f>
        <v>0</v>
      </c>
      <c r="JJC97" s="370">
        <f xml:space="preserve"> InpC!JJC$20</f>
        <v>0</v>
      </c>
      <c r="JJD97" s="370">
        <f xml:space="preserve"> InpC!JJD$20</f>
        <v>0</v>
      </c>
      <c r="JJE97" s="370">
        <f xml:space="preserve"> InpC!JJE$20</f>
        <v>0</v>
      </c>
      <c r="JJF97" s="370">
        <f xml:space="preserve"> InpC!JJF$20</f>
        <v>0</v>
      </c>
      <c r="JJG97" s="370">
        <f xml:space="preserve"> InpC!JJG$20</f>
        <v>0</v>
      </c>
      <c r="JJH97" s="370">
        <f xml:space="preserve"> InpC!JJH$20</f>
        <v>0</v>
      </c>
      <c r="JJI97" s="370">
        <f xml:space="preserve"> InpC!JJI$20</f>
        <v>0</v>
      </c>
      <c r="JJJ97" s="370">
        <f xml:space="preserve"> InpC!JJJ$20</f>
        <v>0</v>
      </c>
      <c r="JJK97" s="370">
        <f xml:space="preserve"> InpC!JJK$20</f>
        <v>0</v>
      </c>
      <c r="JJL97" s="370">
        <f xml:space="preserve"> InpC!JJL$20</f>
        <v>0</v>
      </c>
      <c r="JJM97" s="370">
        <f xml:space="preserve"> InpC!JJM$20</f>
        <v>0</v>
      </c>
      <c r="JJN97" s="370">
        <f xml:space="preserve"> InpC!JJN$20</f>
        <v>0</v>
      </c>
      <c r="JJO97" s="370">
        <f xml:space="preserve"> InpC!JJO$20</f>
        <v>0</v>
      </c>
      <c r="JJP97" s="370">
        <f xml:space="preserve"> InpC!JJP$20</f>
        <v>0</v>
      </c>
      <c r="JJQ97" s="370">
        <f xml:space="preserve"> InpC!JJQ$20</f>
        <v>0</v>
      </c>
      <c r="JJR97" s="370">
        <f xml:space="preserve"> InpC!JJR$20</f>
        <v>0</v>
      </c>
      <c r="JJS97" s="370">
        <f xml:space="preserve"> InpC!JJS$20</f>
        <v>0</v>
      </c>
      <c r="JJT97" s="370">
        <f xml:space="preserve"> InpC!JJT$20</f>
        <v>0</v>
      </c>
      <c r="JJU97" s="370">
        <f xml:space="preserve"> InpC!JJU$20</f>
        <v>0</v>
      </c>
      <c r="JJV97" s="370">
        <f xml:space="preserve"> InpC!JJV$20</f>
        <v>0</v>
      </c>
      <c r="JJW97" s="370">
        <f xml:space="preserve"> InpC!JJW$20</f>
        <v>0</v>
      </c>
      <c r="JJX97" s="370">
        <f xml:space="preserve"> InpC!JJX$20</f>
        <v>0</v>
      </c>
      <c r="JJY97" s="370">
        <f xml:space="preserve"> InpC!JJY$20</f>
        <v>0</v>
      </c>
      <c r="JJZ97" s="370">
        <f xml:space="preserve"> InpC!JJZ$20</f>
        <v>0</v>
      </c>
      <c r="JKA97" s="370">
        <f xml:space="preserve"> InpC!JKA$20</f>
        <v>0</v>
      </c>
      <c r="JKB97" s="370">
        <f xml:space="preserve"> InpC!JKB$20</f>
        <v>0</v>
      </c>
      <c r="JKC97" s="370">
        <f xml:space="preserve"> InpC!JKC$20</f>
        <v>0</v>
      </c>
      <c r="JKD97" s="370">
        <f xml:space="preserve"> InpC!JKD$20</f>
        <v>0</v>
      </c>
      <c r="JKE97" s="370">
        <f xml:space="preserve"> InpC!JKE$20</f>
        <v>0</v>
      </c>
      <c r="JKF97" s="370">
        <f xml:space="preserve"> InpC!JKF$20</f>
        <v>0</v>
      </c>
      <c r="JKG97" s="370">
        <f xml:space="preserve"> InpC!JKG$20</f>
        <v>0</v>
      </c>
      <c r="JKH97" s="370">
        <f xml:space="preserve"> InpC!JKH$20</f>
        <v>0</v>
      </c>
      <c r="JKI97" s="370">
        <f xml:space="preserve"> InpC!JKI$20</f>
        <v>0</v>
      </c>
      <c r="JKJ97" s="370">
        <f xml:space="preserve"> InpC!JKJ$20</f>
        <v>0</v>
      </c>
      <c r="JKK97" s="370">
        <f xml:space="preserve"> InpC!JKK$20</f>
        <v>0</v>
      </c>
      <c r="JKL97" s="370">
        <f xml:space="preserve"> InpC!JKL$20</f>
        <v>0</v>
      </c>
      <c r="JKM97" s="370">
        <f xml:space="preserve"> InpC!JKM$20</f>
        <v>0</v>
      </c>
      <c r="JKN97" s="370">
        <f xml:space="preserve"> InpC!JKN$20</f>
        <v>0</v>
      </c>
      <c r="JKO97" s="370">
        <f xml:space="preserve"> InpC!JKO$20</f>
        <v>0</v>
      </c>
      <c r="JKP97" s="370">
        <f xml:space="preserve"> InpC!JKP$20</f>
        <v>0</v>
      </c>
      <c r="JKQ97" s="370">
        <f xml:space="preserve"> InpC!JKQ$20</f>
        <v>0</v>
      </c>
      <c r="JKR97" s="370">
        <f xml:space="preserve"> InpC!JKR$20</f>
        <v>0</v>
      </c>
      <c r="JKS97" s="370">
        <f xml:space="preserve"> InpC!JKS$20</f>
        <v>0</v>
      </c>
      <c r="JKT97" s="370">
        <f xml:space="preserve"> InpC!JKT$20</f>
        <v>0</v>
      </c>
      <c r="JKU97" s="370">
        <f xml:space="preserve"> InpC!JKU$20</f>
        <v>0</v>
      </c>
      <c r="JKV97" s="370">
        <f xml:space="preserve"> InpC!JKV$20</f>
        <v>0</v>
      </c>
      <c r="JKW97" s="370">
        <f xml:space="preserve"> InpC!JKW$20</f>
        <v>0</v>
      </c>
      <c r="JKX97" s="370">
        <f xml:space="preserve"> InpC!JKX$20</f>
        <v>0</v>
      </c>
      <c r="JKY97" s="370">
        <f xml:space="preserve"> InpC!JKY$20</f>
        <v>0</v>
      </c>
      <c r="JKZ97" s="370">
        <f xml:space="preserve"> InpC!JKZ$20</f>
        <v>0</v>
      </c>
      <c r="JLA97" s="370">
        <f xml:space="preserve"> InpC!JLA$20</f>
        <v>0</v>
      </c>
      <c r="JLB97" s="370">
        <f xml:space="preserve"> InpC!JLB$20</f>
        <v>0</v>
      </c>
      <c r="JLC97" s="370">
        <f xml:space="preserve"> InpC!JLC$20</f>
        <v>0</v>
      </c>
      <c r="JLD97" s="370">
        <f xml:space="preserve"> InpC!JLD$20</f>
        <v>0</v>
      </c>
      <c r="JLE97" s="370">
        <f xml:space="preserve"> InpC!JLE$20</f>
        <v>0</v>
      </c>
      <c r="JLF97" s="370">
        <f xml:space="preserve"> InpC!JLF$20</f>
        <v>0</v>
      </c>
      <c r="JLG97" s="370">
        <f xml:space="preserve"> InpC!JLG$20</f>
        <v>0</v>
      </c>
      <c r="JLH97" s="370">
        <f xml:space="preserve"> InpC!JLH$20</f>
        <v>0</v>
      </c>
      <c r="JLI97" s="370">
        <f xml:space="preserve"> InpC!JLI$20</f>
        <v>0</v>
      </c>
      <c r="JLJ97" s="370">
        <f xml:space="preserve"> InpC!JLJ$20</f>
        <v>0</v>
      </c>
      <c r="JLK97" s="370">
        <f xml:space="preserve"> InpC!JLK$20</f>
        <v>0</v>
      </c>
      <c r="JLL97" s="370">
        <f xml:space="preserve"> InpC!JLL$20</f>
        <v>0</v>
      </c>
      <c r="JLM97" s="370">
        <f xml:space="preserve"> InpC!JLM$20</f>
        <v>0</v>
      </c>
      <c r="JLN97" s="370">
        <f xml:space="preserve"> InpC!JLN$20</f>
        <v>0</v>
      </c>
      <c r="JLO97" s="370">
        <f xml:space="preserve"> InpC!JLO$20</f>
        <v>0</v>
      </c>
      <c r="JLP97" s="370">
        <f xml:space="preserve"> InpC!JLP$20</f>
        <v>0</v>
      </c>
      <c r="JLQ97" s="370">
        <f xml:space="preserve"> InpC!JLQ$20</f>
        <v>0</v>
      </c>
      <c r="JLR97" s="370">
        <f xml:space="preserve"> InpC!JLR$20</f>
        <v>0</v>
      </c>
      <c r="JLS97" s="370">
        <f xml:space="preserve"> InpC!JLS$20</f>
        <v>0</v>
      </c>
      <c r="JLT97" s="370">
        <f xml:space="preserve"> InpC!JLT$20</f>
        <v>0</v>
      </c>
      <c r="JLU97" s="370">
        <f xml:space="preserve"> InpC!JLU$20</f>
        <v>0</v>
      </c>
      <c r="JLV97" s="370">
        <f xml:space="preserve"> InpC!JLV$20</f>
        <v>0</v>
      </c>
      <c r="JLW97" s="370">
        <f xml:space="preserve"> InpC!JLW$20</f>
        <v>0</v>
      </c>
      <c r="JLX97" s="370">
        <f xml:space="preserve"> InpC!JLX$20</f>
        <v>0</v>
      </c>
      <c r="JLY97" s="370">
        <f xml:space="preserve"> InpC!JLY$20</f>
        <v>0</v>
      </c>
      <c r="JLZ97" s="370">
        <f xml:space="preserve"> InpC!JLZ$20</f>
        <v>0</v>
      </c>
      <c r="JMA97" s="370">
        <f xml:space="preserve"> InpC!JMA$20</f>
        <v>0</v>
      </c>
      <c r="JMB97" s="370">
        <f xml:space="preserve"> InpC!JMB$20</f>
        <v>0</v>
      </c>
      <c r="JMC97" s="370">
        <f xml:space="preserve"> InpC!JMC$20</f>
        <v>0</v>
      </c>
      <c r="JMD97" s="370">
        <f xml:space="preserve"> InpC!JMD$20</f>
        <v>0</v>
      </c>
      <c r="JME97" s="370">
        <f xml:space="preserve"> InpC!JME$20</f>
        <v>0</v>
      </c>
      <c r="JMF97" s="370">
        <f xml:space="preserve"> InpC!JMF$20</f>
        <v>0</v>
      </c>
      <c r="JMG97" s="370">
        <f xml:space="preserve"> InpC!JMG$20</f>
        <v>0</v>
      </c>
      <c r="JMH97" s="370">
        <f xml:space="preserve"> InpC!JMH$20</f>
        <v>0</v>
      </c>
      <c r="JMI97" s="370">
        <f xml:space="preserve"> InpC!JMI$20</f>
        <v>0</v>
      </c>
      <c r="JMJ97" s="370">
        <f xml:space="preserve"> InpC!JMJ$20</f>
        <v>0</v>
      </c>
      <c r="JMK97" s="370">
        <f xml:space="preserve"> InpC!JMK$20</f>
        <v>0</v>
      </c>
      <c r="JML97" s="370">
        <f xml:space="preserve"> InpC!JML$20</f>
        <v>0</v>
      </c>
      <c r="JMM97" s="370">
        <f xml:space="preserve"> InpC!JMM$20</f>
        <v>0</v>
      </c>
      <c r="JMN97" s="370">
        <f xml:space="preserve"> InpC!JMN$20</f>
        <v>0</v>
      </c>
      <c r="JMO97" s="370">
        <f xml:space="preserve"> InpC!JMO$20</f>
        <v>0</v>
      </c>
      <c r="JMP97" s="370">
        <f xml:space="preserve"> InpC!JMP$20</f>
        <v>0</v>
      </c>
      <c r="JMQ97" s="370">
        <f xml:space="preserve"> InpC!JMQ$20</f>
        <v>0</v>
      </c>
      <c r="JMR97" s="370">
        <f xml:space="preserve"> InpC!JMR$20</f>
        <v>0</v>
      </c>
      <c r="JMS97" s="370">
        <f xml:space="preserve"> InpC!JMS$20</f>
        <v>0</v>
      </c>
      <c r="JMT97" s="370">
        <f xml:space="preserve"> InpC!JMT$20</f>
        <v>0</v>
      </c>
      <c r="JMU97" s="370">
        <f xml:space="preserve"> InpC!JMU$20</f>
        <v>0</v>
      </c>
      <c r="JMV97" s="370">
        <f xml:space="preserve"> InpC!JMV$20</f>
        <v>0</v>
      </c>
      <c r="JMW97" s="370">
        <f xml:space="preserve"> InpC!JMW$20</f>
        <v>0</v>
      </c>
      <c r="JMX97" s="370">
        <f xml:space="preserve"> InpC!JMX$20</f>
        <v>0</v>
      </c>
      <c r="JMY97" s="370">
        <f xml:space="preserve"> InpC!JMY$20</f>
        <v>0</v>
      </c>
      <c r="JMZ97" s="370">
        <f xml:space="preserve"> InpC!JMZ$20</f>
        <v>0</v>
      </c>
      <c r="JNA97" s="370">
        <f xml:space="preserve"> InpC!JNA$20</f>
        <v>0</v>
      </c>
      <c r="JNB97" s="370">
        <f xml:space="preserve"> InpC!JNB$20</f>
        <v>0</v>
      </c>
      <c r="JNC97" s="370">
        <f xml:space="preserve"> InpC!JNC$20</f>
        <v>0</v>
      </c>
      <c r="JND97" s="370">
        <f xml:space="preserve"> InpC!JND$20</f>
        <v>0</v>
      </c>
      <c r="JNE97" s="370">
        <f xml:space="preserve"> InpC!JNE$20</f>
        <v>0</v>
      </c>
      <c r="JNF97" s="370">
        <f xml:space="preserve"> InpC!JNF$20</f>
        <v>0</v>
      </c>
      <c r="JNG97" s="370">
        <f xml:space="preserve"> InpC!JNG$20</f>
        <v>0</v>
      </c>
      <c r="JNH97" s="370">
        <f xml:space="preserve"> InpC!JNH$20</f>
        <v>0</v>
      </c>
      <c r="JNI97" s="370">
        <f xml:space="preserve"> InpC!JNI$20</f>
        <v>0</v>
      </c>
      <c r="JNJ97" s="370">
        <f xml:space="preserve"> InpC!JNJ$20</f>
        <v>0</v>
      </c>
      <c r="JNK97" s="370">
        <f xml:space="preserve"> InpC!JNK$20</f>
        <v>0</v>
      </c>
      <c r="JNL97" s="370">
        <f xml:space="preserve"> InpC!JNL$20</f>
        <v>0</v>
      </c>
      <c r="JNM97" s="370">
        <f xml:space="preserve"> InpC!JNM$20</f>
        <v>0</v>
      </c>
      <c r="JNN97" s="370">
        <f xml:space="preserve"> InpC!JNN$20</f>
        <v>0</v>
      </c>
      <c r="JNO97" s="370">
        <f xml:space="preserve"> InpC!JNO$20</f>
        <v>0</v>
      </c>
      <c r="JNP97" s="370">
        <f xml:space="preserve"> InpC!JNP$20</f>
        <v>0</v>
      </c>
      <c r="JNQ97" s="370">
        <f xml:space="preserve"> InpC!JNQ$20</f>
        <v>0</v>
      </c>
      <c r="JNR97" s="370">
        <f xml:space="preserve"> InpC!JNR$20</f>
        <v>0</v>
      </c>
      <c r="JNS97" s="370">
        <f xml:space="preserve"> InpC!JNS$20</f>
        <v>0</v>
      </c>
      <c r="JNT97" s="370">
        <f xml:space="preserve"> InpC!JNT$20</f>
        <v>0</v>
      </c>
      <c r="JNU97" s="370">
        <f xml:space="preserve"> InpC!JNU$20</f>
        <v>0</v>
      </c>
      <c r="JNV97" s="370">
        <f xml:space="preserve"> InpC!JNV$20</f>
        <v>0</v>
      </c>
      <c r="JNW97" s="370">
        <f xml:space="preserve"> InpC!JNW$20</f>
        <v>0</v>
      </c>
      <c r="JNX97" s="370">
        <f xml:space="preserve"> InpC!JNX$20</f>
        <v>0</v>
      </c>
      <c r="JNY97" s="370">
        <f xml:space="preserve"> InpC!JNY$20</f>
        <v>0</v>
      </c>
      <c r="JNZ97" s="370">
        <f xml:space="preserve"> InpC!JNZ$20</f>
        <v>0</v>
      </c>
      <c r="JOA97" s="370">
        <f xml:space="preserve"> InpC!JOA$20</f>
        <v>0</v>
      </c>
      <c r="JOB97" s="370">
        <f xml:space="preserve"> InpC!JOB$20</f>
        <v>0</v>
      </c>
      <c r="JOC97" s="370">
        <f xml:space="preserve"> InpC!JOC$20</f>
        <v>0</v>
      </c>
      <c r="JOD97" s="370">
        <f xml:space="preserve"> InpC!JOD$20</f>
        <v>0</v>
      </c>
      <c r="JOE97" s="370">
        <f xml:space="preserve"> InpC!JOE$20</f>
        <v>0</v>
      </c>
      <c r="JOF97" s="370">
        <f xml:space="preserve"> InpC!JOF$20</f>
        <v>0</v>
      </c>
      <c r="JOG97" s="370">
        <f xml:space="preserve"> InpC!JOG$20</f>
        <v>0</v>
      </c>
      <c r="JOH97" s="370">
        <f xml:space="preserve"> InpC!JOH$20</f>
        <v>0</v>
      </c>
      <c r="JOI97" s="370">
        <f xml:space="preserve"> InpC!JOI$20</f>
        <v>0</v>
      </c>
      <c r="JOJ97" s="370">
        <f xml:space="preserve"> InpC!JOJ$20</f>
        <v>0</v>
      </c>
      <c r="JOK97" s="370">
        <f xml:space="preserve"> InpC!JOK$20</f>
        <v>0</v>
      </c>
      <c r="JOL97" s="370">
        <f xml:space="preserve"> InpC!JOL$20</f>
        <v>0</v>
      </c>
      <c r="JOM97" s="370">
        <f xml:space="preserve"> InpC!JOM$20</f>
        <v>0</v>
      </c>
      <c r="JON97" s="370">
        <f xml:space="preserve"> InpC!JON$20</f>
        <v>0</v>
      </c>
      <c r="JOO97" s="370">
        <f xml:space="preserve"> InpC!JOO$20</f>
        <v>0</v>
      </c>
      <c r="JOP97" s="370">
        <f xml:space="preserve"> InpC!JOP$20</f>
        <v>0</v>
      </c>
      <c r="JOQ97" s="370">
        <f xml:space="preserve"> InpC!JOQ$20</f>
        <v>0</v>
      </c>
      <c r="JOR97" s="370">
        <f xml:space="preserve"> InpC!JOR$20</f>
        <v>0</v>
      </c>
      <c r="JOS97" s="370">
        <f xml:space="preserve"> InpC!JOS$20</f>
        <v>0</v>
      </c>
      <c r="JOT97" s="370">
        <f xml:space="preserve"> InpC!JOT$20</f>
        <v>0</v>
      </c>
      <c r="JOU97" s="370">
        <f xml:space="preserve"> InpC!JOU$20</f>
        <v>0</v>
      </c>
      <c r="JOV97" s="370">
        <f xml:space="preserve"> InpC!JOV$20</f>
        <v>0</v>
      </c>
      <c r="JOW97" s="370">
        <f xml:space="preserve"> InpC!JOW$20</f>
        <v>0</v>
      </c>
      <c r="JOX97" s="370">
        <f xml:space="preserve"> InpC!JOX$20</f>
        <v>0</v>
      </c>
      <c r="JOY97" s="370">
        <f xml:space="preserve"> InpC!JOY$20</f>
        <v>0</v>
      </c>
      <c r="JOZ97" s="370">
        <f xml:space="preserve"> InpC!JOZ$20</f>
        <v>0</v>
      </c>
      <c r="JPA97" s="370">
        <f xml:space="preserve"> InpC!JPA$20</f>
        <v>0</v>
      </c>
      <c r="JPB97" s="370">
        <f xml:space="preserve"> InpC!JPB$20</f>
        <v>0</v>
      </c>
      <c r="JPC97" s="370">
        <f xml:space="preserve"> InpC!JPC$20</f>
        <v>0</v>
      </c>
      <c r="JPD97" s="370">
        <f xml:space="preserve"> InpC!JPD$20</f>
        <v>0</v>
      </c>
      <c r="JPE97" s="370">
        <f xml:space="preserve"> InpC!JPE$20</f>
        <v>0</v>
      </c>
      <c r="JPF97" s="370">
        <f xml:space="preserve"> InpC!JPF$20</f>
        <v>0</v>
      </c>
      <c r="JPG97" s="370">
        <f xml:space="preserve"> InpC!JPG$20</f>
        <v>0</v>
      </c>
      <c r="JPH97" s="370">
        <f xml:space="preserve"> InpC!JPH$20</f>
        <v>0</v>
      </c>
      <c r="JPI97" s="370">
        <f xml:space="preserve"> InpC!JPI$20</f>
        <v>0</v>
      </c>
      <c r="JPJ97" s="370">
        <f xml:space="preserve"> InpC!JPJ$20</f>
        <v>0</v>
      </c>
      <c r="JPK97" s="370">
        <f xml:space="preserve"> InpC!JPK$20</f>
        <v>0</v>
      </c>
      <c r="JPL97" s="370">
        <f xml:space="preserve"> InpC!JPL$20</f>
        <v>0</v>
      </c>
      <c r="JPM97" s="370">
        <f xml:space="preserve"> InpC!JPM$20</f>
        <v>0</v>
      </c>
      <c r="JPN97" s="370">
        <f xml:space="preserve"> InpC!JPN$20</f>
        <v>0</v>
      </c>
      <c r="JPO97" s="370">
        <f xml:space="preserve"> InpC!JPO$20</f>
        <v>0</v>
      </c>
      <c r="JPP97" s="370">
        <f xml:space="preserve"> InpC!JPP$20</f>
        <v>0</v>
      </c>
      <c r="JPQ97" s="370">
        <f xml:space="preserve"> InpC!JPQ$20</f>
        <v>0</v>
      </c>
      <c r="JPR97" s="370">
        <f xml:space="preserve"> InpC!JPR$20</f>
        <v>0</v>
      </c>
      <c r="JPS97" s="370">
        <f xml:space="preserve"> InpC!JPS$20</f>
        <v>0</v>
      </c>
      <c r="JPT97" s="370">
        <f xml:space="preserve"> InpC!JPT$20</f>
        <v>0</v>
      </c>
      <c r="JPU97" s="370">
        <f xml:space="preserve"> InpC!JPU$20</f>
        <v>0</v>
      </c>
      <c r="JPV97" s="370">
        <f xml:space="preserve"> InpC!JPV$20</f>
        <v>0</v>
      </c>
      <c r="JPW97" s="370">
        <f xml:space="preserve"> InpC!JPW$20</f>
        <v>0</v>
      </c>
      <c r="JPX97" s="370">
        <f xml:space="preserve"> InpC!JPX$20</f>
        <v>0</v>
      </c>
      <c r="JPY97" s="370">
        <f xml:space="preserve"> InpC!JPY$20</f>
        <v>0</v>
      </c>
      <c r="JPZ97" s="370">
        <f xml:space="preserve"> InpC!JPZ$20</f>
        <v>0</v>
      </c>
      <c r="JQA97" s="370">
        <f xml:space="preserve"> InpC!JQA$20</f>
        <v>0</v>
      </c>
      <c r="JQB97" s="370">
        <f xml:space="preserve"> InpC!JQB$20</f>
        <v>0</v>
      </c>
      <c r="JQC97" s="370">
        <f xml:space="preserve"> InpC!JQC$20</f>
        <v>0</v>
      </c>
      <c r="JQD97" s="370">
        <f xml:space="preserve"> InpC!JQD$20</f>
        <v>0</v>
      </c>
      <c r="JQE97" s="370">
        <f xml:space="preserve"> InpC!JQE$20</f>
        <v>0</v>
      </c>
      <c r="JQF97" s="370">
        <f xml:space="preserve"> InpC!JQF$20</f>
        <v>0</v>
      </c>
      <c r="JQG97" s="370">
        <f xml:space="preserve"> InpC!JQG$20</f>
        <v>0</v>
      </c>
      <c r="JQH97" s="370">
        <f xml:space="preserve"> InpC!JQH$20</f>
        <v>0</v>
      </c>
      <c r="JQI97" s="370">
        <f xml:space="preserve"> InpC!JQI$20</f>
        <v>0</v>
      </c>
      <c r="JQJ97" s="370">
        <f xml:space="preserve"> InpC!JQJ$20</f>
        <v>0</v>
      </c>
      <c r="JQK97" s="370">
        <f xml:space="preserve"> InpC!JQK$20</f>
        <v>0</v>
      </c>
      <c r="JQL97" s="370">
        <f xml:space="preserve"> InpC!JQL$20</f>
        <v>0</v>
      </c>
      <c r="JQM97" s="370">
        <f xml:space="preserve"> InpC!JQM$20</f>
        <v>0</v>
      </c>
      <c r="JQN97" s="370">
        <f xml:space="preserve"> InpC!JQN$20</f>
        <v>0</v>
      </c>
      <c r="JQO97" s="370">
        <f xml:space="preserve"> InpC!JQO$20</f>
        <v>0</v>
      </c>
      <c r="JQP97" s="370">
        <f xml:space="preserve"> InpC!JQP$20</f>
        <v>0</v>
      </c>
      <c r="JQQ97" s="370">
        <f xml:space="preserve"> InpC!JQQ$20</f>
        <v>0</v>
      </c>
      <c r="JQR97" s="370">
        <f xml:space="preserve"> InpC!JQR$20</f>
        <v>0</v>
      </c>
      <c r="JQS97" s="370">
        <f xml:space="preserve"> InpC!JQS$20</f>
        <v>0</v>
      </c>
      <c r="JQT97" s="370">
        <f xml:space="preserve"> InpC!JQT$20</f>
        <v>0</v>
      </c>
      <c r="JQU97" s="370">
        <f xml:space="preserve"> InpC!JQU$20</f>
        <v>0</v>
      </c>
      <c r="JQV97" s="370">
        <f xml:space="preserve"> InpC!JQV$20</f>
        <v>0</v>
      </c>
      <c r="JQW97" s="370">
        <f xml:space="preserve"> InpC!JQW$20</f>
        <v>0</v>
      </c>
      <c r="JQX97" s="370">
        <f xml:space="preserve"> InpC!JQX$20</f>
        <v>0</v>
      </c>
      <c r="JQY97" s="370">
        <f xml:space="preserve"> InpC!JQY$20</f>
        <v>0</v>
      </c>
      <c r="JQZ97" s="370">
        <f xml:space="preserve"> InpC!JQZ$20</f>
        <v>0</v>
      </c>
      <c r="JRA97" s="370">
        <f xml:space="preserve"> InpC!JRA$20</f>
        <v>0</v>
      </c>
      <c r="JRB97" s="370">
        <f xml:space="preserve"> InpC!JRB$20</f>
        <v>0</v>
      </c>
      <c r="JRC97" s="370">
        <f xml:space="preserve"> InpC!JRC$20</f>
        <v>0</v>
      </c>
      <c r="JRD97" s="370">
        <f xml:space="preserve"> InpC!JRD$20</f>
        <v>0</v>
      </c>
      <c r="JRE97" s="370">
        <f xml:space="preserve"> InpC!JRE$20</f>
        <v>0</v>
      </c>
      <c r="JRF97" s="370">
        <f xml:space="preserve"> InpC!JRF$20</f>
        <v>0</v>
      </c>
      <c r="JRG97" s="370">
        <f xml:space="preserve"> InpC!JRG$20</f>
        <v>0</v>
      </c>
      <c r="JRH97" s="370">
        <f xml:space="preserve"> InpC!JRH$20</f>
        <v>0</v>
      </c>
      <c r="JRI97" s="370">
        <f xml:space="preserve"> InpC!JRI$20</f>
        <v>0</v>
      </c>
      <c r="JRJ97" s="370">
        <f xml:space="preserve"> InpC!JRJ$20</f>
        <v>0</v>
      </c>
      <c r="JRK97" s="370">
        <f xml:space="preserve"> InpC!JRK$20</f>
        <v>0</v>
      </c>
      <c r="JRL97" s="370">
        <f xml:space="preserve"> InpC!JRL$20</f>
        <v>0</v>
      </c>
      <c r="JRM97" s="370">
        <f xml:space="preserve"> InpC!JRM$20</f>
        <v>0</v>
      </c>
      <c r="JRN97" s="370">
        <f xml:space="preserve"> InpC!JRN$20</f>
        <v>0</v>
      </c>
      <c r="JRO97" s="370">
        <f xml:space="preserve"> InpC!JRO$20</f>
        <v>0</v>
      </c>
      <c r="JRP97" s="370">
        <f xml:space="preserve"> InpC!JRP$20</f>
        <v>0</v>
      </c>
      <c r="JRQ97" s="370">
        <f xml:space="preserve"> InpC!JRQ$20</f>
        <v>0</v>
      </c>
      <c r="JRR97" s="370">
        <f xml:space="preserve"> InpC!JRR$20</f>
        <v>0</v>
      </c>
      <c r="JRS97" s="370">
        <f xml:space="preserve"> InpC!JRS$20</f>
        <v>0</v>
      </c>
      <c r="JRT97" s="370">
        <f xml:space="preserve"> InpC!JRT$20</f>
        <v>0</v>
      </c>
      <c r="JRU97" s="370">
        <f xml:space="preserve"> InpC!JRU$20</f>
        <v>0</v>
      </c>
      <c r="JRV97" s="370">
        <f xml:space="preserve"> InpC!JRV$20</f>
        <v>0</v>
      </c>
      <c r="JRW97" s="370">
        <f xml:space="preserve"> InpC!JRW$20</f>
        <v>0</v>
      </c>
      <c r="JRX97" s="370">
        <f xml:space="preserve"> InpC!JRX$20</f>
        <v>0</v>
      </c>
      <c r="JRY97" s="370">
        <f xml:space="preserve"> InpC!JRY$20</f>
        <v>0</v>
      </c>
      <c r="JRZ97" s="370">
        <f xml:space="preserve"> InpC!JRZ$20</f>
        <v>0</v>
      </c>
      <c r="JSA97" s="370">
        <f xml:space="preserve"> InpC!JSA$20</f>
        <v>0</v>
      </c>
      <c r="JSB97" s="370">
        <f xml:space="preserve"> InpC!JSB$20</f>
        <v>0</v>
      </c>
      <c r="JSC97" s="370">
        <f xml:space="preserve"> InpC!JSC$20</f>
        <v>0</v>
      </c>
      <c r="JSD97" s="370">
        <f xml:space="preserve"> InpC!JSD$20</f>
        <v>0</v>
      </c>
      <c r="JSE97" s="370">
        <f xml:space="preserve"> InpC!JSE$20</f>
        <v>0</v>
      </c>
      <c r="JSF97" s="370">
        <f xml:space="preserve"> InpC!JSF$20</f>
        <v>0</v>
      </c>
      <c r="JSG97" s="370">
        <f xml:space="preserve"> InpC!JSG$20</f>
        <v>0</v>
      </c>
      <c r="JSH97" s="370">
        <f xml:space="preserve"> InpC!JSH$20</f>
        <v>0</v>
      </c>
      <c r="JSI97" s="370">
        <f xml:space="preserve"> InpC!JSI$20</f>
        <v>0</v>
      </c>
      <c r="JSJ97" s="370">
        <f xml:space="preserve"> InpC!JSJ$20</f>
        <v>0</v>
      </c>
      <c r="JSK97" s="370">
        <f xml:space="preserve"> InpC!JSK$20</f>
        <v>0</v>
      </c>
      <c r="JSL97" s="370">
        <f xml:space="preserve"> InpC!JSL$20</f>
        <v>0</v>
      </c>
      <c r="JSM97" s="370">
        <f xml:space="preserve"> InpC!JSM$20</f>
        <v>0</v>
      </c>
      <c r="JSN97" s="370">
        <f xml:space="preserve"> InpC!JSN$20</f>
        <v>0</v>
      </c>
      <c r="JSO97" s="370">
        <f xml:space="preserve"> InpC!JSO$20</f>
        <v>0</v>
      </c>
      <c r="JSP97" s="370">
        <f xml:space="preserve"> InpC!JSP$20</f>
        <v>0</v>
      </c>
      <c r="JSQ97" s="370">
        <f xml:space="preserve"> InpC!JSQ$20</f>
        <v>0</v>
      </c>
      <c r="JSR97" s="370">
        <f xml:space="preserve"> InpC!JSR$20</f>
        <v>0</v>
      </c>
      <c r="JSS97" s="370">
        <f xml:space="preserve"> InpC!JSS$20</f>
        <v>0</v>
      </c>
      <c r="JST97" s="370">
        <f xml:space="preserve"> InpC!JST$20</f>
        <v>0</v>
      </c>
      <c r="JSU97" s="370">
        <f xml:space="preserve"> InpC!JSU$20</f>
        <v>0</v>
      </c>
      <c r="JSV97" s="370">
        <f xml:space="preserve"> InpC!JSV$20</f>
        <v>0</v>
      </c>
      <c r="JSW97" s="370">
        <f xml:space="preserve"> InpC!JSW$20</f>
        <v>0</v>
      </c>
      <c r="JSX97" s="370">
        <f xml:space="preserve"> InpC!JSX$20</f>
        <v>0</v>
      </c>
      <c r="JSY97" s="370">
        <f xml:space="preserve"> InpC!JSY$20</f>
        <v>0</v>
      </c>
      <c r="JSZ97" s="370">
        <f xml:space="preserve"> InpC!JSZ$20</f>
        <v>0</v>
      </c>
      <c r="JTA97" s="370">
        <f xml:space="preserve"> InpC!JTA$20</f>
        <v>0</v>
      </c>
      <c r="JTB97" s="370">
        <f xml:space="preserve"> InpC!JTB$20</f>
        <v>0</v>
      </c>
      <c r="JTC97" s="370">
        <f xml:space="preserve"> InpC!JTC$20</f>
        <v>0</v>
      </c>
      <c r="JTD97" s="370">
        <f xml:space="preserve"> InpC!JTD$20</f>
        <v>0</v>
      </c>
      <c r="JTE97" s="370">
        <f xml:space="preserve"> InpC!JTE$20</f>
        <v>0</v>
      </c>
      <c r="JTF97" s="370">
        <f xml:space="preserve"> InpC!JTF$20</f>
        <v>0</v>
      </c>
      <c r="JTG97" s="370">
        <f xml:space="preserve"> InpC!JTG$20</f>
        <v>0</v>
      </c>
      <c r="JTH97" s="370">
        <f xml:space="preserve"> InpC!JTH$20</f>
        <v>0</v>
      </c>
      <c r="JTI97" s="370">
        <f xml:space="preserve"> InpC!JTI$20</f>
        <v>0</v>
      </c>
      <c r="JTJ97" s="370">
        <f xml:space="preserve"> InpC!JTJ$20</f>
        <v>0</v>
      </c>
      <c r="JTK97" s="370">
        <f xml:space="preserve"> InpC!JTK$20</f>
        <v>0</v>
      </c>
      <c r="JTL97" s="370">
        <f xml:space="preserve"> InpC!JTL$20</f>
        <v>0</v>
      </c>
      <c r="JTM97" s="370">
        <f xml:space="preserve"> InpC!JTM$20</f>
        <v>0</v>
      </c>
      <c r="JTN97" s="370">
        <f xml:space="preserve"> InpC!JTN$20</f>
        <v>0</v>
      </c>
      <c r="JTO97" s="370">
        <f xml:space="preserve"> InpC!JTO$20</f>
        <v>0</v>
      </c>
      <c r="JTP97" s="370">
        <f xml:space="preserve"> InpC!JTP$20</f>
        <v>0</v>
      </c>
      <c r="JTQ97" s="370">
        <f xml:space="preserve"> InpC!JTQ$20</f>
        <v>0</v>
      </c>
      <c r="JTR97" s="370">
        <f xml:space="preserve"> InpC!JTR$20</f>
        <v>0</v>
      </c>
      <c r="JTS97" s="370">
        <f xml:space="preserve"> InpC!JTS$20</f>
        <v>0</v>
      </c>
      <c r="JTT97" s="370">
        <f xml:space="preserve"> InpC!JTT$20</f>
        <v>0</v>
      </c>
      <c r="JTU97" s="370">
        <f xml:space="preserve"> InpC!JTU$20</f>
        <v>0</v>
      </c>
      <c r="JTV97" s="370">
        <f xml:space="preserve"> InpC!JTV$20</f>
        <v>0</v>
      </c>
      <c r="JTW97" s="370">
        <f xml:space="preserve"> InpC!JTW$20</f>
        <v>0</v>
      </c>
      <c r="JTX97" s="370">
        <f xml:space="preserve"> InpC!JTX$20</f>
        <v>0</v>
      </c>
      <c r="JTY97" s="370">
        <f xml:space="preserve"> InpC!JTY$20</f>
        <v>0</v>
      </c>
      <c r="JTZ97" s="370">
        <f xml:space="preserve"> InpC!JTZ$20</f>
        <v>0</v>
      </c>
      <c r="JUA97" s="370">
        <f xml:space="preserve"> InpC!JUA$20</f>
        <v>0</v>
      </c>
      <c r="JUB97" s="370">
        <f xml:space="preserve"> InpC!JUB$20</f>
        <v>0</v>
      </c>
      <c r="JUC97" s="370">
        <f xml:space="preserve"> InpC!JUC$20</f>
        <v>0</v>
      </c>
      <c r="JUD97" s="370">
        <f xml:space="preserve"> InpC!JUD$20</f>
        <v>0</v>
      </c>
      <c r="JUE97" s="370">
        <f xml:space="preserve"> InpC!JUE$20</f>
        <v>0</v>
      </c>
      <c r="JUF97" s="370">
        <f xml:space="preserve"> InpC!JUF$20</f>
        <v>0</v>
      </c>
      <c r="JUG97" s="370">
        <f xml:space="preserve"> InpC!JUG$20</f>
        <v>0</v>
      </c>
      <c r="JUH97" s="370">
        <f xml:space="preserve"> InpC!JUH$20</f>
        <v>0</v>
      </c>
      <c r="JUI97" s="370">
        <f xml:space="preserve"> InpC!JUI$20</f>
        <v>0</v>
      </c>
      <c r="JUJ97" s="370">
        <f xml:space="preserve"> InpC!JUJ$20</f>
        <v>0</v>
      </c>
      <c r="JUK97" s="370">
        <f xml:space="preserve"> InpC!JUK$20</f>
        <v>0</v>
      </c>
      <c r="JUL97" s="370">
        <f xml:space="preserve"> InpC!JUL$20</f>
        <v>0</v>
      </c>
      <c r="JUM97" s="370">
        <f xml:space="preserve"> InpC!JUM$20</f>
        <v>0</v>
      </c>
      <c r="JUN97" s="370">
        <f xml:space="preserve"> InpC!JUN$20</f>
        <v>0</v>
      </c>
      <c r="JUO97" s="370">
        <f xml:space="preserve"> InpC!JUO$20</f>
        <v>0</v>
      </c>
      <c r="JUP97" s="370">
        <f xml:space="preserve"> InpC!JUP$20</f>
        <v>0</v>
      </c>
      <c r="JUQ97" s="370">
        <f xml:space="preserve"> InpC!JUQ$20</f>
        <v>0</v>
      </c>
      <c r="JUR97" s="370">
        <f xml:space="preserve"> InpC!JUR$20</f>
        <v>0</v>
      </c>
      <c r="JUS97" s="370">
        <f xml:space="preserve"> InpC!JUS$20</f>
        <v>0</v>
      </c>
      <c r="JUT97" s="370">
        <f xml:space="preserve"> InpC!JUT$20</f>
        <v>0</v>
      </c>
      <c r="JUU97" s="370">
        <f xml:space="preserve"> InpC!JUU$20</f>
        <v>0</v>
      </c>
      <c r="JUV97" s="370">
        <f xml:space="preserve"> InpC!JUV$20</f>
        <v>0</v>
      </c>
      <c r="JUW97" s="370">
        <f xml:space="preserve"> InpC!JUW$20</f>
        <v>0</v>
      </c>
      <c r="JUX97" s="370">
        <f xml:space="preserve"> InpC!JUX$20</f>
        <v>0</v>
      </c>
      <c r="JUY97" s="370">
        <f xml:space="preserve"> InpC!JUY$20</f>
        <v>0</v>
      </c>
      <c r="JUZ97" s="370">
        <f xml:space="preserve"> InpC!JUZ$20</f>
        <v>0</v>
      </c>
      <c r="JVA97" s="370">
        <f xml:space="preserve"> InpC!JVA$20</f>
        <v>0</v>
      </c>
      <c r="JVB97" s="370">
        <f xml:space="preserve"> InpC!JVB$20</f>
        <v>0</v>
      </c>
      <c r="JVC97" s="370">
        <f xml:space="preserve"> InpC!JVC$20</f>
        <v>0</v>
      </c>
      <c r="JVD97" s="370">
        <f xml:space="preserve"> InpC!JVD$20</f>
        <v>0</v>
      </c>
      <c r="JVE97" s="370">
        <f xml:space="preserve"> InpC!JVE$20</f>
        <v>0</v>
      </c>
      <c r="JVF97" s="370">
        <f xml:space="preserve"> InpC!JVF$20</f>
        <v>0</v>
      </c>
      <c r="JVG97" s="370">
        <f xml:space="preserve"> InpC!JVG$20</f>
        <v>0</v>
      </c>
      <c r="JVH97" s="370">
        <f xml:space="preserve"> InpC!JVH$20</f>
        <v>0</v>
      </c>
      <c r="JVI97" s="370">
        <f xml:space="preserve"> InpC!JVI$20</f>
        <v>0</v>
      </c>
      <c r="JVJ97" s="370">
        <f xml:space="preserve"> InpC!JVJ$20</f>
        <v>0</v>
      </c>
      <c r="JVK97" s="370">
        <f xml:space="preserve"> InpC!JVK$20</f>
        <v>0</v>
      </c>
      <c r="JVL97" s="370">
        <f xml:space="preserve"> InpC!JVL$20</f>
        <v>0</v>
      </c>
      <c r="JVM97" s="370">
        <f xml:space="preserve"> InpC!JVM$20</f>
        <v>0</v>
      </c>
      <c r="JVN97" s="370">
        <f xml:space="preserve"> InpC!JVN$20</f>
        <v>0</v>
      </c>
      <c r="JVO97" s="370">
        <f xml:space="preserve"> InpC!JVO$20</f>
        <v>0</v>
      </c>
      <c r="JVP97" s="370">
        <f xml:space="preserve"> InpC!JVP$20</f>
        <v>0</v>
      </c>
      <c r="JVQ97" s="370">
        <f xml:space="preserve"> InpC!JVQ$20</f>
        <v>0</v>
      </c>
      <c r="JVR97" s="370">
        <f xml:space="preserve"> InpC!JVR$20</f>
        <v>0</v>
      </c>
      <c r="JVS97" s="370">
        <f xml:space="preserve"> InpC!JVS$20</f>
        <v>0</v>
      </c>
      <c r="JVT97" s="370">
        <f xml:space="preserve"> InpC!JVT$20</f>
        <v>0</v>
      </c>
      <c r="JVU97" s="370">
        <f xml:space="preserve"> InpC!JVU$20</f>
        <v>0</v>
      </c>
      <c r="JVV97" s="370">
        <f xml:space="preserve"> InpC!JVV$20</f>
        <v>0</v>
      </c>
      <c r="JVW97" s="370">
        <f xml:space="preserve"> InpC!JVW$20</f>
        <v>0</v>
      </c>
      <c r="JVX97" s="370">
        <f xml:space="preserve"> InpC!JVX$20</f>
        <v>0</v>
      </c>
      <c r="JVY97" s="370">
        <f xml:space="preserve"> InpC!JVY$20</f>
        <v>0</v>
      </c>
      <c r="JVZ97" s="370">
        <f xml:space="preserve"> InpC!JVZ$20</f>
        <v>0</v>
      </c>
      <c r="JWA97" s="370">
        <f xml:space="preserve"> InpC!JWA$20</f>
        <v>0</v>
      </c>
      <c r="JWB97" s="370">
        <f xml:space="preserve"> InpC!JWB$20</f>
        <v>0</v>
      </c>
      <c r="JWC97" s="370">
        <f xml:space="preserve"> InpC!JWC$20</f>
        <v>0</v>
      </c>
      <c r="JWD97" s="370">
        <f xml:space="preserve"> InpC!JWD$20</f>
        <v>0</v>
      </c>
      <c r="JWE97" s="370">
        <f xml:space="preserve"> InpC!JWE$20</f>
        <v>0</v>
      </c>
      <c r="JWF97" s="370">
        <f xml:space="preserve"> InpC!JWF$20</f>
        <v>0</v>
      </c>
      <c r="JWG97" s="370">
        <f xml:space="preserve"> InpC!JWG$20</f>
        <v>0</v>
      </c>
      <c r="JWH97" s="370">
        <f xml:space="preserve"> InpC!JWH$20</f>
        <v>0</v>
      </c>
      <c r="JWI97" s="370">
        <f xml:space="preserve"> InpC!JWI$20</f>
        <v>0</v>
      </c>
      <c r="JWJ97" s="370">
        <f xml:space="preserve"> InpC!JWJ$20</f>
        <v>0</v>
      </c>
      <c r="JWK97" s="370">
        <f xml:space="preserve"> InpC!JWK$20</f>
        <v>0</v>
      </c>
      <c r="JWL97" s="370">
        <f xml:space="preserve"> InpC!JWL$20</f>
        <v>0</v>
      </c>
      <c r="JWM97" s="370">
        <f xml:space="preserve"> InpC!JWM$20</f>
        <v>0</v>
      </c>
      <c r="JWN97" s="370">
        <f xml:space="preserve"> InpC!JWN$20</f>
        <v>0</v>
      </c>
      <c r="JWO97" s="370">
        <f xml:space="preserve"> InpC!JWO$20</f>
        <v>0</v>
      </c>
      <c r="JWP97" s="370">
        <f xml:space="preserve"> InpC!JWP$20</f>
        <v>0</v>
      </c>
      <c r="JWQ97" s="370">
        <f xml:space="preserve"> InpC!JWQ$20</f>
        <v>0</v>
      </c>
      <c r="JWR97" s="370">
        <f xml:space="preserve"> InpC!JWR$20</f>
        <v>0</v>
      </c>
      <c r="JWS97" s="370">
        <f xml:space="preserve"> InpC!JWS$20</f>
        <v>0</v>
      </c>
      <c r="JWT97" s="370">
        <f xml:space="preserve"> InpC!JWT$20</f>
        <v>0</v>
      </c>
      <c r="JWU97" s="370">
        <f xml:space="preserve"> InpC!JWU$20</f>
        <v>0</v>
      </c>
      <c r="JWV97" s="370">
        <f xml:space="preserve"> InpC!JWV$20</f>
        <v>0</v>
      </c>
      <c r="JWW97" s="370">
        <f xml:space="preserve"> InpC!JWW$20</f>
        <v>0</v>
      </c>
      <c r="JWX97" s="370">
        <f xml:space="preserve"> InpC!JWX$20</f>
        <v>0</v>
      </c>
      <c r="JWY97" s="370">
        <f xml:space="preserve"> InpC!JWY$20</f>
        <v>0</v>
      </c>
      <c r="JWZ97" s="370">
        <f xml:space="preserve"> InpC!JWZ$20</f>
        <v>0</v>
      </c>
      <c r="JXA97" s="370">
        <f xml:space="preserve"> InpC!JXA$20</f>
        <v>0</v>
      </c>
      <c r="JXB97" s="370">
        <f xml:space="preserve"> InpC!JXB$20</f>
        <v>0</v>
      </c>
      <c r="JXC97" s="370">
        <f xml:space="preserve"> InpC!JXC$20</f>
        <v>0</v>
      </c>
      <c r="JXD97" s="370">
        <f xml:space="preserve"> InpC!JXD$20</f>
        <v>0</v>
      </c>
      <c r="JXE97" s="370">
        <f xml:space="preserve"> InpC!JXE$20</f>
        <v>0</v>
      </c>
      <c r="JXF97" s="370">
        <f xml:space="preserve"> InpC!JXF$20</f>
        <v>0</v>
      </c>
      <c r="JXG97" s="370">
        <f xml:space="preserve"> InpC!JXG$20</f>
        <v>0</v>
      </c>
      <c r="JXH97" s="370">
        <f xml:space="preserve"> InpC!JXH$20</f>
        <v>0</v>
      </c>
      <c r="JXI97" s="370">
        <f xml:space="preserve"> InpC!JXI$20</f>
        <v>0</v>
      </c>
      <c r="JXJ97" s="370">
        <f xml:space="preserve"> InpC!JXJ$20</f>
        <v>0</v>
      </c>
      <c r="JXK97" s="370">
        <f xml:space="preserve"> InpC!JXK$20</f>
        <v>0</v>
      </c>
      <c r="JXL97" s="370">
        <f xml:space="preserve"> InpC!JXL$20</f>
        <v>0</v>
      </c>
      <c r="JXM97" s="370">
        <f xml:space="preserve"> InpC!JXM$20</f>
        <v>0</v>
      </c>
      <c r="JXN97" s="370">
        <f xml:space="preserve"> InpC!JXN$20</f>
        <v>0</v>
      </c>
      <c r="JXO97" s="370">
        <f xml:space="preserve"> InpC!JXO$20</f>
        <v>0</v>
      </c>
      <c r="JXP97" s="370">
        <f xml:space="preserve"> InpC!JXP$20</f>
        <v>0</v>
      </c>
      <c r="JXQ97" s="370">
        <f xml:space="preserve"> InpC!JXQ$20</f>
        <v>0</v>
      </c>
      <c r="JXR97" s="370">
        <f xml:space="preserve"> InpC!JXR$20</f>
        <v>0</v>
      </c>
      <c r="JXS97" s="370">
        <f xml:space="preserve"> InpC!JXS$20</f>
        <v>0</v>
      </c>
      <c r="JXT97" s="370">
        <f xml:space="preserve"> InpC!JXT$20</f>
        <v>0</v>
      </c>
      <c r="JXU97" s="370">
        <f xml:space="preserve"> InpC!JXU$20</f>
        <v>0</v>
      </c>
      <c r="JXV97" s="370">
        <f xml:space="preserve"> InpC!JXV$20</f>
        <v>0</v>
      </c>
      <c r="JXW97" s="370">
        <f xml:space="preserve"> InpC!JXW$20</f>
        <v>0</v>
      </c>
      <c r="JXX97" s="370">
        <f xml:space="preserve"> InpC!JXX$20</f>
        <v>0</v>
      </c>
      <c r="JXY97" s="370">
        <f xml:space="preserve"> InpC!JXY$20</f>
        <v>0</v>
      </c>
      <c r="JXZ97" s="370">
        <f xml:space="preserve"> InpC!JXZ$20</f>
        <v>0</v>
      </c>
      <c r="JYA97" s="370">
        <f xml:space="preserve"> InpC!JYA$20</f>
        <v>0</v>
      </c>
      <c r="JYB97" s="370">
        <f xml:space="preserve"> InpC!JYB$20</f>
        <v>0</v>
      </c>
      <c r="JYC97" s="370">
        <f xml:space="preserve"> InpC!JYC$20</f>
        <v>0</v>
      </c>
      <c r="JYD97" s="370">
        <f xml:space="preserve"> InpC!JYD$20</f>
        <v>0</v>
      </c>
      <c r="JYE97" s="370">
        <f xml:space="preserve"> InpC!JYE$20</f>
        <v>0</v>
      </c>
      <c r="JYF97" s="370">
        <f xml:space="preserve"> InpC!JYF$20</f>
        <v>0</v>
      </c>
      <c r="JYG97" s="370">
        <f xml:space="preserve"> InpC!JYG$20</f>
        <v>0</v>
      </c>
      <c r="JYH97" s="370">
        <f xml:space="preserve"> InpC!JYH$20</f>
        <v>0</v>
      </c>
      <c r="JYI97" s="370">
        <f xml:space="preserve"> InpC!JYI$20</f>
        <v>0</v>
      </c>
      <c r="JYJ97" s="370">
        <f xml:space="preserve"> InpC!JYJ$20</f>
        <v>0</v>
      </c>
      <c r="JYK97" s="370">
        <f xml:space="preserve"> InpC!JYK$20</f>
        <v>0</v>
      </c>
      <c r="JYL97" s="370">
        <f xml:space="preserve"> InpC!JYL$20</f>
        <v>0</v>
      </c>
      <c r="JYM97" s="370">
        <f xml:space="preserve"> InpC!JYM$20</f>
        <v>0</v>
      </c>
      <c r="JYN97" s="370">
        <f xml:space="preserve"> InpC!JYN$20</f>
        <v>0</v>
      </c>
      <c r="JYO97" s="370">
        <f xml:space="preserve"> InpC!JYO$20</f>
        <v>0</v>
      </c>
      <c r="JYP97" s="370">
        <f xml:space="preserve"> InpC!JYP$20</f>
        <v>0</v>
      </c>
      <c r="JYQ97" s="370">
        <f xml:space="preserve"> InpC!JYQ$20</f>
        <v>0</v>
      </c>
      <c r="JYR97" s="370">
        <f xml:space="preserve"> InpC!JYR$20</f>
        <v>0</v>
      </c>
      <c r="JYS97" s="370">
        <f xml:space="preserve"> InpC!JYS$20</f>
        <v>0</v>
      </c>
      <c r="JYT97" s="370">
        <f xml:space="preserve"> InpC!JYT$20</f>
        <v>0</v>
      </c>
      <c r="JYU97" s="370">
        <f xml:space="preserve"> InpC!JYU$20</f>
        <v>0</v>
      </c>
      <c r="JYV97" s="370">
        <f xml:space="preserve"> InpC!JYV$20</f>
        <v>0</v>
      </c>
      <c r="JYW97" s="370">
        <f xml:space="preserve"> InpC!JYW$20</f>
        <v>0</v>
      </c>
      <c r="JYX97" s="370">
        <f xml:space="preserve"> InpC!JYX$20</f>
        <v>0</v>
      </c>
      <c r="JYY97" s="370">
        <f xml:space="preserve"> InpC!JYY$20</f>
        <v>0</v>
      </c>
      <c r="JYZ97" s="370">
        <f xml:space="preserve"> InpC!JYZ$20</f>
        <v>0</v>
      </c>
      <c r="JZA97" s="370">
        <f xml:space="preserve"> InpC!JZA$20</f>
        <v>0</v>
      </c>
      <c r="JZB97" s="370">
        <f xml:space="preserve"> InpC!JZB$20</f>
        <v>0</v>
      </c>
      <c r="JZC97" s="370">
        <f xml:space="preserve"> InpC!JZC$20</f>
        <v>0</v>
      </c>
      <c r="JZD97" s="370">
        <f xml:space="preserve"> InpC!JZD$20</f>
        <v>0</v>
      </c>
      <c r="JZE97" s="370">
        <f xml:space="preserve"> InpC!JZE$20</f>
        <v>0</v>
      </c>
      <c r="JZF97" s="370">
        <f xml:space="preserve"> InpC!JZF$20</f>
        <v>0</v>
      </c>
      <c r="JZG97" s="370">
        <f xml:space="preserve"> InpC!JZG$20</f>
        <v>0</v>
      </c>
      <c r="JZH97" s="370">
        <f xml:space="preserve"> InpC!JZH$20</f>
        <v>0</v>
      </c>
      <c r="JZI97" s="370">
        <f xml:space="preserve"> InpC!JZI$20</f>
        <v>0</v>
      </c>
      <c r="JZJ97" s="370">
        <f xml:space="preserve"> InpC!JZJ$20</f>
        <v>0</v>
      </c>
      <c r="JZK97" s="370">
        <f xml:space="preserve"> InpC!JZK$20</f>
        <v>0</v>
      </c>
      <c r="JZL97" s="370">
        <f xml:space="preserve"> InpC!JZL$20</f>
        <v>0</v>
      </c>
      <c r="JZM97" s="370">
        <f xml:space="preserve"> InpC!JZM$20</f>
        <v>0</v>
      </c>
      <c r="JZN97" s="370">
        <f xml:space="preserve"> InpC!JZN$20</f>
        <v>0</v>
      </c>
      <c r="JZO97" s="370">
        <f xml:space="preserve"> InpC!JZO$20</f>
        <v>0</v>
      </c>
      <c r="JZP97" s="370">
        <f xml:space="preserve"> InpC!JZP$20</f>
        <v>0</v>
      </c>
      <c r="JZQ97" s="370">
        <f xml:space="preserve"> InpC!JZQ$20</f>
        <v>0</v>
      </c>
      <c r="JZR97" s="370">
        <f xml:space="preserve"> InpC!JZR$20</f>
        <v>0</v>
      </c>
      <c r="JZS97" s="370">
        <f xml:space="preserve"> InpC!JZS$20</f>
        <v>0</v>
      </c>
      <c r="JZT97" s="370">
        <f xml:space="preserve"> InpC!JZT$20</f>
        <v>0</v>
      </c>
      <c r="JZU97" s="370">
        <f xml:space="preserve"> InpC!JZU$20</f>
        <v>0</v>
      </c>
      <c r="JZV97" s="370">
        <f xml:space="preserve"> InpC!JZV$20</f>
        <v>0</v>
      </c>
      <c r="JZW97" s="370">
        <f xml:space="preserve"> InpC!JZW$20</f>
        <v>0</v>
      </c>
      <c r="JZX97" s="370">
        <f xml:space="preserve"> InpC!JZX$20</f>
        <v>0</v>
      </c>
      <c r="JZY97" s="370">
        <f xml:space="preserve"> InpC!JZY$20</f>
        <v>0</v>
      </c>
      <c r="JZZ97" s="370">
        <f xml:space="preserve"> InpC!JZZ$20</f>
        <v>0</v>
      </c>
      <c r="KAA97" s="370">
        <f xml:space="preserve"> InpC!KAA$20</f>
        <v>0</v>
      </c>
      <c r="KAB97" s="370">
        <f xml:space="preserve"> InpC!KAB$20</f>
        <v>0</v>
      </c>
      <c r="KAC97" s="370">
        <f xml:space="preserve"> InpC!KAC$20</f>
        <v>0</v>
      </c>
      <c r="KAD97" s="370">
        <f xml:space="preserve"> InpC!KAD$20</f>
        <v>0</v>
      </c>
      <c r="KAE97" s="370">
        <f xml:space="preserve"> InpC!KAE$20</f>
        <v>0</v>
      </c>
      <c r="KAF97" s="370">
        <f xml:space="preserve"> InpC!KAF$20</f>
        <v>0</v>
      </c>
      <c r="KAG97" s="370">
        <f xml:space="preserve"> InpC!KAG$20</f>
        <v>0</v>
      </c>
      <c r="KAH97" s="370">
        <f xml:space="preserve"> InpC!KAH$20</f>
        <v>0</v>
      </c>
      <c r="KAI97" s="370">
        <f xml:space="preserve"> InpC!KAI$20</f>
        <v>0</v>
      </c>
      <c r="KAJ97" s="370">
        <f xml:space="preserve"> InpC!KAJ$20</f>
        <v>0</v>
      </c>
      <c r="KAK97" s="370">
        <f xml:space="preserve"> InpC!KAK$20</f>
        <v>0</v>
      </c>
      <c r="KAL97" s="370">
        <f xml:space="preserve"> InpC!KAL$20</f>
        <v>0</v>
      </c>
      <c r="KAM97" s="370">
        <f xml:space="preserve"> InpC!KAM$20</f>
        <v>0</v>
      </c>
      <c r="KAN97" s="370">
        <f xml:space="preserve"> InpC!KAN$20</f>
        <v>0</v>
      </c>
      <c r="KAO97" s="370">
        <f xml:space="preserve"> InpC!KAO$20</f>
        <v>0</v>
      </c>
      <c r="KAP97" s="370">
        <f xml:space="preserve"> InpC!KAP$20</f>
        <v>0</v>
      </c>
      <c r="KAQ97" s="370">
        <f xml:space="preserve"> InpC!KAQ$20</f>
        <v>0</v>
      </c>
      <c r="KAR97" s="370">
        <f xml:space="preserve"> InpC!KAR$20</f>
        <v>0</v>
      </c>
      <c r="KAS97" s="370">
        <f xml:space="preserve"> InpC!KAS$20</f>
        <v>0</v>
      </c>
      <c r="KAT97" s="370">
        <f xml:space="preserve"> InpC!KAT$20</f>
        <v>0</v>
      </c>
      <c r="KAU97" s="370">
        <f xml:space="preserve"> InpC!KAU$20</f>
        <v>0</v>
      </c>
      <c r="KAV97" s="370">
        <f xml:space="preserve"> InpC!KAV$20</f>
        <v>0</v>
      </c>
      <c r="KAW97" s="370">
        <f xml:space="preserve"> InpC!KAW$20</f>
        <v>0</v>
      </c>
      <c r="KAX97" s="370">
        <f xml:space="preserve"> InpC!KAX$20</f>
        <v>0</v>
      </c>
      <c r="KAY97" s="370">
        <f xml:space="preserve"> InpC!KAY$20</f>
        <v>0</v>
      </c>
      <c r="KAZ97" s="370">
        <f xml:space="preserve"> InpC!KAZ$20</f>
        <v>0</v>
      </c>
      <c r="KBA97" s="370">
        <f xml:space="preserve"> InpC!KBA$20</f>
        <v>0</v>
      </c>
      <c r="KBB97" s="370">
        <f xml:space="preserve"> InpC!KBB$20</f>
        <v>0</v>
      </c>
      <c r="KBC97" s="370">
        <f xml:space="preserve"> InpC!KBC$20</f>
        <v>0</v>
      </c>
      <c r="KBD97" s="370">
        <f xml:space="preserve"> InpC!KBD$20</f>
        <v>0</v>
      </c>
      <c r="KBE97" s="370">
        <f xml:space="preserve"> InpC!KBE$20</f>
        <v>0</v>
      </c>
      <c r="KBF97" s="370">
        <f xml:space="preserve"> InpC!KBF$20</f>
        <v>0</v>
      </c>
      <c r="KBG97" s="370">
        <f xml:space="preserve"> InpC!KBG$20</f>
        <v>0</v>
      </c>
      <c r="KBH97" s="370">
        <f xml:space="preserve"> InpC!KBH$20</f>
        <v>0</v>
      </c>
      <c r="KBI97" s="370">
        <f xml:space="preserve"> InpC!KBI$20</f>
        <v>0</v>
      </c>
      <c r="KBJ97" s="370">
        <f xml:space="preserve"> InpC!KBJ$20</f>
        <v>0</v>
      </c>
      <c r="KBK97" s="370">
        <f xml:space="preserve"> InpC!KBK$20</f>
        <v>0</v>
      </c>
      <c r="KBL97" s="370">
        <f xml:space="preserve"> InpC!KBL$20</f>
        <v>0</v>
      </c>
      <c r="KBM97" s="370">
        <f xml:space="preserve"> InpC!KBM$20</f>
        <v>0</v>
      </c>
      <c r="KBN97" s="370">
        <f xml:space="preserve"> InpC!KBN$20</f>
        <v>0</v>
      </c>
      <c r="KBO97" s="370">
        <f xml:space="preserve"> InpC!KBO$20</f>
        <v>0</v>
      </c>
      <c r="KBP97" s="370">
        <f xml:space="preserve"> InpC!KBP$20</f>
        <v>0</v>
      </c>
      <c r="KBQ97" s="370">
        <f xml:space="preserve"> InpC!KBQ$20</f>
        <v>0</v>
      </c>
      <c r="KBR97" s="370">
        <f xml:space="preserve"> InpC!KBR$20</f>
        <v>0</v>
      </c>
      <c r="KBS97" s="370">
        <f xml:space="preserve"> InpC!KBS$20</f>
        <v>0</v>
      </c>
      <c r="KBT97" s="370">
        <f xml:space="preserve"> InpC!KBT$20</f>
        <v>0</v>
      </c>
      <c r="KBU97" s="370">
        <f xml:space="preserve"> InpC!KBU$20</f>
        <v>0</v>
      </c>
      <c r="KBV97" s="370">
        <f xml:space="preserve"> InpC!KBV$20</f>
        <v>0</v>
      </c>
      <c r="KBW97" s="370">
        <f xml:space="preserve"> InpC!KBW$20</f>
        <v>0</v>
      </c>
      <c r="KBX97" s="370">
        <f xml:space="preserve"> InpC!KBX$20</f>
        <v>0</v>
      </c>
      <c r="KBY97" s="370">
        <f xml:space="preserve"> InpC!KBY$20</f>
        <v>0</v>
      </c>
      <c r="KBZ97" s="370">
        <f xml:space="preserve"> InpC!KBZ$20</f>
        <v>0</v>
      </c>
      <c r="KCA97" s="370">
        <f xml:space="preserve"> InpC!KCA$20</f>
        <v>0</v>
      </c>
      <c r="KCB97" s="370">
        <f xml:space="preserve"> InpC!KCB$20</f>
        <v>0</v>
      </c>
      <c r="KCC97" s="370">
        <f xml:space="preserve"> InpC!KCC$20</f>
        <v>0</v>
      </c>
      <c r="KCD97" s="370">
        <f xml:space="preserve"> InpC!KCD$20</f>
        <v>0</v>
      </c>
      <c r="KCE97" s="370">
        <f xml:space="preserve"> InpC!KCE$20</f>
        <v>0</v>
      </c>
      <c r="KCF97" s="370">
        <f xml:space="preserve"> InpC!KCF$20</f>
        <v>0</v>
      </c>
      <c r="KCG97" s="370">
        <f xml:space="preserve"> InpC!KCG$20</f>
        <v>0</v>
      </c>
      <c r="KCH97" s="370">
        <f xml:space="preserve"> InpC!KCH$20</f>
        <v>0</v>
      </c>
      <c r="KCI97" s="370">
        <f xml:space="preserve"> InpC!KCI$20</f>
        <v>0</v>
      </c>
      <c r="KCJ97" s="370">
        <f xml:space="preserve"> InpC!KCJ$20</f>
        <v>0</v>
      </c>
      <c r="KCK97" s="370">
        <f xml:space="preserve"> InpC!KCK$20</f>
        <v>0</v>
      </c>
      <c r="KCL97" s="370">
        <f xml:space="preserve"> InpC!KCL$20</f>
        <v>0</v>
      </c>
      <c r="KCM97" s="370">
        <f xml:space="preserve"> InpC!KCM$20</f>
        <v>0</v>
      </c>
      <c r="KCN97" s="370">
        <f xml:space="preserve"> InpC!KCN$20</f>
        <v>0</v>
      </c>
      <c r="KCO97" s="370">
        <f xml:space="preserve"> InpC!KCO$20</f>
        <v>0</v>
      </c>
      <c r="KCP97" s="370">
        <f xml:space="preserve"> InpC!KCP$20</f>
        <v>0</v>
      </c>
      <c r="KCQ97" s="370">
        <f xml:space="preserve"> InpC!KCQ$20</f>
        <v>0</v>
      </c>
      <c r="KCR97" s="370">
        <f xml:space="preserve"> InpC!KCR$20</f>
        <v>0</v>
      </c>
      <c r="KCS97" s="370">
        <f xml:space="preserve"> InpC!KCS$20</f>
        <v>0</v>
      </c>
      <c r="KCT97" s="370">
        <f xml:space="preserve"> InpC!KCT$20</f>
        <v>0</v>
      </c>
      <c r="KCU97" s="370">
        <f xml:space="preserve"> InpC!KCU$20</f>
        <v>0</v>
      </c>
      <c r="KCV97" s="370">
        <f xml:space="preserve"> InpC!KCV$20</f>
        <v>0</v>
      </c>
      <c r="KCW97" s="370">
        <f xml:space="preserve"> InpC!KCW$20</f>
        <v>0</v>
      </c>
      <c r="KCX97" s="370">
        <f xml:space="preserve"> InpC!KCX$20</f>
        <v>0</v>
      </c>
      <c r="KCY97" s="370">
        <f xml:space="preserve"> InpC!KCY$20</f>
        <v>0</v>
      </c>
      <c r="KCZ97" s="370">
        <f xml:space="preserve"> InpC!KCZ$20</f>
        <v>0</v>
      </c>
      <c r="KDA97" s="370">
        <f xml:space="preserve"> InpC!KDA$20</f>
        <v>0</v>
      </c>
      <c r="KDB97" s="370">
        <f xml:space="preserve"> InpC!KDB$20</f>
        <v>0</v>
      </c>
      <c r="KDC97" s="370">
        <f xml:space="preserve"> InpC!KDC$20</f>
        <v>0</v>
      </c>
      <c r="KDD97" s="370">
        <f xml:space="preserve"> InpC!KDD$20</f>
        <v>0</v>
      </c>
      <c r="KDE97" s="370">
        <f xml:space="preserve"> InpC!KDE$20</f>
        <v>0</v>
      </c>
      <c r="KDF97" s="370">
        <f xml:space="preserve"> InpC!KDF$20</f>
        <v>0</v>
      </c>
      <c r="KDG97" s="370">
        <f xml:space="preserve"> InpC!KDG$20</f>
        <v>0</v>
      </c>
      <c r="KDH97" s="370">
        <f xml:space="preserve"> InpC!KDH$20</f>
        <v>0</v>
      </c>
      <c r="KDI97" s="370">
        <f xml:space="preserve"> InpC!KDI$20</f>
        <v>0</v>
      </c>
      <c r="KDJ97" s="370">
        <f xml:space="preserve"> InpC!KDJ$20</f>
        <v>0</v>
      </c>
      <c r="KDK97" s="370">
        <f xml:space="preserve"> InpC!KDK$20</f>
        <v>0</v>
      </c>
      <c r="KDL97" s="370">
        <f xml:space="preserve"> InpC!KDL$20</f>
        <v>0</v>
      </c>
      <c r="KDM97" s="370">
        <f xml:space="preserve"> InpC!KDM$20</f>
        <v>0</v>
      </c>
      <c r="KDN97" s="370">
        <f xml:space="preserve"> InpC!KDN$20</f>
        <v>0</v>
      </c>
      <c r="KDO97" s="370">
        <f xml:space="preserve"> InpC!KDO$20</f>
        <v>0</v>
      </c>
      <c r="KDP97" s="370">
        <f xml:space="preserve"> InpC!KDP$20</f>
        <v>0</v>
      </c>
      <c r="KDQ97" s="370">
        <f xml:space="preserve"> InpC!KDQ$20</f>
        <v>0</v>
      </c>
      <c r="KDR97" s="370">
        <f xml:space="preserve"> InpC!KDR$20</f>
        <v>0</v>
      </c>
      <c r="KDS97" s="370">
        <f xml:space="preserve"> InpC!KDS$20</f>
        <v>0</v>
      </c>
      <c r="KDT97" s="370">
        <f xml:space="preserve"> InpC!KDT$20</f>
        <v>0</v>
      </c>
      <c r="KDU97" s="370">
        <f xml:space="preserve"> InpC!KDU$20</f>
        <v>0</v>
      </c>
      <c r="KDV97" s="370">
        <f xml:space="preserve"> InpC!KDV$20</f>
        <v>0</v>
      </c>
      <c r="KDW97" s="370">
        <f xml:space="preserve"> InpC!KDW$20</f>
        <v>0</v>
      </c>
      <c r="KDX97" s="370">
        <f xml:space="preserve"> InpC!KDX$20</f>
        <v>0</v>
      </c>
      <c r="KDY97" s="370">
        <f xml:space="preserve"> InpC!KDY$20</f>
        <v>0</v>
      </c>
      <c r="KDZ97" s="370">
        <f xml:space="preserve"> InpC!KDZ$20</f>
        <v>0</v>
      </c>
      <c r="KEA97" s="370">
        <f xml:space="preserve"> InpC!KEA$20</f>
        <v>0</v>
      </c>
      <c r="KEB97" s="370">
        <f xml:space="preserve"> InpC!KEB$20</f>
        <v>0</v>
      </c>
      <c r="KEC97" s="370">
        <f xml:space="preserve"> InpC!KEC$20</f>
        <v>0</v>
      </c>
      <c r="KED97" s="370">
        <f xml:space="preserve"> InpC!KED$20</f>
        <v>0</v>
      </c>
      <c r="KEE97" s="370">
        <f xml:space="preserve"> InpC!KEE$20</f>
        <v>0</v>
      </c>
      <c r="KEF97" s="370">
        <f xml:space="preserve"> InpC!KEF$20</f>
        <v>0</v>
      </c>
      <c r="KEG97" s="370">
        <f xml:space="preserve"> InpC!KEG$20</f>
        <v>0</v>
      </c>
      <c r="KEH97" s="370">
        <f xml:space="preserve"> InpC!KEH$20</f>
        <v>0</v>
      </c>
      <c r="KEI97" s="370">
        <f xml:space="preserve"> InpC!KEI$20</f>
        <v>0</v>
      </c>
      <c r="KEJ97" s="370">
        <f xml:space="preserve"> InpC!KEJ$20</f>
        <v>0</v>
      </c>
      <c r="KEK97" s="370">
        <f xml:space="preserve"> InpC!KEK$20</f>
        <v>0</v>
      </c>
      <c r="KEL97" s="370">
        <f xml:space="preserve"> InpC!KEL$20</f>
        <v>0</v>
      </c>
      <c r="KEM97" s="370">
        <f xml:space="preserve"> InpC!KEM$20</f>
        <v>0</v>
      </c>
      <c r="KEN97" s="370">
        <f xml:space="preserve"> InpC!KEN$20</f>
        <v>0</v>
      </c>
      <c r="KEO97" s="370">
        <f xml:space="preserve"> InpC!KEO$20</f>
        <v>0</v>
      </c>
      <c r="KEP97" s="370">
        <f xml:space="preserve"> InpC!KEP$20</f>
        <v>0</v>
      </c>
      <c r="KEQ97" s="370">
        <f xml:space="preserve"> InpC!KEQ$20</f>
        <v>0</v>
      </c>
      <c r="KER97" s="370">
        <f xml:space="preserve"> InpC!KER$20</f>
        <v>0</v>
      </c>
      <c r="KES97" s="370">
        <f xml:space="preserve"> InpC!KES$20</f>
        <v>0</v>
      </c>
      <c r="KET97" s="370">
        <f xml:space="preserve"> InpC!KET$20</f>
        <v>0</v>
      </c>
      <c r="KEU97" s="370">
        <f xml:space="preserve"> InpC!KEU$20</f>
        <v>0</v>
      </c>
      <c r="KEV97" s="370">
        <f xml:space="preserve"> InpC!KEV$20</f>
        <v>0</v>
      </c>
      <c r="KEW97" s="370">
        <f xml:space="preserve"> InpC!KEW$20</f>
        <v>0</v>
      </c>
      <c r="KEX97" s="370">
        <f xml:space="preserve"> InpC!KEX$20</f>
        <v>0</v>
      </c>
      <c r="KEY97" s="370">
        <f xml:space="preserve"> InpC!KEY$20</f>
        <v>0</v>
      </c>
      <c r="KEZ97" s="370">
        <f xml:space="preserve"> InpC!KEZ$20</f>
        <v>0</v>
      </c>
      <c r="KFA97" s="370">
        <f xml:space="preserve"> InpC!KFA$20</f>
        <v>0</v>
      </c>
      <c r="KFB97" s="370">
        <f xml:space="preserve"> InpC!KFB$20</f>
        <v>0</v>
      </c>
      <c r="KFC97" s="370">
        <f xml:space="preserve"> InpC!KFC$20</f>
        <v>0</v>
      </c>
      <c r="KFD97" s="370">
        <f xml:space="preserve"> InpC!KFD$20</f>
        <v>0</v>
      </c>
      <c r="KFE97" s="370">
        <f xml:space="preserve"> InpC!KFE$20</f>
        <v>0</v>
      </c>
      <c r="KFF97" s="370">
        <f xml:space="preserve"> InpC!KFF$20</f>
        <v>0</v>
      </c>
      <c r="KFG97" s="370">
        <f xml:space="preserve"> InpC!KFG$20</f>
        <v>0</v>
      </c>
      <c r="KFH97" s="370">
        <f xml:space="preserve"> InpC!KFH$20</f>
        <v>0</v>
      </c>
      <c r="KFI97" s="370">
        <f xml:space="preserve"> InpC!KFI$20</f>
        <v>0</v>
      </c>
      <c r="KFJ97" s="370">
        <f xml:space="preserve"> InpC!KFJ$20</f>
        <v>0</v>
      </c>
      <c r="KFK97" s="370">
        <f xml:space="preserve"> InpC!KFK$20</f>
        <v>0</v>
      </c>
      <c r="KFL97" s="370">
        <f xml:space="preserve"> InpC!KFL$20</f>
        <v>0</v>
      </c>
      <c r="KFM97" s="370">
        <f xml:space="preserve"> InpC!KFM$20</f>
        <v>0</v>
      </c>
      <c r="KFN97" s="370">
        <f xml:space="preserve"> InpC!KFN$20</f>
        <v>0</v>
      </c>
      <c r="KFO97" s="370">
        <f xml:space="preserve"> InpC!KFO$20</f>
        <v>0</v>
      </c>
      <c r="KFP97" s="370">
        <f xml:space="preserve"> InpC!KFP$20</f>
        <v>0</v>
      </c>
      <c r="KFQ97" s="370">
        <f xml:space="preserve"> InpC!KFQ$20</f>
        <v>0</v>
      </c>
      <c r="KFR97" s="370">
        <f xml:space="preserve"> InpC!KFR$20</f>
        <v>0</v>
      </c>
      <c r="KFS97" s="370">
        <f xml:space="preserve"> InpC!KFS$20</f>
        <v>0</v>
      </c>
      <c r="KFT97" s="370">
        <f xml:space="preserve"> InpC!KFT$20</f>
        <v>0</v>
      </c>
      <c r="KFU97" s="370">
        <f xml:space="preserve"> InpC!KFU$20</f>
        <v>0</v>
      </c>
      <c r="KFV97" s="370">
        <f xml:space="preserve"> InpC!KFV$20</f>
        <v>0</v>
      </c>
      <c r="KFW97" s="370">
        <f xml:space="preserve"> InpC!KFW$20</f>
        <v>0</v>
      </c>
      <c r="KFX97" s="370">
        <f xml:space="preserve"> InpC!KFX$20</f>
        <v>0</v>
      </c>
      <c r="KFY97" s="370">
        <f xml:space="preserve"> InpC!KFY$20</f>
        <v>0</v>
      </c>
      <c r="KFZ97" s="370">
        <f xml:space="preserve"> InpC!KFZ$20</f>
        <v>0</v>
      </c>
      <c r="KGA97" s="370">
        <f xml:space="preserve"> InpC!KGA$20</f>
        <v>0</v>
      </c>
      <c r="KGB97" s="370">
        <f xml:space="preserve"> InpC!KGB$20</f>
        <v>0</v>
      </c>
      <c r="KGC97" s="370">
        <f xml:space="preserve"> InpC!KGC$20</f>
        <v>0</v>
      </c>
      <c r="KGD97" s="370">
        <f xml:space="preserve"> InpC!KGD$20</f>
        <v>0</v>
      </c>
      <c r="KGE97" s="370">
        <f xml:space="preserve"> InpC!KGE$20</f>
        <v>0</v>
      </c>
      <c r="KGF97" s="370">
        <f xml:space="preserve"> InpC!KGF$20</f>
        <v>0</v>
      </c>
      <c r="KGG97" s="370">
        <f xml:space="preserve"> InpC!KGG$20</f>
        <v>0</v>
      </c>
      <c r="KGH97" s="370">
        <f xml:space="preserve"> InpC!KGH$20</f>
        <v>0</v>
      </c>
      <c r="KGI97" s="370">
        <f xml:space="preserve"> InpC!KGI$20</f>
        <v>0</v>
      </c>
      <c r="KGJ97" s="370">
        <f xml:space="preserve"> InpC!KGJ$20</f>
        <v>0</v>
      </c>
      <c r="KGK97" s="370">
        <f xml:space="preserve"> InpC!KGK$20</f>
        <v>0</v>
      </c>
      <c r="KGL97" s="370">
        <f xml:space="preserve"> InpC!KGL$20</f>
        <v>0</v>
      </c>
      <c r="KGM97" s="370">
        <f xml:space="preserve"> InpC!KGM$20</f>
        <v>0</v>
      </c>
      <c r="KGN97" s="370">
        <f xml:space="preserve"> InpC!KGN$20</f>
        <v>0</v>
      </c>
      <c r="KGO97" s="370">
        <f xml:space="preserve"> InpC!KGO$20</f>
        <v>0</v>
      </c>
      <c r="KGP97" s="370">
        <f xml:space="preserve"> InpC!KGP$20</f>
        <v>0</v>
      </c>
      <c r="KGQ97" s="370">
        <f xml:space="preserve"> InpC!KGQ$20</f>
        <v>0</v>
      </c>
      <c r="KGR97" s="370">
        <f xml:space="preserve"> InpC!KGR$20</f>
        <v>0</v>
      </c>
      <c r="KGS97" s="370">
        <f xml:space="preserve"> InpC!KGS$20</f>
        <v>0</v>
      </c>
      <c r="KGT97" s="370">
        <f xml:space="preserve"> InpC!KGT$20</f>
        <v>0</v>
      </c>
      <c r="KGU97" s="370">
        <f xml:space="preserve"> InpC!KGU$20</f>
        <v>0</v>
      </c>
      <c r="KGV97" s="370">
        <f xml:space="preserve"> InpC!KGV$20</f>
        <v>0</v>
      </c>
      <c r="KGW97" s="370">
        <f xml:space="preserve"> InpC!KGW$20</f>
        <v>0</v>
      </c>
      <c r="KGX97" s="370">
        <f xml:space="preserve"> InpC!KGX$20</f>
        <v>0</v>
      </c>
      <c r="KGY97" s="370">
        <f xml:space="preserve"> InpC!KGY$20</f>
        <v>0</v>
      </c>
      <c r="KGZ97" s="370">
        <f xml:space="preserve"> InpC!KGZ$20</f>
        <v>0</v>
      </c>
      <c r="KHA97" s="370">
        <f xml:space="preserve"> InpC!KHA$20</f>
        <v>0</v>
      </c>
      <c r="KHB97" s="370">
        <f xml:space="preserve"> InpC!KHB$20</f>
        <v>0</v>
      </c>
      <c r="KHC97" s="370">
        <f xml:space="preserve"> InpC!KHC$20</f>
        <v>0</v>
      </c>
      <c r="KHD97" s="370">
        <f xml:space="preserve"> InpC!KHD$20</f>
        <v>0</v>
      </c>
      <c r="KHE97" s="370">
        <f xml:space="preserve"> InpC!KHE$20</f>
        <v>0</v>
      </c>
      <c r="KHF97" s="370">
        <f xml:space="preserve"> InpC!KHF$20</f>
        <v>0</v>
      </c>
      <c r="KHG97" s="370">
        <f xml:space="preserve"> InpC!KHG$20</f>
        <v>0</v>
      </c>
      <c r="KHH97" s="370">
        <f xml:space="preserve"> InpC!KHH$20</f>
        <v>0</v>
      </c>
      <c r="KHI97" s="370">
        <f xml:space="preserve"> InpC!KHI$20</f>
        <v>0</v>
      </c>
      <c r="KHJ97" s="370">
        <f xml:space="preserve"> InpC!KHJ$20</f>
        <v>0</v>
      </c>
      <c r="KHK97" s="370">
        <f xml:space="preserve"> InpC!KHK$20</f>
        <v>0</v>
      </c>
      <c r="KHL97" s="370">
        <f xml:space="preserve"> InpC!KHL$20</f>
        <v>0</v>
      </c>
      <c r="KHM97" s="370">
        <f xml:space="preserve"> InpC!KHM$20</f>
        <v>0</v>
      </c>
      <c r="KHN97" s="370">
        <f xml:space="preserve"> InpC!KHN$20</f>
        <v>0</v>
      </c>
      <c r="KHO97" s="370">
        <f xml:space="preserve"> InpC!KHO$20</f>
        <v>0</v>
      </c>
      <c r="KHP97" s="370">
        <f xml:space="preserve"> InpC!KHP$20</f>
        <v>0</v>
      </c>
      <c r="KHQ97" s="370">
        <f xml:space="preserve"> InpC!KHQ$20</f>
        <v>0</v>
      </c>
      <c r="KHR97" s="370">
        <f xml:space="preserve"> InpC!KHR$20</f>
        <v>0</v>
      </c>
      <c r="KHS97" s="370">
        <f xml:space="preserve"> InpC!KHS$20</f>
        <v>0</v>
      </c>
      <c r="KHT97" s="370">
        <f xml:space="preserve"> InpC!KHT$20</f>
        <v>0</v>
      </c>
      <c r="KHU97" s="370">
        <f xml:space="preserve"> InpC!KHU$20</f>
        <v>0</v>
      </c>
      <c r="KHV97" s="370">
        <f xml:space="preserve"> InpC!KHV$20</f>
        <v>0</v>
      </c>
      <c r="KHW97" s="370">
        <f xml:space="preserve"> InpC!KHW$20</f>
        <v>0</v>
      </c>
      <c r="KHX97" s="370">
        <f xml:space="preserve"> InpC!KHX$20</f>
        <v>0</v>
      </c>
      <c r="KHY97" s="370">
        <f xml:space="preserve"> InpC!KHY$20</f>
        <v>0</v>
      </c>
      <c r="KHZ97" s="370">
        <f xml:space="preserve"> InpC!KHZ$20</f>
        <v>0</v>
      </c>
      <c r="KIA97" s="370">
        <f xml:space="preserve"> InpC!KIA$20</f>
        <v>0</v>
      </c>
      <c r="KIB97" s="370">
        <f xml:space="preserve"> InpC!KIB$20</f>
        <v>0</v>
      </c>
      <c r="KIC97" s="370">
        <f xml:space="preserve"> InpC!KIC$20</f>
        <v>0</v>
      </c>
      <c r="KID97" s="370">
        <f xml:space="preserve"> InpC!KID$20</f>
        <v>0</v>
      </c>
      <c r="KIE97" s="370">
        <f xml:space="preserve"> InpC!KIE$20</f>
        <v>0</v>
      </c>
      <c r="KIF97" s="370">
        <f xml:space="preserve"> InpC!KIF$20</f>
        <v>0</v>
      </c>
      <c r="KIG97" s="370">
        <f xml:space="preserve"> InpC!KIG$20</f>
        <v>0</v>
      </c>
      <c r="KIH97" s="370">
        <f xml:space="preserve"> InpC!KIH$20</f>
        <v>0</v>
      </c>
      <c r="KII97" s="370">
        <f xml:space="preserve"> InpC!KII$20</f>
        <v>0</v>
      </c>
      <c r="KIJ97" s="370">
        <f xml:space="preserve"> InpC!KIJ$20</f>
        <v>0</v>
      </c>
      <c r="KIK97" s="370">
        <f xml:space="preserve"> InpC!KIK$20</f>
        <v>0</v>
      </c>
      <c r="KIL97" s="370">
        <f xml:space="preserve"> InpC!KIL$20</f>
        <v>0</v>
      </c>
      <c r="KIM97" s="370">
        <f xml:space="preserve"> InpC!KIM$20</f>
        <v>0</v>
      </c>
      <c r="KIN97" s="370">
        <f xml:space="preserve"> InpC!KIN$20</f>
        <v>0</v>
      </c>
      <c r="KIO97" s="370">
        <f xml:space="preserve"> InpC!KIO$20</f>
        <v>0</v>
      </c>
      <c r="KIP97" s="370">
        <f xml:space="preserve"> InpC!KIP$20</f>
        <v>0</v>
      </c>
      <c r="KIQ97" s="370">
        <f xml:space="preserve"> InpC!KIQ$20</f>
        <v>0</v>
      </c>
      <c r="KIR97" s="370">
        <f xml:space="preserve"> InpC!KIR$20</f>
        <v>0</v>
      </c>
      <c r="KIS97" s="370">
        <f xml:space="preserve"> InpC!KIS$20</f>
        <v>0</v>
      </c>
      <c r="KIT97" s="370">
        <f xml:space="preserve"> InpC!KIT$20</f>
        <v>0</v>
      </c>
      <c r="KIU97" s="370">
        <f xml:space="preserve"> InpC!KIU$20</f>
        <v>0</v>
      </c>
      <c r="KIV97" s="370">
        <f xml:space="preserve"> InpC!KIV$20</f>
        <v>0</v>
      </c>
      <c r="KIW97" s="370">
        <f xml:space="preserve"> InpC!KIW$20</f>
        <v>0</v>
      </c>
      <c r="KIX97" s="370">
        <f xml:space="preserve"> InpC!KIX$20</f>
        <v>0</v>
      </c>
      <c r="KIY97" s="370">
        <f xml:space="preserve"> InpC!KIY$20</f>
        <v>0</v>
      </c>
      <c r="KIZ97" s="370">
        <f xml:space="preserve"> InpC!KIZ$20</f>
        <v>0</v>
      </c>
      <c r="KJA97" s="370">
        <f xml:space="preserve"> InpC!KJA$20</f>
        <v>0</v>
      </c>
      <c r="KJB97" s="370">
        <f xml:space="preserve"> InpC!KJB$20</f>
        <v>0</v>
      </c>
      <c r="KJC97" s="370">
        <f xml:space="preserve"> InpC!KJC$20</f>
        <v>0</v>
      </c>
      <c r="KJD97" s="370">
        <f xml:space="preserve"> InpC!KJD$20</f>
        <v>0</v>
      </c>
      <c r="KJE97" s="370">
        <f xml:space="preserve"> InpC!KJE$20</f>
        <v>0</v>
      </c>
      <c r="KJF97" s="370">
        <f xml:space="preserve"> InpC!KJF$20</f>
        <v>0</v>
      </c>
      <c r="KJG97" s="370">
        <f xml:space="preserve"> InpC!KJG$20</f>
        <v>0</v>
      </c>
      <c r="KJH97" s="370">
        <f xml:space="preserve"> InpC!KJH$20</f>
        <v>0</v>
      </c>
      <c r="KJI97" s="370">
        <f xml:space="preserve"> InpC!KJI$20</f>
        <v>0</v>
      </c>
      <c r="KJJ97" s="370">
        <f xml:space="preserve"> InpC!KJJ$20</f>
        <v>0</v>
      </c>
      <c r="KJK97" s="370">
        <f xml:space="preserve"> InpC!KJK$20</f>
        <v>0</v>
      </c>
      <c r="KJL97" s="370">
        <f xml:space="preserve"> InpC!KJL$20</f>
        <v>0</v>
      </c>
      <c r="KJM97" s="370">
        <f xml:space="preserve"> InpC!KJM$20</f>
        <v>0</v>
      </c>
      <c r="KJN97" s="370">
        <f xml:space="preserve"> InpC!KJN$20</f>
        <v>0</v>
      </c>
      <c r="KJO97" s="370">
        <f xml:space="preserve"> InpC!KJO$20</f>
        <v>0</v>
      </c>
      <c r="KJP97" s="370">
        <f xml:space="preserve"> InpC!KJP$20</f>
        <v>0</v>
      </c>
      <c r="KJQ97" s="370">
        <f xml:space="preserve"> InpC!KJQ$20</f>
        <v>0</v>
      </c>
      <c r="KJR97" s="370">
        <f xml:space="preserve"> InpC!KJR$20</f>
        <v>0</v>
      </c>
      <c r="KJS97" s="370">
        <f xml:space="preserve"> InpC!KJS$20</f>
        <v>0</v>
      </c>
      <c r="KJT97" s="370">
        <f xml:space="preserve"> InpC!KJT$20</f>
        <v>0</v>
      </c>
      <c r="KJU97" s="370">
        <f xml:space="preserve"> InpC!KJU$20</f>
        <v>0</v>
      </c>
      <c r="KJV97" s="370">
        <f xml:space="preserve"> InpC!KJV$20</f>
        <v>0</v>
      </c>
      <c r="KJW97" s="370">
        <f xml:space="preserve"> InpC!KJW$20</f>
        <v>0</v>
      </c>
      <c r="KJX97" s="370">
        <f xml:space="preserve"> InpC!KJX$20</f>
        <v>0</v>
      </c>
      <c r="KJY97" s="370">
        <f xml:space="preserve"> InpC!KJY$20</f>
        <v>0</v>
      </c>
      <c r="KJZ97" s="370">
        <f xml:space="preserve"> InpC!KJZ$20</f>
        <v>0</v>
      </c>
      <c r="KKA97" s="370">
        <f xml:space="preserve"> InpC!KKA$20</f>
        <v>0</v>
      </c>
      <c r="KKB97" s="370">
        <f xml:space="preserve"> InpC!KKB$20</f>
        <v>0</v>
      </c>
      <c r="KKC97" s="370">
        <f xml:space="preserve"> InpC!KKC$20</f>
        <v>0</v>
      </c>
      <c r="KKD97" s="370">
        <f xml:space="preserve"> InpC!KKD$20</f>
        <v>0</v>
      </c>
      <c r="KKE97" s="370">
        <f xml:space="preserve"> InpC!KKE$20</f>
        <v>0</v>
      </c>
      <c r="KKF97" s="370">
        <f xml:space="preserve"> InpC!KKF$20</f>
        <v>0</v>
      </c>
      <c r="KKG97" s="370">
        <f xml:space="preserve"> InpC!KKG$20</f>
        <v>0</v>
      </c>
      <c r="KKH97" s="370">
        <f xml:space="preserve"> InpC!KKH$20</f>
        <v>0</v>
      </c>
      <c r="KKI97" s="370">
        <f xml:space="preserve"> InpC!KKI$20</f>
        <v>0</v>
      </c>
      <c r="KKJ97" s="370">
        <f xml:space="preserve"> InpC!KKJ$20</f>
        <v>0</v>
      </c>
      <c r="KKK97" s="370">
        <f xml:space="preserve"> InpC!KKK$20</f>
        <v>0</v>
      </c>
      <c r="KKL97" s="370">
        <f xml:space="preserve"> InpC!KKL$20</f>
        <v>0</v>
      </c>
      <c r="KKM97" s="370">
        <f xml:space="preserve"> InpC!KKM$20</f>
        <v>0</v>
      </c>
      <c r="KKN97" s="370">
        <f xml:space="preserve"> InpC!KKN$20</f>
        <v>0</v>
      </c>
      <c r="KKO97" s="370">
        <f xml:space="preserve"> InpC!KKO$20</f>
        <v>0</v>
      </c>
      <c r="KKP97" s="370">
        <f xml:space="preserve"> InpC!KKP$20</f>
        <v>0</v>
      </c>
      <c r="KKQ97" s="370">
        <f xml:space="preserve"> InpC!KKQ$20</f>
        <v>0</v>
      </c>
      <c r="KKR97" s="370">
        <f xml:space="preserve"> InpC!KKR$20</f>
        <v>0</v>
      </c>
      <c r="KKS97" s="370">
        <f xml:space="preserve"> InpC!KKS$20</f>
        <v>0</v>
      </c>
      <c r="KKT97" s="370">
        <f xml:space="preserve"> InpC!KKT$20</f>
        <v>0</v>
      </c>
      <c r="KKU97" s="370">
        <f xml:space="preserve"> InpC!KKU$20</f>
        <v>0</v>
      </c>
      <c r="KKV97" s="370">
        <f xml:space="preserve"> InpC!KKV$20</f>
        <v>0</v>
      </c>
      <c r="KKW97" s="370">
        <f xml:space="preserve"> InpC!KKW$20</f>
        <v>0</v>
      </c>
      <c r="KKX97" s="370">
        <f xml:space="preserve"> InpC!KKX$20</f>
        <v>0</v>
      </c>
      <c r="KKY97" s="370">
        <f xml:space="preserve"> InpC!KKY$20</f>
        <v>0</v>
      </c>
      <c r="KKZ97" s="370">
        <f xml:space="preserve"> InpC!KKZ$20</f>
        <v>0</v>
      </c>
      <c r="KLA97" s="370">
        <f xml:space="preserve"> InpC!KLA$20</f>
        <v>0</v>
      </c>
      <c r="KLB97" s="370">
        <f xml:space="preserve"> InpC!KLB$20</f>
        <v>0</v>
      </c>
      <c r="KLC97" s="370">
        <f xml:space="preserve"> InpC!KLC$20</f>
        <v>0</v>
      </c>
      <c r="KLD97" s="370">
        <f xml:space="preserve"> InpC!KLD$20</f>
        <v>0</v>
      </c>
      <c r="KLE97" s="370">
        <f xml:space="preserve"> InpC!KLE$20</f>
        <v>0</v>
      </c>
      <c r="KLF97" s="370">
        <f xml:space="preserve"> InpC!KLF$20</f>
        <v>0</v>
      </c>
      <c r="KLG97" s="370">
        <f xml:space="preserve"> InpC!KLG$20</f>
        <v>0</v>
      </c>
      <c r="KLH97" s="370">
        <f xml:space="preserve"> InpC!KLH$20</f>
        <v>0</v>
      </c>
      <c r="KLI97" s="370">
        <f xml:space="preserve"> InpC!KLI$20</f>
        <v>0</v>
      </c>
      <c r="KLJ97" s="370">
        <f xml:space="preserve"> InpC!KLJ$20</f>
        <v>0</v>
      </c>
      <c r="KLK97" s="370">
        <f xml:space="preserve"> InpC!KLK$20</f>
        <v>0</v>
      </c>
      <c r="KLL97" s="370">
        <f xml:space="preserve"> InpC!KLL$20</f>
        <v>0</v>
      </c>
      <c r="KLM97" s="370">
        <f xml:space="preserve"> InpC!KLM$20</f>
        <v>0</v>
      </c>
      <c r="KLN97" s="370">
        <f xml:space="preserve"> InpC!KLN$20</f>
        <v>0</v>
      </c>
      <c r="KLO97" s="370">
        <f xml:space="preserve"> InpC!KLO$20</f>
        <v>0</v>
      </c>
      <c r="KLP97" s="370">
        <f xml:space="preserve"> InpC!KLP$20</f>
        <v>0</v>
      </c>
      <c r="KLQ97" s="370">
        <f xml:space="preserve"> InpC!KLQ$20</f>
        <v>0</v>
      </c>
      <c r="KLR97" s="370">
        <f xml:space="preserve"> InpC!KLR$20</f>
        <v>0</v>
      </c>
      <c r="KLS97" s="370">
        <f xml:space="preserve"> InpC!KLS$20</f>
        <v>0</v>
      </c>
      <c r="KLT97" s="370">
        <f xml:space="preserve"> InpC!KLT$20</f>
        <v>0</v>
      </c>
      <c r="KLU97" s="370">
        <f xml:space="preserve"> InpC!KLU$20</f>
        <v>0</v>
      </c>
      <c r="KLV97" s="370">
        <f xml:space="preserve"> InpC!KLV$20</f>
        <v>0</v>
      </c>
      <c r="KLW97" s="370">
        <f xml:space="preserve"> InpC!KLW$20</f>
        <v>0</v>
      </c>
      <c r="KLX97" s="370">
        <f xml:space="preserve"> InpC!KLX$20</f>
        <v>0</v>
      </c>
      <c r="KLY97" s="370">
        <f xml:space="preserve"> InpC!KLY$20</f>
        <v>0</v>
      </c>
      <c r="KLZ97" s="370">
        <f xml:space="preserve"> InpC!KLZ$20</f>
        <v>0</v>
      </c>
      <c r="KMA97" s="370">
        <f xml:space="preserve"> InpC!KMA$20</f>
        <v>0</v>
      </c>
      <c r="KMB97" s="370">
        <f xml:space="preserve"> InpC!KMB$20</f>
        <v>0</v>
      </c>
      <c r="KMC97" s="370">
        <f xml:space="preserve"> InpC!KMC$20</f>
        <v>0</v>
      </c>
      <c r="KMD97" s="370">
        <f xml:space="preserve"> InpC!KMD$20</f>
        <v>0</v>
      </c>
      <c r="KME97" s="370">
        <f xml:space="preserve"> InpC!KME$20</f>
        <v>0</v>
      </c>
      <c r="KMF97" s="370">
        <f xml:space="preserve"> InpC!KMF$20</f>
        <v>0</v>
      </c>
      <c r="KMG97" s="370">
        <f xml:space="preserve"> InpC!KMG$20</f>
        <v>0</v>
      </c>
      <c r="KMH97" s="370">
        <f xml:space="preserve"> InpC!KMH$20</f>
        <v>0</v>
      </c>
      <c r="KMI97" s="370">
        <f xml:space="preserve"> InpC!KMI$20</f>
        <v>0</v>
      </c>
      <c r="KMJ97" s="370">
        <f xml:space="preserve"> InpC!KMJ$20</f>
        <v>0</v>
      </c>
      <c r="KMK97" s="370">
        <f xml:space="preserve"> InpC!KMK$20</f>
        <v>0</v>
      </c>
      <c r="KML97" s="370">
        <f xml:space="preserve"> InpC!KML$20</f>
        <v>0</v>
      </c>
      <c r="KMM97" s="370">
        <f xml:space="preserve"> InpC!KMM$20</f>
        <v>0</v>
      </c>
      <c r="KMN97" s="370">
        <f xml:space="preserve"> InpC!KMN$20</f>
        <v>0</v>
      </c>
      <c r="KMO97" s="370">
        <f xml:space="preserve"> InpC!KMO$20</f>
        <v>0</v>
      </c>
      <c r="KMP97" s="370">
        <f xml:space="preserve"> InpC!KMP$20</f>
        <v>0</v>
      </c>
      <c r="KMQ97" s="370">
        <f xml:space="preserve"> InpC!KMQ$20</f>
        <v>0</v>
      </c>
      <c r="KMR97" s="370">
        <f xml:space="preserve"> InpC!KMR$20</f>
        <v>0</v>
      </c>
      <c r="KMS97" s="370">
        <f xml:space="preserve"> InpC!KMS$20</f>
        <v>0</v>
      </c>
      <c r="KMT97" s="370">
        <f xml:space="preserve"> InpC!KMT$20</f>
        <v>0</v>
      </c>
      <c r="KMU97" s="370">
        <f xml:space="preserve"> InpC!KMU$20</f>
        <v>0</v>
      </c>
      <c r="KMV97" s="370">
        <f xml:space="preserve"> InpC!KMV$20</f>
        <v>0</v>
      </c>
      <c r="KMW97" s="370">
        <f xml:space="preserve"> InpC!KMW$20</f>
        <v>0</v>
      </c>
      <c r="KMX97" s="370">
        <f xml:space="preserve"> InpC!KMX$20</f>
        <v>0</v>
      </c>
      <c r="KMY97" s="370">
        <f xml:space="preserve"> InpC!KMY$20</f>
        <v>0</v>
      </c>
      <c r="KMZ97" s="370">
        <f xml:space="preserve"> InpC!KMZ$20</f>
        <v>0</v>
      </c>
      <c r="KNA97" s="370">
        <f xml:space="preserve"> InpC!KNA$20</f>
        <v>0</v>
      </c>
      <c r="KNB97" s="370">
        <f xml:space="preserve"> InpC!KNB$20</f>
        <v>0</v>
      </c>
      <c r="KNC97" s="370">
        <f xml:space="preserve"> InpC!KNC$20</f>
        <v>0</v>
      </c>
      <c r="KND97" s="370">
        <f xml:space="preserve"> InpC!KND$20</f>
        <v>0</v>
      </c>
      <c r="KNE97" s="370">
        <f xml:space="preserve"> InpC!KNE$20</f>
        <v>0</v>
      </c>
      <c r="KNF97" s="370">
        <f xml:space="preserve"> InpC!KNF$20</f>
        <v>0</v>
      </c>
      <c r="KNG97" s="370">
        <f xml:space="preserve"> InpC!KNG$20</f>
        <v>0</v>
      </c>
      <c r="KNH97" s="370">
        <f xml:space="preserve"> InpC!KNH$20</f>
        <v>0</v>
      </c>
      <c r="KNI97" s="370">
        <f xml:space="preserve"> InpC!KNI$20</f>
        <v>0</v>
      </c>
      <c r="KNJ97" s="370">
        <f xml:space="preserve"> InpC!KNJ$20</f>
        <v>0</v>
      </c>
      <c r="KNK97" s="370">
        <f xml:space="preserve"> InpC!KNK$20</f>
        <v>0</v>
      </c>
      <c r="KNL97" s="370">
        <f xml:space="preserve"> InpC!KNL$20</f>
        <v>0</v>
      </c>
      <c r="KNM97" s="370">
        <f xml:space="preserve"> InpC!KNM$20</f>
        <v>0</v>
      </c>
      <c r="KNN97" s="370">
        <f xml:space="preserve"> InpC!KNN$20</f>
        <v>0</v>
      </c>
      <c r="KNO97" s="370">
        <f xml:space="preserve"> InpC!KNO$20</f>
        <v>0</v>
      </c>
      <c r="KNP97" s="370">
        <f xml:space="preserve"> InpC!KNP$20</f>
        <v>0</v>
      </c>
      <c r="KNQ97" s="370">
        <f xml:space="preserve"> InpC!KNQ$20</f>
        <v>0</v>
      </c>
      <c r="KNR97" s="370">
        <f xml:space="preserve"> InpC!KNR$20</f>
        <v>0</v>
      </c>
      <c r="KNS97" s="370">
        <f xml:space="preserve"> InpC!KNS$20</f>
        <v>0</v>
      </c>
      <c r="KNT97" s="370">
        <f xml:space="preserve"> InpC!KNT$20</f>
        <v>0</v>
      </c>
      <c r="KNU97" s="370">
        <f xml:space="preserve"> InpC!KNU$20</f>
        <v>0</v>
      </c>
      <c r="KNV97" s="370">
        <f xml:space="preserve"> InpC!KNV$20</f>
        <v>0</v>
      </c>
      <c r="KNW97" s="370">
        <f xml:space="preserve"> InpC!KNW$20</f>
        <v>0</v>
      </c>
      <c r="KNX97" s="370">
        <f xml:space="preserve"> InpC!KNX$20</f>
        <v>0</v>
      </c>
      <c r="KNY97" s="370">
        <f xml:space="preserve"> InpC!KNY$20</f>
        <v>0</v>
      </c>
      <c r="KNZ97" s="370">
        <f xml:space="preserve"> InpC!KNZ$20</f>
        <v>0</v>
      </c>
      <c r="KOA97" s="370">
        <f xml:space="preserve"> InpC!KOA$20</f>
        <v>0</v>
      </c>
      <c r="KOB97" s="370">
        <f xml:space="preserve"> InpC!KOB$20</f>
        <v>0</v>
      </c>
      <c r="KOC97" s="370">
        <f xml:space="preserve"> InpC!KOC$20</f>
        <v>0</v>
      </c>
      <c r="KOD97" s="370">
        <f xml:space="preserve"> InpC!KOD$20</f>
        <v>0</v>
      </c>
      <c r="KOE97" s="370">
        <f xml:space="preserve"> InpC!KOE$20</f>
        <v>0</v>
      </c>
      <c r="KOF97" s="370">
        <f xml:space="preserve"> InpC!KOF$20</f>
        <v>0</v>
      </c>
      <c r="KOG97" s="370">
        <f xml:space="preserve"> InpC!KOG$20</f>
        <v>0</v>
      </c>
      <c r="KOH97" s="370">
        <f xml:space="preserve"> InpC!KOH$20</f>
        <v>0</v>
      </c>
      <c r="KOI97" s="370">
        <f xml:space="preserve"> InpC!KOI$20</f>
        <v>0</v>
      </c>
      <c r="KOJ97" s="370">
        <f xml:space="preserve"> InpC!KOJ$20</f>
        <v>0</v>
      </c>
      <c r="KOK97" s="370">
        <f xml:space="preserve"> InpC!KOK$20</f>
        <v>0</v>
      </c>
      <c r="KOL97" s="370">
        <f xml:space="preserve"> InpC!KOL$20</f>
        <v>0</v>
      </c>
      <c r="KOM97" s="370">
        <f xml:space="preserve"> InpC!KOM$20</f>
        <v>0</v>
      </c>
      <c r="KON97" s="370">
        <f xml:space="preserve"> InpC!KON$20</f>
        <v>0</v>
      </c>
      <c r="KOO97" s="370">
        <f xml:space="preserve"> InpC!KOO$20</f>
        <v>0</v>
      </c>
      <c r="KOP97" s="370">
        <f xml:space="preserve"> InpC!KOP$20</f>
        <v>0</v>
      </c>
      <c r="KOQ97" s="370">
        <f xml:space="preserve"> InpC!KOQ$20</f>
        <v>0</v>
      </c>
      <c r="KOR97" s="370">
        <f xml:space="preserve"> InpC!KOR$20</f>
        <v>0</v>
      </c>
      <c r="KOS97" s="370">
        <f xml:space="preserve"> InpC!KOS$20</f>
        <v>0</v>
      </c>
      <c r="KOT97" s="370">
        <f xml:space="preserve"> InpC!KOT$20</f>
        <v>0</v>
      </c>
      <c r="KOU97" s="370">
        <f xml:space="preserve"> InpC!KOU$20</f>
        <v>0</v>
      </c>
      <c r="KOV97" s="370">
        <f xml:space="preserve"> InpC!KOV$20</f>
        <v>0</v>
      </c>
      <c r="KOW97" s="370">
        <f xml:space="preserve"> InpC!KOW$20</f>
        <v>0</v>
      </c>
      <c r="KOX97" s="370">
        <f xml:space="preserve"> InpC!KOX$20</f>
        <v>0</v>
      </c>
      <c r="KOY97" s="370">
        <f xml:space="preserve"> InpC!KOY$20</f>
        <v>0</v>
      </c>
      <c r="KOZ97" s="370">
        <f xml:space="preserve"> InpC!KOZ$20</f>
        <v>0</v>
      </c>
      <c r="KPA97" s="370">
        <f xml:space="preserve"> InpC!KPA$20</f>
        <v>0</v>
      </c>
      <c r="KPB97" s="370">
        <f xml:space="preserve"> InpC!KPB$20</f>
        <v>0</v>
      </c>
      <c r="KPC97" s="370">
        <f xml:space="preserve"> InpC!KPC$20</f>
        <v>0</v>
      </c>
      <c r="KPD97" s="370">
        <f xml:space="preserve"> InpC!KPD$20</f>
        <v>0</v>
      </c>
      <c r="KPE97" s="370">
        <f xml:space="preserve"> InpC!KPE$20</f>
        <v>0</v>
      </c>
      <c r="KPF97" s="370">
        <f xml:space="preserve"> InpC!KPF$20</f>
        <v>0</v>
      </c>
      <c r="KPG97" s="370">
        <f xml:space="preserve"> InpC!KPG$20</f>
        <v>0</v>
      </c>
      <c r="KPH97" s="370">
        <f xml:space="preserve"> InpC!KPH$20</f>
        <v>0</v>
      </c>
      <c r="KPI97" s="370">
        <f xml:space="preserve"> InpC!KPI$20</f>
        <v>0</v>
      </c>
      <c r="KPJ97" s="370">
        <f xml:space="preserve"> InpC!KPJ$20</f>
        <v>0</v>
      </c>
      <c r="KPK97" s="370">
        <f xml:space="preserve"> InpC!KPK$20</f>
        <v>0</v>
      </c>
      <c r="KPL97" s="370">
        <f xml:space="preserve"> InpC!KPL$20</f>
        <v>0</v>
      </c>
      <c r="KPM97" s="370">
        <f xml:space="preserve"> InpC!KPM$20</f>
        <v>0</v>
      </c>
      <c r="KPN97" s="370">
        <f xml:space="preserve"> InpC!KPN$20</f>
        <v>0</v>
      </c>
      <c r="KPO97" s="370">
        <f xml:space="preserve"> InpC!KPO$20</f>
        <v>0</v>
      </c>
      <c r="KPP97" s="370">
        <f xml:space="preserve"> InpC!KPP$20</f>
        <v>0</v>
      </c>
      <c r="KPQ97" s="370">
        <f xml:space="preserve"> InpC!KPQ$20</f>
        <v>0</v>
      </c>
      <c r="KPR97" s="370">
        <f xml:space="preserve"> InpC!KPR$20</f>
        <v>0</v>
      </c>
      <c r="KPS97" s="370">
        <f xml:space="preserve"> InpC!KPS$20</f>
        <v>0</v>
      </c>
      <c r="KPT97" s="370">
        <f xml:space="preserve"> InpC!KPT$20</f>
        <v>0</v>
      </c>
      <c r="KPU97" s="370">
        <f xml:space="preserve"> InpC!KPU$20</f>
        <v>0</v>
      </c>
      <c r="KPV97" s="370">
        <f xml:space="preserve"> InpC!KPV$20</f>
        <v>0</v>
      </c>
      <c r="KPW97" s="370">
        <f xml:space="preserve"> InpC!KPW$20</f>
        <v>0</v>
      </c>
      <c r="KPX97" s="370">
        <f xml:space="preserve"> InpC!KPX$20</f>
        <v>0</v>
      </c>
      <c r="KPY97" s="370">
        <f xml:space="preserve"> InpC!KPY$20</f>
        <v>0</v>
      </c>
      <c r="KPZ97" s="370">
        <f xml:space="preserve"> InpC!KPZ$20</f>
        <v>0</v>
      </c>
      <c r="KQA97" s="370">
        <f xml:space="preserve"> InpC!KQA$20</f>
        <v>0</v>
      </c>
      <c r="KQB97" s="370">
        <f xml:space="preserve"> InpC!KQB$20</f>
        <v>0</v>
      </c>
      <c r="KQC97" s="370">
        <f xml:space="preserve"> InpC!KQC$20</f>
        <v>0</v>
      </c>
      <c r="KQD97" s="370">
        <f xml:space="preserve"> InpC!KQD$20</f>
        <v>0</v>
      </c>
      <c r="KQE97" s="370">
        <f xml:space="preserve"> InpC!KQE$20</f>
        <v>0</v>
      </c>
      <c r="KQF97" s="370">
        <f xml:space="preserve"> InpC!KQF$20</f>
        <v>0</v>
      </c>
      <c r="KQG97" s="370">
        <f xml:space="preserve"> InpC!KQG$20</f>
        <v>0</v>
      </c>
      <c r="KQH97" s="370">
        <f xml:space="preserve"> InpC!KQH$20</f>
        <v>0</v>
      </c>
      <c r="KQI97" s="370">
        <f xml:space="preserve"> InpC!KQI$20</f>
        <v>0</v>
      </c>
      <c r="KQJ97" s="370">
        <f xml:space="preserve"> InpC!KQJ$20</f>
        <v>0</v>
      </c>
      <c r="KQK97" s="370">
        <f xml:space="preserve"> InpC!KQK$20</f>
        <v>0</v>
      </c>
      <c r="KQL97" s="370">
        <f xml:space="preserve"> InpC!KQL$20</f>
        <v>0</v>
      </c>
      <c r="KQM97" s="370">
        <f xml:space="preserve"> InpC!KQM$20</f>
        <v>0</v>
      </c>
      <c r="KQN97" s="370">
        <f xml:space="preserve"> InpC!KQN$20</f>
        <v>0</v>
      </c>
      <c r="KQO97" s="370">
        <f xml:space="preserve"> InpC!KQO$20</f>
        <v>0</v>
      </c>
      <c r="KQP97" s="370">
        <f xml:space="preserve"> InpC!KQP$20</f>
        <v>0</v>
      </c>
      <c r="KQQ97" s="370">
        <f xml:space="preserve"> InpC!KQQ$20</f>
        <v>0</v>
      </c>
      <c r="KQR97" s="370">
        <f xml:space="preserve"> InpC!KQR$20</f>
        <v>0</v>
      </c>
      <c r="KQS97" s="370">
        <f xml:space="preserve"> InpC!KQS$20</f>
        <v>0</v>
      </c>
      <c r="KQT97" s="370">
        <f xml:space="preserve"> InpC!KQT$20</f>
        <v>0</v>
      </c>
      <c r="KQU97" s="370">
        <f xml:space="preserve"> InpC!KQU$20</f>
        <v>0</v>
      </c>
      <c r="KQV97" s="370">
        <f xml:space="preserve"> InpC!KQV$20</f>
        <v>0</v>
      </c>
      <c r="KQW97" s="370">
        <f xml:space="preserve"> InpC!KQW$20</f>
        <v>0</v>
      </c>
      <c r="KQX97" s="370">
        <f xml:space="preserve"> InpC!KQX$20</f>
        <v>0</v>
      </c>
      <c r="KQY97" s="370">
        <f xml:space="preserve"> InpC!KQY$20</f>
        <v>0</v>
      </c>
      <c r="KQZ97" s="370">
        <f xml:space="preserve"> InpC!KQZ$20</f>
        <v>0</v>
      </c>
      <c r="KRA97" s="370">
        <f xml:space="preserve"> InpC!KRA$20</f>
        <v>0</v>
      </c>
      <c r="KRB97" s="370">
        <f xml:space="preserve"> InpC!KRB$20</f>
        <v>0</v>
      </c>
      <c r="KRC97" s="370">
        <f xml:space="preserve"> InpC!KRC$20</f>
        <v>0</v>
      </c>
      <c r="KRD97" s="370">
        <f xml:space="preserve"> InpC!KRD$20</f>
        <v>0</v>
      </c>
      <c r="KRE97" s="370">
        <f xml:space="preserve"> InpC!KRE$20</f>
        <v>0</v>
      </c>
      <c r="KRF97" s="370">
        <f xml:space="preserve"> InpC!KRF$20</f>
        <v>0</v>
      </c>
      <c r="KRG97" s="370">
        <f xml:space="preserve"> InpC!KRG$20</f>
        <v>0</v>
      </c>
      <c r="KRH97" s="370">
        <f xml:space="preserve"> InpC!KRH$20</f>
        <v>0</v>
      </c>
      <c r="KRI97" s="370">
        <f xml:space="preserve"> InpC!KRI$20</f>
        <v>0</v>
      </c>
      <c r="KRJ97" s="370">
        <f xml:space="preserve"> InpC!KRJ$20</f>
        <v>0</v>
      </c>
      <c r="KRK97" s="370">
        <f xml:space="preserve"> InpC!KRK$20</f>
        <v>0</v>
      </c>
      <c r="KRL97" s="370">
        <f xml:space="preserve"> InpC!KRL$20</f>
        <v>0</v>
      </c>
      <c r="KRM97" s="370">
        <f xml:space="preserve"> InpC!KRM$20</f>
        <v>0</v>
      </c>
      <c r="KRN97" s="370">
        <f xml:space="preserve"> InpC!KRN$20</f>
        <v>0</v>
      </c>
      <c r="KRO97" s="370">
        <f xml:space="preserve"> InpC!KRO$20</f>
        <v>0</v>
      </c>
      <c r="KRP97" s="370">
        <f xml:space="preserve"> InpC!KRP$20</f>
        <v>0</v>
      </c>
      <c r="KRQ97" s="370">
        <f xml:space="preserve"> InpC!KRQ$20</f>
        <v>0</v>
      </c>
      <c r="KRR97" s="370">
        <f xml:space="preserve"> InpC!KRR$20</f>
        <v>0</v>
      </c>
      <c r="KRS97" s="370">
        <f xml:space="preserve"> InpC!KRS$20</f>
        <v>0</v>
      </c>
      <c r="KRT97" s="370">
        <f xml:space="preserve"> InpC!KRT$20</f>
        <v>0</v>
      </c>
      <c r="KRU97" s="370">
        <f xml:space="preserve"> InpC!KRU$20</f>
        <v>0</v>
      </c>
      <c r="KRV97" s="370">
        <f xml:space="preserve"> InpC!KRV$20</f>
        <v>0</v>
      </c>
      <c r="KRW97" s="370">
        <f xml:space="preserve"> InpC!KRW$20</f>
        <v>0</v>
      </c>
      <c r="KRX97" s="370">
        <f xml:space="preserve"> InpC!KRX$20</f>
        <v>0</v>
      </c>
      <c r="KRY97" s="370">
        <f xml:space="preserve"> InpC!KRY$20</f>
        <v>0</v>
      </c>
      <c r="KRZ97" s="370">
        <f xml:space="preserve"> InpC!KRZ$20</f>
        <v>0</v>
      </c>
      <c r="KSA97" s="370">
        <f xml:space="preserve"> InpC!KSA$20</f>
        <v>0</v>
      </c>
      <c r="KSB97" s="370">
        <f xml:space="preserve"> InpC!KSB$20</f>
        <v>0</v>
      </c>
      <c r="KSC97" s="370">
        <f xml:space="preserve"> InpC!KSC$20</f>
        <v>0</v>
      </c>
      <c r="KSD97" s="370">
        <f xml:space="preserve"> InpC!KSD$20</f>
        <v>0</v>
      </c>
      <c r="KSE97" s="370">
        <f xml:space="preserve"> InpC!KSE$20</f>
        <v>0</v>
      </c>
      <c r="KSF97" s="370">
        <f xml:space="preserve"> InpC!KSF$20</f>
        <v>0</v>
      </c>
      <c r="KSG97" s="370">
        <f xml:space="preserve"> InpC!KSG$20</f>
        <v>0</v>
      </c>
      <c r="KSH97" s="370">
        <f xml:space="preserve"> InpC!KSH$20</f>
        <v>0</v>
      </c>
      <c r="KSI97" s="370">
        <f xml:space="preserve"> InpC!KSI$20</f>
        <v>0</v>
      </c>
      <c r="KSJ97" s="370">
        <f xml:space="preserve"> InpC!KSJ$20</f>
        <v>0</v>
      </c>
      <c r="KSK97" s="370">
        <f xml:space="preserve"> InpC!KSK$20</f>
        <v>0</v>
      </c>
      <c r="KSL97" s="370">
        <f xml:space="preserve"> InpC!KSL$20</f>
        <v>0</v>
      </c>
      <c r="KSM97" s="370">
        <f xml:space="preserve"> InpC!KSM$20</f>
        <v>0</v>
      </c>
      <c r="KSN97" s="370">
        <f xml:space="preserve"> InpC!KSN$20</f>
        <v>0</v>
      </c>
      <c r="KSO97" s="370">
        <f xml:space="preserve"> InpC!KSO$20</f>
        <v>0</v>
      </c>
      <c r="KSP97" s="370">
        <f xml:space="preserve"> InpC!KSP$20</f>
        <v>0</v>
      </c>
      <c r="KSQ97" s="370">
        <f xml:space="preserve"> InpC!KSQ$20</f>
        <v>0</v>
      </c>
      <c r="KSR97" s="370">
        <f xml:space="preserve"> InpC!KSR$20</f>
        <v>0</v>
      </c>
      <c r="KSS97" s="370">
        <f xml:space="preserve"> InpC!KSS$20</f>
        <v>0</v>
      </c>
      <c r="KST97" s="370">
        <f xml:space="preserve"> InpC!KST$20</f>
        <v>0</v>
      </c>
      <c r="KSU97" s="370">
        <f xml:space="preserve"> InpC!KSU$20</f>
        <v>0</v>
      </c>
      <c r="KSV97" s="370">
        <f xml:space="preserve"> InpC!KSV$20</f>
        <v>0</v>
      </c>
      <c r="KSW97" s="370">
        <f xml:space="preserve"> InpC!KSW$20</f>
        <v>0</v>
      </c>
      <c r="KSX97" s="370">
        <f xml:space="preserve"> InpC!KSX$20</f>
        <v>0</v>
      </c>
      <c r="KSY97" s="370">
        <f xml:space="preserve"> InpC!KSY$20</f>
        <v>0</v>
      </c>
      <c r="KSZ97" s="370">
        <f xml:space="preserve"> InpC!KSZ$20</f>
        <v>0</v>
      </c>
      <c r="KTA97" s="370">
        <f xml:space="preserve"> InpC!KTA$20</f>
        <v>0</v>
      </c>
      <c r="KTB97" s="370">
        <f xml:space="preserve"> InpC!KTB$20</f>
        <v>0</v>
      </c>
      <c r="KTC97" s="370">
        <f xml:space="preserve"> InpC!KTC$20</f>
        <v>0</v>
      </c>
      <c r="KTD97" s="370">
        <f xml:space="preserve"> InpC!KTD$20</f>
        <v>0</v>
      </c>
      <c r="KTE97" s="370">
        <f xml:space="preserve"> InpC!KTE$20</f>
        <v>0</v>
      </c>
      <c r="KTF97" s="370">
        <f xml:space="preserve"> InpC!KTF$20</f>
        <v>0</v>
      </c>
      <c r="KTG97" s="370">
        <f xml:space="preserve"> InpC!KTG$20</f>
        <v>0</v>
      </c>
      <c r="KTH97" s="370">
        <f xml:space="preserve"> InpC!KTH$20</f>
        <v>0</v>
      </c>
      <c r="KTI97" s="370">
        <f xml:space="preserve"> InpC!KTI$20</f>
        <v>0</v>
      </c>
      <c r="KTJ97" s="370">
        <f xml:space="preserve"> InpC!KTJ$20</f>
        <v>0</v>
      </c>
      <c r="KTK97" s="370">
        <f xml:space="preserve"> InpC!KTK$20</f>
        <v>0</v>
      </c>
      <c r="KTL97" s="370">
        <f xml:space="preserve"> InpC!KTL$20</f>
        <v>0</v>
      </c>
      <c r="KTM97" s="370">
        <f xml:space="preserve"> InpC!KTM$20</f>
        <v>0</v>
      </c>
      <c r="KTN97" s="370">
        <f xml:space="preserve"> InpC!KTN$20</f>
        <v>0</v>
      </c>
      <c r="KTO97" s="370">
        <f xml:space="preserve"> InpC!KTO$20</f>
        <v>0</v>
      </c>
      <c r="KTP97" s="370">
        <f xml:space="preserve"> InpC!KTP$20</f>
        <v>0</v>
      </c>
      <c r="KTQ97" s="370">
        <f xml:space="preserve"> InpC!KTQ$20</f>
        <v>0</v>
      </c>
      <c r="KTR97" s="370">
        <f xml:space="preserve"> InpC!KTR$20</f>
        <v>0</v>
      </c>
      <c r="KTS97" s="370">
        <f xml:space="preserve"> InpC!KTS$20</f>
        <v>0</v>
      </c>
      <c r="KTT97" s="370">
        <f xml:space="preserve"> InpC!KTT$20</f>
        <v>0</v>
      </c>
      <c r="KTU97" s="370">
        <f xml:space="preserve"> InpC!KTU$20</f>
        <v>0</v>
      </c>
      <c r="KTV97" s="370">
        <f xml:space="preserve"> InpC!KTV$20</f>
        <v>0</v>
      </c>
      <c r="KTW97" s="370">
        <f xml:space="preserve"> InpC!KTW$20</f>
        <v>0</v>
      </c>
      <c r="KTX97" s="370">
        <f xml:space="preserve"> InpC!KTX$20</f>
        <v>0</v>
      </c>
      <c r="KTY97" s="370">
        <f xml:space="preserve"> InpC!KTY$20</f>
        <v>0</v>
      </c>
      <c r="KTZ97" s="370">
        <f xml:space="preserve"> InpC!KTZ$20</f>
        <v>0</v>
      </c>
      <c r="KUA97" s="370">
        <f xml:space="preserve"> InpC!KUA$20</f>
        <v>0</v>
      </c>
      <c r="KUB97" s="370">
        <f xml:space="preserve"> InpC!KUB$20</f>
        <v>0</v>
      </c>
      <c r="KUC97" s="370">
        <f xml:space="preserve"> InpC!KUC$20</f>
        <v>0</v>
      </c>
      <c r="KUD97" s="370">
        <f xml:space="preserve"> InpC!KUD$20</f>
        <v>0</v>
      </c>
      <c r="KUE97" s="370">
        <f xml:space="preserve"> InpC!KUE$20</f>
        <v>0</v>
      </c>
      <c r="KUF97" s="370">
        <f xml:space="preserve"> InpC!KUF$20</f>
        <v>0</v>
      </c>
      <c r="KUG97" s="370">
        <f xml:space="preserve"> InpC!KUG$20</f>
        <v>0</v>
      </c>
      <c r="KUH97" s="370">
        <f xml:space="preserve"> InpC!KUH$20</f>
        <v>0</v>
      </c>
      <c r="KUI97" s="370">
        <f xml:space="preserve"> InpC!KUI$20</f>
        <v>0</v>
      </c>
      <c r="KUJ97" s="370">
        <f xml:space="preserve"> InpC!KUJ$20</f>
        <v>0</v>
      </c>
      <c r="KUK97" s="370">
        <f xml:space="preserve"> InpC!KUK$20</f>
        <v>0</v>
      </c>
      <c r="KUL97" s="370">
        <f xml:space="preserve"> InpC!KUL$20</f>
        <v>0</v>
      </c>
      <c r="KUM97" s="370">
        <f xml:space="preserve"> InpC!KUM$20</f>
        <v>0</v>
      </c>
      <c r="KUN97" s="370">
        <f xml:space="preserve"> InpC!KUN$20</f>
        <v>0</v>
      </c>
      <c r="KUO97" s="370">
        <f xml:space="preserve"> InpC!KUO$20</f>
        <v>0</v>
      </c>
      <c r="KUP97" s="370">
        <f xml:space="preserve"> InpC!KUP$20</f>
        <v>0</v>
      </c>
      <c r="KUQ97" s="370">
        <f xml:space="preserve"> InpC!KUQ$20</f>
        <v>0</v>
      </c>
      <c r="KUR97" s="370">
        <f xml:space="preserve"> InpC!KUR$20</f>
        <v>0</v>
      </c>
      <c r="KUS97" s="370">
        <f xml:space="preserve"> InpC!KUS$20</f>
        <v>0</v>
      </c>
      <c r="KUT97" s="370">
        <f xml:space="preserve"> InpC!KUT$20</f>
        <v>0</v>
      </c>
      <c r="KUU97" s="370">
        <f xml:space="preserve"> InpC!KUU$20</f>
        <v>0</v>
      </c>
      <c r="KUV97" s="370">
        <f xml:space="preserve"> InpC!KUV$20</f>
        <v>0</v>
      </c>
      <c r="KUW97" s="370">
        <f xml:space="preserve"> InpC!KUW$20</f>
        <v>0</v>
      </c>
      <c r="KUX97" s="370">
        <f xml:space="preserve"> InpC!KUX$20</f>
        <v>0</v>
      </c>
      <c r="KUY97" s="370">
        <f xml:space="preserve"> InpC!KUY$20</f>
        <v>0</v>
      </c>
      <c r="KUZ97" s="370">
        <f xml:space="preserve"> InpC!KUZ$20</f>
        <v>0</v>
      </c>
      <c r="KVA97" s="370">
        <f xml:space="preserve"> InpC!KVA$20</f>
        <v>0</v>
      </c>
      <c r="KVB97" s="370">
        <f xml:space="preserve"> InpC!KVB$20</f>
        <v>0</v>
      </c>
      <c r="KVC97" s="370">
        <f xml:space="preserve"> InpC!KVC$20</f>
        <v>0</v>
      </c>
      <c r="KVD97" s="370">
        <f xml:space="preserve"> InpC!KVD$20</f>
        <v>0</v>
      </c>
      <c r="KVE97" s="370">
        <f xml:space="preserve"> InpC!KVE$20</f>
        <v>0</v>
      </c>
      <c r="KVF97" s="370">
        <f xml:space="preserve"> InpC!KVF$20</f>
        <v>0</v>
      </c>
      <c r="KVG97" s="370">
        <f xml:space="preserve"> InpC!KVG$20</f>
        <v>0</v>
      </c>
      <c r="KVH97" s="370">
        <f xml:space="preserve"> InpC!KVH$20</f>
        <v>0</v>
      </c>
      <c r="KVI97" s="370">
        <f xml:space="preserve"> InpC!KVI$20</f>
        <v>0</v>
      </c>
      <c r="KVJ97" s="370">
        <f xml:space="preserve"> InpC!KVJ$20</f>
        <v>0</v>
      </c>
      <c r="KVK97" s="370">
        <f xml:space="preserve"> InpC!KVK$20</f>
        <v>0</v>
      </c>
      <c r="KVL97" s="370">
        <f xml:space="preserve"> InpC!KVL$20</f>
        <v>0</v>
      </c>
      <c r="KVM97" s="370">
        <f xml:space="preserve"> InpC!KVM$20</f>
        <v>0</v>
      </c>
      <c r="KVN97" s="370">
        <f xml:space="preserve"> InpC!KVN$20</f>
        <v>0</v>
      </c>
      <c r="KVO97" s="370">
        <f xml:space="preserve"> InpC!KVO$20</f>
        <v>0</v>
      </c>
      <c r="KVP97" s="370">
        <f xml:space="preserve"> InpC!KVP$20</f>
        <v>0</v>
      </c>
      <c r="KVQ97" s="370">
        <f xml:space="preserve"> InpC!KVQ$20</f>
        <v>0</v>
      </c>
      <c r="KVR97" s="370">
        <f xml:space="preserve"> InpC!KVR$20</f>
        <v>0</v>
      </c>
      <c r="KVS97" s="370">
        <f xml:space="preserve"> InpC!KVS$20</f>
        <v>0</v>
      </c>
      <c r="KVT97" s="370">
        <f xml:space="preserve"> InpC!KVT$20</f>
        <v>0</v>
      </c>
      <c r="KVU97" s="370">
        <f xml:space="preserve"> InpC!KVU$20</f>
        <v>0</v>
      </c>
      <c r="KVV97" s="370">
        <f xml:space="preserve"> InpC!KVV$20</f>
        <v>0</v>
      </c>
      <c r="KVW97" s="370">
        <f xml:space="preserve"> InpC!KVW$20</f>
        <v>0</v>
      </c>
      <c r="KVX97" s="370">
        <f xml:space="preserve"> InpC!KVX$20</f>
        <v>0</v>
      </c>
      <c r="KVY97" s="370">
        <f xml:space="preserve"> InpC!KVY$20</f>
        <v>0</v>
      </c>
      <c r="KVZ97" s="370">
        <f xml:space="preserve"> InpC!KVZ$20</f>
        <v>0</v>
      </c>
      <c r="KWA97" s="370">
        <f xml:space="preserve"> InpC!KWA$20</f>
        <v>0</v>
      </c>
      <c r="KWB97" s="370">
        <f xml:space="preserve"> InpC!KWB$20</f>
        <v>0</v>
      </c>
      <c r="KWC97" s="370">
        <f xml:space="preserve"> InpC!KWC$20</f>
        <v>0</v>
      </c>
      <c r="KWD97" s="370">
        <f xml:space="preserve"> InpC!KWD$20</f>
        <v>0</v>
      </c>
      <c r="KWE97" s="370">
        <f xml:space="preserve"> InpC!KWE$20</f>
        <v>0</v>
      </c>
      <c r="KWF97" s="370">
        <f xml:space="preserve"> InpC!KWF$20</f>
        <v>0</v>
      </c>
      <c r="KWG97" s="370">
        <f xml:space="preserve"> InpC!KWG$20</f>
        <v>0</v>
      </c>
      <c r="KWH97" s="370">
        <f xml:space="preserve"> InpC!KWH$20</f>
        <v>0</v>
      </c>
      <c r="KWI97" s="370">
        <f xml:space="preserve"> InpC!KWI$20</f>
        <v>0</v>
      </c>
      <c r="KWJ97" s="370">
        <f xml:space="preserve"> InpC!KWJ$20</f>
        <v>0</v>
      </c>
      <c r="KWK97" s="370">
        <f xml:space="preserve"> InpC!KWK$20</f>
        <v>0</v>
      </c>
      <c r="KWL97" s="370">
        <f xml:space="preserve"> InpC!KWL$20</f>
        <v>0</v>
      </c>
      <c r="KWM97" s="370">
        <f xml:space="preserve"> InpC!KWM$20</f>
        <v>0</v>
      </c>
      <c r="KWN97" s="370">
        <f xml:space="preserve"> InpC!KWN$20</f>
        <v>0</v>
      </c>
      <c r="KWO97" s="370">
        <f xml:space="preserve"> InpC!KWO$20</f>
        <v>0</v>
      </c>
      <c r="KWP97" s="370">
        <f xml:space="preserve"> InpC!KWP$20</f>
        <v>0</v>
      </c>
      <c r="KWQ97" s="370">
        <f xml:space="preserve"> InpC!KWQ$20</f>
        <v>0</v>
      </c>
      <c r="KWR97" s="370">
        <f xml:space="preserve"> InpC!KWR$20</f>
        <v>0</v>
      </c>
      <c r="KWS97" s="370">
        <f xml:space="preserve"> InpC!KWS$20</f>
        <v>0</v>
      </c>
      <c r="KWT97" s="370">
        <f xml:space="preserve"> InpC!KWT$20</f>
        <v>0</v>
      </c>
      <c r="KWU97" s="370">
        <f xml:space="preserve"> InpC!KWU$20</f>
        <v>0</v>
      </c>
      <c r="KWV97" s="370">
        <f xml:space="preserve"> InpC!KWV$20</f>
        <v>0</v>
      </c>
      <c r="KWW97" s="370">
        <f xml:space="preserve"> InpC!KWW$20</f>
        <v>0</v>
      </c>
      <c r="KWX97" s="370">
        <f xml:space="preserve"> InpC!KWX$20</f>
        <v>0</v>
      </c>
      <c r="KWY97" s="370">
        <f xml:space="preserve"> InpC!KWY$20</f>
        <v>0</v>
      </c>
      <c r="KWZ97" s="370">
        <f xml:space="preserve"> InpC!KWZ$20</f>
        <v>0</v>
      </c>
      <c r="KXA97" s="370">
        <f xml:space="preserve"> InpC!KXA$20</f>
        <v>0</v>
      </c>
      <c r="KXB97" s="370">
        <f xml:space="preserve"> InpC!KXB$20</f>
        <v>0</v>
      </c>
      <c r="KXC97" s="370">
        <f xml:space="preserve"> InpC!KXC$20</f>
        <v>0</v>
      </c>
      <c r="KXD97" s="370">
        <f xml:space="preserve"> InpC!KXD$20</f>
        <v>0</v>
      </c>
      <c r="KXE97" s="370">
        <f xml:space="preserve"> InpC!KXE$20</f>
        <v>0</v>
      </c>
      <c r="KXF97" s="370">
        <f xml:space="preserve"> InpC!KXF$20</f>
        <v>0</v>
      </c>
      <c r="KXG97" s="370">
        <f xml:space="preserve"> InpC!KXG$20</f>
        <v>0</v>
      </c>
      <c r="KXH97" s="370">
        <f xml:space="preserve"> InpC!KXH$20</f>
        <v>0</v>
      </c>
      <c r="KXI97" s="370">
        <f xml:space="preserve"> InpC!KXI$20</f>
        <v>0</v>
      </c>
      <c r="KXJ97" s="370">
        <f xml:space="preserve"> InpC!KXJ$20</f>
        <v>0</v>
      </c>
      <c r="KXK97" s="370">
        <f xml:space="preserve"> InpC!KXK$20</f>
        <v>0</v>
      </c>
      <c r="KXL97" s="370">
        <f xml:space="preserve"> InpC!KXL$20</f>
        <v>0</v>
      </c>
      <c r="KXM97" s="370">
        <f xml:space="preserve"> InpC!KXM$20</f>
        <v>0</v>
      </c>
      <c r="KXN97" s="370">
        <f xml:space="preserve"> InpC!KXN$20</f>
        <v>0</v>
      </c>
      <c r="KXO97" s="370">
        <f xml:space="preserve"> InpC!KXO$20</f>
        <v>0</v>
      </c>
      <c r="KXP97" s="370">
        <f xml:space="preserve"> InpC!KXP$20</f>
        <v>0</v>
      </c>
      <c r="KXQ97" s="370">
        <f xml:space="preserve"> InpC!KXQ$20</f>
        <v>0</v>
      </c>
      <c r="KXR97" s="370">
        <f xml:space="preserve"> InpC!KXR$20</f>
        <v>0</v>
      </c>
      <c r="KXS97" s="370">
        <f xml:space="preserve"> InpC!KXS$20</f>
        <v>0</v>
      </c>
      <c r="KXT97" s="370">
        <f xml:space="preserve"> InpC!KXT$20</f>
        <v>0</v>
      </c>
      <c r="KXU97" s="370">
        <f xml:space="preserve"> InpC!KXU$20</f>
        <v>0</v>
      </c>
      <c r="KXV97" s="370">
        <f xml:space="preserve"> InpC!KXV$20</f>
        <v>0</v>
      </c>
      <c r="KXW97" s="370">
        <f xml:space="preserve"> InpC!KXW$20</f>
        <v>0</v>
      </c>
      <c r="KXX97" s="370">
        <f xml:space="preserve"> InpC!KXX$20</f>
        <v>0</v>
      </c>
      <c r="KXY97" s="370">
        <f xml:space="preserve"> InpC!KXY$20</f>
        <v>0</v>
      </c>
      <c r="KXZ97" s="370">
        <f xml:space="preserve"> InpC!KXZ$20</f>
        <v>0</v>
      </c>
      <c r="KYA97" s="370">
        <f xml:space="preserve"> InpC!KYA$20</f>
        <v>0</v>
      </c>
      <c r="KYB97" s="370">
        <f xml:space="preserve"> InpC!KYB$20</f>
        <v>0</v>
      </c>
      <c r="KYC97" s="370">
        <f xml:space="preserve"> InpC!KYC$20</f>
        <v>0</v>
      </c>
      <c r="KYD97" s="370">
        <f xml:space="preserve"> InpC!KYD$20</f>
        <v>0</v>
      </c>
      <c r="KYE97" s="370">
        <f xml:space="preserve"> InpC!KYE$20</f>
        <v>0</v>
      </c>
      <c r="KYF97" s="370">
        <f xml:space="preserve"> InpC!KYF$20</f>
        <v>0</v>
      </c>
      <c r="KYG97" s="370">
        <f xml:space="preserve"> InpC!KYG$20</f>
        <v>0</v>
      </c>
      <c r="KYH97" s="370">
        <f xml:space="preserve"> InpC!KYH$20</f>
        <v>0</v>
      </c>
      <c r="KYI97" s="370">
        <f xml:space="preserve"> InpC!KYI$20</f>
        <v>0</v>
      </c>
      <c r="KYJ97" s="370">
        <f xml:space="preserve"> InpC!KYJ$20</f>
        <v>0</v>
      </c>
      <c r="KYK97" s="370">
        <f xml:space="preserve"> InpC!KYK$20</f>
        <v>0</v>
      </c>
      <c r="KYL97" s="370">
        <f xml:space="preserve"> InpC!KYL$20</f>
        <v>0</v>
      </c>
      <c r="KYM97" s="370">
        <f xml:space="preserve"> InpC!KYM$20</f>
        <v>0</v>
      </c>
      <c r="KYN97" s="370">
        <f xml:space="preserve"> InpC!KYN$20</f>
        <v>0</v>
      </c>
      <c r="KYO97" s="370">
        <f xml:space="preserve"> InpC!KYO$20</f>
        <v>0</v>
      </c>
      <c r="KYP97" s="370">
        <f xml:space="preserve"> InpC!KYP$20</f>
        <v>0</v>
      </c>
      <c r="KYQ97" s="370">
        <f xml:space="preserve"> InpC!KYQ$20</f>
        <v>0</v>
      </c>
      <c r="KYR97" s="370">
        <f xml:space="preserve"> InpC!KYR$20</f>
        <v>0</v>
      </c>
      <c r="KYS97" s="370">
        <f xml:space="preserve"> InpC!KYS$20</f>
        <v>0</v>
      </c>
      <c r="KYT97" s="370">
        <f xml:space="preserve"> InpC!KYT$20</f>
        <v>0</v>
      </c>
      <c r="KYU97" s="370">
        <f xml:space="preserve"> InpC!KYU$20</f>
        <v>0</v>
      </c>
      <c r="KYV97" s="370">
        <f xml:space="preserve"> InpC!KYV$20</f>
        <v>0</v>
      </c>
      <c r="KYW97" s="370">
        <f xml:space="preserve"> InpC!KYW$20</f>
        <v>0</v>
      </c>
      <c r="KYX97" s="370">
        <f xml:space="preserve"> InpC!KYX$20</f>
        <v>0</v>
      </c>
      <c r="KYY97" s="370">
        <f xml:space="preserve"> InpC!KYY$20</f>
        <v>0</v>
      </c>
      <c r="KYZ97" s="370">
        <f xml:space="preserve"> InpC!KYZ$20</f>
        <v>0</v>
      </c>
      <c r="KZA97" s="370">
        <f xml:space="preserve"> InpC!KZA$20</f>
        <v>0</v>
      </c>
      <c r="KZB97" s="370">
        <f xml:space="preserve"> InpC!KZB$20</f>
        <v>0</v>
      </c>
      <c r="KZC97" s="370">
        <f xml:space="preserve"> InpC!KZC$20</f>
        <v>0</v>
      </c>
      <c r="KZD97" s="370">
        <f xml:space="preserve"> InpC!KZD$20</f>
        <v>0</v>
      </c>
      <c r="KZE97" s="370">
        <f xml:space="preserve"> InpC!KZE$20</f>
        <v>0</v>
      </c>
      <c r="KZF97" s="370">
        <f xml:space="preserve"> InpC!KZF$20</f>
        <v>0</v>
      </c>
      <c r="KZG97" s="370">
        <f xml:space="preserve"> InpC!KZG$20</f>
        <v>0</v>
      </c>
      <c r="KZH97" s="370">
        <f xml:space="preserve"> InpC!KZH$20</f>
        <v>0</v>
      </c>
      <c r="KZI97" s="370">
        <f xml:space="preserve"> InpC!KZI$20</f>
        <v>0</v>
      </c>
      <c r="KZJ97" s="370">
        <f xml:space="preserve"> InpC!KZJ$20</f>
        <v>0</v>
      </c>
      <c r="KZK97" s="370">
        <f xml:space="preserve"> InpC!KZK$20</f>
        <v>0</v>
      </c>
      <c r="KZL97" s="370">
        <f xml:space="preserve"> InpC!KZL$20</f>
        <v>0</v>
      </c>
      <c r="KZM97" s="370">
        <f xml:space="preserve"> InpC!KZM$20</f>
        <v>0</v>
      </c>
      <c r="KZN97" s="370">
        <f xml:space="preserve"> InpC!KZN$20</f>
        <v>0</v>
      </c>
      <c r="KZO97" s="370">
        <f xml:space="preserve"> InpC!KZO$20</f>
        <v>0</v>
      </c>
      <c r="KZP97" s="370">
        <f xml:space="preserve"> InpC!KZP$20</f>
        <v>0</v>
      </c>
      <c r="KZQ97" s="370">
        <f xml:space="preserve"> InpC!KZQ$20</f>
        <v>0</v>
      </c>
      <c r="KZR97" s="370">
        <f xml:space="preserve"> InpC!KZR$20</f>
        <v>0</v>
      </c>
      <c r="KZS97" s="370">
        <f xml:space="preserve"> InpC!KZS$20</f>
        <v>0</v>
      </c>
      <c r="KZT97" s="370">
        <f xml:space="preserve"> InpC!KZT$20</f>
        <v>0</v>
      </c>
      <c r="KZU97" s="370">
        <f xml:space="preserve"> InpC!KZU$20</f>
        <v>0</v>
      </c>
      <c r="KZV97" s="370">
        <f xml:space="preserve"> InpC!KZV$20</f>
        <v>0</v>
      </c>
      <c r="KZW97" s="370">
        <f xml:space="preserve"> InpC!KZW$20</f>
        <v>0</v>
      </c>
      <c r="KZX97" s="370">
        <f xml:space="preserve"> InpC!KZX$20</f>
        <v>0</v>
      </c>
      <c r="KZY97" s="370">
        <f xml:space="preserve"> InpC!KZY$20</f>
        <v>0</v>
      </c>
      <c r="KZZ97" s="370">
        <f xml:space="preserve"> InpC!KZZ$20</f>
        <v>0</v>
      </c>
      <c r="LAA97" s="370">
        <f xml:space="preserve"> InpC!LAA$20</f>
        <v>0</v>
      </c>
      <c r="LAB97" s="370">
        <f xml:space="preserve"> InpC!LAB$20</f>
        <v>0</v>
      </c>
      <c r="LAC97" s="370">
        <f xml:space="preserve"> InpC!LAC$20</f>
        <v>0</v>
      </c>
      <c r="LAD97" s="370">
        <f xml:space="preserve"> InpC!LAD$20</f>
        <v>0</v>
      </c>
      <c r="LAE97" s="370">
        <f xml:space="preserve"> InpC!LAE$20</f>
        <v>0</v>
      </c>
      <c r="LAF97" s="370">
        <f xml:space="preserve"> InpC!LAF$20</f>
        <v>0</v>
      </c>
      <c r="LAG97" s="370">
        <f xml:space="preserve"> InpC!LAG$20</f>
        <v>0</v>
      </c>
      <c r="LAH97" s="370">
        <f xml:space="preserve"> InpC!LAH$20</f>
        <v>0</v>
      </c>
      <c r="LAI97" s="370">
        <f xml:space="preserve"> InpC!LAI$20</f>
        <v>0</v>
      </c>
      <c r="LAJ97" s="370">
        <f xml:space="preserve"> InpC!LAJ$20</f>
        <v>0</v>
      </c>
      <c r="LAK97" s="370">
        <f xml:space="preserve"> InpC!LAK$20</f>
        <v>0</v>
      </c>
      <c r="LAL97" s="370">
        <f xml:space="preserve"> InpC!LAL$20</f>
        <v>0</v>
      </c>
      <c r="LAM97" s="370">
        <f xml:space="preserve"> InpC!LAM$20</f>
        <v>0</v>
      </c>
      <c r="LAN97" s="370">
        <f xml:space="preserve"> InpC!LAN$20</f>
        <v>0</v>
      </c>
      <c r="LAO97" s="370">
        <f xml:space="preserve"> InpC!LAO$20</f>
        <v>0</v>
      </c>
      <c r="LAP97" s="370">
        <f xml:space="preserve"> InpC!LAP$20</f>
        <v>0</v>
      </c>
      <c r="LAQ97" s="370">
        <f xml:space="preserve"> InpC!LAQ$20</f>
        <v>0</v>
      </c>
      <c r="LAR97" s="370">
        <f xml:space="preserve"> InpC!LAR$20</f>
        <v>0</v>
      </c>
      <c r="LAS97" s="370">
        <f xml:space="preserve"> InpC!LAS$20</f>
        <v>0</v>
      </c>
      <c r="LAT97" s="370">
        <f xml:space="preserve"> InpC!LAT$20</f>
        <v>0</v>
      </c>
      <c r="LAU97" s="370">
        <f xml:space="preserve"> InpC!LAU$20</f>
        <v>0</v>
      </c>
      <c r="LAV97" s="370">
        <f xml:space="preserve"> InpC!LAV$20</f>
        <v>0</v>
      </c>
      <c r="LAW97" s="370">
        <f xml:space="preserve"> InpC!LAW$20</f>
        <v>0</v>
      </c>
      <c r="LAX97" s="370">
        <f xml:space="preserve"> InpC!LAX$20</f>
        <v>0</v>
      </c>
      <c r="LAY97" s="370">
        <f xml:space="preserve"> InpC!LAY$20</f>
        <v>0</v>
      </c>
      <c r="LAZ97" s="370">
        <f xml:space="preserve"> InpC!LAZ$20</f>
        <v>0</v>
      </c>
      <c r="LBA97" s="370">
        <f xml:space="preserve"> InpC!LBA$20</f>
        <v>0</v>
      </c>
      <c r="LBB97" s="370">
        <f xml:space="preserve"> InpC!LBB$20</f>
        <v>0</v>
      </c>
      <c r="LBC97" s="370">
        <f xml:space="preserve"> InpC!LBC$20</f>
        <v>0</v>
      </c>
      <c r="LBD97" s="370">
        <f xml:space="preserve"> InpC!LBD$20</f>
        <v>0</v>
      </c>
      <c r="LBE97" s="370">
        <f xml:space="preserve"> InpC!LBE$20</f>
        <v>0</v>
      </c>
      <c r="LBF97" s="370">
        <f xml:space="preserve"> InpC!LBF$20</f>
        <v>0</v>
      </c>
      <c r="LBG97" s="370">
        <f xml:space="preserve"> InpC!LBG$20</f>
        <v>0</v>
      </c>
      <c r="LBH97" s="370">
        <f xml:space="preserve"> InpC!LBH$20</f>
        <v>0</v>
      </c>
      <c r="LBI97" s="370">
        <f xml:space="preserve"> InpC!LBI$20</f>
        <v>0</v>
      </c>
      <c r="LBJ97" s="370">
        <f xml:space="preserve"> InpC!LBJ$20</f>
        <v>0</v>
      </c>
      <c r="LBK97" s="370">
        <f xml:space="preserve"> InpC!LBK$20</f>
        <v>0</v>
      </c>
      <c r="LBL97" s="370">
        <f xml:space="preserve"> InpC!LBL$20</f>
        <v>0</v>
      </c>
      <c r="LBM97" s="370">
        <f xml:space="preserve"> InpC!LBM$20</f>
        <v>0</v>
      </c>
      <c r="LBN97" s="370">
        <f xml:space="preserve"> InpC!LBN$20</f>
        <v>0</v>
      </c>
      <c r="LBO97" s="370">
        <f xml:space="preserve"> InpC!LBO$20</f>
        <v>0</v>
      </c>
      <c r="LBP97" s="370">
        <f xml:space="preserve"> InpC!LBP$20</f>
        <v>0</v>
      </c>
      <c r="LBQ97" s="370">
        <f xml:space="preserve"> InpC!LBQ$20</f>
        <v>0</v>
      </c>
      <c r="LBR97" s="370">
        <f xml:space="preserve"> InpC!LBR$20</f>
        <v>0</v>
      </c>
      <c r="LBS97" s="370">
        <f xml:space="preserve"> InpC!LBS$20</f>
        <v>0</v>
      </c>
      <c r="LBT97" s="370">
        <f xml:space="preserve"> InpC!LBT$20</f>
        <v>0</v>
      </c>
      <c r="LBU97" s="370">
        <f xml:space="preserve"> InpC!LBU$20</f>
        <v>0</v>
      </c>
      <c r="LBV97" s="370">
        <f xml:space="preserve"> InpC!LBV$20</f>
        <v>0</v>
      </c>
      <c r="LBW97" s="370">
        <f xml:space="preserve"> InpC!LBW$20</f>
        <v>0</v>
      </c>
      <c r="LBX97" s="370">
        <f xml:space="preserve"> InpC!LBX$20</f>
        <v>0</v>
      </c>
      <c r="LBY97" s="370">
        <f xml:space="preserve"> InpC!LBY$20</f>
        <v>0</v>
      </c>
      <c r="LBZ97" s="370">
        <f xml:space="preserve"> InpC!LBZ$20</f>
        <v>0</v>
      </c>
      <c r="LCA97" s="370">
        <f xml:space="preserve"> InpC!LCA$20</f>
        <v>0</v>
      </c>
      <c r="LCB97" s="370">
        <f xml:space="preserve"> InpC!LCB$20</f>
        <v>0</v>
      </c>
      <c r="LCC97" s="370">
        <f xml:space="preserve"> InpC!LCC$20</f>
        <v>0</v>
      </c>
      <c r="LCD97" s="370">
        <f xml:space="preserve"> InpC!LCD$20</f>
        <v>0</v>
      </c>
      <c r="LCE97" s="370">
        <f xml:space="preserve"> InpC!LCE$20</f>
        <v>0</v>
      </c>
      <c r="LCF97" s="370">
        <f xml:space="preserve"> InpC!LCF$20</f>
        <v>0</v>
      </c>
      <c r="LCG97" s="370">
        <f xml:space="preserve"> InpC!LCG$20</f>
        <v>0</v>
      </c>
      <c r="LCH97" s="370">
        <f xml:space="preserve"> InpC!LCH$20</f>
        <v>0</v>
      </c>
      <c r="LCI97" s="370">
        <f xml:space="preserve"> InpC!LCI$20</f>
        <v>0</v>
      </c>
      <c r="LCJ97" s="370">
        <f xml:space="preserve"> InpC!LCJ$20</f>
        <v>0</v>
      </c>
      <c r="LCK97" s="370">
        <f xml:space="preserve"> InpC!LCK$20</f>
        <v>0</v>
      </c>
      <c r="LCL97" s="370">
        <f xml:space="preserve"> InpC!LCL$20</f>
        <v>0</v>
      </c>
      <c r="LCM97" s="370">
        <f xml:space="preserve"> InpC!LCM$20</f>
        <v>0</v>
      </c>
      <c r="LCN97" s="370">
        <f xml:space="preserve"> InpC!LCN$20</f>
        <v>0</v>
      </c>
      <c r="LCO97" s="370">
        <f xml:space="preserve"> InpC!LCO$20</f>
        <v>0</v>
      </c>
      <c r="LCP97" s="370">
        <f xml:space="preserve"> InpC!LCP$20</f>
        <v>0</v>
      </c>
      <c r="LCQ97" s="370">
        <f xml:space="preserve"> InpC!LCQ$20</f>
        <v>0</v>
      </c>
      <c r="LCR97" s="370">
        <f xml:space="preserve"> InpC!LCR$20</f>
        <v>0</v>
      </c>
      <c r="LCS97" s="370">
        <f xml:space="preserve"> InpC!LCS$20</f>
        <v>0</v>
      </c>
      <c r="LCT97" s="370">
        <f xml:space="preserve"> InpC!LCT$20</f>
        <v>0</v>
      </c>
      <c r="LCU97" s="370">
        <f xml:space="preserve"> InpC!LCU$20</f>
        <v>0</v>
      </c>
      <c r="LCV97" s="370">
        <f xml:space="preserve"> InpC!LCV$20</f>
        <v>0</v>
      </c>
      <c r="LCW97" s="370">
        <f xml:space="preserve"> InpC!LCW$20</f>
        <v>0</v>
      </c>
      <c r="LCX97" s="370">
        <f xml:space="preserve"> InpC!LCX$20</f>
        <v>0</v>
      </c>
      <c r="LCY97" s="370">
        <f xml:space="preserve"> InpC!LCY$20</f>
        <v>0</v>
      </c>
      <c r="LCZ97" s="370">
        <f xml:space="preserve"> InpC!LCZ$20</f>
        <v>0</v>
      </c>
      <c r="LDA97" s="370">
        <f xml:space="preserve"> InpC!LDA$20</f>
        <v>0</v>
      </c>
      <c r="LDB97" s="370">
        <f xml:space="preserve"> InpC!LDB$20</f>
        <v>0</v>
      </c>
      <c r="LDC97" s="370">
        <f xml:space="preserve"> InpC!LDC$20</f>
        <v>0</v>
      </c>
      <c r="LDD97" s="370">
        <f xml:space="preserve"> InpC!LDD$20</f>
        <v>0</v>
      </c>
      <c r="LDE97" s="370">
        <f xml:space="preserve"> InpC!LDE$20</f>
        <v>0</v>
      </c>
      <c r="LDF97" s="370">
        <f xml:space="preserve"> InpC!LDF$20</f>
        <v>0</v>
      </c>
      <c r="LDG97" s="370">
        <f xml:space="preserve"> InpC!LDG$20</f>
        <v>0</v>
      </c>
      <c r="LDH97" s="370">
        <f xml:space="preserve"> InpC!LDH$20</f>
        <v>0</v>
      </c>
      <c r="LDI97" s="370">
        <f xml:space="preserve"> InpC!LDI$20</f>
        <v>0</v>
      </c>
      <c r="LDJ97" s="370">
        <f xml:space="preserve"> InpC!LDJ$20</f>
        <v>0</v>
      </c>
      <c r="LDK97" s="370">
        <f xml:space="preserve"> InpC!LDK$20</f>
        <v>0</v>
      </c>
      <c r="LDL97" s="370">
        <f xml:space="preserve"> InpC!LDL$20</f>
        <v>0</v>
      </c>
      <c r="LDM97" s="370">
        <f xml:space="preserve"> InpC!LDM$20</f>
        <v>0</v>
      </c>
      <c r="LDN97" s="370">
        <f xml:space="preserve"> InpC!LDN$20</f>
        <v>0</v>
      </c>
      <c r="LDO97" s="370">
        <f xml:space="preserve"> InpC!LDO$20</f>
        <v>0</v>
      </c>
      <c r="LDP97" s="370">
        <f xml:space="preserve"> InpC!LDP$20</f>
        <v>0</v>
      </c>
      <c r="LDQ97" s="370">
        <f xml:space="preserve"> InpC!LDQ$20</f>
        <v>0</v>
      </c>
      <c r="LDR97" s="370">
        <f xml:space="preserve"> InpC!LDR$20</f>
        <v>0</v>
      </c>
      <c r="LDS97" s="370">
        <f xml:space="preserve"> InpC!LDS$20</f>
        <v>0</v>
      </c>
      <c r="LDT97" s="370">
        <f xml:space="preserve"> InpC!LDT$20</f>
        <v>0</v>
      </c>
      <c r="LDU97" s="370">
        <f xml:space="preserve"> InpC!LDU$20</f>
        <v>0</v>
      </c>
      <c r="LDV97" s="370">
        <f xml:space="preserve"> InpC!LDV$20</f>
        <v>0</v>
      </c>
      <c r="LDW97" s="370">
        <f xml:space="preserve"> InpC!LDW$20</f>
        <v>0</v>
      </c>
      <c r="LDX97" s="370">
        <f xml:space="preserve"> InpC!LDX$20</f>
        <v>0</v>
      </c>
      <c r="LDY97" s="370">
        <f xml:space="preserve"> InpC!LDY$20</f>
        <v>0</v>
      </c>
      <c r="LDZ97" s="370">
        <f xml:space="preserve"> InpC!LDZ$20</f>
        <v>0</v>
      </c>
      <c r="LEA97" s="370">
        <f xml:space="preserve"> InpC!LEA$20</f>
        <v>0</v>
      </c>
      <c r="LEB97" s="370">
        <f xml:space="preserve"> InpC!LEB$20</f>
        <v>0</v>
      </c>
      <c r="LEC97" s="370">
        <f xml:space="preserve"> InpC!LEC$20</f>
        <v>0</v>
      </c>
      <c r="LED97" s="370">
        <f xml:space="preserve"> InpC!LED$20</f>
        <v>0</v>
      </c>
      <c r="LEE97" s="370">
        <f xml:space="preserve"> InpC!LEE$20</f>
        <v>0</v>
      </c>
      <c r="LEF97" s="370">
        <f xml:space="preserve"> InpC!LEF$20</f>
        <v>0</v>
      </c>
      <c r="LEG97" s="370">
        <f xml:space="preserve"> InpC!LEG$20</f>
        <v>0</v>
      </c>
      <c r="LEH97" s="370">
        <f xml:space="preserve"> InpC!LEH$20</f>
        <v>0</v>
      </c>
      <c r="LEI97" s="370">
        <f xml:space="preserve"> InpC!LEI$20</f>
        <v>0</v>
      </c>
      <c r="LEJ97" s="370">
        <f xml:space="preserve"> InpC!LEJ$20</f>
        <v>0</v>
      </c>
      <c r="LEK97" s="370">
        <f xml:space="preserve"> InpC!LEK$20</f>
        <v>0</v>
      </c>
      <c r="LEL97" s="370">
        <f xml:space="preserve"> InpC!LEL$20</f>
        <v>0</v>
      </c>
      <c r="LEM97" s="370">
        <f xml:space="preserve"> InpC!LEM$20</f>
        <v>0</v>
      </c>
      <c r="LEN97" s="370">
        <f xml:space="preserve"> InpC!LEN$20</f>
        <v>0</v>
      </c>
      <c r="LEO97" s="370">
        <f xml:space="preserve"> InpC!LEO$20</f>
        <v>0</v>
      </c>
      <c r="LEP97" s="370">
        <f xml:space="preserve"> InpC!LEP$20</f>
        <v>0</v>
      </c>
      <c r="LEQ97" s="370">
        <f xml:space="preserve"> InpC!LEQ$20</f>
        <v>0</v>
      </c>
      <c r="LER97" s="370">
        <f xml:space="preserve"> InpC!LER$20</f>
        <v>0</v>
      </c>
      <c r="LES97" s="370">
        <f xml:space="preserve"> InpC!LES$20</f>
        <v>0</v>
      </c>
      <c r="LET97" s="370">
        <f xml:space="preserve"> InpC!LET$20</f>
        <v>0</v>
      </c>
      <c r="LEU97" s="370">
        <f xml:space="preserve"> InpC!LEU$20</f>
        <v>0</v>
      </c>
      <c r="LEV97" s="370">
        <f xml:space="preserve"> InpC!LEV$20</f>
        <v>0</v>
      </c>
      <c r="LEW97" s="370">
        <f xml:space="preserve"> InpC!LEW$20</f>
        <v>0</v>
      </c>
      <c r="LEX97" s="370">
        <f xml:space="preserve"> InpC!LEX$20</f>
        <v>0</v>
      </c>
      <c r="LEY97" s="370">
        <f xml:space="preserve"> InpC!LEY$20</f>
        <v>0</v>
      </c>
      <c r="LEZ97" s="370">
        <f xml:space="preserve"> InpC!LEZ$20</f>
        <v>0</v>
      </c>
      <c r="LFA97" s="370">
        <f xml:space="preserve"> InpC!LFA$20</f>
        <v>0</v>
      </c>
      <c r="LFB97" s="370">
        <f xml:space="preserve"> InpC!LFB$20</f>
        <v>0</v>
      </c>
      <c r="LFC97" s="370">
        <f xml:space="preserve"> InpC!LFC$20</f>
        <v>0</v>
      </c>
      <c r="LFD97" s="370">
        <f xml:space="preserve"> InpC!LFD$20</f>
        <v>0</v>
      </c>
      <c r="LFE97" s="370">
        <f xml:space="preserve"> InpC!LFE$20</f>
        <v>0</v>
      </c>
      <c r="LFF97" s="370">
        <f xml:space="preserve"> InpC!LFF$20</f>
        <v>0</v>
      </c>
      <c r="LFG97" s="370">
        <f xml:space="preserve"> InpC!LFG$20</f>
        <v>0</v>
      </c>
      <c r="LFH97" s="370">
        <f xml:space="preserve"> InpC!LFH$20</f>
        <v>0</v>
      </c>
      <c r="LFI97" s="370">
        <f xml:space="preserve"> InpC!LFI$20</f>
        <v>0</v>
      </c>
      <c r="LFJ97" s="370">
        <f xml:space="preserve"> InpC!LFJ$20</f>
        <v>0</v>
      </c>
      <c r="LFK97" s="370">
        <f xml:space="preserve"> InpC!LFK$20</f>
        <v>0</v>
      </c>
      <c r="LFL97" s="370">
        <f xml:space="preserve"> InpC!LFL$20</f>
        <v>0</v>
      </c>
      <c r="LFM97" s="370">
        <f xml:space="preserve"> InpC!LFM$20</f>
        <v>0</v>
      </c>
      <c r="LFN97" s="370">
        <f xml:space="preserve"> InpC!LFN$20</f>
        <v>0</v>
      </c>
      <c r="LFO97" s="370">
        <f xml:space="preserve"> InpC!LFO$20</f>
        <v>0</v>
      </c>
      <c r="LFP97" s="370">
        <f xml:space="preserve"> InpC!LFP$20</f>
        <v>0</v>
      </c>
      <c r="LFQ97" s="370">
        <f xml:space="preserve"> InpC!LFQ$20</f>
        <v>0</v>
      </c>
      <c r="LFR97" s="370">
        <f xml:space="preserve"> InpC!LFR$20</f>
        <v>0</v>
      </c>
      <c r="LFS97" s="370">
        <f xml:space="preserve"> InpC!LFS$20</f>
        <v>0</v>
      </c>
      <c r="LFT97" s="370">
        <f xml:space="preserve"> InpC!LFT$20</f>
        <v>0</v>
      </c>
      <c r="LFU97" s="370">
        <f xml:space="preserve"> InpC!LFU$20</f>
        <v>0</v>
      </c>
      <c r="LFV97" s="370">
        <f xml:space="preserve"> InpC!LFV$20</f>
        <v>0</v>
      </c>
      <c r="LFW97" s="370">
        <f xml:space="preserve"> InpC!LFW$20</f>
        <v>0</v>
      </c>
      <c r="LFX97" s="370">
        <f xml:space="preserve"> InpC!LFX$20</f>
        <v>0</v>
      </c>
      <c r="LFY97" s="370">
        <f xml:space="preserve"> InpC!LFY$20</f>
        <v>0</v>
      </c>
      <c r="LFZ97" s="370">
        <f xml:space="preserve"> InpC!LFZ$20</f>
        <v>0</v>
      </c>
      <c r="LGA97" s="370">
        <f xml:space="preserve"> InpC!LGA$20</f>
        <v>0</v>
      </c>
      <c r="LGB97" s="370">
        <f xml:space="preserve"> InpC!LGB$20</f>
        <v>0</v>
      </c>
      <c r="LGC97" s="370">
        <f xml:space="preserve"> InpC!LGC$20</f>
        <v>0</v>
      </c>
      <c r="LGD97" s="370">
        <f xml:space="preserve"> InpC!LGD$20</f>
        <v>0</v>
      </c>
      <c r="LGE97" s="370">
        <f xml:space="preserve"> InpC!LGE$20</f>
        <v>0</v>
      </c>
      <c r="LGF97" s="370">
        <f xml:space="preserve"> InpC!LGF$20</f>
        <v>0</v>
      </c>
      <c r="LGG97" s="370">
        <f xml:space="preserve"> InpC!LGG$20</f>
        <v>0</v>
      </c>
      <c r="LGH97" s="370">
        <f xml:space="preserve"> InpC!LGH$20</f>
        <v>0</v>
      </c>
      <c r="LGI97" s="370">
        <f xml:space="preserve"> InpC!LGI$20</f>
        <v>0</v>
      </c>
      <c r="LGJ97" s="370">
        <f xml:space="preserve"> InpC!LGJ$20</f>
        <v>0</v>
      </c>
      <c r="LGK97" s="370">
        <f xml:space="preserve"> InpC!LGK$20</f>
        <v>0</v>
      </c>
      <c r="LGL97" s="370">
        <f xml:space="preserve"> InpC!LGL$20</f>
        <v>0</v>
      </c>
      <c r="LGM97" s="370">
        <f xml:space="preserve"> InpC!LGM$20</f>
        <v>0</v>
      </c>
      <c r="LGN97" s="370">
        <f xml:space="preserve"> InpC!LGN$20</f>
        <v>0</v>
      </c>
      <c r="LGO97" s="370">
        <f xml:space="preserve"> InpC!LGO$20</f>
        <v>0</v>
      </c>
      <c r="LGP97" s="370">
        <f xml:space="preserve"> InpC!LGP$20</f>
        <v>0</v>
      </c>
      <c r="LGQ97" s="370">
        <f xml:space="preserve"> InpC!LGQ$20</f>
        <v>0</v>
      </c>
      <c r="LGR97" s="370">
        <f xml:space="preserve"> InpC!LGR$20</f>
        <v>0</v>
      </c>
      <c r="LGS97" s="370">
        <f xml:space="preserve"> InpC!LGS$20</f>
        <v>0</v>
      </c>
      <c r="LGT97" s="370">
        <f xml:space="preserve"> InpC!LGT$20</f>
        <v>0</v>
      </c>
      <c r="LGU97" s="370">
        <f xml:space="preserve"> InpC!LGU$20</f>
        <v>0</v>
      </c>
      <c r="LGV97" s="370">
        <f xml:space="preserve"> InpC!LGV$20</f>
        <v>0</v>
      </c>
      <c r="LGW97" s="370">
        <f xml:space="preserve"> InpC!LGW$20</f>
        <v>0</v>
      </c>
      <c r="LGX97" s="370">
        <f xml:space="preserve"> InpC!LGX$20</f>
        <v>0</v>
      </c>
      <c r="LGY97" s="370">
        <f xml:space="preserve"> InpC!LGY$20</f>
        <v>0</v>
      </c>
      <c r="LGZ97" s="370">
        <f xml:space="preserve"> InpC!LGZ$20</f>
        <v>0</v>
      </c>
      <c r="LHA97" s="370">
        <f xml:space="preserve"> InpC!LHA$20</f>
        <v>0</v>
      </c>
      <c r="LHB97" s="370">
        <f xml:space="preserve"> InpC!LHB$20</f>
        <v>0</v>
      </c>
      <c r="LHC97" s="370">
        <f xml:space="preserve"> InpC!LHC$20</f>
        <v>0</v>
      </c>
      <c r="LHD97" s="370">
        <f xml:space="preserve"> InpC!LHD$20</f>
        <v>0</v>
      </c>
      <c r="LHE97" s="370">
        <f xml:space="preserve"> InpC!LHE$20</f>
        <v>0</v>
      </c>
      <c r="LHF97" s="370">
        <f xml:space="preserve"> InpC!LHF$20</f>
        <v>0</v>
      </c>
      <c r="LHG97" s="370">
        <f xml:space="preserve"> InpC!LHG$20</f>
        <v>0</v>
      </c>
      <c r="LHH97" s="370">
        <f xml:space="preserve"> InpC!LHH$20</f>
        <v>0</v>
      </c>
      <c r="LHI97" s="370">
        <f xml:space="preserve"> InpC!LHI$20</f>
        <v>0</v>
      </c>
      <c r="LHJ97" s="370">
        <f xml:space="preserve"> InpC!LHJ$20</f>
        <v>0</v>
      </c>
      <c r="LHK97" s="370">
        <f xml:space="preserve"> InpC!LHK$20</f>
        <v>0</v>
      </c>
      <c r="LHL97" s="370">
        <f xml:space="preserve"> InpC!LHL$20</f>
        <v>0</v>
      </c>
      <c r="LHM97" s="370">
        <f xml:space="preserve"> InpC!LHM$20</f>
        <v>0</v>
      </c>
      <c r="LHN97" s="370">
        <f xml:space="preserve"> InpC!LHN$20</f>
        <v>0</v>
      </c>
      <c r="LHO97" s="370">
        <f xml:space="preserve"> InpC!LHO$20</f>
        <v>0</v>
      </c>
      <c r="LHP97" s="370">
        <f xml:space="preserve"> InpC!LHP$20</f>
        <v>0</v>
      </c>
      <c r="LHQ97" s="370">
        <f xml:space="preserve"> InpC!LHQ$20</f>
        <v>0</v>
      </c>
      <c r="LHR97" s="370">
        <f xml:space="preserve"> InpC!LHR$20</f>
        <v>0</v>
      </c>
      <c r="LHS97" s="370">
        <f xml:space="preserve"> InpC!LHS$20</f>
        <v>0</v>
      </c>
      <c r="LHT97" s="370">
        <f xml:space="preserve"> InpC!LHT$20</f>
        <v>0</v>
      </c>
      <c r="LHU97" s="370">
        <f xml:space="preserve"> InpC!LHU$20</f>
        <v>0</v>
      </c>
      <c r="LHV97" s="370">
        <f xml:space="preserve"> InpC!LHV$20</f>
        <v>0</v>
      </c>
      <c r="LHW97" s="370">
        <f xml:space="preserve"> InpC!LHW$20</f>
        <v>0</v>
      </c>
      <c r="LHX97" s="370">
        <f xml:space="preserve"> InpC!LHX$20</f>
        <v>0</v>
      </c>
      <c r="LHY97" s="370">
        <f xml:space="preserve"> InpC!LHY$20</f>
        <v>0</v>
      </c>
      <c r="LHZ97" s="370">
        <f xml:space="preserve"> InpC!LHZ$20</f>
        <v>0</v>
      </c>
      <c r="LIA97" s="370">
        <f xml:space="preserve"> InpC!LIA$20</f>
        <v>0</v>
      </c>
      <c r="LIB97" s="370">
        <f xml:space="preserve"> InpC!LIB$20</f>
        <v>0</v>
      </c>
      <c r="LIC97" s="370">
        <f xml:space="preserve"> InpC!LIC$20</f>
        <v>0</v>
      </c>
      <c r="LID97" s="370">
        <f xml:space="preserve"> InpC!LID$20</f>
        <v>0</v>
      </c>
      <c r="LIE97" s="370">
        <f xml:space="preserve"> InpC!LIE$20</f>
        <v>0</v>
      </c>
      <c r="LIF97" s="370">
        <f xml:space="preserve"> InpC!LIF$20</f>
        <v>0</v>
      </c>
      <c r="LIG97" s="370">
        <f xml:space="preserve"> InpC!LIG$20</f>
        <v>0</v>
      </c>
      <c r="LIH97" s="370">
        <f xml:space="preserve"> InpC!LIH$20</f>
        <v>0</v>
      </c>
      <c r="LII97" s="370">
        <f xml:space="preserve"> InpC!LII$20</f>
        <v>0</v>
      </c>
      <c r="LIJ97" s="370">
        <f xml:space="preserve"> InpC!LIJ$20</f>
        <v>0</v>
      </c>
      <c r="LIK97" s="370">
        <f xml:space="preserve"> InpC!LIK$20</f>
        <v>0</v>
      </c>
      <c r="LIL97" s="370">
        <f xml:space="preserve"> InpC!LIL$20</f>
        <v>0</v>
      </c>
      <c r="LIM97" s="370">
        <f xml:space="preserve"> InpC!LIM$20</f>
        <v>0</v>
      </c>
      <c r="LIN97" s="370">
        <f xml:space="preserve"> InpC!LIN$20</f>
        <v>0</v>
      </c>
      <c r="LIO97" s="370">
        <f xml:space="preserve"> InpC!LIO$20</f>
        <v>0</v>
      </c>
      <c r="LIP97" s="370">
        <f xml:space="preserve"> InpC!LIP$20</f>
        <v>0</v>
      </c>
      <c r="LIQ97" s="370">
        <f xml:space="preserve"> InpC!LIQ$20</f>
        <v>0</v>
      </c>
      <c r="LIR97" s="370">
        <f xml:space="preserve"> InpC!LIR$20</f>
        <v>0</v>
      </c>
      <c r="LIS97" s="370">
        <f xml:space="preserve"> InpC!LIS$20</f>
        <v>0</v>
      </c>
      <c r="LIT97" s="370">
        <f xml:space="preserve"> InpC!LIT$20</f>
        <v>0</v>
      </c>
      <c r="LIU97" s="370">
        <f xml:space="preserve"> InpC!LIU$20</f>
        <v>0</v>
      </c>
      <c r="LIV97" s="370">
        <f xml:space="preserve"> InpC!LIV$20</f>
        <v>0</v>
      </c>
      <c r="LIW97" s="370">
        <f xml:space="preserve"> InpC!LIW$20</f>
        <v>0</v>
      </c>
      <c r="LIX97" s="370">
        <f xml:space="preserve"> InpC!LIX$20</f>
        <v>0</v>
      </c>
      <c r="LIY97" s="370">
        <f xml:space="preserve"> InpC!LIY$20</f>
        <v>0</v>
      </c>
      <c r="LIZ97" s="370">
        <f xml:space="preserve"> InpC!LIZ$20</f>
        <v>0</v>
      </c>
      <c r="LJA97" s="370">
        <f xml:space="preserve"> InpC!LJA$20</f>
        <v>0</v>
      </c>
      <c r="LJB97" s="370">
        <f xml:space="preserve"> InpC!LJB$20</f>
        <v>0</v>
      </c>
      <c r="LJC97" s="370">
        <f xml:space="preserve"> InpC!LJC$20</f>
        <v>0</v>
      </c>
      <c r="LJD97" s="370">
        <f xml:space="preserve"> InpC!LJD$20</f>
        <v>0</v>
      </c>
      <c r="LJE97" s="370">
        <f xml:space="preserve"> InpC!LJE$20</f>
        <v>0</v>
      </c>
      <c r="LJF97" s="370">
        <f xml:space="preserve"> InpC!LJF$20</f>
        <v>0</v>
      </c>
      <c r="LJG97" s="370">
        <f xml:space="preserve"> InpC!LJG$20</f>
        <v>0</v>
      </c>
      <c r="LJH97" s="370">
        <f xml:space="preserve"> InpC!LJH$20</f>
        <v>0</v>
      </c>
      <c r="LJI97" s="370">
        <f xml:space="preserve"> InpC!LJI$20</f>
        <v>0</v>
      </c>
      <c r="LJJ97" s="370">
        <f xml:space="preserve"> InpC!LJJ$20</f>
        <v>0</v>
      </c>
      <c r="LJK97" s="370">
        <f xml:space="preserve"> InpC!LJK$20</f>
        <v>0</v>
      </c>
      <c r="LJL97" s="370">
        <f xml:space="preserve"> InpC!LJL$20</f>
        <v>0</v>
      </c>
      <c r="LJM97" s="370">
        <f xml:space="preserve"> InpC!LJM$20</f>
        <v>0</v>
      </c>
      <c r="LJN97" s="370">
        <f xml:space="preserve"> InpC!LJN$20</f>
        <v>0</v>
      </c>
      <c r="LJO97" s="370">
        <f xml:space="preserve"> InpC!LJO$20</f>
        <v>0</v>
      </c>
      <c r="LJP97" s="370">
        <f xml:space="preserve"> InpC!LJP$20</f>
        <v>0</v>
      </c>
      <c r="LJQ97" s="370">
        <f xml:space="preserve"> InpC!LJQ$20</f>
        <v>0</v>
      </c>
      <c r="LJR97" s="370">
        <f xml:space="preserve"> InpC!LJR$20</f>
        <v>0</v>
      </c>
      <c r="LJS97" s="370">
        <f xml:space="preserve"> InpC!LJS$20</f>
        <v>0</v>
      </c>
      <c r="LJT97" s="370">
        <f xml:space="preserve"> InpC!LJT$20</f>
        <v>0</v>
      </c>
      <c r="LJU97" s="370">
        <f xml:space="preserve"> InpC!LJU$20</f>
        <v>0</v>
      </c>
      <c r="LJV97" s="370">
        <f xml:space="preserve"> InpC!LJV$20</f>
        <v>0</v>
      </c>
      <c r="LJW97" s="370">
        <f xml:space="preserve"> InpC!LJW$20</f>
        <v>0</v>
      </c>
      <c r="LJX97" s="370">
        <f xml:space="preserve"> InpC!LJX$20</f>
        <v>0</v>
      </c>
      <c r="LJY97" s="370">
        <f xml:space="preserve"> InpC!LJY$20</f>
        <v>0</v>
      </c>
      <c r="LJZ97" s="370">
        <f xml:space="preserve"> InpC!LJZ$20</f>
        <v>0</v>
      </c>
      <c r="LKA97" s="370">
        <f xml:space="preserve"> InpC!LKA$20</f>
        <v>0</v>
      </c>
      <c r="LKB97" s="370">
        <f xml:space="preserve"> InpC!LKB$20</f>
        <v>0</v>
      </c>
      <c r="LKC97" s="370">
        <f xml:space="preserve"> InpC!LKC$20</f>
        <v>0</v>
      </c>
      <c r="LKD97" s="370">
        <f xml:space="preserve"> InpC!LKD$20</f>
        <v>0</v>
      </c>
      <c r="LKE97" s="370">
        <f xml:space="preserve"> InpC!LKE$20</f>
        <v>0</v>
      </c>
      <c r="LKF97" s="370">
        <f xml:space="preserve"> InpC!LKF$20</f>
        <v>0</v>
      </c>
      <c r="LKG97" s="370">
        <f xml:space="preserve"> InpC!LKG$20</f>
        <v>0</v>
      </c>
      <c r="LKH97" s="370">
        <f xml:space="preserve"> InpC!LKH$20</f>
        <v>0</v>
      </c>
      <c r="LKI97" s="370">
        <f xml:space="preserve"> InpC!LKI$20</f>
        <v>0</v>
      </c>
      <c r="LKJ97" s="370">
        <f xml:space="preserve"> InpC!LKJ$20</f>
        <v>0</v>
      </c>
      <c r="LKK97" s="370">
        <f xml:space="preserve"> InpC!LKK$20</f>
        <v>0</v>
      </c>
      <c r="LKL97" s="370">
        <f xml:space="preserve"> InpC!LKL$20</f>
        <v>0</v>
      </c>
      <c r="LKM97" s="370">
        <f xml:space="preserve"> InpC!LKM$20</f>
        <v>0</v>
      </c>
      <c r="LKN97" s="370">
        <f xml:space="preserve"> InpC!LKN$20</f>
        <v>0</v>
      </c>
      <c r="LKO97" s="370">
        <f xml:space="preserve"> InpC!LKO$20</f>
        <v>0</v>
      </c>
      <c r="LKP97" s="370">
        <f xml:space="preserve"> InpC!LKP$20</f>
        <v>0</v>
      </c>
      <c r="LKQ97" s="370">
        <f xml:space="preserve"> InpC!LKQ$20</f>
        <v>0</v>
      </c>
      <c r="LKR97" s="370">
        <f xml:space="preserve"> InpC!LKR$20</f>
        <v>0</v>
      </c>
      <c r="LKS97" s="370">
        <f xml:space="preserve"> InpC!LKS$20</f>
        <v>0</v>
      </c>
      <c r="LKT97" s="370">
        <f xml:space="preserve"> InpC!LKT$20</f>
        <v>0</v>
      </c>
      <c r="LKU97" s="370">
        <f xml:space="preserve"> InpC!LKU$20</f>
        <v>0</v>
      </c>
      <c r="LKV97" s="370">
        <f xml:space="preserve"> InpC!LKV$20</f>
        <v>0</v>
      </c>
      <c r="LKW97" s="370">
        <f xml:space="preserve"> InpC!LKW$20</f>
        <v>0</v>
      </c>
      <c r="LKX97" s="370">
        <f xml:space="preserve"> InpC!LKX$20</f>
        <v>0</v>
      </c>
      <c r="LKY97" s="370">
        <f xml:space="preserve"> InpC!LKY$20</f>
        <v>0</v>
      </c>
      <c r="LKZ97" s="370">
        <f xml:space="preserve"> InpC!LKZ$20</f>
        <v>0</v>
      </c>
      <c r="LLA97" s="370">
        <f xml:space="preserve"> InpC!LLA$20</f>
        <v>0</v>
      </c>
      <c r="LLB97" s="370">
        <f xml:space="preserve"> InpC!LLB$20</f>
        <v>0</v>
      </c>
      <c r="LLC97" s="370">
        <f xml:space="preserve"> InpC!LLC$20</f>
        <v>0</v>
      </c>
      <c r="LLD97" s="370">
        <f xml:space="preserve"> InpC!LLD$20</f>
        <v>0</v>
      </c>
      <c r="LLE97" s="370">
        <f xml:space="preserve"> InpC!LLE$20</f>
        <v>0</v>
      </c>
      <c r="LLF97" s="370">
        <f xml:space="preserve"> InpC!LLF$20</f>
        <v>0</v>
      </c>
      <c r="LLG97" s="370">
        <f xml:space="preserve"> InpC!LLG$20</f>
        <v>0</v>
      </c>
      <c r="LLH97" s="370">
        <f xml:space="preserve"> InpC!LLH$20</f>
        <v>0</v>
      </c>
      <c r="LLI97" s="370">
        <f xml:space="preserve"> InpC!LLI$20</f>
        <v>0</v>
      </c>
      <c r="LLJ97" s="370">
        <f xml:space="preserve"> InpC!LLJ$20</f>
        <v>0</v>
      </c>
      <c r="LLK97" s="370">
        <f xml:space="preserve"> InpC!LLK$20</f>
        <v>0</v>
      </c>
      <c r="LLL97" s="370">
        <f xml:space="preserve"> InpC!LLL$20</f>
        <v>0</v>
      </c>
      <c r="LLM97" s="370">
        <f xml:space="preserve"> InpC!LLM$20</f>
        <v>0</v>
      </c>
      <c r="LLN97" s="370">
        <f xml:space="preserve"> InpC!LLN$20</f>
        <v>0</v>
      </c>
      <c r="LLO97" s="370">
        <f xml:space="preserve"> InpC!LLO$20</f>
        <v>0</v>
      </c>
      <c r="LLP97" s="370">
        <f xml:space="preserve"> InpC!LLP$20</f>
        <v>0</v>
      </c>
      <c r="LLQ97" s="370">
        <f xml:space="preserve"> InpC!LLQ$20</f>
        <v>0</v>
      </c>
      <c r="LLR97" s="370">
        <f xml:space="preserve"> InpC!LLR$20</f>
        <v>0</v>
      </c>
      <c r="LLS97" s="370">
        <f xml:space="preserve"> InpC!LLS$20</f>
        <v>0</v>
      </c>
      <c r="LLT97" s="370">
        <f xml:space="preserve"> InpC!LLT$20</f>
        <v>0</v>
      </c>
      <c r="LLU97" s="370">
        <f xml:space="preserve"> InpC!LLU$20</f>
        <v>0</v>
      </c>
      <c r="LLV97" s="370">
        <f xml:space="preserve"> InpC!LLV$20</f>
        <v>0</v>
      </c>
      <c r="LLW97" s="370">
        <f xml:space="preserve"> InpC!LLW$20</f>
        <v>0</v>
      </c>
      <c r="LLX97" s="370">
        <f xml:space="preserve"> InpC!LLX$20</f>
        <v>0</v>
      </c>
      <c r="LLY97" s="370">
        <f xml:space="preserve"> InpC!LLY$20</f>
        <v>0</v>
      </c>
      <c r="LLZ97" s="370">
        <f xml:space="preserve"> InpC!LLZ$20</f>
        <v>0</v>
      </c>
      <c r="LMA97" s="370">
        <f xml:space="preserve"> InpC!LMA$20</f>
        <v>0</v>
      </c>
      <c r="LMB97" s="370">
        <f xml:space="preserve"> InpC!LMB$20</f>
        <v>0</v>
      </c>
      <c r="LMC97" s="370">
        <f xml:space="preserve"> InpC!LMC$20</f>
        <v>0</v>
      </c>
      <c r="LMD97" s="370">
        <f xml:space="preserve"> InpC!LMD$20</f>
        <v>0</v>
      </c>
      <c r="LME97" s="370">
        <f xml:space="preserve"> InpC!LME$20</f>
        <v>0</v>
      </c>
      <c r="LMF97" s="370">
        <f xml:space="preserve"> InpC!LMF$20</f>
        <v>0</v>
      </c>
      <c r="LMG97" s="370">
        <f xml:space="preserve"> InpC!LMG$20</f>
        <v>0</v>
      </c>
      <c r="LMH97" s="370">
        <f xml:space="preserve"> InpC!LMH$20</f>
        <v>0</v>
      </c>
      <c r="LMI97" s="370">
        <f xml:space="preserve"> InpC!LMI$20</f>
        <v>0</v>
      </c>
      <c r="LMJ97" s="370">
        <f xml:space="preserve"> InpC!LMJ$20</f>
        <v>0</v>
      </c>
      <c r="LMK97" s="370">
        <f xml:space="preserve"> InpC!LMK$20</f>
        <v>0</v>
      </c>
      <c r="LML97" s="370">
        <f xml:space="preserve"> InpC!LML$20</f>
        <v>0</v>
      </c>
      <c r="LMM97" s="370">
        <f xml:space="preserve"> InpC!LMM$20</f>
        <v>0</v>
      </c>
      <c r="LMN97" s="370">
        <f xml:space="preserve"> InpC!LMN$20</f>
        <v>0</v>
      </c>
      <c r="LMO97" s="370">
        <f xml:space="preserve"> InpC!LMO$20</f>
        <v>0</v>
      </c>
      <c r="LMP97" s="370">
        <f xml:space="preserve"> InpC!LMP$20</f>
        <v>0</v>
      </c>
      <c r="LMQ97" s="370">
        <f xml:space="preserve"> InpC!LMQ$20</f>
        <v>0</v>
      </c>
      <c r="LMR97" s="370">
        <f xml:space="preserve"> InpC!LMR$20</f>
        <v>0</v>
      </c>
      <c r="LMS97" s="370">
        <f xml:space="preserve"> InpC!LMS$20</f>
        <v>0</v>
      </c>
      <c r="LMT97" s="370">
        <f xml:space="preserve"> InpC!LMT$20</f>
        <v>0</v>
      </c>
      <c r="LMU97" s="370">
        <f xml:space="preserve"> InpC!LMU$20</f>
        <v>0</v>
      </c>
      <c r="LMV97" s="370">
        <f xml:space="preserve"> InpC!LMV$20</f>
        <v>0</v>
      </c>
      <c r="LMW97" s="370">
        <f xml:space="preserve"> InpC!LMW$20</f>
        <v>0</v>
      </c>
      <c r="LMX97" s="370">
        <f xml:space="preserve"> InpC!LMX$20</f>
        <v>0</v>
      </c>
      <c r="LMY97" s="370">
        <f xml:space="preserve"> InpC!LMY$20</f>
        <v>0</v>
      </c>
      <c r="LMZ97" s="370">
        <f xml:space="preserve"> InpC!LMZ$20</f>
        <v>0</v>
      </c>
      <c r="LNA97" s="370">
        <f xml:space="preserve"> InpC!LNA$20</f>
        <v>0</v>
      </c>
      <c r="LNB97" s="370">
        <f xml:space="preserve"> InpC!LNB$20</f>
        <v>0</v>
      </c>
      <c r="LNC97" s="370">
        <f xml:space="preserve"> InpC!LNC$20</f>
        <v>0</v>
      </c>
      <c r="LND97" s="370">
        <f xml:space="preserve"> InpC!LND$20</f>
        <v>0</v>
      </c>
      <c r="LNE97" s="370">
        <f xml:space="preserve"> InpC!LNE$20</f>
        <v>0</v>
      </c>
      <c r="LNF97" s="370">
        <f xml:space="preserve"> InpC!LNF$20</f>
        <v>0</v>
      </c>
      <c r="LNG97" s="370">
        <f xml:space="preserve"> InpC!LNG$20</f>
        <v>0</v>
      </c>
      <c r="LNH97" s="370">
        <f xml:space="preserve"> InpC!LNH$20</f>
        <v>0</v>
      </c>
      <c r="LNI97" s="370">
        <f xml:space="preserve"> InpC!LNI$20</f>
        <v>0</v>
      </c>
      <c r="LNJ97" s="370">
        <f xml:space="preserve"> InpC!LNJ$20</f>
        <v>0</v>
      </c>
      <c r="LNK97" s="370">
        <f xml:space="preserve"> InpC!LNK$20</f>
        <v>0</v>
      </c>
      <c r="LNL97" s="370">
        <f xml:space="preserve"> InpC!LNL$20</f>
        <v>0</v>
      </c>
      <c r="LNM97" s="370">
        <f xml:space="preserve"> InpC!LNM$20</f>
        <v>0</v>
      </c>
      <c r="LNN97" s="370">
        <f xml:space="preserve"> InpC!LNN$20</f>
        <v>0</v>
      </c>
      <c r="LNO97" s="370">
        <f xml:space="preserve"> InpC!LNO$20</f>
        <v>0</v>
      </c>
      <c r="LNP97" s="370">
        <f xml:space="preserve"> InpC!LNP$20</f>
        <v>0</v>
      </c>
      <c r="LNQ97" s="370">
        <f xml:space="preserve"> InpC!LNQ$20</f>
        <v>0</v>
      </c>
      <c r="LNR97" s="370">
        <f xml:space="preserve"> InpC!LNR$20</f>
        <v>0</v>
      </c>
      <c r="LNS97" s="370">
        <f xml:space="preserve"> InpC!LNS$20</f>
        <v>0</v>
      </c>
      <c r="LNT97" s="370">
        <f xml:space="preserve"> InpC!LNT$20</f>
        <v>0</v>
      </c>
      <c r="LNU97" s="370">
        <f xml:space="preserve"> InpC!LNU$20</f>
        <v>0</v>
      </c>
      <c r="LNV97" s="370">
        <f xml:space="preserve"> InpC!LNV$20</f>
        <v>0</v>
      </c>
      <c r="LNW97" s="370">
        <f xml:space="preserve"> InpC!LNW$20</f>
        <v>0</v>
      </c>
      <c r="LNX97" s="370">
        <f xml:space="preserve"> InpC!LNX$20</f>
        <v>0</v>
      </c>
      <c r="LNY97" s="370">
        <f xml:space="preserve"> InpC!LNY$20</f>
        <v>0</v>
      </c>
      <c r="LNZ97" s="370">
        <f xml:space="preserve"> InpC!LNZ$20</f>
        <v>0</v>
      </c>
      <c r="LOA97" s="370">
        <f xml:space="preserve"> InpC!LOA$20</f>
        <v>0</v>
      </c>
      <c r="LOB97" s="370">
        <f xml:space="preserve"> InpC!LOB$20</f>
        <v>0</v>
      </c>
      <c r="LOC97" s="370">
        <f xml:space="preserve"> InpC!LOC$20</f>
        <v>0</v>
      </c>
      <c r="LOD97" s="370">
        <f xml:space="preserve"> InpC!LOD$20</f>
        <v>0</v>
      </c>
      <c r="LOE97" s="370">
        <f xml:space="preserve"> InpC!LOE$20</f>
        <v>0</v>
      </c>
      <c r="LOF97" s="370">
        <f xml:space="preserve"> InpC!LOF$20</f>
        <v>0</v>
      </c>
      <c r="LOG97" s="370">
        <f xml:space="preserve"> InpC!LOG$20</f>
        <v>0</v>
      </c>
      <c r="LOH97" s="370">
        <f xml:space="preserve"> InpC!LOH$20</f>
        <v>0</v>
      </c>
      <c r="LOI97" s="370">
        <f xml:space="preserve"> InpC!LOI$20</f>
        <v>0</v>
      </c>
      <c r="LOJ97" s="370">
        <f xml:space="preserve"> InpC!LOJ$20</f>
        <v>0</v>
      </c>
      <c r="LOK97" s="370">
        <f xml:space="preserve"> InpC!LOK$20</f>
        <v>0</v>
      </c>
      <c r="LOL97" s="370">
        <f xml:space="preserve"> InpC!LOL$20</f>
        <v>0</v>
      </c>
      <c r="LOM97" s="370">
        <f xml:space="preserve"> InpC!LOM$20</f>
        <v>0</v>
      </c>
      <c r="LON97" s="370">
        <f xml:space="preserve"> InpC!LON$20</f>
        <v>0</v>
      </c>
      <c r="LOO97" s="370">
        <f xml:space="preserve"> InpC!LOO$20</f>
        <v>0</v>
      </c>
      <c r="LOP97" s="370">
        <f xml:space="preserve"> InpC!LOP$20</f>
        <v>0</v>
      </c>
      <c r="LOQ97" s="370">
        <f xml:space="preserve"> InpC!LOQ$20</f>
        <v>0</v>
      </c>
      <c r="LOR97" s="370">
        <f xml:space="preserve"> InpC!LOR$20</f>
        <v>0</v>
      </c>
      <c r="LOS97" s="370">
        <f xml:space="preserve"> InpC!LOS$20</f>
        <v>0</v>
      </c>
      <c r="LOT97" s="370">
        <f xml:space="preserve"> InpC!LOT$20</f>
        <v>0</v>
      </c>
      <c r="LOU97" s="370">
        <f xml:space="preserve"> InpC!LOU$20</f>
        <v>0</v>
      </c>
      <c r="LOV97" s="370">
        <f xml:space="preserve"> InpC!LOV$20</f>
        <v>0</v>
      </c>
      <c r="LOW97" s="370">
        <f xml:space="preserve"> InpC!LOW$20</f>
        <v>0</v>
      </c>
      <c r="LOX97" s="370">
        <f xml:space="preserve"> InpC!LOX$20</f>
        <v>0</v>
      </c>
      <c r="LOY97" s="370">
        <f xml:space="preserve"> InpC!LOY$20</f>
        <v>0</v>
      </c>
      <c r="LOZ97" s="370">
        <f xml:space="preserve"> InpC!LOZ$20</f>
        <v>0</v>
      </c>
      <c r="LPA97" s="370">
        <f xml:space="preserve"> InpC!LPA$20</f>
        <v>0</v>
      </c>
      <c r="LPB97" s="370">
        <f xml:space="preserve"> InpC!LPB$20</f>
        <v>0</v>
      </c>
      <c r="LPC97" s="370">
        <f xml:space="preserve"> InpC!LPC$20</f>
        <v>0</v>
      </c>
      <c r="LPD97" s="370">
        <f xml:space="preserve"> InpC!LPD$20</f>
        <v>0</v>
      </c>
      <c r="LPE97" s="370">
        <f xml:space="preserve"> InpC!LPE$20</f>
        <v>0</v>
      </c>
      <c r="LPF97" s="370">
        <f xml:space="preserve"> InpC!LPF$20</f>
        <v>0</v>
      </c>
      <c r="LPG97" s="370">
        <f xml:space="preserve"> InpC!LPG$20</f>
        <v>0</v>
      </c>
      <c r="LPH97" s="370">
        <f xml:space="preserve"> InpC!LPH$20</f>
        <v>0</v>
      </c>
      <c r="LPI97" s="370">
        <f xml:space="preserve"> InpC!LPI$20</f>
        <v>0</v>
      </c>
      <c r="LPJ97" s="370">
        <f xml:space="preserve"> InpC!LPJ$20</f>
        <v>0</v>
      </c>
      <c r="LPK97" s="370">
        <f xml:space="preserve"> InpC!LPK$20</f>
        <v>0</v>
      </c>
      <c r="LPL97" s="370">
        <f xml:space="preserve"> InpC!LPL$20</f>
        <v>0</v>
      </c>
      <c r="LPM97" s="370">
        <f xml:space="preserve"> InpC!LPM$20</f>
        <v>0</v>
      </c>
      <c r="LPN97" s="370">
        <f xml:space="preserve"> InpC!LPN$20</f>
        <v>0</v>
      </c>
      <c r="LPO97" s="370">
        <f xml:space="preserve"> InpC!LPO$20</f>
        <v>0</v>
      </c>
      <c r="LPP97" s="370">
        <f xml:space="preserve"> InpC!LPP$20</f>
        <v>0</v>
      </c>
      <c r="LPQ97" s="370">
        <f xml:space="preserve"> InpC!LPQ$20</f>
        <v>0</v>
      </c>
      <c r="LPR97" s="370">
        <f xml:space="preserve"> InpC!LPR$20</f>
        <v>0</v>
      </c>
      <c r="LPS97" s="370">
        <f xml:space="preserve"> InpC!LPS$20</f>
        <v>0</v>
      </c>
      <c r="LPT97" s="370">
        <f xml:space="preserve"> InpC!LPT$20</f>
        <v>0</v>
      </c>
      <c r="LPU97" s="370">
        <f xml:space="preserve"> InpC!LPU$20</f>
        <v>0</v>
      </c>
      <c r="LPV97" s="370">
        <f xml:space="preserve"> InpC!LPV$20</f>
        <v>0</v>
      </c>
      <c r="LPW97" s="370">
        <f xml:space="preserve"> InpC!LPW$20</f>
        <v>0</v>
      </c>
      <c r="LPX97" s="370">
        <f xml:space="preserve"> InpC!LPX$20</f>
        <v>0</v>
      </c>
      <c r="LPY97" s="370">
        <f xml:space="preserve"> InpC!LPY$20</f>
        <v>0</v>
      </c>
      <c r="LPZ97" s="370">
        <f xml:space="preserve"> InpC!LPZ$20</f>
        <v>0</v>
      </c>
      <c r="LQA97" s="370">
        <f xml:space="preserve"> InpC!LQA$20</f>
        <v>0</v>
      </c>
      <c r="LQB97" s="370">
        <f xml:space="preserve"> InpC!LQB$20</f>
        <v>0</v>
      </c>
      <c r="LQC97" s="370">
        <f xml:space="preserve"> InpC!LQC$20</f>
        <v>0</v>
      </c>
      <c r="LQD97" s="370">
        <f xml:space="preserve"> InpC!LQD$20</f>
        <v>0</v>
      </c>
      <c r="LQE97" s="370">
        <f xml:space="preserve"> InpC!LQE$20</f>
        <v>0</v>
      </c>
      <c r="LQF97" s="370">
        <f xml:space="preserve"> InpC!LQF$20</f>
        <v>0</v>
      </c>
      <c r="LQG97" s="370">
        <f xml:space="preserve"> InpC!LQG$20</f>
        <v>0</v>
      </c>
      <c r="LQH97" s="370">
        <f xml:space="preserve"> InpC!LQH$20</f>
        <v>0</v>
      </c>
      <c r="LQI97" s="370">
        <f xml:space="preserve"> InpC!LQI$20</f>
        <v>0</v>
      </c>
      <c r="LQJ97" s="370">
        <f xml:space="preserve"> InpC!LQJ$20</f>
        <v>0</v>
      </c>
      <c r="LQK97" s="370">
        <f xml:space="preserve"> InpC!LQK$20</f>
        <v>0</v>
      </c>
      <c r="LQL97" s="370">
        <f xml:space="preserve"> InpC!LQL$20</f>
        <v>0</v>
      </c>
      <c r="LQM97" s="370">
        <f xml:space="preserve"> InpC!LQM$20</f>
        <v>0</v>
      </c>
      <c r="LQN97" s="370">
        <f xml:space="preserve"> InpC!LQN$20</f>
        <v>0</v>
      </c>
      <c r="LQO97" s="370">
        <f xml:space="preserve"> InpC!LQO$20</f>
        <v>0</v>
      </c>
      <c r="LQP97" s="370">
        <f xml:space="preserve"> InpC!LQP$20</f>
        <v>0</v>
      </c>
      <c r="LQQ97" s="370">
        <f xml:space="preserve"> InpC!LQQ$20</f>
        <v>0</v>
      </c>
      <c r="LQR97" s="370">
        <f xml:space="preserve"> InpC!LQR$20</f>
        <v>0</v>
      </c>
      <c r="LQS97" s="370">
        <f xml:space="preserve"> InpC!LQS$20</f>
        <v>0</v>
      </c>
      <c r="LQT97" s="370">
        <f xml:space="preserve"> InpC!LQT$20</f>
        <v>0</v>
      </c>
      <c r="LQU97" s="370">
        <f xml:space="preserve"> InpC!LQU$20</f>
        <v>0</v>
      </c>
      <c r="LQV97" s="370">
        <f xml:space="preserve"> InpC!LQV$20</f>
        <v>0</v>
      </c>
      <c r="LQW97" s="370">
        <f xml:space="preserve"> InpC!LQW$20</f>
        <v>0</v>
      </c>
      <c r="LQX97" s="370">
        <f xml:space="preserve"> InpC!LQX$20</f>
        <v>0</v>
      </c>
      <c r="LQY97" s="370">
        <f xml:space="preserve"> InpC!LQY$20</f>
        <v>0</v>
      </c>
      <c r="LQZ97" s="370">
        <f xml:space="preserve"> InpC!LQZ$20</f>
        <v>0</v>
      </c>
      <c r="LRA97" s="370">
        <f xml:space="preserve"> InpC!LRA$20</f>
        <v>0</v>
      </c>
      <c r="LRB97" s="370">
        <f xml:space="preserve"> InpC!LRB$20</f>
        <v>0</v>
      </c>
      <c r="LRC97" s="370">
        <f xml:space="preserve"> InpC!LRC$20</f>
        <v>0</v>
      </c>
      <c r="LRD97" s="370">
        <f xml:space="preserve"> InpC!LRD$20</f>
        <v>0</v>
      </c>
      <c r="LRE97" s="370">
        <f xml:space="preserve"> InpC!LRE$20</f>
        <v>0</v>
      </c>
      <c r="LRF97" s="370">
        <f xml:space="preserve"> InpC!LRF$20</f>
        <v>0</v>
      </c>
      <c r="LRG97" s="370">
        <f xml:space="preserve"> InpC!LRG$20</f>
        <v>0</v>
      </c>
      <c r="LRH97" s="370">
        <f xml:space="preserve"> InpC!LRH$20</f>
        <v>0</v>
      </c>
      <c r="LRI97" s="370">
        <f xml:space="preserve"> InpC!LRI$20</f>
        <v>0</v>
      </c>
      <c r="LRJ97" s="370">
        <f xml:space="preserve"> InpC!LRJ$20</f>
        <v>0</v>
      </c>
      <c r="LRK97" s="370">
        <f xml:space="preserve"> InpC!LRK$20</f>
        <v>0</v>
      </c>
      <c r="LRL97" s="370">
        <f xml:space="preserve"> InpC!LRL$20</f>
        <v>0</v>
      </c>
      <c r="LRM97" s="370">
        <f xml:space="preserve"> InpC!LRM$20</f>
        <v>0</v>
      </c>
      <c r="LRN97" s="370">
        <f xml:space="preserve"> InpC!LRN$20</f>
        <v>0</v>
      </c>
      <c r="LRO97" s="370">
        <f xml:space="preserve"> InpC!LRO$20</f>
        <v>0</v>
      </c>
      <c r="LRP97" s="370">
        <f xml:space="preserve"> InpC!LRP$20</f>
        <v>0</v>
      </c>
      <c r="LRQ97" s="370">
        <f xml:space="preserve"> InpC!LRQ$20</f>
        <v>0</v>
      </c>
      <c r="LRR97" s="370">
        <f xml:space="preserve"> InpC!LRR$20</f>
        <v>0</v>
      </c>
      <c r="LRS97" s="370">
        <f xml:space="preserve"> InpC!LRS$20</f>
        <v>0</v>
      </c>
      <c r="LRT97" s="370">
        <f xml:space="preserve"> InpC!LRT$20</f>
        <v>0</v>
      </c>
      <c r="LRU97" s="370">
        <f xml:space="preserve"> InpC!LRU$20</f>
        <v>0</v>
      </c>
      <c r="LRV97" s="370">
        <f xml:space="preserve"> InpC!LRV$20</f>
        <v>0</v>
      </c>
      <c r="LRW97" s="370">
        <f xml:space="preserve"> InpC!LRW$20</f>
        <v>0</v>
      </c>
      <c r="LRX97" s="370">
        <f xml:space="preserve"> InpC!LRX$20</f>
        <v>0</v>
      </c>
      <c r="LRY97" s="370">
        <f xml:space="preserve"> InpC!LRY$20</f>
        <v>0</v>
      </c>
      <c r="LRZ97" s="370">
        <f xml:space="preserve"> InpC!LRZ$20</f>
        <v>0</v>
      </c>
      <c r="LSA97" s="370">
        <f xml:space="preserve"> InpC!LSA$20</f>
        <v>0</v>
      </c>
      <c r="LSB97" s="370">
        <f xml:space="preserve"> InpC!LSB$20</f>
        <v>0</v>
      </c>
      <c r="LSC97" s="370">
        <f xml:space="preserve"> InpC!LSC$20</f>
        <v>0</v>
      </c>
      <c r="LSD97" s="370">
        <f xml:space="preserve"> InpC!LSD$20</f>
        <v>0</v>
      </c>
      <c r="LSE97" s="370">
        <f xml:space="preserve"> InpC!LSE$20</f>
        <v>0</v>
      </c>
      <c r="LSF97" s="370">
        <f xml:space="preserve"> InpC!LSF$20</f>
        <v>0</v>
      </c>
      <c r="LSG97" s="370">
        <f xml:space="preserve"> InpC!LSG$20</f>
        <v>0</v>
      </c>
      <c r="LSH97" s="370">
        <f xml:space="preserve"> InpC!LSH$20</f>
        <v>0</v>
      </c>
      <c r="LSI97" s="370">
        <f xml:space="preserve"> InpC!LSI$20</f>
        <v>0</v>
      </c>
      <c r="LSJ97" s="370">
        <f xml:space="preserve"> InpC!LSJ$20</f>
        <v>0</v>
      </c>
      <c r="LSK97" s="370">
        <f xml:space="preserve"> InpC!LSK$20</f>
        <v>0</v>
      </c>
      <c r="LSL97" s="370">
        <f xml:space="preserve"> InpC!LSL$20</f>
        <v>0</v>
      </c>
      <c r="LSM97" s="370">
        <f xml:space="preserve"> InpC!LSM$20</f>
        <v>0</v>
      </c>
      <c r="LSN97" s="370">
        <f xml:space="preserve"> InpC!LSN$20</f>
        <v>0</v>
      </c>
      <c r="LSO97" s="370">
        <f xml:space="preserve"> InpC!LSO$20</f>
        <v>0</v>
      </c>
      <c r="LSP97" s="370">
        <f xml:space="preserve"> InpC!LSP$20</f>
        <v>0</v>
      </c>
      <c r="LSQ97" s="370">
        <f xml:space="preserve"> InpC!LSQ$20</f>
        <v>0</v>
      </c>
      <c r="LSR97" s="370">
        <f xml:space="preserve"> InpC!LSR$20</f>
        <v>0</v>
      </c>
      <c r="LSS97" s="370">
        <f xml:space="preserve"> InpC!LSS$20</f>
        <v>0</v>
      </c>
      <c r="LST97" s="370">
        <f xml:space="preserve"> InpC!LST$20</f>
        <v>0</v>
      </c>
      <c r="LSU97" s="370">
        <f xml:space="preserve"> InpC!LSU$20</f>
        <v>0</v>
      </c>
      <c r="LSV97" s="370">
        <f xml:space="preserve"> InpC!LSV$20</f>
        <v>0</v>
      </c>
      <c r="LSW97" s="370">
        <f xml:space="preserve"> InpC!LSW$20</f>
        <v>0</v>
      </c>
      <c r="LSX97" s="370">
        <f xml:space="preserve"> InpC!LSX$20</f>
        <v>0</v>
      </c>
      <c r="LSY97" s="370">
        <f xml:space="preserve"> InpC!LSY$20</f>
        <v>0</v>
      </c>
      <c r="LSZ97" s="370">
        <f xml:space="preserve"> InpC!LSZ$20</f>
        <v>0</v>
      </c>
      <c r="LTA97" s="370">
        <f xml:space="preserve"> InpC!LTA$20</f>
        <v>0</v>
      </c>
      <c r="LTB97" s="370">
        <f xml:space="preserve"> InpC!LTB$20</f>
        <v>0</v>
      </c>
      <c r="LTC97" s="370">
        <f xml:space="preserve"> InpC!LTC$20</f>
        <v>0</v>
      </c>
      <c r="LTD97" s="370">
        <f xml:space="preserve"> InpC!LTD$20</f>
        <v>0</v>
      </c>
      <c r="LTE97" s="370">
        <f xml:space="preserve"> InpC!LTE$20</f>
        <v>0</v>
      </c>
      <c r="LTF97" s="370">
        <f xml:space="preserve"> InpC!LTF$20</f>
        <v>0</v>
      </c>
      <c r="LTG97" s="370">
        <f xml:space="preserve"> InpC!LTG$20</f>
        <v>0</v>
      </c>
      <c r="LTH97" s="370">
        <f xml:space="preserve"> InpC!LTH$20</f>
        <v>0</v>
      </c>
      <c r="LTI97" s="370">
        <f xml:space="preserve"> InpC!LTI$20</f>
        <v>0</v>
      </c>
      <c r="LTJ97" s="370">
        <f xml:space="preserve"> InpC!LTJ$20</f>
        <v>0</v>
      </c>
      <c r="LTK97" s="370">
        <f xml:space="preserve"> InpC!LTK$20</f>
        <v>0</v>
      </c>
      <c r="LTL97" s="370">
        <f xml:space="preserve"> InpC!LTL$20</f>
        <v>0</v>
      </c>
      <c r="LTM97" s="370">
        <f xml:space="preserve"> InpC!LTM$20</f>
        <v>0</v>
      </c>
      <c r="LTN97" s="370">
        <f xml:space="preserve"> InpC!LTN$20</f>
        <v>0</v>
      </c>
      <c r="LTO97" s="370">
        <f xml:space="preserve"> InpC!LTO$20</f>
        <v>0</v>
      </c>
      <c r="LTP97" s="370">
        <f xml:space="preserve"> InpC!LTP$20</f>
        <v>0</v>
      </c>
      <c r="LTQ97" s="370">
        <f xml:space="preserve"> InpC!LTQ$20</f>
        <v>0</v>
      </c>
      <c r="LTR97" s="370">
        <f xml:space="preserve"> InpC!LTR$20</f>
        <v>0</v>
      </c>
      <c r="LTS97" s="370">
        <f xml:space="preserve"> InpC!LTS$20</f>
        <v>0</v>
      </c>
      <c r="LTT97" s="370">
        <f xml:space="preserve"> InpC!LTT$20</f>
        <v>0</v>
      </c>
      <c r="LTU97" s="370">
        <f xml:space="preserve"> InpC!LTU$20</f>
        <v>0</v>
      </c>
      <c r="LTV97" s="370">
        <f xml:space="preserve"> InpC!LTV$20</f>
        <v>0</v>
      </c>
      <c r="LTW97" s="370">
        <f xml:space="preserve"> InpC!LTW$20</f>
        <v>0</v>
      </c>
      <c r="LTX97" s="370">
        <f xml:space="preserve"> InpC!LTX$20</f>
        <v>0</v>
      </c>
      <c r="LTY97" s="370">
        <f xml:space="preserve"> InpC!LTY$20</f>
        <v>0</v>
      </c>
      <c r="LTZ97" s="370">
        <f xml:space="preserve"> InpC!LTZ$20</f>
        <v>0</v>
      </c>
      <c r="LUA97" s="370">
        <f xml:space="preserve"> InpC!LUA$20</f>
        <v>0</v>
      </c>
      <c r="LUB97" s="370">
        <f xml:space="preserve"> InpC!LUB$20</f>
        <v>0</v>
      </c>
      <c r="LUC97" s="370">
        <f xml:space="preserve"> InpC!LUC$20</f>
        <v>0</v>
      </c>
      <c r="LUD97" s="370">
        <f xml:space="preserve"> InpC!LUD$20</f>
        <v>0</v>
      </c>
      <c r="LUE97" s="370">
        <f xml:space="preserve"> InpC!LUE$20</f>
        <v>0</v>
      </c>
      <c r="LUF97" s="370">
        <f xml:space="preserve"> InpC!LUF$20</f>
        <v>0</v>
      </c>
      <c r="LUG97" s="370">
        <f xml:space="preserve"> InpC!LUG$20</f>
        <v>0</v>
      </c>
      <c r="LUH97" s="370">
        <f xml:space="preserve"> InpC!LUH$20</f>
        <v>0</v>
      </c>
      <c r="LUI97" s="370">
        <f xml:space="preserve"> InpC!LUI$20</f>
        <v>0</v>
      </c>
      <c r="LUJ97" s="370">
        <f xml:space="preserve"> InpC!LUJ$20</f>
        <v>0</v>
      </c>
      <c r="LUK97" s="370">
        <f xml:space="preserve"> InpC!LUK$20</f>
        <v>0</v>
      </c>
      <c r="LUL97" s="370">
        <f xml:space="preserve"> InpC!LUL$20</f>
        <v>0</v>
      </c>
      <c r="LUM97" s="370">
        <f xml:space="preserve"> InpC!LUM$20</f>
        <v>0</v>
      </c>
      <c r="LUN97" s="370">
        <f xml:space="preserve"> InpC!LUN$20</f>
        <v>0</v>
      </c>
      <c r="LUO97" s="370">
        <f xml:space="preserve"> InpC!LUO$20</f>
        <v>0</v>
      </c>
      <c r="LUP97" s="370">
        <f xml:space="preserve"> InpC!LUP$20</f>
        <v>0</v>
      </c>
      <c r="LUQ97" s="370">
        <f xml:space="preserve"> InpC!LUQ$20</f>
        <v>0</v>
      </c>
      <c r="LUR97" s="370">
        <f xml:space="preserve"> InpC!LUR$20</f>
        <v>0</v>
      </c>
      <c r="LUS97" s="370">
        <f xml:space="preserve"> InpC!LUS$20</f>
        <v>0</v>
      </c>
      <c r="LUT97" s="370">
        <f xml:space="preserve"> InpC!LUT$20</f>
        <v>0</v>
      </c>
      <c r="LUU97" s="370">
        <f xml:space="preserve"> InpC!LUU$20</f>
        <v>0</v>
      </c>
      <c r="LUV97" s="370">
        <f xml:space="preserve"> InpC!LUV$20</f>
        <v>0</v>
      </c>
      <c r="LUW97" s="370">
        <f xml:space="preserve"> InpC!LUW$20</f>
        <v>0</v>
      </c>
      <c r="LUX97" s="370">
        <f xml:space="preserve"> InpC!LUX$20</f>
        <v>0</v>
      </c>
      <c r="LUY97" s="370">
        <f xml:space="preserve"> InpC!LUY$20</f>
        <v>0</v>
      </c>
      <c r="LUZ97" s="370">
        <f xml:space="preserve"> InpC!LUZ$20</f>
        <v>0</v>
      </c>
      <c r="LVA97" s="370">
        <f xml:space="preserve"> InpC!LVA$20</f>
        <v>0</v>
      </c>
      <c r="LVB97" s="370">
        <f xml:space="preserve"> InpC!LVB$20</f>
        <v>0</v>
      </c>
      <c r="LVC97" s="370">
        <f xml:space="preserve"> InpC!LVC$20</f>
        <v>0</v>
      </c>
      <c r="LVD97" s="370">
        <f xml:space="preserve"> InpC!LVD$20</f>
        <v>0</v>
      </c>
      <c r="LVE97" s="370">
        <f xml:space="preserve"> InpC!LVE$20</f>
        <v>0</v>
      </c>
      <c r="LVF97" s="370">
        <f xml:space="preserve"> InpC!LVF$20</f>
        <v>0</v>
      </c>
      <c r="LVG97" s="370">
        <f xml:space="preserve"> InpC!LVG$20</f>
        <v>0</v>
      </c>
      <c r="LVH97" s="370">
        <f xml:space="preserve"> InpC!LVH$20</f>
        <v>0</v>
      </c>
      <c r="LVI97" s="370">
        <f xml:space="preserve"> InpC!LVI$20</f>
        <v>0</v>
      </c>
      <c r="LVJ97" s="370">
        <f xml:space="preserve"> InpC!LVJ$20</f>
        <v>0</v>
      </c>
      <c r="LVK97" s="370">
        <f xml:space="preserve"> InpC!LVK$20</f>
        <v>0</v>
      </c>
      <c r="LVL97" s="370">
        <f xml:space="preserve"> InpC!LVL$20</f>
        <v>0</v>
      </c>
      <c r="LVM97" s="370">
        <f xml:space="preserve"> InpC!LVM$20</f>
        <v>0</v>
      </c>
      <c r="LVN97" s="370">
        <f xml:space="preserve"> InpC!LVN$20</f>
        <v>0</v>
      </c>
      <c r="LVO97" s="370">
        <f xml:space="preserve"> InpC!LVO$20</f>
        <v>0</v>
      </c>
      <c r="LVP97" s="370">
        <f xml:space="preserve"> InpC!LVP$20</f>
        <v>0</v>
      </c>
      <c r="LVQ97" s="370">
        <f xml:space="preserve"> InpC!LVQ$20</f>
        <v>0</v>
      </c>
      <c r="LVR97" s="370">
        <f xml:space="preserve"> InpC!LVR$20</f>
        <v>0</v>
      </c>
      <c r="LVS97" s="370">
        <f xml:space="preserve"> InpC!LVS$20</f>
        <v>0</v>
      </c>
      <c r="LVT97" s="370">
        <f xml:space="preserve"> InpC!LVT$20</f>
        <v>0</v>
      </c>
      <c r="LVU97" s="370">
        <f xml:space="preserve"> InpC!LVU$20</f>
        <v>0</v>
      </c>
      <c r="LVV97" s="370">
        <f xml:space="preserve"> InpC!LVV$20</f>
        <v>0</v>
      </c>
      <c r="LVW97" s="370">
        <f xml:space="preserve"> InpC!LVW$20</f>
        <v>0</v>
      </c>
      <c r="LVX97" s="370">
        <f xml:space="preserve"> InpC!LVX$20</f>
        <v>0</v>
      </c>
      <c r="LVY97" s="370">
        <f xml:space="preserve"> InpC!LVY$20</f>
        <v>0</v>
      </c>
      <c r="LVZ97" s="370">
        <f xml:space="preserve"> InpC!LVZ$20</f>
        <v>0</v>
      </c>
      <c r="LWA97" s="370">
        <f xml:space="preserve"> InpC!LWA$20</f>
        <v>0</v>
      </c>
      <c r="LWB97" s="370">
        <f xml:space="preserve"> InpC!LWB$20</f>
        <v>0</v>
      </c>
      <c r="LWC97" s="370">
        <f xml:space="preserve"> InpC!LWC$20</f>
        <v>0</v>
      </c>
      <c r="LWD97" s="370">
        <f xml:space="preserve"> InpC!LWD$20</f>
        <v>0</v>
      </c>
      <c r="LWE97" s="370">
        <f xml:space="preserve"> InpC!LWE$20</f>
        <v>0</v>
      </c>
      <c r="LWF97" s="370">
        <f xml:space="preserve"> InpC!LWF$20</f>
        <v>0</v>
      </c>
      <c r="LWG97" s="370">
        <f xml:space="preserve"> InpC!LWG$20</f>
        <v>0</v>
      </c>
      <c r="LWH97" s="370">
        <f xml:space="preserve"> InpC!LWH$20</f>
        <v>0</v>
      </c>
      <c r="LWI97" s="370">
        <f xml:space="preserve"> InpC!LWI$20</f>
        <v>0</v>
      </c>
      <c r="LWJ97" s="370">
        <f xml:space="preserve"> InpC!LWJ$20</f>
        <v>0</v>
      </c>
      <c r="LWK97" s="370">
        <f xml:space="preserve"> InpC!LWK$20</f>
        <v>0</v>
      </c>
      <c r="LWL97" s="370">
        <f xml:space="preserve"> InpC!LWL$20</f>
        <v>0</v>
      </c>
      <c r="LWM97" s="370">
        <f xml:space="preserve"> InpC!LWM$20</f>
        <v>0</v>
      </c>
      <c r="LWN97" s="370">
        <f xml:space="preserve"> InpC!LWN$20</f>
        <v>0</v>
      </c>
      <c r="LWO97" s="370">
        <f xml:space="preserve"> InpC!LWO$20</f>
        <v>0</v>
      </c>
      <c r="LWP97" s="370">
        <f xml:space="preserve"> InpC!LWP$20</f>
        <v>0</v>
      </c>
      <c r="LWQ97" s="370">
        <f xml:space="preserve"> InpC!LWQ$20</f>
        <v>0</v>
      </c>
      <c r="LWR97" s="370">
        <f xml:space="preserve"> InpC!LWR$20</f>
        <v>0</v>
      </c>
      <c r="LWS97" s="370">
        <f xml:space="preserve"> InpC!LWS$20</f>
        <v>0</v>
      </c>
      <c r="LWT97" s="370">
        <f xml:space="preserve"> InpC!LWT$20</f>
        <v>0</v>
      </c>
      <c r="LWU97" s="370">
        <f xml:space="preserve"> InpC!LWU$20</f>
        <v>0</v>
      </c>
      <c r="LWV97" s="370">
        <f xml:space="preserve"> InpC!LWV$20</f>
        <v>0</v>
      </c>
      <c r="LWW97" s="370">
        <f xml:space="preserve"> InpC!LWW$20</f>
        <v>0</v>
      </c>
      <c r="LWX97" s="370">
        <f xml:space="preserve"> InpC!LWX$20</f>
        <v>0</v>
      </c>
      <c r="LWY97" s="370">
        <f xml:space="preserve"> InpC!LWY$20</f>
        <v>0</v>
      </c>
      <c r="LWZ97" s="370">
        <f xml:space="preserve"> InpC!LWZ$20</f>
        <v>0</v>
      </c>
      <c r="LXA97" s="370">
        <f xml:space="preserve"> InpC!LXA$20</f>
        <v>0</v>
      </c>
      <c r="LXB97" s="370">
        <f xml:space="preserve"> InpC!LXB$20</f>
        <v>0</v>
      </c>
      <c r="LXC97" s="370">
        <f xml:space="preserve"> InpC!LXC$20</f>
        <v>0</v>
      </c>
      <c r="LXD97" s="370">
        <f xml:space="preserve"> InpC!LXD$20</f>
        <v>0</v>
      </c>
      <c r="LXE97" s="370">
        <f xml:space="preserve"> InpC!LXE$20</f>
        <v>0</v>
      </c>
      <c r="LXF97" s="370">
        <f xml:space="preserve"> InpC!LXF$20</f>
        <v>0</v>
      </c>
      <c r="LXG97" s="370">
        <f xml:space="preserve"> InpC!LXG$20</f>
        <v>0</v>
      </c>
      <c r="LXH97" s="370">
        <f xml:space="preserve"> InpC!LXH$20</f>
        <v>0</v>
      </c>
      <c r="LXI97" s="370">
        <f xml:space="preserve"> InpC!LXI$20</f>
        <v>0</v>
      </c>
      <c r="LXJ97" s="370">
        <f xml:space="preserve"> InpC!LXJ$20</f>
        <v>0</v>
      </c>
      <c r="LXK97" s="370">
        <f xml:space="preserve"> InpC!LXK$20</f>
        <v>0</v>
      </c>
      <c r="LXL97" s="370">
        <f xml:space="preserve"> InpC!LXL$20</f>
        <v>0</v>
      </c>
      <c r="LXM97" s="370">
        <f xml:space="preserve"> InpC!LXM$20</f>
        <v>0</v>
      </c>
      <c r="LXN97" s="370">
        <f xml:space="preserve"> InpC!LXN$20</f>
        <v>0</v>
      </c>
      <c r="LXO97" s="370">
        <f xml:space="preserve"> InpC!LXO$20</f>
        <v>0</v>
      </c>
      <c r="LXP97" s="370">
        <f xml:space="preserve"> InpC!LXP$20</f>
        <v>0</v>
      </c>
      <c r="LXQ97" s="370">
        <f xml:space="preserve"> InpC!LXQ$20</f>
        <v>0</v>
      </c>
      <c r="LXR97" s="370">
        <f xml:space="preserve"> InpC!LXR$20</f>
        <v>0</v>
      </c>
      <c r="LXS97" s="370">
        <f xml:space="preserve"> InpC!LXS$20</f>
        <v>0</v>
      </c>
      <c r="LXT97" s="370">
        <f xml:space="preserve"> InpC!LXT$20</f>
        <v>0</v>
      </c>
      <c r="LXU97" s="370">
        <f xml:space="preserve"> InpC!LXU$20</f>
        <v>0</v>
      </c>
      <c r="LXV97" s="370">
        <f xml:space="preserve"> InpC!LXV$20</f>
        <v>0</v>
      </c>
      <c r="LXW97" s="370">
        <f xml:space="preserve"> InpC!LXW$20</f>
        <v>0</v>
      </c>
      <c r="LXX97" s="370">
        <f xml:space="preserve"> InpC!LXX$20</f>
        <v>0</v>
      </c>
      <c r="LXY97" s="370">
        <f xml:space="preserve"> InpC!LXY$20</f>
        <v>0</v>
      </c>
      <c r="LXZ97" s="370">
        <f xml:space="preserve"> InpC!LXZ$20</f>
        <v>0</v>
      </c>
      <c r="LYA97" s="370">
        <f xml:space="preserve"> InpC!LYA$20</f>
        <v>0</v>
      </c>
      <c r="LYB97" s="370">
        <f xml:space="preserve"> InpC!LYB$20</f>
        <v>0</v>
      </c>
      <c r="LYC97" s="370">
        <f xml:space="preserve"> InpC!LYC$20</f>
        <v>0</v>
      </c>
      <c r="LYD97" s="370">
        <f xml:space="preserve"> InpC!LYD$20</f>
        <v>0</v>
      </c>
      <c r="LYE97" s="370">
        <f xml:space="preserve"> InpC!LYE$20</f>
        <v>0</v>
      </c>
      <c r="LYF97" s="370">
        <f xml:space="preserve"> InpC!LYF$20</f>
        <v>0</v>
      </c>
      <c r="LYG97" s="370">
        <f xml:space="preserve"> InpC!LYG$20</f>
        <v>0</v>
      </c>
      <c r="LYH97" s="370">
        <f xml:space="preserve"> InpC!LYH$20</f>
        <v>0</v>
      </c>
      <c r="LYI97" s="370">
        <f xml:space="preserve"> InpC!LYI$20</f>
        <v>0</v>
      </c>
      <c r="LYJ97" s="370">
        <f xml:space="preserve"> InpC!LYJ$20</f>
        <v>0</v>
      </c>
      <c r="LYK97" s="370">
        <f xml:space="preserve"> InpC!LYK$20</f>
        <v>0</v>
      </c>
      <c r="LYL97" s="370">
        <f xml:space="preserve"> InpC!LYL$20</f>
        <v>0</v>
      </c>
      <c r="LYM97" s="370">
        <f xml:space="preserve"> InpC!LYM$20</f>
        <v>0</v>
      </c>
      <c r="LYN97" s="370">
        <f xml:space="preserve"> InpC!LYN$20</f>
        <v>0</v>
      </c>
      <c r="LYO97" s="370">
        <f xml:space="preserve"> InpC!LYO$20</f>
        <v>0</v>
      </c>
      <c r="LYP97" s="370">
        <f xml:space="preserve"> InpC!LYP$20</f>
        <v>0</v>
      </c>
      <c r="LYQ97" s="370">
        <f xml:space="preserve"> InpC!LYQ$20</f>
        <v>0</v>
      </c>
      <c r="LYR97" s="370">
        <f xml:space="preserve"> InpC!LYR$20</f>
        <v>0</v>
      </c>
      <c r="LYS97" s="370">
        <f xml:space="preserve"> InpC!LYS$20</f>
        <v>0</v>
      </c>
      <c r="LYT97" s="370">
        <f xml:space="preserve"> InpC!LYT$20</f>
        <v>0</v>
      </c>
      <c r="LYU97" s="370">
        <f xml:space="preserve"> InpC!LYU$20</f>
        <v>0</v>
      </c>
      <c r="LYV97" s="370">
        <f xml:space="preserve"> InpC!LYV$20</f>
        <v>0</v>
      </c>
      <c r="LYW97" s="370">
        <f xml:space="preserve"> InpC!LYW$20</f>
        <v>0</v>
      </c>
      <c r="LYX97" s="370">
        <f xml:space="preserve"> InpC!LYX$20</f>
        <v>0</v>
      </c>
      <c r="LYY97" s="370">
        <f xml:space="preserve"> InpC!LYY$20</f>
        <v>0</v>
      </c>
      <c r="LYZ97" s="370">
        <f xml:space="preserve"> InpC!LYZ$20</f>
        <v>0</v>
      </c>
      <c r="LZA97" s="370">
        <f xml:space="preserve"> InpC!LZA$20</f>
        <v>0</v>
      </c>
      <c r="LZB97" s="370">
        <f xml:space="preserve"> InpC!LZB$20</f>
        <v>0</v>
      </c>
      <c r="LZC97" s="370">
        <f xml:space="preserve"> InpC!LZC$20</f>
        <v>0</v>
      </c>
      <c r="LZD97" s="370">
        <f xml:space="preserve"> InpC!LZD$20</f>
        <v>0</v>
      </c>
      <c r="LZE97" s="370">
        <f xml:space="preserve"> InpC!LZE$20</f>
        <v>0</v>
      </c>
      <c r="LZF97" s="370">
        <f xml:space="preserve"> InpC!LZF$20</f>
        <v>0</v>
      </c>
      <c r="LZG97" s="370">
        <f xml:space="preserve"> InpC!LZG$20</f>
        <v>0</v>
      </c>
      <c r="LZH97" s="370">
        <f xml:space="preserve"> InpC!LZH$20</f>
        <v>0</v>
      </c>
      <c r="LZI97" s="370">
        <f xml:space="preserve"> InpC!LZI$20</f>
        <v>0</v>
      </c>
      <c r="LZJ97" s="370">
        <f xml:space="preserve"> InpC!LZJ$20</f>
        <v>0</v>
      </c>
      <c r="LZK97" s="370">
        <f xml:space="preserve"> InpC!LZK$20</f>
        <v>0</v>
      </c>
      <c r="LZL97" s="370">
        <f xml:space="preserve"> InpC!LZL$20</f>
        <v>0</v>
      </c>
      <c r="LZM97" s="370">
        <f xml:space="preserve"> InpC!LZM$20</f>
        <v>0</v>
      </c>
      <c r="LZN97" s="370">
        <f xml:space="preserve"> InpC!LZN$20</f>
        <v>0</v>
      </c>
      <c r="LZO97" s="370">
        <f xml:space="preserve"> InpC!LZO$20</f>
        <v>0</v>
      </c>
      <c r="LZP97" s="370">
        <f xml:space="preserve"> InpC!LZP$20</f>
        <v>0</v>
      </c>
      <c r="LZQ97" s="370">
        <f xml:space="preserve"> InpC!LZQ$20</f>
        <v>0</v>
      </c>
      <c r="LZR97" s="370">
        <f xml:space="preserve"> InpC!LZR$20</f>
        <v>0</v>
      </c>
      <c r="LZS97" s="370">
        <f xml:space="preserve"> InpC!LZS$20</f>
        <v>0</v>
      </c>
      <c r="LZT97" s="370">
        <f xml:space="preserve"> InpC!LZT$20</f>
        <v>0</v>
      </c>
      <c r="LZU97" s="370">
        <f xml:space="preserve"> InpC!LZU$20</f>
        <v>0</v>
      </c>
      <c r="LZV97" s="370">
        <f xml:space="preserve"> InpC!LZV$20</f>
        <v>0</v>
      </c>
      <c r="LZW97" s="370">
        <f xml:space="preserve"> InpC!LZW$20</f>
        <v>0</v>
      </c>
      <c r="LZX97" s="370">
        <f xml:space="preserve"> InpC!LZX$20</f>
        <v>0</v>
      </c>
      <c r="LZY97" s="370">
        <f xml:space="preserve"> InpC!LZY$20</f>
        <v>0</v>
      </c>
      <c r="LZZ97" s="370">
        <f xml:space="preserve"> InpC!LZZ$20</f>
        <v>0</v>
      </c>
      <c r="MAA97" s="370">
        <f xml:space="preserve"> InpC!MAA$20</f>
        <v>0</v>
      </c>
      <c r="MAB97" s="370">
        <f xml:space="preserve"> InpC!MAB$20</f>
        <v>0</v>
      </c>
      <c r="MAC97" s="370">
        <f xml:space="preserve"> InpC!MAC$20</f>
        <v>0</v>
      </c>
      <c r="MAD97" s="370">
        <f xml:space="preserve"> InpC!MAD$20</f>
        <v>0</v>
      </c>
      <c r="MAE97" s="370">
        <f xml:space="preserve"> InpC!MAE$20</f>
        <v>0</v>
      </c>
      <c r="MAF97" s="370">
        <f xml:space="preserve"> InpC!MAF$20</f>
        <v>0</v>
      </c>
      <c r="MAG97" s="370">
        <f xml:space="preserve"> InpC!MAG$20</f>
        <v>0</v>
      </c>
      <c r="MAH97" s="370">
        <f xml:space="preserve"> InpC!MAH$20</f>
        <v>0</v>
      </c>
      <c r="MAI97" s="370">
        <f xml:space="preserve"> InpC!MAI$20</f>
        <v>0</v>
      </c>
      <c r="MAJ97" s="370">
        <f xml:space="preserve"> InpC!MAJ$20</f>
        <v>0</v>
      </c>
      <c r="MAK97" s="370">
        <f xml:space="preserve"> InpC!MAK$20</f>
        <v>0</v>
      </c>
      <c r="MAL97" s="370">
        <f xml:space="preserve"> InpC!MAL$20</f>
        <v>0</v>
      </c>
      <c r="MAM97" s="370">
        <f xml:space="preserve"> InpC!MAM$20</f>
        <v>0</v>
      </c>
      <c r="MAN97" s="370">
        <f xml:space="preserve"> InpC!MAN$20</f>
        <v>0</v>
      </c>
      <c r="MAO97" s="370">
        <f xml:space="preserve"> InpC!MAO$20</f>
        <v>0</v>
      </c>
      <c r="MAP97" s="370">
        <f xml:space="preserve"> InpC!MAP$20</f>
        <v>0</v>
      </c>
      <c r="MAQ97" s="370">
        <f xml:space="preserve"> InpC!MAQ$20</f>
        <v>0</v>
      </c>
      <c r="MAR97" s="370">
        <f xml:space="preserve"> InpC!MAR$20</f>
        <v>0</v>
      </c>
      <c r="MAS97" s="370">
        <f xml:space="preserve"> InpC!MAS$20</f>
        <v>0</v>
      </c>
      <c r="MAT97" s="370">
        <f xml:space="preserve"> InpC!MAT$20</f>
        <v>0</v>
      </c>
      <c r="MAU97" s="370">
        <f xml:space="preserve"> InpC!MAU$20</f>
        <v>0</v>
      </c>
      <c r="MAV97" s="370">
        <f xml:space="preserve"> InpC!MAV$20</f>
        <v>0</v>
      </c>
      <c r="MAW97" s="370">
        <f xml:space="preserve"> InpC!MAW$20</f>
        <v>0</v>
      </c>
      <c r="MAX97" s="370">
        <f xml:space="preserve"> InpC!MAX$20</f>
        <v>0</v>
      </c>
      <c r="MAY97" s="370">
        <f xml:space="preserve"> InpC!MAY$20</f>
        <v>0</v>
      </c>
      <c r="MAZ97" s="370">
        <f xml:space="preserve"> InpC!MAZ$20</f>
        <v>0</v>
      </c>
      <c r="MBA97" s="370">
        <f xml:space="preserve"> InpC!MBA$20</f>
        <v>0</v>
      </c>
      <c r="MBB97" s="370">
        <f xml:space="preserve"> InpC!MBB$20</f>
        <v>0</v>
      </c>
      <c r="MBC97" s="370">
        <f xml:space="preserve"> InpC!MBC$20</f>
        <v>0</v>
      </c>
      <c r="MBD97" s="370">
        <f xml:space="preserve"> InpC!MBD$20</f>
        <v>0</v>
      </c>
      <c r="MBE97" s="370">
        <f xml:space="preserve"> InpC!MBE$20</f>
        <v>0</v>
      </c>
      <c r="MBF97" s="370">
        <f xml:space="preserve"> InpC!MBF$20</f>
        <v>0</v>
      </c>
      <c r="MBG97" s="370">
        <f xml:space="preserve"> InpC!MBG$20</f>
        <v>0</v>
      </c>
      <c r="MBH97" s="370">
        <f xml:space="preserve"> InpC!MBH$20</f>
        <v>0</v>
      </c>
      <c r="MBI97" s="370">
        <f xml:space="preserve"> InpC!MBI$20</f>
        <v>0</v>
      </c>
      <c r="MBJ97" s="370">
        <f xml:space="preserve"> InpC!MBJ$20</f>
        <v>0</v>
      </c>
      <c r="MBK97" s="370">
        <f xml:space="preserve"> InpC!MBK$20</f>
        <v>0</v>
      </c>
      <c r="MBL97" s="370">
        <f xml:space="preserve"> InpC!MBL$20</f>
        <v>0</v>
      </c>
      <c r="MBM97" s="370">
        <f xml:space="preserve"> InpC!MBM$20</f>
        <v>0</v>
      </c>
      <c r="MBN97" s="370">
        <f xml:space="preserve"> InpC!MBN$20</f>
        <v>0</v>
      </c>
      <c r="MBO97" s="370">
        <f xml:space="preserve"> InpC!MBO$20</f>
        <v>0</v>
      </c>
      <c r="MBP97" s="370">
        <f xml:space="preserve"> InpC!MBP$20</f>
        <v>0</v>
      </c>
      <c r="MBQ97" s="370">
        <f xml:space="preserve"> InpC!MBQ$20</f>
        <v>0</v>
      </c>
      <c r="MBR97" s="370">
        <f xml:space="preserve"> InpC!MBR$20</f>
        <v>0</v>
      </c>
      <c r="MBS97" s="370">
        <f xml:space="preserve"> InpC!MBS$20</f>
        <v>0</v>
      </c>
      <c r="MBT97" s="370">
        <f xml:space="preserve"> InpC!MBT$20</f>
        <v>0</v>
      </c>
      <c r="MBU97" s="370">
        <f xml:space="preserve"> InpC!MBU$20</f>
        <v>0</v>
      </c>
      <c r="MBV97" s="370">
        <f xml:space="preserve"> InpC!MBV$20</f>
        <v>0</v>
      </c>
      <c r="MBW97" s="370">
        <f xml:space="preserve"> InpC!MBW$20</f>
        <v>0</v>
      </c>
      <c r="MBX97" s="370">
        <f xml:space="preserve"> InpC!MBX$20</f>
        <v>0</v>
      </c>
      <c r="MBY97" s="370">
        <f xml:space="preserve"> InpC!MBY$20</f>
        <v>0</v>
      </c>
      <c r="MBZ97" s="370">
        <f xml:space="preserve"> InpC!MBZ$20</f>
        <v>0</v>
      </c>
      <c r="MCA97" s="370">
        <f xml:space="preserve"> InpC!MCA$20</f>
        <v>0</v>
      </c>
      <c r="MCB97" s="370">
        <f xml:space="preserve"> InpC!MCB$20</f>
        <v>0</v>
      </c>
      <c r="MCC97" s="370">
        <f xml:space="preserve"> InpC!MCC$20</f>
        <v>0</v>
      </c>
      <c r="MCD97" s="370">
        <f xml:space="preserve"> InpC!MCD$20</f>
        <v>0</v>
      </c>
      <c r="MCE97" s="370">
        <f xml:space="preserve"> InpC!MCE$20</f>
        <v>0</v>
      </c>
      <c r="MCF97" s="370">
        <f xml:space="preserve"> InpC!MCF$20</f>
        <v>0</v>
      </c>
      <c r="MCG97" s="370">
        <f xml:space="preserve"> InpC!MCG$20</f>
        <v>0</v>
      </c>
      <c r="MCH97" s="370">
        <f xml:space="preserve"> InpC!MCH$20</f>
        <v>0</v>
      </c>
      <c r="MCI97" s="370">
        <f xml:space="preserve"> InpC!MCI$20</f>
        <v>0</v>
      </c>
      <c r="MCJ97" s="370">
        <f xml:space="preserve"> InpC!MCJ$20</f>
        <v>0</v>
      </c>
      <c r="MCK97" s="370">
        <f xml:space="preserve"> InpC!MCK$20</f>
        <v>0</v>
      </c>
      <c r="MCL97" s="370">
        <f xml:space="preserve"> InpC!MCL$20</f>
        <v>0</v>
      </c>
      <c r="MCM97" s="370">
        <f xml:space="preserve"> InpC!MCM$20</f>
        <v>0</v>
      </c>
      <c r="MCN97" s="370">
        <f xml:space="preserve"> InpC!MCN$20</f>
        <v>0</v>
      </c>
      <c r="MCO97" s="370">
        <f xml:space="preserve"> InpC!MCO$20</f>
        <v>0</v>
      </c>
      <c r="MCP97" s="370">
        <f xml:space="preserve"> InpC!MCP$20</f>
        <v>0</v>
      </c>
      <c r="MCQ97" s="370">
        <f xml:space="preserve"> InpC!MCQ$20</f>
        <v>0</v>
      </c>
      <c r="MCR97" s="370">
        <f xml:space="preserve"> InpC!MCR$20</f>
        <v>0</v>
      </c>
      <c r="MCS97" s="370">
        <f xml:space="preserve"> InpC!MCS$20</f>
        <v>0</v>
      </c>
      <c r="MCT97" s="370">
        <f xml:space="preserve"> InpC!MCT$20</f>
        <v>0</v>
      </c>
      <c r="MCU97" s="370">
        <f xml:space="preserve"> InpC!MCU$20</f>
        <v>0</v>
      </c>
      <c r="MCV97" s="370">
        <f xml:space="preserve"> InpC!MCV$20</f>
        <v>0</v>
      </c>
      <c r="MCW97" s="370">
        <f xml:space="preserve"> InpC!MCW$20</f>
        <v>0</v>
      </c>
      <c r="MCX97" s="370">
        <f xml:space="preserve"> InpC!MCX$20</f>
        <v>0</v>
      </c>
      <c r="MCY97" s="370">
        <f xml:space="preserve"> InpC!MCY$20</f>
        <v>0</v>
      </c>
      <c r="MCZ97" s="370">
        <f xml:space="preserve"> InpC!MCZ$20</f>
        <v>0</v>
      </c>
      <c r="MDA97" s="370">
        <f xml:space="preserve"> InpC!MDA$20</f>
        <v>0</v>
      </c>
      <c r="MDB97" s="370">
        <f xml:space="preserve"> InpC!MDB$20</f>
        <v>0</v>
      </c>
      <c r="MDC97" s="370">
        <f xml:space="preserve"> InpC!MDC$20</f>
        <v>0</v>
      </c>
      <c r="MDD97" s="370">
        <f xml:space="preserve"> InpC!MDD$20</f>
        <v>0</v>
      </c>
      <c r="MDE97" s="370">
        <f xml:space="preserve"> InpC!MDE$20</f>
        <v>0</v>
      </c>
      <c r="MDF97" s="370">
        <f xml:space="preserve"> InpC!MDF$20</f>
        <v>0</v>
      </c>
      <c r="MDG97" s="370">
        <f xml:space="preserve"> InpC!MDG$20</f>
        <v>0</v>
      </c>
      <c r="MDH97" s="370">
        <f xml:space="preserve"> InpC!MDH$20</f>
        <v>0</v>
      </c>
      <c r="MDI97" s="370">
        <f xml:space="preserve"> InpC!MDI$20</f>
        <v>0</v>
      </c>
      <c r="MDJ97" s="370">
        <f xml:space="preserve"> InpC!MDJ$20</f>
        <v>0</v>
      </c>
      <c r="MDK97" s="370">
        <f xml:space="preserve"> InpC!MDK$20</f>
        <v>0</v>
      </c>
      <c r="MDL97" s="370">
        <f xml:space="preserve"> InpC!MDL$20</f>
        <v>0</v>
      </c>
      <c r="MDM97" s="370">
        <f xml:space="preserve"> InpC!MDM$20</f>
        <v>0</v>
      </c>
      <c r="MDN97" s="370">
        <f xml:space="preserve"> InpC!MDN$20</f>
        <v>0</v>
      </c>
      <c r="MDO97" s="370">
        <f xml:space="preserve"> InpC!MDO$20</f>
        <v>0</v>
      </c>
      <c r="MDP97" s="370">
        <f xml:space="preserve"> InpC!MDP$20</f>
        <v>0</v>
      </c>
      <c r="MDQ97" s="370">
        <f xml:space="preserve"> InpC!MDQ$20</f>
        <v>0</v>
      </c>
      <c r="MDR97" s="370">
        <f xml:space="preserve"> InpC!MDR$20</f>
        <v>0</v>
      </c>
      <c r="MDS97" s="370">
        <f xml:space="preserve"> InpC!MDS$20</f>
        <v>0</v>
      </c>
      <c r="MDT97" s="370">
        <f xml:space="preserve"> InpC!MDT$20</f>
        <v>0</v>
      </c>
      <c r="MDU97" s="370">
        <f xml:space="preserve"> InpC!MDU$20</f>
        <v>0</v>
      </c>
      <c r="MDV97" s="370">
        <f xml:space="preserve"> InpC!MDV$20</f>
        <v>0</v>
      </c>
      <c r="MDW97" s="370">
        <f xml:space="preserve"> InpC!MDW$20</f>
        <v>0</v>
      </c>
      <c r="MDX97" s="370">
        <f xml:space="preserve"> InpC!MDX$20</f>
        <v>0</v>
      </c>
      <c r="MDY97" s="370">
        <f xml:space="preserve"> InpC!MDY$20</f>
        <v>0</v>
      </c>
      <c r="MDZ97" s="370">
        <f xml:space="preserve"> InpC!MDZ$20</f>
        <v>0</v>
      </c>
      <c r="MEA97" s="370">
        <f xml:space="preserve"> InpC!MEA$20</f>
        <v>0</v>
      </c>
      <c r="MEB97" s="370">
        <f xml:space="preserve"> InpC!MEB$20</f>
        <v>0</v>
      </c>
      <c r="MEC97" s="370">
        <f xml:space="preserve"> InpC!MEC$20</f>
        <v>0</v>
      </c>
      <c r="MED97" s="370">
        <f xml:space="preserve"> InpC!MED$20</f>
        <v>0</v>
      </c>
      <c r="MEE97" s="370">
        <f xml:space="preserve"> InpC!MEE$20</f>
        <v>0</v>
      </c>
      <c r="MEF97" s="370">
        <f xml:space="preserve"> InpC!MEF$20</f>
        <v>0</v>
      </c>
      <c r="MEG97" s="370">
        <f xml:space="preserve"> InpC!MEG$20</f>
        <v>0</v>
      </c>
      <c r="MEH97" s="370">
        <f xml:space="preserve"> InpC!MEH$20</f>
        <v>0</v>
      </c>
      <c r="MEI97" s="370">
        <f xml:space="preserve"> InpC!MEI$20</f>
        <v>0</v>
      </c>
      <c r="MEJ97" s="370">
        <f xml:space="preserve"> InpC!MEJ$20</f>
        <v>0</v>
      </c>
      <c r="MEK97" s="370">
        <f xml:space="preserve"> InpC!MEK$20</f>
        <v>0</v>
      </c>
      <c r="MEL97" s="370">
        <f xml:space="preserve"> InpC!MEL$20</f>
        <v>0</v>
      </c>
      <c r="MEM97" s="370">
        <f xml:space="preserve"> InpC!MEM$20</f>
        <v>0</v>
      </c>
      <c r="MEN97" s="370">
        <f xml:space="preserve"> InpC!MEN$20</f>
        <v>0</v>
      </c>
      <c r="MEO97" s="370">
        <f xml:space="preserve"> InpC!MEO$20</f>
        <v>0</v>
      </c>
      <c r="MEP97" s="370">
        <f xml:space="preserve"> InpC!MEP$20</f>
        <v>0</v>
      </c>
      <c r="MEQ97" s="370">
        <f xml:space="preserve"> InpC!MEQ$20</f>
        <v>0</v>
      </c>
      <c r="MER97" s="370">
        <f xml:space="preserve"> InpC!MER$20</f>
        <v>0</v>
      </c>
      <c r="MES97" s="370">
        <f xml:space="preserve"> InpC!MES$20</f>
        <v>0</v>
      </c>
      <c r="MET97" s="370">
        <f xml:space="preserve"> InpC!MET$20</f>
        <v>0</v>
      </c>
      <c r="MEU97" s="370">
        <f xml:space="preserve"> InpC!MEU$20</f>
        <v>0</v>
      </c>
      <c r="MEV97" s="370">
        <f xml:space="preserve"> InpC!MEV$20</f>
        <v>0</v>
      </c>
      <c r="MEW97" s="370">
        <f xml:space="preserve"> InpC!MEW$20</f>
        <v>0</v>
      </c>
      <c r="MEX97" s="370">
        <f xml:space="preserve"> InpC!MEX$20</f>
        <v>0</v>
      </c>
      <c r="MEY97" s="370">
        <f xml:space="preserve"> InpC!MEY$20</f>
        <v>0</v>
      </c>
      <c r="MEZ97" s="370">
        <f xml:space="preserve"> InpC!MEZ$20</f>
        <v>0</v>
      </c>
      <c r="MFA97" s="370">
        <f xml:space="preserve"> InpC!MFA$20</f>
        <v>0</v>
      </c>
      <c r="MFB97" s="370">
        <f xml:space="preserve"> InpC!MFB$20</f>
        <v>0</v>
      </c>
      <c r="MFC97" s="370">
        <f xml:space="preserve"> InpC!MFC$20</f>
        <v>0</v>
      </c>
      <c r="MFD97" s="370">
        <f xml:space="preserve"> InpC!MFD$20</f>
        <v>0</v>
      </c>
      <c r="MFE97" s="370">
        <f xml:space="preserve"> InpC!MFE$20</f>
        <v>0</v>
      </c>
      <c r="MFF97" s="370">
        <f xml:space="preserve"> InpC!MFF$20</f>
        <v>0</v>
      </c>
      <c r="MFG97" s="370">
        <f xml:space="preserve"> InpC!MFG$20</f>
        <v>0</v>
      </c>
      <c r="MFH97" s="370">
        <f xml:space="preserve"> InpC!MFH$20</f>
        <v>0</v>
      </c>
      <c r="MFI97" s="370">
        <f xml:space="preserve"> InpC!MFI$20</f>
        <v>0</v>
      </c>
      <c r="MFJ97" s="370">
        <f xml:space="preserve"> InpC!MFJ$20</f>
        <v>0</v>
      </c>
      <c r="MFK97" s="370">
        <f xml:space="preserve"> InpC!MFK$20</f>
        <v>0</v>
      </c>
      <c r="MFL97" s="370">
        <f xml:space="preserve"> InpC!MFL$20</f>
        <v>0</v>
      </c>
      <c r="MFM97" s="370">
        <f xml:space="preserve"> InpC!MFM$20</f>
        <v>0</v>
      </c>
      <c r="MFN97" s="370">
        <f xml:space="preserve"> InpC!MFN$20</f>
        <v>0</v>
      </c>
      <c r="MFO97" s="370">
        <f xml:space="preserve"> InpC!MFO$20</f>
        <v>0</v>
      </c>
      <c r="MFP97" s="370">
        <f xml:space="preserve"> InpC!MFP$20</f>
        <v>0</v>
      </c>
      <c r="MFQ97" s="370">
        <f xml:space="preserve"> InpC!MFQ$20</f>
        <v>0</v>
      </c>
      <c r="MFR97" s="370">
        <f xml:space="preserve"> InpC!MFR$20</f>
        <v>0</v>
      </c>
      <c r="MFS97" s="370">
        <f xml:space="preserve"> InpC!MFS$20</f>
        <v>0</v>
      </c>
      <c r="MFT97" s="370">
        <f xml:space="preserve"> InpC!MFT$20</f>
        <v>0</v>
      </c>
      <c r="MFU97" s="370">
        <f xml:space="preserve"> InpC!MFU$20</f>
        <v>0</v>
      </c>
      <c r="MFV97" s="370">
        <f xml:space="preserve"> InpC!MFV$20</f>
        <v>0</v>
      </c>
      <c r="MFW97" s="370">
        <f xml:space="preserve"> InpC!MFW$20</f>
        <v>0</v>
      </c>
      <c r="MFX97" s="370">
        <f xml:space="preserve"> InpC!MFX$20</f>
        <v>0</v>
      </c>
      <c r="MFY97" s="370">
        <f xml:space="preserve"> InpC!MFY$20</f>
        <v>0</v>
      </c>
      <c r="MFZ97" s="370">
        <f xml:space="preserve"> InpC!MFZ$20</f>
        <v>0</v>
      </c>
      <c r="MGA97" s="370">
        <f xml:space="preserve"> InpC!MGA$20</f>
        <v>0</v>
      </c>
      <c r="MGB97" s="370">
        <f xml:space="preserve"> InpC!MGB$20</f>
        <v>0</v>
      </c>
      <c r="MGC97" s="370">
        <f xml:space="preserve"> InpC!MGC$20</f>
        <v>0</v>
      </c>
      <c r="MGD97" s="370">
        <f xml:space="preserve"> InpC!MGD$20</f>
        <v>0</v>
      </c>
      <c r="MGE97" s="370">
        <f xml:space="preserve"> InpC!MGE$20</f>
        <v>0</v>
      </c>
      <c r="MGF97" s="370">
        <f xml:space="preserve"> InpC!MGF$20</f>
        <v>0</v>
      </c>
      <c r="MGG97" s="370">
        <f xml:space="preserve"> InpC!MGG$20</f>
        <v>0</v>
      </c>
      <c r="MGH97" s="370">
        <f xml:space="preserve"> InpC!MGH$20</f>
        <v>0</v>
      </c>
      <c r="MGI97" s="370">
        <f xml:space="preserve"> InpC!MGI$20</f>
        <v>0</v>
      </c>
      <c r="MGJ97" s="370">
        <f xml:space="preserve"> InpC!MGJ$20</f>
        <v>0</v>
      </c>
      <c r="MGK97" s="370">
        <f xml:space="preserve"> InpC!MGK$20</f>
        <v>0</v>
      </c>
      <c r="MGL97" s="370">
        <f xml:space="preserve"> InpC!MGL$20</f>
        <v>0</v>
      </c>
      <c r="MGM97" s="370">
        <f xml:space="preserve"> InpC!MGM$20</f>
        <v>0</v>
      </c>
      <c r="MGN97" s="370">
        <f xml:space="preserve"> InpC!MGN$20</f>
        <v>0</v>
      </c>
      <c r="MGO97" s="370">
        <f xml:space="preserve"> InpC!MGO$20</f>
        <v>0</v>
      </c>
      <c r="MGP97" s="370">
        <f xml:space="preserve"> InpC!MGP$20</f>
        <v>0</v>
      </c>
      <c r="MGQ97" s="370">
        <f xml:space="preserve"> InpC!MGQ$20</f>
        <v>0</v>
      </c>
      <c r="MGR97" s="370">
        <f xml:space="preserve"> InpC!MGR$20</f>
        <v>0</v>
      </c>
      <c r="MGS97" s="370">
        <f xml:space="preserve"> InpC!MGS$20</f>
        <v>0</v>
      </c>
      <c r="MGT97" s="370">
        <f xml:space="preserve"> InpC!MGT$20</f>
        <v>0</v>
      </c>
      <c r="MGU97" s="370">
        <f xml:space="preserve"> InpC!MGU$20</f>
        <v>0</v>
      </c>
      <c r="MGV97" s="370">
        <f xml:space="preserve"> InpC!MGV$20</f>
        <v>0</v>
      </c>
      <c r="MGW97" s="370">
        <f xml:space="preserve"> InpC!MGW$20</f>
        <v>0</v>
      </c>
      <c r="MGX97" s="370">
        <f xml:space="preserve"> InpC!MGX$20</f>
        <v>0</v>
      </c>
      <c r="MGY97" s="370">
        <f xml:space="preserve"> InpC!MGY$20</f>
        <v>0</v>
      </c>
      <c r="MGZ97" s="370">
        <f xml:space="preserve"> InpC!MGZ$20</f>
        <v>0</v>
      </c>
      <c r="MHA97" s="370">
        <f xml:space="preserve"> InpC!MHA$20</f>
        <v>0</v>
      </c>
      <c r="MHB97" s="370">
        <f xml:space="preserve"> InpC!MHB$20</f>
        <v>0</v>
      </c>
      <c r="MHC97" s="370">
        <f xml:space="preserve"> InpC!MHC$20</f>
        <v>0</v>
      </c>
      <c r="MHD97" s="370">
        <f xml:space="preserve"> InpC!MHD$20</f>
        <v>0</v>
      </c>
      <c r="MHE97" s="370">
        <f xml:space="preserve"> InpC!MHE$20</f>
        <v>0</v>
      </c>
      <c r="MHF97" s="370">
        <f xml:space="preserve"> InpC!MHF$20</f>
        <v>0</v>
      </c>
      <c r="MHG97" s="370">
        <f xml:space="preserve"> InpC!MHG$20</f>
        <v>0</v>
      </c>
      <c r="MHH97" s="370">
        <f xml:space="preserve"> InpC!MHH$20</f>
        <v>0</v>
      </c>
      <c r="MHI97" s="370">
        <f xml:space="preserve"> InpC!MHI$20</f>
        <v>0</v>
      </c>
      <c r="MHJ97" s="370">
        <f xml:space="preserve"> InpC!MHJ$20</f>
        <v>0</v>
      </c>
      <c r="MHK97" s="370">
        <f xml:space="preserve"> InpC!MHK$20</f>
        <v>0</v>
      </c>
      <c r="MHL97" s="370">
        <f xml:space="preserve"> InpC!MHL$20</f>
        <v>0</v>
      </c>
      <c r="MHM97" s="370">
        <f xml:space="preserve"> InpC!MHM$20</f>
        <v>0</v>
      </c>
      <c r="MHN97" s="370">
        <f xml:space="preserve"> InpC!MHN$20</f>
        <v>0</v>
      </c>
      <c r="MHO97" s="370">
        <f xml:space="preserve"> InpC!MHO$20</f>
        <v>0</v>
      </c>
      <c r="MHP97" s="370">
        <f xml:space="preserve"> InpC!MHP$20</f>
        <v>0</v>
      </c>
      <c r="MHQ97" s="370">
        <f xml:space="preserve"> InpC!MHQ$20</f>
        <v>0</v>
      </c>
      <c r="MHR97" s="370">
        <f xml:space="preserve"> InpC!MHR$20</f>
        <v>0</v>
      </c>
      <c r="MHS97" s="370">
        <f xml:space="preserve"> InpC!MHS$20</f>
        <v>0</v>
      </c>
      <c r="MHT97" s="370">
        <f xml:space="preserve"> InpC!MHT$20</f>
        <v>0</v>
      </c>
      <c r="MHU97" s="370">
        <f xml:space="preserve"> InpC!MHU$20</f>
        <v>0</v>
      </c>
      <c r="MHV97" s="370">
        <f xml:space="preserve"> InpC!MHV$20</f>
        <v>0</v>
      </c>
      <c r="MHW97" s="370">
        <f xml:space="preserve"> InpC!MHW$20</f>
        <v>0</v>
      </c>
      <c r="MHX97" s="370">
        <f xml:space="preserve"> InpC!MHX$20</f>
        <v>0</v>
      </c>
      <c r="MHY97" s="370">
        <f xml:space="preserve"> InpC!MHY$20</f>
        <v>0</v>
      </c>
      <c r="MHZ97" s="370">
        <f xml:space="preserve"> InpC!MHZ$20</f>
        <v>0</v>
      </c>
      <c r="MIA97" s="370">
        <f xml:space="preserve"> InpC!MIA$20</f>
        <v>0</v>
      </c>
      <c r="MIB97" s="370">
        <f xml:space="preserve"> InpC!MIB$20</f>
        <v>0</v>
      </c>
      <c r="MIC97" s="370">
        <f xml:space="preserve"> InpC!MIC$20</f>
        <v>0</v>
      </c>
      <c r="MID97" s="370">
        <f xml:space="preserve"> InpC!MID$20</f>
        <v>0</v>
      </c>
      <c r="MIE97" s="370">
        <f xml:space="preserve"> InpC!MIE$20</f>
        <v>0</v>
      </c>
      <c r="MIF97" s="370">
        <f xml:space="preserve"> InpC!MIF$20</f>
        <v>0</v>
      </c>
      <c r="MIG97" s="370">
        <f xml:space="preserve"> InpC!MIG$20</f>
        <v>0</v>
      </c>
      <c r="MIH97" s="370">
        <f xml:space="preserve"> InpC!MIH$20</f>
        <v>0</v>
      </c>
      <c r="MII97" s="370">
        <f xml:space="preserve"> InpC!MII$20</f>
        <v>0</v>
      </c>
      <c r="MIJ97" s="370">
        <f xml:space="preserve"> InpC!MIJ$20</f>
        <v>0</v>
      </c>
      <c r="MIK97" s="370">
        <f xml:space="preserve"> InpC!MIK$20</f>
        <v>0</v>
      </c>
      <c r="MIL97" s="370">
        <f xml:space="preserve"> InpC!MIL$20</f>
        <v>0</v>
      </c>
      <c r="MIM97" s="370">
        <f xml:space="preserve"> InpC!MIM$20</f>
        <v>0</v>
      </c>
      <c r="MIN97" s="370">
        <f xml:space="preserve"> InpC!MIN$20</f>
        <v>0</v>
      </c>
      <c r="MIO97" s="370">
        <f xml:space="preserve"> InpC!MIO$20</f>
        <v>0</v>
      </c>
      <c r="MIP97" s="370">
        <f xml:space="preserve"> InpC!MIP$20</f>
        <v>0</v>
      </c>
      <c r="MIQ97" s="370">
        <f xml:space="preserve"> InpC!MIQ$20</f>
        <v>0</v>
      </c>
      <c r="MIR97" s="370">
        <f xml:space="preserve"> InpC!MIR$20</f>
        <v>0</v>
      </c>
      <c r="MIS97" s="370">
        <f xml:space="preserve"> InpC!MIS$20</f>
        <v>0</v>
      </c>
      <c r="MIT97" s="370">
        <f xml:space="preserve"> InpC!MIT$20</f>
        <v>0</v>
      </c>
      <c r="MIU97" s="370">
        <f xml:space="preserve"> InpC!MIU$20</f>
        <v>0</v>
      </c>
      <c r="MIV97" s="370">
        <f xml:space="preserve"> InpC!MIV$20</f>
        <v>0</v>
      </c>
      <c r="MIW97" s="370">
        <f xml:space="preserve"> InpC!MIW$20</f>
        <v>0</v>
      </c>
      <c r="MIX97" s="370">
        <f xml:space="preserve"> InpC!MIX$20</f>
        <v>0</v>
      </c>
      <c r="MIY97" s="370">
        <f xml:space="preserve"> InpC!MIY$20</f>
        <v>0</v>
      </c>
      <c r="MIZ97" s="370">
        <f xml:space="preserve"> InpC!MIZ$20</f>
        <v>0</v>
      </c>
      <c r="MJA97" s="370">
        <f xml:space="preserve"> InpC!MJA$20</f>
        <v>0</v>
      </c>
      <c r="MJB97" s="370">
        <f xml:space="preserve"> InpC!MJB$20</f>
        <v>0</v>
      </c>
      <c r="MJC97" s="370">
        <f xml:space="preserve"> InpC!MJC$20</f>
        <v>0</v>
      </c>
      <c r="MJD97" s="370">
        <f xml:space="preserve"> InpC!MJD$20</f>
        <v>0</v>
      </c>
      <c r="MJE97" s="370">
        <f xml:space="preserve"> InpC!MJE$20</f>
        <v>0</v>
      </c>
      <c r="MJF97" s="370">
        <f xml:space="preserve"> InpC!MJF$20</f>
        <v>0</v>
      </c>
      <c r="MJG97" s="370">
        <f xml:space="preserve"> InpC!MJG$20</f>
        <v>0</v>
      </c>
      <c r="MJH97" s="370">
        <f xml:space="preserve"> InpC!MJH$20</f>
        <v>0</v>
      </c>
      <c r="MJI97" s="370">
        <f xml:space="preserve"> InpC!MJI$20</f>
        <v>0</v>
      </c>
      <c r="MJJ97" s="370">
        <f xml:space="preserve"> InpC!MJJ$20</f>
        <v>0</v>
      </c>
      <c r="MJK97" s="370">
        <f xml:space="preserve"> InpC!MJK$20</f>
        <v>0</v>
      </c>
      <c r="MJL97" s="370">
        <f xml:space="preserve"> InpC!MJL$20</f>
        <v>0</v>
      </c>
      <c r="MJM97" s="370">
        <f xml:space="preserve"> InpC!MJM$20</f>
        <v>0</v>
      </c>
      <c r="MJN97" s="370">
        <f xml:space="preserve"> InpC!MJN$20</f>
        <v>0</v>
      </c>
      <c r="MJO97" s="370">
        <f xml:space="preserve"> InpC!MJO$20</f>
        <v>0</v>
      </c>
      <c r="MJP97" s="370">
        <f xml:space="preserve"> InpC!MJP$20</f>
        <v>0</v>
      </c>
      <c r="MJQ97" s="370">
        <f xml:space="preserve"> InpC!MJQ$20</f>
        <v>0</v>
      </c>
      <c r="MJR97" s="370">
        <f xml:space="preserve"> InpC!MJR$20</f>
        <v>0</v>
      </c>
      <c r="MJS97" s="370">
        <f xml:space="preserve"> InpC!MJS$20</f>
        <v>0</v>
      </c>
      <c r="MJT97" s="370">
        <f xml:space="preserve"> InpC!MJT$20</f>
        <v>0</v>
      </c>
      <c r="MJU97" s="370">
        <f xml:space="preserve"> InpC!MJU$20</f>
        <v>0</v>
      </c>
      <c r="MJV97" s="370">
        <f xml:space="preserve"> InpC!MJV$20</f>
        <v>0</v>
      </c>
      <c r="MJW97" s="370">
        <f xml:space="preserve"> InpC!MJW$20</f>
        <v>0</v>
      </c>
      <c r="MJX97" s="370">
        <f xml:space="preserve"> InpC!MJX$20</f>
        <v>0</v>
      </c>
      <c r="MJY97" s="370">
        <f xml:space="preserve"> InpC!MJY$20</f>
        <v>0</v>
      </c>
      <c r="MJZ97" s="370">
        <f xml:space="preserve"> InpC!MJZ$20</f>
        <v>0</v>
      </c>
      <c r="MKA97" s="370">
        <f xml:space="preserve"> InpC!MKA$20</f>
        <v>0</v>
      </c>
      <c r="MKB97" s="370">
        <f xml:space="preserve"> InpC!MKB$20</f>
        <v>0</v>
      </c>
      <c r="MKC97" s="370">
        <f xml:space="preserve"> InpC!MKC$20</f>
        <v>0</v>
      </c>
      <c r="MKD97" s="370">
        <f xml:space="preserve"> InpC!MKD$20</f>
        <v>0</v>
      </c>
      <c r="MKE97" s="370">
        <f xml:space="preserve"> InpC!MKE$20</f>
        <v>0</v>
      </c>
      <c r="MKF97" s="370">
        <f xml:space="preserve"> InpC!MKF$20</f>
        <v>0</v>
      </c>
      <c r="MKG97" s="370">
        <f xml:space="preserve"> InpC!MKG$20</f>
        <v>0</v>
      </c>
      <c r="MKH97" s="370">
        <f xml:space="preserve"> InpC!MKH$20</f>
        <v>0</v>
      </c>
      <c r="MKI97" s="370">
        <f xml:space="preserve"> InpC!MKI$20</f>
        <v>0</v>
      </c>
      <c r="MKJ97" s="370">
        <f xml:space="preserve"> InpC!MKJ$20</f>
        <v>0</v>
      </c>
      <c r="MKK97" s="370">
        <f xml:space="preserve"> InpC!MKK$20</f>
        <v>0</v>
      </c>
      <c r="MKL97" s="370">
        <f xml:space="preserve"> InpC!MKL$20</f>
        <v>0</v>
      </c>
      <c r="MKM97" s="370">
        <f xml:space="preserve"> InpC!MKM$20</f>
        <v>0</v>
      </c>
      <c r="MKN97" s="370">
        <f xml:space="preserve"> InpC!MKN$20</f>
        <v>0</v>
      </c>
      <c r="MKO97" s="370">
        <f xml:space="preserve"> InpC!MKO$20</f>
        <v>0</v>
      </c>
      <c r="MKP97" s="370">
        <f xml:space="preserve"> InpC!MKP$20</f>
        <v>0</v>
      </c>
      <c r="MKQ97" s="370">
        <f xml:space="preserve"> InpC!MKQ$20</f>
        <v>0</v>
      </c>
      <c r="MKR97" s="370">
        <f xml:space="preserve"> InpC!MKR$20</f>
        <v>0</v>
      </c>
      <c r="MKS97" s="370">
        <f xml:space="preserve"> InpC!MKS$20</f>
        <v>0</v>
      </c>
      <c r="MKT97" s="370">
        <f xml:space="preserve"> InpC!MKT$20</f>
        <v>0</v>
      </c>
      <c r="MKU97" s="370">
        <f xml:space="preserve"> InpC!MKU$20</f>
        <v>0</v>
      </c>
      <c r="MKV97" s="370">
        <f xml:space="preserve"> InpC!MKV$20</f>
        <v>0</v>
      </c>
      <c r="MKW97" s="370">
        <f xml:space="preserve"> InpC!MKW$20</f>
        <v>0</v>
      </c>
      <c r="MKX97" s="370">
        <f xml:space="preserve"> InpC!MKX$20</f>
        <v>0</v>
      </c>
      <c r="MKY97" s="370">
        <f xml:space="preserve"> InpC!MKY$20</f>
        <v>0</v>
      </c>
      <c r="MKZ97" s="370">
        <f xml:space="preserve"> InpC!MKZ$20</f>
        <v>0</v>
      </c>
      <c r="MLA97" s="370">
        <f xml:space="preserve"> InpC!MLA$20</f>
        <v>0</v>
      </c>
      <c r="MLB97" s="370">
        <f xml:space="preserve"> InpC!MLB$20</f>
        <v>0</v>
      </c>
      <c r="MLC97" s="370">
        <f xml:space="preserve"> InpC!MLC$20</f>
        <v>0</v>
      </c>
      <c r="MLD97" s="370">
        <f xml:space="preserve"> InpC!MLD$20</f>
        <v>0</v>
      </c>
      <c r="MLE97" s="370">
        <f xml:space="preserve"> InpC!MLE$20</f>
        <v>0</v>
      </c>
      <c r="MLF97" s="370">
        <f xml:space="preserve"> InpC!MLF$20</f>
        <v>0</v>
      </c>
      <c r="MLG97" s="370">
        <f xml:space="preserve"> InpC!MLG$20</f>
        <v>0</v>
      </c>
      <c r="MLH97" s="370">
        <f xml:space="preserve"> InpC!MLH$20</f>
        <v>0</v>
      </c>
      <c r="MLI97" s="370">
        <f xml:space="preserve"> InpC!MLI$20</f>
        <v>0</v>
      </c>
      <c r="MLJ97" s="370">
        <f xml:space="preserve"> InpC!MLJ$20</f>
        <v>0</v>
      </c>
      <c r="MLK97" s="370">
        <f xml:space="preserve"> InpC!MLK$20</f>
        <v>0</v>
      </c>
      <c r="MLL97" s="370">
        <f xml:space="preserve"> InpC!MLL$20</f>
        <v>0</v>
      </c>
      <c r="MLM97" s="370">
        <f xml:space="preserve"> InpC!MLM$20</f>
        <v>0</v>
      </c>
      <c r="MLN97" s="370">
        <f xml:space="preserve"> InpC!MLN$20</f>
        <v>0</v>
      </c>
      <c r="MLO97" s="370">
        <f xml:space="preserve"> InpC!MLO$20</f>
        <v>0</v>
      </c>
      <c r="MLP97" s="370">
        <f xml:space="preserve"> InpC!MLP$20</f>
        <v>0</v>
      </c>
      <c r="MLQ97" s="370">
        <f xml:space="preserve"> InpC!MLQ$20</f>
        <v>0</v>
      </c>
      <c r="MLR97" s="370">
        <f xml:space="preserve"> InpC!MLR$20</f>
        <v>0</v>
      </c>
      <c r="MLS97" s="370">
        <f xml:space="preserve"> InpC!MLS$20</f>
        <v>0</v>
      </c>
      <c r="MLT97" s="370">
        <f xml:space="preserve"> InpC!MLT$20</f>
        <v>0</v>
      </c>
      <c r="MLU97" s="370">
        <f xml:space="preserve"> InpC!MLU$20</f>
        <v>0</v>
      </c>
      <c r="MLV97" s="370">
        <f xml:space="preserve"> InpC!MLV$20</f>
        <v>0</v>
      </c>
      <c r="MLW97" s="370">
        <f xml:space="preserve"> InpC!MLW$20</f>
        <v>0</v>
      </c>
      <c r="MLX97" s="370">
        <f xml:space="preserve"> InpC!MLX$20</f>
        <v>0</v>
      </c>
      <c r="MLY97" s="370">
        <f xml:space="preserve"> InpC!MLY$20</f>
        <v>0</v>
      </c>
      <c r="MLZ97" s="370">
        <f xml:space="preserve"> InpC!MLZ$20</f>
        <v>0</v>
      </c>
      <c r="MMA97" s="370">
        <f xml:space="preserve"> InpC!MMA$20</f>
        <v>0</v>
      </c>
      <c r="MMB97" s="370">
        <f xml:space="preserve"> InpC!MMB$20</f>
        <v>0</v>
      </c>
      <c r="MMC97" s="370">
        <f xml:space="preserve"> InpC!MMC$20</f>
        <v>0</v>
      </c>
      <c r="MMD97" s="370">
        <f xml:space="preserve"> InpC!MMD$20</f>
        <v>0</v>
      </c>
      <c r="MME97" s="370">
        <f xml:space="preserve"> InpC!MME$20</f>
        <v>0</v>
      </c>
      <c r="MMF97" s="370">
        <f xml:space="preserve"> InpC!MMF$20</f>
        <v>0</v>
      </c>
      <c r="MMG97" s="370">
        <f xml:space="preserve"> InpC!MMG$20</f>
        <v>0</v>
      </c>
      <c r="MMH97" s="370">
        <f xml:space="preserve"> InpC!MMH$20</f>
        <v>0</v>
      </c>
      <c r="MMI97" s="370">
        <f xml:space="preserve"> InpC!MMI$20</f>
        <v>0</v>
      </c>
      <c r="MMJ97" s="370">
        <f xml:space="preserve"> InpC!MMJ$20</f>
        <v>0</v>
      </c>
      <c r="MMK97" s="370">
        <f xml:space="preserve"> InpC!MMK$20</f>
        <v>0</v>
      </c>
      <c r="MML97" s="370">
        <f xml:space="preserve"> InpC!MML$20</f>
        <v>0</v>
      </c>
      <c r="MMM97" s="370">
        <f xml:space="preserve"> InpC!MMM$20</f>
        <v>0</v>
      </c>
      <c r="MMN97" s="370">
        <f xml:space="preserve"> InpC!MMN$20</f>
        <v>0</v>
      </c>
      <c r="MMO97" s="370">
        <f xml:space="preserve"> InpC!MMO$20</f>
        <v>0</v>
      </c>
      <c r="MMP97" s="370">
        <f xml:space="preserve"> InpC!MMP$20</f>
        <v>0</v>
      </c>
      <c r="MMQ97" s="370">
        <f xml:space="preserve"> InpC!MMQ$20</f>
        <v>0</v>
      </c>
      <c r="MMR97" s="370">
        <f xml:space="preserve"> InpC!MMR$20</f>
        <v>0</v>
      </c>
      <c r="MMS97" s="370">
        <f xml:space="preserve"> InpC!MMS$20</f>
        <v>0</v>
      </c>
      <c r="MMT97" s="370">
        <f xml:space="preserve"> InpC!MMT$20</f>
        <v>0</v>
      </c>
      <c r="MMU97" s="370">
        <f xml:space="preserve"> InpC!MMU$20</f>
        <v>0</v>
      </c>
      <c r="MMV97" s="370">
        <f xml:space="preserve"> InpC!MMV$20</f>
        <v>0</v>
      </c>
      <c r="MMW97" s="370">
        <f xml:space="preserve"> InpC!MMW$20</f>
        <v>0</v>
      </c>
      <c r="MMX97" s="370">
        <f xml:space="preserve"> InpC!MMX$20</f>
        <v>0</v>
      </c>
      <c r="MMY97" s="370">
        <f xml:space="preserve"> InpC!MMY$20</f>
        <v>0</v>
      </c>
      <c r="MMZ97" s="370">
        <f xml:space="preserve"> InpC!MMZ$20</f>
        <v>0</v>
      </c>
      <c r="MNA97" s="370">
        <f xml:space="preserve"> InpC!MNA$20</f>
        <v>0</v>
      </c>
      <c r="MNB97" s="370">
        <f xml:space="preserve"> InpC!MNB$20</f>
        <v>0</v>
      </c>
      <c r="MNC97" s="370">
        <f xml:space="preserve"> InpC!MNC$20</f>
        <v>0</v>
      </c>
      <c r="MND97" s="370">
        <f xml:space="preserve"> InpC!MND$20</f>
        <v>0</v>
      </c>
      <c r="MNE97" s="370">
        <f xml:space="preserve"> InpC!MNE$20</f>
        <v>0</v>
      </c>
      <c r="MNF97" s="370">
        <f xml:space="preserve"> InpC!MNF$20</f>
        <v>0</v>
      </c>
      <c r="MNG97" s="370">
        <f xml:space="preserve"> InpC!MNG$20</f>
        <v>0</v>
      </c>
      <c r="MNH97" s="370">
        <f xml:space="preserve"> InpC!MNH$20</f>
        <v>0</v>
      </c>
      <c r="MNI97" s="370">
        <f xml:space="preserve"> InpC!MNI$20</f>
        <v>0</v>
      </c>
      <c r="MNJ97" s="370">
        <f xml:space="preserve"> InpC!MNJ$20</f>
        <v>0</v>
      </c>
      <c r="MNK97" s="370">
        <f xml:space="preserve"> InpC!MNK$20</f>
        <v>0</v>
      </c>
      <c r="MNL97" s="370">
        <f xml:space="preserve"> InpC!MNL$20</f>
        <v>0</v>
      </c>
      <c r="MNM97" s="370">
        <f xml:space="preserve"> InpC!MNM$20</f>
        <v>0</v>
      </c>
      <c r="MNN97" s="370">
        <f xml:space="preserve"> InpC!MNN$20</f>
        <v>0</v>
      </c>
      <c r="MNO97" s="370">
        <f xml:space="preserve"> InpC!MNO$20</f>
        <v>0</v>
      </c>
      <c r="MNP97" s="370">
        <f xml:space="preserve"> InpC!MNP$20</f>
        <v>0</v>
      </c>
      <c r="MNQ97" s="370">
        <f xml:space="preserve"> InpC!MNQ$20</f>
        <v>0</v>
      </c>
      <c r="MNR97" s="370">
        <f xml:space="preserve"> InpC!MNR$20</f>
        <v>0</v>
      </c>
      <c r="MNS97" s="370">
        <f xml:space="preserve"> InpC!MNS$20</f>
        <v>0</v>
      </c>
      <c r="MNT97" s="370">
        <f xml:space="preserve"> InpC!MNT$20</f>
        <v>0</v>
      </c>
      <c r="MNU97" s="370">
        <f xml:space="preserve"> InpC!MNU$20</f>
        <v>0</v>
      </c>
      <c r="MNV97" s="370">
        <f xml:space="preserve"> InpC!MNV$20</f>
        <v>0</v>
      </c>
      <c r="MNW97" s="370">
        <f xml:space="preserve"> InpC!MNW$20</f>
        <v>0</v>
      </c>
      <c r="MNX97" s="370">
        <f xml:space="preserve"> InpC!MNX$20</f>
        <v>0</v>
      </c>
      <c r="MNY97" s="370">
        <f xml:space="preserve"> InpC!MNY$20</f>
        <v>0</v>
      </c>
      <c r="MNZ97" s="370">
        <f xml:space="preserve"> InpC!MNZ$20</f>
        <v>0</v>
      </c>
      <c r="MOA97" s="370">
        <f xml:space="preserve"> InpC!MOA$20</f>
        <v>0</v>
      </c>
      <c r="MOB97" s="370">
        <f xml:space="preserve"> InpC!MOB$20</f>
        <v>0</v>
      </c>
      <c r="MOC97" s="370">
        <f xml:space="preserve"> InpC!MOC$20</f>
        <v>0</v>
      </c>
      <c r="MOD97" s="370">
        <f xml:space="preserve"> InpC!MOD$20</f>
        <v>0</v>
      </c>
      <c r="MOE97" s="370">
        <f xml:space="preserve"> InpC!MOE$20</f>
        <v>0</v>
      </c>
      <c r="MOF97" s="370">
        <f xml:space="preserve"> InpC!MOF$20</f>
        <v>0</v>
      </c>
      <c r="MOG97" s="370">
        <f xml:space="preserve"> InpC!MOG$20</f>
        <v>0</v>
      </c>
      <c r="MOH97" s="370">
        <f xml:space="preserve"> InpC!MOH$20</f>
        <v>0</v>
      </c>
      <c r="MOI97" s="370">
        <f xml:space="preserve"> InpC!MOI$20</f>
        <v>0</v>
      </c>
      <c r="MOJ97" s="370">
        <f xml:space="preserve"> InpC!MOJ$20</f>
        <v>0</v>
      </c>
      <c r="MOK97" s="370">
        <f xml:space="preserve"> InpC!MOK$20</f>
        <v>0</v>
      </c>
      <c r="MOL97" s="370">
        <f xml:space="preserve"> InpC!MOL$20</f>
        <v>0</v>
      </c>
      <c r="MOM97" s="370">
        <f xml:space="preserve"> InpC!MOM$20</f>
        <v>0</v>
      </c>
      <c r="MON97" s="370">
        <f xml:space="preserve"> InpC!MON$20</f>
        <v>0</v>
      </c>
      <c r="MOO97" s="370">
        <f xml:space="preserve"> InpC!MOO$20</f>
        <v>0</v>
      </c>
      <c r="MOP97" s="370">
        <f xml:space="preserve"> InpC!MOP$20</f>
        <v>0</v>
      </c>
      <c r="MOQ97" s="370">
        <f xml:space="preserve"> InpC!MOQ$20</f>
        <v>0</v>
      </c>
      <c r="MOR97" s="370">
        <f xml:space="preserve"> InpC!MOR$20</f>
        <v>0</v>
      </c>
      <c r="MOS97" s="370">
        <f xml:space="preserve"> InpC!MOS$20</f>
        <v>0</v>
      </c>
      <c r="MOT97" s="370">
        <f xml:space="preserve"> InpC!MOT$20</f>
        <v>0</v>
      </c>
      <c r="MOU97" s="370">
        <f xml:space="preserve"> InpC!MOU$20</f>
        <v>0</v>
      </c>
      <c r="MOV97" s="370">
        <f xml:space="preserve"> InpC!MOV$20</f>
        <v>0</v>
      </c>
      <c r="MOW97" s="370">
        <f xml:space="preserve"> InpC!MOW$20</f>
        <v>0</v>
      </c>
      <c r="MOX97" s="370">
        <f xml:space="preserve"> InpC!MOX$20</f>
        <v>0</v>
      </c>
      <c r="MOY97" s="370">
        <f xml:space="preserve"> InpC!MOY$20</f>
        <v>0</v>
      </c>
      <c r="MOZ97" s="370">
        <f xml:space="preserve"> InpC!MOZ$20</f>
        <v>0</v>
      </c>
      <c r="MPA97" s="370">
        <f xml:space="preserve"> InpC!MPA$20</f>
        <v>0</v>
      </c>
      <c r="MPB97" s="370">
        <f xml:space="preserve"> InpC!MPB$20</f>
        <v>0</v>
      </c>
      <c r="MPC97" s="370">
        <f xml:space="preserve"> InpC!MPC$20</f>
        <v>0</v>
      </c>
      <c r="MPD97" s="370">
        <f xml:space="preserve"> InpC!MPD$20</f>
        <v>0</v>
      </c>
      <c r="MPE97" s="370">
        <f xml:space="preserve"> InpC!MPE$20</f>
        <v>0</v>
      </c>
      <c r="MPF97" s="370">
        <f xml:space="preserve"> InpC!MPF$20</f>
        <v>0</v>
      </c>
      <c r="MPG97" s="370">
        <f xml:space="preserve"> InpC!MPG$20</f>
        <v>0</v>
      </c>
      <c r="MPH97" s="370">
        <f xml:space="preserve"> InpC!MPH$20</f>
        <v>0</v>
      </c>
      <c r="MPI97" s="370">
        <f xml:space="preserve"> InpC!MPI$20</f>
        <v>0</v>
      </c>
      <c r="MPJ97" s="370">
        <f xml:space="preserve"> InpC!MPJ$20</f>
        <v>0</v>
      </c>
      <c r="MPK97" s="370">
        <f xml:space="preserve"> InpC!MPK$20</f>
        <v>0</v>
      </c>
      <c r="MPL97" s="370">
        <f xml:space="preserve"> InpC!MPL$20</f>
        <v>0</v>
      </c>
      <c r="MPM97" s="370">
        <f xml:space="preserve"> InpC!MPM$20</f>
        <v>0</v>
      </c>
      <c r="MPN97" s="370">
        <f xml:space="preserve"> InpC!MPN$20</f>
        <v>0</v>
      </c>
      <c r="MPO97" s="370">
        <f xml:space="preserve"> InpC!MPO$20</f>
        <v>0</v>
      </c>
      <c r="MPP97" s="370">
        <f xml:space="preserve"> InpC!MPP$20</f>
        <v>0</v>
      </c>
      <c r="MPQ97" s="370">
        <f xml:space="preserve"> InpC!MPQ$20</f>
        <v>0</v>
      </c>
      <c r="MPR97" s="370">
        <f xml:space="preserve"> InpC!MPR$20</f>
        <v>0</v>
      </c>
      <c r="MPS97" s="370">
        <f xml:space="preserve"> InpC!MPS$20</f>
        <v>0</v>
      </c>
      <c r="MPT97" s="370">
        <f xml:space="preserve"> InpC!MPT$20</f>
        <v>0</v>
      </c>
      <c r="MPU97" s="370">
        <f xml:space="preserve"> InpC!MPU$20</f>
        <v>0</v>
      </c>
      <c r="MPV97" s="370">
        <f xml:space="preserve"> InpC!MPV$20</f>
        <v>0</v>
      </c>
      <c r="MPW97" s="370">
        <f xml:space="preserve"> InpC!MPW$20</f>
        <v>0</v>
      </c>
      <c r="MPX97" s="370">
        <f xml:space="preserve"> InpC!MPX$20</f>
        <v>0</v>
      </c>
      <c r="MPY97" s="370">
        <f xml:space="preserve"> InpC!MPY$20</f>
        <v>0</v>
      </c>
      <c r="MPZ97" s="370">
        <f xml:space="preserve"> InpC!MPZ$20</f>
        <v>0</v>
      </c>
      <c r="MQA97" s="370">
        <f xml:space="preserve"> InpC!MQA$20</f>
        <v>0</v>
      </c>
      <c r="MQB97" s="370">
        <f xml:space="preserve"> InpC!MQB$20</f>
        <v>0</v>
      </c>
      <c r="MQC97" s="370">
        <f xml:space="preserve"> InpC!MQC$20</f>
        <v>0</v>
      </c>
      <c r="MQD97" s="370">
        <f xml:space="preserve"> InpC!MQD$20</f>
        <v>0</v>
      </c>
      <c r="MQE97" s="370">
        <f xml:space="preserve"> InpC!MQE$20</f>
        <v>0</v>
      </c>
      <c r="MQF97" s="370">
        <f xml:space="preserve"> InpC!MQF$20</f>
        <v>0</v>
      </c>
      <c r="MQG97" s="370">
        <f xml:space="preserve"> InpC!MQG$20</f>
        <v>0</v>
      </c>
      <c r="MQH97" s="370">
        <f xml:space="preserve"> InpC!MQH$20</f>
        <v>0</v>
      </c>
      <c r="MQI97" s="370">
        <f xml:space="preserve"> InpC!MQI$20</f>
        <v>0</v>
      </c>
      <c r="MQJ97" s="370">
        <f xml:space="preserve"> InpC!MQJ$20</f>
        <v>0</v>
      </c>
      <c r="MQK97" s="370">
        <f xml:space="preserve"> InpC!MQK$20</f>
        <v>0</v>
      </c>
      <c r="MQL97" s="370">
        <f xml:space="preserve"> InpC!MQL$20</f>
        <v>0</v>
      </c>
      <c r="MQM97" s="370">
        <f xml:space="preserve"> InpC!MQM$20</f>
        <v>0</v>
      </c>
      <c r="MQN97" s="370">
        <f xml:space="preserve"> InpC!MQN$20</f>
        <v>0</v>
      </c>
      <c r="MQO97" s="370">
        <f xml:space="preserve"> InpC!MQO$20</f>
        <v>0</v>
      </c>
      <c r="MQP97" s="370">
        <f xml:space="preserve"> InpC!MQP$20</f>
        <v>0</v>
      </c>
      <c r="MQQ97" s="370">
        <f xml:space="preserve"> InpC!MQQ$20</f>
        <v>0</v>
      </c>
      <c r="MQR97" s="370">
        <f xml:space="preserve"> InpC!MQR$20</f>
        <v>0</v>
      </c>
      <c r="MQS97" s="370">
        <f xml:space="preserve"> InpC!MQS$20</f>
        <v>0</v>
      </c>
      <c r="MQT97" s="370">
        <f xml:space="preserve"> InpC!MQT$20</f>
        <v>0</v>
      </c>
      <c r="MQU97" s="370">
        <f xml:space="preserve"> InpC!MQU$20</f>
        <v>0</v>
      </c>
      <c r="MQV97" s="370">
        <f xml:space="preserve"> InpC!MQV$20</f>
        <v>0</v>
      </c>
      <c r="MQW97" s="370">
        <f xml:space="preserve"> InpC!MQW$20</f>
        <v>0</v>
      </c>
      <c r="MQX97" s="370">
        <f xml:space="preserve"> InpC!MQX$20</f>
        <v>0</v>
      </c>
      <c r="MQY97" s="370">
        <f xml:space="preserve"> InpC!MQY$20</f>
        <v>0</v>
      </c>
      <c r="MQZ97" s="370">
        <f xml:space="preserve"> InpC!MQZ$20</f>
        <v>0</v>
      </c>
      <c r="MRA97" s="370">
        <f xml:space="preserve"> InpC!MRA$20</f>
        <v>0</v>
      </c>
      <c r="MRB97" s="370">
        <f xml:space="preserve"> InpC!MRB$20</f>
        <v>0</v>
      </c>
      <c r="MRC97" s="370">
        <f xml:space="preserve"> InpC!MRC$20</f>
        <v>0</v>
      </c>
      <c r="MRD97" s="370">
        <f xml:space="preserve"> InpC!MRD$20</f>
        <v>0</v>
      </c>
      <c r="MRE97" s="370">
        <f xml:space="preserve"> InpC!MRE$20</f>
        <v>0</v>
      </c>
      <c r="MRF97" s="370">
        <f xml:space="preserve"> InpC!MRF$20</f>
        <v>0</v>
      </c>
      <c r="MRG97" s="370">
        <f xml:space="preserve"> InpC!MRG$20</f>
        <v>0</v>
      </c>
      <c r="MRH97" s="370">
        <f xml:space="preserve"> InpC!MRH$20</f>
        <v>0</v>
      </c>
      <c r="MRI97" s="370">
        <f xml:space="preserve"> InpC!MRI$20</f>
        <v>0</v>
      </c>
      <c r="MRJ97" s="370">
        <f xml:space="preserve"> InpC!MRJ$20</f>
        <v>0</v>
      </c>
      <c r="MRK97" s="370">
        <f xml:space="preserve"> InpC!MRK$20</f>
        <v>0</v>
      </c>
      <c r="MRL97" s="370">
        <f xml:space="preserve"> InpC!MRL$20</f>
        <v>0</v>
      </c>
      <c r="MRM97" s="370">
        <f xml:space="preserve"> InpC!MRM$20</f>
        <v>0</v>
      </c>
      <c r="MRN97" s="370">
        <f xml:space="preserve"> InpC!MRN$20</f>
        <v>0</v>
      </c>
      <c r="MRO97" s="370">
        <f xml:space="preserve"> InpC!MRO$20</f>
        <v>0</v>
      </c>
      <c r="MRP97" s="370">
        <f xml:space="preserve"> InpC!MRP$20</f>
        <v>0</v>
      </c>
      <c r="MRQ97" s="370">
        <f xml:space="preserve"> InpC!MRQ$20</f>
        <v>0</v>
      </c>
      <c r="MRR97" s="370">
        <f xml:space="preserve"> InpC!MRR$20</f>
        <v>0</v>
      </c>
      <c r="MRS97" s="370">
        <f xml:space="preserve"> InpC!MRS$20</f>
        <v>0</v>
      </c>
      <c r="MRT97" s="370">
        <f xml:space="preserve"> InpC!MRT$20</f>
        <v>0</v>
      </c>
      <c r="MRU97" s="370">
        <f xml:space="preserve"> InpC!MRU$20</f>
        <v>0</v>
      </c>
      <c r="MRV97" s="370">
        <f xml:space="preserve"> InpC!MRV$20</f>
        <v>0</v>
      </c>
      <c r="MRW97" s="370">
        <f xml:space="preserve"> InpC!MRW$20</f>
        <v>0</v>
      </c>
      <c r="MRX97" s="370">
        <f xml:space="preserve"> InpC!MRX$20</f>
        <v>0</v>
      </c>
      <c r="MRY97" s="370">
        <f xml:space="preserve"> InpC!MRY$20</f>
        <v>0</v>
      </c>
      <c r="MRZ97" s="370">
        <f xml:space="preserve"> InpC!MRZ$20</f>
        <v>0</v>
      </c>
      <c r="MSA97" s="370">
        <f xml:space="preserve"> InpC!MSA$20</f>
        <v>0</v>
      </c>
      <c r="MSB97" s="370">
        <f xml:space="preserve"> InpC!MSB$20</f>
        <v>0</v>
      </c>
      <c r="MSC97" s="370">
        <f xml:space="preserve"> InpC!MSC$20</f>
        <v>0</v>
      </c>
      <c r="MSD97" s="370">
        <f xml:space="preserve"> InpC!MSD$20</f>
        <v>0</v>
      </c>
      <c r="MSE97" s="370">
        <f xml:space="preserve"> InpC!MSE$20</f>
        <v>0</v>
      </c>
      <c r="MSF97" s="370">
        <f xml:space="preserve"> InpC!MSF$20</f>
        <v>0</v>
      </c>
      <c r="MSG97" s="370">
        <f xml:space="preserve"> InpC!MSG$20</f>
        <v>0</v>
      </c>
      <c r="MSH97" s="370">
        <f xml:space="preserve"> InpC!MSH$20</f>
        <v>0</v>
      </c>
      <c r="MSI97" s="370">
        <f xml:space="preserve"> InpC!MSI$20</f>
        <v>0</v>
      </c>
      <c r="MSJ97" s="370">
        <f xml:space="preserve"> InpC!MSJ$20</f>
        <v>0</v>
      </c>
      <c r="MSK97" s="370">
        <f xml:space="preserve"> InpC!MSK$20</f>
        <v>0</v>
      </c>
      <c r="MSL97" s="370">
        <f xml:space="preserve"> InpC!MSL$20</f>
        <v>0</v>
      </c>
      <c r="MSM97" s="370">
        <f xml:space="preserve"> InpC!MSM$20</f>
        <v>0</v>
      </c>
      <c r="MSN97" s="370">
        <f xml:space="preserve"> InpC!MSN$20</f>
        <v>0</v>
      </c>
      <c r="MSO97" s="370">
        <f xml:space="preserve"> InpC!MSO$20</f>
        <v>0</v>
      </c>
      <c r="MSP97" s="370">
        <f xml:space="preserve"> InpC!MSP$20</f>
        <v>0</v>
      </c>
      <c r="MSQ97" s="370">
        <f xml:space="preserve"> InpC!MSQ$20</f>
        <v>0</v>
      </c>
      <c r="MSR97" s="370">
        <f xml:space="preserve"> InpC!MSR$20</f>
        <v>0</v>
      </c>
      <c r="MSS97" s="370">
        <f xml:space="preserve"> InpC!MSS$20</f>
        <v>0</v>
      </c>
      <c r="MST97" s="370">
        <f xml:space="preserve"> InpC!MST$20</f>
        <v>0</v>
      </c>
      <c r="MSU97" s="370">
        <f xml:space="preserve"> InpC!MSU$20</f>
        <v>0</v>
      </c>
      <c r="MSV97" s="370">
        <f xml:space="preserve"> InpC!MSV$20</f>
        <v>0</v>
      </c>
      <c r="MSW97" s="370">
        <f xml:space="preserve"> InpC!MSW$20</f>
        <v>0</v>
      </c>
      <c r="MSX97" s="370">
        <f xml:space="preserve"> InpC!MSX$20</f>
        <v>0</v>
      </c>
      <c r="MSY97" s="370">
        <f xml:space="preserve"> InpC!MSY$20</f>
        <v>0</v>
      </c>
      <c r="MSZ97" s="370">
        <f xml:space="preserve"> InpC!MSZ$20</f>
        <v>0</v>
      </c>
      <c r="MTA97" s="370">
        <f xml:space="preserve"> InpC!MTA$20</f>
        <v>0</v>
      </c>
      <c r="MTB97" s="370">
        <f xml:space="preserve"> InpC!MTB$20</f>
        <v>0</v>
      </c>
      <c r="MTC97" s="370">
        <f xml:space="preserve"> InpC!MTC$20</f>
        <v>0</v>
      </c>
      <c r="MTD97" s="370">
        <f xml:space="preserve"> InpC!MTD$20</f>
        <v>0</v>
      </c>
      <c r="MTE97" s="370">
        <f xml:space="preserve"> InpC!MTE$20</f>
        <v>0</v>
      </c>
      <c r="MTF97" s="370">
        <f xml:space="preserve"> InpC!MTF$20</f>
        <v>0</v>
      </c>
      <c r="MTG97" s="370">
        <f xml:space="preserve"> InpC!MTG$20</f>
        <v>0</v>
      </c>
      <c r="MTH97" s="370">
        <f xml:space="preserve"> InpC!MTH$20</f>
        <v>0</v>
      </c>
      <c r="MTI97" s="370">
        <f xml:space="preserve"> InpC!MTI$20</f>
        <v>0</v>
      </c>
      <c r="MTJ97" s="370">
        <f xml:space="preserve"> InpC!MTJ$20</f>
        <v>0</v>
      </c>
      <c r="MTK97" s="370">
        <f xml:space="preserve"> InpC!MTK$20</f>
        <v>0</v>
      </c>
      <c r="MTL97" s="370">
        <f xml:space="preserve"> InpC!MTL$20</f>
        <v>0</v>
      </c>
      <c r="MTM97" s="370">
        <f xml:space="preserve"> InpC!MTM$20</f>
        <v>0</v>
      </c>
      <c r="MTN97" s="370">
        <f xml:space="preserve"> InpC!MTN$20</f>
        <v>0</v>
      </c>
      <c r="MTO97" s="370">
        <f xml:space="preserve"> InpC!MTO$20</f>
        <v>0</v>
      </c>
      <c r="MTP97" s="370">
        <f xml:space="preserve"> InpC!MTP$20</f>
        <v>0</v>
      </c>
      <c r="MTQ97" s="370">
        <f xml:space="preserve"> InpC!MTQ$20</f>
        <v>0</v>
      </c>
      <c r="MTR97" s="370">
        <f xml:space="preserve"> InpC!MTR$20</f>
        <v>0</v>
      </c>
      <c r="MTS97" s="370">
        <f xml:space="preserve"> InpC!MTS$20</f>
        <v>0</v>
      </c>
      <c r="MTT97" s="370">
        <f xml:space="preserve"> InpC!MTT$20</f>
        <v>0</v>
      </c>
      <c r="MTU97" s="370">
        <f xml:space="preserve"> InpC!MTU$20</f>
        <v>0</v>
      </c>
      <c r="MTV97" s="370">
        <f xml:space="preserve"> InpC!MTV$20</f>
        <v>0</v>
      </c>
      <c r="MTW97" s="370">
        <f xml:space="preserve"> InpC!MTW$20</f>
        <v>0</v>
      </c>
      <c r="MTX97" s="370">
        <f xml:space="preserve"> InpC!MTX$20</f>
        <v>0</v>
      </c>
      <c r="MTY97" s="370">
        <f xml:space="preserve"> InpC!MTY$20</f>
        <v>0</v>
      </c>
      <c r="MTZ97" s="370">
        <f xml:space="preserve"> InpC!MTZ$20</f>
        <v>0</v>
      </c>
      <c r="MUA97" s="370">
        <f xml:space="preserve"> InpC!MUA$20</f>
        <v>0</v>
      </c>
      <c r="MUB97" s="370">
        <f xml:space="preserve"> InpC!MUB$20</f>
        <v>0</v>
      </c>
      <c r="MUC97" s="370">
        <f xml:space="preserve"> InpC!MUC$20</f>
        <v>0</v>
      </c>
      <c r="MUD97" s="370">
        <f xml:space="preserve"> InpC!MUD$20</f>
        <v>0</v>
      </c>
      <c r="MUE97" s="370">
        <f xml:space="preserve"> InpC!MUE$20</f>
        <v>0</v>
      </c>
      <c r="MUF97" s="370">
        <f xml:space="preserve"> InpC!MUF$20</f>
        <v>0</v>
      </c>
      <c r="MUG97" s="370">
        <f xml:space="preserve"> InpC!MUG$20</f>
        <v>0</v>
      </c>
      <c r="MUH97" s="370">
        <f xml:space="preserve"> InpC!MUH$20</f>
        <v>0</v>
      </c>
      <c r="MUI97" s="370">
        <f xml:space="preserve"> InpC!MUI$20</f>
        <v>0</v>
      </c>
      <c r="MUJ97" s="370">
        <f xml:space="preserve"> InpC!MUJ$20</f>
        <v>0</v>
      </c>
      <c r="MUK97" s="370">
        <f xml:space="preserve"> InpC!MUK$20</f>
        <v>0</v>
      </c>
      <c r="MUL97" s="370">
        <f xml:space="preserve"> InpC!MUL$20</f>
        <v>0</v>
      </c>
      <c r="MUM97" s="370">
        <f xml:space="preserve"> InpC!MUM$20</f>
        <v>0</v>
      </c>
      <c r="MUN97" s="370">
        <f xml:space="preserve"> InpC!MUN$20</f>
        <v>0</v>
      </c>
      <c r="MUO97" s="370">
        <f xml:space="preserve"> InpC!MUO$20</f>
        <v>0</v>
      </c>
      <c r="MUP97" s="370">
        <f xml:space="preserve"> InpC!MUP$20</f>
        <v>0</v>
      </c>
      <c r="MUQ97" s="370">
        <f xml:space="preserve"> InpC!MUQ$20</f>
        <v>0</v>
      </c>
      <c r="MUR97" s="370">
        <f xml:space="preserve"> InpC!MUR$20</f>
        <v>0</v>
      </c>
      <c r="MUS97" s="370">
        <f xml:space="preserve"> InpC!MUS$20</f>
        <v>0</v>
      </c>
      <c r="MUT97" s="370">
        <f xml:space="preserve"> InpC!MUT$20</f>
        <v>0</v>
      </c>
      <c r="MUU97" s="370">
        <f xml:space="preserve"> InpC!MUU$20</f>
        <v>0</v>
      </c>
      <c r="MUV97" s="370">
        <f xml:space="preserve"> InpC!MUV$20</f>
        <v>0</v>
      </c>
      <c r="MUW97" s="370">
        <f xml:space="preserve"> InpC!MUW$20</f>
        <v>0</v>
      </c>
      <c r="MUX97" s="370">
        <f xml:space="preserve"> InpC!MUX$20</f>
        <v>0</v>
      </c>
      <c r="MUY97" s="370">
        <f xml:space="preserve"> InpC!MUY$20</f>
        <v>0</v>
      </c>
      <c r="MUZ97" s="370">
        <f xml:space="preserve"> InpC!MUZ$20</f>
        <v>0</v>
      </c>
      <c r="MVA97" s="370">
        <f xml:space="preserve"> InpC!MVA$20</f>
        <v>0</v>
      </c>
      <c r="MVB97" s="370">
        <f xml:space="preserve"> InpC!MVB$20</f>
        <v>0</v>
      </c>
      <c r="MVC97" s="370">
        <f xml:space="preserve"> InpC!MVC$20</f>
        <v>0</v>
      </c>
      <c r="MVD97" s="370">
        <f xml:space="preserve"> InpC!MVD$20</f>
        <v>0</v>
      </c>
      <c r="MVE97" s="370">
        <f xml:space="preserve"> InpC!MVE$20</f>
        <v>0</v>
      </c>
      <c r="MVF97" s="370">
        <f xml:space="preserve"> InpC!MVF$20</f>
        <v>0</v>
      </c>
      <c r="MVG97" s="370">
        <f xml:space="preserve"> InpC!MVG$20</f>
        <v>0</v>
      </c>
      <c r="MVH97" s="370">
        <f xml:space="preserve"> InpC!MVH$20</f>
        <v>0</v>
      </c>
      <c r="MVI97" s="370">
        <f xml:space="preserve"> InpC!MVI$20</f>
        <v>0</v>
      </c>
      <c r="MVJ97" s="370">
        <f xml:space="preserve"> InpC!MVJ$20</f>
        <v>0</v>
      </c>
      <c r="MVK97" s="370">
        <f xml:space="preserve"> InpC!MVK$20</f>
        <v>0</v>
      </c>
      <c r="MVL97" s="370">
        <f xml:space="preserve"> InpC!MVL$20</f>
        <v>0</v>
      </c>
      <c r="MVM97" s="370">
        <f xml:space="preserve"> InpC!MVM$20</f>
        <v>0</v>
      </c>
      <c r="MVN97" s="370">
        <f xml:space="preserve"> InpC!MVN$20</f>
        <v>0</v>
      </c>
      <c r="MVO97" s="370">
        <f xml:space="preserve"> InpC!MVO$20</f>
        <v>0</v>
      </c>
      <c r="MVP97" s="370">
        <f xml:space="preserve"> InpC!MVP$20</f>
        <v>0</v>
      </c>
      <c r="MVQ97" s="370">
        <f xml:space="preserve"> InpC!MVQ$20</f>
        <v>0</v>
      </c>
      <c r="MVR97" s="370">
        <f xml:space="preserve"> InpC!MVR$20</f>
        <v>0</v>
      </c>
      <c r="MVS97" s="370">
        <f xml:space="preserve"> InpC!MVS$20</f>
        <v>0</v>
      </c>
      <c r="MVT97" s="370">
        <f xml:space="preserve"> InpC!MVT$20</f>
        <v>0</v>
      </c>
      <c r="MVU97" s="370">
        <f xml:space="preserve"> InpC!MVU$20</f>
        <v>0</v>
      </c>
      <c r="MVV97" s="370">
        <f xml:space="preserve"> InpC!MVV$20</f>
        <v>0</v>
      </c>
      <c r="MVW97" s="370">
        <f xml:space="preserve"> InpC!MVW$20</f>
        <v>0</v>
      </c>
      <c r="MVX97" s="370">
        <f xml:space="preserve"> InpC!MVX$20</f>
        <v>0</v>
      </c>
      <c r="MVY97" s="370">
        <f xml:space="preserve"> InpC!MVY$20</f>
        <v>0</v>
      </c>
      <c r="MVZ97" s="370">
        <f xml:space="preserve"> InpC!MVZ$20</f>
        <v>0</v>
      </c>
      <c r="MWA97" s="370">
        <f xml:space="preserve"> InpC!MWA$20</f>
        <v>0</v>
      </c>
      <c r="MWB97" s="370">
        <f xml:space="preserve"> InpC!MWB$20</f>
        <v>0</v>
      </c>
      <c r="MWC97" s="370">
        <f xml:space="preserve"> InpC!MWC$20</f>
        <v>0</v>
      </c>
      <c r="MWD97" s="370">
        <f xml:space="preserve"> InpC!MWD$20</f>
        <v>0</v>
      </c>
      <c r="MWE97" s="370">
        <f xml:space="preserve"> InpC!MWE$20</f>
        <v>0</v>
      </c>
      <c r="MWF97" s="370">
        <f xml:space="preserve"> InpC!MWF$20</f>
        <v>0</v>
      </c>
      <c r="MWG97" s="370">
        <f xml:space="preserve"> InpC!MWG$20</f>
        <v>0</v>
      </c>
      <c r="MWH97" s="370">
        <f xml:space="preserve"> InpC!MWH$20</f>
        <v>0</v>
      </c>
      <c r="MWI97" s="370">
        <f xml:space="preserve"> InpC!MWI$20</f>
        <v>0</v>
      </c>
      <c r="MWJ97" s="370">
        <f xml:space="preserve"> InpC!MWJ$20</f>
        <v>0</v>
      </c>
      <c r="MWK97" s="370">
        <f xml:space="preserve"> InpC!MWK$20</f>
        <v>0</v>
      </c>
      <c r="MWL97" s="370">
        <f xml:space="preserve"> InpC!MWL$20</f>
        <v>0</v>
      </c>
      <c r="MWM97" s="370">
        <f xml:space="preserve"> InpC!MWM$20</f>
        <v>0</v>
      </c>
      <c r="MWN97" s="370">
        <f xml:space="preserve"> InpC!MWN$20</f>
        <v>0</v>
      </c>
      <c r="MWO97" s="370">
        <f xml:space="preserve"> InpC!MWO$20</f>
        <v>0</v>
      </c>
      <c r="MWP97" s="370">
        <f xml:space="preserve"> InpC!MWP$20</f>
        <v>0</v>
      </c>
      <c r="MWQ97" s="370">
        <f xml:space="preserve"> InpC!MWQ$20</f>
        <v>0</v>
      </c>
      <c r="MWR97" s="370">
        <f xml:space="preserve"> InpC!MWR$20</f>
        <v>0</v>
      </c>
      <c r="MWS97" s="370">
        <f xml:space="preserve"> InpC!MWS$20</f>
        <v>0</v>
      </c>
      <c r="MWT97" s="370">
        <f xml:space="preserve"> InpC!MWT$20</f>
        <v>0</v>
      </c>
      <c r="MWU97" s="370">
        <f xml:space="preserve"> InpC!MWU$20</f>
        <v>0</v>
      </c>
      <c r="MWV97" s="370">
        <f xml:space="preserve"> InpC!MWV$20</f>
        <v>0</v>
      </c>
      <c r="MWW97" s="370">
        <f xml:space="preserve"> InpC!MWW$20</f>
        <v>0</v>
      </c>
      <c r="MWX97" s="370">
        <f xml:space="preserve"> InpC!MWX$20</f>
        <v>0</v>
      </c>
      <c r="MWY97" s="370">
        <f xml:space="preserve"> InpC!MWY$20</f>
        <v>0</v>
      </c>
      <c r="MWZ97" s="370">
        <f xml:space="preserve"> InpC!MWZ$20</f>
        <v>0</v>
      </c>
      <c r="MXA97" s="370">
        <f xml:space="preserve"> InpC!MXA$20</f>
        <v>0</v>
      </c>
      <c r="MXB97" s="370">
        <f xml:space="preserve"> InpC!MXB$20</f>
        <v>0</v>
      </c>
      <c r="MXC97" s="370">
        <f xml:space="preserve"> InpC!MXC$20</f>
        <v>0</v>
      </c>
      <c r="MXD97" s="370">
        <f xml:space="preserve"> InpC!MXD$20</f>
        <v>0</v>
      </c>
      <c r="MXE97" s="370">
        <f xml:space="preserve"> InpC!MXE$20</f>
        <v>0</v>
      </c>
      <c r="MXF97" s="370">
        <f xml:space="preserve"> InpC!MXF$20</f>
        <v>0</v>
      </c>
      <c r="MXG97" s="370">
        <f xml:space="preserve"> InpC!MXG$20</f>
        <v>0</v>
      </c>
      <c r="MXH97" s="370">
        <f xml:space="preserve"> InpC!MXH$20</f>
        <v>0</v>
      </c>
      <c r="MXI97" s="370">
        <f xml:space="preserve"> InpC!MXI$20</f>
        <v>0</v>
      </c>
      <c r="MXJ97" s="370">
        <f xml:space="preserve"> InpC!MXJ$20</f>
        <v>0</v>
      </c>
      <c r="MXK97" s="370">
        <f xml:space="preserve"> InpC!MXK$20</f>
        <v>0</v>
      </c>
      <c r="MXL97" s="370">
        <f xml:space="preserve"> InpC!MXL$20</f>
        <v>0</v>
      </c>
      <c r="MXM97" s="370">
        <f xml:space="preserve"> InpC!MXM$20</f>
        <v>0</v>
      </c>
      <c r="MXN97" s="370">
        <f xml:space="preserve"> InpC!MXN$20</f>
        <v>0</v>
      </c>
      <c r="MXO97" s="370">
        <f xml:space="preserve"> InpC!MXO$20</f>
        <v>0</v>
      </c>
      <c r="MXP97" s="370">
        <f xml:space="preserve"> InpC!MXP$20</f>
        <v>0</v>
      </c>
      <c r="MXQ97" s="370">
        <f xml:space="preserve"> InpC!MXQ$20</f>
        <v>0</v>
      </c>
      <c r="MXR97" s="370">
        <f xml:space="preserve"> InpC!MXR$20</f>
        <v>0</v>
      </c>
      <c r="MXS97" s="370">
        <f xml:space="preserve"> InpC!MXS$20</f>
        <v>0</v>
      </c>
      <c r="MXT97" s="370">
        <f xml:space="preserve"> InpC!MXT$20</f>
        <v>0</v>
      </c>
      <c r="MXU97" s="370">
        <f xml:space="preserve"> InpC!MXU$20</f>
        <v>0</v>
      </c>
      <c r="MXV97" s="370">
        <f xml:space="preserve"> InpC!MXV$20</f>
        <v>0</v>
      </c>
      <c r="MXW97" s="370">
        <f xml:space="preserve"> InpC!MXW$20</f>
        <v>0</v>
      </c>
      <c r="MXX97" s="370">
        <f xml:space="preserve"> InpC!MXX$20</f>
        <v>0</v>
      </c>
      <c r="MXY97" s="370">
        <f xml:space="preserve"> InpC!MXY$20</f>
        <v>0</v>
      </c>
      <c r="MXZ97" s="370">
        <f xml:space="preserve"> InpC!MXZ$20</f>
        <v>0</v>
      </c>
      <c r="MYA97" s="370">
        <f xml:space="preserve"> InpC!MYA$20</f>
        <v>0</v>
      </c>
      <c r="MYB97" s="370">
        <f xml:space="preserve"> InpC!MYB$20</f>
        <v>0</v>
      </c>
      <c r="MYC97" s="370">
        <f xml:space="preserve"> InpC!MYC$20</f>
        <v>0</v>
      </c>
      <c r="MYD97" s="370">
        <f xml:space="preserve"> InpC!MYD$20</f>
        <v>0</v>
      </c>
      <c r="MYE97" s="370">
        <f xml:space="preserve"> InpC!MYE$20</f>
        <v>0</v>
      </c>
      <c r="MYF97" s="370">
        <f xml:space="preserve"> InpC!MYF$20</f>
        <v>0</v>
      </c>
      <c r="MYG97" s="370">
        <f xml:space="preserve"> InpC!MYG$20</f>
        <v>0</v>
      </c>
      <c r="MYH97" s="370">
        <f xml:space="preserve"> InpC!MYH$20</f>
        <v>0</v>
      </c>
      <c r="MYI97" s="370">
        <f xml:space="preserve"> InpC!MYI$20</f>
        <v>0</v>
      </c>
      <c r="MYJ97" s="370">
        <f xml:space="preserve"> InpC!MYJ$20</f>
        <v>0</v>
      </c>
      <c r="MYK97" s="370">
        <f xml:space="preserve"> InpC!MYK$20</f>
        <v>0</v>
      </c>
      <c r="MYL97" s="370">
        <f xml:space="preserve"> InpC!MYL$20</f>
        <v>0</v>
      </c>
      <c r="MYM97" s="370">
        <f xml:space="preserve"> InpC!MYM$20</f>
        <v>0</v>
      </c>
      <c r="MYN97" s="370">
        <f xml:space="preserve"> InpC!MYN$20</f>
        <v>0</v>
      </c>
      <c r="MYO97" s="370">
        <f xml:space="preserve"> InpC!MYO$20</f>
        <v>0</v>
      </c>
      <c r="MYP97" s="370">
        <f xml:space="preserve"> InpC!MYP$20</f>
        <v>0</v>
      </c>
      <c r="MYQ97" s="370">
        <f xml:space="preserve"> InpC!MYQ$20</f>
        <v>0</v>
      </c>
      <c r="MYR97" s="370">
        <f xml:space="preserve"> InpC!MYR$20</f>
        <v>0</v>
      </c>
      <c r="MYS97" s="370">
        <f xml:space="preserve"> InpC!MYS$20</f>
        <v>0</v>
      </c>
      <c r="MYT97" s="370">
        <f xml:space="preserve"> InpC!MYT$20</f>
        <v>0</v>
      </c>
      <c r="MYU97" s="370">
        <f xml:space="preserve"> InpC!MYU$20</f>
        <v>0</v>
      </c>
      <c r="MYV97" s="370">
        <f xml:space="preserve"> InpC!MYV$20</f>
        <v>0</v>
      </c>
      <c r="MYW97" s="370">
        <f xml:space="preserve"> InpC!MYW$20</f>
        <v>0</v>
      </c>
      <c r="MYX97" s="370">
        <f xml:space="preserve"> InpC!MYX$20</f>
        <v>0</v>
      </c>
      <c r="MYY97" s="370">
        <f xml:space="preserve"> InpC!MYY$20</f>
        <v>0</v>
      </c>
      <c r="MYZ97" s="370">
        <f xml:space="preserve"> InpC!MYZ$20</f>
        <v>0</v>
      </c>
      <c r="MZA97" s="370">
        <f xml:space="preserve"> InpC!MZA$20</f>
        <v>0</v>
      </c>
      <c r="MZB97" s="370">
        <f xml:space="preserve"> InpC!MZB$20</f>
        <v>0</v>
      </c>
      <c r="MZC97" s="370">
        <f xml:space="preserve"> InpC!MZC$20</f>
        <v>0</v>
      </c>
      <c r="MZD97" s="370">
        <f xml:space="preserve"> InpC!MZD$20</f>
        <v>0</v>
      </c>
      <c r="MZE97" s="370">
        <f xml:space="preserve"> InpC!MZE$20</f>
        <v>0</v>
      </c>
      <c r="MZF97" s="370">
        <f xml:space="preserve"> InpC!MZF$20</f>
        <v>0</v>
      </c>
      <c r="MZG97" s="370">
        <f xml:space="preserve"> InpC!MZG$20</f>
        <v>0</v>
      </c>
      <c r="MZH97" s="370">
        <f xml:space="preserve"> InpC!MZH$20</f>
        <v>0</v>
      </c>
      <c r="MZI97" s="370">
        <f xml:space="preserve"> InpC!MZI$20</f>
        <v>0</v>
      </c>
      <c r="MZJ97" s="370">
        <f xml:space="preserve"> InpC!MZJ$20</f>
        <v>0</v>
      </c>
      <c r="MZK97" s="370">
        <f xml:space="preserve"> InpC!MZK$20</f>
        <v>0</v>
      </c>
      <c r="MZL97" s="370">
        <f xml:space="preserve"> InpC!MZL$20</f>
        <v>0</v>
      </c>
      <c r="MZM97" s="370">
        <f xml:space="preserve"> InpC!MZM$20</f>
        <v>0</v>
      </c>
      <c r="MZN97" s="370">
        <f xml:space="preserve"> InpC!MZN$20</f>
        <v>0</v>
      </c>
      <c r="MZO97" s="370">
        <f xml:space="preserve"> InpC!MZO$20</f>
        <v>0</v>
      </c>
      <c r="MZP97" s="370">
        <f xml:space="preserve"> InpC!MZP$20</f>
        <v>0</v>
      </c>
      <c r="MZQ97" s="370">
        <f xml:space="preserve"> InpC!MZQ$20</f>
        <v>0</v>
      </c>
      <c r="MZR97" s="370">
        <f xml:space="preserve"> InpC!MZR$20</f>
        <v>0</v>
      </c>
      <c r="MZS97" s="370">
        <f xml:space="preserve"> InpC!MZS$20</f>
        <v>0</v>
      </c>
      <c r="MZT97" s="370">
        <f xml:space="preserve"> InpC!MZT$20</f>
        <v>0</v>
      </c>
      <c r="MZU97" s="370">
        <f xml:space="preserve"> InpC!MZU$20</f>
        <v>0</v>
      </c>
      <c r="MZV97" s="370">
        <f xml:space="preserve"> InpC!MZV$20</f>
        <v>0</v>
      </c>
      <c r="MZW97" s="370">
        <f xml:space="preserve"> InpC!MZW$20</f>
        <v>0</v>
      </c>
      <c r="MZX97" s="370">
        <f xml:space="preserve"> InpC!MZX$20</f>
        <v>0</v>
      </c>
      <c r="MZY97" s="370">
        <f xml:space="preserve"> InpC!MZY$20</f>
        <v>0</v>
      </c>
      <c r="MZZ97" s="370">
        <f xml:space="preserve"> InpC!MZZ$20</f>
        <v>0</v>
      </c>
      <c r="NAA97" s="370">
        <f xml:space="preserve"> InpC!NAA$20</f>
        <v>0</v>
      </c>
      <c r="NAB97" s="370">
        <f xml:space="preserve"> InpC!NAB$20</f>
        <v>0</v>
      </c>
      <c r="NAC97" s="370">
        <f xml:space="preserve"> InpC!NAC$20</f>
        <v>0</v>
      </c>
      <c r="NAD97" s="370">
        <f xml:space="preserve"> InpC!NAD$20</f>
        <v>0</v>
      </c>
      <c r="NAE97" s="370">
        <f xml:space="preserve"> InpC!NAE$20</f>
        <v>0</v>
      </c>
      <c r="NAF97" s="370">
        <f xml:space="preserve"> InpC!NAF$20</f>
        <v>0</v>
      </c>
      <c r="NAG97" s="370">
        <f xml:space="preserve"> InpC!NAG$20</f>
        <v>0</v>
      </c>
      <c r="NAH97" s="370">
        <f xml:space="preserve"> InpC!NAH$20</f>
        <v>0</v>
      </c>
      <c r="NAI97" s="370">
        <f xml:space="preserve"> InpC!NAI$20</f>
        <v>0</v>
      </c>
      <c r="NAJ97" s="370">
        <f xml:space="preserve"> InpC!NAJ$20</f>
        <v>0</v>
      </c>
      <c r="NAK97" s="370">
        <f xml:space="preserve"> InpC!NAK$20</f>
        <v>0</v>
      </c>
      <c r="NAL97" s="370">
        <f xml:space="preserve"> InpC!NAL$20</f>
        <v>0</v>
      </c>
      <c r="NAM97" s="370">
        <f xml:space="preserve"> InpC!NAM$20</f>
        <v>0</v>
      </c>
      <c r="NAN97" s="370">
        <f xml:space="preserve"> InpC!NAN$20</f>
        <v>0</v>
      </c>
      <c r="NAO97" s="370">
        <f xml:space="preserve"> InpC!NAO$20</f>
        <v>0</v>
      </c>
      <c r="NAP97" s="370">
        <f xml:space="preserve"> InpC!NAP$20</f>
        <v>0</v>
      </c>
      <c r="NAQ97" s="370">
        <f xml:space="preserve"> InpC!NAQ$20</f>
        <v>0</v>
      </c>
      <c r="NAR97" s="370">
        <f xml:space="preserve"> InpC!NAR$20</f>
        <v>0</v>
      </c>
      <c r="NAS97" s="370">
        <f xml:space="preserve"> InpC!NAS$20</f>
        <v>0</v>
      </c>
      <c r="NAT97" s="370">
        <f xml:space="preserve"> InpC!NAT$20</f>
        <v>0</v>
      </c>
      <c r="NAU97" s="370">
        <f xml:space="preserve"> InpC!NAU$20</f>
        <v>0</v>
      </c>
      <c r="NAV97" s="370">
        <f xml:space="preserve"> InpC!NAV$20</f>
        <v>0</v>
      </c>
      <c r="NAW97" s="370">
        <f xml:space="preserve"> InpC!NAW$20</f>
        <v>0</v>
      </c>
      <c r="NAX97" s="370">
        <f xml:space="preserve"> InpC!NAX$20</f>
        <v>0</v>
      </c>
      <c r="NAY97" s="370">
        <f xml:space="preserve"> InpC!NAY$20</f>
        <v>0</v>
      </c>
      <c r="NAZ97" s="370">
        <f xml:space="preserve"> InpC!NAZ$20</f>
        <v>0</v>
      </c>
      <c r="NBA97" s="370">
        <f xml:space="preserve"> InpC!NBA$20</f>
        <v>0</v>
      </c>
      <c r="NBB97" s="370">
        <f xml:space="preserve"> InpC!NBB$20</f>
        <v>0</v>
      </c>
      <c r="NBC97" s="370">
        <f xml:space="preserve"> InpC!NBC$20</f>
        <v>0</v>
      </c>
      <c r="NBD97" s="370">
        <f xml:space="preserve"> InpC!NBD$20</f>
        <v>0</v>
      </c>
      <c r="NBE97" s="370">
        <f xml:space="preserve"> InpC!NBE$20</f>
        <v>0</v>
      </c>
      <c r="NBF97" s="370">
        <f xml:space="preserve"> InpC!NBF$20</f>
        <v>0</v>
      </c>
      <c r="NBG97" s="370">
        <f xml:space="preserve"> InpC!NBG$20</f>
        <v>0</v>
      </c>
      <c r="NBH97" s="370">
        <f xml:space="preserve"> InpC!NBH$20</f>
        <v>0</v>
      </c>
      <c r="NBI97" s="370">
        <f xml:space="preserve"> InpC!NBI$20</f>
        <v>0</v>
      </c>
      <c r="NBJ97" s="370">
        <f xml:space="preserve"> InpC!NBJ$20</f>
        <v>0</v>
      </c>
      <c r="NBK97" s="370">
        <f xml:space="preserve"> InpC!NBK$20</f>
        <v>0</v>
      </c>
      <c r="NBL97" s="370">
        <f xml:space="preserve"> InpC!NBL$20</f>
        <v>0</v>
      </c>
      <c r="NBM97" s="370">
        <f xml:space="preserve"> InpC!NBM$20</f>
        <v>0</v>
      </c>
      <c r="NBN97" s="370">
        <f xml:space="preserve"> InpC!NBN$20</f>
        <v>0</v>
      </c>
      <c r="NBO97" s="370">
        <f xml:space="preserve"> InpC!NBO$20</f>
        <v>0</v>
      </c>
      <c r="NBP97" s="370">
        <f xml:space="preserve"> InpC!NBP$20</f>
        <v>0</v>
      </c>
      <c r="NBQ97" s="370">
        <f xml:space="preserve"> InpC!NBQ$20</f>
        <v>0</v>
      </c>
      <c r="NBR97" s="370">
        <f xml:space="preserve"> InpC!NBR$20</f>
        <v>0</v>
      </c>
      <c r="NBS97" s="370">
        <f xml:space="preserve"> InpC!NBS$20</f>
        <v>0</v>
      </c>
      <c r="NBT97" s="370">
        <f xml:space="preserve"> InpC!NBT$20</f>
        <v>0</v>
      </c>
      <c r="NBU97" s="370">
        <f xml:space="preserve"> InpC!NBU$20</f>
        <v>0</v>
      </c>
      <c r="NBV97" s="370">
        <f xml:space="preserve"> InpC!NBV$20</f>
        <v>0</v>
      </c>
      <c r="NBW97" s="370">
        <f xml:space="preserve"> InpC!NBW$20</f>
        <v>0</v>
      </c>
      <c r="NBX97" s="370">
        <f xml:space="preserve"> InpC!NBX$20</f>
        <v>0</v>
      </c>
      <c r="NBY97" s="370">
        <f xml:space="preserve"> InpC!NBY$20</f>
        <v>0</v>
      </c>
      <c r="NBZ97" s="370">
        <f xml:space="preserve"> InpC!NBZ$20</f>
        <v>0</v>
      </c>
      <c r="NCA97" s="370">
        <f xml:space="preserve"> InpC!NCA$20</f>
        <v>0</v>
      </c>
      <c r="NCB97" s="370">
        <f xml:space="preserve"> InpC!NCB$20</f>
        <v>0</v>
      </c>
      <c r="NCC97" s="370">
        <f xml:space="preserve"> InpC!NCC$20</f>
        <v>0</v>
      </c>
      <c r="NCD97" s="370">
        <f xml:space="preserve"> InpC!NCD$20</f>
        <v>0</v>
      </c>
      <c r="NCE97" s="370">
        <f xml:space="preserve"> InpC!NCE$20</f>
        <v>0</v>
      </c>
      <c r="NCF97" s="370">
        <f xml:space="preserve"> InpC!NCF$20</f>
        <v>0</v>
      </c>
      <c r="NCG97" s="370">
        <f xml:space="preserve"> InpC!NCG$20</f>
        <v>0</v>
      </c>
      <c r="NCH97" s="370">
        <f xml:space="preserve"> InpC!NCH$20</f>
        <v>0</v>
      </c>
      <c r="NCI97" s="370">
        <f xml:space="preserve"> InpC!NCI$20</f>
        <v>0</v>
      </c>
      <c r="NCJ97" s="370">
        <f xml:space="preserve"> InpC!NCJ$20</f>
        <v>0</v>
      </c>
      <c r="NCK97" s="370">
        <f xml:space="preserve"> InpC!NCK$20</f>
        <v>0</v>
      </c>
      <c r="NCL97" s="370">
        <f xml:space="preserve"> InpC!NCL$20</f>
        <v>0</v>
      </c>
      <c r="NCM97" s="370">
        <f xml:space="preserve"> InpC!NCM$20</f>
        <v>0</v>
      </c>
      <c r="NCN97" s="370">
        <f xml:space="preserve"> InpC!NCN$20</f>
        <v>0</v>
      </c>
      <c r="NCO97" s="370">
        <f xml:space="preserve"> InpC!NCO$20</f>
        <v>0</v>
      </c>
      <c r="NCP97" s="370">
        <f xml:space="preserve"> InpC!NCP$20</f>
        <v>0</v>
      </c>
      <c r="NCQ97" s="370">
        <f xml:space="preserve"> InpC!NCQ$20</f>
        <v>0</v>
      </c>
      <c r="NCR97" s="370">
        <f xml:space="preserve"> InpC!NCR$20</f>
        <v>0</v>
      </c>
      <c r="NCS97" s="370">
        <f xml:space="preserve"> InpC!NCS$20</f>
        <v>0</v>
      </c>
      <c r="NCT97" s="370">
        <f xml:space="preserve"> InpC!NCT$20</f>
        <v>0</v>
      </c>
      <c r="NCU97" s="370">
        <f xml:space="preserve"> InpC!NCU$20</f>
        <v>0</v>
      </c>
      <c r="NCV97" s="370">
        <f xml:space="preserve"> InpC!NCV$20</f>
        <v>0</v>
      </c>
      <c r="NCW97" s="370">
        <f xml:space="preserve"> InpC!NCW$20</f>
        <v>0</v>
      </c>
      <c r="NCX97" s="370">
        <f xml:space="preserve"> InpC!NCX$20</f>
        <v>0</v>
      </c>
      <c r="NCY97" s="370">
        <f xml:space="preserve"> InpC!NCY$20</f>
        <v>0</v>
      </c>
      <c r="NCZ97" s="370">
        <f xml:space="preserve"> InpC!NCZ$20</f>
        <v>0</v>
      </c>
      <c r="NDA97" s="370">
        <f xml:space="preserve"> InpC!NDA$20</f>
        <v>0</v>
      </c>
      <c r="NDB97" s="370">
        <f xml:space="preserve"> InpC!NDB$20</f>
        <v>0</v>
      </c>
      <c r="NDC97" s="370">
        <f xml:space="preserve"> InpC!NDC$20</f>
        <v>0</v>
      </c>
      <c r="NDD97" s="370">
        <f xml:space="preserve"> InpC!NDD$20</f>
        <v>0</v>
      </c>
      <c r="NDE97" s="370">
        <f xml:space="preserve"> InpC!NDE$20</f>
        <v>0</v>
      </c>
      <c r="NDF97" s="370">
        <f xml:space="preserve"> InpC!NDF$20</f>
        <v>0</v>
      </c>
      <c r="NDG97" s="370">
        <f xml:space="preserve"> InpC!NDG$20</f>
        <v>0</v>
      </c>
      <c r="NDH97" s="370">
        <f xml:space="preserve"> InpC!NDH$20</f>
        <v>0</v>
      </c>
      <c r="NDI97" s="370">
        <f xml:space="preserve"> InpC!NDI$20</f>
        <v>0</v>
      </c>
      <c r="NDJ97" s="370">
        <f xml:space="preserve"> InpC!NDJ$20</f>
        <v>0</v>
      </c>
      <c r="NDK97" s="370">
        <f xml:space="preserve"> InpC!NDK$20</f>
        <v>0</v>
      </c>
      <c r="NDL97" s="370">
        <f xml:space="preserve"> InpC!NDL$20</f>
        <v>0</v>
      </c>
      <c r="NDM97" s="370">
        <f xml:space="preserve"> InpC!NDM$20</f>
        <v>0</v>
      </c>
      <c r="NDN97" s="370">
        <f xml:space="preserve"> InpC!NDN$20</f>
        <v>0</v>
      </c>
      <c r="NDO97" s="370">
        <f xml:space="preserve"> InpC!NDO$20</f>
        <v>0</v>
      </c>
      <c r="NDP97" s="370">
        <f xml:space="preserve"> InpC!NDP$20</f>
        <v>0</v>
      </c>
      <c r="NDQ97" s="370">
        <f xml:space="preserve"> InpC!NDQ$20</f>
        <v>0</v>
      </c>
      <c r="NDR97" s="370">
        <f xml:space="preserve"> InpC!NDR$20</f>
        <v>0</v>
      </c>
      <c r="NDS97" s="370">
        <f xml:space="preserve"> InpC!NDS$20</f>
        <v>0</v>
      </c>
      <c r="NDT97" s="370">
        <f xml:space="preserve"> InpC!NDT$20</f>
        <v>0</v>
      </c>
      <c r="NDU97" s="370">
        <f xml:space="preserve"> InpC!NDU$20</f>
        <v>0</v>
      </c>
      <c r="NDV97" s="370">
        <f xml:space="preserve"> InpC!NDV$20</f>
        <v>0</v>
      </c>
      <c r="NDW97" s="370">
        <f xml:space="preserve"> InpC!NDW$20</f>
        <v>0</v>
      </c>
      <c r="NDX97" s="370">
        <f xml:space="preserve"> InpC!NDX$20</f>
        <v>0</v>
      </c>
      <c r="NDY97" s="370">
        <f xml:space="preserve"> InpC!NDY$20</f>
        <v>0</v>
      </c>
      <c r="NDZ97" s="370">
        <f xml:space="preserve"> InpC!NDZ$20</f>
        <v>0</v>
      </c>
      <c r="NEA97" s="370">
        <f xml:space="preserve"> InpC!NEA$20</f>
        <v>0</v>
      </c>
      <c r="NEB97" s="370">
        <f xml:space="preserve"> InpC!NEB$20</f>
        <v>0</v>
      </c>
      <c r="NEC97" s="370">
        <f xml:space="preserve"> InpC!NEC$20</f>
        <v>0</v>
      </c>
      <c r="NED97" s="370">
        <f xml:space="preserve"> InpC!NED$20</f>
        <v>0</v>
      </c>
      <c r="NEE97" s="370">
        <f xml:space="preserve"> InpC!NEE$20</f>
        <v>0</v>
      </c>
      <c r="NEF97" s="370">
        <f xml:space="preserve"> InpC!NEF$20</f>
        <v>0</v>
      </c>
      <c r="NEG97" s="370">
        <f xml:space="preserve"> InpC!NEG$20</f>
        <v>0</v>
      </c>
      <c r="NEH97" s="370">
        <f xml:space="preserve"> InpC!NEH$20</f>
        <v>0</v>
      </c>
      <c r="NEI97" s="370">
        <f xml:space="preserve"> InpC!NEI$20</f>
        <v>0</v>
      </c>
      <c r="NEJ97" s="370">
        <f xml:space="preserve"> InpC!NEJ$20</f>
        <v>0</v>
      </c>
      <c r="NEK97" s="370">
        <f xml:space="preserve"> InpC!NEK$20</f>
        <v>0</v>
      </c>
      <c r="NEL97" s="370">
        <f xml:space="preserve"> InpC!NEL$20</f>
        <v>0</v>
      </c>
      <c r="NEM97" s="370">
        <f xml:space="preserve"> InpC!NEM$20</f>
        <v>0</v>
      </c>
      <c r="NEN97" s="370">
        <f xml:space="preserve"> InpC!NEN$20</f>
        <v>0</v>
      </c>
      <c r="NEO97" s="370">
        <f xml:space="preserve"> InpC!NEO$20</f>
        <v>0</v>
      </c>
      <c r="NEP97" s="370">
        <f xml:space="preserve"> InpC!NEP$20</f>
        <v>0</v>
      </c>
      <c r="NEQ97" s="370">
        <f xml:space="preserve"> InpC!NEQ$20</f>
        <v>0</v>
      </c>
      <c r="NER97" s="370">
        <f xml:space="preserve"> InpC!NER$20</f>
        <v>0</v>
      </c>
      <c r="NES97" s="370">
        <f xml:space="preserve"> InpC!NES$20</f>
        <v>0</v>
      </c>
      <c r="NET97" s="370">
        <f xml:space="preserve"> InpC!NET$20</f>
        <v>0</v>
      </c>
      <c r="NEU97" s="370">
        <f xml:space="preserve"> InpC!NEU$20</f>
        <v>0</v>
      </c>
      <c r="NEV97" s="370">
        <f xml:space="preserve"> InpC!NEV$20</f>
        <v>0</v>
      </c>
      <c r="NEW97" s="370">
        <f xml:space="preserve"> InpC!NEW$20</f>
        <v>0</v>
      </c>
      <c r="NEX97" s="370">
        <f xml:space="preserve"> InpC!NEX$20</f>
        <v>0</v>
      </c>
      <c r="NEY97" s="370">
        <f xml:space="preserve"> InpC!NEY$20</f>
        <v>0</v>
      </c>
      <c r="NEZ97" s="370">
        <f xml:space="preserve"> InpC!NEZ$20</f>
        <v>0</v>
      </c>
      <c r="NFA97" s="370">
        <f xml:space="preserve"> InpC!NFA$20</f>
        <v>0</v>
      </c>
      <c r="NFB97" s="370">
        <f xml:space="preserve"> InpC!NFB$20</f>
        <v>0</v>
      </c>
      <c r="NFC97" s="370">
        <f xml:space="preserve"> InpC!NFC$20</f>
        <v>0</v>
      </c>
      <c r="NFD97" s="370">
        <f xml:space="preserve"> InpC!NFD$20</f>
        <v>0</v>
      </c>
      <c r="NFE97" s="370">
        <f xml:space="preserve"> InpC!NFE$20</f>
        <v>0</v>
      </c>
      <c r="NFF97" s="370">
        <f xml:space="preserve"> InpC!NFF$20</f>
        <v>0</v>
      </c>
      <c r="NFG97" s="370">
        <f xml:space="preserve"> InpC!NFG$20</f>
        <v>0</v>
      </c>
      <c r="NFH97" s="370">
        <f xml:space="preserve"> InpC!NFH$20</f>
        <v>0</v>
      </c>
      <c r="NFI97" s="370">
        <f xml:space="preserve"> InpC!NFI$20</f>
        <v>0</v>
      </c>
      <c r="NFJ97" s="370">
        <f xml:space="preserve"> InpC!NFJ$20</f>
        <v>0</v>
      </c>
      <c r="NFK97" s="370">
        <f xml:space="preserve"> InpC!NFK$20</f>
        <v>0</v>
      </c>
      <c r="NFL97" s="370">
        <f xml:space="preserve"> InpC!NFL$20</f>
        <v>0</v>
      </c>
      <c r="NFM97" s="370">
        <f xml:space="preserve"> InpC!NFM$20</f>
        <v>0</v>
      </c>
      <c r="NFN97" s="370">
        <f xml:space="preserve"> InpC!NFN$20</f>
        <v>0</v>
      </c>
      <c r="NFO97" s="370">
        <f xml:space="preserve"> InpC!NFO$20</f>
        <v>0</v>
      </c>
      <c r="NFP97" s="370">
        <f xml:space="preserve"> InpC!NFP$20</f>
        <v>0</v>
      </c>
      <c r="NFQ97" s="370">
        <f xml:space="preserve"> InpC!NFQ$20</f>
        <v>0</v>
      </c>
      <c r="NFR97" s="370">
        <f xml:space="preserve"> InpC!NFR$20</f>
        <v>0</v>
      </c>
      <c r="NFS97" s="370">
        <f xml:space="preserve"> InpC!NFS$20</f>
        <v>0</v>
      </c>
      <c r="NFT97" s="370">
        <f xml:space="preserve"> InpC!NFT$20</f>
        <v>0</v>
      </c>
      <c r="NFU97" s="370">
        <f xml:space="preserve"> InpC!NFU$20</f>
        <v>0</v>
      </c>
      <c r="NFV97" s="370">
        <f xml:space="preserve"> InpC!NFV$20</f>
        <v>0</v>
      </c>
      <c r="NFW97" s="370">
        <f xml:space="preserve"> InpC!NFW$20</f>
        <v>0</v>
      </c>
      <c r="NFX97" s="370">
        <f xml:space="preserve"> InpC!NFX$20</f>
        <v>0</v>
      </c>
      <c r="NFY97" s="370">
        <f xml:space="preserve"> InpC!NFY$20</f>
        <v>0</v>
      </c>
      <c r="NFZ97" s="370">
        <f xml:space="preserve"> InpC!NFZ$20</f>
        <v>0</v>
      </c>
      <c r="NGA97" s="370">
        <f xml:space="preserve"> InpC!NGA$20</f>
        <v>0</v>
      </c>
      <c r="NGB97" s="370">
        <f xml:space="preserve"> InpC!NGB$20</f>
        <v>0</v>
      </c>
      <c r="NGC97" s="370">
        <f xml:space="preserve"> InpC!NGC$20</f>
        <v>0</v>
      </c>
      <c r="NGD97" s="370">
        <f xml:space="preserve"> InpC!NGD$20</f>
        <v>0</v>
      </c>
      <c r="NGE97" s="370">
        <f xml:space="preserve"> InpC!NGE$20</f>
        <v>0</v>
      </c>
      <c r="NGF97" s="370">
        <f xml:space="preserve"> InpC!NGF$20</f>
        <v>0</v>
      </c>
      <c r="NGG97" s="370">
        <f xml:space="preserve"> InpC!NGG$20</f>
        <v>0</v>
      </c>
      <c r="NGH97" s="370">
        <f xml:space="preserve"> InpC!NGH$20</f>
        <v>0</v>
      </c>
      <c r="NGI97" s="370">
        <f xml:space="preserve"> InpC!NGI$20</f>
        <v>0</v>
      </c>
      <c r="NGJ97" s="370">
        <f xml:space="preserve"> InpC!NGJ$20</f>
        <v>0</v>
      </c>
      <c r="NGK97" s="370">
        <f xml:space="preserve"> InpC!NGK$20</f>
        <v>0</v>
      </c>
      <c r="NGL97" s="370">
        <f xml:space="preserve"> InpC!NGL$20</f>
        <v>0</v>
      </c>
      <c r="NGM97" s="370">
        <f xml:space="preserve"> InpC!NGM$20</f>
        <v>0</v>
      </c>
      <c r="NGN97" s="370">
        <f xml:space="preserve"> InpC!NGN$20</f>
        <v>0</v>
      </c>
      <c r="NGO97" s="370">
        <f xml:space="preserve"> InpC!NGO$20</f>
        <v>0</v>
      </c>
      <c r="NGP97" s="370">
        <f xml:space="preserve"> InpC!NGP$20</f>
        <v>0</v>
      </c>
      <c r="NGQ97" s="370">
        <f xml:space="preserve"> InpC!NGQ$20</f>
        <v>0</v>
      </c>
      <c r="NGR97" s="370">
        <f xml:space="preserve"> InpC!NGR$20</f>
        <v>0</v>
      </c>
      <c r="NGS97" s="370">
        <f xml:space="preserve"> InpC!NGS$20</f>
        <v>0</v>
      </c>
      <c r="NGT97" s="370">
        <f xml:space="preserve"> InpC!NGT$20</f>
        <v>0</v>
      </c>
      <c r="NGU97" s="370">
        <f xml:space="preserve"> InpC!NGU$20</f>
        <v>0</v>
      </c>
      <c r="NGV97" s="370">
        <f xml:space="preserve"> InpC!NGV$20</f>
        <v>0</v>
      </c>
      <c r="NGW97" s="370">
        <f xml:space="preserve"> InpC!NGW$20</f>
        <v>0</v>
      </c>
      <c r="NGX97" s="370">
        <f xml:space="preserve"> InpC!NGX$20</f>
        <v>0</v>
      </c>
      <c r="NGY97" s="370">
        <f xml:space="preserve"> InpC!NGY$20</f>
        <v>0</v>
      </c>
      <c r="NGZ97" s="370">
        <f xml:space="preserve"> InpC!NGZ$20</f>
        <v>0</v>
      </c>
      <c r="NHA97" s="370">
        <f xml:space="preserve"> InpC!NHA$20</f>
        <v>0</v>
      </c>
      <c r="NHB97" s="370">
        <f xml:space="preserve"> InpC!NHB$20</f>
        <v>0</v>
      </c>
      <c r="NHC97" s="370">
        <f xml:space="preserve"> InpC!NHC$20</f>
        <v>0</v>
      </c>
      <c r="NHD97" s="370">
        <f xml:space="preserve"> InpC!NHD$20</f>
        <v>0</v>
      </c>
      <c r="NHE97" s="370">
        <f xml:space="preserve"> InpC!NHE$20</f>
        <v>0</v>
      </c>
      <c r="NHF97" s="370">
        <f xml:space="preserve"> InpC!NHF$20</f>
        <v>0</v>
      </c>
      <c r="NHG97" s="370">
        <f xml:space="preserve"> InpC!NHG$20</f>
        <v>0</v>
      </c>
      <c r="NHH97" s="370">
        <f xml:space="preserve"> InpC!NHH$20</f>
        <v>0</v>
      </c>
      <c r="NHI97" s="370">
        <f xml:space="preserve"> InpC!NHI$20</f>
        <v>0</v>
      </c>
      <c r="NHJ97" s="370">
        <f xml:space="preserve"> InpC!NHJ$20</f>
        <v>0</v>
      </c>
      <c r="NHK97" s="370">
        <f xml:space="preserve"> InpC!NHK$20</f>
        <v>0</v>
      </c>
      <c r="NHL97" s="370">
        <f xml:space="preserve"> InpC!NHL$20</f>
        <v>0</v>
      </c>
      <c r="NHM97" s="370">
        <f xml:space="preserve"> InpC!NHM$20</f>
        <v>0</v>
      </c>
      <c r="NHN97" s="370">
        <f xml:space="preserve"> InpC!NHN$20</f>
        <v>0</v>
      </c>
      <c r="NHO97" s="370">
        <f xml:space="preserve"> InpC!NHO$20</f>
        <v>0</v>
      </c>
      <c r="NHP97" s="370">
        <f xml:space="preserve"> InpC!NHP$20</f>
        <v>0</v>
      </c>
      <c r="NHQ97" s="370">
        <f xml:space="preserve"> InpC!NHQ$20</f>
        <v>0</v>
      </c>
      <c r="NHR97" s="370">
        <f xml:space="preserve"> InpC!NHR$20</f>
        <v>0</v>
      </c>
      <c r="NHS97" s="370">
        <f xml:space="preserve"> InpC!NHS$20</f>
        <v>0</v>
      </c>
      <c r="NHT97" s="370">
        <f xml:space="preserve"> InpC!NHT$20</f>
        <v>0</v>
      </c>
      <c r="NHU97" s="370">
        <f xml:space="preserve"> InpC!NHU$20</f>
        <v>0</v>
      </c>
      <c r="NHV97" s="370">
        <f xml:space="preserve"> InpC!NHV$20</f>
        <v>0</v>
      </c>
      <c r="NHW97" s="370">
        <f xml:space="preserve"> InpC!NHW$20</f>
        <v>0</v>
      </c>
      <c r="NHX97" s="370">
        <f xml:space="preserve"> InpC!NHX$20</f>
        <v>0</v>
      </c>
      <c r="NHY97" s="370">
        <f xml:space="preserve"> InpC!NHY$20</f>
        <v>0</v>
      </c>
      <c r="NHZ97" s="370">
        <f xml:space="preserve"> InpC!NHZ$20</f>
        <v>0</v>
      </c>
      <c r="NIA97" s="370">
        <f xml:space="preserve"> InpC!NIA$20</f>
        <v>0</v>
      </c>
      <c r="NIB97" s="370">
        <f xml:space="preserve"> InpC!NIB$20</f>
        <v>0</v>
      </c>
      <c r="NIC97" s="370">
        <f xml:space="preserve"> InpC!NIC$20</f>
        <v>0</v>
      </c>
      <c r="NID97" s="370">
        <f xml:space="preserve"> InpC!NID$20</f>
        <v>0</v>
      </c>
      <c r="NIE97" s="370">
        <f xml:space="preserve"> InpC!NIE$20</f>
        <v>0</v>
      </c>
      <c r="NIF97" s="370">
        <f xml:space="preserve"> InpC!NIF$20</f>
        <v>0</v>
      </c>
      <c r="NIG97" s="370">
        <f xml:space="preserve"> InpC!NIG$20</f>
        <v>0</v>
      </c>
      <c r="NIH97" s="370">
        <f xml:space="preserve"> InpC!NIH$20</f>
        <v>0</v>
      </c>
      <c r="NII97" s="370">
        <f xml:space="preserve"> InpC!NII$20</f>
        <v>0</v>
      </c>
      <c r="NIJ97" s="370">
        <f xml:space="preserve"> InpC!NIJ$20</f>
        <v>0</v>
      </c>
      <c r="NIK97" s="370">
        <f xml:space="preserve"> InpC!NIK$20</f>
        <v>0</v>
      </c>
      <c r="NIL97" s="370">
        <f xml:space="preserve"> InpC!NIL$20</f>
        <v>0</v>
      </c>
      <c r="NIM97" s="370">
        <f xml:space="preserve"> InpC!NIM$20</f>
        <v>0</v>
      </c>
      <c r="NIN97" s="370">
        <f xml:space="preserve"> InpC!NIN$20</f>
        <v>0</v>
      </c>
      <c r="NIO97" s="370">
        <f xml:space="preserve"> InpC!NIO$20</f>
        <v>0</v>
      </c>
      <c r="NIP97" s="370">
        <f xml:space="preserve"> InpC!NIP$20</f>
        <v>0</v>
      </c>
      <c r="NIQ97" s="370">
        <f xml:space="preserve"> InpC!NIQ$20</f>
        <v>0</v>
      </c>
      <c r="NIR97" s="370">
        <f xml:space="preserve"> InpC!NIR$20</f>
        <v>0</v>
      </c>
      <c r="NIS97" s="370">
        <f xml:space="preserve"> InpC!NIS$20</f>
        <v>0</v>
      </c>
      <c r="NIT97" s="370">
        <f xml:space="preserve"> InpC!NIT$20</f>
        <v>0</v>
      </c>
      <c r="NIU97" s="370">
        <f xml:space="preserve"> InpC!NIU$20</f>
        <v>0</v>
      </c>
      <c r="NIV97" s="370">
        <f xml:space="preserve"> InpC!NIV$20</f>
        <v>0</v>
      </c>
      <c r="NIW97" s="370">
        <f xml:space="preserve"> InpC!NIW$20</f>
        <v>0</v>
      </c>
      <c r="NIX97" s="370">
        <f xml:space="preserve"> InpC!NIX$20</f>
        <v>0</v>
      </c>
      <c r="NIY97" s="370">
        <f xml:space="preserve"> InpC!NIY$20</f>
        <v>0</v>
      </c>
      <c r="NIZ97" s="370">
        <f xml:space="preserve"> InpC!NIZ$20</f>
        <v>0</v>
      </c>
      <c r="NJA97" s="370">
        <f xml:space="preserve"> InpC!NJA$20</f>
        <v>0</v>
      </c>
      <c r="NJB97" s="370">
        <f xml:space="preserve"> InpC!NJB$20</f>
        <v>0</v>
      </c>
      <c r="NJC97" s="370">
        <f xml:space="preserve"> InpC!NJC$20</f>
        <v>0</v>
      </c>
      <c r="NJD97" s="370">
        <f xml:space="preserve"> InpC!NJD$20</f>
        <v>0</v>
      </c>
      <c r="NJE97" s="370">
        <f xml:space="preserve"> InpC!NJE$20</f>
        <v>0</v>
      </c>
      <c r="NJF97" s="370">
        <f xml:space="preserve"> InpC!NJF$20</f>
        <v>0</v>
      </c>
      <c r="NJG97" s="370">
        <f xml:space="preserve"> InpC!NJG$20</f>
        <v>0</v>
      </c>
      <c r="NJH97" s="370">
        <f xml:space="preserve"> InpC!NJH$20</f>
        <v>0</v>
      </c>
      <c r="NJI97" s="370">
        <f xml:space="preserve"> InpC!NJI$20</f>
        <v>0</v>
      </c>
      <c r="NJJ97" s="370">
        <f xml:space="preserve"> InpC!NJJ$20</f>
        <v>0</v>
      </c>
      <c r="NJK97" s="370">
        <f xml:space="preserve"> InpC!NJK$20</f>
        <v>0</v>
      </c>
      <c r="NJL97" s="370">
        <f xml:space="preserve"> InpC!NJL$20</f>
        <v>0</v>
      </c>
      <c r="NJM97" s="370">
        <f xml:space="preserve"> InpC!NJM$20</f>
        <v>0</v>
      </c>
      <c r="NJN97" s="370">
        <f xml:space="preserve"> InpC!NJN$20</f>
        <v>0</v>
      </c>
      <c r="NJO97" s="370">
        <f xml:space="preserve"> InpC!NJO$20</f>
        <v>0</v>
      </c>
      <c r="NJP97" s="370">
        <f xml:space="preserve"> InpC!NJP$20</f>
        <v>0</v>
      </c>
      <c r="NJQ97" s="370">
        <f xml:space="preserve"> InpC!NJQ$20</f>
        <v>0</v>
      </c>
      <c r="NJR97" s="370">
        <f xml:space="preserve"> InpC!NJR$20</f>
        <v>0</v>
      </c>
      <c r="NJS97" s="370">
        <f xml:space="preserve"> InpC!NJS$20</f>
        <v>0</v>
      </c>
      <c r="NJT97" s="370">
        <f xml:space="preserve"> InpC!NJT$20</f>
        <v>0</v>
      </c>
      <c r="NJU97" s="370">
        <f xml:space="preserve"> InpC!NJU$20</f>
        <v>0</v>
      </c>
      <c r="NJV97" s="370">
        <f xml:space="preserve"> InpC!NJV$20</f>
        <v>0</v>
      </c>
      <c r="NJW97" s="370">
        <f xml:space="preserve"> InpC!NJW$20</f>
        <v>0</v>
      </c>
      <c r="NJX97" s="370">
        <f xml:space="preserve"> InpC!NJX$20</f>
        <v>0</v>
      </c>
      <c r="NJY97" s="370">
        <f xml:space="preserve"> InpC!NJY$20</f>
        <v>0</v>
      </c>
      <c r="NJZ97" s="370">
        <f xml:space="preserve"> InpC!NJZ$20</f>
        <v>0</v>
      </c>
      <c r="NKA97" s="370">
        <f xml:space="preserve"> InpC!NKA$20</f>
        <v>0</v>
      </c>
      <c r="NKB97" s="370">
        <f xml:space="preserve"> InpC!NKB$20</f>
        <v>0</v>
      </c>
      <c r="NKC97" s="370">
        <f xml:space="preserve"> InpC!NKC$20</f>
        <v>0</v>
      </c>
      <c r="NKD97" s="370">
        <f xml:space="preserve"> InpC!NKD$20</f>
        <v>0</v>
      </c>
      <c r="NKE97" s="370">
        <f xml:space="preserve"> InpC!NKE$20</f>
        <v>0</v>
      </c>
      <c r="NKF97" s="370">
        <f xml:space="preserve"> InpC!NKF$20</f>
        <v>0</v>
      </c>
      <c r="NKG97" s="370">
        <f xml:space="preserve"> InpC!NKG$20</f>
        <v>0</v>
      </c>
      <c r="NKH97" s="370">
        <f xml:space="preserve"> InpC!NKH$20</f>
        <v>0</v>
      </c>
      <c r="NKI97" s="370">
        <f xml:space="preserve"> InpC!NKI$20</f>
        <v>0</v>
      </c>
      <c r="NKJ97" s="370">
        <f xml:space="preserve"> InpC!NKJ$20</f>
        <v>0</v>
      </c>
      <c r="NKK97" s="370">
        <f xml:space="preserve"> InpC!NKK$20</f>
        <v>0</v>
      </c>
      <c r="NKL97" s="370">
        <f xml:space="preserve"> InpC!NKL$20</f>
        <v>0</v>
      </c>
      <c r="NKM97" s="370">
        <f xml:space="preserve"> InpC!NKM$20</f>
        <v>0</v>
      </c>
      <c r="NKN97" s="370">
        <f xml:space="preserve"> InpC!NKN$20</f>
        <v>0</v>
      </c>
      <c r="NKO97" s="370">
        <f xml:space="preserve"> InpC!NKO$20</f>
        <v>0</v>
      </c>
      <c r="NKP97" s="370">
        <f xml:space="preserve"> InpC!NKP$20</f>
        <v>0</v>
      </c>
      <c r="NKQ97" s="370">
        <f xml:space="preserve"> InpC!NKQ$20</f>
        <v>0</v>
      </c>
      <c r="NKR97" s="370">
        <f xml:space="preserve"> InpC!NKR$20</f>
        <v>0</v>
      </c>
      <c r="NKS97" s="370">
        <f xml:space="preserve"> InpC!NKS$20</f>
        <v>0</v>
      </c>
      <c r="NKT97" s="370">
        <f xml:space="preserve"> InpC!NKT$20</f>
        <v>0</v>
      </c>
      <c r="NKU97" s="370">
        <f xml:space="preserve"> InpC!NKU$20</f>
        <v>0</v>
      </c>
      <c r="NKV97" s="370">
        <f xml:space="preserve"> InpC!NKV$20</f>
        <v>0</v>
      </c>
      <c r="NKW97" s="370">
        <f xml:space="preserve"> InpC!NKW$20</f>
        <v>0</v>
      </c>
      <c r="NKX97" s="370">
        <f xml:space="preserve"> InpC!NKX$20</f>
        <v>0</v>
      </c>
      <c r="NKY97" s="370">
        <f xml:space="preserve"> InpC!NKY$20</f>
        <v>0</v>
      </c>
      <c r="NKZ97" s="370">
        <f xml:space="preserve"> InpC!NKZ$20</f>
        <v>0</v>
      </c>
      <c r="NLA97" s="370">
        <f xml:space="preserve"> InpC!NLA$20</f>
        <v>0</v>
      </c>
      <c r="NLB97" s="370">
        <f xml:space="preserve"> InpC!NLB$20</f>
        <v>0</v>
      </c>
      <c r="NLC97" s="370">
        <f xml:space="preserve"> InpC!NLC$20</f>
        <v>0</v>
      </c>
      <c r="NLD97" s="370">
        <f xml:space="preserve"> InpC!NLD$20</f>
        <v>0</v>
      </c>
      <c r="NLE97" s="370">
        <f xml:space="preserve"> InpC!NLE$20</f>
        <v>0</v>
      </c>
      <c r="NLF97" s="370">
        <f xml:space="preserve"> InpC!NLF$20</f>
        <v>0</v>
      </c>
      <c r="NLG97" s="370">
        <f xml:space="preserve"> InpC!NLG$20</f>
        <v>0</v>
      </c>
      <c r="NLH97" s="370">
        <f xml:space="preserve"> InpC!NLH$20</f>
        <v>0</v>
      </c>
      <c r="NLI97" s="370">
        <f xml:space="preserve"> InpC!NLI$20</f>
        <v>0</v>
      </c>
      <c r="NLJ97" s="370">
        <f xml:space="preserve"> InpC!NLJ$20</f>
        <v>0</v>
      </c>
      <c r="NLK97" s="370">
        <f xml:space="preserve"> InpC!NLK$20</f>
        <v>0</v>
      </c>
      <c r="NLL97" s="370">
        <f xml:space="preserve"> InpC!NLL$20</f>
        <v>0</v>
      </c>
      <c r="NLM97" s="370">
        <f xml:space="preserve"> InpC!NLM$20</f>
        <v>0</v>
      </c>
      <c r="NLN97" s="370">
        <f xml:space="preserve"> InpC!NLN$20</f>
        <v>0</v>
      </c>
      <c r="NLO97" s="370">
        <f xml:space="preserve"> InpC!NLO$20</f>
        <v>0</v>
      </c>
      <c r="NLP97" s="370">
        <f xml:space="preserve"> InpC!NLP$20</f>
        <v>0</v>
      </c>
      <c r="NLQ97" s="370">
        <f xml:space="preserve"> InpC!NLQ$20</f>
        <v>0</v>
      </c>
      <c r="NLR97" s="370">
        <f xml:space="preserve"> InpC!NLR$20</f>
        <v>0</v>
      </c>
      <c r="NLS97" s="370">
        <f xml:space="preserve"> InpC!NLS$20</f>
        <v>0</v>
      </c>
      <c r="NLT97" s="370">
        <f xml:space="preserve"> InpC!NLT$20</f>
        <v>0</v>
      </c>
      <c r="NLU97" s="370">
        <f xml:space="preserve"> InpC!NLU$20</f>
        <v>0</v>
      </c>
      <c r="NLV97" s="370">
        <f xml:space="preserve"> InpC!NLV$20</f>
        <v>0</v>
      </c>
      <c r="NLW97" s="370">
        <f xml:space="preserve"> InpC!NLW$20</f>
        <v>0</v>
      </c>
      <c r="NLX97" s="370">
        <f xml:space="preserve"> InpC!NLX$20</f>
        <v>0</v>
      </c>
      <c r="NLY97" s="370">
        <f xml:space="preserve"> InpC!NLY$20</f>
        <v>0</v>
      </c>
      <c r="NLZ97" s="370">
        <f xml:space="preserve"> InpC!NLZ$20</f>
        <v>0</v>
      </c>
      <c r="NMA97" s="370">
        <f xml:space="preserve"> InpC!NMA$20</f>
        <v>0</v>
      </c>
      <c r="NMB97" s="370">
        <f xml:space="preserve"> InpC!NMB$20</f>
        <v>0</v>
      </c>
      <c r="NMC97" s="370">
        <f xml:space="preserve"> InpC!NMC$20</f>
        <v>0</v>
      </c>
      <c r="NMD97" s="370">
        <f xml:space="preserve"> InpC!NMD$20</f>
        <v>0</v>
      </c>
      <c r="NME97" s="370">
        <f xml:space="preserve"> InpC!NME$20</f>
        <v>0</v>
      </c>
      <c r="NMF97" s="370">
        <f xml:space="preserve"> InpC!NMF$20</f>
        <v>0</v>
      </c>
      <c r="NMG97" s="370">
        <f xml:space="preserve"> InpC!NMG$20</f>
        <v>0</v>
      </c>
      <c r="NMH97" s="370">
        <f xml:space="preserve"> InpC!NMH$20</f>
        <v>0</v>
      </c>
      <c r="NMI97" s="370">
        <f xml:space="preserve"> InpC!NMI$20</f>
        <v>0</v>
      </c>
      <c r="NMJ97" s="370">
        <f xml:space="preserve"> InpC!NMJ$20</f>
        <v>0</v>
      </c>
      <c r="NMK97" s="370">
        <f xml:space="preserve"> InpC!NMK$20</f>
        <v>0</v>
      </c>
      <c r="NML97" s="370">
        <f xml:space="preserve"> InpC!NML$20</f>
        <v>0</v>
      </c>
      <c r="NMM97" s="370">
        <f xml:space="preserve"> InpC!NMM$20</f>
        <v>0</v>
      </c>
      <c r="NMN97" s="370">
        <f xml:space="preserve"> InpC!NMN$20</f>
        <v>0</v>
      </c>
      <c r="NMO97" s="370">
        <f xml:space="preserve"> InpC!NMO$20</f>
        <v>0</v>
      </c>
      <c r="NMP97" s="370">
        <f xml:space="preserve"> InpC!NMP$20</f>
        <v>0</v>
      </c>
      <c r="NMQ97" s="370">
        <f xml:space="preserve"> InpC!NMQ$20</f>
        <v>0</v>
      </c>
      <c r="NMR97" s="370">
        <f xml:space="preserve"> InpC!NMR$20</f>
        <v>0</v>
      </c>
      <c r="NMS97" s="370">
        <f xml:space="preserve"> InpC!NMS$20</f>
        <v>0</v>
      </c>
      <c r="NMT97" s="370">
        <f xml:space="preserve"> InpC!NMT$20</f>
        <v>0</v>
      </c>
      <c r="NMU97" s="370">
        <f xml:space="preserve"> InpC!NMU$20</f>
        <v>0</v>
      </c>
      <c r="NMV97" s="370">
        <f xml:space="preserve"> InpC!NMV$20</f>
        <v>0</v>
      </c>
      <c r="NMW97" s="370">
        <f xml:space="preserve"> InpC!NMW$20</f>
        <v>0</v>
      </c>
      <c r="NMX97" s="370">
        <f xml:space="preserve"> InpC!NMX$20</f>
        <v>0</v>
      </c>
      <c r="NMY97" s="370">
        <f xml:space="preserve"> InpC!NMY$20</f>
        <v>0</v>
      </c>
      <c r="NMZ97" s="370">
        <f xml:space="preserve"> InpC!NMZ$20</f>
        <v>0</v>
      </c>
      <c r="NNA97" s="370">
        <f xml:space="preserve"> InpC!NNA$20</f>
        <v>0</v>
      </c>
      <c r="NNB97" s="370">
        <f xml:space="preserve"> InpC!NNB$20</f>
        <v>0</v>
      </c>
      <c r="NNC97" s="370">
        <f xml:space="preserve"> InpC!NNC$20</f>
        <v>0</v>
      </c>
      <c r="NND97" s="370">
        <f xml:space="preserve"> InpC!NND$20</f>
        <v>0</v>
      </c>
      <c r="NNE97" s="370">
        <f xml:space="preserve"> InpC!NNE$20</f>
        <v>0</v>
      </c>
      <c r="NNF97" s="370">
        <f xml:space="preserve"> InpC!NNF$20</f>
        <v>0</v>
      </c>
      <c r="NNG97" s="370">
        <f xml:space="preserve"> InpC!NNG$20</f>
        <v>0</v>
      </c>
      <c r="NNH97" s="370">
        <f xml:space="preserve"> InpC!NNH$20</f>
        <v>0</v>
      </c>
      <c r="NNI97" s="370">
        <f xml:space="preserve"> InpC!NNI$20</f>
        <v>0</v>
      </c>
      <c r="NNJ97" s="370">
        <f xml:space="preserve"> InpC!NNJ$20</f>
        <v>0</v>
      </c>
      <c r="NNK97" s="370">
        <f xml:space="preserve"> InpC!NNK$20</f>
        <v>0</v>
      </c>
      <c r="NNL97" s="370">
        <f xml:space="preserve"> InpC!NNL$20</f>
        <v>0</v>
      </c>
      <c r="NNM97" s="370">
        <f xml:space="preserve"> InpC!NNM$20</f>
        <v>0</v>
      </c>
      <c r="NNN97" s="370">
        <f xml:space="preserve"> InpC!NNN$20</f>
        <v>0</v>
      </c>
      <c r="NNO97" s="370">
        <f xml:space="preserve"> InpC!NNO$20</f>
        <v>0</v>
      </c>
      <c r="NNP97" s="370">
        <f xml:space="preserve"> InpC!NNP$20</f>
        <v>0</v>
      </c>
      <c r="NNQ97" s="370">
        <f xml:space="preserve"> InpC!NNQ$20</f>
        <v>0</v>
      </c>
      <c r="NNR97" s="370">
        <f xml:space="preserve"> InpC!NNR$20</f>
        <v>0</v>
      </c>
      <c r="NNS97" s="370">
        <f xml:space="preserve"> InpC!NNS$20</f>
        <v>0</v>
      </c>
      <c r="NNT97" s="370">
        <f xml:space="preserve"> InpC!NNT$20</f>
        <v>0</v>
      </c>
      <c r="NNU97" s="370">
        <f xml:space="preserve"> InpC!NNU$20</f>
        <v>0</v>
      </c>
      <c r="NNV97" s="370">
        <f xml:space="preserve"> InpC!NNV$20</f>
        <v>0</v>
      </c>
      <c r="NNW97" s="370">
        <f xml:space="preserve"> InpC!NNW$20</f>
        <v>0</v>
      </c>
      <c r="NNX97" s="370">
        <f xml:space="preserve"> InpC!NNX$20</f>
        <v>0</v>
      </c>
      <c r="NNY97" s="370">
        <f xml:space="preserve"> InpC!NNY$20</f>
        <v>0</v>
      </c>
      <c r="NNZ97" s="370">
        <f xml:space="preserve"> InpC!NNZ$20</f>
        <v>0</v>
      </c>
      <c r="NOA97" s="370">
        <f xml:space="preserve"> InpC!NOA$20</f>
        <v>0</v>
      </c>
      <c r="NOB97" s="370">
        <f xml:space="preserve"> InpC!NOB$20</f>
        <v>0</v>
      </c>
      <c r="NOC97" s="370">
        <f xml:space="preserve"> InpC!NOC$20</f>
        <v>0</v>
      </c>
      <c r="NOD97" s="370">
        <f xml:space="preserve"> InpC!NOD$20</f>
        <v>0</v>
      </c>
      <c r="NOE97" s="370">
        <f xml:space="preserve"> InpC!NOE$20</f>
        <v>0</v>
      </c>
      <c r="NOF97" s="370">
        <f xml:space="preserve"> InpC!NOF$20</f>
        <v>0</v>
      </c>
      <c r="NOG97" s="370">
        <f xml:space="preserve"> InpC!NOG$20</f>
        <v>0</v>
      </c>
      <c r="NOH97" s="370">
        <f xml:space="preserve"> InpC!NOH$20</f>
        <v>0</v>
      </c>
      <c r="NOI97" s="370">
        <f xml:space="preserve"> InpC!NOI$20</f>
        <v>0</v>
      </c>
      <c r="NOJ97" s="370">
        <f xml:space="preserve"> InpC!NOJ$20</f>
        <v>0</v>
      </c>
      <c r="NOK97" s="370">
        <f xml:space="preserve"> InpC!NOK$20</f>
        <v>0</v>
      </c>
      <c r="NOL97" s="370">
        <f xml:space="preserve"> InpC!NOL$20</f>
        <v>0</v>
      </c>
      <c r="NOM97" s="370">
        <f xml:space="preserve"> InpC!NOM$20</f>
        <v>0</v>
      </c>
      <c r="NON97" s="370">
        <f xml:space="preserve"> InpC!NON$20</f>
        <v>0</v>
      </c>
      <c r="NOO97" s="370">
        <f xml:space="preserve"> InpC!NOO$20</f>
        <v>0</v>
      </c>
      <c r="NOP97" s="370">
        <f xml:space="preserve"> InpC!NOP$20</f>
        <v>0</v>
      </c>
      <c r="NOQ97" s="370">
        <f xml:space="preserve"> InpC!NOQ$20</f>
        <v>0</v>
      </c>
      <c r="NOR97" s="370">
        <f xml:space="preserve"> InpC!NOR$20</f>
        <v>0</v>
      </c>
      <c r="NOS97" s="370">
        <f xml:space="preserve"> InpC!NOS$20</f>
        <v>0</v>
      </c>
      <c r="NOT97" s="370">
        <f xml:space="preserve"> InpC!NOT$20</f>
        <v>0</v>
      </c>
      <c r="NOU97" s="370">
        <f xml:space="preserve"> InpC!NOU$20</f>
        <v>0</v>
      </c>
      <c r="NOV97" s="370">
        <f xml:space="preserve"> InpC!NOV$20</f>
        <v>0</v>
      </c>
      <c r="NOW97" s="370">
        <f xml:space="preserve"> InpC!NOW$20</f>
        <v>0</v>
      </c>
      <c r="NOX97" s="370">
        <f xml:space="preserve"> InpC!NOX$20</f>
        <v>0</v>
      </c>
      <c r="NOY97" s="370">
        <f xml:space="preserve"> InpC!NOY$20</f>
        <v>0</v>
      </c>
      <c r="NOZ97" s="370">
        <f xml:space="preserve"> InpC!NOZ$20</f>
        <v>0</v>
      </c>
      <c r="NPA97" s="370">
        <f xml:space="preserve"> InpC!NPA$20</f>
        <v>0</v>
      </c>
      <c r="NPB97" s="370">
        <f xml:space="preserve"> InpC!NPB$20</f>
        <v>0</v>
      </c>
      <c r="NPC97" s="370">
        <f xml:space="preserve"> InpC!NPC$20</f>
        <v>0</v>
      </c>
      <c r="NPD97" s="370">
        <f xml:space="preserve"> InpC!NPD$20</f>
        <v>0</v>
      </c>
      <c r="NPE97" s="370">
        <f xml:space="preserve"> InpC!NPE$20</f>
        <v>0</v>
      </c>
      <c r="NPF97" s="370">
        <f xml:space="preserve"> InpC!NPF$20</f>
        <v>0</v>
      </c>
      <c r="NPG97" s="370">
        <f xml:space="preserve"> InpC!NPG$20</f>
        <v>0</v>
      </c>
      <c r="NPH97" s="370">
        <f xml:space="preserve"> InpC!NPH$20</f>
        <v>0</v>
      </c>
      <c r="NPI97" s="370">
        <f xml:space="preserve"> InpC!NPI$20</f>
        <v>0</v>
      </c>
      <c r="NPJ97" s="370">
        <f xml:space="preserve"> InpC!NPJ$20</f>
        <v>0</v>
      </c>
      <c r="NPK97" s="370">
        <f xml:space="preserve"> InpC!NPK$20</f>
        <v>0</v>
      </c>
      <c r="NPL97" s="370">
        <f xml:space="preserve"> InpC!NPL$20</f>
        <v>0</v>
      </c>
      <c r="NPM97" s="370">
        <f xml:space="preserve"> InpC!NPM$20</f>
        <v>0</v>
      </c>
      <c r="NPN97" s="370">
        <f xml:space="preserve"> InpC!NPN$20</f>
        <v>0</v>
      </c>
      <c r="NPO97" s="370">
        <f xml:space="preserve"> InpC!NPO$20</f>
        <v>0</v>
      </c>
      <c r="NPP97" s="370">
        <f xml:space="preserve"> InpC!NPP$20</f>
        <v>0</v>
      </c>
      <c r="NPQ97" s="370">
        <f xml:space="preserve"> InpC!NPQ$20</f>
        <v>0</v>
      </c>
      <c r="NPR97" s="370">
        <f xml:space="preserve"> InpC!NPR$20</f>
        <v>0</v>
      </c>
      <c r="NPS97" s="370">
        <f xml:space="preserve"> InpC!NPS$20</f>
        <v>0</v>
      </c>
      <c r="NPT97" s="370">
        <f xml:space="preserve"> InpC!NPT$20</f>
        <v>0</v>
      </c>
      <c r="NPU97" s="370">
        <f xml:space="preserve"> InpC!NPU$20</f>
        <v>0</v>
      </c>
      <c r="NPV97" s="370">
        <f xml:space="preserve"> InpC!NPV$20</f>
        <v>0</v>
      </c>
      <c r="NPW97" s="370">
        <f xml:space="preserve"> InpC!NPW$20</f>
        <v>0</v>
      </c>
      <c r="NPX97" s="370">
        <f xml:space="preserve"> InpC!NPX$20</f>
        <v>0</v>
      </c>
      <c r="NPY97" s="370">
        <f xml:space="preserve"> InpC!NPY$20</f>
        <v>0</v>
      </c>
      <c r="NPZ97" s="370">
        <f xml:space="preserve"> InpC!NPZ$20</f>
        <v>0</v>
      </c>
      <c r="NQA97" s="370">
        <f xml:space="preserve"> InpC!NQA$20</f>
        <v>0</v>
      </c>
      <c r="NQB97" s="370">
        <f xml:space="preserve"> InpC!NQB$20</f>
        <v>0</v>
      </c>
      <c r="NQC97" s="370">
        <f xml:space="preserve"> InpC!NQC$20</f>
        <v>0</v>
      </c>
      <c r="NQD97" s="370">
        <f xml:space="preserve"> InpC!NQD$20</f>
        <v>0</v>
      </c>
      <c r="NQE97" s="370">
        <f xml:space="preserve"> InpC!NQE$20</f>
        <v>0</v>
      </c>
      <c r="NQF97" s="370">
        <f xml:space="preserve"> InpC!NQF$20</f>
        <v>0</v>
      </c>
      <c r="NQG97" s="370">
        <f xml:space="preserve"> InpC!NQG$20</f>
        <v>0</v>
      </c>
      <c r="NQH97" s="370">
        <f xml:space="preserve"> InpC!NQH$20</f>
        <v>0</v>
      </c>
      <c r="NQI97" s="370">
        <f xml:space="preserve"> InpC!NQI$20</f>
        <v>0</v>
      </c>
      <c r="NQJ97" s="370">
        <f xml:space="preserve"> InpC!NQJ$20</f>
        <v>0</v>
      </c>
      <c r="NQK97" s="370">
        <f xml:space="preserve"> InpC!NQK$20</f>
        <v>0</v>
      </c>
      <c r="NQL97" s="370">
        <f xml:space="preserve"> InpC!NQL$20</f>
        <v>0</v>
      </c>
      <c r="NQM97" s="370">
        <f xml:space="preserve"> InpC!NQM$20</f>
        <v>0</v>
      </c>
      <c r="NQN97" s="370">
        <f xml:space="preserve"> InpC!NQN$20</f>
        <v>0</v>
      </c>
      <c r="NQO97" s="370">
        <f xml:space="preserve"> InpC!NQO$20</f>
        <v>0</v>
      </c>
      <c r="NQP97" s="370">
        <f xml:space="preserve"> InpC!NQP$20</f>
        <v>0</v>
      </c>
      <c r="NQQ97" s="370">
        <f xml:space="preserve"> InpC!NQQ$20</f>
        <v>0</v>
      </c>
      <c r="NQR97" s="370">
        <f xml:space="preserve"> InpC!NQR$20</f>
        <v>0</v>
      </c>
      <c r="NQS97" s="370">
        <f xml:space="preserve"> InpC!NQS$20</f>
        <v>0</v>
      </c>
      <c r="NQT97" s="370">
        <f xml:space="preserve"> InpC!NQT$20</f>
        <v>0</v>
      </c>
      <c r="NQU97" s="370">
        <f xml:space="preserve"> InpC!NQU$20</f>
        <v>0</v>
      </c>
      <c r="NQV97" s="370">
        <f xml:space="preserve"> InpC!NQV$20</f>
        <v>0</v>
      </c>
      <c r="NQW97" s="370">
        <f xml:space="preserve"> InpC!NQW$20</f>
        <v>0</v>
      </c>
      <c r="NQX97" s="370">
        <f xml:space="preserve"> InpC!NQX$20</f>
        <v>0</v>
      </c>
      <c r="NQY97" s="370">
        <f xml:space="preserve"> InpC!NQY$20</f>
        <v>0</v>
      </c>
      <c r="NQZ97" s="370">
        <f xml:space="preserve"> InpC!NQZ$20</f>
        <v>0</v>
      </c>
      <c r="NRA97" s="370">
        <f xml:space="preserve"> InpC!NRA$20</f>
        <v>0</v>
      </c>
      <c r="NRB97" s="370">
        <f xml:space="preserve"> InpC!NRB$20</f>
        <v>0</v>
      </c>
      <c r="NRC97" s="370">
        <f xml:space="preserve"> InpC!NRC$20</f>
        <v>0</v>
      </c>
      <c r="NRD97" s="370">
        <f xml:space="preserve"> InpC!NRD$20</f>
        <v>0</v>
      </c>
      <c r="NRE97" s="370">
        <f xml:space="preserve"> InpC!NRE$20</f>
        <v>0</v>
      </c>
      <c r="NRF97" s="370">
        <f xml:space="preserve"> InpC!NRF$20</f>
        <v>0</v>
      </c>
      <c r="NRG97" s="370">
        <f xml:space="preserve"> InpC!NRG$20</f>
        <v>0</v>
      </c>
      <c r="NRH97" s="370">
        <f xml:space="preserve"> InpC!NRH$20</f>
        <v>0</v>
      </c>
      <c r="NRI97" s="370">
        <f xml:space="preserve"> InpC!NRI$20</f>
        <v>0</v>
      </c>
      <c r="NRJ97" s="370">
        <f xml:space="preserve"> InpC!NRJ$20</f>
        <v>0</v>
      </c>
      <c r="NRK97" s="370">
        <f xml:space="preserve"> InpC!NRK$20</f>
        <v>0</v>
      </c>
      <c r="NRL97" s="370">
        <f xml:space="preserve"> InpC!NRL$20</f>
        <v>0</v>
      </c>
      <c r="NRM97" s="370">
        <f xml:space="preserve"> InpC!NRM$20</f>
        <v>0</v>
      </c>
      <c r="NRN97" s="370">
        <f xml:space="preserve"> InpC!NRN$20</f>
        <v>0</v>
      </c>
      <c r="NRO97" s="370">
        <f xml:space="preserve"> InpC!NRO$20</f>
        <v>0</v>
      </c>
      <c r="NRP97" s="370">
        <f xml:space="preserve"> InpC!NRP$20</f>
        <v>0</v>
      </c>
      <c r="NRQ97" s="370">
        <f xml:space="preserve"> InpC!NRQ$20</f>
        <v>0</v>
      </c>
      <c r="NRR97" s="370">
        <f xml:space="preserve"> InpC!NRR$20</f>
        <v>0</v>
      </c>
      <c r="NRS97" s="370">
        <f xml:space="preserve"> InpC!NRS$20</f>
        <v>0</v>
      </c>
      <c r="NRT97" s="370">
        <f xml:space="preserve"> InpC!NRT$20</f>
        <v>0</v>
      </c>
      <c r="NRU97" s="370">
        <f xml:space="preserve"> InpC!NRU$20</f>
        <v>0</v>
      </c>
      <c r="NRV97" s="370">
        <f xml:space="preserve"> InpC!NRV$20</f>
        <v>0</v>
      </c>
      <c r="NRW97" s="370">
        <f xml:space="preserve"> InpC!NRW$20</f>
        <v>0</v>
      </c>
      <c r="NRX97" s="370">
        <f xml:space="preserve"> InpC!NRX$20</f>
        <v>0</v>
      </c>
      <c r="NRY97" s="370">
        <f xml:space="preserve"> InpC!NRY$20</f>
        <v>0</v>
      </c>
      <c r="NRZ97" s="370">
        <f xml:space="preserve"> InpC!NRZ$20</f>
        <v>0</v>
      </c>
      <c r="NSA97" s="370">
        <f xml:space="preserve"> InpC!NSA$20</f>
        <v>0</v>
      </c>
      <c r="NSB97" s="370">
        <f xml:space="preserve"> InpC!NSB$20</f>
        <v>0</v>
      </c>
      <c r="NSC97" s="370">
        <f xml:space="preserve"> InpC!NSC$20</f>
        <v>0</v>
      </c>
      <c r="NSD97" s="370">
        <f xml:space="preserve"> InpC!NSD$20</f>
        <v>0</v>
      </c>
      <c r="NSE97" s="370">
        <f xml:space="preserve"> InpC!NSE$20</f>
        <v>0</v>
      </c>
      <c r="NSF97" s="370">
        <f xml:space="preserve"> InpC!NSF$20</f>
        <v>0</v>
      </c>
      <c r="NSG97" s="370">
        <f xml:space="preserve"> InpC!NSG$20</f>
        <v>0</v>
      </c>
      <c r="NSH97" s="370">
        <f xml:space="preserve"> InpC!NSH$20</f>
        <v>0</v>
      </c>
      <c r="NSI97" s="370">
        <f xml:space="preserve"> InpC!NSI$20</f>
        <v>0</v>
      </c>
      <c r="NSJ97" s="370">
        <f xml:space="preserve"> InpC!NSJ$20</f>
        <v>0</v>
      </c>
      <c r="NSK97" s="370">
        <f xml:space="preserve"> InpC!NSK$20</f>
        <v>0</v>
      </c>
      <c r="NSL97" s="370">
        <f xml:space="preserve"> InpC!NSL$20</f>
        <v>0</v>
      </c>
      <c r="NSM97" s="370">
        <f xml:space="preserve"> InpC!NSM$20</f>
        <v>0</v>
      </c>
      <c r="NSN97" s="370">
        <f xml:space="preserve"> InpC!NSN$20</f>
        <v>0</v>
      </c>
      <c r="NSO97" s="370">
        <f xml:space="preserve"> InpC!NSO$20</f>
        <v>0</v>
      </c>
      <c r="NSP97" s="370">
        <f xml:space="preserve"> InpC!NSP$20</f>
        <v>0</v>
      </c>
      <c r="NSQ97" s="370">
        <f xml:space="preserve"> InpC!NSQ$20</f>
        <v>0</v>
      </c>
      <c r="NSR97" s="370">
        <f xml:space="preserve"> InpC!NSR$20</f>
        <v>0</v>
      </c>
      <c r="NSS97" s="370">
        <f xml:space="preserve"> InpC!NSS$20</f>
        <v>0</v>
      </c>
      <c r="NST97" s="370">
        <f xml:space="preserve"> InpC!NST$20</f>
        <v>0</v>
      </c>
      <c r="NSU97" s="370">
        <f xml:space="preserve"> InpC!NSU$20</f>
        <v>0</v>
      </c>
      <c r="NSV97" s="370">
        <f xml:space="preserve"> InpC!NSV$20</f>
        <v>0</v>
      </c>
      <c r="NSW97" s="370">
        <f xml:space="preserve"> InpC!NSW$20</f>
        <v>0</v>
      </c>
      <c r="NSX97" s="370">
        <f xml:space="preserve"> InpC!NSX$20</f>
        <v>0</v>
      </c>
      <c r="NSY97" s="370">
        <f xml:space="preserve"> InpC!NSY$20</f>
        <v>0</v>
      </c>
      <c r="NSZ97" s="370">
        <f xml:space="preserve"> InpC!NSZ$20</f>
        <v>0</v>
      </c>
      <c r="NTA97" s="370">
        <f xml:space="preserve"> InpC!NTA$20</f>
        <v>0</v>
      </c>
      <c r="NTB97" s="370">
        <f xml:space="preserve"> InpC!NTB$20</f>
        <v>0</v>
      </c>
      <c r="NTC97" s="370">
        <f xml:space="preserve"> InpC!NTC$20</f>
        <v>0</v>
      </c>
      <c r="NTD97" s="370">
        <f xml:space="preserve"> InpC!NTD$20</f>
        <v>0</v>
      </c>
      <c r="NTE97" s="370">
        <f xml:space="preserve"> InpC!NTE$20</f>
        <v>0</v>
      </c>
      <c r="NTF97" s="370">
        <f xml:space="preserve"> InpC!NTF$20</f>
        <v>0</v>
      </c>
      <c r="NTG97" s="370">
        <f xml:space="preserve"> InpC!NTG$20</f>
        <v>0</v>
      </c>
      <c r="NTH97" s="370">
        <f xml:space="preserve"> InpC!NTH$20</f>
        <v>0</v>
      </c>
      <c r="NTI97" s="370">
        <f xml:space="preserve"> InpC!NTI$20</f>
        <v>0</v>
      </c>
      <c r="NTJ97" s="370">
        <f xml:space="preserve"> InpC!NTJ$20</f>
        <v>0</v>
      </c>
      <c r="NTK97" s="370">
        <f xml:space="preserve"> InpC!NTK$20</f>
        <v>0</v>
      </c>
      <c r="NTL97" s="370">
        <f xml:space="preserve"> InpC!NTL$20</f>
        <v>0</v>
      </c>
      <c r="NTM97" s="370">
        <f xml:space="preserve"> InpC!NTM$20</f>
        <v>0</v>
      </c>
      <c r="NTN97" s="370">
        <f xml:space="preserve"> InpC!NTN$20</f>
        <v>0</v>
      </c>
      <c r="NTO97" s="370">
        <f xml:space="preserve"> InpC!NTO$20</f>
        <v>0</v>
      </c>
      <c r="NTP97" s="370">
        <f xml:space="preserve"> InpC!NTP$20</f>
        <v>0</v>
      </c>
      <c r="NTQ97" s="370">
        <f xml:space="preserve"> InpC!NTQ$20</f>
        <v>0</v>
      </c>
      <c r="NTR97" s="370">
        <f xml:space="preserve"> InpC!NTR$20</f>
        <v>0</v>
      </c>
      <c r="NTS97" s="370">
        <f xml:space="preserve"> InpC!NTS$20</f>
        <v>0</v>
      </c>
      <c r="NTT97" s="370">
        <f xml:space="preserve"> InpC!NTT$20</f>
        <v>0</v>
      </c>
      <c r="NTU97" s="370">
        <f xml:space="preserve"> InpC!NTU$20</f>
        <v>0</v>
      </c>
      <c r="NTV97" s="370">
        <f xml:space="preserve"> InpC!NTV$20</f>
        <v>0</v>
      </c>
      <c r="NTW97" s="370">
        <f xml:space="preserve"> InpC!NTW$20</f>
        <v>0</v>
      </c>
      <c r="NTX97" s="370">
        <f xml:space="preserve"> InpC!NTX$20</f>
        <v>0</v>
      </c>
      <c r="NTY97" s="370">
        <f xml:space="preserve"> InpC!NTY$20</f>
        <v>0</v>
      </c>
      <c r="NTZ97" s="370">
        <f xml:space="preserve"> InpC!NTZ$20</f>
        <v>0</v>
      </c>
      <c r="NUA97" s="370">
        <f xml:space="preserve"> InpC!NUA$20</f>
        <v>0</v>
      </c>
      <c r="NUB97" s="370">
        <f xml:space="preserve"> InpC!NUB$20</f>
        <v>0</v>
      </c>
      <c r="NUC97" s="370">
        <f xml:space="preserve"> InpC!NUC$20</f>
        <v>0</v>
      </c>
      <c r="NUD97" s="370">
        <f xml:space="preserve"> InpC!NUD$20</f>
        <v>0</v>
      </c>
      <c r="NUE97" s="370">
        <f xml:space="preserve"> InpC!NUE$20</f>
        <v>0</v>
      </c>
      <c r="NUF97" s="370">
        <f xml:space="preserve"> InpC!NUF$20</f>
        <v>0</v>
      </c>
      <c r="NUG97" s="370">
        <f xml:space="preserve"> InpC!NUG$20</f>
        <v>0</v>
      </c>
      <c r="NUH97" s="370">
        <f xml:space="preserve"> InpC!NUH$20</f>
        <v>0</v>
      </c>
      <c r="NUI97" s="370">
        <f xml:space="preserve"> InpC!NUI$20</f>
        <v>0</v>
      </c>
      <c r="NUJ97" s="370">
        <f xml:space="preserve"> InpC!NUJ$20</f>
        <v>0</v>
      </c>
      <c r="NUK97" s="370">
        <f xml:space="preserve"> InpC!NUK$20</f>
        <v>0</v>
      </c>
      <c r="NUL97" s="370">
        <f xml:space="preserve"> InpC!NUL$20</f>
        <v>0</v>
      </c>
      <c r="NUM97" s="370">
        <f xml:space="preserve"> InpC!NUM$20</f>
        <v>0</v>
      </c>
      <c r="NUN97" s="370">
        <f xml:space="preserve"> InpC!NUN$20</f>
        <v>0</v>
      </c>
      <c r="NUO97" s="370">
        <f xml:space="preserve"> InpC!NUO$20</f>
        <v>0</v>
      </c>
      <c r="NUP97" s="370">
        <f xml:space="preserve"> InpC!NUP$20</f>
        <v>0</v>
      </c>
      <c r="NUQ97" s="370">
        <f xml:space="preserve"> InpC!NUQ$20</f>
        <v>0</v>
      </c>
      <c r="NUR97" s="370">
        <f xml:space="preserve"> InpC!NUR$20</f>
        <v>0</v>
      </c>
      <c r="NUS97" s="370">
        <f xml:space="preserve"> InpC!NUS$20</f>
        <v>0</v>
      </c>
      <c r="NUT97" s="370">
        <f xml:space="preserve"> InpC!NUT$20</f>
        <v>0</v>
      </c>
      <c r="NUU97" s="370">
        <f xml:space="preserve"> InpC!NUU$20</f>
        <v>0</v>
      </c>
      <c r="NUV97" s="370">
        <f xml:space="preserve"> InpC!NUV$20</f>
        <v>0</v>
      </c>
      <c r="NUW97" s="370">
        <f xml:space="preserve"> InpC!NUW$20</f>
        <v>0</v>
      </c>
      <c r="NUX97" s="370">
        <f xml:space="preserve"> InpC!NUX$20</f>
        <v>0</v>
      </c>
      <c r="NUY97" s="370">
        <f xml:space="preserve"> InpC!NUY$20</f>
        <v>0</v>
      </c>
      <c r="NUZ97" s="370">
        <f xml:space="preserve"> InpC!NUZ$20</f>
        <v>0</v>
      </c>
      <c r="NVA97" s="370">
        <f xml:space="preserve"> InpC!NVA$20</f>
        <v>0</v>
      </c>
      <c r="NVB97" s="370">
        <f xml:space="preserve"> InpC!NVB$20</f>
        <v>0</v>
      </c>
      <c r="NVC97" s="370">
        <f xml:space="preserve"> InpC!NVC$20</f>
        <v>0</v>
      </c>
      <c r="NVD97" s="370">
        <f xml:space="preserve"> InpC!NVD$20</f>
        <v>0</v>
      </c>
      <c r="NVE97" s="370">
        <f xml:space="preserve"> InpC!NVE$20</f>
        <v>0</v>
      </c>
      <c r="NVF97" s="370">
        <f xml:space="preserve"> InpC!NVF$20</f>
        <v>0</v>
      </c>
      <c r="NVG97" s="370">
        <f xml:space="preserve"> InpC!NVG$20</f>
        <v>0</v>
      </c>
      <c r="NVH97" s="370">
        <f xml:space="preserve"> InpC!NVH$20</f>
        <v>0</v>
      </c>
      <c r="NVI97" s="370">
        <f xml:space="preserve"> InpC!NVI$20</f>
        <v>0</v>
      </c>
      <c r="NVJ97" s="370">
        <f xml:space="preserve"> InpC!NVJ$20</f>
        <v>0</v>
      </c>
      <c r="NVK97" s="370">
        <f xml:space="preserve"> InpC!NVK$20</f>
        <v>0</v>
      </c>
      <c r="NVL97" s="370">
        <f xml:space="preserve"> InpC!NVL$20</f>
        <v>0</v>
      </c>
      <c r="NVM97" s="370">
        <f xml:space="preserve"> InpC!NVM$20</f>
        <v>0</v>
      </c>
      <c r="NVN97" s="370">
        <f xml:space="preserve"> InpC!NVN$20</f>
        <v>0</v>
      </c>
      <c r="NVO97" s="370">
        <f xml:space="preserve"> InpC!NVO$20</f>
        <v>0</v>
      </c>
      <c r="NVP97" s="370">
        <f xml:space="preserve"> InpC!NVP$20</f>
        <v>0</v>
      </c>
      <c r="NVQ97" s="370">
        <f xml:space="preserve"> InpC!NVQ$20</f>
        <v>0</v>
      </c>
      <c r="NVR97" s="370">
        <f xml:space="preserve"> InpC!NVR$20</f>
        <v>0</v>
      </c>
      <c r="NVS97" s="370">
        <f xml:space="preserve"> InpC!NVS$20</f>
        <v>0</v>
      </c>
      <c r="NVT97" s="370">
        <f xml:space="preserve"> InpC!NVT$20</f>
        <v>0</v>
      </c>
      <c r="NVU97" s="370">
        <f xml:space="preserve"> InpC!NVU$20</f>
        <v>0</v>
      </c>
      <c r="NVV97" s="370">
        <f xml:space="preserve"> InpC!NVV$20</f>
        <v>0</v>
      </c>
      <c r="NVW97" s="370">
        <f xml:space="preserve"> InpC!NVW$20</f>
        <v>0</v>
      </c>
      <c r="NVX97" s="370">
        <f xml:space="preserve"> InpC!NVX$20</f>
        <v>0</v>
      </c>
      <c r="NVY97" s="370">
        <f xml:space="preserve"> InpC!NVY$20</f>
        <v>0</v>
      </c>
      <c r="NVZ97" s="370">
        <f xml:space="preserve"> InpC!NVZ$20</f>
        <v>0</v>
      </c>
      <c r="NWA97" s="370">
        <f xml:space="preserve"> InpC!NWA$20</f>
        <v>0</v>
      </c>
      <c r="NWB97" s="370">
        <f xml:space="preserve"> InpC!NWB$20</f>
        <v>0</v>
      </c>
      <c r="NWC97" s="370">
        <f xml:space="preserve"> InpC!NWC$20</f>
        <v>0</v>
      </c>
      <c r="NWD97" s="370">
        <f xml:space="preserve"> InpC!NWD$20</f>
        <v>0</v>
      </c>
      <c r="NWE97" s="370">
        <f xml:space="preserve"> InpC!NWE$20</f>
        <v>0</v>
      </c>
      <c r="NWF97" s="370">
        <f xml:space="preserve"> InpC!NWF$20</f>
        <v>0</v>
      </c>
      <c r="NWG97" s="370">
        <f xml:space="preserve"> InpC!NWG$20</f>
        <v>0</v>
      </c>
      <c r="NWH97" s="370">
        <f xml:space="preserve"> InpC!NWH$20</f>
        <v>0</v>
      </c>
      <c r="NWI97" s="370">
        <f xml:space="preserve"> InpC!NWI$20</f>
        <v>0</v>
      </c>
      <c r="NWJ97" s="370">
        <f xml:space="preserve"> InpC!NWJ$20</f>
        <v>0</v>
      </c>
      <c r="NWK97" s="370">
        <f xml:space="preserve"> InpC!NWK$20</f>
        <v>0</v>
      </c>
      <c r="NWL97" s="370">
        <f xml:space="preserve"> InpC!NWL$20</f>
        <v>0</v>
      </c>
      <c r="NWM97" s="370">
        <f xml:space="preserve"> InpC!NWM$20</f>
        <v>0</v>
      </c>
      <c r="NWN97" s="370">
        <f xml:space="preserve"> InpC!NWN$20</f>
        <v>0</v>
      </c>
      <c r="NWO97" s="370">
        <f xml:space="preserve"> InpC!NWO$20</f>
        <v>0</v>
      </c>
      <c r="NWP97" s="370">
        <f xml:space="preserve"> InpC!NWP$20</f>
        <v>0</v>
      </c>
      <c r="NWQ97" s="370">
        <f xml:space="preserve"> InpC!NWQ$20</f>
        <v>0</v>
      </c>
      <c r="NWR97" s="370">
        <f xml:space="preserve"> InpC!NWR$20</f>
        <v>0</v>
      </c>
      <c r="NWS97" s="370">
        <f xml:space="preserve"> InpC!NWS$20</f>
        <v>0</v>
      </c>
      <c r="NWT97" s="370">
        <f xml:space="preserve"> InpC!NWT$20</f>
        <v>0</v>
      </c>
      <c r="NWU97" s="370">
        <f xml:space="preserve"> InpC!NWU$20</f>
        <v>0</v>
      </c>
      <c r="NWV97" s="370">
        <f xml:space="preserve"> InpC!NWV$20</f>
        <v>0</v>
      </c>
      <c r="NWW97" s="370">
        <f xml:space="preserve"> InpC!NWW$20</f>
        <v>0</v>
      </c>
      <c r="NWX97" s="370">
        <f xml:space="preserve"> InpC!NWX$20</f>
        <v>0</v>
      </c>
      <c r="NWY97" s="370">
        <f xml:space="preserve"> InpC!NWY$20</f>
        <v>0</v>
      </c>
      <c r="NWZ97" s="370">
        <f xml:space="preserve"> InpC!NWZ$20</f>
        <v>0</v>
      </c>
      <c r="NXA97" s="370">
        <f xml:space="preserve"> InpC!NXA$20</f>
        <v>0</v>
      </c>
      <c r="NXB97" s="370">
        <f xml:space="preserve"> InpC!NXB$20</f>
        <v>0</v>
      </c>
      <c r="NXC97" s="370">
        <f xml:space="preserve"> InpC!NXC$20</f>
        <v>0</v>
      </c>
      <c r="NXD97" s="370">
        <f xml:space="preserve"> InpC!NXD$20</f>
        <v>0</v>
      </c>
      <c r="NXE97" s="370">
        <f xml:space="preserve"> InpC!NXE$20</f>
        <v>0</v>
      </c>
      <c r="NXF97" s="370">
        <f xml:space="preserve"> InpC!NXF$20</f>
        <v>0</v>
      </c>
      <c r="NXG97" s="370">
        <f xml:space="preserve"> InpC!NXG$20</f>
        <v>0</v>
      </c>
      <c r="NXH97" s="370">
        <f xml:space="preserve"> InpC!NXH$20</f>
        <v>0</v>
      </c>
      <c r="NXI97" s="370">
        <f xml:space="preserve"> InpC!NXI$20</f>
        <v>0</v>
      </c>
      <c r="NXJ97" s="370">
        <f xml:space="preserve"> InpC!NXJ$20</f>
        <v>0</v>
      </c>
      <c r="NXK97" s="370">
        <f xml:space="preserve"> InpC!NXK$20</f>
        <v>0</v>
      </c>
      <c r="NXL97" s="370">
        <f xml:space="preserve"> InpC!NXL$20</f>
        <v>0</v>
      </c>
      <c r="NXM97" s="370">
        <f xml:space="preserve"> InpC!NXM$20</f>
        <v>0</v>
      </c>
      <c r="NXN97" s="370">
        <f xml:space="preserve"> InpC!NXN$20</f>
        <v>0</v>
      </c>
      <c r="NXO97" s="370">
        <f xml:space="preserve"> InpC!NXO$20</f>
        <v>0</v>
      </c>
      <c r="NXP97" s="370">
        <f xml:space="preserve"> InpC!NXP$20</f>
        <v>0</v>
      </c>
      <c r="NXQ97" s="370">
        <f xml:space="preserve"> InpC!NXQ$20</f>
        <v>0</v>
      </c>
      <c r="NXR97" s="370">
        <f xml:space="preserve"> InpC!NXR$20</f>
        <v>0</v>
      </c>
      <c r="NXS97" s="370">
        <f xml:space="preserve"> InpC!NXS$20</f>
        <v>0</v>
      </c>
      <c r="NXT97" s="370">
        <f xml:space="preserve"> InpC!NXT$20</f>
        <v>0</v>
      </c>
      <c r="NXU97" s="370">
        <f xml:space="preserve"> InpC!NXU$20</f>
        <v>0</v>
      </c>
      <c r="NXV97" s="370">
        <f xml:space="preserve"> InpC!NXV$20</f>
        <v>0</v>
      </c>
      <c r="NXW97" s="370">
        <f xml:space="preserve"> InpC!NXW$20</f>
        <v>0</v>
      </c>
      <c r="NXX97" s="370">
        <f xml:space="preserve"> InpC!NXX$20</f>
        <v>0</v>
      </c>
      <c r="NXY97" s="370">
        <f xml:space="preserve"> InpC!NXY$20</f>
        <v>0</v>
      </c>
      <c r="NXZ97" s="370">
        <f xml:space="preserve"> InpC!NXZ$20</f>
        <v>0</v>
      </c>
      <c r="NYA97" s="370">
        <f xml:space="preserve"> InpC!NYA$20</f>
        <v>0</v>
      </c>
      <c r="NYB97" s="370">
        <f xml:space="preserve"> InpC!NYB$20</f>
        <v>0</v>
      </c>
      <c r="NYC97" s="370">
        <f xml:space="preserve"> InpC!NYC$20</f>
        <v>0</v>
      </c>
      <c r="NYD97" s="370">
        <f xml:space="preserve"> InpC!NYD$20</f>
        <v>0</v>
      </c>
      <c r="NYE97" s="370">
        <f xml:space="preserve"> InpC!NYE$20</f>
        <v>0</v>
      </c>
      <c r="NYF97" s="370">
        <f xml:space="preserve"> InpC!NYF$20</f>
        <v>0</v>
      </c>
      <c r="NYG97" s="370">
        <f xml:space="preserve"> InpC!NYG$20</f>
        <v>0</v>
      </c>
      <c r="NYH97" s="370">
        <f xml:space="preserve"> InpC!NYH$20</f>
        <v>0</v>
      </c>
      <c r="NYI97" s="370">
        <f xml:space="preserve"> InpC!NYI$20</f>
        <v>0</v>
      </c>
      <c r="NYJ97" s="370">
        <f xml:space="preserve"> InpC!NYJ$20</f>
        <v>0</v>
      </c>
      <c r="NYK97" s="370">
        <f xml:space="preserve"> InpC!NYK$20</f>
        <v>0</v>
      </c>
      <c r="NYL97" s="370">
        <f xml:space="preserve"> InpC!NYL$20</f>
        <v>0</v>
      </c>
      <c r="NYM97" s="370">
        <f xml:space="preserve"> InpC!NYM$20</f>
        <v>0</v>
      </c>
      <c r="NYN97" s="370">
        <f xml:space="preserve"> InpC!NYN$20</f>
        <v>0</v>
      </c>
      <c r="NYO97" s="370">
        <f xml:space="preserve"> InpC!NYO$20</f>
        <v>0</v>
      </c>
      <c r="NYP97" s="370">
        <f xml:space="preserve"> InpC!NYP$20</f>
        <v>0</v>
      </c>
      <c r="NYQ97" s="370">
        <f xml:space="preserve"> InpC!NYQ$20</f>
        <v>0</v>
      </c>
      <c r="NYR97" s="370">
        <f xml:space="preserve"> InpC!NYR$20</f>
        <v>0</v>
      </c>
      <c r="NYS97" s="370">
        <f xml:space="preserve"> InpC!NYS$20</f>
        <v>0</v>
      </c>
      <c r="NYT97" s="370">
        <f xml:space="preserve"> InpC!NYT$20</f>
        <v>0</v>
      </c>
      <c r="NYU97" s="370">
        <f xml:space="preserve"> InpC!NYU$20</f>
        <v>0</v>
      </c>
      <c r="NYV97" s="370">
        <f xml:space="preserve"> InpC!NYV$20</f>
        <v>0</v>
      </c>
      <c r="NYW97" s="370">
        <f xml:space="preserve"> InpC!NYW$20</f>
        <v>0</v>
      </c>
      <c r="NYX97" s="370">
        <f xml:space="preserve"> InpC!NYX$20</f>
        <v>0</v>
      </c>
      <c r="NYY97" s="370">
        <f xml:space="preserve"> InpC!NYY$20</f>
        <v>0</v>
      </c>
      <c r="NYZ97" s="370">
        <f xml:space="preserve"> InpC!NYZ$20</f>
        <v>0</v>
      </c>
      <c r="NZA97" s="370">
        <f xml:space="preserve"> InpC!NZA$20</f>
        <v>0</v>
      </c>
      <c r="NZB97" s="370">
        <f xml:space="preserve"> InpC!NZB$20</f>
        <v>0</v>
      </c>
      <c r="NZC97" s="370">
        <f xml:space="preserve"> InpC!NZC$20</f>
        <v>0</v>
      </c>
      <c r="NZD97" s="370">
        <f xml:space="preserve"> InpC!NZD$20</f>
        <v>0</v>
      </c>
      <c r="NZE97" s="370">
        <f xml:space="preserve"> InpC!NZE$20</f>
        <v>0</v>
      </c>
      <c r="NZF97" s="370">
        <f xml:space="preserve"> InpC!NZF$20</f>
        <v>0</v>
      </c>
      <c r="NZG97" s="370">
        <f xml:space="preserve"> InpC!NZG$20</f>
        <v>0</v>
      </c>
      <c r="NZH97" s="370">
        <f xml:space="preserve"> InpC!NZH$20</f>
        <v>0</v>
      </c>
      <c r="NZI97" s="370">
        <f xml:space="preserve"> InpC!NZI$20</f>
        <v>0</v>
      </c>
      <c r="NZJ97" s="370">
        <f xml:space="preserve"> InpC!NZJ$20</f>
        <v>0</v>
      </c>
      <c r="NZK97" s="370">
        <f xml:space="preserve"> InpC!NZK$20</f>
        <v>0</v>
      </c>
      <c r="NZL97" s="370">
        <f xml:space="preserve"> InpC!NZL$20</f>
        <v>0</v>
      </c>
      <c r="NZM97" s="370">
        <f xml:space="preserve"> InpC!NZM$20</f>
        <v>0</v>
      </c>
      <c r="NZN97" s="370">
        <f xml:space="preserve"> InpC!NZN$20</f>
        <v>0</v>
      </c>
      <c r="NZO97" s="370">
        <f xml:space="preserve"> InpC!NZO$20</f>
        <v>0</v>
      </c>
      <c r="NZP97" s="370">
        <f xml:space="preserve"> InpC!NZP$20</f>
        <v>0</v>
      </c>
      <c r="NZQ97" s="370">
        <f xml:space="preserve"> InpC!NZQ$20</f>
        <v>0</v>
      </c>
      <c r="NZR97" s="370">
        <f xml:space="preserve"> InpC!NZR$20</f>
        <v>0</v>
      </c>
      <c r="NZS97" s="370">
        <f xml:space="preserve"> InpC!NZS$20</f>
        <v>0</v>
      </c>
      <c r="NZT97" s="370">
        <f xml:space="preserve"> InpC!NZT$20</f>
        <v>0</v>
      </c>
      <c r="NZU97" s="370">
        <f xml:space="preserve"> InpC!NZU$20</f>
        <v>0</v>
      </c>
      <c r="NZV97" s="370">
        <f xml:space="preserve"> InpC!NZV$20</f>
        <v>0</v>
      </c>
      <c r="NZW97" s="370">
        <f xml:space="preserve"> InpC!NZW$20</f>
        <v>0</v>
      </c>
      <c r="NZX97" s="370">
        <f xml:space="preserve"> InpC!NZX$20</f>
        <v>0</v>
      </c>
      <c r="NZY97" s="370">
        <f xml:space="preserve"> InpC!NZY$20</f>
        <v>0</v>
      </c>
      <c r="NZZ97" s="370">
        <f xml:space="preserve"> InpC!NZZ$20</f>
        <v>0</v>
      </c>
      <c r="OAA97" s="370">
        <f xml:space="preserve"> InpC!OAA$20</f>
        <v>0</v>
      </c>
      <c r="OAB97" s="370">
        <f xml:space="preserve"> InpC!OAB$20</f>
        <v>0</v>
      </c>
      <c r="OAC97" s="370">
        <f xml:space="preserve"> InpC!OAC$20</f>
        <v>0</v>
      </c>
      <c r="OAD97" s="370">
        <f xml:space="preserve"> InpC!OAD$20</f>
        <v>0</v>
      </c>
      <c r="OAE97" s="370">
        <f xml:space="preserve"> InpC!OAE$20</f>
        <v>0</v>
      </c>
      <c r="OAF97" s="370">
        <f xml:space="preserve"> InpC!OAF$20</f>
        <v>0</v>
      </c>
      <c r="OAG97" s="370">
        <f xml:space="preserve"> InpC!OAG$20</f>
        <v>0</v>
      </c>
      <c r="OAH97" s="370">
        <f xml:space="preserve"> InpC!OAH$20</f>
        <v>0</v>
      </c>
      <c r="OAI97" s="370">
        <f xml:space="preserve"> InpC!OAI$20</f>
        <v>0</v>
      </c>
      <c r="OAJ97" s="370">
        <f xml:space="preserve"> InpC!OAJ$20</f>
        <v>0</v>
      </c>
      <c r="OAK97" s="370">
        <f xml:space="preserve"> InpC!OAK$20</f>
        <v>0</v>
      </c>
      <c r="OAL97" s="370">
        <f xml:space="preserve"> InpC!OAL$20</f>
        <v>0</v>
      </c>
      <c r="OAM97" s="370">
        <f xml:space="preserve"> InpC!OAM$20</f>
        <v>0</v>
      </c>
      <c r="OAN97" s="370">
        <f xml:space="preserve"> InpC!OAN$20</f>
        <v>0</v>
      </c>
      <c r="OAO97" s="370">
        <f xml:space="preserve"> InpC!OAO$20</f>
        <v>0</v>
      </c>
      <c r="OAP97" s="370">
        <f xml:space="preserve"> InpC!OAP$20</f>
        <v>0</v>
      </c>
      <c r="OAQ97" s="370">
        <f xml:space="preserve"> InpC!OAQ$20</f>
        <v>0</v>
      </c>
      <c r="OAR97" s="370">
        <f xml:space="preserve"> InpC!OAR$20</f>
        <v>0</v>
      </c>
      <c r="OAS97" s="370">
        <f xml:space="preserve"> InpC!OAS$20</f>
        <v>0</v>
      </c>
      <c r="OAT97" s="370">
        <f xml:space="preserve"> InpC!OAT$20</f>
        <v>0</v>
      </c>
      <c r="OAU97" s="370">
        <f xml:space="preserve"> InpC!OAU$20</f>
        <v>0</v>
      </c>
      <c r="OAV97" s="370">
        <f xml:space="preserve"> InpC!OAV$20</f>
        <v>0</v>
      </c>
      <c r="OAW97" s="370">
        <f xml:space="preserve"> InpC!OAW$20</f>
        <v>0</v>
      </c>
      <c r="OAX97" s="370">
        <f xml:space="preserve"> InpC!OAX$20</f>
        <v>0</v>
      </c>
      <c r="OAY97" s="370">
        <f xml:space="preserve"> InpC!OAY$20</f>
        <v>0</v>
      </c>
      <c r="OAZ97" s="370">
        <f xml:space="preserve"> InpC!OAZ$20</f>
        <v>0</v>
      </c>
      <c r="OBA97" s="370">
        <f xml:space="preserve"> InpC!OBA$20</f>
        <v>0</v>
      </c>
      <c r="OBB97" s="370">
        <f xml:space="preserve"> InpC!OBB$20</f>
        <v>0</v>
      </c>
      <c r="OBC97" s="370">
        <f xml:space="preserve"> InpC!OBC$20</f>
        <v>0</v>
      </c>
      <c r="OBD97" s="370">
        <f xml:space="preserve"> InpC!OBD$20</f>
        <v>0</v>
      </c>
      <c r="OBE97" s="370">
        <f xml:space="preserve"> InpC!OBE$20</f>
        <v>0</v>
      </c>
      <c r="OBF97" s="370">
        <f xml:space="preserve"> InpC!OBF$20</f>
        <v>0</v>
      </c>
      <c r="OBG97" s="370">
        <f xml:space="preserve"> InpC!OBG$20</f>
        <v>0</v>
      </c>
      <c r="OBH97" s="370">
        <f xml:space="preserve"> InpC!OBH$20</f>
        <v>0</v>
      </c>
      <c r="OBI97" s="370">
        <f xml:space="preserve"> InpC!OBI$20</f>
        <v>0</v>
      </c>
      <c r="OBJ97" s="370">
        <f xml:space="preserve"> InpC!OBJ$20</f>
        <v>0</v>
      </c>
      <c r="OBK97" s="370">
        <f xml:space="preserve"> InpC!OBK$20</f>
        <v>0</v>
      </c>
      <c r="OBL97" s="370">
        <f xml:space="preserve"> InpC!OBL$20</f>
        <v>0</v>
      </c>
      <c r="OBM97" s="370">
        <f xml:space="preserve"> InpC!OBM$20</f>
        <v>0</v>
      </c>
      <c r="OBN97" s="370">
        <f xml:space="preserve"> InpC!OBN$20</f>
        <v>0</v>
      </c>
      <c r="OBO97" s="370">
        <f xml:space="preserve"> InpC!OBO$20</f>
        <v>0</v>
      </c>
      <c r="OBP97" s="370">
        <f xml:space="preserve"> InpC!OBP$20</f>
        <v>0</v>
      </c>
      <c r="OBQ97" s="370">
        <f xml:space="preserve"> InpC!OBQ$20</f>
        <v>0</v>
      </c>
      <c r="OBR97" s="370">
        <f xml:space="preserve"> InpC!OBR$20</f>
        <v>0</v>
      </c>
      <c r="OBS97" s="370">
        <f xml:space="preserve"> InpC!OBS$20</f>
        <v>0</v>
      </c>
      <c r="OBT97" s="370">
        <f xml:space="preserve"> InpC!OBT$20</f>
        <v>0</v>
      </c>
      <c r="OBU97" s="370">
        <f xml:space="preserve"> InpC!OBU$20</f>
        <v>0</v>
      </c>
      <c r="OBV97" s="370">
        <f xml:space="preserve"> InpC!OBV$20</f>
        <v>0</v>
      </c>
      <c r="OBW97" s="370">
        <f xml:space="preserve"> InpC!OBW$20</f>
        <v>0</v>
      </c>
      <c r="OBX97" s="370">
        <f xml:space="preserve"> InpC!OBX$20</f>
        <v>0</v>
      </c>
      <c r="OBY97" s="370">
        <f xml:space="preserve"> InpC!OBY$20</f>
        <v>0</v>
      </c>
      <c r="OBZ97" s="370">
        <f xml:space="preserve"> InpC!OBZ$20</f>
        <v>0</v>
      </c>
      <c r="OCA97" s="370">
        <f xml:space="preserve"> InpC!OCA$20</f>
        <v>0</v>
      </c>
      <c r="OCB97" s="370">
        <f xml:space="preserve"> InpC!OCB$20</f>
        <v>0</v>
      </c>
      <c r="OCC97" s="370">
        <f xml:space="preserve"> InpC!OCC$20</f>
        <v>0</v>
      </c>
      <c r="OCD97" s="370">
        <f xml:space="preserve"> InpC!OCD$20</f>
        <v>0</v>
      </c>
      <c r="OCE97" s="370">
        <f xml:space="preserve"> InpC!OCE$20</f>
        <v>0</v>
      </c>
      <c r="OCF97" s="370">
        <f xml:space="preserve"> InpC!OCF$20</f>
        <v>0</v>
      </c>
      <c r="OCG97" s="370">
        <f xml:space="preserve"> InpC!OCG$20</f>
        <v>0</v>
      </c>
      <c r="OCH97" s="370">
        <f xml:space="preserve"> InpC!OCH$20</f>
        <v>0</v>
      </c>
      <c r="OCI97" s="370">
        <f xml:space="preserve"> InpC!OCI$20</f>
        <v>0</v>
      </c>
      <c r="OCJ97" s="370">
        <f xml:space="preserve"> InpC!OCJ$20</f>
        <v>0</v>
      </c>
      <c r="OCK97" s="370">
        <f xml:space="preserve"> InpC!OCK$20</f>
        <v>0</v>
      </c>
      <c r="OCL97" s="370">
        <f xml:space="preserve"> InpC!OCL$20</f>
        <v>0</v>
      </c>
      <c r="OCM97" s="370">
        <f xml:space="preserve"> InpC!OCM$20</f>
        <v>0</v>
      </c>
      <c r="OCN97" s="370">
        <f xml:space="preserve"> InpC!OCN$20</f>
        <v>0</v>
      </c>
      <c r="OCO97" s="370">
        <f xml:space="preserve"> InpC!OCO$20</f>
        <v>0</v>
      </c>
      <c r="OCP97" s="370">
        <f xml:space="preserve"> InpC!OCP$20</f>
        <v>0</v>
      </c>
      <c r="OCQ97" s="370">
        <f xml:space="preserve"> InpC!OCQ$20</f>
        <v>0</v>
      </c>
      <c r="OCR97" s="370">
        <f xml:space="preserve"> InpC!OCR$20</f>
        <v>0</v>
      </c>
      <c r="OCS97" s="370">
        <f xml:space="preserve"> InpC!OCS$20</f>
        <v>0</v>
      </c>
      <c r="OCT97" s="370">
        <f xml:space="preserve"> InpC!OCT$20</f>
        <v>0</v>
      </c>
      <c r="OCU97" s="370">
        <f xml:space="preserve"> InpC!OCU$20</f>
        <v>0</v>
      </c>
      <c r="OCV97" s="370">
        <f xml:space="preserve"> InpC!OCV$20</f>
        <v>0</v>
      </c>
      <c r="OCW97" s="370">
        <f xml:space="preserve"> InpC!OCW$20</f>
        <v>0</v>
      </c>
      <c r="OCX97" s="370">
        <f xml:space="preserve"> InpC!OCX$20</f>
        <v>0</v>
      </c>
      <c r="OCY97" s="370">
        <f xml:space="preserve"> InpC!OCY$20</f>
        <v>0</v>
      </c>
      <c r="OCZ97" s="370">
        <f xml:space="preserve"> InpC!OCZ$20</f>
        <v>0</v>
      </c>
      <c r="ODA97" s="370">
        <f xml:space="preserve"> InpC!ODA$20</f>
        <v>0</v>
      </c>
      <c r="ODB97" s="370">
        <f xml:space="preserve"> InpC!ODB$20</f>
        <v>0</v>
      </c>
      <c r="ODC97" s="370">
        <f xml:space="preserve"> InpC!ODC$20</f>
        <v>0</v>
      </c>
      <c r="ODD97" s="370">
        <f xml:space="preserve"> InpC!ODD$20</f>
        <v>0</v>
      </c>
      <c r="ODE97" s="370">
        <f xml:space="preserve"> InpC!ODE$20</f>
        <v>0</v>
      </c>
      <c r="ODF97" s="370">
        <f xml:space="preserve"> InpC!ODF$20</f>
        <v>0</v>
      </c>
      <c r="ODG97" s="370">
        <f xml:space="preserve"> InpC!ODG$20</f>
        <v>0</v>
      </c>
      <c r="ODH97" s="370">
        <f xml:space="preserve"> InpC!ODH$20</f>
        <v>0</v>
      </c>
      <c r="ODI97" s="370">
        <f xml:space="preserve"> InpC!ODI$20</f>
        <v>0</v>
      </c>
      <c r="ODJ97" s="370">
        <f xml:space="preserve"> InpC!ODJ$20</f>
        <v>0</v>
      </c>
      <c r="ODK97" s="370">
        <f xml:space="preserve"> InpC!ODK$20</f>
        <v>0</v>
      </c>
      <c r="ODL97" s="370">
        <f xml:space="preserve"> InpC!ODL$20</f>
        <v>0</v>
      </c>
      <c r="ODM97" s="370">
        <f xml:space="preserve"> InpC!ODM$20</f>
        <v>0</v>
      </c>
      <c r="ODN97" s="370">
        <f xml:space="preserve"> InpC!ODN$20</f>
        <v>0</v>
      </c>
      <c r="ODO97" s="370">
        <f xml:space="preserve"> InpC!ODO$20</f>
        <v>0</v>
      </c>
      <c r="ODP97" s="370">
        <f xml:space="preserve"> InpC!ODP$20</f>
        <v>0</v>
      </c>
      <c r="ODQ97" s="370">
        <f xml:space="preserve"> InpC!ODQ$20</f>
        <v>0</v>
      </c>
      <c r="ODR97" s="370">
        <f xml:space="preserve"> InpC!ODR$20</f>
        <v>0</v>
      </c>
      <c r="ODS97" s="370">
        <f xml:space="preserve"> InpC!ODS$20</f>
        <v>0</v>
      </c>
      <c r="ODT97" s="370">
        <f xml:space="preserve"> InpC!ODT$20</f>
        <v>0</v>
      </c>
      <c r="ODU97" s="370">
        <f xml:space="preserve"> InpC!ODU$20</f>
        <v>0</v>
      </c>
      <c r="ODV97" s="370">
        <f xml:space="preserve"> InpC!ODV$20</f>
        <v>0</v>
      </c>
      <c r="ODW97" s="370">
        <f xml:space="preserve"> InpC!ODW$20</f>
        <v>0</v>
      </c>
      <c r="ODX97" s="370">
        <f xml:space="preserve"> InpC!ODX$20</f>
        <v>0</v>
      </c>
      <c r="ODY97" s="370">
        <f xml:space="preserve"> InpC!ODY$20</f>
        <v>0</v>
      </c>
      <c r="ODZ97" s="370">
        <f xml:space="preserve"> InpC!ODZ$20</f>
        <v>0</v>
      </c>
      <c r="OEA97" s="370">
        <f xml:space="preserve"> InpC!OEA$20</f>
        <v>0</v>
      </c>
      <c r="OEB97" s="370">
        <f xml:space="preserve"> InpC!OEB$20</f>
        <v>0</v>
      </c>
      <c r="OEC97" s="370">
        <f xml:space="preserve"> InpC!OEC$20</f>
        <v>0</v>
      </c>
      <c r="OED97" s="370">
        <f xml:space="preserve"> InpC!OED$20</f>
        <v>0</v>
      </c>
      <c r="OEE97" s="370">
        <f xml:space="preserve"> InpC!OEE$20</f>
        <v>0</v>
      </c>
      <c r="OEF97" s="370">
        <f xml:space="preserve"> InpC!OEF$20</f>
        <v>0</v>
      </c>
      <c r="OEG97" s="370">
        <f xml:space="preserve"> InpC!OEG$20</f>
        <v>0</v>
      </c>
      <c r="OEH97" s="370">
        <f xml:space="preserve"> InpC!OEH$20</f>
        <v>0</v>
      </c>
      <c r="OEI97" s="370">
        <f xml:space="preserve"> InpC!OEI$20</f>
        <v>0</v>
      </c>
      <c r="OEJ97" s="370">
        <f xml:space="preserve"> InpC!OEJ$20</f>
        <v>0</v>
      </c>
      <c r="OEK97" s="370">
        <f xml:space="preserve"> InpC!OEK$20</f>
        <v>0</v>
      </c>
      <c r="OEL97" s="370">
        <f xml:space="preserve"> InpC!OEL$20</f>
        <v>0</v>
      </c>
      <c r="OEM97" s="370">
        <f xml:space="preserve"> InpC!OEM$20</f>
        <v>0</v>
      </c>
      <c r="OEN97" s="370">
        <f xml:space="preserve"> InpC!OEN$20</f>
        <v>0</v>
      </c>
      <c r="OEO97" s="370">
        <f xml:space="preserve"> InpC!OEO$20</f>
        <v>0</v>
      </c>
      <c r="OEP97" s="370">
        <f xml:space="preserve"> InpC!OEP$20</f>
        <v>0</v>
      </c>
      <c r="OEQ97" s="370">
        <f xml:space="preserve"> InpC!OEQ$20</f>
        <v>0</v>
      </c>
      <c r="OER97" s="370">
        <f xml:space="preserve"> InpC!OER$20</f>
        <v>0</v>
      </c>
      <c r="OES97" s="370">
        <f xml:space="preserve"> InpC!OES$20</f>
        <v>0</v>
      </c>
      <c r="OET97" s="370">
        <f xml:space="preserve"> InpC!OET$20</f>
        <v>0</v>
      </c>
      <c r="OEU97" s="370">
        <f xml:space="preserve"> InpC!OEU$20</f>
        <v>0</v>
      </c>
      <c r="OEV97" s="370">
        <f xml:space="preserve"> InpC!OEV$20</f>
        <v>0</v>
      </c>
      <c r="OEW97" s="370">
        <f xml:space="preserve"> InpC!OEW$20</f>
        <v>0</v>
      </c>
      <c r="OEX97" s="370">
        <f xml:space="preserve"> InpC!OEX$20</f>
        <v>0</v>
      </c>
      <c r="OEY97" s="370">
        <f xml:space="preserve"> InpC!OEY$20</f>
        <v>0</v>
      </c>
      <c r="OEZ97" s="370">
        <f xml:space="preserve"> InpC!OEZ$20</f>
        <v>0</v>
      </c>
      <c r="OFA97" s="370">
        <f xml:space="preserve"> InpC!OFA$20</f>
        <v>0</v>
      </c>
      <c r="OFB97" s="370">
        <f xml:space="preserve"> InpC!OFB$20</f>
        <v>0</v>
      </c>
      <c r="OFC97" s="370">
        <f xml:space="preserve"> InpC!OFC$20</f>
        <v>0</v>
      </c>
      <c r="OFD97" s="370">
        <f xml:space="preserve"> InpC!OFD$20</f>
        <v>0</v>
      </c>
      <c r="OFE97" s="370">
        <f xml:space="preserve"> InpC!OFE$20</f>
        <v>0</v>
      </c>
      <c r="OFF97" s="370">
        <f xml:space="preserve"> InpC!OFF$20</f>
        <v>0</v>
      </c>
      <c r="OFG97" s="370">
        <f xml:space="preserve"> InpC!OFG$20</f>
        <v>0</v>
      </c>
      <c r="OFH97" s="370">
        <f xml:space="preserve"> InpC!OFH$20</f>
        <v>0</v>
      </c>
      <c r="OFI97" s="370">
        <f xml:space="preserve"> InpC!OFI$20</f>
        <v>0</v>
      </c>
      <c r="OFJ97" s="370">
        <f xml:space="preserve"> InpC!OFJ$20</f>
        <v>0</v>
      </c>
      <c r="OFK97" s="370">
        <f xml:space="preserve"> InpC!OFK$20</f>
        <v>0</v>
      </c>
      <c r="OFL97" s="370">
        <f xml:space="preserve"> InpC!OFL$20</f>
        <v>0</v>
      </c>
      <c r="OFM97" s="370">
        <f xml:space="preserve"> InpC!OFM$20</f>
        <v>0</v>
      </c>
      <c r="OFN97" s="370">
        <f xml:space="preserve"> InpC!OFN$20</f>
        <v>0</v>
      </c>
      <c r="OFO97" s="370">
        <f xml:space="preserve"> InpC!OFO$20</f>
        <v>0</v>
      </c>
      <c r="OFP97" s="370">
        <f xml:space="preserve"> InpC!OFP$20</f>
        <v>0</v>
      </c>
      <c r="OFQ97" s="370">
        <f xml:space="preserve"> InpC!OFQ$20</f>
        <v>0</v>
      </c>
      <c r="OFR97" s="370">
        <f xml:space="preserve"> InpC!OFR$20</f>
        <v>0</v>
      </c>
      <c r="OFS97" s="370">
        <f xml:space="preserve"> InpC!OFS$20</f>
        <v>0</v>
      </c>
      <c r="OFT97" s="370">
        <f xml:space="preserve"> InpC!OFT$20</f>
        <v>0</v>
      </c>
      <c r="OFU97" s="370">
        <f xml:space="preserve"> InpC!OFU$20</f>
        <v>0</v>
      </c>
      <c r="OFV97" s="370">
        <f xml:space="preserve"> InpC!OFV$20</f>
        <v>0</v>
      </c>
      <c r="OFW97" s="370">
        <f xml:space="preserve"> InpC!OFW$20</f>
        <v>0</v>
      </c>
      <c r="OFX97" s="370">
        <f xml:space="preserve"> InpC!OFX$20</f>
        <v>0</v>
      </c>
      <c r="OFY97" s="370">
        <f xml:space="preserve"> InpC!OFY$20</f>
        <v>0</v>
      </c>
      <c r="OFZ97" s="370">
        <f xml:space="preserve"> InpC!OFZ$20</f>
        <v>0</v>
      </c>
      <c r="OGA97" s="370">
        <f xml:space="preserve"> InpC!OGA$20</f>
        <v>0</v>
      </c>
      <c r="OGB97" s="370">
        <f xml:space="preserve"> InpC!OGB$20</f>
        <v>0</v>
      </c>
      <c r="OGC97" s="370">
        <f xml:space="preserve"> InpC!OGC$20</f>
        <v>0</v>
      </c>
      <c r="OGD97" s="370">
        <f xml:space="preserve"> InpC!OGD$20</f>
        <v>0</v>
      </c>
      <c r="OGE97" s="370">
        <f xml:space="preserve"> InpC!OGE$20</f>
        <v>0</v>
      </c>
      <c r="OGF97" s="370">
        <f xml:space="preserve"> InpC!OGF$20</f>
        <v>0</v>
      </c>
      <c r="OGG97" s="370">
        <f xml:space="preserve"> InpC!OGG$20</f>
        <v>0</v>
      </c>
      <c r="OGH97" s="370">
        <f xml:space="preserve"> InpC!OGH$20</f>
        <v>0</v>
      </c>
      <c r="OGI97" s="370">
        <f xml:space="preserve"> InpC!OGI$20</f>
        <v>0</v>
      </c>
      <c r="OGJ97" s="370">
        <f xml:space="preserve"> InpC!OGJ$20</f>
        <v>0</v>
      </c>
      <c r="OGK97" s="370">
        <f xml:space="preserve"> InpC!OGK$20</f>
        <v>0</v>
      </c>
      <c r="OGL97" s="370">
        <f xml:space="preserve"> InpC!OGL$20</f>
        <v>0</v>
      </c>
      <c r="OGM97" s="370">
        <f xml:space="preserve"> InpC!OGM$20</f>
        <v>0</v>
      </c>
      <c r="OGN97" s="370">
        <f xml:space="preserve"> InpC!OGN$20</f>
        <v>0</v>
      </c>
      <c r="OGO97" s="370">
        <f xml:space="preserve"> InpC!OGO$20</f>
        <v>0</v>
      </c>
      <c r="OGP97" s="370">
        <f xml:space="preserve"> InpC!OGP$20</f>
        <v>0</v>
      </c>
      <c r="OGQ97" s="370">
        <f xml:space="preserve"> InpC!OGQ$20</f>
        <v>0</v>
      </c>
      <c r="OGR97" s="370">
        <f xml:space="preserve"> InpC!OGR$20</f>
        <v>0</v>
      </c>
      <c r="OGS97" s="370">
        <f xml:space="preserve"> InpC!OGS$20</f>
        <v>0</v>
      </c>
      <c r="OGT97" s="370">
        <f xml:space="preserve"> InpC!OGT$20</f>
        <v>0</v>
      </c>
      <c r="OGU97" s="370">
        <f xml:space="preserve"> InpC!OGU$20</f>
        <v>0</v>
      </c>
      <c r="OGV97" s="370">
        <f xml:space="preserve"> InpC!OGV$20</f>
        <v>0</v>
      </c>
      <c r="OGW97" s="370">
        <f xml:space="preserve"> InpC!OGW$20</f>
        <v>0</v>
      </c>
      <c r="OGX97" s="370">
        <f xml:space="preserve"> InpC!OGX$20</f>
        <v>0</v>
      </c>
      <c r="OGY97" s="370">
        <f xml:space="preserve"> InpC!OGY$20</f>
        <v>0</v>
      </c>
      <c r="OGZ97" s="370">
        <f xml:space="preserve"> InpC!OGZ$20</f>
        <v>0</v>
      </c>
      <c r="OHA97" s="370">
        <f xml:space="preserve"> InpC!OHA$20</f>
        <v>0</v>
      </c>
      <c r="OHB97" s="370">
        <f xml:space="preserve"> InpC!OHB$20</f>
        <v>0</v>
      </c>
      <c r="OHC97" s="370">
        <f xml:space="preserve"> InpC!OHC$20</f>
        <v>0</v>
      </c>
      <c r="OHD97" s="370">
        <f xml:space="preserve"> InpC!OHD$20</f>
        <v>0</v>
      </c>
      <c r="OHE97" s="370">
        <f xml:space="preserve"> InpC!OHE$20</f>
        <v>0</v>
      </c>
      <c r="OHF97" s="370">
        <f xml:space="preserve"> InpC!OHF$20</f>
        <v>0</v>
      </c>
      <c r="OHG97" s="370">
        <f xml:space="preserve"> InpC!OHG$20</f>
        <v>0</v>
      </c>
      <c r="OHH97" s="370">
        <f xml:space="preserve"> InpC!OHH$20</f>
        <v>0</v>
      </c>
      <c r="OHI97" s="370">
        <f xml:space="preserve"> InpC!OHI$20</f>
        <v>0</v>
      </c>
      <c r="OHJ97" s="370">
        <f xml:space="preserve"> InpC!OHJ$20</f>
        <v>0</v>
      </c>
      <c r="OHK97" s="370">
        <f xml:space="preserve"> InpC!OHK$20</f>
        <v>0</v>
      </c>
      <c r="OHL97" s="370">
        <f xml:space="preserve"> InpC!OHL$20</f>
        <v>0</v>
      </c>
      <c r="OHM97" s="370">
        <f xml:space="preserve"> InpC!OHM$20</f>
        <v>0</v>
      </c>
      <c r="OHN97" s="370">
        <f xml:space="preserve"> InpC!OHN$20</f>
        <v>0</v>
      </c>
      <c r="OHO97" s="370">
        <f xml:space="preserve"> InpC!OHO$20</f>
        <v>0</v>
      </c>
      <c r="OHP97" s="370">
        <f xml:space="preserve"> InpC!OHP$20</f>
        <v>0</v>
      </c>
      <c r="OHQ97" s="370">
        <f xml:space="preserve"> InpC!OHQ$20</f>
        <v>0</v>
      </c>
      <c r="OHR97" s="370">
        <f xml:space="preserve"> InpC!OHR$20</f>
        <v>0</v>
      </c>
      <c r="OHS97" s="370">
        <f xml:space="preserve"> InpC!OHS$20</f>
        <v>0</v>
      </c>
      <c r="OHT97" s="370">
        <f xml:space="preserve"> InpC!OHT$20</f>
        <v>0</v>
      </c>
      <c r="OHU97" s="370">
        <f xml:space="preserve"> InpC!OHU$20</f>
        <v>0</v>
      </c>
      <c r="OHV97" s="370">
        <f xml:space="preserve"> InpC!OHV$20</f>
        <v>0</v>
      </c>
      <c r="OHW97" s="370">
        <f xml:space="preserve"> InpC!OHW$20</f>
        <v>0</v>
      </c>
      <c r="OHX97" s="370">
        <f xml:space="preserve"> InpC!OHX$20</f>
        <v>0</v>
      </c>
      <c r="OHY97" s="370">
        <f xml:space="preserve"> InpC!OHY$20</f>
        <v>0</v>
      </c>
      <c r="OHZ97" s="370">
        <f xml:space="preserve"> InpC!OHZ$20</f>
        <v>0</v>
      </c>
      <c r="OIA97" s="370">
        <f xml:space="preserve"> InpC!OIA$20</f>
        <v>0</v>
      </c>
      <c r="OIB97" s="370">
        <f xml:space="preserve"> InpC!OIB$20</f>
        <v>0</v>
      </c>
      <c r="OIC97" s="370">
        <f xml:space="preserve"> InpC!OIC$20</f>
        <v>0</v>
      </c>
      <c r="OID97" s="370">
        <f xml:space="preserve"> InpC!OID$20</f>
        <v>0</v>
      </c>
      <c r="OIE97" s="370">
        <f xml:space="preserve"> InpC!OIE$20</f>
        <v>0</v>
      </c>
      <c r="OIF97" s="370">
        <f xml:space="preserve"> InpC!OIF$20</f>
        <v>0</v>
      </c>
      <c r="OIG97" s="370">
        <f xml:space="preserve"> InpC!OIG$20</f>
        <v>0</v>
      </c>
      <c r="OIH97" s="370">
        <f xml:space="preserve"> InpC!OIH$20</f>
        <v>0</v>
      </c>
      <c r="OII97" s="370">
        <f xml:space="preserve"> InpC!OII$20</f>
        <v>0</v>
      </c>
      <c r="OIJ97" s="370">
        <f xml:space="preserve"> InpC!OIJ$20</f>
        <v>0</v>
      </c>
      <c r="OIK97" s="370">
        <f xml:space="preserve"> InpC!OIK$20</f>
        <v>0</v>
      </c>
      <c r="OIL97" s="370">
        <f xml:space="preserve"> InpC!OIL$20</f>
        <v>0</v>
      </c>
      <c r="OIM97" s="370">
        <f xml:space="preserve"> InpC!OIM$20</f>
        <v>0</v>
      </c>
      <c r="OIN97" s="370">
        <f xml:space="preserve"> InpC!OIN$20</f>
        <v>0</v>
      </c>
      <c r="OIO97" s="370">
        <f xml:space="preserve"> InpC!OIO$20</f>
        <v>0</v>
      </c>
      <c r="OIP97" s="370">
        <f xml:space="preserve"> InpC!OIP$20</f>
        <v>0</v>
      </c>
      <c r="OIQ97" s="370">
        <f xml:space="preserve"> InpC!OIQ$20</f>
        <v>0</v>
      </c>
      <c r="OIR97" s="370">
        <f xml:space="preserve"> InpC!OIR$20</f>
        <v>0</v>
      </c>
      <c r="OIS97" s="370">
        <f xml:space="preserve"> InpC!OIS$20</f>
        <v>0</v>
      </c>
      <c r="OIT97" s="370">
        <f xml:space="preserve"> InpC!OIT$20</f>
        <v>0</v>
      </c>
      <c r="OIU97" s="370">
        <f xml:space="preserve"> InpC!OIU$20</f>
        <v>0</v>
      </c>
      <c r="OIV97" s="370">
        <f xml:space="preserve"> InpC!OIV$20</f>
        <v>0</v>
      </c>
      <c r="OIW97" s="370">
        <f xml:space="preserve"> InpC!OIW$20</f>
        <v>0</v>
      </c>
      <c r="OIX97" s="370">
        <f xml:space="preserve"> InpC!OIX$20</f>
        <v>0</v>
      </c>
      <c r="OIY97" s="370">
        <f xml:space="preserve"> InpC!OIY$20</f>
        <v>0</v>
      </c>
      <c r="OIZ97" s="370">
        <f xml:space="preserve"> InpC!OIZ$20</f>
        <v>0</v>
      </c>
      <c r="OJA97" s="370">
        <f xml:space="preserve"> InpC!OJA$20</f>
        <v>0</v>
      </c>
      <c r="OJB97" s="370">
        <f xml:space="preserve"> InpC!OJB$20</f>
        <v>0</v>
      </c>
      <c r="OJC97" s="370">
        <f xml:space="preserve"> InpC!OJC$20</f>
        <v>0</v>
      </c>
      <c r="OJD97" s="370">
        <f xml:space="preserve"> InpC!OJD$20</f>
        <v>0</v>
      </c>
      <c r="OJE97" s="370">
        <f xml:space="preserve"> InpC!OJE$20</f>
        <v>0</v>
      </c>
      <c r="OJF97" s="370">
        <f xml:space="preserve"> InpC!OJF$20</f>
        <v>0</v>
      </c>
      <c r="OJG97" s="370">
        <f xml:space="preserve"> InpC!OJG$20</f>
        <v>0</v>
      </c>
      <c r="OJH97" s="370">
        <f xml:space="preserve"> InpC!OJH$20</f>
        <v>0</v>
      </c>
      <c r="OJI97" s="370">
        <f xml:space="preserve"> InpC!OJI$20</f>
        <v>0</v>
      </c>
      <c r="OJJ97" s="370">
        <f xml:space="preserve"> InpC!OJJ$20</f>
        <v>0</v>
      </c>
      <c r="OJK97" s="370">
        <f xml:space="preserve"> InpC!OJK$20</f>
        <v>0</v>
      </c>
      <c r="OJL97" s="370">
        <f xml:space="preserve"> InpC!OJL$20</f>
        <v>0</v>
      </c>
      <c r="OJM97" s="370">
        <f xml:space="preserve"> InpC!OJM$20</f>
        <v>0</v>
      </c>
      <c r="OJN97" s="370">
        <f xml:space="preserve"> InpC!OJN$20</f>
        <v>0</v>
      </c>
      <c r="OJO97" s="370">
        <f xml:space="preserve"> InpC!OJO$20</f>
        <v>0</v>
      </c>
      <c r="OJP97" s="370">
        <f xml:space="preserve"> InpC!OJP$20</f>
        <v>0</v>
      </c>
      <c r="OJQ97" s="370">
        <f xml:space="preserve"> InpC!OJQ$20</f>
        <v>0</v>
      </c>
      <c r="OJR97" s="370">
        <f xml:space="preserve"> InpC!OJR$20</f>
        <v>0</v>
      </c>
      <c r="OJS97" s="370">
        <f xml:space="preserve"> InpC!OJS$20</f>
        <v>0</v>
      </c>
      <c r="OJT97" s="370">
        <f xml:space="preserve"> InpC!OJT$20</f>
        <v>0</v>
      </c>
      <c r="OJU97" s="370">
        <f xml:space="preserve"> InpC!OJU$20</f>
        <v>0</v>
      </c>
      <c r="OJV97" s="370">
        <f xml:space="preserve"> InpC!OJV$20</f>
        <v>0</v>
      </c>
      <c r="OJW97" s="370">
        <f xml:space="preserve"> InpC!OJW$20</f>
        <v>0</v>
      </c>
      <c r="OJX97" s="370">
        <f xml:space="preserve"> InpC!OJX$20</f>
        <v>0</v>
      </c>
      <c r="OJY97" s="370">
        <f xml:space="preserve"> InpC!OJY$20</f>
        <v>0</v>
      </c>
      <c r="OJZ97" s="370">
        <f xml:space="preserve"> InpC!OJZ$20</f>
        <v>0</v>
      </c>
      <c r="OKA97" s="370">
        <f xml:space="preserve"> InpC!OKA$20</f>
        <v>0</v>
      </c>
      <c r="OKB97" s="370">
        <f xml:space="preserve"> InpC!OKB$20</f>
        <v>0</v>
      </c>
      <c r="OKC97" s="370">
        <f xml:space="preserve"> InpC!OKC$20</f>
        <v>0</v>
      </c>
      <c r="OKD97" s="370">
        <f xml:space="preserve"> InpC!OKD$20</f>
        <v>0</v>
      </c>
      <c r="OKE97" s="370">
        <f xml:space="preserve"> InpC!OKE$20</f>
        <v>0</v>
      </c>
      <c r="OKF97" s="370">
        <f xml:space="preserve"> InpC!OKF$20</f>
        <v>0</v>
      </c>
      <c r="OKG97" s="370">
        <f xml:space="preserve"> InpC!OKG$20</f>
        <v>0</v>
      </c>
      <c r="OKH97" s="370">
        <f xml:space="preserve"> InpC!OKH$20</f>
        <v>0</v>
      </c>
      <c r="OKI97" s="370">
        <f xml:space="preserve"> InpC!OKI$20</f>
        <v>0</v>
      </c>
      <c r="OKJ97" s="370">
        <f xml:space="preserve"> InpC!OKJ$20</f>
        <v>0</v>
      </c>
      <c r="OKK97" s="370">
        <f xml:space="preserve"> InpC!OKK$20</f>
        <v>0</v>
      </c>
      <c r="OKL97" s="370">
        <f xml:space="preserve"> InpC!OKL$20</f>
        <v>0</v>
      </c>
      <c r="OKM97" s="370">
        <f xml:space="preserve"> InpC!OKM$20</f>
        <v>0</v>
      </c>
      <c r="OKN97" s="370">
        <f xml:space="preserve"> InpC!OKN$20</f>
        <v>0</v>
      </c>
      <c r="OKO97" s="370">
        <f xml:space="preserve"> InpC!OKO$20</f>
        <v>0</v>
      </c>
      <c r="OKP97" s="370">
        <f xml:space="preserve"> InpC!OKP$20</f>
        <v>0</v>
      </c>
      <c r="OKQ97" s="370">
        <f xml:space="preserve"> InpC!OKQ$20</f>
        <v>0</v>
      </c>
      <c r="OKR97" s="370">
        <f xml:space="preserve"> InpC!OKR$20</f>
        <v>0</v>
      </c>
      <c r="OKS97" s="370">
        <f xml:space="preserve"> InpC!OKS$20</f>
        <v>0</v>
      </c>
      <c r="OKT97" s="370">
        <f xml:space="preserve"> InpC!OKT$20</f>
        <v>0</v>
      </c>
      <c r="OKU97" s="370">
        <f xml:space="preserve"> InpC!OKU$20</f>
        <v>0</v>
      </c>
      <c r="OKV97" s="370">
        <f xml:space="preserve"> InpC!OKV$20</f>
        <v>0</v>
      </c>
      <c r="OKW97" s="370">
        <f xml:space="preserve"> InpC!OKW$20</f>
        <v>0</v>
      </c>
      <c r="OKX97" s="370">
        <f xml:space="preserve"> InpC!OKX$20</f>
        <v>0</v>
      </c>
      <c r="OKY97" s="370">
        <f xml:space="preserve"> InpC!OKY$20</f>
        <v>0</v>
      </c>
      <c r="OKZ97" s="370">
        <f xml:space="preserve"> InpC!OKZ$20</f>
        <v>0</v>
      </c>
      <c r="OLA97" s="370">
        <f xml:space="preserve"> InpC!OLA$20</f>
        <v>0</v>
      </c>
      <c r="OLB97" s="370">
        <f xml:space="preserve"> InpC!OLB$20</f>
        <v>0</v>
      </c>
      <c r="OLC97" s="370">
        <f xml:space="preserve"> InpC!OLC$20</f>
        <v>0</v>
      </c>
      <c r="OLD97" s="370">
        <f xml:space="preserve"> InpC!OLD$20</f>
        <v>0</v>
      </c>
      <c r="OLE97" s="370">
        <f xml:space="preserve"> InpC!OLE$20</f>
        <v>0</v>
      </c>
      <c r="OLF97" s="370">
        <f xml:space="preserve"> InpC!OLF$20</f>
        <v>0</v>
      </c>
      <c r="OLG97" s="370">
        <f xml:space="preserve"> InpC!OLG$20</f>
        <v>0</v>
      </c>
      <c r="OLH97" s="370">
        <f xml:space="preserve"> InpC!OLH$20</f>
        <v>0</v>
      </c>
      <c r="OLI97" s="370">
        <f xml:space="preserve"> InpC!OLI$20</f>
        <v>0</v>
      </c>
      <c r="OLJ97" s="370">
        <f xml:space="preserve"> InpC!OLJ$20</f>
        <v>0</v>
      </c>
      <c r="OLK97" s="370">
        <f xml:space="preserve"> InpC!OLK$20</f>
        <v>0</v>
      </c>
      <c r="OLL97" s="370">
        <f xml:space="preserve"> InpC!OLL$20</f>
        <v>0</v>
      </c>
      <c r="OLM97" s="370">
        <f xml:space="preserve"> InpC!OLM$20</f>
        <v>0</v>
      </c>
      <c r="OLN97" s="370">
        <f xml:space="preserve"> InpC!OLN$20</f>
        <v>0</v>
      </c>
      <c r="OLO97" s="370">
        <f xml:space="preserve"> InpC!OLO$20</f>
        <v>0</v>
      </c>
      <c r="OLP97" s="370">
        <f xml:space="preserve"> InpC!OLP$20</f>
        <v>0</v>
      </c>
      <c r="OLQ97" s="370">
        <f xml:space="preserve"> InpC!OLQ$20</f>
        <v>0</v>
      </c>
      <c r="OLR97" s="370">
        <f xml:space="preserve"> InpC!OLR$20</f>
        <v>0</v>
      </c>
      <c r="OLS97" s="370">
        <f xml:space="preserve"> InpC!OLS$20</f>
        <v>0</v>
      </c>
      <c r="OLT97" s="370">
        <f xml:space="preserve"> InpC!OLT$20</f>
        <v>0</v>
      </c>
      <c r="OLU97" s="370">
        <f xml:space="preserve"> InpC!OLU$20</f>
        <v>0</v>
      </c>
      <c r="OLV97" s="370">
        <f xml:space="preserve"> InpC!OLV$20</f>
        <v>0</v>
      </c>
      <c r="OLW97" s="370">
        <f xml:space="preserve"> InpC!OLW$20</f>
        <v>0</v>
      </c>
      <c r="OLX97" s="370">
        <f xml:space="preserve"> InpC!OLX$20</f>
        <v>0</v>
      </c>
      <c r="OLY97" s="370">
        <f xml:space="preserve"> InpC!OLY$20</f>
        <v>0</v>
      </c>
      <c r="OLZ97" s="370">
        <f xml:space="preserve"> InpC!OLZ$20</f>
        <v>0</v>
      </c>
      <c r="OMA97" s="370">
        <f xml:space="preserve"> InpC!OMA$20</f>
        <v>0</v>
      </c>
      <c r="OMB97" s="370">
        <f xml:space="preserve"> InpC!OMB$20</f>
        <v>0</v>
      </c>
      <c r="OMC97" s="370">
        <f xml:space="preserve"> InpC!OMC$20</f>
        <v>0</v>
      </c>
      <c r="OMD97" s="370">
        <f xml:space="preserve"> InpC!OMD$20</f>
        <v>0</v>
      </c>
      <c r="OME97" s="370">
        <f xml:space="preserve"> InpC!OME$20</f>
        <v>0</v>
      </c>
      <c r="OMF97" s="370">
        <f xml:space="preserve"> InpC!OMF$20</f>
        <v>0</v>
      </c>
      <c r="OMG97" s="370">
        <f xml:space="preserve"> InpC!OMG$20</f>
        <v>0</v>
      </c>
      <c r="OMH97" s="370">
        <f xml:space="preserve"> InpC!OMH$20</f>
        <v>0</v>
      </c>
      <c r="OMI97" s="370">
        <f xml:space="preserve"> InpC!OMI$20</f>
        <v>0</v>
      </c>
      <c r="OMJ97" s="370">
        <f xml:space="preserve"> InpC!OMJ$20</f>
        <v>0</v>
      </c>
      <c r="OMK97" s="370">
        <f xml:space="preserve"> InpC!OMK$20</f>
        <v>0</v>
      </c>
      <c r="OML97" s="370">
        <f xml:space="preserve"> InpC!OML$20</f>
        <v>0</v>
      </c>
      <c r="OMM97" s="370">
        <f xml:space="preserve"> InpC!OMM$20</f>
        <v>0</v>
      </c>
      <c r="OMN97" s="370">
        <f xml:space="preserve"> InpC!OMN$20</f>
        <v>0</v>
      </c>
      <c r="OMO97" s="370">
        <f xml:space="preserve"> InpC!OMO$20</f>
        <v>0</v>
      </c>
      <c r="OMP97" s="370">
        <f xml:space="preserve"> InpC!OMP$20</f>
        <v>0</v>
      </c>
      <c r="OMQ97" s="370">
        <f xml:space="preserve"> InpC!OMQ$20</f>
        <v>0</v>
      </c>
      <c r="OMR97" s="370">
        <f xml:space="preserve"> InpC!OMR$20</f>
        <v>0</v>
      </c>
      <c r="OMS97" s="370">
        <f xml:space="preserve"> InpC!OMS$20</f>
        <v>0</v>
      </c>
      <c r="OMT97" s="370">
        <f xml:space="preserve"> InpC!OMT$20</f>
        <v>0</v>
      </c>
      <c r="OMU97" s="370">
        <f xml:space="preserve"> InpC!OMU$20</f>
        <v>0</v>
      </c>
      <c r="OMV97" s="370">
        <f xml:space="preserve"> InpC!OMV$20</f>
        <v>0</v>
      </c>
      <c r="OMW97" s="370">
        <f xml:space="preserve"> InpC!OMW$20</f>
        <v>0</v>
      </c>
      <c r="OMX97" s="370">
        <f xml:space="preserve"> InpC!OMX$20</f>
        <v>0</v>
      </c>
      <c r="OMY97" s="370">
        <f xml:space="preserve"> InpC!OMY$20</f>
        <v>0</v>
      </c>
      <c r="OMZ97" s="370">
        <f xml:space="preserve"> InpC!OMZ$20</f>
        <v>0</v>
      </c>
      <c r="ONA97" s="370">
        <f xml:space="preserve"> InpC!ONA$20</f>
        <v>0</v>
      </c>
      <c r="ONB97" s="370">
        <f xml:space="preserve"> InpC!ONB$20</f>
        <v>0</v>
      </c>
      <c r="ONC97" s="370">
        <f xml:space="preserve"> InpC!ONC$20</f>
        <v>0</v>
      </c>
      <c r="OND97" s="370">
        <f xml:space="preserve"> InpC!OND$20</f>
        <v>0</v>
      </c>
      <c r="ONE97" s="370">
        <f xml:space="preserve"> InpC!ONE$20</f>
        <v>0</v>
      </c>
      <c r="ONF97" s="370">
        <f xml:space="preserve"> InpC!ONF$20</f>
        <v>0</v>
      </c>
      <c r="ONG97" s="370">
        <f xml:space="preserve"> InpC!ONG$20</f>
        <v>0</v>
      </c>
      <c r="ONH97" s="370">
        <f xml:space="preserve"> InpC!ONH$20</f>
        <v>0</v>
      </c>
      <c r="ONI97" s="370">
        <f xml:space="preserve"> InpC!ONI$20</f>
        <v>0</v>
      </c>
      <c r="ONJ97" s="370">
        <f xml:space="preserve"> InpC!ONJ$20</f>
        <v>0</v>
      </c>
      <c r="ONK97" s="370">
        <f xml:space="preserve"> InpC!ONK$20</f>
        <v>0</v>
      </c>
      <c r="ONL97" s="370">
        <f xml:space="preserve"> InpC!ONL$20</f>
        <v>0</v>
      </c>
      <c r="ONM97" s="370">
        <f xml:space="preserve"> InpC!ONM$20</f>
        <v>0</v>
      </c>
      <c r="ONN97" s="370">
        <f xml:space="preserve"> InpC!ONN$20</f>
        <v>0</v>
      </c>
      <c r="ONO97" s="370">
        <f xml:space="preserve"> InpC!ONO$20</f>
        <v>0</v>
      </c>
      <c r="ONP97" s="370">
        <f xml:space="preserve"> InpC!ONP$20</f>
        <v>0</v>
      </c>
      <c r="ONQ97" s="370">
        <f xml:space="preserve"> InpC!ONQ$20</f>
        <v>0</v>
      </c>
      <c r="ONR97" s="370">
        <f xml:space="preserve"> InpC!ONR$20</f>
        <v>0</v>
      </c>
      <c r="ONS97" s="370">
        <f xml:space="preserve"> InpC!ONS$20</f>
        <v>0</v>
      </c>
      <c r="ONT97" s="370">
        <f xml:space="preserve"> InpC!ONT$20</f>
        <v>0</v>
      </c>
      <c r="ONU97" s="370">
        <f xml:space="preserve"> InpC!ONU$20</f>
        <v>0</v>
      </c>
      <c r="ONV97" s="370">
        <f xml:space="preserve"> InpC!ONV$20</f>
        <v>0</v>
      </c>
      <c r="ONW97" s="370">
        <f xml:space="preserve"> InpC!ONW$20</f>
        <v>0</v>
      </c>
      <c r="ONX97" s="370">
        <f xml:space="preserve"> InpC!ONX$20</f>
        <v>0</v>
      </c>
      <c r="ONY97" s="370">
        <f xml:space="preserve"> InpC!ONY$20</f>
        <v>0</v>
      </c>
      <c r="ONZ97" s="370">
        <f xml:space="preserve"> InpC!ONZ$20</f>
        <v>0</v>
      </c>
      <c r="OOA97" s="370">
        <f xml:space="preserve"> InpC!OOA$20</f>
        <v>0</v>
      </c>
      <c r="OOB97" s="370">
        <f xml:space="preserve"> InpC!OOB$20</f>
        <v>0</v>
      </c>
      <c r="OOC97" s="370">
        <f xml:space="preserve"> InpC!OOC$20</f>
        <v>0</v>
      </c>
      <c r="OOD97" s="370">
        <f xml:space="preserve"> InpC!OOD$20</f>
        <v>0</v>
      </c>
      <c r="OOE97" s="370">
        <f xml:space="preserve"> InpC!OOE$20</f>
        <v>0</v>
      </c>
      <c r="OOF97" s="370">
        <f xml:space="preserve"> InpC!OOF$20</f>
        <v>0</v>
      </c>
      <c r="OOG97" s="370">
        <f xml:space="preserve"> InpC!OOG$20</f>
        <v>0</v>
      </c>
      <c r="OOH97" s="370">
        <f xml:space="preserve"> InpC!OOH$20</f>
        <v>0</v>
      </c>
      <c r="OOI97" s="370">
        <f xml:space="preserve"> InpC!OOI$20</f>
        <v>0</v>
      </c>
      <c r="OOJ97" s="370">
        <f xml:space="preserve"> InpC!OOJ$20</f>
        <v>0</v>
      </c>
      <c r="OOK97" s="370">
        <f xml:space="preserve"> InpC!OOK$20</f>
        <v>0</v>
      </c>
      <c r="OOL97" s="370">
        <f xml:space="preserve"> InpC!OOL$20</f>
        <v>0</v>
      </c>
      <c r="OOM97" s="370">
        <f xml:space="preserve"> InpC!OOM$20</f>
        <v>0</v>
      </c>
      <c r="OON97" s="370">
        <f xml:space="preserve"> InpC!OON$20</f>
        <v>0</v>
      </c>
      <c r="OOO97" s="370">
        <f xml:space="preserve"> InpC!OOO$20</f>
        <v>0</v>
      </c>
      <c r="OOP97" s="370">
        <f xml:space="preserve"> InpC!OOP$20</f>
        <v>0</v>
      </c>
      <c r="OOQ97" s="370">
        <f xml:space="preserve"> InpC!OOQ$20</f>
        <v>0</v>
      </c>
      <c r="OOR97" s="370">
        <f xml:space="preserve"> InpC!OOR$20</f>
        <v>0</v>
      </c>
      <c r="OOS97" s="370">
        <f xml:space="preserve"> InpC!OOS$20</f>
        <v>0</v>
      </c>
      <c r="OOT97" s="370">
        <f xml:space="preserve"> InpC!OOT$20</f>
        <v>0</v>
      </c>
      <c r="OOU97" s="370">
        <f xml:space="preserve"> InpC!OOU$20</f>
        <v>0</v>
      </c>
      <c r="OOV97" s="370">
        <f xml:space="preserve"> InpC!OOV$20</f>
        <v>0</v>
      </c>
      <c r="OOW97" s="370">
        <f xml:space="preserve"> InpC!OOW$20</f>
        <v>0</v>
      </c>
      <c r="OOX97" s="370">
        <f xml:space="preserve"> InpC!OOX$20</f>
        <v>0</v>
      </c>
      <c r="OOY97" s="370">
        <f xml:space="preserve"> InpC!OOY$20</f>
        <v>0</v>
      </c>
      <c r="OOZ97" s="370">
        <f xml:space="preserve"> InpC!OOZ$20</f>
        <v>0</v>
      </c>
      <c r="OPA97" s="370">
        <f xml:space="preserve"> InpC!OPA$20</f>
        <v>0</v>
      </c>
      <c r="OPB97" s="370">
        <f xml:space="preserve"> InpC!OPB$20</f>
        <v>0</v>
      </c>
      <c r="OPC97" s="370">
        <f xml:space="preserve"> InpC!OPC$20</f>
        <v>0</v>
      </c>
      <c r="OPD97" s="370">
        <f xml:space="preserve"> InpC!OPD$20</f>
        <v>0</v>
      </c>
      <c r="OPE97" s="370">
        <f xml:space="preserve"> InpC!OPE$20</f>
        <v>0</v>
      </c>
      <c r="OPF97" s="370">
        <f xml:space="preserve"> InpC!OPF$20</f>
        <v>0</v>
      </c>
      <c r="OPG97" s="370">
        <f xml:space="preserve"> InpC!OPG$20</f>
        <v>0</v>
      </c>
      <c r="OPH97" s="370">
        <f xml:space="preserve"> InpC!OPH$20</f>
        <v>0</v>
      </c>
      <c r="OPI97" s="370">
        <f xml:space="preserve"> InpC!OPI$20</f>
        <v>0</v>
      </c>
      <c r="OPJ97" s="370">
        <f xml:space="preserve"> InpC!OPJ$20</f>
        <v>0</v>
      </c>
      <c r="OPK97" s="370">
        <f xml:space="preserve"> InpC!OPK$20</f>
        <v>0</v>
      </c>
      <c r="OPL97" s="370">
        <f xml:space="preserve"> InpC!OPL$20</f>
        <v>0</v>
      </c>
      <c r="OPM97" s="370">
        <f xml:space="preserve"> InpC!OPM$20</f>
        <v>0</v>
      </c>
      <c r="OPN97" s="370">
        <f xml:space="preserve"> InpC!OPN$20</f>
        <v>0</v>
      </c>
      <c r="OPO97" s="370">
        <f xml:space="preserve"> InpC!OPO$20</f>
        <v>0</v>
      </c>
      <c r="OPP97" s="370">
        <f xml:space="preserve"> InpC!OPP$20</f>
        <v>0</v>
      </c>
      <c r="OPQ97" s="370">
        <f xml:space="preserve"> InpC!OPQ$20</f>
        <v>0</v>
      </c>
      <c r="OPR97" s="370">
        <f xml:space="preserve"> InpC!OPR$20</f>
        <v>0</v>
      </c>
      <c r="OPS97" s="370">
        <f xml:space="preserve"> InpC!OPS$20</f>
        <v>0</v>
      </c>
      <c r="OPT97" s="370">
        <f xml:space="preserve"> InpC!OPT$20</f>
        <v>0</v>
      </c>
      <c r="OPU97" s="370">
        <f xml:space="preserve"> InpC!OPU$20</f>
        <v>0</v>
      </c>
      <c r="OPV97" s="370">
        <f xml:space="preserve"> InpC!OPV$20</f>
        <v>0</v>
      </c>
      <c r="OPW97" s="370">
        <f xml:space="preserve"> InpC!OPW$20</f>
        <v>0</v>
      </c>
      <c r="OPX97" s="370">
        <f xml:space="preserve"> InpC!OPX$20</f>
        <v>0</v>
      </c>
      <c r="OPY97" s="370">
        <f xml:space="preserve"> InpC!OPY$20</f>
        <v>0</v>
      </c>
      <c r="OPZ97" s="370">
        <f xml:space="preserve"> InpC!OPZ$20</f>
        <v>0</v>
      </c>
      <c r="OQA97" s="370">
        <f xml:space="preserve"> InpC!OQA$20</f>
        <v>0</v>
      </c>
      <c r="OQB97" s="370">
        <f xml:space="preserve"> InpC!OQB$20</f>
        <v>0</v>
      </c>
      <c r="OQC97" s="370">
        <f xml:space="preserve"> InpC!OQC$20</f>
        <v>0</v>
      </c>
      <c r="OQD97" s="370">
        <f xml:space="preserve"> InpC!OQD$20</f>
        <v>0</v>
      </c>
      <c r="OQE97" s="370">
        <f xml:space="preserve"> InpC!OQE$20</f>
        <v>0</v>
      </c>
      <c r="OQF97" s="370">
        <f xml:space="preserve"> InpC!OQF$20</f>
        <v>0</v>
      </c>
      <c r="OQG97" s="370">
        <f xml:space="preserve"> InpC!OQG$20</f>
        <v>0</v>
      </c>
      <c r="OQH97" s="370">
        <f xml:space="preserve"> InpC!OQH$20</f>
        <v>0</v>
      </c>
      <c r="OQI97" s="370">
        <f xml:space="preserve"> InpC!OQI$20</f>
        <v>0</v>
      </c>
      <c r="OQJ97" s="370">
        <f xml:space="preserve"> InpC!OQJ$20</f>
        <v>0</v>
      </c>
      <c r="OQK97" s="370">
        <f xml:space="preserve"> InpC!OQK$20</f>
        <v>0</v>
      </c>
      <c r="OQL97" s="370">
        <f xml:space="preserve"> InpC!OQL$20</f>
        <v>0</v>
      </c>
      <c r="OQM97" s="370">
        <f xml:space="preserve"> InpC!OQM$20</f>
        <v>0</v>
      </c>
      <c r="OQN97" s="370">
        <f xml:space="preserve"> InpC!OQN$20</f>
        <v>0</v>
      </c>
      <c r="OQO97" s="370">
        <f xml:space="preserve"> InpC!OQO$20</f>
        <v>0</v>
      </c>
      <c r="OQP97" s="370">
        <f xml:space="preserve"> InpC!OQP$20</f>
        <v>0</v>
      </c>
      <c r="OQQ97" s="370">
        <f xml:space="preserve"> InpC!OQQ$20</f>
        <v>0</v>
      </c>
      <c r="OQR97" s="370">
        <f xml:space="preserve"> InpC!OQR$20</f>
        <v>0</v>
      </c>
      <c r="OQS97" s="370">
        <f xml:space="preserve"> InpC!OQS$20</f>
        <v>0</v>
      </c>
      <c r="OQT97" s="370">
        <f xml:space="preserve"> InpC!OQT$20</f>
        <v>0</v>
      </c>
      <c r="OQU97" s="370">
        <f xml:space="preserve"> InpC!OQU$20</f>
        <v>0</v>
      </c>
      <c r="OQV97" s="370">
        <f xml:space="preserve"> InpC!OQV$20</f>
        <v>0</v>
      </c>
      <c r="OQW97" s="370">
        <f xml:space="preserve"> InpC!OQW$20</f>
        <v>0</v>
      </c>
      <c r="OQX97" s="370">
        <f xml:space="preserve"> InpC!OQX$20</f>
        <v>0</v>
      </c>
      <c r="OQY97" s="370">
        <f xml:space="preserve"> InpC!OQY$20</f>
        <v>0</v>
      </c>
      <c r="OQZ97" s="370">
        <f xml:space="preserve"> InpC!OQZ$20</f>
        <v>0</v>
      </c>
      <c r="ORA97" s="370">
        <f xml:space="preserve"> InpC!ORA$20</f>
        <v>0</v>
      </c>
      <c r="ORB97" s="370">
        <f xml:space="preserve"> InpC!ORB$20</f>
        <v>0</v>
      </c>
      <c r="ORC97" s="370">
        <f xml:space="preserve"> InpC!ORC$20</f>
        <v>0</v>
      </c>
      <c r="ORD97" s="370">
        <f xml:space="preserve"> InpC!ORD$20</f>
        <v>0</v>
      </c>
      <c r="ORE97" s="370">
        <f xml:space="preserve"> InpC!ORE$20</f>
        <v>0</v>
      </c>
      <c r="ORF97" s="370">
        <f xml:space="preserve"> InpC!ORF$20</f>
        <v>0</v>
      </c>
      <c r="ORG97" s="370">
        <f xml:space="preserve"> InpC!ORG$20</f>
        <v>0</v>
      </c>
      <c r="ORH97" s="370">
        <f xml:space="preserve"> InpC!ORH$20</f>
        <v>0</v>
      </c>
      <c r="ORI97" s="370">
        <f xml:space="preserve"> InpC!ORI$20</f>
        <v>0</v>
      </c>
      <c r="ORJ97" s="370">
        <f xml:space="preserve"> InpC!ORJ$20</f>
        <v>0</v>
      </c>
      <c r="ORK97" s="370">
        <f xml:space="preserve"> InpC!ORK$20</f>
        <v>0</v>
      </c>
      <c r="ORL97" s="370">
        <f xml:space="preserve"> InpC!ORL$20</f>
        <v>0</v>
      </c>
      <c r="ORM97" s="370">
        <f xml:space="preserve"> InpC!ORM$20</f>
        <v>0</v>
      </c>
      <c r="ORN97" s="370">
        <f xml:space="preserve"> InpC!ORN$20</f>
        <v>0</v>
      </c>
      <c r="ORO97" s="370">
        <f xml:space="preserve"> InpC!ORO$20</f>
        <v>0</v>
      </c>
      <c r="ORP97" s="370">
        <f xml:space="preserve"> InpC!ORP$20</f>
        <v>0</v>
      </c>
      <c r="ORQ97" s="370">
        <f xml:space="preserve"> InpC!ORQ$20</f>
        <v>0</v>
      </c>
      <c r="ORR97" s="370">
        <f xml:space="preserve"> InpC!ORR$20</f>
        <v>0</v>
      </c>
      <c r="ORS97" s="370">
        <f xml:space="preserve"> InpC!ORS$20</f>
        <v>0</v>
      </c>
      <c r="ORT97" s="370">
        <f xml:space="preserve"> InpC!ORT$20</f>
        <v>0</v>
      </c>
      <c r="ORU97" s="370">
        <f xml:space="preserve"> InpC!ORU$20</f>
        <v>0</v>
      </c>
      <c r="ORV97" s="370">
        <f xml:space="preserve"> InpC!ORV$20</f>
        <v>0</v>
      </c>
      <c r="ORW97" s="370">
        <f xml:space="preserve"> InpC!ORW$20</f>
        <v>0</v>
      </c>
      <c r="ORX97" s="370">
        <f xml:space="preserve"> InpC!ORX$20</f>
        <v>0</v>
      </c>
      <c r="ORY97" s="370">
        <f xml:space="preserve"> InpC!ORY$20</f>
        <v>0</v>
      </c>
      <c r="ORZ97" s="370">
        <f xml:space="preserve"> InpC!ORZ$20</f>
        <v>0</v>
      </c>
      <c r="OSA97" s="370">
        <f xml:space="preserve"> InpC!OSA$20</f>
        <v>0</v>
      </c>
      <c r="OSB97" s="370">
        <f xml:space="preserve"> InpC!OSB$20</f>
        <v>0</v>
      </c>
      <c r="OSC97" s="370">
        <f xml:space="preserve"> InpC!OSC$20</f>
        <v>0</v>
      </c>
      <c r="OSD97" s="370">
        <f xml:space="preserve"> InpC!OSD$20</f>
        <v>0</v>
      </c>
      <c r="OSE97" s="370">
        <f xml:space="preserve"> InpC!OSE$20</f>
        <v>0</v>
      </c>
      <c r="OSF97" s="370">
        <f xml:space="preserve"> InpC!OSF$20</f>
        <v>0</v>
      </c>
      <c r="OSG97" s="370">
        <f xml:space="preserve"> InpC!OSG$20</f>
        <v>0</v>
      </c>
      <c r="OSH97" s="370">
        <f xml:space="preserve"> InpC!OSH$20</f>
        <v>0</v>
      </c>
      <c r="OSI97" s="370">
        <f xml:space="preserve"> InpC!OSI$20</f>
        <v>0</v>
      </c>
      <c r="OSJ97" s="370">
        <f xml:space="preserve"> InpC!OSJ$20</f>
        <v>0</v>
      </c>
      <c r="OSK97" s="370">
        <f xml:space="preserve"> InpC!OSK$20</f>
        <v>0</v>
      </c>
      <c r="OSL97" s="370">
        <f xml:space="preserve"> InpC!OSL$20</f>
        <v>0</v>
      </c>
      <c r="OSM97" s="370">
        <f xml:space="preserve"> InpC!OSM$20</f>
        <v>0</v>
      </c>
      <c r="OSN97" s="370">
        <f xml:space="preserve"> InpC!OSN$20</f>
        <v>0</v>
      </c>
      <c r="OSO97" s="370">
        <f xml:space="preserve"> InpC!OSO$20</f>
        <v>0</v>
      </c>
      <c r="OSP97" s="370">
        <f xml:space="preserve"> InpC!OSP$20</f>
        <v>0</v>
      </c>
      <c r="OSQ97" s="370">
        <f xml:space="preserve"> InpC!OSQ$20</f>
        <v>0</v>
      </c>
      <c r="OSR97" s="370">
        <f xml:space="preserve"> InpC!OSR$20</f>
        <v>0</v>
      </c>
      <c r="OSS97" s="370">
        <f xml:space="preserve"> InpC!OSS$20</f>
        <v>0</v>
      </c>
      <c r="OST97" s="370">
        <f xml:space="preserve"> InpC!OST$20</f>
        <v>0</v>
      </c>
      <c r="OSU97" s="370">
        <f xml:space="preserve"> InpC!OSU$20</f>
        <v>0</v>
      </c>
      <c r="OSV97" s="370">
        <f xml:space="preserve"> InpC!OSV$20</f>
        <v>0</v>
      </c>
      <c r="OSW97" s="370">
        <f xml:space="preserve"> InpC!OSW$20</f>
        <v>0</v>
      </c>
      <c r="OSX97" s="370">
        <f xml:space="preserve"> InpC!OSX$20</f>
        <v>0</v>
      </c>
      <c r="OSY97" s="370">
        <f xml:space="preserve"> InpC!OSY$20</f>
        <v>0</v>
      </c>
      <c r="OSZ97" s="370">
        <f xml:space="preserve"> InpC!OSZ$20</f>
        <v>0</v>
      </c>
      <c r="OTA97" s="370">
        <f xml:space="preserve"> InpC!OTA$20</f>
        <v>0</v>
      </c>
      <c r="OTB97" s="370">
        <f xml:space="preserve"> InpC!OTB$20</f>
        <v>0</v>
      </c>
      <c r="OTC97" s="370">
        <f xml:space="preserve"> InpC!OTC$20</f>
        <v>0</v>
      </c>
      <c r="OTD97" s="370">
        <f xml:space="preserve"> InpC!OTD$20</f>
        <v>0</v>
      </c>
      <c r="OTE97" s="370">
        <f xml:space="preserve"> InpC!OTE$20</f>
        <v>0</v>
      </c>
      <c r="OTF97" s="370">
        <f xml:space="preserve"> InpC!OTF$20</f>
        <v>0</v>
      </c>
      <c r="OTG97" s="370">
        <f xml:space="preserve"> InpC!OTG$20</f>
        <v>0</v>
      </c>
      <c r="OTH97" s="370">
        <f xml:space="preserve"> InpC!OTH$20</f>
        <v>0</v>
      </c>
      <c r="OTI97" s="370">
        <f xml:space="preserve"> InpC!OTI$20</f>
        <v>0</v>
      </c>
      <c r="OTJ97" s="370">
        <f xml:space="preserve"> InpC!OTJ$20</f>
        <v>0</v>
      </c>
      <c r="OTK97" s="370">
        <f xml:space="preserve"> InpC!OTK$20</f>
        <v>0</v>
      </c>
      <c r="OTL97" s="370">
        <f xml:space="preserve"> InpC!OTL$20</f>
        <v>0</v>
      </c>
      <c r="OTM97" s="370">
        <f xml:space="preserve"> InpC!OTM$20</f>
        <v>0</v>
      </c>
      <c r="OTN97" s="370">
        <f xml:space="preserve"> InpC!OTN$20</f>
        <v>0</v>
      </c>
      <c r="OTO97" s="370">
        <f xml:space="preserve"> InpC!OTO$20</f>
        <v>0</v>
      </c>
      <c r="OTP97" s="370">
        <f xml:space="preserve"> InpC!OTP$20</f>
        <v>0</v>
      </c>
      <c r="OTQ97" s="370">
        <f xml:space="preserve"> InpC!OTQ$20</f>
        <v>0</v>
      </c>
      <c r="OTR97" s="370">
        <f xml:space="preserve"> InpC!OTR$20</f>
        <v>0</v>
      </c>
      <c r="OTS97" s="370">
        <f xml:space="preserve"> InpC!OTS$20</f>
        <v>0</v>
      </c>
      <c r="OTT97" s="370">
        <f xml:space="preserve"> InpC!OTT$20</f>
        <v>0</v>
      </c>
      <c r="OTU97" s="370">
        <f xml:space="preserve"> InpC!OTU$20</f>
        <v>0</v>
      </c>
      <c r="OTV97" s="370">
        <f xml:space="preserve"> InpC!OTV$20</f>
        <v>0</v>
      </c>
      <c r="OTW97" s="370">
        <f xml:space="preserve"> InpC!OTW$20</f>
        <v>0</v>
      </c>
      <c r="OTX97" s="370">
        <f xml:space="preserve"> InpC!OTX$20</f>
        <v>0</v>
      </c>
      <c r="OTY97" s="370">
        <f xml:space="preserve"> InpC!OTY$20</f>
        <v>0</v>
      </c>
      <c r="OTZ97" s="370">
        <f xml:space="preserve"> InpC!OTZ$20</f>
        <v>0</v>
      </c>
      <c r="OUA97" s="370">
        <f xml:space="preserve"> InpC!OUA$20</f>
        <v>0</v>
      </c>
      <c r="OUB97" s="370">
        <f xml:space="preserve"> InpC!OUB$20</f>
        <v>0</v>
      </c>
      <c r="OUC97" s="370">
        <f xml:space="preserve"> InpC!OUC$20</f>
        <v>0</v>
      </c>
      <c r="OUD97" s="370">
        <f xml:space="preserve"> InpC!OUD$20</f>
        <v>0</v>
      </c>
      <c r="OUE97" s="370">
        <f xml:space="preserve"> InpC!OUE$20</f>
        <v>0</v>
      </c>
      <c r="OUF97" s="370">
        <f xml:space="preserve"> InpC!OUF$20</f>
        <v>0</v>
      </c>
      <c r="OUG97" s="370">
        <f xml:space="preserve"> InpC!OUG$20</f>
        <v>0</v>
      </c>
      <c r="OUH97" s="370">
        <f xml:space="preserve"> InpC!OUH$20</f>
        <v>0</v>
      </c>
      <c r="OUI97" s="370">
        <f xml:space="preserve"> InpC!OUI$20</f>
        <v>0</v>
      </c>
      <c r="OUJ97" s="370">
        <f xml:space="preserve"> InpC!OUJ$20</f>
        <v>0</v>
      </c>
      <c r="OUK97" s="370">
        <f xml:space="preserve"> InpC!OUK$20</f>
        <v>0</v>
      </c>
      <c r="OUL97" s="370">
        <f xml:space="preserve"> InpC!OUL$20</f>
        <v>0</v>
      </c>
      <c r="OUM97" s="370">
        <f xml:space="preserve"> InpC!OUM$20</f>
        <v>0</v>
      </c>
      <c r="OUN97" s="370">
        <f xml:space="preserve"> InpC!OUN$20</f>
        <v>0</v>
      </c>
      <c r="OUO97" s="370">
        <f xml:space="preserve"> InpC!OUO$20</f>
        <v>0</v>
      </c>
      <c r="OUP97" s="370">
        <f xml:space="preserve"> InpC!OUP$20</f>
        <v>0</v>
      </c>
      <c r="OUQ97" s="370">
        <f xml:space="preserve"> InpC!OUQ$20</f>
        <v>0</v>
      </c>
      <c r="OUR97" s="370">
        <f xml:space="preserve"> InpC!OUR$20</f>
        <v>0</v>
      </c>
      <c r="OUS97" s="370">
        <f xml:space="preserve"> InpC!OUS$20</f>
        <v>0</v>
      </c>
      <c r="OUT97" s="370">
        <f xml:space="preserve"> InpC!OUT$20</f>
        <v>0</v>
      </c>
      <c r="OUU97" s="370">
        <f xml:space="preserve"> InpC!OUU$20</f>
        <v>0</v>
      </c>
      <c r="OUV97" s="370">
        <f xml:space="preserve"> InpC!OUV$20</f>
        <v>0</v>
      </c>
      <c r="OUW97" s="370">
        <f xml:space="preserve"> InpC!OUW$20</f>
        <v>0</v>
      </c>
      <c r="OUX97" s="370">
        <f xml:space="preserve"> InpC!OUX$20</f>
        <v>0</v>
      </c>
      <c r="OUY97" s="370">
        <f xml:space="preserve"> InpC!OUY$20</f>
        <v>0</v>
      </c>
      <c r="OUZ97" s="370">
        <f xml:space="preserve"> InpC!OUZ$20</f>
        <v>0</v>
      </c>
      <c r="OVA97" s="370">
        <f xml:space="preserve"> InpC!OVA$20</f>
        <v>0</v>
      </c>
      <c r="OVB97" s="370">
        <f xml:space="preserve"> InpC!OVB$20</f>
        <v>0</v>
      </c>
      <c r="OVC97" s="370">
        <f xml:space="preserve"> InpC!OVC$20</f>
        <v>0</v>
      </c>
      <c r="OVD97" s="370">
        <f xml:space="preserve"> InpC!OVD$20</f>
        <v>0</v>
      </c>
      <c r="OVE97" s="370">
        <f xml:space="preserve"> InpC!OVE$20</f>
        <v>0</v>
      </c>
      <c r="OVF97" s="370">
        <f xml:space="preserve"> InpC!OVF$20</f>
        <v>0</v>
      </c>
      <c r="OVG97" s="370">
        <f xml:space="preserve"> InpC!OVG$20</f>
        <v>0</v>
      </c>
      <c r="OVH97" s="370">
        <f xml:space="preserve"> InpC!OVH$20</f>
        <v>0</v>
      </c>
      <c r="OVI97" s="370">
        <f xml:space="preserve"> InpC!OVI$20</f>
        <v>0</v>
      </c>
      <c r="OVJ97" s="370">
        <f xml:space="preserve"> InpC!OVJ$20</f>
        <v>0</v>
      </c>
      <c r="OVK97" s="370">
        <f xml:space="preserve"> InpC!OVK$20</f>
        <v>0</v>
      </c>
      <c r="OVL97" s="370">
        <f xml:space="preserve"> InpC!OVL$20</f>
        <v>0</v>
      </c>
      <c r="OVM97" s="370">
        <f xml:space="preserve"> InpC!OVM$20</f>
        <v>0</v>
      </c>
      <c r="OVN97" s="370">
        <f xml:space="preserve"> InpC!OVN$20</f>
        <v>0</v>
      </c>
      <c r="OVO97" s="370">
        <f xml:space="preserve"> InpC!OVO$20</f>
        <v>0</v>
      </c>
      <c r="OVP97" s="370">
        <f xml:space="preserve"> InpC!OVP$20</f>
        <v>0</v>
      </c>
      <c r="OVQ97" s="370">
        <f xml:space="preserve"> InpC!OVQ$20</f>
        <v>0</v>
      </c>
      <c r="OVR97" s="370">
        <f xml:space="preserve"> InpC!OVR$20</f>
        <v>0</v>
      </c>
      <c r="OVS97" s="370">
        <f xml:space="preserve"> InpC!OVS$20</f>
        <v>0</v>
      </c>
      <c r="OVT97" s="370">
        <f xml:space="preserve"> InpC!OVT$20</f>
        <v>0</v>
      </c>
      <c r="OVU97" s="370">
        <f xml:space="preserve"> InpC!OVU$20</f>
        <v>0</v>
      </c>
      <c r="OVV97" s="370">
        <f xml:space="preserve"> InpC!OVV$20</f>
        <v>0</v>
      </c>
      <c r="OVW97" s="370">
        <f xml:space="preserve"> InpC!OVW$20</f>
        <v>0</v>
      </c>
      <c r="OVX97" s="370">
        <f xml:space="preserve"> InpC!OVX$20</f>
        <v>0</v>
      </c>
      <c r="OVY97" s="370">
        <f xml:space="preserve"> InpC!OVY$20</f>
        <v>0</v>
      </c>
      <c r="OVZ97" s="370">
        <f xml:space="preserve"> InpC!OVZ$20</f>
        <v>0</v>
      </c>
      <c r="OWA97" s="370">
        <f xml:space="preserve"> InpC!OWA$20</f>
        <v>0</v>
      </c>
      <c r="OWB97" s="370">
        <f xml:space="preserve"> InpC!OWB$20</f>
        <v>0</v>
      </c>
      <c r="OWC97" s="370">
        <f xml:space="preserve"> InpC!OWC$20</f>
        <v>0</v>
      </c>
      <c r="OWD97" s="370">
        <f xml:space="preserve"> InpC!OWD$20</f>
        <v>0</v>
      </c>
      <c r="OWE97" s="370">
        <f xml:space="preserve"> InpC!OWE$20</f>
        <v>0</v>
      </c>
      <c r="OWF97" s="370">
        <f xml:space="preserve"> InpC!OWF$20</f>
        <v>0</v>
      </c>
      <c r="OWG97" s="370">
        <f xml:space="preserve"> InpC!OWG$20</f>
        <v>0</v>
      </c>
      <c r="OWH97" s="370">
        <f xml:space="preserve"> InpC!OWH$20</f>
        <v>0</v>
      </c>
      <c r="OWI97" s="370">
        <f xml:space="preserve"> InpC!OWI$20</f>
        <v>0</v>
      </c>
      <c r="OWJ97" s="370">
        <f xml:space="preserve"> InpC!OWJ$20</f>
        <v>0</v>
      </c>
      <c r="OWK97" s="370">
        <f xml:space="preserve"> InpC!OWK$20</f>
        <v>0</v>
      </c>
      <c r="OWL97" s="370">
        <f xml:space="preserve"> InpC!OWL$20</f>
        <v>0</v>
      </c>
      <c r="OWM97" s="370">
        <f xml:space="preserve"> InpC!OWM$20</f>
        <v>0</v>
      </c>
      <c r="OWN97" s="370">
        <f xml:space="preserve"> InpC!OWN$20</f>
        <v>0</v>
      </c>
      <c r="OWO97" s="370">
        <f xml:space="preserve"> InpC!OWO$20</f>
        <v>0</v>
      </c>
      <c r="OWP97" s="370">
        <f xml:space="preserve"> InpC!OWP$20</f>
        <v>0</v>
      </c>
      <c r="OWQ97" s="370">
        <f xml:space="preserve"> InpC!OWQ$20</f>
        <v>0</v>
      </c>
      <c r="OWR97" s="370">
        <f xml:space="preserve"> InpC!OWR$20</f>
        <v>0</v>
      </c>
      <c r="OWS97" s="370">
        <f xml:space="preserve"> InpC!OWS$20</f>
        <v>0</v>
      </c>
      <c r="OWT97" s="370">
        <f xml:space="preserve"> InpC!OWT$20</f>
        <v>0</v>
      </c>
      <c r="OWU97" s="370">
        <f xml:space="preserve"> InpC!OWU$20</f>
        <v>0</v>
      </c>
      <c r="OWV97" s="370">
        <f xml:space="preserve"> InpC!OWV$20</f>
        <v>0</v>
      </c>
      <c r="OWW97" s="370">
        <f xml:space="preserve"> InpC!OWW$20</f>
        <v>0</v>
      </c>
      <c r="OWX97" s="370">
        <f xml:space="preserve"> InpC!OWX$20</f>
        <v>0</v>
      </c>
      <c r="OWY97" s="370">
        <f xml:space="preserve"> InpC!OWY$20</f>
        <v>0</v>
      </c>
      <c r="OWZ97" s="370">
        <f xml:space="preserve"> InpC!OWZ$20</f>
        <v>0</v>
      </c>
      <c r="OXA97" s="370">
        <f xml:space="preserve"> InpC!OXA$20</f>
        <v>0</v>
      </c>
      <c r="OXB97" s="370">
        <f xml:space="preserve"> InpC!OXB$20</f>
        <v>0</v>
      </c>
      <c r="OXC97" s="370">
        <f xml:space="preserve"> InpC!OXC$20</f>
        <v>0</v>
      </c>
      <c r="OXD97" s="370">
        <f xml:space="preserve"> InpC!OXD$20</f>
        <v>0</v>
      </c>
      <c r="OXE97" s="370">
        <f xml:space="preserve"> InpC!OXE$20</f>
        <v>0</v>
      </c>
      <c r="OXF97" s="370">
        <f xml:space="preserve"> InpC!OXF$20</f>
        <v>0</v>
      </c>
      <c r="OXG97" s="370">
        <f xml:space="preserve"> InpC!OXG$20</f>
        <v>0</v>
      </c>
      <c r="OXH97" s="370">
        <f xml:space="preserve"> InpC!OXH$20</f>
        <v>0</v>
      </c>
      <c r="OXI97" s="370">
        <f xml:space="preserve"> InpC!OXI$20</f>
        <v>0</v>
      </c>
      <c r="OXJ97" s="370">
        <f xml:space="preserve"> InpC!OXJ$20</f>
        <v>0</v>
      </c>
      <c r="OXK97" s="370">
        <f xml:space="preserve"> InpC!OXK$20</f>
        <v>0</v>
      </c>
      <c r="OXL97" s="370">
        <f xml:space="preserve"> InpC!OXL$20</f>
        <v>0</v>
      </c>
      <c r="OXM97" s="370">
        <f xml:space="preserve"> InpC!OXM$20</f>
        <v>0</v>
      </c>
      <c r="OXN97" s="370">
        <f xml:space="preserve"> InpC!OXN$20</f>
        <v>0</v>
      </c>
      <c r="OXO97" s="370">
        <f xml:space="preserve"> InpC!OXO$20</f>
        <v>0</v>
      </c>
      <c r="OXP97" s="370">
        <f xml:space="preserve"> InpC!OXP$20</f>
        <v>0</v>
      </c>
      <c r="OXQ97" s="370">
        <f xml:space="preserve"> InpC!OXQ$20</f>
        <v>0</v>
      </c>
      <c r="OXR97" s="370">
        <f xml:space="preserve"> InpC!OXR$20</f>
        <v>0</v>
      </c>
      <c r="OXS97" s="370">
        <f xml:space="preserve"> InpC!OXS$20</f>
        <v>0</v>
      </c>
      <c r="OXT97" s="370">
        <f xml:space="preserve"> InpC!OXT$20</f>
        <v>0</v>
      </c>
      <c r="OXU97" s="370">
        <f xml:space="preserve"> InpC!OXU$20</f>
        <v>0</v>
      </c>
      <c r="OXV97" s="370">
        <f xml:space="preserve"> InpC!OXV$20</f>
        <v>0</v>
      </c>
      <c r="OXW97" s="370">
        <f xml:space="preserve"> InpC!OXW$20</f>
        <v>0</v>
      </c>
      <c r="OXX97" s="370">
        <f xml:space="preserve"> InpC!OXX$20</f>
        <v>0</v>
      </c>
      <c r="OXY97" s="370">
        <f xml:space="preserve"> InpC!OXY$20</f>
        <v>0</v>
      </c>
      <c r="OXZ97" s="370">
        <f xml:space="preserve"> InpC!OXZ$20</f>
        <v>0</v>
      </c>
      <c r="OYA97" s="370">
        <f xml:space="preserve"> InpC!OYA$20</f>
        <v>0</v>
      </c>
      <c r="OYB97" s="370">
        <f xml:space="preserve"> InpC!OYB$20</f>
        <v>0</v>
      </c>
      <c r="OYC97" s="370">
        <f xml:space="preserve"> InpC!OYC$20</f>
        <v>0</v>
      </c>
      <c r="OYD97" s="370">
        <f xml:space="preserve"> InpC!OYD$20</f>
        <v>0</v>
      </c>
      <c r="OYE97" s="370">
        <f xml:space="preserve"> InpC!OYE$20</f>
        <v>0</v>
      </c>
      <c r="OYF97" s="370">
        <f xml:space="preserve"> InpC!OYF$20</f>
        <v>0</v>
      </c>
      <c r="OYG97" s="370">
        <f xml:space="preserve"> InpC!OYG$20</f>
        <v>0</v>
      </c>
      <c r="OYH97" s="370">
        <f xml:space="preserve"> InpC!OYH$20</f>
        <v>0</v>
      </c>
      <c r="OYI97" s="370">
        <f xml:space="preserve"> InpC!OYI$20</f>
        <v>0</v>
      </c>
      <c r="OYJ97" s="370">
        <f xml:space="preserve"> InpC!OYJ$20</f>
        <v>0</v>
      </c>
      <c r="OYK97" s="370">
        <f xml:space="preserve"> InpC!OYK$20</f>
        <v>0</v>
      </c>
      <c r="OYL97" s="370">
        <f xml:space="preserve"> InpC!OYL$20</f>
        <v>0</v>
      </c>
      <c r="OYM97" s="370">
        <f xml:space="preserve"> InpC!OYM$20</f>
        <v>0</v>
      </c>
      <c r="OYN97" s="370">
        <f xml:space="preserve"> InpC!OYN$20</f>
        <v>0</v>
      </c>
      <c r="OYO97" s="370">
        <f xml:space="preserve"> InpC!OYO$20</f>
        <v>0</v>
      </c>
      <c r="OYP97" s="370">
        <f xml:space="preserve"> InpC!OYP$20</f>
        <v>0</v>
      </c>
      <c r="OYQ97" s="370">
        <f xml:space="preserve"> InpC!OYQ$20</f>
        <v>0</v>
      </c>
      <c r="OYR97" s="370">
        <f xml:space="preserve"> InpC!OYR$20</f>
        <v>0</v>
      </c>
      <c r="OYS97" s="370">
        <f xml:space="preserve"> InpC!OYS$20</f>
        <v>0</v>
      </c>
      <c r="OYT97" s="370">
        <f xml:space="preserve"> InpC!OYT$20</f>
        <v>0</v>
      </c>
      <c r="OYU97" s="370">
        <f xml:space="preserve"> InpC!OYU$20</f>
        <v>0</v>
      </c>
      <c r="OYV97" s="370">
        <f xml:space="preserve"> InpC!OYV$20</f>
        <v>0</v>
      </c>
      <c r="OYW97" s="370">
        <f xml:space="preserve"> InpC!OYW$20</f>
        <v>0</v>
      </c>
      <c r="OYX97" s="370">
        <f xml:space="preserve"> InpC!OYX$20</f>
        <v>0</v>
      </c>
      <c r="OYY97" s="370">
        <f xml:space="preserve"> InpC!OYY$20</f>
        <v>0</v>
      </c>
      <c r="OYZ97" s="370">
        <f xml:space="preserve"> InpC!OYZ$20</f>
        <v>0</v>
      </c>
      <c r="OZA97" s="370">
        <f xml:space="preserve"> InpC!OZA$20</f>
        <v>0</v>
      </c>
      <c r="OZB97" s="370">
        <f xml:space="preserve"> InpC!OZB$20</f>
        <v>0</v>
      </c>
      <c r="OZC97" s="370">
        <f xml:space="preserve"> InpC!OZC$20</f>
        <v>0</v>
      </c>
      <c r="OZD97" s="370">
        <f xml:space="preserve"> InpC!OZD$20</f>
        <v>0</v>
      </c>
      <c r="OZE97" s="370">
        <f xml:space="preserve"> InpC!OZE$20</f>
        <v>0</v>
      </c>
      <c r="OZF97" s="370">
        <f xml:space="preserve"> InpC!OZF$20</f>
        <v>0</v>
      </c>
      <c r="OZG97" s="370">
        <f xml:space="preserve"> InpC!OZG$20</f>
        <v>0</v>
      </c>
      <c r="OZH97" s="370">
        <f xml:space="preserve"> InpC!OZH$20</f>
        <v>0</v>
      </c>
      <c r="OZI97" s="370">
        <f xml:space="preserve"> InpC!OZI$20</f>
        <v>0</v>
      </c>
      <c r="OZJ97" s="370">
        <f xml:space="preserve"> InpC!OZJ$20</f>
        <v>0</v>
      </c>
      <c r="OZK97" s="370">
        <f xml:space="preserve"> InpC!OZK$20</f>
        <v>0</v>
      </c>
      <c r="OZL97" s="370">
        <f xml:space="preserve"> InpC!OZL$20</f>
        <v>0</v>
      </c>
      <c r="OZM97" s="370">
        <f xml:space="preserve"> InpC!OZM$20</f>
        <v>0</v>
      </c>
      <c r="OZN97" s="370">
        <f xml:space="preserve"> InpC!OZN$20</f>
        <v>0</v>
      </c>
      <c r="OZO97" s="370">
        <f xml:space="preserve"> InpC!OZO$20</f>
        <v>0</v>
      </c>
      <c r="OZP97" s="370">
        <f xml:space="preserve"> InpC!OZP$20</f>
        <v>0</v>
      </c>
      <c r="OZQ97" s="370">
        <f xml:space="preserve"> InpC!OZQ$20</f>
        <v>0</v>
      </c>
      <c r="OZR97" s="370">
        <f xml:space="preserve"> InpC!OZR$20</f>
        <v>0</v>
      </c>
      <c r="OZS97" s="370">
        <f xml:space="preserve"> InpC!OZS$20</f>
        <v>0</v>
      </c>
      <c r="OZT97" s="370">
        <f xml:space="preserve"> InpC!OZT$20</f>
        <v>0</v>
      </c>
      <c r="OZU97" s="370">
        <f xml:space="preserve"> InpC!OZU$20</f>
        <v>0</v>
      </c>
      <c r="OZV97" s="370">
        <f xml:space="preserve"> InpC!OZV$20</f>
        <v>0</v>
      </c>
      <c r="OZW97" s="370">
        <f xml:space="preserve"> InpC!OZW$20</f>
        <v>0</v>
      </c>
      <c r="OZX97" s="370">
        <f xml:space="preserve"> InpC!OZX$20</f>
        <v>0</v>
      </c>
      <c r="OZY97" s="370">
        <f xml:space="preserve"> InpC!OZY$20</f>
        <v>0</v>
      </c>
      <c r="OZZ97" s="370">
        <f xml:space="preserve"> InpC!OZZ$20</f>
        <v>0</v>
      </c>
      <c r="PAA97" s="370">
        <f xml:space="preserve"> InpC!PAA$20</f>
        <v>0</v>
      </c>
      <c r="PAB97" s="370">
        <f xml:space="preserve"> InpC!PAB$20</f>
        <v>0</v>
      </c>
      <c r="PAC97" s="370">
        <f xml:space="preserve"> InpC!PAC$20</f>
        <v>0</v>
      </c>
      <c r="PAD97" s="370">
        <f xml:space="preserve"> InpC!PAD$20</f>
        <v>0</v>
      </c>
      <c r="PAE97" s="370">
        <f xml:space="preserve"> InpC!PAE$20</f>
        <v>0</v>
      </c>
      <c r="PAF97" s="370">
        <f xml:space="preserve"> InpC!PAF$20</f>
        <v>0</v>
      </c>
      <c r="PAG97" s="370">
        <f xml:space="preserve"> InpC!PAG$20</f>
        <v>0</v>
      </c>
      <c r="PAH97" s="370">
        <f xml:space="preserve"> InpC!PAH$20</f>
        <v>0</v>
      </c>
      <c r="PAI97" s="370">
        <f xml:space="preserve"> InpC!PAI$20</f>
        <v>0</v>
      </c>
      <c r="PAJ97" s="370">
        <f xml:space="preserve"> InpC!PAJ$20</f>
        <v>0</v>
      </c>
      <c r="PAK97" s="370">
        <f xml:space="preserve"> InpC!PAK$20</f>
        <v>0</v>
      </c>
      <c r="PAL97" s="370">
        <f xml:space="preserve"> InpC!PAL$20</f>
        <v>0</v>
      </c>
      <c r="PAM97" s="370">
        <f xml:space="preserve"> InpC!PAM$20</f>
        <v>0</v>
      </c>
      <c r="PAN97" s="370">
        <f xml:space="preserve"> InpC!PAN$20</f>
        <v>0</v>
      </c>
      <c r="PAO97" s="370">
        <f xml:space="preserve"> InpC!PAO$20</f>
        <v>0</v>
      </c>
      <c r="PAP97" s="370">
        <f xml:space="preserve"> InpC!PAP$20</f>
        <v>0</v>
      </c>
      <c r="PAQ97" s="370">
        <f xml:space="preserve"> InpC!PAQ$20</f>
        <v>0</v>
      </c>
      <c r="PAR97" s="370">
        <f xml:space="preserve"> InpC!PAR$20</f>
        <v>0</v>
      </c>
      <c r="PAS97" s="370">
        <f xml:space="preserve"> InpC!PAS$20</f>
        <v>0</v>
      </c>
      <c r="PAT97" s="370">
        <f xml:space="preserve"> InpC!PAT$20</f>
        <v>0</v>
      </c>
      <c r="PAU97" s="370">
        <f xml:space="preserve"> InpC!PAU$20</f>
        <v>0</v>
      </c>
      <c r="PAV97" s="370">
        <f xml:space="preserve"> InpC!PAV$20</f>
        <v>0</v>
      </c>
      <c r="PAW97" s="370">
        <f xml:space="preserve"> InpC!PAW$20</f>
        <v>0</v>
      </c>
      <c r="PAX97" s="370">
        <f xml:space="preserve"> InpC!PAX$20</f>
        <v>0</v>
      </c>
      <c r="PAY97" s="370">
        <f xml:space="preserve"> InpC!PAY$20</f>
        <v>0</v>
      </c>
      <c r="PAZ97" s="370">
        <f xml:space="preserve"> InpC!PAZ$20</f>
        <v>0</v>
      </c>
      <c r="PBA97" s="370">
        <f xml:space="preserve"> InpC!PBA$20</f>
        <v>0</v>
      </c>
      <c r="PBB97" s="370">
        <f xml:space="preserve"> InpC!PBB$20</f>
        <v>0</v>
      </c>
      <c r="PBC97" s="370">
        <f xml:space="preserve"> InpC!PBC$20</f>
        <v>0</v>
      </c>
      <c r="PBD97" s="370">
        <f xml:space="preserve"> InpC!PBD$20</f>
        <v>0</v>
      </c>
      <c r="PBE97" s="370">
        <f xml:space="preserve"> InpC!PBE$20</f>
        <v>0</v>
      </c>
      <c r="PBF97" s="370">
        <f xml:space="preserve"> InpC!PBF$20</f>
        <v>0</v>
      </c>
      <c r="PBG97" s="370">
        <f xml:space="preserve"> InpC!PBG$20</f>
        <v>0</v>
      </c>
      <c r="PBH97" s="370">
        <f xml:space="preserve"> InpC!PBH$20</f>
        <v>0</v>
      </c>
      <c r="PBI97" s="370">
        <f xml:space="preserve"> InpC!PBI$20</f>
        <v>0</v>
      </c>
      <c r="PBJ97" s="370">
        <f xml:space="preserve"> InpC!PBJ$20</f>
        <v>0</v>
      </c>
      <c r="PBK97" s="370">
        <f xml:space="preserve"> InpC!PBK$20</f>
        <v>0</v>
      </c>
      <c r="PBL97" s="370">
        <f xml:space="preserve"> InpC!PBL$20</f>
        <v>0</v>
      </c>
      <c r="PBM97" s="370">
        <f xml:space="preserve"> InpC!PBM$20</f>
        <v>0</v>
      </c>
      <c r="PBN97" s="370">
        <f xml:space="preserve"> InpC!PBN$20</f>
        <v>0</v>
      </c>
      <c r="PBO97" s="370">
        <f xml:space="preserve"> InpC!PBO$20</f>
        <v>0</v>
      </c>
      <c r="PBP97" s="370">
        <f xml:space="preserve"> InpC!PBP$20</f>
        <v>0</v>
      </c>
      <c r="PBQ97" s="370">
        <f xml:space="preserve"> InpC!PBQ$20</f>
        <v>0</v>
      </c>
      <c r="PBR97" s="370">
        <f xml:space="preserve"> InpC!PBR$20</f>
        <v>0</v>
      </c>
      <c r="PBS97" s="370">
        <f xml:space="preserve"> InpC!PBS$20</f>
        <v>0</v>
      </c>
      <c r="PBT97" s="370">
        <f xml:space="preserve"> InpC!PBT$20</f>
        <v>0</v>
      </c>
      <c r="PBU97" s="370">
        <f xml:space="preserve"> InpC!PBU$20</f>
        <v>0</v>
      </c>
      <c r="PBV97" s="370">
        <f xml:space="preserve"> InpC!PBV$20</f>
        <v>0</v>
      </c>
      <c r="PBW97" s="370">
        <f xml:space="preserve"> InpC!PBW$20</f>
        <v>0</v>
      </c>
      <c r="PBX97" s="370">
        <f xml:space="preserve"> InpC!PBX$20</f>
        <v>0</v>
      </c>
      <c r="PBY97" s="370">
        <f xml:space="preserve"> InpC!PBY$20</f>
        <v>0</v>
      </c>
      <c r="PBZ97" s="370">
        <f xml:space="preserve"> InpC!PBZ$20</f>
        <v>0</v>
      </c>
      <c r="PCA97" s="370">
        <f xml:space="preserve"> InpC!PCA$20</f>
        <v>0</v>
      </c>
      <c r="PCB97" s="370">
        <f xml:space="preserve"> InpC!PCB$20</f>
        <v>0</v>
      </c>
      <c r="PCC97" s="370">
        <f xml:space="preserve"> InpC!PCC$20</f>
        <v>0</v>
      </c>
      <c r="PCD97" s="370">
        <f xml:space="preserve"> InpC!PCD$20</f>
        <v>0</v>
      </c>
      <c r="PCE97" s="370">
        <f xml:space="preserve"> InpC!PCE$20</f>
        <v>0</v>
      </c>
      <c r="PCF97" s="370">
        <f xml:space="preserve"> InpC!PCF$20</f>
        <v>0</v>
      </c>
      <c r="PCG97" s="370">
        <f xml:space="preserve"> InpC!PCG$20</f>
        <v>0</v>
      </c>
      <c r="PCH97" s="370">
        <f xml:space="preserve"> InpC!PCH$20</f>
        <v>0</v>
      </c>
      <c r="PCI97" s="370">
        <f xml:space="preserve"> InpC!PCI$20</f>
        <v>0</v>
      </c>
      <c r="PCJ97" s="370">
        <f xml:space="preserve"> InpC!PCJ$20</f>
        <v>0</v>
      </c>
      <c r="PCK97" s="370">
        <f xml:space="preserve"> InpC!PCK$20</f>
        <v>0</v>
      </c>
      <c r="PCL97" s="370">
        <f xml:space="preserve"> InpC!PCL$20</f>
        <v>0</v>
      </c>
      <c r="PCM97" s="370">
        <f xml:space="preserve"> InpC!PCM$20</f>
        <v>0</v>
      </c>
      <c r="PCN97" s="370">
        <f xml:space="preserve"> InpC!PCN$20</f>
        <v>0</v>
      </c>
      <c r="PCO97" s="370">
        <f xml:space="preserve"> InpC!PCO$20</f>
        <v>0</v>
      </c>
      <c r="PCP97" s="370">
        <f xml:space="preserve"> InpC!PCP$20</f>
        <v>0</v>
      </c>
      <c r="PCQ97" s="370">
        <f xml:space="preserve"> InpC!PCQ$20</f>
        <v>0</v>
      </c>
      <c r="PCR97" s="370">
        <f xml:space="preserve"> InpC!PCR$20</f>
        <v>0</v>
      </c>
      <c r="PCS97" s="370">
        <f xml:space="preserve"> InpC!PCS$20</f>
        <v>0</v>
      </c>
      <c r="PCT97" s="370">
        <f xml:space="preserve"> InpC!PCT$20</f>
        <v>0</v>
      </c>
      <c r="PCU97" s="370">
        <f xml:space="preserve"> InpC!PCU$20</f>
        <v>0</v>
      </c>
      <c r="PCV97" s="370">
        <f xml:space="preserve"> InpC!PCV$20</f>
        <v>0</v>
      </c>
      <c r="PCW97" s="370">
        <f xml:space="preserve"> InpC!PCW$20</f>
        <v>0</v>
      </c>
      <c r="PCX97" s="370">
        <f xml:space="preserve"> InpC!PCX$20</f>
        <v>0</v>
      </c>
      <c r="PCY97" s="370">
        <f xml:space="preserve"> InpC!PCY$20</f>
        <v>0</v>
      </c>
      <c r="PCZ97" s="370">
        <f xml:space="preserve"> InpC!PCZ$20</f>
        <v>0</v>
      </c>
      <c r="PDA97" s="370">
        <f xml:space="preserve"> InpC!PDA$20</f>
        <v>0</v>
      </c>
      <c r="PDB97" s="370">
        <f xml:space="preserve"> InpC!PDB$20</f>
        <v>0</v>
      </c>
      <c r="PDC97" s="370">
        <f xml:space="preserve"> InpC!PDC$20</f>
        <v>0</v>
      </c>
      <c r="PDD97" s="370">
        <f xml:space="preserve"> InpC!PDD$20</f>
        <v>0</v>
      </c>
      <c r="PDE97" s="370">
        <f xml:space="preserve"> InpC!PDE$20</f>
        <v>0</v>
      </c>
      <c r="PDF97" s="370">
        <f xml:space="preserve"> InpC!PDF$20</f>
        <v>0</v>
      </c>
      <c r="PDG97" s="370">
        <f xml:space="preserve"> InpC!PDG$20</f>
        <v>0</v>
      </c>
      <c r="PDH97" s="370">
        <f xml:space="preserve"> InpC!PDH$20</f>
        <v>0</v>
      </c>
      <c r="PDI97" s="370">
        <f xml:space="preserve"> InpC!PDI$20</f>
        <v>0</v>
      </c>
      <c r="PDJ97" s="370">
        <f xml:space="preserve"> InpC!PDJ$20</f>
        <v>0</v>
      </c>
      <c r="PDK97" s="370">
        <f xml:space="preserve"> InpC!PDK$20</f>
        <v>0</v>
      </c>
      <c r="PDL97" s="370">
        <f xml:space="preserve"> InpC!PDL$20</f>
        <v>0</v>
      </c>
      <c r="PDM97" s="370">
        <f xml:space="preserve"> InpC!PDM$20</f>
        <v>0</v>
      </c>
      <c r="PDN97" s="370">
        <f xml:space="preserve"> InpC!PDN$20</f>
        <v>0</v>
      </c>
      <c r="PDO97" s="370">
        <f xml:space="preserve"> InpC!PDO$20</f>
        <v>0</v>
      </c>
      <c r="PDP97" s="370">
        <f xml:space="preserve"> InpC!PDP$20</f>
        <v>0</v>
      </c>
      <c r="PDQ97" s="370">
        <f xml:space="preserve"> InpC!PDQ$20</f>
        <v>0</v>
      </c>
      <c r="PDR97" s="370">
        <f xml:space="preserve"> InpC!PDR$20</f>
        <v>0</v>
      </c>
      <c r="PDS97" s="370">
        <f xml:space="preserve"> InpC!PDS$20</f>
        <v>0</v>
      </c>
      <c r="PDT97" s="370">
        <f xml:space="preserve"> InpC!PDT$20</f>
        <v>0</v>
      </c>
      <c r="PDU97" s="370">
        <f xml:space="preserve"> InpC!PDU$20</f>
        <v>0</v>
      </c>
      <c r="PDV97" s="370">
        <f xml:space="preserve"> InpC!PDV$20</f>
        <v>0</v>
      </c>
      <c r="PDW97" s="370">
        <f xml:space="preserve"> InpC!PDW$20</f>
        <v>0</v>
      </c>
      <c r="PDX97" s="370">
        <f xml:space="preserve"> InpC!PDX$20</f>
        <v>0</v>
      </c>
      <c r="PDY97" s="370">
        <f xml:space="preserve"> InpC!PDY$20</f>
        <v>0</v>
      </c>
      <c r="PDZ97" s="370">
        <f xml:space="preserve"> InpC!PDZ$20</f>
        <v>0</v>
      </c>
      <c r="PEA97" s="370">
        <f xml:space="preserve"> InpC!PEA$20</f>
        <v>0</v>
      </c>
      <c r="PEB97" s="370">
        <f xml:space="preserve"> InpC!PEB$20</f>
        <v>0</v>
      </c>
      <c r="PEC97" s="370">
        <f xml:space="preserve"> InpC!PEC$20</f>
        <v>0</v>
      </c>
      <c r="PED97" s="370">
        <f xml:space="preserve"> InpC!PED$20</f>
        <v>0</v>
      </c>
      <c r="PEE97" s="370">
        <f xml:space="preserve"> InpC!PEE$20</f>
        <v>0</v>
      </c>
      <c r="PEF97" s="370">
        <f xml:space="preserve"> InpC!PEF$20</f>
        <v>0</v>
      </c>
      <c r="PEG97" s="370">
        <f xml:space="preserve"> InpC!PEG$20</f>
        <v>0</v>
      </c>
      <c r="PEH97" s="370">
        <f xml:space="preserve"> InpC!PEH$20</f>
        <v>0</v>
      </c>
      <c r="PEI97" s="370">
        <f xml:space="preserve"> InpC!PEI$20</f>
        <v>0</v>
      </c>
      <c r="PEJ97" s="370">
        <f xml:space="preserve"> InpC!PEJ$20</f>
        <v>0</v>
      </c>
      <c r="PEK97" s="370">
        <f xml:space="preserve"> InpC!PEK$20</f>
        <v>0</v>
      </c>
      <c r="PEL97" s="370">
        <f xml:space="preserve"> InpC!PEL$20</f>
        <v>0</v>
      </c>
      <c r="PEM97" s="370">
        <f xml:space="preserve"> InpC!PEM$20</f>
        <v>0</v>
      </c>
      <c r="PEN97" s="370">
        <f xml:space="preserve"> InpC!PEN$20</f>
        <v>0</v>
      </c>
      <c r="PEO97" s="370">
        <f xml:space="preserve"> InpC!PEO$20</f>
        <v>0</v>
      </c>
      <c r="PEP97" s="370">
        <f xml:space="preserve"> InpC!PEP$20</f>
        <v>0</v>
      </c>
      <c r="PEQ97" s="370">
        <f xml:space="preserve"> InpC!PEQ$20</f>
        <v>0</v>
      </c>
      <c r="PER97" s="370">
        <f xml:space="preserve"> InpC!PER$20</f>
        <v>0</v>
      </c>
      <c r="PES97" s="370">
        <f xml:space="preserve"> InpC!PES$20</f>
        <v>0</v>
      </c>
      <c r="PET97" s="370">
        <f xml:space="preserve"> InpC!PET$20</f>
        <v>0</v>
      </c>
      <c r="PEU97" s="370">
        <f xml:space="preserve"> InpC!PEU$20</f>
        <v>0</v>
      </c>
      <c r="PEV97" s="370">
        <f xml:space="preserve"> InpC!PEV$20</f>
        <v>0</v>
      </c>
      <c r="PEW97" s="370">
        <f xml:space="preserve"> InpC!PEW$20</f>
        <v>0</v>
      </c>
      <c r="PEX97" s="370">
        <f xml:space="preserve"> InpC!PEX$20</f>
        <v>0</v>
      </c>
      <c r="PEY97" s="370">
        <f xml:space="preserve"> InpC!PEY$20</f>
        <v>0</v>
      </c>
      <c r="PEZ97" s="370">
        <f xml:space="preserve"> InpC!PEZ$20</f>
        <v>0</v>
      </c>
      <c r="PFA97" s="370">
        <f xml:space="preserve"> InpC!PFA$20</f>
        <v>0</v>
      </c>
      <c r="PFB97" s="370">
        <f xml:space="preserve"> InpC!PFB$20</f>
        <v>0</v>
      </c>
      <c r="PFC97" s="370">
        <f xml:space="preserve"> InpC!PFC$20</f>
        <v>0</v>
      </c>
      <c r="PFD97" s="370">
        <f xml:space="preserve"> InpC!PFD$20</f>
        <v>0</v>
      </c>
      <c r="PFE97" s="370">
        <f xml:space="preserve"> InpC!PFE$20</f>
        <v>0</v>
      </c>
      <c r="PFF97" s="370">
        <f xml:space="preserve"> InpC!PFF$20</f>
        <v>0</v>
      </c>
      <c r="PFG97" s="370">
        <f xml:space="preserve"> InpC!PFG$20</f>
        <v>0</v>
      </c>
      <c r="PFH97" s="370">
        <f xml:space="preserve"> InpC!PFH$20</f>
        <v>0</v>
      </c>
      <c r="PFI97" s="370">
        <f xml:space="preserve"> InpC!PFI$20</f>
        <v>0</v>
      </c>
      <c r="PFJ97" s="370">
        <f xml:space="preserve"> InpC!PFJ$20</f>
        <v>0</v>
      </c>
      <c r="PFK97" s="370">
        <f xml:space="preserve"> InpC!PFK$20</f>
        <v>0</v>
      </c>
      <c r="PFL97" s="370">
        <f xml:space="preserve"> InpC!PFL$20</f>
        <v>0</v>
      </c>
      <c r="PFM97" s="370">
        <f xml:space="preserve"> InpC!PFM$20</f>
        <v>0</v>
      </c>
      <c r="PFN97" s="370">
        <f xml:space="preserve"> InpC!PFN$20</f>
        <v>0</v>
      </c>
      <c r="PFO97" s="370">
        <f xml:space="preserve"> InpC!PFO$20</f>
        <v>0</v>
      </c>
      <c r="PFP97" s="370">
        <f xml:space="preserve"> InpC!PFP$20</f>
        <v>0</v>
      </c>
      <c r="PFQ97" s="370">
        <f xml:space="preserve"> InpC!PFQ$20</f>
        <v>0</v>
      </c>
      <c r="PFR97" s="370">
        <f xml:space="preserve"> InpC!PFR$20</f>
        <v>0</v>
      </c>
      <c r="PFS97" s="370">
        <f xml:space="preserve"> InpC!PFS$20</f>
        <v>0</v>
      </c>
      <c r="PFT97" s="370">
        <f xml:space="preserve"> InpC!PFT$20</f>
        <v>0</v>
      </c>
      <c r="PFU97" s="370">
        <f xml:space="preserve"> InpC!PFU$20</f>
        <v>0</v>
      </c>
      <c r="PFV97" s="370">
        <f xml:space="preserve"> InpC!PFV$20</f>
        <v>0</v>
      </c>
      <c r="PFW97" s="370">
        <f xml:space="preserve"> InpC!PFW$20</f>
        <v>0</v>
      </c>
      <c r="PFX97" s="370">
        <f xml:space="preserve"> InpC!PFX$20</f>
        <v>0</v>
      </c>
      <c r="PFY97" s="370">
        <f xml:space="preserve"> InpC!PFY$20</f>
        <v>0</v>
      </c>
      <c r="PFZ97" s="370">
        <f xml:space="preserve"> InpC!PFZ$20</f>
        <v>0</v>
      </c>
      <c r="PGA97" s="370">
        <f xml:space="preserve"> InpC!PGA$20</f>
        <v>0</v>
      </c>
      <c r="PGB97" s="370">
        <f xml:space="preserve"> InpC!PGB$20</f>
        <v>0</v>
      </c>
      <c r="PGC97" s="370">
        <f xml:space="preserve"> InpC!PGC$20</f>
        <v>0</v>
      </c>
      <c r="PGD97" s="370">
        <f xml:space="preserve"> InpC!PGD$20</f>
        <v>0</v>
      </c>
      <c r="PGE97" s="370">
        <f xml:space="preserve"> InpC!PGE$20</f>
        <v>0</v>
      </c>
      <c r="PGF97" s="370">
        <f xml:space="preserve"> InpC!PGF$20</f>
        <v>0</v>
      </c>
      <c r="PGG97" s="370">
        <f xml:space="preserve"> InpC!PGG$20</f>
        <v>0</v>
      </c>
      <c r="PGH97" s="370">
        <f xml:space="preserve"> InpC!PGH$20</f>
        <v>0</v>
      </c>
      <c r="PGI97" s="370">
        <f xml:space="preserve"> InpC!PGI$20</f>
        <v>0</v>
      </c>
      <c r="PGJ97" s="370">
        <f xml:space="preserve"> InpC!PGJ$20</f>
        <v>0</v>
      </c>
      <c r="PGK97" s="370">
        <f xml:space="preserve"> InpC!PGK$20</f>
        <v>0</v>
      </c>
      <c r="PGL97" s="370">
        <f xml:space="preserve"> InpC!PGL$20</f>
        <v>0</v>
      </c>
      <c r="PGM97" s="370">
        <f xml:space="preserve"> InpC!PGM$20</f>
        <v>0</v>
      </c>
      <c r="PGN97" s="370">
        <f xml:space="preserve"> InpC!PGN$20</f>
        <v>0</v>
      </c>
      <c r="PGO97" s="370">
        <f xml:space="preserve"> InpC!PGO$20</f>
        <v>0</v>
      </c>
      <c r="PGP97" s="370">
        <f xml:space="preserve"> InpC!PGP$20</f>
        <v>0</v>
      </c>
      <c r="PGQ97" s="370">
        <f xml:space="preserve"> InpC!PGQ$20</f>
        <v>0</v>
      </c>
      <c r="PGR97" s="370">
        <f xml:space="preserve"> InpC!PGR$20</f>
        <v>0</v>
      </c>
      <c r="PGS97" s="370">
        <f xml:space="preserve"> InpC!PGS$20</f>
        <v>0</v>
      </c>
      <c r="PGT97" s="370">
        <f xml:space="preserve"> InpC!PGT$20</f>
        <v>0</v>
      </c>
      <c r="PGU97" s="370">
        <f xml:space="preserve"> InpC!PGU$20</f>
        <v>0</v>
      </c>
      <c r="PGV97" s="370">
        <f xml:space="preserve"> InpC!PGV$20</f>
        <v>0</v>
      </c>
      <c r="PGW97" s="370">
        <f xml:space="preserve"> InpC!PGW$20</f>
        <v>0</v>
      </c>
      <c r="PGX97" s="370">
        <f xml:space="preserve"> InpC!PGX$20</f>
        <v>0</v>
      </c>
      <c r="PGY97" s="370">
        <f xml:space="preserve"> InpC!PGY$20</f>
        <v>0</v>
      </c>
      <c r="PGZ97" s="370">
        <f xml:space="preserve"> InpC!PGZ$20</f>
        <v>0</v>
      </c>
      <c r="PHA97" s="370">
        <f xml:space="preserve"> InpC!PHA$20</f>
        <v>0</v>
      </c>
      <c r="PHB97" s="370">
        <f xml:space="preserve"> InpC!PHB$20</f>
        <v>0</v>
      </c>
      <c r="PHC97" s="370">
        <f xml:space="preserve"> InpC!PHC$20</f>
        <v>0</v>
      </c>
      <c r="PHD97" s="370">
        <f xml:space="preserve"> InpC!PHD$20</f>
        <v>0</v>
      </c>
      <c r="PHE97" s="370">
        <f xml:space="preserve"> InpC!PHE$20</f>
        <v>0</v>
      </c>
      <c r="PHF97" s="370">
        <f xml:space="preserve"> InpC!PHF$20</f>
        <v>0</v>
      </c>
      <c r="PHG97" s="370">
        <f xml:space="preserve"> InpC!PHG$20</f>
        <v>0</v>
      </c>
      <c r="PHH97" s="370">
        <f xml:space="preserve"> InpC!PHH$20</f>
        <v>0</v>
      </c>
      <c r="PHI97" s="370">
        <f xml:space="preserve"> InpC!PHI$20</f>
        <v>0</v>
      </c>
      <c r="PHJ97" s="370">
        <f xml:space="preserve"> InpC!PHJ$20</f>
        <v>0</v>
      </c>
      <c r="PHK97" s="370">
        <f xml:space="preserve"> InpC!PHK$20</f>
        <v>0</v>
      </c>
      <c r="PHL97" s="370">
        <f xml:space="preserve"> InpC!PHL$20</f>
        <v>0</v>
      </c>
      <c r="PHM97" s="370">
        <f xml:space="preserve"> InpC!PHM$20</f>
        <v>0</v>
      </c>
      <c r="PHN97" s="370">
        <f xml:space="preserve"> InpC!PHN$20</f>
        <v>0</v>
      </c>
      <c r="PHO97" s="370">
        <f xml:space="preserve"> InpC!PHO$20</f>
        <v>0</v>
      </c>
      <c r="PHP97" s="370">
        <f xml:space="preserve"> InpC!PHP$20</f>
        <v>0</v>
      </c>
      <c r="PHQ97" s="370">
        <f xml:space="preserve"> InpC!PHQ$20</f>
        <v>0</v>
      </c>
      <c r="PHR97" s="370">
        <f xml:space="preserve"> InpC!PHR$20</f>
        <v>0</v>
      </c>
      <c r="PHS97" s="370">
        <f xml:space="preserve"> InpC!PHS$20</f>
        <v>0</v>
      </c>
      <c r="PHT97" s="370">
        <f xml:space="preserve"> InpC!PHT$20</f>
        <v>0</v>
      </c>
      <c r="PHU97" s="370">
        <f xml:space="preserve"> InpC!PHU$20</f>
        <v>0</v>
      </c>
      <c r="PHV97" s="370">
        <f xml:space="preserve"> InpC!PHV$20</f>
        <v>0</v>
      </c>
      <c r="PHW97" s="370">
        <f xml:space="preserve"> InpC!PHW$20</f>
        <v>0</v>
      </c>
      <c r="PHX97" s="370">
        <f xml:space="preserve"> InpC!PHX$20</f>
        <v>0</v>
      </c>
      <c r="PHY97" s="370">
        <f xml:space="preserve"> InpC!PHY$20</f>
        <v>0</v>
      </c>
      <c r="PHZ97" s="370">
        <f xml:space="preserve"> InpC!PHZ$20</f>
        <v>0</v>
      </c>
      <c r="PIA97" s="370">
        <f xml:space="preserve"> InpC!PIA$20</f>
        <v>0</v>
      </c>
      <c r="PIB97" s="370">
        <f xml:space="preserve"> InpC!PIB$20</f>
        <v>0</v>
      </c>
      <c r="PIC97" s="370">
        <f xml:space="preserve"> InpC!PIC$20</f>
        <v>0</v>
      </c>
      <c r="PID97" s="370">
        <f xml:space="preserve"> InpC!PID$20</f>
        <v>0</v>
      </c>
      <c r="PIE97" s="370">
        <f xml:space="preserve"> InpC!PIE$20</f>
        <v>0</v>
      </c>
      <c r="PIF97" s="370">
        <f xml:space="preserve"> InpC!PIF$20</f>
        <v>0</v>
      </c>
      <c r="PIG97" s="370">
        <f xml:space="preserve"> InpC!PIG$20</f>
        <v>0</v>
      </c>
      <c r="PIH97" s="370">
        <f xml:space="preserve"> InpC!PIH$20</f>
        <v>0</v>
      </c>
      <c r="PII97" s="370">
        <f xml:space="preserve"> InpC!PII$20</f>
        <v>0</v>
      </c>
      <c r="PIJ97" s="370">
        <f xml:space="preserve"> InpC!PIJ$20</f>
        <v>0</v>
      </c>
      <c r="PIK97" s="370">
        <f xml:space="preserve"> InpC!PIK$20</f>
        <v>0</v>
      </c>
      <c r="PIL97" s="370">
        <f xml:space="preserve"> InpC!PIL$20</f>
        <v>0</v>
      </c>
      <c r="PIM97" s="370">
        <f xml:space="preserve"> InpC!PIM$20</f>
        <v>0</v>
      </c>
      <c r="PIN97" s="370">
        <f xml:space="preserve"> InpC!PIN$20</f>
        <v>0</v>
      </c>
      <c r="PIO97" s="370">
        <f xml:space="preserve"> InpC!PIO$20</f>
        <v>0</v>
      </c>
      <c r="PIP97" s="370">
        <f xml:space="preserve"> InpC!PIP$20</f>
        <v>0</v>
      </c>
      <c r="PIQ97" s="370">
        <f xml:space="preserve"> InpC!PIQ$20</f>
        <v>0</v>
      </c>
      <c r="PIR97" s="370">
        <f xml:space="preserve"> InpC!PIR$20</f>
        <v>0</v>
      </c>
      <c r="PIS97" s="370">
        <f xml:space="preserve"> InpC!PIS$20</f>
        <v>0</v>
      </c>
      <c r="PIT97" s="370">
        <f xml:space="preserve"> InpC!PIT$20</f>
        <v>0</v>
      </c>
      <c r="PIU97" s="370">
        <f xml:space="preserve"> InpC!PIU$20</f>
        <v>0</v>
      </c>
      <c r="PIV97" s="370">
        <f xml:space="preserve"> InpC!PIV$20</f>
        <v>0</v>
      </c>
      <c r="PIW97" s="370">
        <f xml:space="preserve"> InpC!PIW$20</f>
        <v>0</v>
      </c>
      <c r="PIX97" s="370">
        <f xml:space="preserve"> InpC!PIX$20</f>
        <v>0</v>
      </c>
      <c r="PIY97" s="370">
        <f xml:space="preserve"> InpC!PIY$20</f>
        <v>0</v>
      </c>
      <c r="PIZ97" s="370">
        <f xml:space="preserve"> InpC!PIZ$20</f>
        <v>0</v>
      </c>
      <c r="PJA97" s="370">
        <f xml:space="preserve"> InpC!PJA$20</f>
        <v>0</v>
      </c>
      <c r="PJB97" s="370">
        <f xml:space="preserve"> InpC!PJB$20</f>
        <v>0</v>
      </c>
      <c r="PJC97" s="370">
        <f xml:space="preserve"> InpC!PJC$20</f>
        <v>0</v>
      </c>
      <c r="PJD97" s="370">
        <f xml:space="preserve"> InpC!PJD$20</f>
        <v>0</v>
      </c>
      <c r="PJE97" s="370">
        <f xml:space="preserve"> InpC!PJE$20</f>
        <v>0</v>
      </c>
      <c r="PJF97" s="370">
        <f xml:space="preserve"> InpC!PJF$20</f>
        <v>0</v>
      </c>
      <c r="PJG97" s="370">
        <f xml:space="preserve"> InpC!PJG$20</f>
        <v>0</v>
      </c>
      <c r="PJH97" s="370">
        <f xml:space="preserve"> InpC!PJH$20</f>
        <v>0</v>
      </c>
      <c r="PJI97" s="370">
        <f xml:space="preserve"> InpC!PJI$20</f>
        <v>0</v>
      </c>
      <c r="PJJ97" s="370">
        <f xml:space="preserve"> InpC!PJJ$20</f>
        <v>0</v>
      </c>
      <c r="PJK97" s="370">
        <f xml:space="preserve"> InpC!PJK$20</f>
        <v>0</v>
      </c>
      <c r="PJL97" s="370">
        <f xml:space="preserve"> InpC!PJL$20</f>
        <v>0</v>
      </c>
      <c r="PJM97" s="370">
        <f xml:space="preserve"> InpC!PJM$20</f>
        <v>0</v>
      </c>
      <c r="PJN97" s="370">
        <f xml:space="preserve"> InpC!PJN$20</f>
        <v>0</v>
      </c>
      <c r="PJO97" s="370">
        <f xml:space="preserve"> InpC!PJO$20</f>
        <v>0</v>
      </c>
      <c r="PJP97" s="370">
        <f xml:space="preserve"> InpC!PJP$20</f>
        <v>0</v>
      </c>
      <c r="PJQ97" s="370">
        <f xml:space="preserve"> InpC!PJQ$20</f>
        <v>0</v>
      </c>
      <c r="PJR97" s="370">
        <f xml:space="preserve"> InpC!PJR$20</f>
        <v>0</v>
      </c>
      <c r="PJS97" s="370">
        <f xml:space="preserve"> InpC!PJS$20</f>
        <v>0</v>
      </c>
      <c r="PJT97" s="370">
        <f xml:space="preserve"> InpC!PJT$20</f>
        <v>0</v>
      </c>
      <c r="PJU97" s="370">
        <f xml:space="preserve"> InpC!PJU$20</f>
        <v>0</v>
      </c>
      <c r="PJV97" s="370">
        <f xml:space="preserve"> InpC!PJV$20</f>
        <v>0</v>
      </c>
      <c r="PJW97" s="370">
        <f xml:space="preserve"> InpC!PJW$20</f>
        <v>0</v>
      </c>
      <c r="PJX97" s="370">
        <f xml:space="preserve"> InpC!PJX$20</f>
        <v>0</v>
      </c>
      <c r="PJY97" s="370">
        <f xml:space="preserve"> InpC!PJY$20</f>
        <v>0</v>
      </c>
      <c r="PJZ97" s="370">
        <f xml:space="preserve"> InpC!PJZ$20</f>
        <v>0</v>
      </c>
      <c r="PKA97" s="370">
        <f xml:space="preserve"> InpC!PKA$20</f>
        <v>0</v>
      </c>
      <c r="PKB97" s="370">
        <f xml:space="preserve"> InpC!PKB$20</f>
        <v>0</v>
      </c>
      <c r="PKC97" s="370">
        <f xml:space="preserve"> InpC!PKC$20</f>
        <v>0</v>
      </c>
      <c r="PKD97" s="370">
        <f xml:space="preserve"> InpC!PKD$20</f>
        <v>0</v>
      </c>
      <c r="PKE97" s="370">
        <f xml:space="preserve"> InpC!PKE$20</f>
        <v>0</v>
      </c>
      <c r="PKF97" s="370">
        <f xml:space="preserve"> InpC!PKF$20</f>
        <v>0</v>
      </c>
      <c r="PKG97" s="370">
        <f xml:space="preserve"> InpC!PKG$20</f>
        <v>0</v>
      </c>
      <c r="PKH97" s="370">
        <f xml:space="preserve"> InpC!PKH$20</f>
        <v>0</v>
      </c>
      <c r="PKI97" s="370">
        <f xml:space="preserve"> InpC!PKI$20</f>
        <v>0</v>
      </c>
      <c r="PKJ97" s="370">
        <f xml:space="preserve"> InpC!PKJ$20</f>
        <v>0</v>
      </c>
      <c r="PKK97" s="370">
        <f xml:space="preserve"> InpC!PKK$20</f>
        <v>0</v>
      </c>
      <c r="PKL97" s="370">
        <f xml:space="preserve"> InpC!PKL$20</f>
        <v>0</v>
      </c>
      <c r="PKM97" s="370">
        <f xml:space="preserve"> InpC!PKM$20</f>
        <v>0</v>
      </c>
      <c r="PKN97" s="370">
        <f xml:space="preserve"> InpC!PKN$20</f>
        <v>0</v>
      </c>
      <c r="PKO97" s="370">
        <f xml:space="preserve"> InpC!PKO$20</f>
        <v>0</v>
      </c>
      <c r="PKP97" s="370">
        <f xml:space="preserve"> InpC!PKP$20</f>
        <v>0</v>
      </c>
      <c r="PKQ97" s="370">
        <f xml:space="preserve"> InpC!PKQ$20</f>
        <v>0</v>
      </c>
      <c r="PKR97" s="370">
        <f xml:space="preserve"> InpC!PKR$20</f>
        <v>0</v>
      </c>
      <c r="PKS97" s="370">
        <f xml:space="preserve"> InpC!PKS$20</f>
        <v>0</v>
      </c>
      <c r="PKT97" s="370">
        <f xml:space="preserve"> InpC!PKT$20</f>
        <v>0</v>
      </c>
      <c r="PKU97" s="370">
        <f xml:space="preserve"> InpC!PKU$20</f>
        <v>0</v>
      </c>
      <c r="PKV97" s="370">
        <f xml:space="preserve"> InpC!PKV$20</f>
        <v>0</v>
      </c>
      <c r="PKW97" s="370">
        <f xml:space="preserve"> InpC!PKW$20</f>
        <v>0</v>
      </c>
      <c r="PKX97" s="370">
        <f xml:space="preserve"> InpC!PKX$20</f>
        <v>0</v>
      </c>
      <c r="PKY97" s="370">
        <f xml:space="preserve"> InpC!PKY$20</f>
        <v>0</v>
      </c>
      <c r="PKZ97" s="370">
        <f xml:space="preserve"> InpC!PKZ$20</f>
        <v>0</v>
      </c>
      <c r="PLA97" s="370">
        <f xml:space="preserve"> InpC!PLA$20</f>
        <v>0</v>
      </c>
      <c r="PLB97" s="370">
        <f xml:space="preserve"> InpC!PLB$20</f>
        <v>0</v>
      </c>
      <c r="PLC97" s="370">
        <f xml:space="preserve"> InpC!PLC$20</f>
        <v>0</v>
      </c>
      <c r="PLD97" s="370">
        <f xml:space="preserve"> InpC!PLD$20</f>
        <v>0</v>
      </c>
      <c r="PLE97" s="370">
        <f xml:space="preserve"> InpC!PLE$20</f>
        <v>0</v>
      </c>
      <c r="PLF97" s="370">
        <f xml:space="preserve"> InpC!PLF$20</f>
        <v>0</v>
      </c>
      <c r="PLG97" s="370">
        <f xml:space="preserve"> InpC!PLG$20</f>
        <v>0</v>
      </c>
      <c r="PLH97" s="370">
        <f xml:space="preserve"> InpC!PLH$20</f>
        <v>0</v>
      </c>
      <c r="PLI97" s="370">
        <f xml:space="preserve"> InpC!PLI$20</f>
        <v>0</v>
      </c>
      <c r="PLJ97" s="370">
        <f xml:space="preserve"> InpC!PLJ$20</f>
        <v>0</v>
      </c>
      <c r="PLK97" s="370">
        <f xml:space="preserve"> InpC!PLK$20</f>
        <v>0</v>
      </c>
      <c r="PLL97" s="370">
        <f xml:space="preserve"> InpC!PLL$20</f>
        <v>0</v>
      </c>
      <c r="PLM97" s="370">
        <f xml:space="preserve"> InpC!PLM$20</f>
        <v>0</v>
      </c>
      <c r="PLN97" s="370">
        <f xml:space="preserve"> InpC!PLN$20</f>
        <v>0</v>
      </c>
      <c r="PLO97" s="370">
        <f xml:space="preserve"> InpC!PLO$20</f>
        <v>0</v>
      </c>
      <c r="PLP97" s="370">
        <f xml:space="preserve"> InpC!PLP$20</f>
        <v>0</v>
      </c>
      <c r="PLQ97" s="370">
        <f xml:space="preserve"> InpC!PLQ$20</f>
        <v>0</v>
      </c>
      <c r="PLR97" s="370">
        <f xml:space="preserve"> InpC!PLR$20</f>
        <v>0</v>
      </c>
      <c r="PLS97" s="370">
        <f xml:space="preserve"> InpC!PLS$20</f>
        <v>0</v>
      </c>
      <c r="PLT97" s="370">
        <f xml:space="preserve"> InpC!PLT$20</f>
        <v>0</v>
      </c>
      <c r="PLU97" s="370">
        <f xml:space="preserve"> InpC!PLU$20</f>
        <v>0</v>
      </c>
      <c r="PLV97" s="370">
        <f xml:space="preserve"> InpC!PLV$20</f>
        <v>0</v>
      </c>
      <c r="PLW97" s="370">
        <f xml:space="preserve"> InpC!PLW$20</f>
        <v>0</v>
      </c>
      <c r="PLX97" s="370">
        <f xml:space="preserve"> InpC!PLX$20</f>
        <v>0</v>
      </c>
      <c r="PLY97" s="370">
        <f xml:space="preserve"> InpC!PLY$20</f>
        <v>0</v>
      </c>
      <c r="PLZ97" s="370">
        <f xml:space="preserve"> InpC!PLZ$20</f>
        <v>0</v>
      </c>
      <c r="PMA97" s="370">
        <f xml:space="preserve"> InpC!PMA$20</f>
        <v>0</v>
      </c>
      <c r="PMB97" s="370">
        <f xml:space="preserve"> InpC!PMB$20</f>
        <v>0</v>
      </c>
      <c r="PMC97" s="370">
        <f xml:space="preserve"> InpC!PMC$20</f>
        <v>0</v>
      </c>
      <c r="PMD97" s="370">
        <f xml:space="preserve"> InpC!PMD$20</f>
        <v>0</v>
      </c>
      <c r="PME97" s="370">
        <f xml:space="preserve"> InpC!PME$20</f>
        <v>0</v>
      </c>
      <c r="PMF97" s="370">
        <f xml:space="preserve"> InpC!PMF$20</f>
        <v>0</v>
      </c>
      <c r="PMG97" s="370">
        <f xml:space="preserve"> InpC!PMG$20</f>
        <v>0</v>
      </c>
      <c r="PMH97" s="370">
        <f xml:space="preserve"> InpC!PMH$20</f>
        <v>0</v>
      </c>
      <c r="PMI97" s="370">
        <f xml:space="preserve"> InpC!PMI$20</f>
        <v>0</v>
      </c>
      <c r="PMJ97" s="370">
        <f xml:space="preserve"> InpC!PMJ$20</f>
        <v>0</v>
      </c>
      <c r="PMK97" s="370">
        <f xml:space="preserve"> InpC!PMK$20</f>
        <v>0</v>
      </c>
      <c r="PML97" s="370">
        <f xml:space="preserve"> InpC!PML$20</f>
        <v>0</v>
      </c>
      <c r="PMM97" s="370">
        <f xml:space="preserve"> InpC!PMM$20</f>
        <v>0</v>
      </c>
      <c r="PMN97" s="370">
        <f xml:space="preserve"> InpC!PMN$20</f>
        <v>0</v>
      </c>
      <c r="PMO97" s="370">
        <f xml:space="preserve"> InpC!PMO$20</f>
        <v>0</v>
      </c>
      <c r="PMP97" s="370">
        <f xml:space="preserve"> InpC!PMP$20</f>
        <v>0</v>
      </c>
      <c r="PMQ97" s="370">
        <f xml:space="preserve"> InpC!PMQ$20</f>
        <v>0</v>
      </c>
      <c r="PMR97" s="370">
        <f xml:space="preserve"> InpC!PMR$20</f>
        <v>0</v>
      </c>
      <c r="PMS97" s="370">
        <f xml:space="preserve"> InpC!PMS$20</f>
        <v>0</v>
      </c>
      <c r="PMT97" s="370">
        <f xml:space="preserve"> InpC!PMT$20</f>
        <v>0</v>
      </c>
      <c r="PMU97" s="370">
        <f xml:space="preserve"> InpC!PMU$20</f>
        <v>0</v>
      </c>
      <c r="PMV97" s="370">
        <f xml:space="preserve"> InpC!PMV$20</f>
        <v>0</v>
      </c>
      <c r="PMW97" s="370">
        <f xml:space="preserve"> InpC!PMW$20</f>
        <v>0</v>
      </c>
      <c r="PMX97" s="370">
        <f xml:space="preserve"> InpC!PMX$20</f>
        <v>0</v>
      </c>
      <c r="PMY97" s="370">
        <f xml:space="preserve"> InpC!PMY$20</f>
        <v>0</v>
      </c>
      <c r="PMZ97" s="370">
        <f xml:space="preserve"> InpC!PMZ$20</f>
        <v>0</v>
      </c>
      <c r="PNA97" s="370">
        <f xml:space="preserve"> InpC!PNA$20</f>
        <v>0</v>
      </c>
      <c r="PNB97" s="370">
        <f xml:space="preserve"> InpC!PNB$20</f>
        <v>0</v>
      </c>
      <c r="PNC97" s="370">
        <f xml:space="preserve"> InpC!PNC$20</f>
        <v>0</v>
      </c>
      <c r="PND97" s="370">
        <f xml:space="preserve"> InpC!PND$20</f>
        <v>0</v>
      </c>
      <c r="PNE97" s="370">
        <f xml:space="preserve"> InpC!PNE$20</f>
        <v>0</v>
      </c>
      <c r="PNF97" s="370">
        <f xml:space="preserve"> InpC!PNF$20</f>
        <v>0</v>
      </c>
      <c r="PNG97" s="370">
        <f xml:space="preserve"> InpC!PNG$20</f>
        <v>0</v>
      </c>
      <c r="PNH97" s="370">
        <f xml:space="preserve"> InpC!PNH$20</f>
        <v>0</v>
      </c>
      <c r="PNI97" s="370">
        <f xml:space="preserve"> InpC!PNI$20</f>
        <v>0</v>
      </c>
      <c r="PNJ97" s="370">
        <f xml:space="preserve"> InpC!PNJ$20</f>
        <v>0</v>
      </c>
      <c r="PNK97" s="370">
        <f xml:space="preserve"> InpC!PNK$20</f>
        <v>0</v>
      </c>
      <c r="PNL97" s="370">
        <f xml:space="preserve"> InpC!PNL$20</f>
        <v>0</v>
      </c>
      <c r="PNM97" s="370">
        <f xml:space="preserve"> InpC!PNM$20</f>
        <v>0</v>
      </c>
      <c r="PNN97" s="370">
        <f xml:space="preserve"> InpC!PNN$20</f>
        <v>0</v>
      </c>
      <c r="PNO97" s="370">
        <f xml:space="preserve"> InpC!PNO$20</f>
        <v>0</v>
      </c>
      <c r="PNP97" s="370">
        <f xml:space="preserve"> InpC!PNP$20</f>
        <v>0</v>
      </c>
      <c r="PNQ97" s="370">
        <f xml:space="preserve"> InpC!PNQ$20</f>
        <v>0</v>
      </c>
      <c r="PNR97" s="370">
        <f xml:space="preserve"> InpC!PNR$20</f>
        <v>0</v>
      </c>
      <c r="PNS97" s="370">
        <f xml:space="preserve"> InpC!PNS$20</f>
        <v>0</v>
      </c>
      <c r="PNT97" s="370">
        <f xml:space="preserve"> InpC!PNT$20</f>
        <v>0</v>
      </c>
      <c r="PNU97" s="370">
        <f xml:space="preserve"> InpC!PNU$20</f>
        <v>0</v>
      </c>
      <c r="PNV97" s="370">
        <f xml:space="preserve"> InpC!PNV$20</f>
        <v>0</v>
      </c>
      <c r="PNW97" s="370">
        <f xml:space="preserve"> InpC!PNW$20</f>
        <v>0</v>
      </c>
      <c r="PNX97" s="370">
        <f xml:space="preserve"> InpC!PNX$20</f>
        <v>0</v>
      </c>
      <c r="PNY97" s="370">
        <f xml:space="preserve"> InpC!PNY$20</f>
        <v>0</v>
      </c>
      <c r="PNZ97" s="370">
        <f xml:space="preserve"> InpC!PNZ$20</f>
        <v>0</v>
      </c>
      <c r="POA97" s="370">
        <f xml:space="preserve"> InpC!POA$20</f>
        <v>0</v>
      </c>
      <c r="POB97" s="370">
        <f xml:space="preserve"> InpC!POB$20</f>
        <v>0</v>
      </c>
      <c r="POC97" s="370">
        <f xml:space="preserve"> InpC!POC$20</f>
        <v>0</v>
      </c>
      <c r="POD97" s="370">
        <f xml:space="preserve"> InpC!POD$20</f>
        <v>0</v>
      </c>
      <c r="POE97" s="370">
        <f xml:space="preserve"> InpC!POE$20</f>
        <v>0</v>
      </c>
      <c r="POF97" s="370">
        <f xml:space="preserve"> InpC!POF$20</f>
        <v>0</v>
      </c>
      <c r="POG97" s="370">
        <f xml:space="preserve"> InpC!POG$20</f>
        <v>0</v>
      </c>
      <c r="POH97" s="370">
        <f xml:space="preserve"> InpC!POH$20</f>
        <v>0</v>
      </c>
      <c r="POI97" s="370">
        <f xml:space="preserve"> InpC!POI$20</f>
        <v>0</v>
      </c>
      <c r="POJ97" s="370">
        <f xml:space="preserve"> InpC!POJ$20</f>
        <v>0</v>
      </c>
      <c r="POK97" s="370">
        <f xml:space="preserve"> InpC!POK$20</f>
        <v>0</v>
      </c>
      <c r="POL97" s="370">
        <f xml:space="preserve"> InpC!POL$20</f>
        <v>0</v>
      </c>
      <c r="POM97" s="370">
        <f xml:space="preserve"> InpC!POM$20</f>
        <v>0</v>
      </c>
      <c r="PON97" s="370">
        <f xml:space="preserve"> InpC!PON$20</f>
        <v>0</v>
      </c>
      <c r="POO97" s="370">
        <f xml:space="preserve"> InpC!POO$20</f>
        <v>0</v>
      </c>
      <c r="POP97" s="370">
        <f xml:space="preserve"> InpC!POP$20</f>
        <v>0</v>
      </c>
      <c r="POQ97" s="370">
        <f xml:space="preserve"> InpC!POQ$20</f>
        <v>0</v>
      </c>
      <c r="POR97" s="370">
        <f xml:space="preserve"> InpC!POR$20</f>
        <v>0</v>
      </c>
      <c r="POS97" s="370">
        <f xml:space="preserve"> InpC!POS$20</f>
        <v>0</v>
      </c>
      <c r="POT97" s="370">
        <f xml:space="preserve"> InpC!POT$20</f>
        <v>0</v>
      </c>
      <c r="POU97" s="370">
        <f xml:space="preserve"> InpC!POU$20</f>
        <v>0</v>
      </c>
      <c r="POV97" s="370">
        <f xml:space="preserve"> InpC!POV$20</f>
        <v>0</v>
      </c>
      <c r="POW97" s="370">
        <f xml:space="preserve"> InpC!POW$20</f>
        <v>0</v>
      </c>
      <c r="POX97" s="370">
        <f xml:space="preserve"> InpC!POX$20</f>
        <v>0</v>
      </c>
      <c r="POY97" s="370">
        <f xml:space="preserve"> InpC!POY$20</f>
        <v>0</v>
      </c>
      <c r="POZ97" s="370">
        <f xml:space="preserve"> InpC!POZ$20</f>
        <v>0</v>
      </c>
      <c r="PPA97" s="370">
        <f xml:space="preserve"> InpC!PPA$20</f>
        <v>0</v>
      </c>
      <c r="PPB97" s="370">
        <f xml:space="preserve"> InpC!PPB$20</f>
        <v>0</v>
      </c>
      <c r="PPC97" s="370">
        <f xml:space="preserve"> InpC!PPC$20</f>
        <v>0</v>
      </c>
      <c r="PPD97" s="370">
        <f xml:space="preserve"> InpC!PPD$20</f>
        <v>0</v>
      </c>
      <c r="PPE97" s="370">
        <f xml:space="preserve"> InpC!PPE$20</f>
        <v>0</v>
      </c>
      <c r="PPF97" s="370">
        <f xml:space="preserve"> InpC!PPF$20</f>
        <v>0</v>
      </c>
      <c r="PPG97" s="370">
        <f xml:space="preserve"> InpC!PPG$20</f>
        <v>0</v>
      </c>
      <c r="PPH97" s="370">
        <f xml:space="preserve"> InpC!PPH$20</f>
        <v>0</v>
      </c>
      <c r="PPI97" s="370">
        <f xml:space="preserve"> InpC!PPI$20</f>
        <v>0</v>
      </c>
      <c r="PPJ97" s="370">
        <f xml:space="preserve"> InpC!PPJ$20</f>
        <v>0</v>
      </c>
      <c r="PPK97" s="370">
        <f xml:space="preserve"> InpC!PPK$20</f>
        <v>0</v>
      </c>
      <c r="PPL97" s="370">
        <f xml:space="preserve"> InpC!PPL$20</f>
        <v>0</v>
      </c>
      <c r="PPM97" s="370">
        <f xml:space="preserve"> InpC!PPM$20</f>
        <v>0</v>
      </c>
      <c r="PPN97" s="370">
        <f xml:space="preserve"> InpC!PPN$20</f>
        <v>0</v>
      </c>
      <c r="PPO97" s="370">
        <f xml:space="preserve"> InpC!PPO$20</f>
        <v>0</v>
      </c>
      <c r="PPP97" s="370">
        <f xml:space="preserve"> InpC!PPP$20</f>
        <v>0</v>
      </c>
      <c r="PPQ97" s="370">
        <f xml:space="preserve"> InpC!PPQ$20</f>
        <v>0</v>
      </c>
      <c r="PPR97" s="370">
        <f xml:space="preserve"> InpC!PPR$20</f>
        <v>0</v>
      </c>
      <c r="PPS97" s="370">
        <f xml:space="preserve"> InpC!PPS$20</f>
        <v>0</v>
      </c>
      <c r="PPT97" s="370">
        <f xml:space="preserve"> InpC!PPT$20</f>
        <v>0</v>
      </c>
      <c r="PPU97" s="370">
        <f xml:space="preserve"> InpC!PPU$20</f>
        <v>0</v>
      </c>
      <c r="PPV97" s="370">
        <f xml:space="preserve"> InpC!PPV$20</f>
        <v>0</v>
      </c>
      <c r="PPW97" s="370">
        <f xml:space="preserve"> InpC!PPW$20</f>
        <v>0</v>
      </c>
      <c r="PPX97" s="370">
        <f xml:space="preserve"> InpC!PPX$20</f>
        <v>0</v>
      </c>
      <c r="PPY97" s="370">
        <f xml:space="preserve"> InpC!PPY$20</f>
        <v>0</v>
      </c>
      <c r="PPZ97" s="370">
        <f xml:space="preserve"> InpC!PPZ$20</f>
        <v>0</v>
      </c>
      <c r="PQA97" s="370">
        <f xml:space="preserve"> InpC!PQA$20</f>
        <v>0</v>
      </c>
      <c r="PQB97" s="370">
        <f xml:space="preserve"> InpC!PQB$20</f>
        <v>0</v>
      </c>
      <c r="PQC97" s="370">
        <f xml:space="preserve"> InpC!PQC$20</f>
        <v>0</v>
      </c>
      <c r="PQD97" s="370">
        <f xml:space="preserve"> InpC!PQD$20</f>
        <v>0</v>
      </c>
      <c r="PQE97" s="370">
        <f xml:space="preserve"> InpC!PQE$20</f>
        <v>0</v>
      </c>
      <c r="PQF97" s="370">
        <f xml:space="preserve"> InpC!PQF$20</f>
        <v>0</v>
      </c>
      <c r="PQG97" s="370">
        <f xml:space="preserve"> InpC!PQG$20</f>
        <v>0</v>
      </c>
      <c r="PQH97" s="370">
        <f xml:space="preserve"> InpC!PQH$20</f>
        <v>0</v>
      </c>
      <c r="PQI97" s="370">
        <f xml:space="preserve"> InpC!PQI$20</f>
        <v>0</v>
      </c>
      <c r="PQJ97" s="370">
        <f xml:space="preserve"> InpC!PQJ$20</f>
        <v>0</v>
      </c>
      <c r="PQK97" s="370">
        <f xml:space="preserve"> InpC!PQK$20</f>
        <v>0</v>
      </c>
      <c r="PQL97" s="370">
        <f xml:space="preserve"> InpC!PQL$20</f>
        <v>0</v>
      </c>
      <c r="PQM97" s="370">
        <f xml:space="preserve"> InpC!PQM$20</f>
        <v>0</v>
      </c>
      <c r="PQN97" s="370">
        <f xml:space="preserve"> InpC!PQN$20</f>
        <v>0</v>
      </c>
      <c r="PQO97" s="370">
        <f xml:space="preserve"> InpC!PQO$20</f>
        <v>0</v>
      </c>
      <c r="PQP97" s="370">
        <f xml:space="preserve"> InpC!PQP$20</f>
        <v>0</v>
      </c>
      <c r="PQQ97" s="370">
        <f xml:space="preserve"> InpC!PQQ$20</f>
        <v>0</v>
      </c>
      <c r="PQR97" s="370">
        <f xml:space="preserve"> InpC!PQR$20</f>
        <v>0</v>
      </c>
      <c r="PQS97" s="370">
        <f xml:space="preserve"> InpC!PQS$20</f>
        <v>0</v>
      </c>
      <c r="PQT97" s="370">
        <f xml:space="preserve"> InpC!PQT$20</f>
        <v>0</v>
      </c>
      <c r="PQU97" s="370">
        <f xml:space="preserve"> InpC!PQU$20</f>
        <v>0</v>
      </c>
      <c r="PQV97" s="370">
        <f xml:space="preserve"> InpC!PQV$20</f>
        <v>0</v>
      </c>
      <c r="PQW97" s="370">
        <f xml:space="preserve"> InpC!PQW$20</f>
        <v>0</v>
      </c>
      <c r="PQX97" s="370">
        <f xml:space="preserve"> InpC!PQX$20</f>
        <v>0</v>
      </c>
      <c r="PQY97" s="370">
        <f xml:space="preserve"> InpC!PQY$20</f>
        <v>0</v>
      </c>
      <c r="PQZ97" s="370">
        <f xml:space="preserve"> InpC!PQZ$20</f>
        <v>0</v>
      </c>
      <c r="PRA97" s="370">
        <f xml:space="preserve"> InpC!PRA$20</f>
        <v>0</v>
      </c>
      <c r="PRB97" s="370">
        <f xml:space="preserve"> InpC!PRB$20</f>
        <v>0</v>
      </c>
      <c r="PRC97" s="370">
        <f xml:space="preserve"> InpC!PRC$20</f>
        <v>0</v>
      </c>
      <c r="PRD97" s="370">
        <f xml:space="preserve"> InpC!PRD$20</f>
        <v>0</v>
      </c>
      <c r="PRE97" s="370">
        <f xml:space="preserve"> InpC!PRE$20</f>
        <v>0</v>
      </c>
      <c r="PRF97" s="370">
        <f xml:space="preserve"> InpC!PRF$20</f>
        <v>0</v>
      </c>
      <c r="PRG97" s="370">
        <f xml:space="preserve"> InpC!PRG$20</f>
        <v>0</v>
      </c>
      <c r="PRH97" s="370">
        <f xml:space="preserve"> InpC!PRH$20</f>
        <v>0</v>
      </c>
      <c r="PRI97" s="370">
        <f xml:space="preserve"> InpC!PRI$20</f>
        <v>0</v>
      </c>
      <c r="PRJ97" s="370">
        <f xml:space="preserve"> InpC!PRJ$20</f>
        <v>0</v>
      </c>
      <c r="PRK97" s="370">
        <f xml:space="preserve"> InpC!PRK$20</f>
        <v>0</v>
      </c>
      <c r="PRL97" s="370">
        <f xml:space="preserve"> InpC!PRL$20</f>
        <v>0</v>
      </c>
      <c r="PRM97" s="370">
        <f xml:space="preserve"> InpC!PRM$20</f>
        <v>0</v>
      </c>
      <c r="PRN97" s="370">
        <f xml:space="preserve"> InpC!PRN$20</f>
        <v>0</v>
      </c>
      <c r="PRO97" s="370">
        <f xml:space="preserve"> InpC!PRO$20</f>
        <v>0</v>
      </c>
      <c r="PRP97" s="370">
        <f xml:space="preserve"> InpC!PRP$20</f>
        <v>0</v>
      </c>
      <c r="PRQ97" s="370">
        <f xml:space="preserve"> InpC!PRQ$20</f>
        <v>0</v>
      </c>
      <c r="PRR97" s="370">
        <f xml:space="preserve"> InpC!PRR$20</f>
        <v>0</v>
      </c>
      <c r="PRS97" s="370">
        <f xml:space="preserve"> InpC!PRS$20</f>
        <v>0</v>
      </c>
      <c r="PRT97" s="370">
        <f xml:space="preserve"> InpC!PRT$20</f>
        <v>0</v>
      </c>
      <c r="PRU97" s="370">
        <f xml:space="preserve"> InpC!PRU$20</f>
        <v>0</v>
      </c>
      <c r="PRV97" s="370">
        <f xml:space="preserve"> InpC!PRV$20</f>
        <v>0</v>
      </c>
      <c r="PRW97" s="370">
        <f xml:space="preserve"> InpC!PRW$20</f>
        <v>0</v>
      </c>
      <c r="PRX97" s="370">
        <f xml:space="preserve"> InpC!PRX$20</f>
        <v>0</v>
      </c>
      <c r="PRY97" s="370">
        <f xml:space="preserve"> InpC!PRY$20</f>
        <v>0</v>
      </c>
      <c r="PRZ97" s="370">
        <f xml:space="preserve"> InpC!PRZ$20</f>
        <v>0</v>
      </c>
      <c r="PSA97" s="370">
        <f xml:space="preserve"> InpC!PSA$20</f>
        <v>0</v>
      </c>
      <c r="PSB97" s="370">
        <f xml:space="preserve"> InpC!PSB$20</f>
        <v>0</v>
      </c>
      <c r="PSC97" s="370">
        <f xml:space="preserve"> InpC!PSC$20</f>
        <v>0</v>
      </c>
      <c r="PSD97" s="370">
        <f xml:space="preserve"> InpC!PSD$20</f>
        <v>0</v>
      </c>
      <c r="PSE97" s="370">
        <f xml:space="preserve"> InpC!PSE$20</f>
        <v>0</v>
      </c>
      <c r="PSF97" s="370">
        <f xml:space="preserve"> InpC!PSF$20</f>
        <v>0</v>
      </c>
      <c r="PSG97" s="370">
        <f xml:space="preserve"> InpC!PSG$20</f>
        <v>0</v>
      </c>
      <c r="PSH97" s="370">
        <f xml:space="preserve"> InpC!PSH$20</f>
        <v>0</v>
      </c>
      <c r="PSI97" s="370">
        <f xml:space="preserve"> InpC!PSI$20</f>
        <v>0</v>
      </c>
      <c r="PSJ97" s="370">
        <f xml:space="preserve"> InpC!PSJ$20</f>
        <v>0</v>
      </c>
      <c r="PSK97" s="370">
        <f xml:space="preserve"> InpC!PSK$20</f>
        <v>0</v>
      </c>
      <c r="PSL97" s="370">
        <f xml:space="preserve"> InpC!PSL$20</f>
        <v>0</v>
      </c>
      <c r="PSM97" s="370">
        <f xml:space="preserve"> InpC!PSM$20</f>
        <v>0</v>
      </c>
      <c r="PSN97" s="370">
        <f xml:space="preserve"> InpC!PSN$20</f>
        <v>0</v>
      </c>
      <c r="PSO97" s="370">
        <f xml:space="preserve"> InpC!PSO$20</f>
        <v>0</v>
      </c>
      <c r="PSP97" s="370">
        <f xml:space="preserve"> InpC!PSP$20</f>
        <v>0</v>
      </c>
      <c r="PSQ97" s="370">
        <f xml:space="preserve"> InpC!PSQ$20</f>
        <v>0</v>
      </c>
      <c r="PSR97" s="370">
        <f xml:space="preserve"> InpC!PSR$20</f>
        <v>0</v>
      </c>
      <c r="PSS97" s="370">
        <f xml:space="preserve"> InpC!PSS$20</f>
        <v>0</v>
      </c>
      <c r="PST97" s="370">
        <f xml:space="preserve"> InpC!PST$20</f>
        <v>0</v>
      </c>
      <c r="PSU97" s="370">
        <f xml:space="preserve"> InpC!PSU$20</f>
        <v>0</v>
      </c>
      <c r="PSV97" s="370">
        <f xml:space="preserve"> InpC!PSV$20</f>
        <v>0</v>
      </c>
      <c r="PSW97" s="370">
        <f xml:space="preserve"> InpC!PSW$20</f>
        <v>0</v>
      </c>
      <c r="PSX97" s="370">
        <f xml:space="preserve"> InpC!PSX$20</f>
        <v>0</v>
      </c>
      <c r="PSY97" s="370">
        <f xml:space="preserve"> InpC!PSY$20</f>
        <v>0</v>
      </c>
      <c r="PSZ97" s="370">
        <f xml:space="preserve"> InpC!PSZ$20</f>
        <v>0</v>
      </c>
      <c r="PTA97" s="370">
        <f xml:space="preserve"> InpC!PTA$20</f>
        <v>0</v>
      </c>
      <c r="PTB97" s="370">
        <f xml:space="preserve"> InpC!PTB$20</f>
        <v>0</v>
      </c>
      <c r="PTC97" s="370">
        <f xml:space="preserve"> InpC!PTC$20</f>
        <v>0</v>
      </c>
      <c r="PTD97" s="370">
        <f xml:space="preserve"> InpC!PTD$20</f>
        <v>0</v>
      </c>
      <c r="PTE97" s="370">
        <f xml:space="preserve"> InpC!PTE$20</f>
        <v>0</v>
      </c>
      <c r="PTF97" s="370">
        <f xml:space="preserve"> InpC!PTF$20</f>
        <v>0</v>
      </c>
      <c r="PTG97" s="370">
        <f xml:space="preserve"> InpC!PTG$20</f>
        <v>0</v>
      </c>
      <c r="PTH97" s="370">
        <f xml:space="preserve"> InpC!PTH$20</f>
        <v>0</v>
      </c>
      <c r="PTI97" s="370">
        <f xml:space="preserve"> InpC!PTI$20</f>
        <v>0</v>
      </c>
      <c r="PTJ97" s="370">
        <f xml:space="preserve"> InpC!PTJ$20</f>
        <v>0</v>
      </c>
      <c r="PTK97" s="370">
        <f xml:space="preserve"> InpC!PTK$20</f>
        <v>0</v>
      </c>
      <c r="PTL97" s="370">
        <f xml:space="preserve"> InpC!PTL$20</f>
        <v>0</v>
      </c>
      <c r="PTM97" s="370">
        <f xml:space="preserve"> InpC!PTM$20</f>
        <v>0</v>
      </c>
      <c r="PTN97" s="370">
        <f xml:space="preserve"> InpC!PTN$20</f>
        <v>0</v>
      </c>
      <c r="PTO97" s="370">
        <f xml:space="preserve"> InpC!PTO$20</f>
        <v>0</v>
      </c>
      <c r="PTP97" s="370">
        <f xml:space="preserve"> InpC!PTP$20</f>
        <v>0</v>
      </c>
      <c r="PTQ97" s="370">
        <f xml:space="preserve"> InpC!PTQ$20</f>
        <v>0</v>
      </c>
      <c r="PTR97" s="370">
        <f xml:space="preserve"> InpC!PTR$20</f>
        <v>0</v>
      </c>
      <c r="PTS97" s="370">
        <f xml:space="preserve"> InpC!PTS$20</f>
        <v>0</v>
      </c>
      <c r="PTT97" s="370">
        <f xml:space="preserve"> InpC!PTT$20</f>
        <v>0</v>
      </c>
      <c r="PTU97" s="370">
        <f xml:space="preserve"> InpC!PTU$20</f>
        <v>0</v>
      </c>
      <c r="PTV97" s="370">
        <f xml:space="preserve"> InpC!PTV$20</f>
        <v>0</v>
      </c>
      <c r="PTW97" s="370">
        <f xml:space="preserve"> InpC!PTW$20</f>
        <v>0</v>
      </c>
      <c r="PTX97" s="370">
        <f xml:space="preserve"> InpC!PTX$20</f>
        <v>0</v>
      </c>
      <c r="PTY97" s="370">
        <f xml:space="preserve"> InpC!PTY$20</f>
        <v>0</v>
      </c>
      <c r="PTZ97" s="370">
        <f xml:space="preserve"> InpC!PTZ$20</f>
        <v>0</v>
      </c>
      <c r="PUA97" s="370">
        <f xml:space="preserve"> InpC!PUA$20</f>
        <v>0</v>
      </c>
      <c r="PUB97" s="370">
        <f xml:space="preserve"> InpC!PUB$20</f>
        <v>0</v>
      </c>
      <c r="PUC97" s="370">
        <f xml:space="preserve"> InpC!PUC$20</f>
        <v>0</v>
      </c>
      <c r="PUD97" s="370">
        <f xml:space="preserve"> InpC!PUD$20</f>
        <v>0</v>
      </c>
      <c r="PUE97" s="370">
        <f xml:space="preserve"> InpC!PUE$20</f>
        <v>0</v>
      </c>
      <c r="PUF97" s="370">
        <f xml:space="preserve"> InpC!PUF$20</f>
        <v>0</v>
      </c>
      <c r="PUG97" s="370">
        <f xml:space="preserve"> InpC!PUG$20</f>
        <v>0</v>
      </c>
      <c r="PUH97" s="370">
        <f xml:space="preserve"> InpC!PUH$20</f>
        <v>0</v>
      </c>
      <c r="PUI97" s="370">
        <f xml:space="preserve"> InpC!PUI$20</f>
        <v>0</v>
      </c>
      <c r="PUJ97" s="370">
        <f xml:space="preserve"> InpC!PUJ$20</f>
        <v>0</v>
      </c>
      <c r="PUK97" s="370">
        <f xml:space="preserve"> InpC!PUK$20</f>
        <v>0</v>
      </c>
      <c r="PUL97" s="370">
        <f xml:space="preserve"> InpC!PUL$20</f>
        <v>0</v>
      </c>
      <c r="PUM97" s="370">
        <f xml:space="preserve"> InpC!PUM$20</f>
        <v>0</v>
      </c>
      <c r="PUN97" s="370">
        <f xml:space="preserve"> InpC!PUN$20</f>
        <v>0</v>
      </c>
      <c r="PUO97" s="370">
        <f xml:space="preserve"> InpC!PUO$20</f>
        <v>0</v>
      </c>
      <c r="PUP97" s="370">
        <f xml:space="preserve"> InpC!PUP$20</f>
        <v>0</v>
      </c>
      <c r="PUQ97" s="370">
        <f xml:space="preserve"> InpC!PUQ$20</f>
        <v>0</v>
      </c>
      <c r="PUR97" s="370">
        <f xml:space="preserve"> InpC!PUR$20</f>
        <v>0</v>
      </c>
      <c r="PUS97" s="370">
        <f xml:space="preserve"> InpC!PUS$20</f>
        <v>0</v>
      </c>
      <c r="PUT97" s="370">
        <f xml:space="preserve"> InpC!PUT$20</f>
        <v>0</v>
      </c>
      <c r="PUU97" s="370">
        <f xml:space="preserve"> InpC!PUU$20</f>
        <v>0</v>
      </c>
      <c r="PUV97" s="370">
        <f xml:space="preserve"> InpC!PUV$20</f>
        <v>0</v>
      </c>
      <c r="PUW97" s="370">
        <f xml:space="preserve"> InpC!PUW$20</f>
        <v>0</v>
      </c>
      <c r="PUX97" s="370">
        <f xml:space="preserve"> InpC!PUX$20</f>
        <v>0</v>
      </c>
      <c r="PUY97" s="370">
        <f xml:space="preserve"> InpC!PUY$20</f>
        <v>0</v>
      </c>
      <c r="PUZ97" s="370">
        <f xml:space="preserve"> InpC!PUZ$20</f>
        <v>0</v>
      </c>
      <c r="PVA97" s="370">
        <f xml:space="preserve"> InpC!PVA$20</f>
        <v>0</v>
      </c>
      <c r="PVB97" s="370">
        <f xml:space="preserve"> InpC!PVB$20</f>
        <v>0</v>
      </c>
      <c r="PVC97" s="370">
        <f xml:space="preserve"> InpC!PVC$20</f>
        <v>0</v>
      </c>
      <c r="PVD97" s="370">
        <f xml:space="preserve"> InpC!PVD$20</f>
        <v>0</v>
      </c>
      <c r="PVE97" s="370">
        <f xml:space="preserve"> InpC!PVE$20</f>
        <v>0</v>
      </c>
      <c r="PVF97" s="370">
        <f xml:space="preserve"> InpC!PVF$20</f>
        <v>0</v>
      </c>
      <c r="PVG97" s="370">
        <f xml:space="preserve"> InpC!PVG$20</f>
        <v>0</v>
      </c>
      <c r="PVH97" s="370">
        <f xml:space="preserve"> InpC!PVH$20</f>
        <v>0</v>
      </c>
      <c r="PVI97" s="370">
        <f xml:space="preserve"> InpC!PVI$20</f>
        <v>0</v>
      </c>
      <c r="PVJ97" s="370">
        <f xml:space="preserve"> InpC!PVJ$20</f>
        <v>0</v>
      </c>
      <c r="PVK97" s="370">
        <f xml:space="preserve"> InpC!PVK$20</f>
        <v>0</v>
      </c>
      <c r="PVL97" s="370">
        <f xml:space="preserve"> InpC!PVL$20</f>
        <v>0</v>
      </c>
      <c r="PVM97" s="370">
        <f xml:space="preserve"> InpC!PVM$20</f>
        <v>0</v>
      </c>
      <c r="PVN97" s="370">
        <f xml:space="preserve"> InpC!PVN$20</f>
        <v>0</v>
      </c>
      <c r="PVO97" s="370">
        <f xml:space="preserve"> InpC!PVO$20</f>
        <v>0</v>
      </c>
      <c r="PVP97" s="370">
        <f xml:space="preserve"> InpC!PVP$20</f>
        <v>0</v>
      </c>
      <c r="PVQ97" s="370">
        <f xml:space="preserve"> InpC!PVQ$20</f>
        <v>0</v>
      </c>
      <c r="PVR97" s="370">
        <f xml:space="preserve"> InpC!PVR$20</f>
        <v>0</v>
      </c>
      <c r="PVS97" s="370">
        <f xml:space="preserve"> InpC!PVS$20</f>
        <v>0</v>
      </c>
      <c r="PVT97" s="370">
        <f xml:space="preserve"> InpC!PVT$20</f>
        <v>0</v>
      </c>
      <c r="PVU97" s="370">
        <f xml:space="preserve"> InpC!PVU$20</f>
        <v>0</v>
      </c>
      <c r="PVV97" s="370">
        <f xml:space="preserve"> InpC!PVV$20</f>
        <v>0</v>
      </c>
      <c r="PVW97" s="370">
        <f xml:space="preserve"> InpC!PVW$20</f>
        <v>0</v>
      </c>
      <c r="PVX97" s="370">
        <f xml:space="preserve"> InpC!PVX$20</f>
        <v>0</v>
      </c>
      <c r="PVY97" s="370">
        <f xml:space="preserve"> InpC!PVY$20</f>
        <v>0</v>
      </c>
      <c r="PVZ97" s="370">
        <f xml:space="preserve"> InpC!PVZ$20</f>
        <v>0</v>
      </c>
      <c r="PWA97" s="370">
        <f xml:space="preserve"> InpC!PWA$20</f>
        <v>0</v>
      </c>
      <c r="PWB97" s="370">
        <f xml:space="preserve"> InpC!PWB$20</f>
        <v>0</v>
      </c>
      <c r="PWC97" s="370">
        <f xml:space="preserve"> InpC!PWC$20</f>
        <v>0</v>
      </c>
      <c r="PWD97" s="370">
        <f xml:space="preserve"> InpC!PWD$20</f>
        <v>0</v>
      </c>
      <c r="PWE97" s="370">
        <f xml:space="preserve"> InpC!PWE$20</f>
        <v>0</v>
      </c>
      <c r="PWF97" s="370">
        <f xml:space="preserve"> InpC!PWF$20</f>
        <v>0</v>
      </c>
      <c r="PWG97" s="370">
        <f xml:space="preserve"> InpC!PWG$20</f>
        <v>0</v>
      </c>
      <c r="PWH97" s="370">
        <f xml:space="preserve"> InpC!PWH$20</f>
        <v>0</v>
      </c>
      <c r="PWI97" s="370">
        <f xml:space="preserve"> InpC!PWI$20</f>
        <v>0</v>
      </c>
      <c r="PWJ97" s="370">
        <f xml:space="preserve"> InpC!PWJ$20</f>
        <v>0</v>
      </c>
      <c r="PWK97" s="370">
        <f xml:space="preserve"> InpC!PWK$20</f>
        <v>0</v>
      </c>
      <c r="PWL97" s="370">
        <f xml:space="preserve"> InpC!PWL$20</f>
        <v>0</v>
      </c>
      <c r="PWM97" s="370">
        <f xml:space="preserve"> InpC!PWM$20</f>
        <v>0</v>
      </c>
      <c r="PWN97" s="370">
        <f xml:space="preserve"> InpC!PWN$20</f>
        <v>0</v>
      </c>
      <c r="PWO97" s="370">
        <f xml:space="preserve"> InpC!PWO$20</f>
        <v>0</v>
      </c>
      <c r="PWP97" s="370">
        <f xml:space="preserve"> InpC!PWP$20</f>
        <v>0</v>
      </c>
      <c r="PWQ97" s="370">
        <f xml:space="preserve"> InpC!PWQ$20</f>
        <v>0</v>
      </c>
      <c r="PWR97" s="370">
        <f xml:space="preserve"> InpC!PWR$20</f>
        <v>0</v>
      </c>
      <c r="PWS97" s="370">
        <f xml:space="preserve"> InpC!PWS$20</f>
        <v>0</v>
      </c>
      <c r="PWT97" s="370">
        <f xml:space="preserve"> InpC!PWT$20</f>
        <v>0</v>
      </c>
      <c r="PWU97" s="370">
        <f xml:space="preserve"> InpC!PWU$20</f>
        <v>0</v>
      </c>
      <c r="PWV97" s="370">
        <f xml:space="preserve"> InpC!PWV$20</f>
        <v>0</v>
      </c>
      <c r="PWW97" s="370">
        <f xml:space="preserve"> InpC!PWW$20</f>
        <v>0</v>
      </c>
      <c r="PWX97" s="370">
        <f xml:space="preserve"> InpC!PWX$20</f>
        <v>0</v>
      </c>
      <c r="PWY97" s="370">
        <f xml:space="preserve"> InpC!PWY$20</f>
        <v>0</v>
      </c>
      <c r="PWZ97" s="370">
        <f xml:space="preserve"> InpC!PWZ$20</f>
        <v>0</v>
      </c>
      <c r="PXA97" s="370">
        <f xml:space="preserve"> InpC!PXA$20</f>
        <v>0</v>
      </c>
      <c r="PXB97" s="370">
        <f xml:space="preserve"> InpC!PXB$20</f>
        <v>0</v>
      </c>
      <c r="PXC97" s="370">
        <f xml:space="preserve"> InpC!PXC$20</f>
        <v>0</v>
      </c>
      <c r="PXD97" s="370">
        <f xml:space="preserve"> InpC!PXD$20</f>
        <v>0</v>
      </c>
      <c r="PXE97" s="370">
        <f xml:space="preserve"> InpC!PXE$20</f>
        <v>0</v>
      </c>
      <c r="PXF97" s="370">
        <f xml:space="preserve"> InpC!PXF$20</f>
        <v>0</v>
      </c>
      <c r="PXG97" s="370">
        <f xml:space="preserve"> InpC!PXG$20</f>
        <v>0</v>
      </c>
      <c r="PXH97" s="370">
        <f xml:space="preserve"> InpC!PXH$20</f>
        <v>0</v>
      </c>
      <c r="PXI97" s="370">
        <f xml:space="preserve"> InpC!PXI$20</f>
        <v>0</v>
      </c>
      <c r="PXJ97" s="370">
        <f xml:space="preserve"> InpC!PXJ$20</f>
        <v>0</v>
      </c>
      <c r="PXK97" s="370">
        <f xml:space="preserve"> InpC!PXK$20</f>
        <v>0</v>
      </c>
      <c r="PXL97" s="370">
        <f xml:space="preserve"> InpC!PXL$20</f>
        <v>0</v>
      </c>
      <c r="PXM97" s="370">
        <f xml:space="preserve"> InpC!PXM$20</f>
        <v>0</v>
      </c>
      <c r="PXN97" s="370">
        <f xml:space="preserve"> InpC!PXN$20</f>
        <v>0</v>
      </c>
      <c r="PXO97" s="370">
        <f xml:space="preserve"> InpC!PXO$20</f>
        <v>0</v>
      </c>
      <c r="PXP97" s="370">
        <f xml:space="preserve"> InpC!PXP$20</f>
        <v>0</v>
      </c>
      <c r="PXQ97" s="370">
        <f xml:space="preserve"> InpC!PXQ$20</f>
        <v>0</v>
      </c>
      <c r="PXR97" s="370">
        <f xml:space="preserve"> InpC!PXR$20</f>
        <v>0</v>
      </c>
      <c r="PXS97" s="370">
        <f xml:space="preserve"> InpC!PXS$20</f>
        <v>0</v>
      </c>
      <c r="PXT97" s="370">
        <f xml:space="preserve"> InpC!PXT$20</f>
        <v>0</v>
      </c>
      <c r="PXU97" s="370">
        <f xml:space="preserve"> InpC!PXU$20</f>
        <v>0</v>
      </c>
      <c r="PXV97" s="370">
        <f xml:space="preserve"> InpC!PXV$20</f>
        <v>0</v>
      </c>
      <c r="PXW97" s="370">
        <f xml:space="preserve"> InpC!PXW$20</f>
        <v>0</v>
      </c>
      <c r="PXX97" s="370">
        <f xml:space="preserve"> InpC!PXX$20</f>
        <v>0</v>
      </c>
      <c r="PXY97" s="370">
        <f xml:space="preserve"> InpC!PXY$20</f>
        <v>0</v>
      </c>
      <c r="PXZ97" s="370">
        <f xml:space="preserve"> InpC!PXZ$20</f>
        <v>0</v>
      </c>
      <c r="PYA97" s="370">
        <f xml:space="preserve"> InpC!PYA$20</f>
        <v>0</v>
      </c>
      <c r="PYB97" s="370">
        <f xml:space="preserve"> InpC!PYB$20</f>
        <v>0</v>
      </c>
      <c r="PYC97" s="370">
        <f xml:space="preserve"> InpC!PYC$20</f>
        <v>0</v>
      </c>
      <c r="PYD97" s="370">
        <f xml:space="preserve"> InpC!PYD$20</f>
        <v>0</v>
      </c>
      <c r="PYE97" s="370">
        <f xml:space="preserve"> InpC!PYE$20</f>
        <v>0</v>
      </c>
      <c r="PYF97" s="370">
        <f xml:space="preserve"> InpC!PYF$20</f>
        <v>0</v>
      </c>
      <c r="PYG97" s="370">
        <f xml:space="preserve"> InpC!PYG$20</f>
        <v>0</v>
      </c>
      <c r="PYH97" s="370">
        <f xml:space="preserve"> InpC!PYH$20</f>
        <v>0</v>
      </c>
      <c r="PYI97" s="370">
        <f xml:space="preserve"> InpC!PYI$20</f>
        <v>0</v>
      </c>
      <c r="PYJ97" s="370">
        <f xml:space="preserve"> InpC!PYJ$20</f>
        <v>0</v>
      </c>
      <c r="PYK97" s="370">
        <f xml:space="preserve"> InpC!PYK$20</f>
        <v>0</v>
      </c>
      <c r="PYL97" s="370">
        <f xml:space="preserve"> InpC!PYL$20</f>
        <v>0</v>
      </c>
      <c r="PYM97" s="370">
        <f xml:space="preserve"> InpC!PYM$20</f>
        <v>0</v>
      </c>
      <c r="PYN97" s="370">
        <f xml:space="preserve"> InpC!PYN$20</f>
        <v>0</v>
      </c>
      <c r="PYO97" s="370">
        <f xml:space="preserve"> InpC!PYO$20</f>
        <v>0</v>
      </c>
      <c r="PYP97" s="370">
        <f xml:space="preserve"> InpC!PYP$20</f>
        <v>0</v>
      </c>
      <c r="PYQ97" s="370">
        <f xml:space="preserve"> InpC!PYQ$20</f>
        <v>0</v>
      </c>
      <c r="PYR97" s="370">
        <f xml:space="preserve"> InpC!PYR$20</f>
        <v>0</v>
      </c>
      <c r="PYS97" s="370">
        <f xml:space="preserve"> InpC!PYS$20</f>
        <v>0</v>
      </c>
      <c r="PYT97" s="370">
        <f xml:space="preserve"> InpC!PYT$20</f>
        <v>0</v>
      </c>
      <c r="PYU97" s="370">
        <f xml:space="preserve"> InpC!PYU$20</f>
        <v>0</v>
      </c>
      <c r="PYV97" s="370">
        <f xml:space="preserve"> InpC!PYV$20</f>
        <v>0</v>
      </c>
      <c r="PYW97" s="370">
        <f xml:space="preserve"> InpC!PYW$20</f>
        <v>0</v>
      </c>
      <c r="PYX97" s="370">
        <f xml:space="preserve"> InpC!PYX$20</f>
        <v>0</v>
      </c>
      <c r="PYY97" s="370">
        <f xml:space="preserve"> InpC!PYY$20</f>
        <v>0</v>
      </c>
      <c r="PYZ97" s="370">
        <f xml:space="preserve"> InpC!PYZ$20</f>
        <v>0</v>
      </c>
      <c r="PZA97" s="370">
        <f xml:space="preserve"> InpC!PZA$20</f>
        <v>0</v>
      </c>
      <c r="PZB97" s="370">
        <f xml:space="preserve"> InpC!PZB$20</f>
        <v>0</v>
      </c>
      <c r="PZC97" s="370">
        <f xml:space="preserve"> InpC!PZC$20</f>
        <v>0</v>
      </c>
      <c r="PZD97" s="370">
        <f xml:space="preserve"> InpC!PZD$20</f>
        <v>0</v>
      </c>
      <c r="PZE97" s="370">
        <f xml:space="preserve"> InpC!PZE$20</f>
        <v>0</v>
      </c>
      <c r="PZF97" s="370">
        <f xml:space="preserve"> InpC!PZF$20</f>
        <v>0</v>
      </c>
      <c r="PZG97" s="370">
        <f xml:space="preserve"> InpC!PZG$20</f>
        <v>0</v>
      </c>
      <c r="PZH97" s="370">
        <f xml:space="preserve"> InpC!PZH$20</f>
        <v>0</v>
      </c>
      <c r="PZI97" s="370">
        <f xml:space="preserve"> InpC!PZI$20</f>
        <v>0</v>
      </c>
      <c r="PZJ97" s="370">
        <f xml:space="preserve"> InpC!PZJ$20</f>
        <v>0</v>
      </c>
      <c r="PZK97" s="370">
        <f xml:space="preserve"> InpC!PZK$20</f>
        <v>0</v>
      </c>
      <c r="PZL97" s="370">
        <f xml:space="preserve"> InpC!PZL$20</f>
        <v>0</v>
      </c>
      <c r="PZM97" s="370">
        <f xml:space="preserve"> InpC!PZM$20</f>
        <v>0</v>
      </c>
      <c r="PZN97" s="370">
        <f xml:space="preserve"> InpC!PZN$20</f>
        <v>0</v>
      </c>
      <c r="PZO97" s="370">
        <f xml:space="preserve"> InpC!PZO$20</f>
        <v>0</v>
      </c>
      <c r="PZP97" s="370">
        <f xml:space="preserve"> InpC!PZP$20</f>
        <v>0</v>
      </c>
      <c r="PZQ97" s="370">
        <f xml:space="preserve"> InpC!PZQ$20</f>
        <v>0</v>
      </c>
      <c r="PZR97" s="370">
        <f xml:space="preserve"> InpC!PZR$20</f>
        <v>0</v>
      </c>
      <c r="PZS97" s="370">
        <f xml:space="preserve"> InpC!PZS$20</f>
        <v>0</v>
      </c>
      <c r="PZT97" s="370">
        <f xml:space="preserve"> InpC!PZT$20</f>
        <v>0</v>
      </c>
      <c r="PZU97" s="370">
        <f xml:space="preserve"> InpC!PZU$20</f>
        <v>0</v>
      </c>
      <c r="PZV97" s="370">
        <f xml:space="preserve"> InpC!PZV$20</f>
        <v>0</v>
      </c>
      <c r="PZW97" s="370">
        <f xml:space="preserve"> InpC!PZW$20</f>
        <v>0</v>
      </c>
      <c r="PZX97" s="370">
        <f xml:space="preserve"> InpC!PZX$20</f>
        <v>0</v>
      </c>
      <c r="PZY97" s="370">
        <f xml:space="preserve"> InpC!PZY$20</f>
        <v>0</v>
      </c>
      <c r="PZZ97" s="370">
        <f xml:space="preserve"> InpC!PZZ$20</f>
        <v>0</v>
      </c>
      <c r="QAA97" s="370">
        <f xml:space="preserve"> InpC!QAA$20</f>
        <v>0</v>
      </c>
      <c r="QAB97" s="370">
        <f xml:space="preserve"> InpC!QAB$20</f>
        <v>0</v>
      </c>
      <c r="QAC97" s="370">
        <f xml:space="preserve"> InpC!QAC$20</f>
        <v>0</v>
      </c>
      <c r="QAD97" s="370">
        <f xml:space="preserve"> InpC!QAD$20</f>
        <v>0</v>
      </c>
      <c r="QAE97" s="370">
        <f xml:space="preserve"> InpC!QAE$20</f>
        <v>0</v>
      </c>
      <c r="QAF97" s="370">
        <f xml:space="preserve"> InpC!QAF$20</f>
        <v>0</v>
      </c>
      <c r="QAG97" s="370">
        <f xml:space="preserve"> InpC!QAG$20</f>
        <v>0</v>
      </c>
      <c r="QAH97" s="370">
        <f xml:space="preserve"> InpC!QAH$20</f>
        <v>0</v>
      </c>
      <c r="QAI97" s="370">
        <f xml:space="preserve"> InpC!QAI$20</f>
        <v>0</v>
      </c>
      <c r="QAJ97" s="370">
        <f xml:space="preserve"> InpC!QAJ$20</f>
        <v>0</v>
      </c>
      <c r="QAK97" s="370">
        <f xml:space="preserve"> InpC!QAK$20</f>
        <v>0</v>
      </c>
      <c r="QAL97" s="370">
        <f xml:space="preserve"> InpC!QAL$20</f>
        <v>0</v>
      </c>
      <c r="QAM97" s="370">
        <f xml:space="preserve"> InpC!QAM$20</f>
        <v>0</v>
      </c>
      <c r="QAN97" s="370">
        <f xml:space="preserve"> InpC!QAN$20</f>
        <v>0</v>
      </c>
      <c r="QAO97" s="370">
        <f xml:space="preserve"> InpC!QAO$20</f>
        <v>0</v>
      </c>
      <c r="QAP97" s="370">
        <f xml:space="preserve"> InpC!QAP$20</f>
        <v>0</v>
      </c>
      <c r="QAQ97" s="370">
        <f xml:space="preserve"> InpC!QAQ$20</f>
        <v>0</v>
      </c>
      <c r="QAR97" s="370">
        <f xml:space="preserve"> InpC!QAR$20</f>
        <v>0</v>
      </c>
      <c r="QAS97" s="370">
        <f xml:space="preserve"> InpC!QAS$20</f>
        <v>0</v>
      </c>
      <c r="QAT97" s="370">
        <f xml:space="preserve"> InpC!QAT$20</f>
        <v>0</v>
      </c>
      <c r="QAU97" s="370">
        <f xml:space="preserve"> InpC!QAU$20</f>
        <v>0</v>
      </c>
      <c r="QAV97" s="370">
        <f xml:space="preserve"> InpC!QAV$20</f>
        <v>0</v>
      </c>
      <c r="QAW97" s="370">
        <f xml:space="preserve"> InpC!QAW$20</f>
        <v>0</v>
      </c>
      <c r="QAX97" s="370">
        <f xml:space="preserve"> InpC!QAX$20</f>
        <v>0</v>
      </c>
      <c r="QAY97" s="370">
        <f xml:space="preserve"> InpC!QAY$20</f>
        <v>0</v>
      </c>
      <c r="QAZ97" s="370">
        <f xml:space="preserve"> InpC!QAZ$20</f>
        <v>0</v>
      </c>
      <c r="QBA97" s="370">
        <f xml:space="preserve"> InpC!QBA$20</f>
        <v>0</v>
      </c>
      <c r="QBB97" s="370">
        <f xml:space="preserve"> InpC!QBB$20</f>
        <v>0</v>
      </c>
      <c r="QBC97" s="370">
        <f xml:space="preserve"> InpC!QBC$20</f>
        <v>0</v>
      </c>
      <c r="QBD97" s="370">
        <f xml:space="preserve"> InpC!QBD$20</f>
        <v>0</v>
      </c>
      <c r="QBE97" s="370">
        <f xml:space="preserve"> InpC!QBE$20</f>
        <v>0</v>
      </c>
      <c r="QBF97" s="370">
        <f xml:space="preserve"> InpC!QBF$20</f>
        <v>0</v>
      </c>
      <c r="QBG97" s="370">
        <f xml:space="preserve"> InpC!QBG$20</f>
        <v>0</v>
      </c>
      <c r="QBH97" s="370">
        <f xml:space="preserve"> InpC!QBH$20</f>
        <v>0</v>
      </c>
      <c r="QBI97" s="370">
        <f xml:space="preserve"> InpC!QBI$20</f>
        <v>0</v>
      </c>
      <c r="QBJ97" s="370">
        <f xml:space="preserve"> InpC!QBJ$20</f>
        <v>0</v>
      </c>
      <c r="QBK97" s="370">
        <f xml:space="preserve"> InpC!QBK$20</f>
        <v>0</v>
      </c>
      <c r="QBL97" s="370">
        <f xml:space="preserve"> InpC!QBL$20</f>
        <v>0</v>
      </c>
      <c r="QBM97" s="370">
        <f xml:space="preserve"> InpC!QBM$20</f>
        <v>0</v>
      </c>
      <c r="QBN97" s="370">
        <f xml:space="preserve"> InpC!QBN$20</f>
        <v>0</v>
      </c>
      <c r="QBO97" s="370">
        <f xml:space="preserve"> InpC!QBO$20</f>
        <v>0</v>
      </c>
      <c r="QBP97" s="370">
        <f xml:space="preserve"> InpC!QBP$20</f>
        <v>0</v>
      </c>
      <c r="QBQ97" s="370">
        <f xml:space="preserve"> InpC!QBQ$20</f>
        <v>0</v>
      </c>
      <c r="QBR97" s="370">
        <f xml:space="preserve"> InpC!QBR$20</f>
        <v>0</v>
      </c>
      <c r="QBS97" s="370">
        <f xml:space="preserve"> InpC!QBS$20</f>
        <v>0</v>
      </c>
      <c r="QBT97" s="370">
        <f xml:space="preserve"> InpC!QBT$20</f>
        <v>0</v>
      </c>
      <c r="QBU97" s="370">
        <f xml:space="preserve"> InpC!QBU$20</f>
        <v>0</v>
      </c>
      <c r="QBV97" s="370">
        <f xml:space="preserve"> InpC!QBV$20</f>
        <v>0</v>
      </c>
      <c r="QBW97" s="370">
        <f xml:space="preserve"> InpC!QBW$20</f>
        <v>0</v>
      </c>
      <c r="QBX97" s="370">
        <f xml:space="preserve"> InpC!QBX$20</f>
        <v>0</v>
      </c>
      <c r="QBY97" s="370">
        <f xml:space="preserve"> InpC!QBY$20</f>
        <v>0</v>
      </c>
      <c r="QBZ97" s="370">
        <f xml:space="preserve"> InpC!QBZ$20</f>
        <v>0</v>
      </c>
      <c r="QCA97" s="370">
        <f xml:space="preserve"> InpC!QCA$20</f>
        <v>0</v>
      </c>
      <c r="QCB97" s="370">
        <f xml:space="preserve"> InpC!QCB$20</f>
        <v>0</v>
      </c>
      <c r="QCC97" s="370">
        <f xml:space="preserve"> InpC!QCC$20</f>
        <v>0</v>
      </c>
      <c r="QCD97" s="370">
        <f xml:space="preserve"> InpC!QCD$20</f>
        <v>0</v>
      </c>
      <c r="QCE97" s="370">
        <f xml:space="preserve"> InpC!QCE$20</f>
        <v>0</v>
      </c>
      <c r="QCF97" s="370">
        <f xml:space="preserve"> InpC!QCF$20</f>
        <v>0</v>
      </c>
      <c r="QCG97" s="370">
        <f xml:space="preserve"> InpC!QCG$20</f>
        <v>0</v>
      </c>
      <c r="QCH97" s="370">
        <f xml:space="preserve"> InpC!QCH$20</f>
        <v>0</v>
      </c>
      <c r="QCI97" s="370">
        <f xml:space="preserve"> InpC!QCI$20</f>
        <v>0</v>
      </c>
      <c r="QCJ97" s="370">
        <f xml:space="preserve"> InpC!QCJ$20</f>
        <v>0</v>
      </c>
      <c r="QCK97" s="370">
        <f xml:space="preserve"> InpC!QCK$20</f>
        <v>0</v>
      </c>
      <c r="QCL97" s="370">
        <f xml:space="preserve"> InpC!QCL$20</f>
        <v>0</v>
      </c>
      <c r="QCM97" s="370">
        <f xml:space="preserve"> InpC!QCM$20</f>
        <v>0</v>
      </c>
      <c r="QCN97" s="370">
        <f xml:space="preserve"> InpC!QCN$20</f>
        <v>0</v>
      </c>
      <c r="QCO97" s="370">
        <f xml:space="preserve"> InpC!QCO$20</f>
        <v>0</v>
      </c>
      <c r="QCP97" s="370">
        <f xml:space="preserve"> InpC!QCP$20</f>
        <v>0</v>
      </c>
      <c r="QCQ97" s="370">
        <f xml:space="preserve"> InpC!QCQ$20</f>
        <v>0</v>
      </c>
      <c r="QCR97" s="370">
        <f xml:space="preserve"> InpC!QCR$20</f>
        <v>0</v>
      </c>
      <c r="QCS97" s="370">
        <f xml:space="preserve"> InpC!QCS$20</f>
        <v>0</v>
      </c>
      <c r="QCT97" s="370">
        <f xml:space="preserve"> InpC!QCT$20</f>
        <v>0</v>
      </c>
      <c r="QCU97" s="370">
        <f xml:space="preserve"> InpC!QCU$20</f>
        <v>0</v>
      </c>
      <c r="QCV97" s="370">
        <f xml:space="preserve"> InpC!QCV$20</f>
        <v>0</v>
      </c>
      <c r="QCW97" s="370">
        <f xml:space="preserve"> InpC!QCW$20</f>
        <v>0</v>
      </c>
      <c r="QCX97" s="370">
        <f xml:space="preserve"> InpC!QCX$20</f>
        <v>0</v>
      </c>
      <c r="QCY97" s="370">
        <f xml:space="preserve"> InpC!QCY$20</f>
        <v>0</v>
      </c>
      <c r="QCZ97" s="370">
        <f xml:space="preserve"> InpC!QCZ$20</f>
        <v>0</v>
      </c>
      <c r="QDA97" s="370">
        <f xml:space="preserve"> InpC!QDA$20</f>
        <v>0</v>
      </c>
      <c r="QDB97" s="370">
        <f xml:space="preserve"> InpC!QDB$20</f>
        <v>0</v>
      </c>
      <c r="QDC97" s="370">
        <f xml:space="preserve"> InpC!QDC$20</f>
        <v>0</v>
      </c>
      <c r="QDD97" s="370">
        <f xml:space="preserve"> InpC!QDD$20</f>
        <v>0</v>
      </c>
      <c r="QDE97" s="370">
        <f xml:space="preserve"> InpC!QDE$20</f>
        <v>0</v>
      </c>
      <c r="QDF97" s="370">
        <f xml:space="preserve"> InpC!QDF$20</f>
        <v>0</v>
      </c>
      <c r="QDG97" s="370">
        <f xml:space="preserve"> InpC!QDG$20</f>
        <v>0</v>
      </c>
      <c r="QDH97" s="370">
        <f xml:space="preserve"> InpC!QDH$20</f>
        <v>0</v>
      </c>
      <c r="QDI97" s="370">
        <f xml:space="preserve"> InpC!QDI$20</f>
        <v>0</v>
      </c>
      <c r="QDJ97" s="370">
        <f xml:space="preserve"> InpC!QDJ$20</f>
        <v>0</v>
      </c>
      <c r="QDK97" s="370">
        <f xml:space="preserve"> InpC!QDK$20</f>
        <v>0</v>
      </c>
      <c r="QDL97" s="370">
        <f xml:space="preserve"> InpC!QDL$20</f>
        <v>0</v>
      </c>
      <c r="QDM97" s="370">
        <f xml:space="preserve"> InpC!QDM$20</f>
        <v>0</v>
      </c>
      <c r="QDN97" s="370">
        <f xml:space="preserve"> InpC!QDN$20</f>
        <v>0</v>
      </c>
      <c r="QDO97" s="370">
        <f xml:space="preserve"> InpC!QDO$20</f>
        <v>0</v>
      </c>
      <c r="QDP97" s="370">
        <f xml:space="preserve"> InpC!QDP$20</f>
        <v>0</v>
      </c>
      <c r="QDQ97" s="370">
        <f xml:space="preserve"> InpC!QDQ$20</f>
        <v>0</v>
      </c>
      <c r="QDR97" s="370">
        <f xml:space="preserve"> InpC!QDR$20</f>
        <v>0</v>
      </c>
      <c r="QDS97" s="370">
        <f xml:space="preserve"> InpC!QDS$20</f>
        <v>0</v>
      </c>
      <c r="QDT97" s="370">
        <f xml:space="preserve"> InpC!QDT$20</f>
        <v>0</v>
      </c>
      <c r="QDU97" s="370">
        <f xml:space="preserve"> InpC!QDU$20</f>
        <v>0</v>
      </c>
      <c r="QDV97" s="370">
        <f xml:space="preserve"> InpC!QDV$20</f>
        <v>0</v>
      </c>
      <c r="QDW97" s="370">
        <f xml:space="preserve"> InpC!QDW$20</f>
        <v>0</v>
      </c>
      <c r="QDX97" s="370">
        <f xml:space="preserve"> InpC!QDX$20</f>
        <v>0</v>
      </c>
      <c r="QDY97" s="370">
        <f xml:space="preserve"> InpC!QDY$20</f>
        <v>0</v>
      </c>
      <c r="QDZ97" s="370">
        <f xml:space="preserve"> InpC!QDZ$20</f>
        <v>0</v>
      </c>
      <c r="QEA97" s="370">
        <f xml:space="preserve"> InpC!QEA$20</f>
        <v>0</v>
      </c>
      <c r="QEB97" s="370">
        <f xml:space="preserve"> InpC!QEB$20</f>
        <v>0</v>
      </c>
      <c r="QEC97" s="370">
        <f xml:space="preserve"> InpC!QEC$20</f>
        <v>0</v>
      </c>
      <c r="QED97" s="370">
        <f xml:space="preserve"> InpC!QED$20</f>
        <v>0</v>
      </c>
      <c r="QEE97" s="370">
        <f xml:space="preserve"> InpC!QEE$20</f>
        <v>0</v>
      </c>
      <c r="QEF97" s="370">
        <f xml:space="preserve"> InpC!QEF$20</f>
        <v>0</v>
      </c>
      <c r="QEG97" s="370">
        <f xml:space="preserve"> InpC!QEG$20</f>
        <v>0</v>
      </c>
      <c r="QEH97" s="370">
        <f xml:space="preserve"> InpC!QEH$20</f>
        <v>0</v>
      </c>
      <c r="QEI97" s="370">
        <f xml:space="preserve"> InpC!QEI$20</f>
        <v>0</v>
      </c>
      <c r="QEJ97" s="370">
        <f xml:space="preserve"> InpC!QEJ$20</f>
        <v>0</v>
      </c>
      <c r="QEK97" s="370">
        <f xml:space="preserve"> InpC!QEK$20</f>
        <v>0</v>
      </c>
      <c r="QEL97" s="370">
        <f xml:space="preserve"> InpC!QEL$20</f>
        <v>0</v>
      </c>
      <c r="QEM97" s="370">
        <f xml:space="preserve"> InpC!QEM$20</f>
        <v>0</v>
      </c>
      <c r="QEN97" s="370">
        <f xml:space="preserve"> InpC!QEN$20</f>
        <v>0</v>
      </c>
      <c r="QEO97" s="370">
        <f xml:space="preserve"> InpC!QEO$20</f>
        <v>0</v>
      </c>
      <c r="QEP97" s="370">
        <f xml:space="preserve"> InpC!QEP$20</f>
        <v>0</v>
      </c>
      <c r="QEQ97" s="370">
        <f xml:space="preserve"> InpC!QEQ$20</f>
        <v>0</v>
      </c>
      <c r="QER97" s="370">
        <f xml:space="preserve"> InpC!QER$20</f>
        <v>0</v>
      </c>
      <c r="QES97" s="370">
        <f xml:space="preserve"> InpC!QES$20</f>
        <v>0</v>
      </c>
      <c r="QET97" s="370">
        <f xml:space="preserve"> InpC!QET$20</f>
        <v>0</v>
      </c>
      <c r="QEU97" s="370">
        <f xml:space="preserve"> InpC!QEU$20</f>
        <v>0</v>
      </c>
      <c r="QEV97" s="370">
        <f xml:space="preserve"> InpC!QEV$20</f>
        <v>0</v>
      </c>
      <c r="QEW97" s="370">
        <f xml:space="preserve"> InpC!QEW$20</f>
        <v>0</v>
      </c>
      <c r="QEX97" s="370">
        <f xml:space="preserve"> InpC!QEX$20</f>
        <v>0</v>
      </c>
      <c r="QEY97" s="370">
        <f xml:space="preserve"> InpC!QEY$20</f>
        <v>0</v>
      </c>
      <c r="QEZ97" s="370">
        <f xml:space="preserve"> InpC!QEZ$20</f>
        <v>0</v>
      </c>
      <c r="QFA97" s="370">
        <f xml:space="preserve"> InpC!QFA$20</f>
        <v>0</v>
      </c>
      <c r="QFB97" s="370">
        <f xml:space="preserve"> InpC!QFB$20</f>
        <v>0</v>
      </c>
      <c r="QFC97" s="370">
        <f xml:space="preserve"> InpC!QFC$20</f>
        <v>0</v>
      </c>
      <c r="QFD97" s="370">
        <f xml:space="preserve"> InpC!QFD$20</f>
        <v>0</v>
      </c>
      <c r="QFE97" s="370">
        <f xml:space="preserve"> InpC!QFE$20</f>
        <v>0</v>
      </c>
      <c r="QFF97" s="370">
        <f xml:space="preserve"> InpC!QFF$20</f>
        <v>0</v>
      </c>
      <c r="QFG97" s="370">
        <f xml:space="preserve"> InpC!QFG$20</f>
        <v>0</v>
      </c>
      <c r="QFH97" s="370">
        <f xml:space="preserve"> InpC!QFH$20</f>
        <v>0</v>
      </c>
      <c r="QFI97" s="370">
        <f xml:space="preserve"> InpC!QFI$20</f>
        <v>0</v>
      </c>
      <c r="QFJ97" s="370">
        <f xml:space="preserve"> InpC!QFJ$20</f>
        <v>0</v>
      </c>
      <c r="QFK97" s="370">
        <f xml:space="preserve"> InpC!QFK$20</f>
        <v>0</v>
      </c>
      <c r="QFL97" s="370">
        <f xml:space="preserve"> InpC!QFL$20</f>
        <v>0</v>
      </c>
      <c r="QFM97" s="370">
        <f xml:space="preserve"> InpC!QFM$20</f>
        <v>0</v>
      </c>
      <c r="QFN97" s="370">
        <f xml:space="preserve"> InpC!QFN$20</f>
        <v>0</v>
      </c>
      <c r="QFO97" s="370">
        <f xml:space="preserve"> InpC!QFO$20</f>
        <v>0</v>
      </c>
      <c r="QFP97" s="370">
        <f xml:space="preserve"> InpC!QFP$20</f>
        <v>0</v>
      </c>
      <c r="QFQ97" s="370">
        <f xml:space="preserve"> InpC!QFQ$20</f>
        <v>0</v>
      </c>
      <c r="QFR97" s="370">
        <f xml:space="preserve"> InpC!QFR$20</f>
        <v>0</v>
      </c>
      <c r="QFS97" s="370">
        <f xml:space="preserve"> InpC!QFS$20</f>
        <v>0</v>
      </c>
      <c r="QFT97" s="370">
        <f xml:space="preserve"> InpC!QFT$20</f>
        <v>0</v>
      </c>
      <c r="QFU97" s="370">
        <f xml:space="preserve"> InpC!QFU$20</f>
        <v>0</v>
      </c>
      <c r="QFV97" s="370">
        <f xml:space="preserve"> InpC!QFV$20</f>
        <v>0</v>
      </c>
      <c r="QFW97" s="370">
        <f xml:space="preserve"> InpC!QFW$20</f>
        <v>0</v>
      </c>
      <c r="QFX97" s="370">
        <f xml:space="preserve"> InpC!QFX$20</f>
        <v>0</v>
      </c>
      <c r="QFY97" s="370">
        <f xml:space="preserve"> InpC!QFY$20</f>
        <v>0</v>
      </c>
      <c r="QFZ97" s="370">
        <f xml:space="preserve"> InpC!QFZ$20</f>
        <v>0</v>
      </c>
      <c r="QGA97" s="370">
        <f xml:space="preserve"> InpC!QGA$20</f>
        <v>0</v>
      </c>
      <c r="QGB97" s="370">
        <f xml:space="preserve"> InpC!QGB$20</f>
        <v>0</v>
      </c>
      <c r="QGC97" s="370">
        <f xml:space="preserve"> InpC!QGC$20</f>
        <v>0</v>
      </c>
      <c r="QGD97" s="370">
        <f xml:space="preserve"> InpC!QGD$20</f>
        <v>0</v>
      </c>
      <c r="QGE97" s="370">
        <f xml:space="preserve"> InpC!QGE$20</f>
        <v>0</v>
      </c>
      <c r="QGF97" s="370">
        <f xml:space="preserve"> InpC!QGF$20</f>
        <v>0</v>
      </c>
      <c r="QGG97" s="370">
        <f xml:space="preserve"> InpC!QGG$20</f>
        <v>0</v>
      </c>
      <c r="QGH97" s="370">
        <f xml:space="preserve"> InpC!QGH$20</f>
        <v>0</v>
      </c>
      <c r="QGI97" s="370">
        <f xml:space="preserve"> InpC!QGI$20</f>
        <v>0</v>
      </c>
      <c r="QGJ97" s="370">
        <f xml:space="preserve"> InpC!QGJ$20</f>
        <v>0</v>
      </c>
      <c r="QGK97" s="370">
        <f xml:space="preserve"> InpC!QGK$20</f>
        <v>0</v>
      </c>
      <c r="QGL97" s="370">
        <f xml:space="preserve"> InpC!QGL$20</f>
        <v>0</v>
      </c>
      <c r="QGM97" s="370">
        <f xml:space="preserve"> InpC!QGM$20</f>
        <v>0</v>
      </c>
      <c r="QGN97" s="370">
        <f xml:space="preserve"> InpC!QGN$20</f>
        <v>0</v>
      </c>
      <c r="QGO97" s="370">
        <f xml:space="preserve"> InpC!QGO$20</f>
        <v>0</v>
      </c>
      <c r="QGP97" s="370">
        <f xml:space="preserve"> InpC!QGP$20</f>
        <v>0</v>
      </c>
      <c r="QGQ97" s="370">
        <f xml:space="preserve"> InpC!QGQ$20</f>
        <v>0</v>
      </c>
      <c r="QGR97" s="370">
        <f xml:space="preserve"> InpC!QGR$20</f>
        <v>0</v>
      </c>
      <c r="QGS97" s="370">
        <f xml:space="preserve"> InpC!QGS$20</f>
        <v>0</v>
      </c>
      <c r="QGT97" s="370">
        <f xml:space="preserve"> InpC!QGT$20</f>
        <v>0</v>
      </c>
      <c r="QGU97" s="370">
        <f xml:space="preserve"> InpC!QGU$20</f>
        <v>0</v>
      </c>
      <c r="QGV97" s="370">
        <f xml:space="preserve"> InpC!QGV$20</f>
        <v>0</v>
      </c>
      <c r="QGW97" s="370">
        <f xml:space="preserve"> InpC!QGW$20</f>
        <v>0</v>
      </c>
      <c r="QGX97" s="370">
        <f xml:space="preserve"> InpC!QGX$20</f>
        <v>0</v>
      </c>
      <c r="QGY97" s="370">
        <f xml:space="preserve"> InpC!QGY$20</f>
        <v>0</v>
      </c>
      <c r="QGZ97" s="370">
        <f xml:space="preserve"> InpC!QGZ$20</f>
        <v>0</v>
      </c>
      <c r="QHA97" s="370">
        <f xml:space="preserve"> InpC!QHA$20</f>
        <v>0</v>
      </c>
      <c r="QHB97" s="370">
        <f xml:space="preserve"> InpC!QHB$20</f>
        <v>0</v>
      </c>
      <c r="QHC97" s="370">
        <f xml:space="preserve"> InpC!QHC$20</f>
        <v>0</v>
      </c>
      <c r="QHD97" s="370">
        <f xml:space="preserve"> InpC!QHD$20</f>
        <v>0</v>
      </c>
      <c r="QHE97" s="370">
        <f xml:space="preserve"> InpC!QHE$20</f>
        <v>0</v>
      </c>
      <c r="QHF97" s="370">
        <f xml:space="preserve"> InpC!QHF$20</f>
        <v>0</v>
      </c>
      <c r="QHG97" s="370">
        <f xml:space="preserve"> InpC!QHG$20</f>
        <v>0</v>
      </c>
      <c r="QHH97" s="370">
        <f xml:space="preserve"> InpC!QHH$20</f>
        <v>0</v>
      </c>
      <c r="QHI97" s="370">
        <f xml:space="preserve"> InpC!QHI$20</f>
        <v>0</v>
      </c>
      <c r="QHJ97" s="370">
        <f xml:space="preserve"> InpC!QHJ$20</f>
        <v>0</v>
      </c>
      <c r="QHK97" s="370">
        <f xml:space="preserve"> InpC!QHK$20</f>
        <v>0</v>
      </c>
      <c r="QHL97" s="370">
        <f xml:space="preserve"> InpC!QHL$20</f>
        <v>0</v>
      </c>
      <c r="QHM97" s="370">
        <f xml:space="preserve"> InpC!QHM$20</f>
        <v>0</v>
      </c>
      <c r="QHN97" s="370">
        <f xml:space="preserve"> InpC!QHN$20</f>
        <v>0</v>
      </c>
      <c r="QHO97" s="370">
        <f xml:space="preserve"> InpC!QHO$20</f>
        <v>0</v>
      </c>
      <c r="QHP97" s="370">
        <f xml:space="preserve"> InpC!QHP$20</f>
        <v>0</v>
      </c>
      <c r="QHQ97" s="370">
        <f xml:space="preserve"> InpC!QHQ$20</f>
        <v>0</v>
      </c>
      <c r="QHR97" s="370">
        <f xml:space="preserve"> InpC!QHR$20</f>
        <v>0</v>
      </c>
      <c r="QHS97" s="370">
        <f xml:space="preserve"> InpC!QHS$20</f>
        <v>0</v>
      </c>
      <c r="QHT97" s="370">
        <f xml:space="preserve"> InpC!QHT$20</f>
        <v>0</v>
      </c>
      <c r="QHU97" s="370">
        <f xml:space="preserve"> InpC!QHU$20</f>
        <v>0</v>
      </c>
      <c r="QHV97" s="370">
        <f xml:space="preserve"> InpC!QHV$20</f>
        <v>0</v>
      </c>
      <c r="QHW97" s="370">
        <f xml:space="preserve"> InpC!QHW$20</f>
        <v>0</v>
      </c>
      <c r="QHX97" s="370">
        <f xml:space="preserve"> InpC!QHX$20</f>
        <v>0</v>
      </c>
      <c r="QHY97" s="370">
        <f xml:space="preserve"> InpC!QHY$20</f>
        <v>0</v>
      </c>
      <c r="QHZ97" s="370">
        <f xml:space="preserve"> InpC!QHZ$20</f>
        <v>0</v>
      </c>
      <c r="QIA97" s="370">
        <f xml:space="preserve"> InpC!QIA$20</f>
        <v>0</v>
      </c>
      <c r="QIB97" s="370">
        <f xml:space="preserve"> InpC!QIB$20</f>
        <v>0</v>
      </c>
      <c r="QIC97" s="370">
        <f xml:space="preserve"> InpC!QIC$20</f>
        <v>0</v>
      </c>
      <c r="QID97" s="370">
        <f xml:space="preserve"> InpC!QID$20</f>
        <v>0</v>
      </c>
      <c r="QIE97" s="370">
        <f xml:space="preserve"> InpC!QIE$20</f>
        <v>0</v>
      </c>
      <c r="QIF97" s="370">
        <f xml:space="preserve"> InpC!QIF$20</f>
        <v>0</v>
      </c>
      <c r="QIG97" s="370">
        <f xml:space="preserve"> InpC!QIG$20</f>
        <v>0</v>
      </c>
      <c r="QIH97" s="370">
        <f xml:space="preserve"> InpC!QIH$20</f>
        <v>0</v>
      </c>
      <c r="QII97" s="370">
        <f xml:space="preserve"> InpC!QII$20</f>
        <v>0</v>
      </c>
      <c r="QIJ97" s="370">
        <f xml:space="preserve"> InpC!QIJ$20</f>
        <v>0</v>
      </c>
      <c r="QIK97" s="370">
        <f xml:space="preserve"> InpC!QIK$20</f>
        <v>0</v>
      </c>
      <c r="QIL97" s="370">
        <f xml:space="preserve"> InpC!QIL$20</f>
        <v>0</v>
      </c>
      <c r="QIM97" s="370">
        <f xml:space="preserve"> InpC!QIM$20</f>
        <v>0</v>
      </c>
      <c r="QIN97" s="370">
        <f xml:space="preserve"> InpC!QIN$20</f>
        <v>0</v>
      </c>
      <c r="QIO97" s="370">
        <f xml:space="preserve"> InpC!QIO$20</f>
        <v>0</v>
      </c>
      <c r="QIP97" s="370">
        <f xml:space="preserve"> InpC!QIP$20</f>
        <v>0</v>
      </c>
      <c r="QIQ97" s="370">
        <f xml:space="preserve"> InpC!QIQ$20</f>
        <v>0</v>
      </c>
      <c r="QIR97" s="370">
        <f xml:space="preserve"> InpC!QIR$20</f>
        <v>0</v>
      </c>
      <c r="QIS97" s="370">
        <f xml:space="preserve"> InpC!QIS$20</f>
        <v>0</v>
      </c>
      <c r="QIT97" s="370">
        <f xml:space="preserve"> InpC!QIT$20</f>
        <v>0</v>
      </c>
      <c r="QIU97" s="370">
        <f xml:space="preserve"> InpC!QIU$20</f>
        <v>0</v>
      </c>
      <c r="QIV97" s="370">
        <f xml:space="preserve"> InpC!QIV$20</f>
        <v>0</v>
      </c>
      <c r="QIW97" s="370">
        <f xml:space="preserve"> InpC!QIW$20</f>
        <v>0</v>
      </c>
      <c r="QIX97" s="370">
        <f xml:space="preserve"> InpC!QIX$20</f>
        <v>0</v>
      </c>
      <c r="QIY97" s="370">
        <f xml:space="preserve"> InpC!QIY$20</f>
        <v>0</v>
      </c>
      <c r="QIZ97" s="370">
        <f xml:space="preserve"> InpC!QIZ$20</f>
        <v>0</v>
      </c>
      <c r="QJA97" s="370">
        <f xml:space="preserve"> InpC!QJA$20</f>
        <v>0</v>
      </c>
      <c r="QJB97" s="370">
        <f xml:space="preserve"> InpC!QJB$20</f>
        <v>0</v>
      </c>
      <c r="QJC97" s="370">
        <f xml:space="preserve"> InpC!QJC$20</f>
        <v>0</v>
      </c>
      <c r="QJD97" s="370">
        <f xml:space="preserve"> InpC!QJD$20</f>
        <v>0</v>
      </c>
      <c r="QJE97" s="370">
        <f xml:space="preserve"> InpC!QJE$20</f>
        <v>0</v>
      </c>
      <c r="QJF97" s="370">
        <f xml:space="preserve"> InpC!QJF$20</f>
        <v>0</v>
      </c>
      <c r="QJG97" s="370">
        <f xml:space="preserve"> InpC!QJG$20</f>
        <v>0</v>
      </c>
      <c r="QJH97" s="370">
        <f xml:space="preserve"> InpC!QJH$20</f>
        <v>0</v>
      </c>
      <c r="QJI97" s="370">
        <f xml:space="preserve"> InpC!QJI$20</f>
        <v>0</v>
      </c>
      <c r="QJJ97" s="370">
        <f xml:space="preserve"> InpC!QJJ$20</f>
        <v>0</v>
      </c>
      <c r="QJK97" s="370">
        <f xml:space="preserve"> InpC!QJK$20</f>
        <v>0</v>
      </c>
      <c r="QJL97" s="370">
        <f xml:space="preserve"> InpC!QJL$20</f>
        <v>0</v>
      </c>
      <c r="QJM97" s="370">
        <f xml:space="preserve"> InpC!QJM$20</f>
        <v>0</v>
      </c>
      <c r="QJN97" s="370">
        <f xml:space="preserve"> InpC!QJN$20</f>
        <v>0</v>
      </c>
      <c r="QJO97" s="370">
        <f xml:space="preserve"> InpC!QJO$20</f>
        <v>0</v>
      </c>
      <c r="QJP97" s="370">
        <f xml:space="preserve"> InpC!QJP$20</f>
        <v>0</v>
      </c>
      <c r="QJQ97" s="370">
        <f xml:space="preserve"> InpC!QJQ$20</f>
        <v>0</v>
      </c>
      <c r="QJR97" s="370">
        <f xml:space="preserve"> InpC!QJR$20</f>
        <v>0</v>
      </c>
      <c r="QJS97" s="370">
        <f xml:space="preserve"> InpC!QJS$20</f>
        <v>0</v>
      </c>
      <c r="QJT97" s="370">
        <f xml:space="preserve"> InpC!QJT$20</f>
        <v>0</v>
      </c>
      <c r="QJU97" s="370">
        <f xml:space="preserve"> InpC!QJU$20</f>
        <v>0</v>
      </c>
      <c r="QJV97" s="370">
        <f xml:space="preserve"> InpC!QJV$20</f>
        <v>0</v>
      </c>
      <c r="QJW97" s="370">
        <f xml:space="preserve"> InpC!QJW$20</f>
        <v>0</v>
      </c>
      <c r="QJX97" s="370">
        <f xml:space="preserve"> InpC!QJX$20</f>
        <v>0</v>
      </c>
      <c r="QJY97" s="370">
        <f xml:space="preserve"> InpC!QJY$20</f>
        <v>0</v>
      </c>
      <c r="QJZ97" s="370">
        <f xml:space="preserve"> InpC!QJZ$20</f>
        <v>0</v>
      </c>
      <c r="QKA97" s="370">
        <f xml:space="preserve"> InpC!QKA$20</f>
        <v>0</v>
      </c>
      <c r="QKB97" s="370">
        <f xml:space="preserve"> InpC!QKB$20</f>
        <v>0</v>
      </c>
      <c r="QKC97" s="370">
        <f xml:space="preserve"> InpC!QKC$20</f>
        <v>0</v>
      </c>
      <c r="QKD97" s="370">
        <f xml:space="preserve"> InpC!QKD$20</f>
        <v>0</v>
      </c>
      <c r="QKE97" s="370">
        <f xml:space="preserve"> InpC!QKE$20</f>
        <v>0</v>
      </c>
      <c r="QKF97" s="370">
        <f xml:space="preserve"> InpC!QKF$20</f>
        <v>0</v>
      </c>
      <c r="QKG97" s="370">
        <f xml:space="preserve"> InpC!QKG$20</f>
        <v>0</v>
      </c>
      <c r="QKH97" s="370">
        <f xml:space="preserve"> InpC!QKH$20</f>
        <v>0</v>
      </c>
      <c r="QKI97" s="370">
        <f xml:space="preserve"> InpC!QKI$20</f>
        <v>0</v>
      </c>
      <c r="QKJ97" s="370">
        <f xml:space="preserve"> InpC!QKJ$20</f>
        <v>0</v>
      </c>
      <c r="QKK97" s="370">
        <f xml:space="preserve"> InpC!QKK$20</f>
        <v>0</v>
      </c>
      <c r="QKL97" s="370">
        <f xml:space="preserve"> InpC!QKL$20</f>
        <v>0</v>
      </c>
      <c r="QKM97" s="370">
        <f xml:space="preserve"> InpC!QKM$20</f>
        <v>0</v>
      </c>
      <c r="QKN97" s="370">
        <f xml:space="preserve"> InpC!QKN$20</f>
        <v>0</v>
      </c>
      <c r="QKO97" s="370">
        <f xml:space="preserve"> InpC!QKO$20</f>
        <v>0</v>
      </c>
      <c r="QKP97" s="370">
        <f xml:space="preserve"> InpC!QKP$20</f>
        <v>0</v>
      </c>
      <c r="QKQ97" s="370">
        <f xml:space="preserve"> InpC!QKQ$20</f>
        <v>0</v>
      </c>
      <c r="QKR97" s="370">
        <f xml:space="preserve"> InpC!QKR$20</f>
        <v>0</v>
      </c>
      <c r="QKS97" s="370">
        <f xml:space="preserve"> InpC!QKS$20</f>
        <v>0</v>
      </c>
      <c r="QKT97" s="370">
        <f xml:space="preserve"> InpC!QKT$20</f>
        <v>0</v>
      </c>
      <c r="QKU97" s="370">
        <f xml:space="preserve"> InpC!QKU$20</f>
        <v>0</v>
      </c>
      <c r="QKV97" s="370">
        <f xml:space="preserve"> InpC!QKV$20</f>
        <v>0</v>
      </c>
      <c r="QKW97" s="370">
        <f xml:space="preserve"> InpC!QKW$20</f>
        <v>0</v>
      </c>
      <c r="QKX97" s="370">
        <f xml:space="preserve"> InpC!QKX$20</f>
        <v>0</v>
      </c>
      <c r="QKY97" s="370">
        <f xml:space="preserve"> InpC!QKY$20</f>
        <v>0</v>
      </c>
      <c r="QKZ97" s="370">
        <f xml:space="preserve"> InpC!QKZ$20</f>
        <v>0</v>
      </c>
      <c r="QLA97" s="370">
        <f xml:space="preserve"> InpC!QLA$20</f>
        <v>0</v>
      </c>
      <c r="QLB97" s="370">
        <f xml:space="preserve"> InpC!QLB$20</f>
        <v>0</v>
      </c>
      <c r="QLC97" s="370">
        <f xml:space="preserve"> InpC!QLC$20</f>
        <v>0</v>
      </c>
      <c r="QLD97" s="370">
        <f xml:space="preserve"> InpC!QLD$20</f>
        <v>0</v>
      </c>
      <c r="QLE97" s="370">
        <f xml:space="preserve"> InpC!QLE$20</f>
        <v>0</v>
      </c>
      <c r="QLF97" s="370">
        <f xml:space="preserve"> InpC!QLF$20</f>
        <v>0</v>
      </c>
      <c r="QLG97" s="370">
        <f xml:space="preserve"> InpC!QLG$20</f>
        <v>0</v>
      </c>
      <c r="QLH97" s="370">
        <f xml:space="preserve"> InpC!QLH$20</f>
        <v>0</v>
      </c>
      <c r="QLI97" s="370">
        <f xml:space="preserve"> InpC!QLI$20</f>
        <v>0</v>
      </c>
      <c r="QLJ97" s="370">
        <f xml:space="preserve"> InpC!QLJ$20</f>
        <v>0</v>
      </c>
      <c r="QLK97" s="370">
        <f xml:space="preserve"> InpC!QLK$20</f>
        <v>0</v>
      </c>
      <c r="QLL97" s="370">
        <f xml:space="preserve"> InpC!QLL$20</f>
        <v>0</v>
      </c>
      <c r="QLM97" s="370">
        <f xml:space="preserve"> InpC!QLM$20</f>
        <v>0</v>
      </c>
      <c r="QLN97" s="370">
        <f xml:space="preserve"> InpC!QLN$20</f>
        <v>0</v>
      </c>
      <c r="QLO97" s="370">
        <f xml:space="preserve"> InpC!QLO$20</f>
        <v>0</v>
      </c>
      <c r="QLP97" s="370">
        <f xml:space="preserve"> InpC!QLP$20</f>
        <v>0</v>
      </c>
      <c r="QLQ97" s="370">
        <f xml:space="preserve"> InpC!QLQ$20</f>
        <v>0</v>
      </c>
      <c r="QLR97" s="370">
        <f xml:space="preserve"> InpC!QLR$20</f>
        <v>0</v>
      </c>
      <c r="QLS97" s="370">
        <f xml:space="preserve"> InpC!QLS$20</f>
        <v>0</v>
      </c>
      <c r="QLT97" s="370">
        <f xml:space="preserve"> InpC!QLT$20</f>
        <v>0</v>
      </c>
      <c r="QLU97" s="370">
        <f xml:space="preserve"> InpC!QLU$20</f>
        <v>0</v>
      </c>
      <c r="QLV97" s="370">
        <f xml:space="preserve"> InpC!QLV$20</f>
        <v>0</v>
      </c>
      <c r="QLW97" s="370">
        <f xml:space="preserve"> InpC!QLW$20</f>
        <v>0</v>
      </c>
      <c r="QLX97" s="370">
        <f xml:space="preserve"> InpC!QLX$20</f>
        <v>0</v>
      </c>
      <c r="QLY97" s="370">
        <f xml:space="preserve"> InpC!QLY$20</f>
        <v>0</v>
      </c>
      <c r="QLZ97" s="370">
        <f xml:space="preserve"> InpC!QLZ$20</f>
        <v>0</v>
      </c>
      <c r="QMA97" s="370">
        <f xml:space="preserve"> InpC!QMA$20</f>
        <v>0</v>
      </c>
      <c r="QMB97" s="370">
        <f xml:space="preserve"> InpC!QMB$20</f>
        <v>0</v>
      </c>
      <c r="QMC97" s="370">
        <f xml:space="preserve"> InpC!QMC$20</f>
        <v>0</v>
      </c>
      <c r="QMD97" s="370">
        <f xml:space="preserve"> InpC!QMD$20</f>
        <v>0</v>
      </c>
      <c r="QME97" s="370">
        <f xml:space="preserve"> InpC!QME$20</f>
        <v>0</v>
      </c>
      <c r="QMF97" s="370">
        <f xml:space="preserve"> InpC!QMF$20</f>
        <v>0</v>
      </c>
      <c r="QMG97" s="370">
        <f xml:space="preserve"> InpC!QMG$20</f>
        <v>0</v>
      </c>
      <c r="QMH97" s="370">
        <f xml:space="preserve"> InpC!QMH$20</f>
        <v>0</v>
      </c>
      <c r="QMI97" s="370">
        <f xml:space="preserve"> InpC!QMI$20</f>
        <v>0</v>
      </c>
      <c r="QMJ97" s="370">
        <f xml:space="preserve"> InpC!QMJ$20</f>
        <v>0</v>
      </c>
      <c r="QMK97" s="370">
        <f xml:space="preserve"> InpC!QMK$20</f>
        <v>0</v>
      </c>
      <c r="QML97" s="370">
        <f xml:space="preserve"> InpC!QML$20</f>
        <v>0</v>
      </c>
      <c r="QMM97" s="370">
        <f xml:space="preserve"> InpC!QMM$20</f>
        <v>0</v>
      </c>
      <c r="QMN97" s="370">
        <f xml:space="preserve"> InpC!QMN$20</f>
        <v>0</v>
      </c>
      <c r="QMO97" s="370">
        <f xml:space="preserve"> InpC!QMO$20</f>
        <v>0</v>
      </c>
      <c r="QMP97" s="370">
        <f xml:space="preserve"> InpC!QMP$20</f>
        <v>0</v>
      </c>
      <c r="QMQ97" s="370">
        <f xml:space="preserve"> InpC!QMQ$20</f>
        <v>0</v>
      </c>
      <c r="QMR97" s="370">
        <f xml:space="preserve"> InpC!QMR$20</f>
        <v>0</v>
      </c>
      <c r="QMS97" s="370">
        <f xml:space="preserve"> InpC!QMS$20</f>
        <v>0</v>
      </c>
      <c r="QMT97" s="370">
        <f xml:space="preserve"> InpC!QMT$20</f>
        <v>0</v>
      </c>
      <c r="QMU97" s="370">
        <f xml:space="preserve"> InpC!QMU$20</f>
        <v>0</v>
      </c>
      <c r="QMV97" s="370">
        <f xml:space="preserve"> InpC!QMV$20</f>
        <v>0</v>
      </c>
      <c r="QMW97" s="370">
        <f xml:space="preserve"> InpC!QMW$20</f>
        <v>0</v>
      </c>
      <c r="QMX97" s="370">
        <f xml:space="preserve"> InpC!QMX$20</f>
        <v>0</v>
      </c>
      <c r="QMY97" s="370">
        <f xml:space="preserve"> InpC!QMY$20</f>
        <v>0</v>
      </c>
      <c r="QMZ97" s="370">
        <f xml:space="preserve"> InpC!QMZ$20</f>
        <v>0</v>
      </c>
      <c r="QNA97" s="370">
        <f xml:space="preserve"> InpC!QNA$20</f>
        <v>0</v>
      </c>
      <c r="QNB97" s="370">
        <f xml:space="preserve"> InpC!QNB$20</f>
        <v>0</v>
      </c>
      <c r="QNC97" s="370">
        <f xml:space="preserve"> InpC!QNC$20</f>
        <v>0</v>
      </c>
      <c r="QND97" s="370">
        <f xml:space="preserve"> InpC!QND$20</f>
        <v>0</v>
      </c>
      <c r="QNE97" s="370">
        <f xml:space="preserve"> InpC!QNE$20</f>
        <v>0</v>
      </c>
      <c r="QNF97" s="370">
        <f xml:space="preserve"> InpC!QNF$20</f>
        <v>0</v>
      </c>
      <c r="QNG97" s="370">
        <f xml:space="preserve"> InpC!QNG$20</f>
        <v>0</v>
      </c>
      <c r="QNH97" s="370">
        <f xml:space="preserve"> InpC!QNH$20</f>
        <v>0</v>
      </c>
      <c r="QNI97" s="370">
        <f xml:space="preserve"> InpC!QNI$20</f>
        <v>0</v>
      </c>
      <c r="QNJ97" s="370">
        <f xml:space="preserve"> InpC!QNJ$20</f>
        <v>0</v>
      </c>
      <c r="QNK97" s="370">
        <f xml:space="preserve"> InpC!QNK$20</f>
        <v>0</v>
      </c>
      <c r="QNL97" s="370">
        <f xml:space="preserve"> InpC!QNL$20</f>
        <v>0</v>
      </c>
      <c r="QNM97" s="370">
        <f xml:space="preserve"> InpC!QNM$20</f>
        <v>0</v>
      </c>
      <c r="QNN97" s="370">
        <f xml:space="preserve"> InpC!QNN$20</f>
        <v>0</v>
      </c>
      <c r="QNO97" s="370">
        <f xml:space="preserve"> InpC!QNO$20</f>
        <v>0</v>
      </c>
      <c r="QNP97" s="370">
        <f xml:space="preserve"> InpC!QNP$20</f>
        <v>0</v>
      </c>
      <c r="QNQ97" s="370">
        <f xml:space="preserve"> InpC!QNQ$20</f>
        <v>0</v>
      </c>
      <c r="QNR97" s="370">
        <f xml:space="preserve"> InpC!QNR$20</f>
        <v>0</v>
      </c>
      <c r="QNS97" s="370">
        <f xml:space="preserve"> InpC!QNS$20</f>
        <v>0</v>
      </c>
      <c r="QNT97" s="370">
        <f xml:space="preserve"> InpC!QNT$20</f>
        <v>0</v>
      </c>
      <c r="QNU97" s="370">
        <f xml:space="preserve"> InpC!QNU$20</f>
        <v>0</v>
      </c>
      <c r="QNV97" s="370">
        <f xml:space="preserve"> InpC!QNV$20</f>
        <v>0</v>
      </c>
      <c r="QNW97" s="370">
        <f xml:space="preserve"> InpC!QNW$20</f>
        <v>0</v>
      </c>
      <c r="QNX97" s="370">
        <f xml:space="preserve"> InpC!QNX$20</f>
        <v>0</v>
      </c>
      <c r="QNY97" s="370">
        <f xml:space="preserve"> InpC!QNY$20</f>
        <v>0</v>
      </c>
      <c r="QNZ97" s="370">
        <f xml:space="preserve"> InpC!QNZ$20</f>
        <v>0</v>
      </c>
      <c r="QOA97" s="370">
        <f xml:space="preserve"> InpC!QOA$20</f>
        <v>0</v>
      </c>
      <c r="QOB97" s="370">
        <f xml:space="preserve"> InpC!QOB$20</f>
        <v>0</v>
      </c>
      <c r="QOC97" s="370">
        <f xml:space="preserve"> InpC!QOC$20</f>
        <v>0</v>
      </c>
      <c r="QOD97" s="370">
        <f xml:space="preserve"> InpC!QOD$20</f>
        <v>0</v>
      </c>
      <c r="QOE97" s="370">
        <f xml:space="preserve"> InpC!QOE$20</f>
        <v>0</v>
      </c>
      <c r="QOF97" s="370">
        <f xml:space="preserve"> InpC!QOF$20</f>
        <v>0</v>
      </c>
      <c r="QOG97" s="370">
        <f xml:space="preserve"> InpC!QOG$20</f>
        <v>0</v>
      </c>
      <c r="QOH97" s="370">
        <f xml:space="preserve"> InpC!QOH$20</f>
        <v>0</v>
      </c>
      <c r="QOI97" s="370">
        <f xml:space="preserve"> InpC!QOI$20</f>
        <v>0</v>
      </c>
      <c r="QOJ97" s="370">
        <f xml:space="preserve"> InpC!QOJ$20</f>
        <v>0</v>
      </c>
      <c r="QOK97" s="370">
        <f xml:space="preserve"> InpC!QOK$20</f>
        <v>0</v>
      </c>
      <c r="QOL97" s="370">
        <f xml:space="preserve"> InpC!QOL$20</f>
        <v>0</v>
      </c>
      <c r="QOM97" s="370">
        <f xml:space="preserve"> InpC!QOM$20</f>
        <v>0</v>
      </c>
      <c r="QON97" s="370">
        <f xml:space="preserve"> InpC!QON$20</f>
        <v>0</v>
      </c>
      <c r="QOO97" s="370">
        <f xml:space="preserve"> InpC!QOO$20</f>
        <v>0</v>
      </c>
      <c r="QOP97" s="370">
        <f xml:space="preserve"> InpC!QOP$20</f>
        <v>0</v>
      </c>
      <c r="QOQ97" s="370">
        <f xml:space="preserve"> InpC!QOQ$20</f>
        <v>0</v>
      </c>
      <c r="QOR97" s="370">
        <f xml:space="preserve"> InpC!QOR$20</f>
        <v>0</v>
      </c>
      <c r="QOS97" s="370">
        <f xml:space="preserve"> InpC!QOS$20</f>
        <v>0</v>
      </c>
      <c r="QOT97" s="370">
        <f xml:space="preserve"> InpC!QOT$20</f>
        <v>0</v>
      </c>
      <c r="QOU97" s="370">
        <f xml:space="preserve"> InpC!QOU$20</f>
        <v>0</v>
      </c>
      <c r="QOV97" s="370">
        <f xml:space="preserve"> InpC!QOV$20</f>
        <v>0</v>
      </c>
      <c r="QOW97" s="370">
        <f xml:space="preserve"> InpC!QOW$20</f>
        <v>0</v>
      </c>
      <c r="QOX97" s="370">
        <f xml:space="preserve"> InpC!QOX$20</f>
        <v>0</v>
      </c>
      <c r="QOY97" s="370">
        <f xml:space="preserve"> InpC!QOY$20</f>
        <v>0</v>
      </c>
      <c r="QOZ97" s="370">
        <f xml:space="preserve"> InpC!QOZ$20</f>
        <v>0</v>
      </c>
      <c r="QPA97" s="370">
        <f xml:space="preserve"> InpC!QPA$20</f>
        <v>0</v>
      </c>
      <c r="QPB97" s="370">
        <f xml:space="preserve"> InpC!QPB$20</f>
        <v>0</v>
      </c>
      <c r="QPC97" s="370">
        <f xml:space="preserve"> InpC!QPC$20</f>
        <v>0</v>
      </c>
      <c r="QPD97" s="370">
        <f xml:space="preserve"> InpC!QPD$20</f>
        <v>0</v>
      </c>
      <c r="QPE97" s="370">
        <f xml:space="preserve"> InpC!QPE$20</f>
        <v>0</v>
      </c>
      <c r="QPF97" s="370">
        <f xml:space="preserve"> InpC!QPF$20</f>
        <v>0</v>
      </c>
      <c r="QPG97" s="370">
        <f xml:space="preserve"> InpC!QPG$20</f>
        <v>0</v>
      </c>
      <c r="QPH97" s="370">
        <f xml:space="preserve"> InpC!QPH$20</f>
        <v>0</v>
      </c>
      <c r="QPI97" s="370">
        <f xml:space="preserve"> InpC!QPI$20</f>
        <v>0</v>
      </c>
      <c r="QPJ97" s="370">
        <f xml:space="preserve"> InpC!QPJ$20</f>
        <v>0</v>
      </c>
      <c r="QPK97" s="370">
        <f xml:space="preserve"> InpC!QPK$20</f>
        <v>0</v>
      </c>
      <c r="QPL97" s="370">
        <f xml:space="preserve"> InpC!QPL$20</f>
        <v>0</v>
      </c>
      <c r="QPM97" s="370">
        <f xml:space="preserve"> InpC!QPM$20</f>
        <v>0</v>
      </c>
      <c r="QPN97" s="370">
        <f xml:space="preserve"> InpC!QPN$20</f>
        <v>0</v>
      </c>
      <c r="QPO97" s="370">
        <f xml:space="preserve"> InpC!QPO$20</f>
        <v>0</v>
      </c>
      <c r="QPP97" s="370">
        <f xml:space="preserve"> InpC!QPP$20</f>
        <v>0</v>
      </c>
      <c r="QPQ97" s="370">
        <f xml:space="preserve"> InpC!QPQ$20</f>
        <v>0</v>
      </c>
      <c r="QPR97" s="370">
        <f xml:space="preserve"> InpC!QPR$20</f>
        <v>0</v>
      </c>
      <c r="QPS97" s="370">
        <f xml:space="preserve"> InpC!QPS$20</f>
        <v>0</v>
      </c>
      <c r="QPT97" s="370">
        <f xml:space="preserve"> InpC!QPT$20</f>
        <v>0</v>
      </c>
      <c r="QPU97" s="370">
        <f xml:space="preserve"> InpC!QPU$20</f>
        <v>0</v>
      </c>
      <c r="QPV97" s="370">
        <f xml:space="preserve"> InpC!QPV$20</f>
        <v>0</v>
      </c>
      <c r="QPW97" s="370">
        <f xml:space="preserve"> InpC!QPW$20</f>
        <v>0</v>
      </c>
      <c r="QPX97" s="370">
        <f xml:space="preserve"> InpC!QPX$20</f>
        <v>0</v>
      </c>
      <c r="QPY97" s="370">
        <f xml:space="preserve"> InpC!QPY$20</f>
        <v>0</v>
      </c>
      <c r="QPZ97" s="370">
        <f xml:space="preserve"> InpC!QPZ$20</f>
        <v>0</v>
      </c>
      <c r="QQA97" s="370">
        <f xml:space="preserve"> InpC!QQA$20</f>
        <v>0</v>
      </c>
      <c r="QQB97" s="370">
        <f xml:space="preserve"> InpC!QQB$20</f>
        <v>0</v>
      </c>
      <c r="QQC97" s="370">
        <f xml:space="preserve"> InpC!QQC$20</f>
        <v>0</v>
      </c>
      <c r="QQD97" s="370">
        <f xml:space="preserve"> InpC!QQD$20</f>
        <v>0</v>
      </c>
      <c r="QQE97" s="370">
        <f xml:space="preserve"> InpC!QQE$20</f>
        <v>0</v>
      </c>
      <c r="QQF97" s="370">
        <f xml:space="preserve"> InpC!QQF$20</f>
        <v>0</v>
      </c>
      <c r="QQG97" s="370">
        <f xml:space="preserve"> InpC!QQG$20</f>
        <v>0</v>
      </c>
      <c r="QQH97" s="370">
        <f xml:space="preserve"> InpC!QQH$20</f>
        <v>0</v>
      </c>
      <c r="QQI97" s="370">
        <f xml:space="preserve"> InpC!QQI$20</f>
        <v>0</v>
      </c>
      <c r="QQJ97" s="370">
        <f xml:space="preserve"> InpC!QQJ$20</f>
        <v>0</v>
      </c>
      <c r="QQK97" s="370">
        <f xml:space="preserve"> InpC!QQK$20</f>
        <v>0</v>
      </c>
      <c r="QQL97" s="370">
        <f xml:space="preserve"> InpC!QQL$20</f>
        <v>0</v>
      </c>
      <c r="QQM97" s="370">
        <f xml:space="preserve"> InpC!QQM$20</f>
        <v>0</v>
      </c>
      <c r="QQN97" s="370">
        <f xml:space="preserve"> InpC!QQN$20</f>
        <v>0</v>
      </c>
      <c r="QQO97" s="370">
        <f xml:space="preserve"> InpC!QQO$20</f>
        <v>0</v>
      </c>
      <c r="QQP97" s="370">
        <f xml:space="preserve"> InpC!QQP$20</f>
        <v>0</v>
      </c>
      <c r="QQQ97" s="370">
        <f xml:space="preserve"> InpC!QQQ$20</f>
        <v>0</v>
      </c>
      <c r="QQR97" s="370">
        <f xml:space="preserve"> InpC!QQR$20</f>
        <v>0</v>
      </c>
      <c r="QQS97" s="370">
        <f xml:space="preserve"> InpC!QQS$20</f>
        <v>0</v>
      </c>
      <c r="QQT97" s="370">
        <f xml:space="preserve"> InpC!QQT$20</f>
        <v>0</v>
      </c>
      <c r="QQU97" s="370">
        <f xml:space="preserve"> InpC!QQU$20</f>
        <v>0</v>
      </c>
      <c r="QQV97" s="370">
        <f xml:space="preserve"> InpC!QQV$20</f>
        <v>0</v>
      </c>
      <c r="QQW97" s="370">
        <f xml:space="preserve"> InpC!QQW$20</f>
        <v>0</v>
      </c>
      <c r="QQX97" s="370">
        <f xml:space="preserve"> InpC!QQX$20</f>
        <v>0</v>
      </c>
      <c r="QQY97" s="370">
        <f xml:space="preserve"> InpC!QQY$20</f>
        <v>0</v>
      </c>
      <c r="QQZ97" s="370">
        <f xml:space="preserve"> InpC!QQZ$20</f>
        <v>0</v>
      </c>
      <c r="QRA97" s="370">
        <f xml:space="preserve"> InpC!QRA$20</f>
        <v>0</v>
      </c>
      <c r="QRB97" s="370">
        <f xml:space="preserve"> InpC!QRB$20</f>
        <v>0</v>
      </c>
      <c r="QRC97" s="370">
        <f xml:space="preserve"> InpC!QRC$20</f>
        <v>0</v>
      </c>
      <c r="QRD97" s="370">
        <f xml:space="preserve"> InpC!QRD$20</f>
        <v>0</v>
      </c>
      <c r="QRE97" s="370">
        <f xml:space="preserve"> InpC!QRE$20</f>
        <v>0</v>
      </c>
      <c r="QRF97" s="370">
        <f xml:space="preserve"> InpC!QRF$20</f>
        <v>0</v>
      </c>
      <c r="QRG97" s="370">
        <f xml:space="preserve"> InpC!QRG$20</f>
        <v>0</v>
      </c>
      <c r="QRH97" s="370">
        <f xml:space="preserve"> InpC!QRH$20</f>
        <v>0</v>
      </c>
      <c r="QRI97" s="370">
        <f xml:space="preserve"> InpC!QRI$20</f>
        <v>0</v>
      </c>
      <c r="QRJ97" s="370">
        <f xml:space="preserve"> InpC!QRJ$20</f>
        <v>0</v>
      </c>
      <c r="QRK97" s="370">
        <f xml:space="preserve"> InpC!QRK$20</f>
        <v>0</v>
      </c>
      <c r="QRL97" s="370">
        <f xml:space="preserve"> InpC!QRL$20</f>
        <v>0</v>
      </c>
      <c r="QRM97" s="370">
        <f xml:space="preserve"> InpC!QRM$20</f>
        <v>0</v>
      </c>
      <c r="QRN97" s="370">
        <f xml:space="preserve"> InpC!QRN$20</f>
        <v>0</v>
      </c>
      <c r="QRO97" s="370">
        <f xml:space="preserve"> InpC!QRO$20</f>
        <v>0</v>
      </c>
      <c r="QRP97" s="370">
        <f xml:space="preserve"> InpC!QRP$20</f>
        <v>0</v>
      </c>
      <c r="QRQ97" s="370">
        <f xml:space="preserve"> InpC!QRQ$20</f>
        <v>0</v>
      </c>
      <c r="QRR97" s="370">
        <f xml:space="preserve"> InpC!QRR$20</f>
        <v>0</v>
      </c>
      <c r="QRS97" s="370">
        <f xml:space="preserve"> InpC!QRS$20</f>
        <v>0</v>
      </c>
      <c r="QRT97" s="370">
        <f xml:space="preserve"> InpC!QRT$20</f>
        <v>0</v>
      </c>
      <c r="QRU97" s="370">
        <f xml:space="preserve"> InpC!QRU$20</f>
        <v>0</v>
      </c>
      <c r="QRV97" s="370">
        <f xml:space="preserve"> InpC!QRV$20</f>
        <v>0</v>
      </c>
      <c r="QRW97" s="370">
        <f xml:space="preserve"> InpC!QRW$20</f>
        <v>0</v>
      </c>
      <c r="QRX97" s="370">
        <f xml:space="preserve"> InpC!QRX$20</f>
        <v>0</v>
      </c>
      <c r="QRY97" s="370">
        <f xml:space="preserve"> InpC!QRY$20</f>
        <v>0</v>
      </c>
      <c r="QRZ97" s="370">
        <f xml:space="preserve"> InpC!QRZ$20</f>
        <v>0</v>
      </c>
      <c r="QSA97" s="370">
        <f xml:space="preserve"> InpC!QSA$20</f>
        <v>0</v>
      </c>
      <c r="QSB97" s="370">
        <f xml:space="preserve"> InpC!QSB$20</f>
        <v>0</v>
      </c>
      <c r="QSC97" s="370">
        <f xml:space="preserve"> InpC!QSC$20</f>
        <v>0</v>
      </c>
      <c r="QSD97" s="370">
        <f xml:space="preserve"> InpC!QSD$20</f>
        <v>0</v>
      </c>
      <c r="QSE97" s="370">
        <f xml:space="preserve"> InpC!QSE$20</f>
        <v>0</v>
      </c>
      <c r="QSF97" s="370">
        <f xml:space="preserve"> InpC!QSF$20</f>
        <v>0</v>
      </c>
      <c r="QSG97" s="370">
        <f xml:space="preserve"> InpC!QSG$20</f>
        <v>0</v>
      </c>
      <c r="QSH97" s="370">
        <f xml:space="preserve"> InpC!QSH$20</f>
        <v>0</v>
      </c>
      <c r="QSI97" s="370">
        <f xml:space="preserve"> InpC!QSI$20</f>
        <v>0</v>
      </c>
      <c r="QSJ97" s="370">
        <f xml:space="preserve"> InpC!QSJ$20</f>
        <v>0</v>
      </c>
      <c r="QSK97" s="370">
        <f xml:space="preserve"> InpC!QSK$20</f>
        <v>0</v>
      </c>
      <c r="QSL97" s="370">
        <f xml:space="preserve"> InpC!QSL$20</f>
        <v>0</v>
      </c>
      <c r="QSM97" s="370">
        <f xml:space="preserve"> InpC!QSM$20</f>
        <v>0</v>
      </c>
      <c r="QSN97" s="370">
        <f xml:space="preserve"> InpC!QSN$20</f>
        <v>0</v>
      </c>
      <c r="QSO97" s="370">
        <f xml:space="preserve"> InpC!QSO$20</f>
        <v>0</v>
      </c>
      <c r="QSP97" s="370">
        <f xml:space="preserve"> InpC!QSP$20</f>
        <v>0</v>
      </c>
      <c r="QSQ97" s="370">
        <f xml:space="preserve"> InpC!QSQ$20</f>
        <v>0</v>
      </c>
      <c r="QSR97" s="370">
        <f xml:space="preserve"> InpC!QSR$20</f>
        <v>0</v>
      </c>
      <c r="QSS97" s="370">
        <f xml:space="preserve"> InpC!QSS$20</f>
        <v>0</v>
      </c>
      <c r="QST97" s="370">
        <f xml:space="preserve"> InpC!QST$20</f>
        <v>0</v>
      </c>
      <c r="QSU97" s="370">
        <f xml:space="preserve"> InpC!QSU$20</f>
        <v>0</v>
      </c>
      <c r="QSV97" s="370">
        <f xml:space="preserve"> InpC!QSV$20</f>
        <v>0</v>
      </c>
      <c r="QSW97" s="370">
        <f xml:space="preserve"> InpC!QSW$20</f>
        <v>0</v>
      </c>
      <c r="QSX97" s="370">
        <f xml:space="preserve"> InpC!QSX$20</f>
        <v>0</v>
      </c>
      <c r="QSY97" s="370">
        <f xml:space="preserve"> InpC!QSY$20</f>
        <v>0</v>
      </c>
      <c r="QSZ97" s="370">
        <f xml:space="preserve"> InpC!QSZ$20</f>
        <v>0</v>
      </c>
      <c r="QTA97" s="370">
        <f xml:space="preserve"> InpC!QTA$20</f>
        <v>0</v>
      </c>
      <c r="QTB97" s="370">
        <f xml:space="preserve"> InpC!QTB$20</f>
        <v>0</v>
      </c>
      <c r="QTC97" s="370">
        <f xml:space="preserve"> InpC!QTC$20</f>
        <v>0</v>
      </c>
      <c r="QTD97" s="370">
        <f xml:space="preserve"> InpC!QTD$20</f>
        <v>0</v>
      </c>
      <c r="QTE97" s="370">
        <f xml:space="preserve"> InpC!QTE$20</f>
        <v>0</v>
      </c>
      <c r="QTF97" s="370">
        <f xml:space="preserve"> InpC!QTF$20</f>
        <v>0</v>
      </c>
      <c r="QTG97" s="370">
        <f xml:space="preserve"> InpC!QTG$20</f>
        <v>0</v>
      </c>
      <c r="QTH97" s="370">
        <f xml:space="preserve"> InpC!QTH$20</f>
        <v>0</v>
      </c>
      <c r="QTI97" s="370">
        <f xml:space="preserve"> InpC!QTI$20</f>
        <v>0</v>
      </c>
      <c r="QTJ97" s="370">
        <f xml:space="preserve"> InpC!QTJ$20</f>
        <v>0</v>
      </c>
      <c r="QTK97" s="370">
        <f xml:space="preserve"> InpC!QTK$20</f>
        <v>0</v>
      </c>
      <c r="QTL97" s="370">
        <f xml:space="preserve"> InpC!QTL$20</f>
        <v>0</v>
      </c>
      <c r="QTM97" s="370">
        <f xml:space="preserve"> InpC!QTM$20</f>
        <v>0</v>
      </c>
      <c r="QTN97" s="370">
        <f xml:space="preserve"> InpC!QTN$20</f>
        <v>0</v>
      </c>
      <c r="QTO97" s="370">
        <f xml:space="preserve"> InpC!QTO$20</f>
        <v>0</v>
      </c>
      <c r="QTP97" s="370">
        <f xml:space="preserve"> InpC!QTP$20</f>
        <v>0</v>
      </c>
      <c r="QTQ97" s="370">
        <f xml:space="preserve"> InpC!QTQ$20</f>
        <v>0</v>
      </c>
      <c r="QTR97" s="370">
        <f xml:space="preserve"> InpC!QTR$20</f>
        <v>0</v>
      </c>
      <c r="QTS97" s="370">
        <f xml:space="preserve"> InpC!QTS$20</f>
        <v>0</v>
      </c>
      <c r="QTT97" s="370">
        <f xml:space="preserve"> InpC!QTT$20</f>
        <v>0</v>
      </c>
      <c r="QTU97" s="370">
        <f xml:space="preserve"> InpC!QTU$20</f>
        <v>0</v>
      </c>
      <c r="QTV97" s="370">
        <f xml:space="preserve"> InpC!QTV$20</f>
        <v>0</v>
      </c>
      <c r="QTW97" s="370">
        <f xml:space="preserve"> InpC!QTW$20</f>
        <v>0</v>
      </c>
      <c r="QTX97" s="370">
        <f xml:space="preserve"> InpC!QTX$20</f>
        <v>0</v>
      </c>
      <c r="QTY97" s="370">
        <f xml:space="preserve"> InpC!QTY$20</f>
        <v>0</v>
      </c>
      <c r="QTZ97" s="370">
        <f xml:space="preserve"> InpC!QTZ$20</f>
        <v>0</v>
      </c>
      <c r="QUA97" s="370">
        <f xml:space="preserve"> InpC!QUA$20</f>
        <v>0</v>
      </c>
      <c r="QUB97" s="370">
        <f xml:space="preserve"> InpC!QUB$20</f>
        <v>0</v>
      </c>
      <c r="QUC97" s="370">
        <f xml:space="preserve"> InpC!QUC$20</f>
        <v>0</v>
      </c>
      <c r="QUD97" s="370">
        <f xml:space="preserve"> InpC!QUD$20</f>
        <v>0</v>
      </c>
      <c r="QUE97" s="370">
        <f xml:space="preserve"> InpC!QUE$20</f>
        <v>0</v>
      </c>
      <c r="QUF97" s="370">
        <f xml:space="preserve"> InpC!QUF$20</f>
        <v>0</v>
      </c>
      <c r="QUG97" s="370">
        <f xml:space="preserve"> InpC!QUG$20</f>
        <v>0</v>
      </c>
      <c r="QUH97" s="370">
        <f xml:space="preserve"> InpC!QUH$20</f>
        <v>0</v>
      </c>
      <c r="QUI97" s="370">
        <f xml:space="preserve"> InpC!QUI$20</f>
        <v>0</v>
      </c>
      <c r="QUJ97" s="370">
        <f xml:space="preserve"> InpC!QUJ$20</f>
        <v>0</v>
      </c>
      <c r="QUK97" s="370">
        <f xml:space="preserve"> InpC!QUK$20</f>
        <v>0</v>
      </c>
      <c r="QUL97" s="370">
        <f xml:space="preserve"> InpC!QUL$20</f>
        <v>0</v>
      </c>
      <c r="QUM97" s="370">
        <f xml:space="preserve"> InpC!QUM$20</f>
        <v>0</v>
      </c>
      <c r="QUN97" s="370">
        <f xml:space="preserve"> InpC!QUN$20</f>
        <v>0</v>
      </c>
      <c r="QUO97" s="370">
        <f xml:space="preserve"> InpC!QUO$20</f>
        <v>0</v>
      </c>
      <c r="QUP97" s="370">
        <f xml:space="preserve"> InpC!QUP$20</f>
        <v>0</v>
      </c>
      <c r="QUQ97" s="370">
        <f xml:space="preserve"> InpC!QUQ$20</f>
        <v>0</v>
      </c>
      <c r="QUR97" s="370">
        <f xml:space="preserve"> InpC!QUR$20</f>
        <v>0</v>
      </c>
      <c r="QUS97" s="370">
        <f xml:space="preserve"> InpC!QUS$20</f>
        <v>0</v>
      </c>
      <c r="QUT97" s="370">
        <f xml:space="preserve"> InpC!QUT$20</f>
        <v>0</v>
      </c>
      <c r="QUU97" s="370">
        <f xml:space="preserve"> InpC!QUU$20</f>
        <v>0</v>
      </c>
      <c r="QUV97" s="370">
        <f xml:space="preserve"> InpC!QUV$20</f>
        <v>0</v>
      </c>
      <c r="QUW97" s="370">
        <f xml:space="preserve"> InpC!QUW$20</f>
        <v>0</v>
      </c>
      <c r="QUX97" s="370">
        <f xml:space="preserve"> InpC!QUX$20</f>
        <v>0</v>
      </c>
      <c r="QUY97" s="370">
        <f xml:space="preserve"> InpC!QUY$20</f>
        <v>0</v>
      </c>
      <c r="QUZ97" s="370">
        <f xml:space="preserve"> InpC!QUZ$20</f>
        <v>0</v>
      </c>
      <c r="QVA97" s="370">
        <f xml:space="preserve"> InpC!QVA$20</f>
        <v>0</v>
      </c>
      <c r="QVB97" s="370">
        <f xml:space="preserve"> InpC!QVB$20</f>
        <v>0</v>
      </c>
      <c r="QVC97" s="370">
        <f xml:space="preserve"> InpC!QVC$20</f>
        <v>0</v>
      </c>
      <c r="QVD97" s="370">
        <f xml:space="preserve"> InpC!QVD$20</f>
        <v>0</v>
      </c>
      <c r="QVE97" s="370">
        <f xml:space="preserve"> InpC!QVE$20</f>
        <v>0</v>
      </c>
      <c r="QVF97" s="370">
        <f xml:space="preserve"> InpC!QVF$20</f>
        <v>0</v>
      </c>
      <c r="QVG97" s="370">
        <f xml:space="preserve"> InpC!QVG$20</f>
        <v>0</v>
      </c>
      <c r="QVH97" s="370">
        <f xml:space="preserve"> InpC!QVH$20</f>
        <v>0</v>
      </c>
      <c r="QVI97" s="370">
        <f xml:space="preserve"> InpC!QVI$20</f>
        <v>0</v>
      </c>
      <c r="QVJ97" s="370">
        <f xml:space="preserve"> InpC!QVJ$20</f>
        <v>0</v>
      </c>
      <c r="QVK97" s="370">
        <f xml:space="preserve"> InpC!QVK$20</f>
        <v>0</v>
      </c>
      <c r="QVL97" s="370">
        <f xml:space="preserve"> InpC!QVL$20</f>
        <v>0</v>
      </c>
      <c r="QVM97" s="370">
        <f xml:space="preserve"> InpC!QVM$20</f>
        <v>0</v>
      </c>
      <c r="QVN97" s="370">
        <f xml:space="preserve"> InpC!QVN$20</f>
        <v>0</v>
      </c>
      <c r="QVO97" s="370">
        <f xml:space="preserve"> InpC!QVO$20</f>
        <v>0</v>
      </c>
      <c r="QVP97" s="370">
        <f xml:space="preserve"> InpC!QVP$20</f>
        <v>0</v>
      </c>
      <c r="QVQ97" s="370">
        <f xml:space="preserve"> InpC!QVQ$20</f>
        <v>0</v>
      </c>
      <c r="QVR97" s="370">
        <f xml:space="preserve"> InpC!QVR$20</f>
        <v>0</v>
      </c>
      <c r="QVS97" s="370">
        <f xml:space="preserve"> InpC!QVS$20</f>
        <v>0</v>
      </c>
      <c r="QVT97" s="370">
        <f xml:space="preserve"> InpC!QVT$20</f>
        <v>0</v>
      </c>
      <c r="QVU97" s="370">
        <f xml:space="preserve"> InpC!QVU$20</f>
        <v>0</v>
      </c>
      <c r="QVV97" s="370">
        <f xml:space="preserve"> InpC!QVV$20</f>
        <v>0</v>
      </c>
      <c r="QVW97" s="370">
        <f xml:space="preserve"> InpC!QVW$20</f>
        <v>0</v>
      </c>
      <c r="QVX97" s="370">
        <f xml:space="preserve"> InpC!QVX$20</f>
        <v>0</v>
      </c>
      <c r="QVY97" s="370">
        <f xml:space="preserve"> InpC!QVY$20</f>
        <v>0</v>
      </c>
      <c r="QVZ97" s="370">
        <f xml:space="preserve"> InpC!QVZ$20</f>
        <v>0</v>
      </c>
      <c r="QWA97" s="370">
        <f xml:space="preserve"> InpC!QWA$20</f>
        <v>0</v>
      </c>
      <c r="QWB97" s="370">
        <f xml:space="preserve"> InpC!QWB$20</f>
        <v>0</v>
      </c>
      <c r="QWC97" s="370">
        <f xml:space="preserve"> InpC!QWC$20</f>
        <v>0</v>
      </c>
      <c r="QWD97" s="370">
        <f xml:space="preserve"> InpC!QWD$20</f>
        <v>0</v>
      </c>
      <c r="QWE97" s="370">
        <f xml:space="preserve"> InpC!QWE$20</f>
        <v>0</v>
      </c>
      <c r="QWF97" s="370">
        <f xml:space="preserve"> InpC!QWF$20</f>
        <v>0</v>
      </c>
      <c r="QWG97" s="370">
        <f xml:space="preserve"> InpC!QWG$20</f>
        <v>0</v>
      </c>
      <c r="QWH97" s="370">
        <f xml:space="preserve"> InpC!QWH$20</f>
        <v>0</v>
      </c>
      <c r="QWI97" s="370">
        <f xml:space="preserve"> InpC!QWI$20</f>
        <v>0</v>
      </c>
      <c r="QWJ97" s="370">
        <f xml:space="preserve"> InpC!QWJ$20</f>
        <v>0</v>
      </c>
      <c r="QWK97" s="370">
        <f xml:space="preserve"> InpC!QWK$20</f>
        <v>0</v>
      </c>
      <c r="QWL97" s="370">
        <f xml:space="preserve"> InpC!QWL$20</f>
        <v>0</v>
      </c>
      <c r="QWM97" s="370">
        <f xml:space="preserve"> InpC!QWM$20</f>
        <v>0</v>
      </c>
      <c r="QWN97" s="370">
        <f xml:space="preserve"> InpC!QWN$20</f>
        <v>0</v>
      </c>
      <c r="QWO97" s="370">
        <f xml:space="preserve"> InpC!QWO$20</f>
        <v>0</v>
      </c>
      <c r="QWP97" s="370">
        <f xml:space="preserve"> InpC!QWP$20</f>
        <v>0</v>
      </c>
      <c r="QWQ97" s="370">
        <f xml:space="preserve"> InpC!QWQ$20</f>
        <v>0</v>
      </c>
      <c r="QWR97" s="370">
        <f xml:space="preserve"> InpC!QWR$20</f>
        <v>0</v>
      </c>
      <c r="QWS97" s="370">
        <f xml:space="preserve"> InpC!QWS$20</f>
        <v>0</v>
      </c>
      <c r="QWT97" s="370">
        <f xml:space="preserve"> InpC!QWT$20</f>
        <v>0</v>
      </c>
      <c r="QWU97" s="370">
        <f xml:space="preserve"> InpC!QWU$20</f>
        <v>0</v>
      </c>
      <c r="QWV97" s="370">
        <f xml:space="preserve"> InpC!QWV$20</f>
        <v>0</v>
      </c>
      <c r="QWW97" s="370">
        <f xml:space="preserve"> InpC!QWW$20</f>
        <v>0</v>
      </c>
      <c r="QWX97" s="370">
        <f xml:space="preserve"> InpC!QWX$20</f>
        <v>0</v>
      </c>
      <c r="QWY97" s="370">
        <f xml:space="preserve"> InpC!QWY$20</f>
        <v>0</v>
      </c>
      <c r="QWZ97" s="370">
        <f xml:space="preserve"> InpC!QWZ$20</f>
        <v>0</v>
      </c>
      <c r="QXA97" s="370">
        <f xml:space="preserve"> InpC!QXA$20</f>
        <v>0</v>
      </c>
      <c r="QXB97" s="370">
        <f xml:space="preserve"> InpC!QXB$20</f>
        <v>0</v>
      </c>
      <c r="QXC97" s="370">
        <f xml:space="preserve"> InpC!QXC$20</f>
        <v>0</v>
      </c>
      <c r="QXD97" s="370">
        <f xml:space="preserve"> InpC!QXD$20</f>
        <v>0</v>
      </c>
      <c r="QXE97" s="370">
        <f xml:space="preserve"> InpC!QXE$20</f>
        <v>0</v>
      </c>
      <c r="QXF97" s="370">
        <f xml:space="preserve"> InpC!QXF$20</f>
        <v>0</v>
      </c>
      <c r="QXG97" s="370">
        <f xml:space="preserve"> InpC!QXG$20</f>
        <v>0</v>
      </c>
      <c r="QXH97" s="370">
        <f xml:space="preserve"> InpC!QXH$20</f>
        <v>0</v>
      </c>
      <c r="QXI97" s="370">
        <f xml:space="preserve"> InpC!QXI$20</f>
        <v>0</v>
      </c>
      <c r="QXJ97" s="370">
        <f xml:space="preserve"> InpC!QXJ$20</f>
        <v>0</v>
      </c>
      <c r="QXK97" s="370">
        <f xml:space="preserve"> InpC!QXK$20</f>
        <v>0</v>
      </c>
      <c r="QXL97" s="370">
        <f xml:space="preserve"> InpC!QXL$20</f>
        <v>0</v>
      </c>
      <c r="QXM97" s="370">
        <f xml:space="preserve"> InpC!QXM$20</f>
        <v>0</v>
      </c>
      <c r="QXN97" s="370">
        <f xml:space="preserve"> InpC!QXN$20</f>
        <v>0</v>
      </c>
      <c r="QXO97" s="370">
        <f xml:space="preserve"> InpC!QXO$20</f>
        <v>0</v>
      </c>
      <c r="QXP97" s="370">
        <f xml:space="preserve"> InpC!QXP$20</f>
        <v>0</v>
      </c>
      <c r="QXQ97" s="370">
        <f xml:space="preserve"> InpC!QXQ$20</f>
        <v>0</v>
      </c>
      <c r="QXR97" s="370">
        <f xml:space="preserve"> InpC!QXR$20</f>
        <v>0</v>
      </c>
      <c r="QXS97" s="370">
        <f xml:space="preserve"> InpC!QXS$20</f>
        <v>0</v>
      </c>
      <c r="QXT97" s="370">
        <f xml:space="preserve"> InpC!QXT$20</f>
        <v>0</v>
      </c>
      <c r="QXU97" s="370">
        <f xml:space="preserve"> InpC!QXU$20</f>
        <v>0</v>
      </c>
      <c r="QXV97" s="370">
        <f xml:space="preserve"> InpC!QXV$20</f>
        <v>0</v>
      </c>
      <c r="QXW97" s="370">
        <f xml:space="preserve"> InpC!QXW$20</f>
        <v>0</v>
      </c>
      <c r="QXX97" s="370">
        <f xml:space="preserve"> InpC!QXX$20</f>
        <v>0</v>
      </c>
      <c r="QXY97" s="370">
        <f xml:space="preserve"> InpC!QXY$20</f>
        <v>0</v>
      </c>
      <c r="QXZ97" s="370">
        <f xml:space="preserve"> InpC!QXZ$20</f>
        <v>0</v>
      </c>
      <c r="QYA97" s="370">
        <f xml:space="preserve"> InpC!QYA$20</f>
        <v>0</v>
      </c>
      <c r="QYB97" s="370">
        <f xml:space="preserve"> InpC!QYB$20</f>
        <v>0</v>
      </c>
      <c r="QYC97" s="370">
        <f xml:space="preserve"> InpC!QYC$20</f>
        <v>0</v>
      </c>
      <c r="QYD97" s="370">
        <f xml:space="preserve"> InpC!QYD$20</f>
        <v>0</v>
      </c>
      <c r="QYE97" s="370">
        <f xml:space="preserve"> InpC!QYE$20</f>
        <v>0</v>
      </c>
      <c r="QYF97" s="370">
        <f xml:space="preserve"> InpC!QYF$20</f>
        <v>0</v>
      </c>
      <c r="QYG97" s="370">
        <f xml:space="preserve"> InpC!QYG$20</f>
        <v>0</v>
      </c>
      <c r="QYH97" s="370">
        <f xml:space="preserve"> InpC!QYH$20</f>
        <v>0</v>
      </c>
      <c r="QYI97" s="370">
        <f xml:space="preserve"> InpC!QYI$20</f>
        <v>0</v>
      </c>
      <c r="QYJ97" s="370">
        <f xml:space="preserve"> InpC!QYJ$20</f>
        <v>0</v>
      </c>
      <c r="QYK97" s="370">
        <f xml:space="preserve"> InpC!QYK$20</f>
        <v>0</v>
      </c>
      <c r="QYL97" s="370">
        <f xml:space="preserve"> InpC!QYL$20</f>
        <v>0</v>
      </c>
      <c r="QYM97" s="370">
        <f xml:space="preserve"> InpC!QYM$20</f>
        <v>0</v>
      </c>
      <c r="QYN97" s="370">
        <f xml:space="preserve"> InpC!QYN$20</f>
        <v>0</v>
      </c>
      <c r="QYO97" s="370">
        <f xml:space="preserve"> InpC!QYO$20</f>
        <v>0</v>
      </c>
      <c r="QYP97" s="370">
        <f xml:space="preserve"> InpC!QYP$20</f>
        <v>0</v>
      </c>
      <c r="QYQ97" s="370">
        <f xml:space="preserve"> InpC!QYQ$20</f>
        <v>0</v>
      </c>
      <c r="QYR97" s="370">
        <f xml:space="preserve"> InpC!QYR$20</f>
        <v>0</v>
      </c>
      <c r="QYS97" s="370">
        <f xml:space="preserve"> InpC!QYS$20</f>
        <v>0</v>
      </c>
      <c r="QYT97" s="370">
        <f xml:space="preserve"> InpC!QYT$20</f>
        <v>0</v>
      </c>
      <c r="QYU97" s="370">
        <f xml:space="preserve"> InpC!QYU$20</f>
        <v>0</v>
      </c>
      <c r="QYV97" s="370">
        <f xml:space="preserve"> InpC!QYV$20</f>
        <v>0</v>
      </c>
      <c r="QYW97" s="370">
        <f xml:space="preserve"> InpC!QYW$20</f>
        <v>0</v>
      </c>
      <c r="QYX97" s="370">
        <f xml:space="preserve"> InpC!QYX$20</f>
        <v>0</v>
      </c>
      <c r="QYY97" s="370">
        <f xml:space="preserve"> InpC!QYY$20</f>
        <v>0</v>
      </c>
      <c r="QYZ97" s="370">
        <f xml:space="preserve"> InpC!QYZ$20</f>
        <v>0</v>
      </c>
      <c r="QZA97" s="370">
        <f xml:space="preserve"> InpC!QZA$20</f>
        <v>0</v>
      </c>
      <c r="QZB97" s="370">
        <f xml:space="preserve"> InpC!QZB$20</f>
        <v>0</v>
      </c>
      <c r="QZC97" s="370">
        <f xml:space="preserve"> InpC!QZC$20</f>
        <v>0</v>
      </c>
      <c r="QZD97" s="370">
        <f xml:space="preserve"> InpC!QZD$20</f>
        <v>0</v>
      </c>
      <c r="QZE97" s="370">
        <f xml:space="preserve"> InpC!QZE$20</f>
        <v>0</v>
      </c>
      <c r="QZF97" s="370">
        <f xml:space="preserve"> InpC!QZF$20</f>
        <v>0</v>
      </c>
      <c r="QZG97" s="370">
        <f xml:space="preserve"> InpC!QZG$20</f>
        <v>0</v>
      </c>
      <c r="QZH97" s="370">
        <f xml:space="preserve"> InpC!QZH$20</f>
        <v>0</v>
      </c>
      <c r="QZI97" s="370">
        <f xml:space="preserve"> InpC!QZI$20</f>
        <v>0</v>
      </c>
      <c r="QZJ97" s="370">
        <f xml:space="preserve"> InpC!QZJ$20</f>
        <v>0</v>
      </c>
      <c r="QZK97" s="370">
        <f xml:space="preserve"> InpC!QZK$20</f>
        <v>0</v>
      </c>
      <c r="QZL97" s="370">
        <f xml:space="preserve"> InpC!QZL$20</f>
        <v>0</v>
      </c>
      <c r="QZM97" s="370">
        <f xml:space="preserve"> InpC!QZM$20</f>
        <v>0</v>
      </c>
      <c r="QZN97" s="370">
        <f xml:space="preserve"> InpC!QZN$20</f>
        <v>0</v>
      </c>
      <c r="QZO97" s="370">
        <f xml:space="preserve"> InpC!QZO$20</f>
        <v>0</v>
      </c>
      <c r="QZP97" s="370">
        <f xml:space="preserve"> InpC!QZP$20</f>
        <v>0</v>
      </c>
      <c r="QZQ97" s="370">
        <f xml:space="preserve"> InpC!QZQ$20</f>
        <v>0</v>
      </c>
      <c r="QZR97" s="370">
        <f xml:space="preserve"> InpC!QZR$20</f>
        <v>0</v>
      </c>
      <c r="QZS97" s="370">
        <f xml:space="preserve"> InpC!QZS$20</f>
        <v>0</v>
      </c>
      <c r="QZT97" s="370">
        <f xml:space="preserve"> InpC!QZT$20</f>
        <v>0</v>
      </c>
      <c r="QZU97" s="370">
        <f xml:space="preserve"> InpC!QZU$20</f>
        <v>0</v>
      </c>
      <c r="QZV97" s="370">
        <f xml:space="preserve"> InpC!QZV$20</f>
        <v>0</v>
      </c>
      <c r="QZW97" s="370">
        <f xml:space="preserve"> InpC!QZW$20</f>
        <v>0</v>
      </c>
      <c r="QZX97" s="370">
        <f xml:space="preserve"> InpC!QZX$20</f>
        <v>0</v>
      </c>
      <c r="QZY97" s="370">
        <f xml:space="preserve"> InpC!QZY$20</f>
        <v>0</v>
      </c>
      <c r="QZZ97" s="370">
        <f xml:space="preserve"> InpC!QZZ$20</f>
        <v>0</v>
      </c>
      <c r="RAA97" s="370">
        <f xml:space="preserve"> InpC!RAA$20</f>
        <v>0</v>
      </c>
      <c r="RAB97" s="370">
        <f xml:space="preserve"> InpC!RAB$20</f>
        <v>0</v>
      </c>
      <c r="RAC97" s="370">
        <f xml:space="preserve"> InpC!RAC$20</f>
        <v>0</v>
      </c>
      <c r="RAD97" s="370">
        <f xml:space="preserve"> InpC!RAD$20</f>
        <v>0</v>
      </c>
      <c r="RAE97" s="370">
        <f xml:space="preserve"> InpC!RAE$20</f>
        <v>0</v>
      </c>
      <c r="RAF97" s="370">
        <f xml:space="preserve"> InpC!RAF$20</f>
        <v>0</v>
      </c>
      <c r="RAG97" s="370">
        <f xml:space="preserve"> InpC!RAG$20</f>
        <v>0</v>
      </c>
      <c r="RAH97" s="370">
        <f xml:space="preserve"> InpC!RAH$20</f>
        <v>0</v>
      </c>
      <c r="RAI97" s="370">
        <f xml:space="preserve"> InpC!RAI$20</f>
        <v>0</v>
      </c>
      <c r="RAJ97" s="370">
        <f xml:space="preserve"> InpC!RAJ$20</f>
        <v>0</v>
      </c>
      <c r="RAK97" s="370">
        <f xml:space="preserve"> InpC!RAK$20</f>
        <v>0</v>
      </c>
      <c r="RAL97" s="370">
        <f xml:space="preserve"> InpC!RAL$20</f>
        <v>0</v>
      </c>
      <c r="RAM97" s="370">
        <f xml:space="preserve"> InpC!RAM$20</f>
        <v>0</v>
      </c>
      <c r="RAN97" s="370">
        <f xml:space="preserve"> InpC!RAN$20</f>
        <v>0</v>
      </c>
      <c r="RAO97" s="370">
        <f xml:space="preserve"> InpC!RAO$20</f>
        <v>0</v>
      </c>
      <c r="RAP97" s="370">
        <f xml:space="preserve"> InpC!RAP$20</f>
        <v>0</v>
      </c>
      <c r="RAQ97" s="370">
        <f xml:space="preserve"> InpC!RAQ$20</f>
        <v>0</v>
      </c>
      <c r="RAR97" s="370">
        <f xml:space="preserve"> InpC!RAR$20</f>
        <v>0</v>
      </c>
      <c r="RAS97" s="370">
        <f xml:space="preserve"> InpC!RAS$20</f>
        <v>0</v>
      </c>
      <c r="RAT97" s="370">
        <f xml:space="preserve"> InpC!RAT$20</f>
        <v>0</v>
      </c>
      <c r="RAU97" s="370">
        <f xml:space="preserve"> InpC!RAU$20</f>
        <v>0</v>
      </c>
      <c r="RAV97" s="370">
        <f xml:space="preserve"> InpC!RAV$20</f>
        <v>0</v>
      </c>
      <c r="RAW97" s="370">
        <f xml:space="preserve"> InpC!RAW$20</f>
        <v>0</v>
      </c>
      <c r="RAX97" s="370">
        <f xml:space="preserve"> InpC!RAX$20</f>
        <v>0</v>
      </c>
      <c r="RAY97" s="370">
        <f xml:space="preserve"> InpC!RAY$20</f>
        <v>0</v>
      </c>
      <c r="RAZ97" s="370">
        <f xml:space="preserve"> InpC!RAZ$20</f>
        <v>0</v>
      </c>
      <c r="RBA97" s="370">
        <f xml:space="preserve"> InpC!RBA$20</f>
        <v>0</v>
      </c>
      <c r="RBB97" s="370">
        <f xml:space="preserve"> InpC!RBB$20</f>
        <v>0</v>
      </c>
      <c r="RBC97" s="370">
        <f xml:space="preserve"> InpC!RBC$20</f>
        <v>0</v>
      </c>
      <c r="RBD97" s="370">
        <f xml:space="preserve"> InpC!RBD$20</f>
        <v>0</v>
      </c>
      <c r="RBE97" s="370">
        <f xml:space="preserve"> InpC!RBE$20</f>
        <v>0</v>
      </c>
      <c r="RBF97" s="370">
        <f xml:space="preserve"> InpC!RBF$20</f>
        <v>0</v>
      </c>
      <c r="RBG97" s="370">
        <f xml:space="preserve"> InpC!RBG$20</f>
        <v>0</v>
      </c>
      <c r="RBH97" s="370">
        <f xml:space="preserve"> InpC!RBH$20</f>
        <v>0</v>
      </c>
      <c r="RBI97" s="370">
        <f xml:space="preserve"> InpC!RBI$20</f>
        <v>0</v>
      </c>
      <c r="RBJ97" s="370">
        <f xml:space="preserve"> InpC!RBJ$20</f>
        <v>0</v>
      </c>
      <c r="RBK97" s="370">
        <f xml:space="preserve"> InpC!RBK$20</f>
        <v>0</v>
      </c>
      <c r="RBL97" s="370">
        <f xml:space="preserve"> InpC!RBL$20</f>
        <v>0</v>
      </c>
      <c r="RBM97" s="370">
        <f xml:space="preserve"> InpC!RBM$20</f>
        <v>0</v>
      </c>
      <c r="RBN97" s="370">
        <f xml:space="preserve"> InpC!RBN$20</f>
        <v>0</v>
      </c>
      <c r="RBO97" s="370">
        <f xml:space="preserve"> InpC!RBO$20</f>
        <v>0</v>
      </c>
      <c r="RBP97" s="370">
        <f xml:space="preserve"> InpC!RBP$20</f>
        <v>0</v>
      </c>
      <c r="RBQ97" s="370">
        <f xml:space="preserve"> InpC!RBQ$20</f>
        <v>0</v>
      </c>
      <c r="RBR97" s="370">
        <f xml:space="preserve"> InpC!RBR$20</f>
        <v>0</v>
      </c>
      <c r="RBS97" s="370">
        <f xml:space="preserve"> InpC!RBS$20</f>
        <v>0</v>
      </c>
      <c r="RBT97" s="370">
        <f xml:space="preserve"> InpC!RBT$20</f>
        <v>0</v>
      </c>
      <c r="RBU97" s="370">
        <f xml:space="preserve"> InpC!RBU$20</f>
        <v>0</v>
      </c>
      <c r="RBV97" s="370">
        <f xml:space="preserve"> InpC!RBV$20</f>
        <v>0</v>
      </c>
      <c r="RBW97" s="370">
        <f xml:space="preserve"> InpC!RBW$20</f>
        <v>0</v>
      </c>
      <c r="RBX97" s="370">
        <f xml:space="preserve"> InpC!RBX$20</f>
        <v>0</v>
      </c>
      <c r="RBY97" s="370">
        <f xml:space="preserve"> InpC!RBY$20</f>
        <v>0</v>
      </c>
      <c r="RBZ97" s="370">
        <f xml:space="preserve"> InpC!RBZ$20</f>
        <v>0</v>
      </c>
      <c r="RCA97" s="370">
        <f xml:space="preserve"> InpC!RCA$20</f>
        <v>0</v>
      </c>
      <c r="RCB97" s="370">
        <f xml:space="preserve"> InpC!RCB$20</f>
        <v>0</v>
      </c>
      <c r="RCC97" s="370">
        <f xml:space="preserve"> InpC!RCC$20</f>
        <v>0</v>
      </c>
      <c r="RCD97" s="370">
        <f xml:space="preserve"> InpC!RCD$20</f>
        <v>0</v>
      </c>
      <c r="RCE97" s="370">
        <f xml:space="preserve"> InpC!RCE$20</f>
        <v>0</v>
      </c>
      <c r="RCF97" s="370">
        <f xml:space="preserve"> InpC!RCF$20</f>
        <v>0</v>
      </c>
      <c r="RCG97" s="370">
        <f xml:space="preserve"> InpC!RCG$20</f>
        <v>0</v>
      </c>
      <c r="RCH97" s="370">
        <f xml:space="preserve"> InpC!RCH$20</f>
        <v>0</v>
      </c>
      <c r="RCI97" s="370">
        <f xml:space="preserve"> InpC!RCI$20</f>
        <v>0</v>
      </c>
      <c r="RCJ97" s="370">
        <f xml:space="preserve"> InpC!RCJ$20</f>
        <v>0</v>
      </c>
      <c r="RCK97" s="370">
        <f xml:space="preserve"> InpC!RCK$20</f>
        <v>0</v>
      </c>
      <c r="RCL97" s="370">
        <f xml:space="preserve"> InpC!RCL$20</f>
        <v>0</v>
      </c>
      <c r="RCM97" s="370">
        <f xml:space="preserve"> InpC!RCM$20</f>
        <v>0</v>
      </c>
      <c r="RCN97" s="370">
        <f xml:space="preserve"> InpC!RCN$20</f>
        <v>0</v>
      </c>
      <c r="RCO97" s="370">
        <f xml:space="preserve"> InpC!RCO$20</f>
        <v>0</v>
      </c>
      <c r="RCP97" s="370">
        <f xml:space="preserve"> InpC!RCP$20</f>
        <v>0</v>
      </c>
      <c r="RCQ97" s="370">
        <f xml:space="preserve"> InpC!RCQ$20</f>
        <v>0</v>
      </c>
      <c r="RCR97" s="370">
        <f xml:space="preserve"> InpC!RCR$20</f>
        <v>0</v>
      </c>
      <c r="RCS97" s="370">
        <f xml:space="preserve"> InpC!RCS$20</f>
        <v>0</v>
      </c>
      <c r="RCT97" s="370">
        <f xml:space="preserve"> InpC!RCT$20</f>
        <v>0</v>
      </c>
      <c r="RCU97" s="370">
        <f xml:space="preserve"> InpC!RCU$20</f>
        <v>0</v>
      </c>
      <c r="RCV97" s="370">
        <f xml:space="preserve"> InpC!RCV$20</f>
        <v>0</v>
      </c>
      <c r="RCW97" s="370">
        <f xml:space="preserve"> InpC!RCW$20</f>
        <v>0</v>
      </c>
      <c r="RCX97" s="370">
        <f xml:space="preserve"> InpC!RCX$20</f>
        <v>0</v>
      </c>
      <c r="RCY97" s="370">
        <f xml:space="preserve"> InpC!RCY$20</f>
        <v>0</v>
      </c>
      <c r="RCZ97" s="370">
        <f xml:space="preserve"> InpC!RCZ$20</f>
        <v>0</v>
      </c>
      <c r="RDA97" s="370">
        <f xml:space="preserve"> InpC!RDA$20</f>
        <v>0</v>
      </c>
      <c r="RDB97" s="370">
        <f xml:space="preserve"> InpC!RDB$20</f>
        <v>0</v>
      </c>
      <c r="RDC97" s="370">
        <f xml:space="preserve"> InpC!RDC$20</f>
        <v>0</v>
      </c>
      <c r="RDD97" s="370">
        <f xml:space="preserve"> InpC!RDD$20</f>
        <v>0</v>
      </c>
      <c r="RDE97" s="370">
        <f xml:space="preserve"> InpC!RDE$20</f>
        <v>0</v>
      </c>
      <c r="RDF97" s="370">
        <f xml:space="preserve"> InpC!RDF$20</f>
        <v>0</v>
      </c>
      <c r="RDG97" s="370">
        <f xml:space="preserve"> InpC!RDG$20</f>
        <v>0</v>
      </c>
      <c r="RDH97" s="370">
        <f xml:space="preserve"> InpC!RDH$20</f>
        <v>0</v>
      </c>
      <c r="RDI97" s="370">
        <f xml:space="preserve"> InpC!RDI$20</f>
        <v>0</v>
      </c>
      <c r="RDJ97" s="370">
        <f xml:space="preserve"> InpC!RDJ$20</f>
        <v>0</v>
      </c>
      <c r="RDK97" s="370">
        <f xml:space="preserve"> InpC!RDK$20</f>
        <v>0</v>
      </c>
      <c r="RDL97" s="370">
        <f xml:space="preserve"> InpC!RDL$20</f>
        <v>0</v>
      </c>
      <c r="RDM97" s="370">
        <f xml:space="preserve"> InpC!RDM$20</f>
        <v>0</v>
      </c>
      <c r="RDN97" s="370">
        <f xml:space="preserve"> InpC!RDN$20</f>
        <v>0</v>
      </c>
      <c r="RDO97" s="370">
        <f xml:space="preserve"> InpC!RDO$20</f>
        <v>0</v>
      </c>
      <c r="RDP97" s="370">
        <f xml:space="preserve"> InpC!RDP$20</f>
        <v>0</v>
      </c>
      <c r="RDQ97" s="370">
        <f xml:space="preserve"> InpC!RDQ$20</f>
        <v>0</v>
      </c>
      <c r="RDR97" s="370">
        <f xml:space="preserve"> InpC!RDR$20</f>
        <v>0</v>
      </c>
      <c r="RDS97" s="370">
        <f xml:space="preserve"> InpC!RDS$20</f>
        <v>0</v>
      </c>
      <c r="RDT97" s="370">
        <f xml:space="preserve"> InpC!RDT$20</f>
        <v>0</v>
      </c>
      <c r="RDU97" s="370">
        <f xml:space="preserve"> InpC!RDU$20</f>
        <v>0</v>
      </c>
      <c r="RDV97" s="370">
        <f xml:space="preserve"> InpC!RDV$20</f>
        <v>0</v>
      </c>
      <c r="RDW97" s="370">
        <f xml:space="preserve"> InpC!RDW$20</f>
        <v>0</v>
      </c>
      <c r="RDX97" s="370">
        <f xml:space="preserve"> InpC!RDX$20</f>
        <v>0</v>
      </c>
      <c r="RDY97" s="370">
        <f xml:space="preserve"> InpC!RDY$20</f>
        <v>0</v>
      </c>
      <c r="RDZ97" s="370">
        <f xml:space="preserve"> InpC!RDZ$20</f>
        <v>0</v>
      </c>
      <c r="REA97" s="370">
        <f xml:space="preserve"> InpC!REA$20</f>
        <v>0</v>
      </c>
      <c r="REB97" s="370">
        <f xml:space="preserve"> InpC!REB$20</f>
        <v>0</v>
      </c>
      <c r="REC97" s="370">
        <f xml:space="preserve"> InpC!REC$20</f>
        <v>0</v>
      </c>
      <c r="RED97" s="370">
        <f xml:space="preserve"> InpC!RED$20</f>
        <v>0</v>
      </c>
      <c r="REE97" s="370">
        <f xml:space="preserve"> InpC!REE$20</f>
        <v>0</v>
      </c>
      <c r="REF97" s="370">
        <f xml:space="preserve"> InpC!REF$20</f>
        <v>0</v>
      </c>
      <c r="REG97" s="370">
        <f xml:space="preserve"> InpC!REG$20</f>
        <v>0</v>
      </c>
      <c r="REH97" s="370">
        <f xml:space="preserve"> InpC!REH$20</f>
        <v>0</v>
      </c>
      <c r="REI97" s="370">
        <f xml:space="preserve"> InpC!REI$20</f>
        <v>0</v>
      </c>
      <c r="REJ97" s="370">
        <f xml:space="preserve"> InpC!REJ$20</f>
        <v>0</v>
      </c>
      <c r="REK97" s="370">
        <f xml:space="preserve"> InpC!REK$20</f>
        <v>0</v>
      </c>
      <c r="REL97" s="370">
        <f xml:space="preserve"> InpC!REL$20</f>
        <v>0</v>
      </c>
      <c r="REM97" s="370">
        <f xml:space="preserve"> InpC!REM$20</f>
        <v>0</v>
      </c>
      <c r="REN97" s="370">
        <f xml:space="preserve"> InpC!REN$20</f>
        <v>0</v>
      </c>
      <c r="REO97" s="370">
        <f xml:space="preserve"> InpC!REO$20</f>
        <v>0</v>
      </c>
      <c r="REP97" s="370">
        <f xml:space="preserve"> InpC!REP$20</f>
        <v>0</v>
      </c>
      <c r="REQ97" s="370">
        <f xml:space="preserve"> InpC!REQ$20</f>
        <v>0</v>
      </c>
      <c r="RER97" s="370">
        <f xml:space="preserve"> InpC!RER$20</f>
        <v>0</v>
      </c>
      <c r="RES97" s="370">
        <f xml:space="preserve"> InpC!RES$20</f>
        <v>0</v>
      </c>
      <c r="RET97" s="370">
        <f xml:space="preserve"> InpC!RET$20</f>
        <v>0</v>
      </c>
      <c r="REU97" s="370">
        <f xml:space="preserve"> InpC!REU$20</f>
        <v>0</v>
      </c>
      <c r="REV97" s="370">
        <f xml:space="preserve"> InpC!REV$20</f>
        <v>0</v>
      </c>
      <c r="REW97" s="370">
        <f xml:space="preserve"> InpC!REW$20</f>
        <v>0</v>
      </c>
      <c r="REX97" s="370">
        <f xml:space="preserve"> InpC!REX$20</f>
        <v>0</v>
      </c>
      <c r="REY97" s="370">
        <f xml:space="preserve"> InpC!REY$20</f>
        <v>0</v>
      </c>
      <c r="REZ97" s="370">
        <f xml:space="preserve"> InpC!REZ$20</f>
        <v>0</v>
      </c>
      <c r="RFA97" s="370">
        <f xml:space="preserve"> InpC!RFA$20</f>
        <v>0</v>
      </c>
      <c r="RFB97" s="370">
        <f xml:space="preserve"> InpC!RFB$20</f>
        <v>0</v>
      </c>
      <c r="RFC97" s="370">
        <f xml:space="preserve"> InpC!RFC$20</f>
        <v>0</v>
      </c>
      <c r="RFD97" s="370">
        <f xml:space="preserve"> InpC!RFD$20</f>
        <v>0</v>
      </c>
      <c r="RFE97" s="370">
        <f xml:space="preserve"> InpC!RFE$20</f>
        <v>0</v>
      </c>
      <c r="RFF97" s="370">
        <f xml:space="preserve"> InpC!RFF$20</f>
        <v>0</v>
      </c>
      <c r="RFG97" s="370">
        <f xml:space="preserve"> InpC!RFG$20</f>
        <v>0</v>
      </c>
      <c r="RFH97" s="370">
        <f xml:space="preserve"> InpC!RFH$20</f>
        <v>0</v>
      </c>
      <c r="RFI97" s="370">
        <f xml:space="preserve"> InpC!RFI$20</f>
        <v>0</v>
      </c>
      <c r="RFJ97" s="370">
        <f xml:space="preserve"> InpC!RFJ$20</f>
        <v>0</v>
      </c>
      <c r="RFK97" s="370">
        <f xml:space="preserve"> InpC!RFK$20</f>
        <v>0</v>
      </c>
      <c r="RFL97" s="370">
        <f xml:space="preserve"> InpC!RFL$20</f>
        <v>0</v>
      </c>
      <c r="RFM97" s="370">
        <f xml:space="preserve"> InpC!RFM$20</f>
        <v>0</v>
      </c>
      <c r="RFN97" s="370">
        <f xml:space="preserve"> InpC!RFN$20</f>
        <v>0</v>
      </c>
      <c r="RFO97" s="370">
        <f xml:space="preserve"> InpC!RFO$20</f>
        <v>0</v>
      </c>
      <c r="RFP97" s="370">
        <f xml:space="preserve"> InpC!RFP$20</f>
        <v>0</v>
      </c>
      <c r="RFQ97" s="370">
        <f xml:space="preserve"> InpC!RFQ$20</f>
        <v>0</v>
      </c>
      <c r="RFR97" s="370">
        <f xml:space="preserve"> InpC!RFR$20</f>
        <v>0</v>
      </c>
      <c r="RFS97" s="370">
        <f xml:space="preserve"> InpC!RFS$20</f>
        <v>0</v>
      </c>
      <c r="RFT97" s="370">
        <f xml:space="preserve"> InpC!RFT$20</f>
        <v>0</v>
      </c>
      <c r="RFU97" s="370">
        <f xml:space="preserve"> InpC!RFU$20</f>
        <v>0</v>
      </c>
      <c r="RFV97" s="370">
        <f xml:space="preserve"> InpC!RFV$20</f>
        <v>0</v>
      </c>
      <c r="RFW97" s="370">
        <f xml:space="preserve"> InpC!RFW$20</f>
        <v>0</v>
      </c>
      <c r="RFX97" s="370">
        <f xml:space="preserve"> InpC!RFX$20</f>
        <v>0</v>
      </c>
      <c r="RFY97" s="370">
        <f xml:space="preserve"> InpC!RFY$20</f>
        <v>0</v>
      </c>
      <c r="RFZ97" s="370">
        <f xml:space="preserve"> InpC!RFZ$20</f>
        <v>0</v>
      </c>
      <c r="RGA97" s="370">
        <f xml:space="preserve"> InpC!RGA$20</f>
        <v>0</v>
      </c>
      <c r="RGB97" s="370">
        <f xml:space="preserve"> InpC!RGB$20</f>
        <v>0</v>
      </c>
      <c r="RGC97" s="370">
        <f xml:space="preserve"> InpC!RGC$20</f>
        <v>0</v>
      </c>
      <c r="RGD97" s="370">
        <f xml:space="preserve"> InpC!RGD$20</f>
        <v>0</v>
      </c>
      <c r="RGE97" s="370">
        <f xml:space="preserve"> InpC!RGE$20</f>
        <v>0</v>
      </c>
      <c r="RGF97" s="370">
        <f xml:space="preserve"> InpC!RGF$20</f>
        <v>0</v>
      </c>
      <c r="RGG97" s="370">
        <f xml:space="preserve"> InpC!RGG$20</f>
        <v>0</v>
      </c>
      <c r="RGH97" s="370">
        <f xml:space="preserve"> InpC!RGH$20</f>
        <v>0</v>
      </c>
      <c r="RGI97" s="370">
        <f xml:space="preserve"> InpC!RGI$20</f>
        <v>0</v>
      </c>
      <c r="RGJ97" s="370">
        <f xml:space="preserve"> InpC!RGJ$20</f>
        <v>0</v>
      </c>
      <c r="RGK97" s="370">
        <f xml:space="preserve"> InpC!RGK$20</f>
        <v>0</v>
      </c>
      <c r="RGL97" s="370">
        <f xml:space="preserve"> InpC!RGL$20</f>
        <v>0</v>
      </c>
      <c r="RGM97" s="370">
        <f xml:space="preserve"> InpC!RGM$20</f>
        <v>0</v>
      </c>
      <c r="RGN97" s="370">
        <f xml:space="preserve"> InpC!RGN$20</f>
        <v>0</v>
      </c>
      <c r="RGO97" s="370">
        <f xml:space="preserve"> InpC!RGO$20</f>
        <v>0</v>
      </c>
      <c r="RGP97" s="370">
        <f xml:space="preserve"> InpC!RGP$20</f>
        <v>0</v>
      </c>
      <c r="RGQ97" s="370">
        <f xml:space="preserve"> InpC!RGQ$20</f>
        <v>0</v>
      </c>
      <c r="RGR97" s="370">
        <f xml:space="preserve"> InpC!RGR$20</f>
        <v>0</v>
      </c>
      <c r="RGS97" s="370">
        <f xml:space="preserve"> InpC!RGS$20</f>
        <v>0</v>
      </c>
      <c r="RGT97" s="370">
        <f xml:space="preserve"> InpC!RGT$20</f>
        <v>0</v>
      </c>
      <c r="RGU97" s="370">
        <f xml:space="preserve"> InpC!RGU$20</f>
        <v>0</v>
      </c>
      <c r="RGV97" s="370">
        <f xml:space="preserve"> InpC!RGV$20</f>
        <v>0</v>
      </c>
      <c r="RGW97" s="370">
        <f xml:space="preserve"> InpC!RGW$20</f>
        <v>0</v>
      </c>
      <c r="RGX97" s="370">
        <f xml:space="preserve"> InpC!RGX$20</f>
        <v>0</v>
      </c>
      <c r="RGY97" s="370">
        <f xml:space="preserve"> InpC!RGY$20</f>
        <v>0</v>
      </c>
      <c r="RGZ97" s="370">
        <f xml:space="preserve"> InpC!RGZ$20</f>
        <v>0</v>
      </c>
      <c r="RHA97" s="370">
        <f xml:space="preserve"> InpC!RHA$20</f>
        <v>0</v>
      </c>
      <c r="RHB97" s="370">
        <f xml:space="preserve"> InpC!RHB$20</f>
        <v>0</v>
      </c>
      <c r="RHC97" s="370">
        <f xml:space="preserve"> InpC!RHC$20</f>
        <v>0</v>
      </c>
      <c r="RHD97" s="370">
        <f xml:space="preserve"> InpC!RHD$20</f>
        <v>0</v>
      </c>
      <c r="RHE97" s="370">
        <f xml:space="preserve"> InpC!RHE$20</f>
        <v>0</v>
      </c>
      <c r="RHF97" s="370">
        <f xml:space="preserve"> InpC!RHF$20</f>
        <v>0</v>
      </c>
      <c r="RHG97" s="370">
        <f xml:space="preserve"> InpC!RHG$20</f>
        <v>0</v>
      </c>
      <c r="RHH97" s="370">
        <f xml:space="preserve"> InpC!RHH$20</f>
        <v>0</v>
      </c>
      <c r="RHI97" s="370">
        <f xml:space="preserve"> InpC!RHI$20</f>
        <v>0</v>
      </c>
      <c r="RHJ97" s="370">
        <f xml:space="preserve"> InpC!RHJ$20</f>
        <v>0</v>
      </c>
      <c r="RHK97" s="370">
        <f xml:space="preserve"> InpC!RHK$20</f>
        <v>0</v>
      </c>
      <c r="RHL97" s="370">
        <f xml:space="preserve"> InpC!RHL$20</f>
        <v>0</v>
      </c>
      <c r="RHM97" s="370">
        <f xml:space="preserve"> InpC!RHM$20</f>
        <v>0</v>
      </c>
      <c r="RHN97" s="370">
        <f xml:space="preserve"> InpC!RHN$20</f>
        <v>0</v>
      </c>
      <c r="RHO97" s="370">
        <f xml:space="preserve"> InpC!RHO$20</f>
        <v>0</v>
      </c>
      <c r="RHP97" s="370">
        <f xml:space="preserve"> InpC!RHP$20</f>
        <v>0</v>
      </c>
      <c r="RHQ97" s="370">
        <f xml:space="preserve"> InpC!RHQ$20</f>
        <v>0</v>
      </c>
      <c r="RHR97" s="370">
        <f xml:space="preserve"> InpC!RHR$20</f>
        <v>0</v>
      </c>
      <c r="RHS97" s="370">
        <f xml:space="preserve"> InpC!RHS$20</f>
        <v>0</v>
      </c>
      <c r="RHT97" s="370">
        <f xml:space="preserve"> InpC!RHT$20</f>
        <v>0</v>
      </c>
      <c r="RHU97" s="370">
        <f xml:space="preserve"> InpC!RHU$20</f>
        <v>0</v>
      </c>
      <c r="RHV97" s="370">
        <f xml:space="preserve"> InpC!RHV$20</f>
        <v>0</v>
      </c>
      <c r="RHW97" s="370">
        <f xml:space="preserve"> InpC!RHW$20</f>
        <v>0</v>
      </c>
      <c r="RHX97" s="370">
        <f xml:space="preserve"> InpC!RHX$20</f>
        <v>0</v>
      </c>
      <c r="RHY97" s="370">
        <f xml:space="preserve"> InpC!RHY$20</f>
        <v>0</v>
      </c>
      <c r="RHZ97" s="370">
        <f xml:space="preserve"> InpC!RHZ$20</f>
        <v>0</v>
      </c>
      <c r="RIA97" s="370">
        <f xml:space="preserve"> InpC!RIA$20</f>
        <v>0</v>
      </c>
      <c r="RIB97" s="370">
        <f xml:space="preserve"> InpC!RIB$20</f>
        <v>0</v>
      </c>
      <c r="RIC97" s="370">
        <f xml:space="preserve"> InpC!RIC$20</f>
        <v>0</v>
      </c>
      <c r="RID97" s="370">
        <f xml:space="preserve"> InpC!RID$20</f>
        <v>0</v>
      </c>
      <c r="RIE97" s="370">
        <f xml:space="preserve"> InpC!RIE$20</f>
        <v>0</v>
      </c>
      <c r="RIF97" s="370">
        <f xml:space="preserve"> InpC!RIF$20</f>
        <v>0</v>
      </c>
      <c r="RIG97" s="370">
        <f xml:space="preserve"> InpC!RIG$20</f>
        <v>0</v>
      </c>
      <c r="RIH97" s="370">
        <f xml:space="preserve"> InpC!RIH$20</f>
        <v>0</v>
      </c>
      <c r="RII97" s="370">
        <f xml:space="preserve"> InpC!RII$20</f>
        <v>0</v>
      </c>
      <c r="RIJ97" s="370">
        <f xml:space="preserve"> InpC!RIJ$20</f>
        <v>0</v>
      </c>
      <c r="RIK97" s="370">
        <f xml:space="preserve"> InpC!RIK$20</f>
        <v>0</v>
      </c>
      <c r="RIL97" s="370">
        <f xml:space="preserve"> InpC!RIL$20</f>
        <v>0</v>
      </c>
      <c r="RIM97" s="370">
        <f xml:space="preserve"> InpC!RIM$20</f>
        <v>0</v>
      </c>
      <c r="RIN97" s="370">
        <f xml:space="preserve"> InpC!RIN$20</f>
        <v>0</v>
      </c>
      <c r="RIO97" s="370">
        <f xml:space="preserve"> InpC!RIO$20</f>
        <v>0</v>
      </c>
      <c r="RIP97" s="370">
        <f xml:space="preserve"> InpC!RIP$20</f>
        <v>0</v>
      </c>
      <c r="RIQ97" s="370">
        <f xml:space="preserve"> InpC!RIQ$20</f>
        <v>0</v>
      </c>
      <c r="RIR97" s="370">
        <f xml:space="preserve"> InpC!RIR$20</f>
        <v>0</v>
      </c>
      <c r="RIS97" s="370">
        <f xml:space="preserve"> InpC!RIS$20</f>
        <v>0</v>
      </c>
      <c r="RIT97" s="370">
        <f xml:space="preserve"> InpC!RIT$20</f>
        <v>0</v>
      </c>
      <c r="RIU97" s="370">
        <f xml:space="preserve"> InpC!RIU$20</f>
        <v>0</v>
      </c>
      <c r="RIV97" s="370">
        <f xml:space="preserve"> InpC!RIV$20</f>
        <v>0</v>
      </c>
      <c r="RIW97" s="370">
        <f xml:space="preserve"> InpC!RIW$20</f>
        <v>0</v>
      </c>
      <c r="RIX97" s="370">
        <f xml:space="preserve"> InpC!RIX$20</f>
        <v>0</v>
      </c>
      <c r="RIY97" s="370">
        <f xml:space="preserve"> InpC!RIY$20</f>
        <v>0</v>
      </c>
      <c r="RIZ97" s="370">
        <f xml:space="preserve"> InpC!RIZ$20</f>
        <v>0</v>
      </c>
      <c r="RJA97" s="370">
        <f xml:space="preserve"> InpC!RJA$20</f>
        <v>0</v>
      </c>
      <c r="RJB97" s="370">
        <f xml:space="preserve"> InpC!RJB$20</f>
        <v>0</v>
      </c>
      <c r="RJC97" s="370">
        <f xml:space="preserve"> InpC!RJC$20</f>
        <v>0</v>
      </c>
      <c r="RJD97" s="370">
        <f xml:space="preserve"> InpC!RJD$20</f>
        <v>0</v>
      </c>
      <c r="RJE97" s="370">
        <f xml:space="preserve"> InpC!RJE$20</f>
        <v>0</v>
      </c>
      <c r="RJF97" s="370">
        <f xml:space="preserve"> InpC!RJF$20</f>
        <v>0</v>
      </c>
      <c r="RJG97" s="370">
        <f xml:space="preserve"> InpC!RJG$20</f>
        <v>0</v>
      </c>
      <c r="RJH97" s="370">
        <f xml:space="preserve"> InpC!RJH$20</f>
        <v>0</v>
      </c>
      <c r="RJI97" s="370">
        <f xml:space="preserve"> InpC!RJI$20</f>
        <v>0</v>
      </c>
      <c r="RJJ97" s="370">
        <f xml:space="preserve"> InpC!RJJ$20</f>
        <v>0</v>
      </c>
      <c r="RJK97" s="370">
        <f xml:space="preserve"> InpC!RJK$20</f>
        <v>0</v>
      </c>
      <c r="RJL97" s="370">
        <f xml:space="preserve"> InpC!RJL$20</f>
        <v>0</v>
      </c>
      <c r="RJM97" s="370">
        <f xml:space="preserve"> InpC!RJM$20</f>
        <v>0</v>
      </c>
      <c r="RJN97" s="370">
        <f xml:space="preserve"> InpC!RJN$20</f>
        <v>0</v>
      </c>
      <c r="RJO97" s="370">
        <f xml:space="preserve"> InpC!RJO$20</f>
        <v>0</v>
      </c>
      <c r="RJP97" s="370">
        <f xml:space="preserve"> InpC!RJP$20</f>
        <v>0</v>
      </c>
      <c r="RJQ97" s="370">
        <f xml:space="preserve"> InpC!RJQ$20</f>
        <v>0</v>
      </c>
      <c r="RJR97" s="370">
        <f xml:space="preserve"> InpC!RJR$20</f>
        <v>0</v>
      </c>
      <c r="RJS97" s="370">
        <f xml:space="preserve"> InpC!RJS$20</f>
        <v>0</v>
      </c>
      <c r="RJT97" s="370">
        <f xml:space="preserve"> InpC!RJT$20</f>
        <v>0</v>
      </c>
      <c r="RJU97" s="370">
        <f xml:space="preserve"> InpC!RJU$20</f>
        <v>0</v>
      </c>
      <c r="RJV97" s="370">
        <f xml:space="preserve"> InpC!RJV$20</f>
        <v>0</v>
      </c>
      <c r="RJW97" s="370">
        <f xml:space="preserve"> InpC!RJW$20</f>
        <v>0</v>
      </c>
      <c r="RJX97" s="370">
        <f xml:space="preserve"> InpC!RJX$20</f>
        <v>0</v>
      </c>
      <c r="RJY97" s="370">
        <f xml:space="preserve"> InpC!RJY$20</f>
        <v>0</v>
      </c>
      <c r="RJZ97" s="370">
        <f xml:space="preserve"> InpC!RJZ$20</f>
        <v>0</v>
      </c>
      <c r="RKA97" s="370">
        <f xml:space="preserve"> InpC!RKA$20</f>
        <v>0</v>
      </c>
      <c r="RKB97" s="370">
        <f xml:space="preserve"> InpC!RKB$20</f>
        <v>0</v>
      </c>
      <c r="RKC97" s="370">
        <f xml:space="preserve"> InpC!RKC$20</f>
        <v>0</v>
      </c>
      <c r="RKD97" s="370">
        <f xml:space="preserve"> InpC!RKD$20</f>
        <v>0</v>
      </c>
      <c r="RKE97" s="370">
        <f xml:space="preserve"> InpC!RKE$20</f>
        <v>0</v>
      </c>
      <c r="RKF97" s="370">
        <f xml:space="preserve"> InpC!RKF$20</f>
        <v>0</v>
      </c>
      <c r="RKG97" s="370">
        <f xml:space="preserve"> InpC!RKG$20</f>
        <v>0</v>
      </c>
      <c r="RKH97" s="370">
        <f xml:space="preserve"> InpC!RKH$20</f>
        <v>0</v>
      </c>
      <c r="RKI97" s="370">
        <f xml:space="preserve"> InpC!RKI$20</f>
        <v>0</v>
      </c>
      <c r="RKJ97" s="370">
        <f xml:space="preserve"> InpC!RKJ$20</f>
        <v>0</v>
      </c>
      <c r="RKK97" s="370">
        <f xml:space="preserve"> InpC!RKK$20</f>
        <v>0</v>
      </c>
      <c r="RKL97" s="370">
        <f xml:space="preserve"> InpC!RKL$20</f>
        <v>0</v>
      </c>
      <c r="RKM97" s="370">
        <f xml:space="preserve"> InpC!RKM$20</f>
        <v>0</v>
      </c>
      <c r="RKN97" s="370">
        <f xml:space="preserve"> InpC!RKN$20</f>
        <v>0</v>
      </c>
      <c r="RKO97" s="370">
        <f xml:space="preserve"> InpC!RKO$20</f>
        <v>0</v>
      </c>
      <c r="RKP97" s="370">
        <f xml:space="preserve"> InpC!RKP$20</f>
        <v>0</v>
      </c>
      <c r="RKQ97" s="370">
        <f xml:space="preserve"> InpC!RKQ$20</f>
        <v>0</v>
      </c>
      <c r="RKR97" s="370">
        <f xml:space="preserve"> InpC!RKR$20</f>
        <v>0</v>
      </c>
      <c r="RKS97" s="370">
        <f xml:space="preserve"> InpC!RKS$20</f>
        <v>0</v>
      </c>
      <c r="RKT97" s="370">
        <f xml:space="preserve"> InpC!RKT$20</f>
        <v>0</v>
      </c>
      <c r="RKU97" s="370">
        <f xml:space="preserve"> InpC!RKU$20</f>
        <v>0</v>
      </c>
      <c r="RKV97" s="370">
        <f xml:space="preserve"> InpC!RKV$20</f>
        <v>0</v>
      </c>
      <c r="RKW97" s="370">
        <f xml:space="preserve"> InpC!RKW$20</f>
        <v>0</v>
      </c>
      <c r="RKX97" s="370">
        <f xml:space="preserve"> InpC!RKX$20</f>
        <v>0</v>
      </c>
      <c r="RKY97" s="370">
        <f xml:space="preserve"> InpC!RKY$20</f>
        <v>0</v>
      </c>
      <c r="RKZ97" s="370">
        <f xml:space="preserve"> InpC!RKZ$20</f>
        <v>0</v>
      </c>
      <c r="RLA97" s="370">
        <f xml:space="preserve"> InpC!RLA$20</f>
        <v>0</v>
      </c>
      <c r="RLB97" s="370">
        <f xml:space="preserve"> InpC!RLB$20</f>
        <v>0</v>
      </c>
      <c r="RLC97" s="370">
        <f xml:space="preserve"> InpC!RLC$20</f>
        <v>0</v>
      </c>
      <c r="RLD97" s="370">
        <f xml:space="preserve"> InpC!RLD$20</f>
        <v>0</v>
      </c>
      <c r="RLE97" s="370">
        <f xml:space="preserve"> InpC!RLE$20</f>
        <v>0</v>
      </c>
      <c r="RLF97" s="370">
        <f xml:space="preserve"> InpC!RLF$20</f>
        <v>0</v>
      </c>
      <c r="RLG97" s="370">
        <f xml:space="preserve"> InpC!RLG$20</f>
        <v>0</v>
      </c>
      <c r="RLH97" s="370">
        <f xml:space="preserve"> InpC!RLH$20</f>
        <v>0</v>
      </c>
      <c r="RLI97" s="370">
        <f xml:space="preserve"> InpC!RLI$20</f>
        <v>0</v>
      </c>
      <c r="RLJ97" s="370">
        <f xml:space="preserve"> InpC!RLJ$20</f>
        <v>0</v>
      </c>
      <c r="RLK97" s="370">
        <f xml:space="preserve"> InpC!RLK$20</f>
        <v>0</v>
      </c>
      <c r="RLL97" s="370">
        <f xml:space="preserve"> InpC!RLL$20</f>
        <v>0</v>
      </c>
      <c r="RLM97" s="370">
        <f xml:space="preserve"> InpC!RLM$20</f>
        <v>0</v>
      </c>
      <c r="RLN97" s="370">
        <f xml:space="preserve"> InpC!RLN$20</f>
        <v>0</v>
      </c>
      <c r="RLO97" s="370">
        <f xml:space="preserve"> InpC!RLO$20</f>
        <v>0</v>
      </c>
      <c r="RLP97" s="370">
        <f xml:space="preserve"> InpC!RLP$20</f>
        <v>0</v>
      </c>
      <c r="RLQ97" s="370">
        <f xml:space="preserve"> InpC!RLQ$20</f>
        <v>0</v>
      </c>
      <c r="RLR97" s="370">
        <f xml:space="preserve"> InpC!RLR$20</f>
        <v>0</v>
      </c>
      <c r="RLS97" s="370">
        <f xml:space="preserve"> InpC!RLS$20</f>
        <v>0</v>
      </c>
      <c r="RLT97" s="370">
        <f xml:space="preserve"> InpC!RLT$20</f>
        <v>0</v>
      </c>
      <c r="RLU97" s="370">
        <f xml:space="preserve"> InpC!RLU$20</f>
        <v>0</v>
      </c>
      <c r="RLV97" s="370">
        <f xml:space="preserve"> InpC!RLV$20</f>
        <v>0</v>
      </c>
      <c r="RLW97" s="370">
        <f xml:space="preserve"> InpC!RLW$20</f>
        <v>0</v>
      </c>
      <c r="RLX97" s="370">
        <f xml:space="preserve"> InpC!RLX$20</f>
        <v>0</v>
      </c>
      <c r="RLY97" s="370">
        <f xml:space="preserve"> InpC!RLY$20</f>
        <v>0</v>
      </c>
      <c r="RLZ97" s="370">
        <f xml:space="preserve"> InpC!RLZ$20</f>
        <v>0</v>
      </c>
      <c r="RMA97" s="370">
        <f xml:space="preserve"> InpC!RMA$20</f>
        <v>0</v>
      </c>
      <c r="RMB97" s="370">
        <f xml:space="preserve"> InpC!RMB$20</f>
        <v>0</v>
      </c>
      <c r="RMC97" s="370">
        <f xml:space="preserve"> InpC!RMC$20</f>
        <v>0</v>
      </c>
      <c r="RMD97" s="370">
        <f xml:space="preserve"> InpC!RMD$20</f>
        <v>0</v>
      </c>
      <c r="RME97" s="370">
        <f xml:space="preserve"> InpC!RME$20</f>
        <v>0</v>
      </c>
      <c r="RMF97" s="370">
        <f xml:space="preserve"> InpC!RMF$20</f>
        <v>0</v>
      </c>
      <c r="RMG97" s="370">
        <f xml:space="preserve"> InpC!RMG$20</f>
        <v>0</v>
      </c>
      <c r="RMH97" s="370">
        <f xml:space="preserve"> InpC!RMH$20</f>
        <v>0</v>
      </c>
      <c r="RMI97" s="370">
        <f xml:space="preserve"> InpC!RMI$20</f>
        <v>0</v>
      </c>
      <c r="RMJ97" s="370">
        <f xml:space="preserve"> InpC!RMJ$20</f>
        <v>0</v>
      </c>
      <c r="RMK97" s="370">
        <f xml:space="preserve"> InpC!RMK$20</f>
        <v>0</v>
      </c>
      <c r="RML97" s="370">
        <f xml:space="preserve"> InpC!RML$20</f>
        <v>0</v>
      </c>
      <c r="RMM97" s="370">
        <f xml:space="preserve"> InpC!RMM$20</f>
        <v>0</v>
      </c>
      <c r="RMN97" s="370">
        <f xml:space="preserve"> InpC!RMN$20</f>
        <v>0</v>
      </c>
      <c r="RMO97" s="370">
        <f xml:space="preserve"> InpC!RMO$20</f>
        <v>0</v>
      </c>
      <c r="RMP97" s="370">
        <f xml:space="preserve"> InpC!RMP$20</f>
        <v>0</v>
      </c>
      <c r="RMQ97" s="370">
        <f xml:space="preserve"> InpC!RMQ$20</f>
        <v>0</v>
      </c>
      <c r="RMR97" s="370">
        <f xml:space="preserve"> InpC!RMR$20</f>
        <v>0</v>
      </c>
      <c r="RMS97" s="370">
        <f xml:space="preserve"> InpC!RMS$20</f>
        <v>0</v>
      </c>
      <c r="RMT97" s="370">
        <f xml:space="preserve"> InpC!RMT$20</f>
        <v>0</v>
      </c>
      <c r="RMU97" s="370">
        <f xml:space="preserve"> InpC!RMU$20</f>
        <v>0</v>
      </c>
      <c r="RMV97" s="370">
        <f xml:space="preserve"> InpC!RMV$20</f>
        <v>0</v>
      </c>
      <c r="RMW97" s="370">
        <f xml:space="preserve"> InpC!RMW$20</f>
        <v>0</v>
      </c>
      <c r="RMX97" s="370">
        <f xml:space="preserve"> InpC!RMX$20</f>
        <v>0</v>
      </c>
      <c r="RMY97" s="370">
        <f xml:space="preserve"> InpC!RMY$20</f>
        <v>0</v>
      </c>
      <c r="RMZ97" s="370">
        <f xml:space="preserve"> InpC!RMZ$20</f>
        <v>0</v>
      </c>
      <c r="RNA97" s="370">
        <f xml:space="preserve"> InpC!RNA$20</f>
        <v>0</v>
      </c>
      <c r="RNB97" s="370">
        <f xml:space="preserve"> InpC!RNB$20</f>
        <v>0</v>
      </c>
      <c r="RNC97" s="370">
        <f xml:space="preserve"> InpC!RNC$20</f>
        <v>0</v>
      </c>
      <c r="RND97" s="370">
        <f xml:space="preserve"> InpC!RND$20</f>
        <v>0</v>
      </c>
      <c r="RNE97" s="370">
        <f xml:space="preserve"> InpC!RNE$20</f>
        <v>0</v>
      </c>
      <c r="RNF97" s="370">
        <f xml:space="preserve"> InpC!RNF$20</f>
        <v>0</v>
      </c>
      <c r="RNG97" s="370">
        <f xml:space="preserve"> InpC!RNG$20</f>
        <v>0</v>
      </c>
      <c r="RNH97" s="370">
        <f xml:space="preserve"> InpC!RNH$20</f>
        <v>0</v>
      </c>
      <c r="RNI97" s="370">
        <f xml:space="preserve"> InpC!RNI$20</f>
        <v>0</v>
      </c>
      <c r="RNJ97" s="370">
        <f xml:space="preserve"> InpC!RNJ$20</f>
        <v>0</v>
      </c>
      <c r="RNK97" s="370">
        <f xml:space="preserve"> InpC!RNK$20</f>
        <v>0</v>
      </c>
      <c r="RNL97" s="370">
        <f xml:space="preserve"> InpC!RNL$20</f>
        <v>0</v>
      </c>
      <c r="RNM97" s="370">
        <f xml:space="preserve"> InpC!RNM$20</f>
        <v>0</v>
      </c>
      <c r="RNN97" s="370">
        <f xml:space="preserve"> InpC!RNN$20</f>
        <v>0</v>
      </c>
      <c r="RNO97" s="370">
        <f xml:space="preserve"> InpC!RNO$20</f>
        <v>0</v>
      </c>
      <c r="RNP97" s="370">
        <f xml:space="preserve"> InpC!RNP$20</f>
        <v>0</v>
      </c>
      <c r="RNQ97" s="370">
        <f xml:space="preserve"> InpC!RNQ$20</f>
        <v>0</v>
      </c>
      <c r="RNR97" s="370">
        <f xml:space="preserve"> InpC!RNR$20</f>
        <v>0</v>
      </c>
      <c r="RNS97" s="370">
        <f xml:space="preserve"> InpC!RNS$20</f>
        <v>0</v>
      </c>
      <c r="RNT97" s="370">
        <f xml:space="preserve"> InpC!RNT$20</f>
        <v>0</v>
      </c>
      <c r="RNU97" s="370">
        <f xml:space="preserve"> InpC!RNU$20</f>
        <v>0</v>
      </c>
      <c r="RNV97" s="370">
        <f xml:space="preserve"> InpC!RNV$20</f>
        <v>0</v>
      </c>
      <c r="RNW97" s="370">
        <f xml:space="preserve"> InpC!RNW$20</f>
        <v>0</v>
      </c>
      <c r="RNX97" s="370">
        <f xml:space="preserve"> InpC!RNX$20</f>
        <v>0</v>
      </c>
      <c r="RNY97" s="370">
        <f xml:space="preserve"> InpC!RNY$20</f>
        <v>0</v>
      </c>
      <c r="RNZ97" s="370">
        <f xml:space="preserve"> InpC!RNZ$20</f>
        <v>0</v>
      </c>
      <c r="ROA97" s="370">
        <f xml:space="preserve"> InpC!ROA$20</f>
        <v>0</v>
      </c>
      <c r="ROB97" s="370">
        <f xml:space="preserve"> InpC!ROB$20</f>
        <v>0</v>
      </c>
      <c r="ROC97" s="370">
        <f xml:space="preserve"> InpC!ROC$20</f>
        <v>0</v>
      </c>
      <c r="ROD97" s="370">
        <f xml:space="preserve"> InpC!ROD$20</f>
        <v>0</v>
      </c>
      <c r="ROE97" s="370">
        <f xml:space="preserve"> InpC!ROE$20</f>
        <v>0</v>
      </c>
      <c r="ROF97" s="370">
        <f xml:space="preserve"> InpC!ROF$20</f>
        <v>0</v>
      </c>
      <c r="ROG97" s="370">
        <f xml:space="preserve"> InpC!ROG$20</f>
        <v>0</v>
      </c>
      <c r="ROH97" s="370">
        <f xml:space="preserve"> InpC!ROH$20</f>
        <v>0</v>
      </c>
      <c r="ROI97" s="370">
        <f xml:space="preserve"> InpC!ROI$20</f>
        <v>0</v>
      </c>
      <c r="ROJ97" s="370">
        <f xml:space="preserve"> InpC!ROJ$20</f>
        <v>0</v>
      </c>
      <c r="ROK97" s="370">
        <f xml:space="preserve"> InpC!ROK$20</f>
        <v>0</v>
      </c>
      <c r="ROL97" s="370">
        <f xml:space="preserve"> InpC!ROL$20</f>
        <v>0</v>
      </c>
      <c r="ROM97" s="370">
        <f xml:space="preserve"> InpC!ROM$20</f>
        <v>0</v>
      </c>
      <c r="RON97" s="370">
        <f xml:space="preserve"> InpC!RON$20</f>
        <v>0</v>
      </c>
      <c r="ROO97" s="370">
        <f xml:space="preserve"> InpC!ROO$20</f>
        <v>0</v>
      </c>
      <c r="ROP97" s="370">
        <f xml:space="preserve"> InpC!ROP$20</f>
        <v>0</v>
      </c>
      <c r="ROQ97" s="370">
        <f xml:space="preserve"> InpC!ROQ$20</f>
        <v>0</v>
      </c>
      <c r="ROR97" s="370">
        <f xml:space="preserve"> InpC!ROR$20</f>
        <v>0</v>
      </c>
      <c r="ROS97" s="370">
        <f xml:space="preserve"> InpC!ROS$20</f>
        <v>0</v>
      </c>
      <c r="ROT97" s="370">
        <f xml:space="preserve"> InpC!ROT$20</f>
        <v>0</v>
      </c>
      <c r="ROU97" s="370">
        <f xml:space="preserve"> InpC!ROU$20</f>
        <v>0</v>
      </c>
      <c r="ROV97" s="370">
        <f xml:space="preserve"> InpC!ROV$20</f>
        <v>0</v>
      </c>
      <c r="ROW97" s="370">
        <f xml:space="preserve"> InpC!ROW$20</f>
        <v>0</v>
      </c>
      <c r="ROX97" s="370">
        <f xml:space="preserve"> InpC!ROX$20</f>
        <v>0</v>
      </c>
      <c r="ROY97" s="370">
        <f xml:space="preserve"> InpC!ROY$20</f>
        <v>0</v>
      </c>
      <c r="ROZ97" s="370">
        <f xml:space="preserve"> InpC!ROZ$20</f>
        <v>0</v>
      </c>
      <c r="RPA97" s="370">
        <f xml:space="preserve"> InpC!RPA$20</f>
        <v>0</v>
      </c>
      <c r="RPB97" s="370">
        <f xml:space="preserve"> InpC!RPB$20</f>
        <v>0</v>
      </c>
      <c r="RPC97" s="370">
        <f xml:space="preserve"> InpC!RPC$20</f>
        <v>0</v>
      </c>
      <c r="RPD97" s="370">
        <f xml:space="preserve"> InpC!RPD$20</f>
        <v>0</v>
      </c>
      <c r="RPE97" s="370">
        <f xml:space="preserve"> InpC!RPE$20</f>
        <v>0</v>
      </c>
      <c r="RPF97" s="370">
        <f xml:space="preserve"> InpC!RPF$20</f>
        <v>0</v>
      </c>
      <c r="RPG97" s="370">
        <f xml:space="preserve"> InpC!RPG$20</f>
        <v>0</v>
      </c>
      <c r="RPH97" s="370">
        <f xml:space="preserve"> InpC!RPH$20</f>
        <v>0</v>
      </c>
      <c r="RPI97" s="370">
        <f xml:space="preserve"> InpC!RPI$20</f>
        <v>0</v>
      </c>
      <c r="RPJ97" s="370">
        <f xml:space="preserve"> InpC!RPJ$20</f>
        <v>0</v>
      </c>
      <c r="RPK97" s="370">
        <f xml:space="preserve"> InpC!RPK$20</f>
        <v>0</v>
      </c>
      <c r="RPL97" s="370">
        <f xml:space="preserve"> InpC!RPL$20</f>
        <v>0</v>
      </c>
      <c r="RPM97" s="370">
        <f xml:space="preserve"> InpC!RPM$20</f>
        <v>0</v>
      </c>
      <c r="RPN97" s="370">
        <f xml:space="preserve"> InpC!RPN$20</f>
        <v>0</v>
      </c>
      <c r="RPO97" s="370">
        <f xml:space="preserve"> InpC!RPO$20</f>
        <v>0</v>
      </c>
      <c r="RPP97" s="370">
        <f xml:space="preserve"> InpC!RPP$20</f>
        <v>0</v>
      </c>
      <c r="RPQ97" s="370">
        <f xml:space="preserve"> InpC!RPQ$20</f>
        <v>0</v>
      </c>
      <c r="RPR97" s="370">
        <f xml:space="preserve"> InpC!RPR$20</f>
        <v>0</v>
      </c>
      <c r="RPS97" s="370">
        <f xml:space="preserve"> InpC!RPS$20</f>
        <v>0</v>
      </c>
      <c r="RPT97" s="370">
        <f xml:space="preserve"> InpC!RPT$20</f>
        <v>0</v>
      </c>
      <c r="RPU97" s="370">
        <f xml:space="preserve"> InpC!RPU$20</f>
        <v>0</v>
      </c>
      <c r="RPV97" s="370">
        <f xml:space="preserve"> InpC!RPV$20</f>
        <v>0</v>
      </c>
      <c r="RPW97" s="370">
        <f xml:space="preserve"> InpC!RPW$20</f>
        <v>0</v>
      </c>
      <c r="RPX97" s="370">
        <f xml:space="preserve"> InpC!RPX$20</f>
        <v>0</v>
      </c>
      <c r="RPY97" s="370">
        <f xml:space="preserve"> InpC!RPY$20</f>
        <v>0</v>
      </c>
      <c r="RPZ97" s="370">
        <f xml:space="preserve"> InpC!RPZ$20</f>
        <v>0</v>
      </c>
      <c r="RQA97" s="370">
        <f xml:space="preserve"> InpC!RQA$20</f>
        <v>0</v>
      </c>
      <c r="RQB97" s="370">
        <f xml:space="preserve"> InpC!RQB$20</f>
        <v>0</v>
      </c>
      <c r="RQC97" s="370">
        <f xml:space="preserve"> InpC!RQC$20</f>
        <v>0</v>
      </c>
      <c r="RQD97" s="370">
        <f xml:space="preserve"> InpC!RQD$20</f>
        <v>0</v>
      </c>
      <c r="RQE97" s="370">
        <f xml:space="preserve"> InpC!RQE$20</f>
        <v>0</v>
      </c>
      <c r="RQF97" s="370">
        <f xml:space="preserve"> InpC!RQF$20</f>
        <v>0</v>
      </c>
      <c r="RQG97" s="370">
        <f xml:space="preserve"> InpC!RQG$20</f>
        <v>0</v>
      </c>
      <c r="RQH97" s="370">
        <f xml:space="preserve"> InpC!RQH$20</f>
        <v>0</v>
      </c>
      <c r="RQI97" s="370">
        <f xml:space="preserve"> InpC!RQI$20</f>
        <v>0</v>
      </c>
      <c r="RQJ97" s="370">
        <f xml:space="preserve"> InpC!RQJ$20</f>
        <v>0</v>
      </c>
      <c r="RQK97" s="370">
        <f xml:space="preserve"> InpC!RQK$20</f>
        <v>0</v>
      </c>
      <c r="RQL97" s="370">
        <f xml:space="preserve"> InpC!RQL$20</f>
        <v>0</v>
      </c>
      <c r="RQM97" s="370">
        <f xml:space="preserve"> InpC!RQM$20</f>
        <v>0</v>
      </c>
      <c r="RQN97" s="370">
        <f xml:space="preserve"> InpC!RQN$20</f>
        <v>0</v>
      </c>
      <c r="RQO97" s="370">
        <f xml:space="preserve"> InpC!RQO$20</f>
        <v>0</v>
      </c>
      <c r="RQP97" s="370">
        <f xml:space="preserve"> InpC!RQP$20</f>
        <v>0</v>
      </c>
      <c r="RQQ97" s="370">
        <f xml:space="preserve"> InpC!RQQ$20</f>
        <v>0</v>
      </c>
      <c r="RQR97" s="370">
        <f xml:space="preserve"> InpC!RQR$20</f>
        <v>0</v>
      </c>
      <c r="RQS97" s="370">
        <f xml:space="preserve"> InpC!RQS$20</f>
        <v>0</v>
      </c>
      <c r="RQT97" s="370">
        <f xml:space="preserve"> InpC!RQT$20</f>
        <v>0</v>
      </c>
      <c r="RQU97" s="370">
        <f xml:space="preserve"> InpC!RQU$20</f>
        <v>0</v>
      </c>
      <c r="RQV97" s="370">
        <f xml:space="preserve"> InpC!RQV$20</f>
        <v>0</v>
      </c>
      <c r="RQW97" s="370">
        <f xml:space="preserve"> InpC!RQW$20</f>
        <v>0</v>
      </c>
      <c r="RQX97" s="370">
        <f xml:space="preserve"> InpC!RQX$20</f>
        <v>0</v>
      </c>
      <c r="RQY97" s="370">
        <f xml:space="preserve"> InpC!RQY$20</f>
        <v>0</v>
      </c>
      <c r="RQZ97" s="370">
        <f xml:space="preserve"> InpC!RQZ$20</f>
        <v>0</v>
      </c>
      <c r="RRA97" s="370">
        <f xml:space="preserve"> InpC!RRA$20</f>
        <v>0</v>
      </c>
      <c r="RRB97" s="370">
        <f xml:space="preserve"> InpC!RRB$20</f>
        <v>0</v>
      </c>
      <c r="RRC97" s="370">
        <f xml:space="preserve"> InpC!RRC$20</f>
        <v>0</v>
      </c>
      <c r="RRD97" s="370">
        <f xml:space="preserve"> InpC!RRD$20</f>
        <v>0</v>
      </c>
      <c r="RRE97" s="370">
        <f xml:space="preserve"> InpC!RRE$20</f>
        <v>0</v>
      </c>
      <c r="RRF97" s="370">
        <f xml:space="preserve"> InpC!RRF$20</f>
        <v>0</v>
      </c>
      <c r="RRG97" s="370">
        <f xml:space="preserve"> InpC!RRG$20</f>
        <v>0</v>
      </c>
      <c r="RRH97" s="370">
        <f xml:space="preserve"> InpC!RRH$20</f>
        <v>0</v>
      </c>
      <c r="RRI97" s="370">
        <f xml:space="preserve"> InpC!RRI$20</f>
        <v>0</v>
      </c>
      <c r="RRJ97" s="370">
        <f xml:space="preserve"> InpC!RRJ$20</f>
        <v>0</v>
      </c>
      <c r="RRK97" s="370">
        <f xml:space="preserve"> InpC!RRK$20</f>
        <v>0</v>
      </c>
      <c r="RRL97" s="370">
        <f xml:space="preserve"> InpC!RRL$20</f>
        <v>0</v>
      </c>
      <c r="RRM97" s="370">
        <f xml:space="preserve"> InpC!RRM$20</f>
        <v>0</v>
      </c>
      <c r="RRN97" s="370">
        <f xml:space="preserve"> InpC!RRN$20</f>
        <v>0</v>
      </c>
      <c r="RRO97" s="370">
        <f xml:space="preserve"> InpC!RRO$20</f>
        <v>0</v>
      </c>
      <c r="RRP97" s="370">
        <f xml:space="preserve"> InpC!RRP$20</f>
        <v>0</v>
      </c>
      <c r="RRQ97" s="370">
        <f xml:space="preserve"> InpC!RRQ$20</f>
        <v>0</v>
      </c>
      <c r="RRR97" s="370">
        <f xml:space="preserve"> InpC!RRR$20</f>
        <v>0</v>
      </c>
      <c r="RRS97" s="370">
        <f xml:space="preserve"> InpC!RRS$20</f>
        <v>0</v>
      </c>
      <c r="RRT97" s="370">
        <f xml:space="preserve"> InpC!RRT$20</f>
        <v>0</v>
      </c>
      <c r="RRU97" s="370">
        <f xml:space="preserve"> InpC!RRU$20</f>
        <v>0</v>
      </c>
      <c r="RRV97" s="370">
        <f xml:space="preserve"> InpC!RRV$20</f>
        <v>0</v>
      </c>
      <c r="RRW97" s="370">
        <f xml:space="preserve"> InpC!RRW$20</f>
        <v>0</v>
      </c>
      <c r="RRX97" s="370">
        <f xml:space="preserve"> InpC!RRX$20</f>
        <v>0</v>
      </c>
      <c r="RRY97" s="370">
        <f xml:space="preserve"> InpC!RRY$20</f>
        <v>0</v>
      </c>
      <c r="RRZ97" s="370">
        <f xml:space="preserve"> InpC!RRZ$20</f>
        <v>0</v>
      </c>
      <c r="RSA97" s="370">
        <f xml:space="preserve"> InpC!RSA$20</f>
        <v>0</v>
      </c>
      <c r="RSB97" s="370">
        <f xml:space="preserve"> InpC!RSB$20</f>
        <v>0</v>
      </c>
      <c r="RSC97" s="370">
        <f xml:space="preserve"> InpC!RSC$20</f>
        <v>0</v>
      </c>
      <c r="RSD97" s="370">
        <f xml:space="preserve"> InpC!RSD$20</f>
        <v>0</v>
      </c>
      <c r="RSE97" s="370">
        <f xml:space="preserve"> InpC!RSE$20</f>
        <v>0</v>
      </c>
      <c r="RSF97" s="370">
        <f xml:space="preserve"> InpC!RSF$20</f>
        <v>0</v>
      </c>
      <c r="RSG97" s="370">
        <f xml:space="preserve"> InpC!RSG$20</f>
        <v>0</v>
      </c>
      <c r="RSH97" s="370">
        <f xml:space="preserve"> InpC!RSH$20</f>
        <v>0</v>
      </c>
      <c r="RSI97" s="370">
        <f xml:space="preserve"> InpC!RSI$20</f>
        <v>0</v>
      </c>
      <c r="RSJ97" s="370">
        <f xml:space="preserve"> InpC!RSJ$20</f>
        <v>0</v>
      </c>
      <c r="RSK97" s="370">
        <f xml:space="preserve"> InpC!RSK$20</f>
        <v>0</v>
      </c>
      <c r="RSL97" s="370">
        <f xml:space="preserve"> InpC!RSL$20</f>
        <v>0</v>
      </c>
      <c r="RSM97" s="370">
        <f xml:space="preserve"> InpC!RSM$20</f>
        <v>0</v>
      </c>
      <c r="RSN97" s="370">
        <f xml:space="preserve"> InpC!RSN$20</f>
        <v>0</v>
      </c>
      <c r="RSO97" s="370">
        <f xml:space="preserve"> InpC!RSO$20</f>
        <v>0</v>
      </c>
      <c r="RSP97" s="370">
        <f xml:space="preserve"> InpC!RSP$20</f>
        <v>0</v>
      </c>
      <c r="RSQ97" s="370">
        <f xml:space="preserve"> InpC!RSQ$20</f>
        <v>0</v>
      </c>
      <c r="RSR97" s="370">
        <f xml:space="preserve"> InpC!RSR$20</f>
        <v>0</v>
      </c>
      <c r="RSS97" s="370">
        <f xml:space="preserve"> InpC!RSS$20</f>
        <v>0</v>
      </c>
      <c r="RST97" s="370">
        <f xml:space="preserve"> InpC!RST$20</f>
        <v>0</v>
      </c>
      <c r="RSU97" s="370">
        <f xml:space="preserve"> InpC!RSU$20</f>
        <v>0</v>
      </c>
      <c r="RSV97" s="370">
        <f xml:space="preserve"> InpC!RSV$20</f>
        <v>0</v>
      </c>
      <c r="RSW97" s="370">
        <f xml:space="preserve"> InpC!RSW$20</f>
        <v>0</v>
      </c>
      <c r="RSX97" s="370">
        <f xml:space="preserve"> InpC!RSX$20</f>
        <v>0</v>
      </c>
      <c r="RSY97" s="370">
        <f xml:space="preserve"> InpC!RSY$20</f>
        <v>0</v>
      </c>
      <c r="RSZ97" s="370">
        <f xml:space="preserve"> InpC!RSZ$20</f>
        <v>0</v>
      </c>
      <c r="RTA97" s="370">
        <f xml:space="preserve"> InpC!RTA$20</f>
        <v>0</v>
      </c>
      <c r="RTB97" s="370">
        <f xml:space="preserve"> InpC!RTB$20</f>
        <v>0</v>
      </c>
      <c r="RTC97" s="370">
        <f xml:space="preserve"> InpC!RTC$20</f>
        <v>0</v>
      </c>
      <c r="RTD97" s="370">
        <f xml:space="preserve"> InpC!RTD$20</f>
        <v>0</v>
      </c>
      <c r="RTE97" s="370">
        <f xml:space="preserve"> InpC!RTE$20</f>
        <v>0</v>
      </c>
      <c r="RTF97" s="370">
        <f xml:space="preserve"> InpC!RTF$20</f>
        <v>0</v>
      </c>
      <c r="RTG97" s="370">
        <f xml:space="preserve"> InpC!RTG$20</f>
        <v>0</v>
      </c>
      <c r="RTH97" s="370">
        <f xml:space="preserve"> InpC!RTH$20</f>
        <v>0</v>
      </c>
      <c r="RTI97" s="370">
        <f xml:space="preserve"> InpC!RTI$20</f>
        <v>0</v>
      </c>
      <c r="RTJ97" s="370">
        <f xml:space="preserve"> InpC!RTJ$20</f>
        <v>0</v>
      </c>
      <c r="RTK97" s="370">
        <f xml:space="preserve"> InpC!RTK$20</f>
        <v>0</v>
      </c>
      <c r="RTL97" s="370">
        <f xml:space="preserve"> InpC!RTL$20</f>
        <v>0</v>
      </c>
      <c r="RTM97" s="370">
        <f xml:space="preserve"> InpC!RTM$20</f>
        <v>0</v>
      </c>
      <c r="RTN97" s="370">
        <f xml:space="preserve"> InpC!RTN$20</f>
        <v>0</v>
      </c>
      <c r="RTO97" s="370">
        <f xml:space="preserve"> InpC!RTO$20</f>
        <v>0</v>
      </c>
      <c r="RTP97" s="370">
        <f xml:space="preserve"> InpC!RTP$20</f>
        <v>0</v>
      </c>
      <c r="RTQ97" s="370">
        <f xml:space="preserve"> InpC!RTQ$20</f>
        <v>0</v>
      </c>
      <c r="RTR97" s="370">
        <f xml:space="preserve"> InpC!RTR$20</f>
        <v>0</v>
      </c>
      <c r="RTS97" s="370">
        <f xml:space="preserve"> InpC!RTS$20</f>
        <v>0</v>
      </c>
      <c r="RTT97" s="370">
        <f xml:space="preserve"> InpC!RTT$20</f>
        <v>0</v>
      </c>
      <c r="RTU97" s="370">
        <f xml:space="preserve"> InpC!RTU$20</f>
        <v>0</v>
      </c>
      <c r="RTV97" s="370">
        <f xml:space="preserve"> InpC!RTV$20</f>
        <v>0</v>
      </c>
      <c r="RTW97" s="370">
        <f xml:space="preserve"> InpC!RTW$20</f>
        <v>0</v>
      </c>
      <c r="RTX97" s="370">
        <f xml:space="preserve"> InpC!RTX$20</f>
        <v>0</v>
      </c>
      <c r="RTY97" s="370">
        <f xml:space="preserve"> InpC!RTY$20</f>
        <v>0</v>
      </c>
      <c r="RTZ97" s="370">
        <f xml:space="preserve"> InpC!RTZ$20</f>
        <v>0</v>
      </c>
      <c r="RUA97" s="370">
        <f xml:space="preserve"> InpC!RUA$20</f>
        <v>0</v>
      </c>
      <c r="RUB97" s="370">
        <f xml:space="preserve"> InpC!RUB$20</f>
        <v>0</v>
      </c>
      <c r="RUC97" s="370">
        <f xml:space="preserve"> InpC!RUC$20</f>
        <v>0</v>
      </c>
      <c r="RUD97" s="370">
        <f xml:space="preserve"> InpC!RUD$20</f>
        <v>0</v>
      </c>
      <c r="RUE97" s="370">
        <f xml:space="preserve"> InpC!RUE$20</f>
        <v>0</v>
      </c>
      <c r="RUF97" s="370">
        <f xml:space="preserve"> InpC!RUF$20</f>
        <v>0</v>
      </c>
      <c r="RUG97" s="370">
        <f xml:space="preserve"> InpC!RUG$20</f>
        <v>0</v>
      </c>
      <c r="RUH97" s="370">
        <f xml:space="preserve"> InpC!RUH$20</f>
        <v>0</v>
      </c>
      <c r="RUI97" s="370">
        <f xml:space="preserve"> InpC!RUI$20</f>
        <v>0</v>
      </c>
      <c r="RUJ97" s="370">
        <f xml:space="preserve"> InpC!RUJ$20</f>
        <v>0</v>
      </c>
      <c r="RUK97" s="370">
        <f xml:space="preserve"> InpC!RUK$20</f>
        <v>0</v>
      </c>
      <c r="RUL97" s="370">
        <f xml:space="preserve"> InpC!RUL$20</f>
        <v>0</v>
      </c>
      <c r="RUM97" s="370">
        <f xml:space="preserve"> InpC!RUM$20</f>
        <v>0</v>
      </c>
      <c r="RUN97" s="370">
        <f xml:space="preserve"> InpC!RUN$20</f>
        <v>0</v>
      </c>
      <c r="RUO97" s="370">
        <f xml:space="preserve"> InpC!RUO$20</f>
        <v>0</v>
      </c>
      <c r="RUP97" s="370">
        <f xml:space="preserve"> InpC!RUP$20</f>
        <v>0</v>
      </c>
      <c r="RUQ97" s="370">
        <f xml:space="preserve"> InpC!RUQ$20</f>
        <v>0</v>
      </c>
      <c r="RUR97" s="370">
        <f xml:space="preserve"> InpC!RUR$20</f>
        <v>0</v>
      </c>
      <c r="RUS97" s="370">
        <f xml:space="preserve"> InpC!RUS$20</f>
        <v>0</v>
      </c>
      <c r="RUT97" s="370">
        <f xml:space="preserve"> InpC!RUT$20</f>
        <v>0</v>
      </c>
      <c r="RUU97" s="370">
        <f xml:space="preserve"> InpC!RUU$20</f>
        <v>0</v>
      </c>
      <c r="RUV97" s="370">
        <f xml:space="preserve"> InpC!RUV$20</f>
        <v>0</v>
      </c>
      <c r="RUW97" s="370">
        <f xml:space="preserve"> InpC!RUW$20</f>
        <v>0</v>
      </c>
      <c r="RUX97" s="370">
        <f xml:space="preserve"> InpC!RUX$20</f>
        <v>0</v>
      </c>
      <c r="RUY97" s="370">
        <f xml:space="preserve"> InpC!RUY$20</f>
        <v>0</v>
      </c>
      <c r="RUZ97" s="370">
        <f xml:space="preserve"> InpC!RUZ$20</f>
        <v>0</v>
      </c>
      <c r="RVA97" s="370">
        <f xml:space="preserve"> InpC!RVA$20</f>
        <v>0</v>
      </c>
      <c r="RVB97" s="370">
        <f xml:space="preserve"> InpC!RVB$20</f>
        <v>0</v>
      </c>
      <c r="RVC97" s="370">
        <f xml:space="preserve"> InpC!RVC$20</f>
        <v>0</v>
      </c>
      <c r="RVD97" s="370">
        <f xml:space="preserve"> InpC!RVD$20</f>
        <v>0</v>
      </c>
      <c r="RVE97" s="370">
        <f xml:space="preserve"> InpC!RVE$20</f>
        <v>0</v>
      </c>
      <c r="RVF97" s="370">
        <f xml:space="preserve"> InpC!RVF$20</f>
        <v>0</v>
      </c>
      <c r="RVG97" s="370">
        <f xml:space="preserve"> InpC!RVG$20</f>
        <v>0</v>
      </c>
      <c r="RVH97" s="370">
        <f xml:space="preserve"> InpC!RVH$20</f>
        <v>0</v>
      </c>
      <c r="RVI97" s="370">
        <f xml:space="preserve"> InpC!RVI$20</f>
        <v>0</v>
      </c>
      <c r="RVJ97" s="370">
        <f xml:space="preserve"> InpC!RVJ$20</f>
        <v>0</v>
      </c>
      <c r="RVK97" s="370">
        <f xml:space="preserve"> InpC!RVK$20</f>
        <v>0</v>
      </c>
      <c r="RVL97" s="370">
        <f xml:space="preserve"> InpC!RVL$20</f>
        <v>0</v>
      </c>
      <c r="RVM97" s="370">
        <f xml:space="preserve"> InpC!RVM$20</f>
        <v>0</v>
      </c>
      <c r="RVN97" s="370">
        <f xml:space="preserve"> InpC!RVN$20</f>
        <v>0</v>
      </c>
      <c r="RVO97" s="370">
        <f xml:space="preserve"> InpC!RVO$20</f>
        <v>0</v>
      </c>
      <c r="RVP97" s="370">
        <f xml:space="preserve"> InpC!RVP$20</f>
        <v>0</v>
      </c>
      <c r="RVQ97" s="370">
        <f xml:space="preserve"> InpC!RVQ$20</f>
        <v>0</v>
      </c>
      <c r="RVR97" s="370">
        <f xml:space="preserve"> InpC!RVR$20</f>
        <v>0</v>
      </c>
      <c r="RVS97" s="370">
        <f xml:space="preserve"> InpC!RVS$20</f>
        <v>0</v>
      </c>
      <c r="RVT97" s="370">
        <f xml:space="preserve"> InpC!RVT$20</f>
        <v>0</v>
      </c>
      <c r="RVU97" s="370">
        <f xml:space="preserve"> InpC!RVU$20</f>
        <v>0</v>
      </c>
      <c r="RVV97" s="370">
        <f xml:space="preserve"> InpC!RVV$20</f>
        <v>0</v>
      </c>
      <c r="RVW97" s="370">
        <f xml:space="preserve"> InpC!RVW$20</f>
        <v>0</v>
      </c>
      <c r="RVX97" s="370">
        <f xml:space="preserve"> InpC!RVX$20</f>
        <v>0</v>
      </c>
      <c r="RVY97" s="370">
        <f xml:space="preserve"> InpC!RVY$20</f>
        <v>0</v>
      </c>
      <c r="RVZ97" s="370">
        <f xml:space="preserve"> InpC!RVZ$20</f>
        <v>0</v>
      </c>
      <c r="RWA97" s="370">
        <f xml:space="preserve"> InpC!RWA$20</f>
        <v>0</v>
      </c>
      <c r="RWB97" s="370">
        <f xml:space="preserve"> InpC!RWB$20</f>
        <v>0</v>
      </c>
      <c r="RWC97" s="370">
        <f xml:space="preserve"> InpC!RWC$20</f>
        <v>0</v>
      </c>
      <c r="RWD97" s="370">
        <f xml:space="preserve"> InpC!RWD$20</f>
        <v>0</v>
      </c>
      <c r="RWE97" s="370">
        <f xml:space="preserve"> InpC!RWE$20</f>
        <v>0</v>
      </c>
      <c r="RWF97" s="370">
        <f xml:space="preserve"> InpC!RWF$20</f>
        <v>0</v>
      </c>
      <c r="RWG97" s="370">
        <f xml:space="preserve"> InpC!RWG$20</f>
        <v>0</v>
      </c>
      <c r="RWH97" s="370">
        <f xml:space="preserve"> InpC!RWH$20</f>
        <v>0</v>
      </c>
      <c r="RWI97" s="370">
        <f xml:space="preserve"> InpC!RWI$20</f>
        <v>0</v>
      </c>
      <c r="RWJ97" s="370">
        <f xml:space="preserve"> InpC!RWJ$20</f>
        <v>0</v>
      </c>
      <c r="RWK97" s="370">
        <f xml:space="preserve"> InpC!RWK$20</f>
        <v>0</v>
      </c>
      <c r="RWL97" s="370">
        <f xml:space="preserve"> InpC!RWL$20</f>
        <v>0</v>
      </c>
      <c r="RWM97" s="370">
        <f xml:space="preserve"> InpC!RWM$20</f>
        <v>0</v>
      </c>
      <c r="RWN97" s="370">
        <f xml:space="preserve"> InpC!RWN$20</f>
        <v>0</v>
      </c>
      <c r="RWO97" s="370">
        <f xml:space="preserve"> InpC!RWO$20</f>
        <v>0</v>
      </c>
      <c r="RWP97" s="370">
        <f xml:space="preserve"> InpC!RWP$20</f>
        <v>0</v>
      </c>
      <c r="RWQ97" s="370">
        <f xml:space="preserve"> InpC!RWQ$20</f>
        <v>0</v>
      </c>
      <c r="RWR97" s="370">
        <f xml:space="preserve"> InpC!RWR$20</f>
        <v>0</v>
      </c>
      <c r="RWS97" s="370">
        <f xml:space="preserve"> InpC!RWS$20</f>
        <v>0</v>
      </c>
      <c r="RWT97" s="370">
        <f xml:space="preserve"> InpC!RWT$20</f>
        <v>0</v>
      </c>
      <c r="RWU97" s="370">
        <f xml:space="preserve"> InpC!RWU$20</f>
        <v>0</v>
      </c>
      <c r="RWV97" s="370">
        <f xml:space="preserve"> InpC!RWV$20</f>
        <v>0</v>
      </c>
      <c r="RWW97" s="370">
        <f xml:space="preserve"> InpC!RWW$20</f>
        <v>0</v>
      </c>
      <c r="RWX97" s="370">
        <f xml:space="preserve"> InpC!RWX$20</f>
        <v>0</v>
      </c>
      <c r="RWY97" s="370">
        <f xml:space="preserve"> InpC!RWY$20</f>
        <v>0</v>
      </c>
      <c r="RWZ97" s="370">
        <f xml:space="preserve"> InpC!RWZ$20</f>
        <v>0</v>
      </c>
      <c r="RXA97" s="370">
        <f xml:space="preserve"> InpC!RXA$20</f>
        <v>0</v>
      </c>
      <c r="RXB97" s="370">
        <f xml:space="preserve"> InpC!RXB$20</f>
        <v>0</v>
      </c>
      <c r="RXC97" s="370">
        <f xml:space="preserve"> InpC!RXC$20</f>
        <v>0</v>
      </c>
      <c r="RXD97" s="370">
        <f xml:space="preserve"> InpC!RXD$20</f>
        <v>0</v>
      </c>
      <c r="RXE97" s="370">
        <f xml:space="preserve"> InpC!RXE$20</f>
        <v>0</v>
      </c>
      <c r="RXF97" s="370">
        <f xml:space="preserve"> InpC!RXF$20</f>
        <v>0</v>
      </c>
      <c r="RXG97" s="370">
        <f xml:space="preserve"> InpC!RXG$20</f>
        <v>0</v>
      </c>
      <c r="RXH97" s="370">
        <f xml:space="preserve"> InpC!RXH$20</f>
        <v>0</v>
      </c>
      <c r="RXI97" s="370">
        <f xml:space="preserve"> InpC!RXI$20</f>
        <v>0</v>
      </c>
      <c r="RXJ97" s="370">
        <f xml:space="preserve"> InpC!RXJ$20</f>
        <v>0</v>
      </c>
      <c r="RXK97" s="370">
        <f xml:space="preserve"> InpC!RXK$20</f>
        <v>0</v>
      </c>
      <c r="RXL97" s="370">
        <f xml:space="preserve"> InpC!RXL$20</f>
        <v>0</v>
      </c>
      <c r="RXM97" s="370">
        <f xml:space="preserve"> InpC!RXM$20</f>
        <v>0</v>
      </c>
      <c r="RXN97" s="370">
        <f xml:space="preserve"> InpC!RXN$20</f>
        <v>0</v>
      </c>
      <c r="RXO97" s="370">
        <f xml:space="preserve"> InpC!RXO$20</f>
        <v>0</v>
      </c>
      <c r="RXP97" s="370">
        <f xml:space="preserve"> InpC!RXP$20</f>
        <v>0</v>
      </c>
      <c r="RXQ97" s="370">
        <f xml:space="preserve"> InpC!RXQ$20</f>
        <v>0</v>
      </c>
      <c r="RXR97" s="370">
        <f xml:space="preserve"> InpC!RXR$20</f>
        <v>0</v>
      </c>
      <c r="RXS97" s="370">
        <f xml:space="preserve"> InpC!RXS$20</f>
        <v>0</v>
      </c>
      <c r="RXT97" s="370">
        <f xml:space="preserve"> InpC!RXT$20</f>
        <v>0</v>
      </c>
      <c r="RXU97" s="370">
        <f xml:space="preserve"> InpC!RXU$20</f>
        <v>0</v>
      </c>
      <c r="RXV97" s="370">
        <f xml:space="preserve"> InpC!RXV$20</f>
        <v>0</v>
      </c>
      <c r="RXW97" s="370">
        <f xml:space="preserve"> InpC!RXW$20</f>
        <v>0</v>
      </c>
      <c r="RXX97" s="370">
        <f xml:space="preserve"> InpC!RXX$20</f>
        <v>0</v>
      </c>
      <c r="RXY97" s="370">
        <f xml:space="preserve"> InpC!RXY$20</f>
        <v>0</v>
      </c>
      <c r="RXZ97" s="370">
        <f xml:space="preserve"> InpC!RXZ$20</f>
        <v>0</v>
      </c>
      <c r="RYA97" s="370">
        <f xml:space="preserve"> InpC!RYA$20</f>
        <v>0</v>
      </c>
      <c r="RYB97" s="370">
        <f xml:space="preserve"> InpC!RYB$20</f>
        <v>0</v>
      </c>
      <c r="RYC97" s="370">
        <f xml:space="preserve"> InpC!RYC$20</f>
        <v>0</v>
      </c>
      <c r="RYD97" s="370">
        <f xml:space="preserve"> InpC!RYD$20</f>
        <v>0</v>
      </c>
      <c r="RYE97" s="370">
        <f xml:space="preserve"> InpC!RYE$20</f>
        <v>0</v>
      </c>
      <c r="RYF97" s="370">
        <f xml:space="preserve"> InpC!RYF$20</f>
        <v>0</v>
      </c>
      <c r="RYG97" s="370">
        <f xml:space="preserve"> InpC!RYG$20</f>
        <v>0</v>
      </c>
      <c r="RYH97" s="370">
        <f xml:space="preserve"> InpC!RYH$20</f>
        <v>0</v>
      </c>
      <c r="RYI97" s="370">
        <f xml:space="preserve"> InpC!RYI$20</f>
        <v>0</v>
      </c>
      <c r="RYJ97" s="370">
        <f xml:space="preserve"> InpC!RYJ$20</f>
        <v>0</v>
      </c>
      <c r="RYK97" s="370">
        <f xml:space="preserve"> InpC!RYK$20</f>
        <v>0</v>
      </c>
      <c r="RYL97" s="370">
        <f xml:space="preserve"> InpC!RYL$20</f>
        <v>0</v>
      </c>
      <c r="RYM97" s="370">
        <f xml:space="preserve"> InpC!RYM$20</f>
        <v>0</v>
      </c>
      <c r="RYN97" s="370">
        <f xml:space="preserve"> InpC!RYN$20</f>
        <v>0</v>
      </c>
      <c r="RYO97" s="370">
        <f xml:space="preserve"> InpC!RYO$20</f>
        <v>0</v>
      </c>
      <c r="RYP97" s="370">
        <f xml:space="preserve"> InpC!RYP$20</f>
        <v>0</v>
      </c>
      <c r="RYQ97" s="370">
        <f xml:space="preserve"> InpC!RYQ$20</f>
        <v>0</v>
      </c>
      <c r="RYR97" s="370">
        <f xml:space="preserve"> InpC!RYR$20</f>
        <v>0</v>
      </c>
      <c r="RYS97" s="370">
        <f xml:space="preserve"> InpC!RYS$20</f>
        <v>0</v>
      </c>
      <c r="RYT97" s="370">
        <f xml:space="preserve"> InpC!RYT$20</f>
        <v>0</v>
      </c>
      <c r="RYU97" s="370">
        <f xml:space="preserve"> InpC!RYU$20</f>
        <v>0</v>
      </c>
      <c r="RYV97" s="370">
        <f xml:space="preserve"> InpC!RYV$20</f>
        <v>0</v>
      </c>
      <c r="RYW97" s="370">
        <f xml:space="preserve"> InpC!RYW$20</f>
        <v>0</v>
      </c>
      <c r="RYX97" s="370">
        <f xml:space="preserve"> InpC!RYX$20</f>
        <v>0</v>
      </c>
      <c r="RYY97" s="370">
        <f xml:space="preserve"> InpC!RYY$20</f>
        <v>0</v>
      </c>
      <c r="RYZ97" s="370">
        <f xml:space="preserve"> InpC!RYZ$20</f>
        <v>0</v>
      </c>
      <c r="RZA97" s="370">
        <f xml:space="preserve"> InpC!RZA$20</f>
        <v>0</v>
      </c>
      <c r="RZB97" s="370">
        <f xml:space="preserve"> InpC!RZB$20</f>
        <v>0</v>
      </c>
      <c r="RZC97" s="370">
        <f xml:space="preserve"> InpC!RZC$20</f>
        <v>0</v>
      </c>
      <c r="RZD97" s="370">
        <f xml:space="preserve"> InpC!RZD$20</f>
        <v>0</v>
      </c>
      <c r="RZE97" s="370">
        <f xml:space="preserve"> InpC!RZE$20</f>
        <v>0</v>
      </c>
      <c r="RZF97" s="370">
        <f xml:space="preserve"> InpC!RZF$20</f>
        <v>0</v>
      </c>
      <c r="RZG97" s="370">
        <f xml:space="preserve"> InpC!RZG$20</f>
        <v>0</v>
      </c>
      <c r="RZH97" s="370">
        <f xml:space="preserve"> InpC!RZH$20</f>
        <v>0</v>
      </c>
      <c r="RZI97" s="370">
        <f xml:space="preserve"> InpC!RZI$20</f>
        <v>0</v>
      </c>
      <c r="RZJ97" s="370">
        <f xml:space="preserve"> InpC!RZJ$20</f>
        <v>0</v>
      </c>
      <c r="RZK97" s="370">
        <f xml:space="preserve"> InpC!RZK$20</f>
        <v>0</v>
      </c>
      <c r="RZL97" s="370">
        <f xml:space="preserve"> InpC!RZL$20</f>
        <v>0</v>
      </c>
      <c r="RZM97" s="370">
        <f xml:space="preserve"> InpC!RZM$20</f>
        <v>0</v>
      </c>
      <c r="RZN97" s="370">
        <f xml:space="preserve"> InpC!RZN$20</f>
        <v>0</v>
      </c>
      <c r="RZO97" s="370">
        <f xml:space="preserve"> InpC!RZO$20</f>
        <v>0</v>
      </c>
      <c r="RZP97" s="370">
        <f xml:space="preserve"> InpC!RZP$20</f>
        <v>0</v>
      </c>
      <c r="RZQ97" s="370">
        <f xml:space="preserve"> InpC!RZQ$20</f>
        <v>0</v>
      </c>
      <c r="RZR97" s="370">
        <f xml:space="preserve"> InpC!RZR$20</f>
        <v>0</v>
      </c>
      <c r="RZS97" s="370">
        <f xml:space="preserve"> InpC!RZS$20</f>
        <v>0</v>
      </c>
      <c r="RZT97" s="370">
        <f xml:space="preserve"> InpC!RZT$20</f>
        <v>0</v>
      </c>
      <c r="RZU97" s="370">
        <f xml:space="preserve"> InpC!RZU$20</f>
        <v>0</v>
      </c>
      <c r="RZV97" s="370">
        <f xml:space="preserve"> InpC!RZV$20</f>
        <v>0</v>
      </c>
      <c r="RZW97" s="370">
        <f xml:space="preserve"> InpC!RZW$20</f>
        <v>0</v>
      </c>
      <c r="RZX97" s="370">
        <f xml:space="preserve"> InpC!RZX$20</f>
        <v>0</v>
      </c>
      <c r="RZY97" s="370">
        <f xml:space="preserve"> InpC!RZY$20</f>
        <v>0</v>
      </c>
      <c r="RZZ97" s="370">
        <f xml:space="preserve"> InpC!RZZ$20</f>
        <v>0</v>
      </c>
      <c r="SAA97" s="370">
        <f xml:space="preserve"> InpC!SAA$20</f>
        <v>0</v>
      </c>
      <c r="SAB97" s="370">
        <f xml:space="preserve"> InpC!SAB$20</f>
        <v>0</v>
      </c>
      <c r="SAC97" s="370">
        <f xml:space="preserve"> InpC!SAC$20</f>
        <v>0</v>
      </c>
      <c r="SAD97" s="370">
        <f xml:space="preserve"> InpC!SAD$20</f>
        <v>0</v>
      </c>
      <c r="SAE97" s="370">
        <f xml:space="preserve"> InpC!SAE$20</f>
        <v>0</v>
      </c>
      <c r="SAF97" s="370">
        <f xml:space="preserve"> InpC!SAF$20</f>
        <v>0</v>
      </c>
      <c r="SAG97" s="370">
        <f xml:space="preserve"> InpC!SAG$20</f>
        <v>0</v>
      </c>
      <c r="SAH97" s="370">
        <f xml:space="preserve"> InpC!SAH$20</f>
        <v>0</v>
      </c>
      <c r="SAI97" s="370">
        <f xml:space="preserve"> InpC!SAI$20</f>
        <v>0</v>
      </c>
      <c r="SAJ97" s="370">
        <f xml:space="preserve"> InpC!SAJ$20</f>
        <v>0</v>
      </c>
      <c r="SAK97" s="370">
        <f xml:space="preserve"> InpC!SAK$20</f>
        <v>0</v>
      </c>
      <c r="SAL97" s="370">
        <f xml:space="preserve"> InpC!SAL$20</f>
        <v>0</v>
      </c>
      <c r="SAM97" s="370">
        <f xml:space="preserve"> InpC!SAM$20</f>
        <v>0</v>
      </c>
      <c r="SAN97" s="370">
        <f xml:space="preserve"> InpC!SAN$20</f>
        <v>0</v>
      </c>
      <c r="SAO97" s="370">
        <f xml:space="preserve"> InpC!SAO$20</f>
        <v>0</v>
      </c>
      <c r="SAP97" s="370">
        <f xml:space="preserve"> InpC!SAP$20</f>
        <v>0</v>
      </c>
      <c r="SAQ97" s="370">
        <f xml:space="preserve"> InpC!SAQ$20</f>
        <v>0</v>
      </c>
      <c r="SAR97" s="370">
        <f xml:space="preserve"> InpC!SAR$20</f>
        <v>0</v>
      </c>
      <c r="SAS97" s="370">
        <f xml:space="preserve"> InpC!SAS$20</f>
        <v>0</v>
      </c>
      <c r="SAT97" s="370">
        <f xml:space="preserve"> InpC!SAT$20</f>
        <v>0</v>
      </c>
      <c r="SAU97" s="370">
        <f xml:space="preserve"> InpC!SAU$20</f>
        <v>0</v>
      </c>
      <c r="SAV97" s="370">
        <f xml:space="preserve"> InpC!SAV$20</f>
        <v>0</v>
      </c>
      <c r="SAW97" s="370">
        <f xml:space="preserve"> InpC!SAW$20</f>
        <v>0</v>
      </c>
      <c r="SAX97" s="370">
        <f xml:space="preserve"> InpC!SAX$20</f>
        <v>0</v>
      </c>
      <c r="SAY97" s="370">
        <f xml:space="preserve"> InpC!SAY$20</f>
        <v>0</v>
      </c>
      <c r="SAZ97" s="370">
        <f xml:space="preserve"> InpC!SAZ$20</f>
        <v>0</v>
      </c>
      <c r="SBA97" s="370">
        <f xml:space="preserve"> InpC!SBA$20</f>
        <v>0</v>
      </c>
      <c r="SBB97" s="370">
        <f xml:space="preserve"> InpC!SBB$20</f>
        <v>0</v>
      </c>
      <c r="SBC97" s="370">
        <f xml:space="preserve"> InpC!SBC$20</f>
        <v>0</v>
      </c>
      <c r="SBD97" s="370">
        <f xml:space="preserve"> InpC!SBD$20</f>
        <v>0</v>
      </c>
      <c r="SBE97" s="370">
        <f xml:space="preserve"> InpC!SBE$20</f>
        <v>0</v>
      </c>
      <c r="SBF97" s="370">
        <f xml:space="preserve"> InpC!SBF$20</f>
        <v>0</v>
      </c>
      <c r="SBG97" s="370">
        <f xml:space="preserve"> InpC!SBG$20</f>
        <v>0</v>
      </c>
      <c r="SBH97" s="370">
        <f xml:space="preserve"> InpC!SBH$20</f>
        <v>0</v>
      </c>
      <c r="SBI97" s="370">
        <f xml:space="preserve"> InpC!SBI$20</f>
        <v>0</v>
      </c>
      <c r="SBJ97" s="370">
        <f xml:space="preserve"> InpC!SBJ$20</f>
        <v>0</v>
      </c>
      <c r="SBK97" s="370">
        <f xml:space="preserve"> InpC!SBK$20</f>
        <v>0</v>
      </c>
      <c r="SBL97" s="370">
        <f xml:space="preserve"> InpC!SBL$20</f>
        <v>0</v>
      </c>
      <c r="SBM97" s="370">
        <f xml:space="preserve"> InpC!SBM$20</f>
        <v>0</v>
      </c>
      <c r="SBN97" s="370">
        <f xml:space="preserve"> InpC!SBN$20</f>
        <v>0</v>
      </c>
      <c r="SBO97" s="370">
        <f xml:space="preserve"> InpC!SBO$20</f>
        <v>0</v>
      </c>
      <c r="SBP97" s="370">
        <f xml:space="preserve"> InpC!SBP$20</f>
        <v>0</v>
      </c>
      <c r="SBQ97" s="370">
        <f xml:space="preserve"> InpC!SBQ$20</f>
        <v>0</v>
      </c>
      <c r="SBR97" s="370">
        <f xml:space="preserve"> InpC!SBR$20</f>
        <v>0</v>
      </c>
      <c r="SBS97" s="370">
        <f xml:space="preserve"> InpC!SBS$20</f>
        <v>0</v>
      </c>
      <c r="SBT97" s="370">
        <f xml:space="preserve"> InpC!SBT$20</f>
        <v>0</v>
      </c>
      <c r="SBU97" s="370">
        <f xml:space="preserve"> InpC!SBU$20</f>
        <v>0</v>
      </c>
      <c r="SBV97" s="370">
        <f xml:space="preserve"> InpC!SBV$20</f>
        <v>0</v>
      </c>
      <c r="SBW97" s="370">
        <f xml:space="preserve"> InpC!SBW$20</f>
        <v>0</v>
      </c>
      <c r="SBX97" s="370">
        <f xml:space="preserve"> InpC!SBX$20</f>
        <v>0</v>
      </c>
      <c r="SBY97" s="370">
        <f xml:space="preserve"> InpC!SBY$20</f>
        <v>0</v>
      </c>
      <c r="SBZ97" s="370">
        <f xml:space="preserve"> InpC!SBZ$20</f>
        <v>0</v>
      </c>
      <c r="SCA97" s="370">
        <f xml:space="preserve"> InpC!SCA$20</f>
        <v>0</v>
      </c>
      <c r="SCB97" s="370">
        <f xml:space="preserve"> InpC!SCB$20</f>
        <v>0</v>
      </c>
      <c r="SCC97" s="370">
        <f xml:space="preserve"> InpC!SCC$20</f>
        <v>0</v>
      </c>
      <c r="SCD97" s="370">
        <f xml:space="preserve"> InpC!SCD$20</f>
        <v>0</v>
      </c>
      <c r="SCE97" s="370">
        <f xml:space="preserve"> InpC!SCE$20</f>
        <v>0</v>
      </c>
      <c r="SCF97" s="370">
        <f xml:space="preserve"> InpC!SCF$20</f>
        <v>0</v>
      </c>
      <c r="SCG97" s="370">
        <f xml:space="preserve"> InpC!SCG$20</f>
        <v>0</v>
      </c>
      <c r="SCH97" s="370">
        <f xml:space="preserve"> InpC!SCH$20</f>
        <v>0</v>
      </c>
      <c r="SCI97" s="370">
        <f xml:space="preserve"> InpC!SCI$20</f>
        <v>0</v>
      </c>
      <c r="SCJ97" s="370">
        <f xml:space="preserve"> InpC!SCJ$20</f>
        <v>0</v>
      </c>
      <c r="SCK97" s="370">
        <f xml:space="preserve"> InpC!SCK$20</f>
        <v>0</v>
      </c>
      <c r="SCL97" s="370">
        <f xml:space="preserve"> InpC!SCL$20</f>
        <v>0</v>
      </c>
      <c r="SCM97" s="370">
        <f xml:space="preserve"> InpC!SCM$20</f>
        <v>0</v>
      </c>
      <c r="SCN97" s="370">
        <f xml:space="preserve"> InpC!SCN$20</f>
        <v>0</v>
      </c>
      <c r="SCO97" s="370">
        <f xml:space="preserve"> InpC!SCO$20</f>
        <v>0</v>
      </c>
      <c r="SCP97" s="370">
        <f xml:space="preserve"> InpC!SCP$20</f>
        <v>0</v>
      </c>
      <c r="SCQ97" s="370">
        <f xml:space="preserve"> InpC!SCQ$20</f>
        <v>0</v>
      </c>
      <c r="SCR97" s="370">
        <f xml:space="preserve"> InpC!SCR$20</f>
        <v>0</v>
      </c>
      <c r="SCS97" s="370">
        <f xml:space="preserve"> InpC!SCS$20</f>
        <v>0</v>
      </c>
      <c r="SCT97" s="370">
        <f xml:space="preserve"> InpC!SCT$20</f>
        <v>0</v>
      </c>
      <c r="SCU97" s="370">
        <f xml:space="preserve"> InpC!SCU$20</f>
        <v>0</v>
      </c>
      <c r="SCV97" s="370">
        <f xml:space="preserve"> InpC!SCV$20</f>
        <v>0</v>
      </c>
      <c r="SCW97" s="370">
        <f xml:space="preserve"> InpC!SCW$20</f>
        <v>0</v>
      </c>
      <c r="SCX97" s="370">
        <f xml:space="preserve"> InpC!SCX$20</f>
        <v>0</v>
      </c>
      <c r="SCY97" s="370">
        <f xml:space="preserve"> InpC!SCY$20</f>
        <v>0</v>
      </c>
      <c r="SCZ97" s="370">
        <f xml:space="preserve"> InpC!SCZ$20</f>
        <v>0</v>
      </c>
      <c r="SDA97" s="370">
        <f xml:space="preserve"> InpC!SDA$20</f>
        <v>0</v>
      </c>
      <c r="SDB97" s="370">
        <f xml:space="preserve"> InpC!SDB$20</f>
        <v>0</v>
      </c>
      <c r="SDC97" s="370">
        <f xml:space="preserve"> InpC!SDC$20</f>
        <v>0</v>
      </c>
      <c r="SDD97" s="370">
        <f xml:space="preserve"> InpC!SDD$20</f>
        <v>0</v>
      </c>
      <c r="SDE97" s="370">
        <f xml:space="preserve"> InpC!SDE$20</f>
        <v>0</v>
      </c>
      <c r="SDF97" s="370">
        <f xml:space="preserve"> InpC!SDF$20</f>
        <v>0</v>
      </c>
      <c r="SDG97" s="370">
        <f xml:space="preserve"> InpC!SDG$20</f>
        <v>0</v>
      </c>
      <c r="SDH97" s="370">
        <f xml:space="preserve"> InpC!SDH$20</f>
        <v>0</v>
      </c>
      <c r="SDI97" s="370">
        <f xml:space="preserve"> InpC!SDI$20</f>
        <v>0</v>
      </c>
      <c r="SDJ97" s="370">
        <f xml:space="preserve"> InpC!SDJ$20</f>
        <v>0</v>
      </c>
      <c r="SDK97" s="370">
        <f xml:space="preserve"> InpC!SDK$20</f>
        <v>0</v>
      </c>
      <c r="SDL97" s="370">
        <f xml:space="preserve"> InpC!SDL$20</f>
        <v>0</v>
      </c>
      <c r="SDM97" s="370">
        <f xml:space="preserve"> InpC!SDM$20</f>
        <v>0</v>
      </c>
      <c r="SDN97" s="370">
        <f xml:space="preserve"> InpC!SDN$20</f>
        <v>0</v>
      </c>
      <c r="SDO97" s="370">
        <f xml:space="preserve"> InpC!SDO$20</f>
        <v>0</v>
      </c>
      <c r="SDP97" s="370">
        <f xml:space="preserve"> InpC!SDP$20</f>
        <v>0</v>
      </c>
      <c r="SDQ97" s="370">
        <f xml:space="preserve"> InpC!SDQ$20</f>
        <v>0</v>
      </c>
      <c r="SDR97" s="370">
        <f xml:space="preserve"> InpC!SDR$20</f>
        <v>0</v>
      </c>
      <c r="SDS97" s="370">
        <f xml:space="preserve"> InpC!SDS$20</f>
        <v>0</v>
      </c>
      <c r="SDT97" s="370">
        <f xml:space="preserve"> InpC!SDT$20</f>
        <v>0</v>
      </c>
      <c r="SDU97" s="370">
        <f xml:space="preserve"> InpC!SDU$20</f>
        <v>0</v>
      </c>
      <c r="SDV97" s="370">
        <f xml:space="preserve"> InpC!SDV$20</f>
        <v>0</v>
      </c>
      <c r="SDW97" s="370">
        <f xml:space="preserve"> InpC!SDW$20</f>
        <v>0</v>
      </c>
      <c r="SDX97" s="370">
        <f xml:space="preserve"> InpC!SDX$20</f>
        <v>0</v>
      </c>
      <c r="SDY97" s="370">
        <f xml:space="preserve"> InpC!SDY$20</f>
        <v>0</v>
      </c>
      <c r="SDZ97" s="370">
        <f xml:space="preserve"> InpC!SDZ$20</f>
        <v>0</v>
      </c>
      <c r="SEA97" s="370">
        <f xml:space="preserve"> InpC!SEA$20</f>
        <v>0</v>
      </c>
      <c r="SEB97" s="370">
        <f xml:space="preserve"> InpC!SEB$20</f>
        <v>0</v>
      </c>
      <c r="SEC97" s="370">
        <f xml:space="preserve"> InpC!SEC$20</f>
        <v>0</v>
      </c>
      <c r="SED97" s="370">
        <f xml:space="preserve"> InpC!SED$20</f>
        <v>0</v>
      </c>
      <c r="SEE97" s="370">
        <f xml:space="preserve"> InpC!SEE$20</f>
        <v>0</v>
      </c>
      <c r="SEF97" s="370">
        <f xml:space="preserve"> InpC!SEF$20</f>
        <v>0</v>
      </c>
      <c r="SEG97" s="370">
        <f xml:space="preserve"> InpC!SEG$20</f>
        <v>0</v>
      </c>
      <c r="SEH97" s="370">
        <f xml:space="preserve"> InpC!SEH$20</f>
        <v>0</v>
      </c>
      <c r="SEI97" s="370">
        <f xml:space="preserve"> InpC!SEI$20</f>
        <v>0</v>
      </c>
      <c r="SEJ97" s="370">
        <f xml:space="preserve"> InpC!SEJ$20</f>
        <v>0</v>
      </c>
      <c r="SEK97" s="370">
        <f xml:space="preserve"> InpC!SEK$20</f>
        <v>0</v>
      </c>
      <c r="SEL97" s="370">
        <f xml:space="preserve"> InpC!SEL$20</f>
        <v>0</v>
      </c>
      <c r="SEM97" s="370">
        <f xml:space="preserve"> InpC!SEM$20</f>
        <v>0</v>
      </c>
      <c r="SEN97" s="370">
        <f xml:space="preserve"> InpC!SEN$20</f>
        <v>0</v>
      </c>
      <c r="SEO97" s="370">
        <f xml:space="preserve"> InpC!SEO$20</f>
        <v>0</v>
      </c>
      <c r="SEP97" s="370">
        <f xml:space="preserve"> InpC!SEP$20</f>
        <v>0</v>
      </c>
      <c r="SEQ97" s="370">
        <f xml:space="preserve"> InpC!SEQ$20</f>
        <v>0</v>
      </c>
      <c r="SER97" s="370">
        <f xml:space="preserve"> InpC!SER$20</f>
        <v>0</v>
      </c>
      <c r="SES97" s="370">
        <f xml:space="preserve"> InpC!SES$20</f>
        <v>0</v>
      </c>
      <c r="SET97" s="370">
        <f xml:space="preserve"> InpC!SET$20</f>
        <v>0</v>
      </c>
      <c r="SEU97" s="370">
        <f xml:space="preserve"> InpC!SEU$20</f>
        <v>0</v>
      </c>
      <c r="SEV97" s="370">
        <f xml:space="preserve"> InpC!SEV$20</f>
        <v>0</v>
      </c>
      <c r="SEW97" s="370">
        <f xml:space="preserve"> InpC!SEW$20</f>
        <v>0</v>
      </c>
      <c r="SEX97" s="370">
        <f xml:space="preserve"> InpC!SEX$20</f>
        <v>0</v>
      </c>
      <c r="SEY97" s="370">
        <f xml:space="preserve"> InpC!SEY$20</f>
        <v>0</v>
      </c>
      <c r="SEZ97" s="370">
        <f xml:space="preserve"> InpC!SEZ$20</f>
        <v>0</v>
      </c>
      <c r="SFA97" s="370">
        <f xml:space="preserve"> InpC!SFA$20</f>
        <v>0</v>
      </c>
      <c r="SFB97" s="370">
        <f xml:space="preserve"> InpC!SFB$20</f>
        <v>0</v>
      </c>
      <c r="SFC97" s="370">
        <f xml:space="preserve"> InpC!SFC$20</f>
        <v>0</v>
      </c>
      <c r="SFD97" s="370">
        <f xml:space="preserve"> InpC!SFD$20</f>
        <v>0</v>
      </c>
      <c r="SFE97" s="370">
        <f xml:space="preserve"> InpC!SFE$20</f>
        <v>0</v>
      </c>
      <c r="SFF97" s="370">
        <f xml:space="preserve"> InpC!SFF$20</f>
        <v>0</v>
      </c>
      <c r="SFG97" s="370">
        <f xml:space="preserve"> InpC!SFG$20</f>
        <v>0</v>
      </c>
      <c r="SFH97" s="370">
        <f xml:space="preserve"> InpC!SFH$20</f>
        <v>0</v>
      </c>
      <c r="SFI97" s="370">
        <f xml:space="preserve"> InpC!SFI$20</f>
        <v>0</v>
      </c>
      <c r="SFJ97" s="370">
        <f xml:space="preserve"> InpC!SFJ$20</f>
        <v>0</v>
      </c>
      <c r="SFK97" s="370">
        <f xml:space="preserve"> InpC!SFK$20</f>
        <v>0</v>
      </c>
      <c r="SFL97" s="370">
        <f xml:space="preserve"> InpC!SFL$20</f>
        <v>0</v>
      </c>
      <c r="SFM97" s="370">
        <f xml:space="preserve"> InpC!SFM$20</f>
        <v>0</v>
      </c>
      <c r="SFN97" s="370">
        <f xml:space="preserve"> InpC!SFN$20</f>
        <v>0</v>
      </c>
      <c r="SFO97" s="370">
        <f xml:space="preserve"> InpC!SFO$20</f>
        <v>0</v>
      </c>
      <c r="SFP97" s="370">
        <f xml:space="preserve"> InpC!SFP$20</f>
        <v>0</v>
      </c>
      <c r="SFQ97" s="370">
        <f xml:space="preserve"> InpC!SFQ$20</f>
        <v>0</v>
      </c>
      <c r="SFR97" s="370">
        <f xml:space="preserve"> InpC!SFR$20</f>
        <v>0</v>
      </c>
      <c r="SFS97" s="370">
        <f xml:space="preserve"> InpC!SFS$20</f>
        <v>0</v>
      </c>
      <c r="SFT97" s="370">
        <f xml:space="preserve"> InpC!SFT$20</f>
        <v>0</v>
      </c>
      <c r="SFU97" s="370">
        <f xml:space="preserve"> InpC!SFU$20</f>
        <v>0</v>
      </c>
      <c r="SFV97" s="370">
        <f xml:space="preserve"> InpC!SFV$20</f>
        <v>0</v>
      </c>
      <c r="SFW97" s="370">
        <f xml:space="preserve"> InpC!SFW$20</f>
        <v>0</v>
      </c>
      <c r="SFX97" s="370">
        <f xml:space="preserve"> InpC!SFX$20</f>
        <v>0</v>
      </c>
      <c r="SFY97" s="370">
        <f xml:space="preserve"> InpC!SFY$20</f>
        <v>0</v>
      </c>
      <c r="SFZ97" s="370">
        <f xml:space="preserve"> InpC!SFZ$20</f>
        <v>0</v>
      </c>
      <c r="SGA97" s="370">
        <f xml:space="preserve"> InpC!SGA$20</f>
        <v>0</v>
      </c>
      <c r="SGB97" s="370">
        <f xml:space="preserve"> InpC!SGB$20</f>
        <v>0</v>
      </c>
      <c r="SGC97" s="370">
        <f xml:space="preserve"> InpC!SGC$20</f>
        <v>0</v>
      </c>
      <c r="SGD97" s="370">
        <f xml:space="preserve"> InpC!SGD$20</f>
        <v>0</v>
      </c>
      <c r="SGE97" s="370">
        <f xml:space="preserve"> InpC!SGE$20</f>
        <v>0</v>
      </c>
      <c r="SGF97" s="370">
        <f xml:space="preserve"> InpC!SGF$20</f>
        <v>0</v>
      </c>
      <c r="SGG97" s="370">
        <f xml:space="preserve"> InpC!SGG$20</f>
        <v>0</v>
      </c>
      <c r="SGH97" s="370">
        <f xml:space="preserve"> InpC!SGH$20</f>
        <v>0</v>
      </c>
      <c r="SGI97" s="370">
        <f xml:space="preserve"> InpC!SGI$20</f>
        <v>0</v>
      </c>
      <c r="SGJ97" s="370">
        <f xml:space="preserve"> InpC!SGJ$20</f>
        <v>0</v>
      </c>
      <c r="SGK97" s="370">
        <f xml:space="preserve"> InpC!SGK$20</f>
        <v>0</v>
      </c>
      <c r="SGL97" s="370">
        <f xml:space="preserve"> InpC!SGL$20</f>
        <v>0</v>
      </c>
      <c r="SGM97" s="370">
        <f xml:space="preserve"> InpC!SGM$20</f>
        <v>0</v>
      </c>
      <c r="SGN97" s="370">
        <f xml:space="preserve"> InpC!SGN$20</f>
        <v>0</v>
      </c>
      <c r="SGO97" s="370">
        <f xml:space="preserve"> InpC!SGO$20</f>
        <v>0</v>
      </c>
      <c r="SGP97" s="370">
        <f xml:space="preserve"> InpC!SGP$20</f>
        <v>0</v>
      </c>
      <c r="SGQ97" s="370">
        <f xml:space="preserve"> InpC!SGQ$20</f>
        <v>0</v>
      </c>
      <c r="SGR97" s="370">
        <f xml:space="preserve"> InpC!SGR$20</f>
        <v>0</v>
      </c>
      <c r="SGS97" s="370">
        <f xml:space="preserve"> InpC!SGS$20</f>
        <v>0</v>
      </c>
      <c r="SGT97" s="370">
        <f xml:space="preserve"> InpC!SGT$20</f>
        <v>0</v>
      </c>
      <c r="SGU97" s="370">
        <f xml:space="preserve"> InpC!SGU$20</f>
        <v>0</v>
      </c>
      <c r="SGV97" s="370">
        <f xml:space="preserve"> InpC!SGV$20</f>
        <v>0</v>
      </c>
      <c r="SGW97" s="370">
        <f xml:space="preserve"> InpC!SGW$20</f>
        <v>0</v>
      </c>
      <c r="SGX97" s="370">
        <f xml:space="preserve"> InpC!SGX$20</f>
        <v>0</v>
      </c>
      <c r="SGY97" s="370">
        <f xml:space="preserve"> InpC!SGY$20</f>
        <v>0</v>
      </c>
      <c r="SGZ97" s="370">
        <f xml:space="preserve"> InpC!SGZ$20</f>
        <v>0</v>
      </c>
      <c r="SHA97" s="370">
        <f xml:space="preserve"> InpC!SHA$20</f>
        <v>0</v>
      </c>
      <c r="SHB97" s="370">
        <f xml:space="preserve"> InpC!SHB$20</f>
        <v>0</v>
      </c>
      <c r="SHC97" s="370">
        <f xml:space="preserve"> InpC!SHC$20</f>
        <v>0</v>
      </c>
      <c r="SHD97" s="370">
        <f xml:space="preserve"> InpC!SHD$20</f>
        <v>0</v>
      </c>
      <c r="SHE97" s="370">
        <f xml:space="preserve"> InpC!SHE$20</f>
        <v>0</v>
      </c>
      <c r="SHF97" s="370">
        <f xml:space="preserve"> InpC!SHF$20</f>
        <v>0</v>
      </c>
      <c r="SHG97" s="370">
        <f xml:space="preserve"> InpC!SHG$20</f>
        <v>0</v>
      </c>
      <c r="SHH97" s="370">
        <f xml:space="preserve"> InpC!SHH$20</f>
        <v>0</v>
      </c>
      <c r="SHI97" s="370">
        <f xml:space="preserve"> InpC!SHI$20</f>
        <v>0</v>
      </c>
      <c r="SHJ97" s="370">
        <f xml:space="preserve"> InpC!SHJ$20</f>
        <v>0</v>
      </c>
      <c r="SHK97" s="370">
        <f xml:space="preserve"> InpC!SHK$20</f>
        <v>0</v>
      </c>
      <c r="SHL97" s="370">
        <f xml:space="preserve"> InpC!SHL$20</f>
        <v>0</v>
      </c>
      <c r="SHM97" s="370">
        <f xml:space="preserve"> InpC!SHM$20</f>
        <v>0</v>
      </c>
      <c r="SHN97" s="370">
        <f xml:space="preserve"> InpC!SHN$20</f>
        <v>0</v>
      </c>
      <c r="SHO97" s="370">
        <f xml:space="preserve"> InpC!SHO$20</f>
        <v>0</v>
      </c>
      <c r="SHP97" s="370">
        <f xml:space="preserve"> InpC!SHP$20</f>
        <v>0</v>
      </c>
      <c r="SHQ97" s="370">
        <f xml:space="preserve"> InpC!SHQ$20</f>
        <v>0</v>
      </c>
      <c r="SHR97" s="370">
        <f xml:space="preserve"> InpC!SHR$20</f>
        <v>0</v>
      </c>
      <c r="SHS97" s="370">
        <f xml:space="preserve"> InpC!SHS$20</f>
        <v>0</v>
      </c>
      <c r="SHT97" s="370">
        <f xml:space="preserve"> InpC!SHT$20</f>
        <v>0</v>
      </c>
      <c r="SHU97" s="370">
        <f xml:space="preserve"> InpC!SHU$20</f>
        <v>0</v>
      </c>
      <c r="SHV97" s="370">
        <f xml:space="preserve"> InpC!SHV$20</f>
        <v>0</v>
      </c>
      <c r="SHW97" s="370">
        <f xml:space="preserve"> InpC!SHW$20</f>
        <v>0</v>
      </c>
      <c r="SHX97" s="370">
        <f xml:space="preserve"> InpC!SHX$20</f>
        <v>0</v>
      </c>
      <c r="SHY97" s="370">
        <f xml:space="preserve"> InpC!SHY$20</f>
        <v>0</v>
      </c>
      <c r="SHZ97" s="370">
        <f xml:space="preserve"> InpC!SHZ$20</f>
        <v>0</v>
      </c>
      <c r="SIA97" s="370">
        <f xml:space="preserve"> InpC!SIA$20</f>
        <v>0</v>
      </c>
      <c r="SIB97" s="370">
        <f xml:space="preserve"> InpC!SIB$20</f>
        <v>0</v>
      </c>
      <c r="SIC97" s="370">
        <f xml:space="preserve"> InpC!SIC$20</f>
        <v>0</v>
      </c>
      <c r="SID97" s="370">
        <f xml:space="preserve"> InpC!SID$20</f>
        <v>0</v>
      </c>
      <c r="SIE97" s="370">
        <f xml:space="preserve"> InpC!SIE$20</f>
        <v>0</v>
      </c>
      <c r="SIF97" s="370">
        <f xml:space="preserve"> InpC!SIF$20</f>
        <v>0</v>
      </c>
      <c r="SIG97" s="370">
        <f xml:space="preserve"> InpC!SIG$20</f>
        <v>0</v>
      </c>
      <c r="SIH97" s="370">
        <f xml:space="preserve"> InpC!SIH$20</f>
        <v>0</v>
      </c>
      <c r="SII97" s="370">
        <f xml:space="preserve"> InpC!SII$20</f>
        <v>0</v>
      </c>
      <c r="SIJ97" s="370">
        <f xml:space="preserve"> InpC!SIJ$20</f>
        <v>0</v>
      </c>
      <c r="SIK97" s="370">
        <f xml:space="preserve"> InpC!SIK$20</f>
        <v>0</v>
      </c>
      <c r="SIL97" s="370">
        <f xml:space="preserve"> InpC!SIL$20</f>
        <v>0</v>
      </c>
      <c r="SIM97" s="370">
        <f xml:space="preserve"> InpC!SIM$20</f>
        <v>0</v>
      </c>
      <c r="SIN97" s="370">
        <f xml:space="preserve"> InpC!SIN$20</f>
        <v>0</v>
      </c>
      <c r="SIO97" s="370">
        <f xml:space="preserve"> InpC!SIO$20</f>
        <v>0</v>
      </c>
      <c r="SIP97" s="370">
        <f xml:space="preserve"> InpC!SIP$20</f>
        <v>0</v>
      </c>
      <c r="SIQ97" s="370">
        <f xml:space="preserve"> InpC!SIQ$20</f>
        <v>0</v>
      </c>
      <c r="SIR97" s="370">
        <f xml:space="preserve"> InpC!SIR$20</f>
        <v>0</v>
      </c>
      <c r="SIS97" s="370">
        <f xml:space="preserve"> InpC!SIS$20</f>
        <v>0</v>
      </c>
      <c r="SIT97" s="370">
        <f xml:space="preserve"> InpC!SIT$20</f>
        <v>0</v>
      </c>
      <c r="SIU97" s="370">
        <f xml:space="preserve"> InpC!SIU$20</f>
        <v>0</v>
      </c>
      <c r="SIV97" s="370">
        <f xml:space="preserve"> InpC!SIV$20</f>
        <v>0</v>
      </c>
      <c r="SIW97" s="370">
        <f xml:space="preserve"> InpC!SIW$20</f>
        <v>0</v>
      </c>
      <c r="SIX97" s="370">
        <f xml:space="preserve"> InpC!SIX$20</f>
        <v>0</v>
      </c>
      <c r="SIY97" s="370">
        <f xml:space="preserve"> InpC!SIY$20</f>
        <v>0</v>
      </c>
      <c r="SIZ97" s="370">
        <f xml:space="preserve"> InpC!SIZ$20</f>
        <v>0</v>
      </c>
      <c r="SJA97" s="370">
        <f xml:space="preserve"> InpC!SJA$20</f>
        <v>0</v>
      </c>
      <c r="SJB97" s="370">
        <f xml:space="preserve"> InpC!SJB$20</f>
        <v>0</v>
      </c>
      <c r="SJC97" s="370">
        <f xml:space="preserve"> InpC!SJC$20</f>
        <v>0</v>
      </c>
      <c r="SJD97" s="370">
        <f xml:space="preserve"> InpC!SJD$20</f>
        <v>0</v>
      </c>
      <c r="SJE97" s="370">
        <f xml:space="preserve"> InpC!SJE$20</f>
        <v>0</v>
      </c>
      <c r="SJF97" s="370">
        <f xml:space="preserve"> InpC!SJF$20</f>
        <v>0</v>
      </c>
      <c r="SJG97" s="370">
        <f xml:space="preserve"> InpC!SJG$20</f>
        <v>0</v>
      </c>
      <c r="SJH97" s="370">
        <f xml:space="preserve"> InpC!SJH$20</f>
        <v>0</v>
      </c>
      <c r="SJI97" s="370">
        <f xml:space="preserve"> InpC!SJI$20</f>
        <v>0</v>
      </c>
      <c r="SJJ97" s="370">
        <f xml:space="preserve"> InpC!SJJ$20</f>
        <v>0</v>
      </c>
      <c r="SJK97" s="370">
        <f xml:space="preserve"> InpC!SJK$20</f>
        <v>0</v>
      </c>
      <c r="SJL97" s="370">
        <f xml:space="preserve"> InpC!SJL$20</f>
        <v>0</v>
      </c>
      <c r="SJM97" s="370">
        <f xml:space="preserve"> InpC!SJM$20</f>
        <v>0</v>
      </c>
      <c r="SJN97" s="370">
        <f xml:space="preserve"> InpC!SJN$20</f>
        <v>0</v>
      </c>
      <c r="SJO97" s="370">
        <f xml:space="preserve"> InpC!SJO$20</f>
        <v>0</v>
      </c>
      <c r="SJP97" s="370">
        <f xml:space="preserve"> InpC!SJP$20</f>
        <v>0</v>
      </c>
      <c r="SJQ97" s="370">
        <f xml:space="preserve"> InpC!SJQ$20</f>
        <v>0</v>
      </c>
      <c r="SJR97" s="370">
        <f xml:space="preserve"> InpC!SJR$20</f>
        <v>0</v>
      </c>
      <c r="SJS97" s="370">
        <f xml:space="preserve"> InpC!SJS$20</f>
        <v>0</v>
      </c>
      <c r="SJT97" s="370">
        <f xml:space="preserve"> InpC!SJT$20</f>
        <v>0</v>
      </c>
      <c r="SJU97" s="370">
        <f xml:space="preserve"> InpC!SJU$20</f>
        <v>0</v>
      </c>
      <c r="SJV97" s="370">
        <f xml:space="preserve"> InpC!SJV$20</f>
        <v>0</v>
      </c>
      <c r="SJW97" s="370">
        <f xml:space="preserve"> InpC!SJW$20</f>
        <v>0</v>
      </c>
      <c r="SJX97" s="370">
        <f xml:space="preserve"> InpC!SJX$20</f>
        <v>0</v>
      </c>
      <c r="SJY97" s="370">
        <f xml:space="preserve"> InpC!SJY$20</f>
        <v>0</v>
      </c>
      <c r="SJZ97" s="370">
        <f xml:space="preserve"> InpC!SJZ$20</f>
        <v>0</v>
      </c>
      <c r="SKA97" s="370">
        <f xml:space="preserve"> InpC!SKA$20</f>
        <v>0</v>
      </c>
      <c r="SKB97" s="370">
        <f xml:space="preserve"> InpC!SKB$20</f>
        <v>0</v>
      </c>
      <c r="SKC97" s="370">
        <f xml:space="preserve"> InpC!SKC$20</f>
        <v>0</v>
      </c>
      <c r="SKD97" s="370">
        <f xml:space="preserve"> InpC!SKD$20</f>
        <v>0</v>
      </c>
      <c r="SKE97" s="370">
        <f xml:space="preserve"> InpC!SKE$20</f>
        <v>0</v>
      </c>
      <c r="SKF97" s="370">
        <f xml:space="preserve"> InpC!SKF$20</f>
        <v>0</v>
      </c>
      <c r="SKG97" s="370">
        <f xml:space="preserve"> InpC!SKG$20</f>
        <v>0</v>
      </c>
      <c r="SKH97" s="370">
        <f xml:space="preserve"> InpC!SKH$20</f>
        <v>0</v>
      </c>
      <c r="SKI97" s="370">
        <f xml:space="preserve"> InpC!SKI$20</f>
        <v>0</v>
      </c>
      <c r="SKJ97" s="370">
        <f xml:space="preserve"> InpC!SKJ$20</f>
        <v>0</v>
      </c>
      <c r="SKK97" s="370">
        <f xml:space="preserve"> InpC!SKK$20</f>
        <v>0</v>
      </c>
      <c r="SKL97" s="370">
        <f xml:space="preserve"> InpC!SKL$20</f>
        <v>0</v>
      </c>
      <c r="SKM97" s="370">
        <f xml:space="preserve"> InpC!SKM$20</f>
        <v>0</v>
      </c>
      <c r="SKN97" s="370">
        <f xml:space="preserve"> InpC!SKN$20</f>
        <v>0</v>
      </c>
      <c r="SKO97" s="370">
        <f xml:space="preserve"> InpC!SKO$20</f>
        <v>0</v>
      </c>
      <c r="SKP97" s="370">
        <f xml:space="preserve"> InpC!SKP$20</f>
        <v>0</v>
      </c>
      <c r="SKQ97" s="370">
        <f xml:space="preserve"> InpC!SKQ$20</f>
        <v>0</v>
      </c>
      <c r="SKR97" s="370">
        <f xml:space="preserve"> InpC!SKR$20</f>
        <v>0</v>
      </c>
      <c r="SKS97" s="370">
        <f xml:space="preserve"> InpC!SKS$20</f>
        <v>0</v>
      </c>
      <c r="SKT97" s="370">
        <f xml:space="preserve"> InpC!SKT$20</f>
        <v>0</v>
      </c>
      <c r="SKU97" s="370">
        <f xml:space="preserve"> InpC!SKU$20</f>
        <v>0</v>
      </c>
      <c r="SKV97" s="370">
        <f xml:space="preserve"> InpC!SKV$20</f>
        <v>0</v>
      </c>
      <c r="SKW97" s="370">
        <f xml:space="preserve"> InpC!SKW$20</f>
        <v>0</v>
      </c>
      <c r="SKX97" s="370">
        <f xml:space="preserve"> InpC!SKX$20</f>
        <v>0</v>
      </c>
      <c r="SKY97" s="370">
        <f xml:space="preserve"> InpC!SKY$20</f>
        <v>0</v>
      </c>
      <c r="SKZ97" s="370">
        <f xml:space="preserve"> InpC!SKZ$20</f>
        <v>0</v>
      </c>
      <c r="SLA97" s="370">
        <f xml:space="preserve"> InpC!SLA$20</f>
        <v>0</v>
      </c>
      <c r="SLB97" s="370">
        <f xml:space="preserve"> InpC!SLB$20</f>
        <v>0</v>
      </c>
      <c r="SLC97" s="370">
        <f xml:space="preserve"> InpC!SLC$20</f>
        <v>0</v>
      </c>
      <c r="SLD97" s="370">
        <f xml:space="preserve"> InpC!SLD$20</f>
        <v>0</v>
      </c>
      <c r="SLE97" s="370">
        <f xml:space="preserve"> InpC!SLE$20</f>
        <v>0</v>
      </c>
      <c r="SLF97" s="370">
        <f xml:space="preserve"> InpC!SLF$20</f>
        <v>0</v>
      </c>
      <c r="SLG97" s="370">
        <f xml:space="preserve"> InpC!SLG$20</f>
        <v>0</v>
      </c>
      <c r="SLH97" s="370">
        <f xml:space="preserve"> InpC!SLH$20</f>
        <v>0</v>
      </c>
      <c r="SLI97" s="370">
        <f xml:space="preserve"> InpC!SLI$20</f>
        <v>0</v>
      </c>
      <c r="SLJ97" s="370">
        <f xml:space="preserve"> InpC!SLJ$20</f>
        <v>0</v>
      </c>
      <c r="SLK97" s="370">
        <f xml:space="preserve"> InpC!SLK$20</f>
        <v>0</v>
      </c>
      <c r="SLL97" s="370">
        <f xml:space="preserve"> InpC!SLL$20</f>
        <v>0</v>
      </c>
      <c r="SLM97" s="370">
        <f xml:space="preserve"> InpC!SLM$20</f>
        <v>0</v>
      </c>
      <c r="SLN97" s="370">
        <f xml:space="preserve"> InpC!SLN$20</f>
        <v>0</v>
      </c>
      <c r="SLO97" s="370">
        <f xml:space="preserve"> InpC!SLO$20</f>
        <v>0</v>
      </c>
      <c r="SLP97" s="370">
        <f xml:space="preserve"> InpC!SLP$20</f>
        <v>0</v>
      </c>
      <c r="SLQ97" s="370">
        <f xml:space="preserve"> InpC!SLQ$20</f>
        <v>0</v>
      </c>
      <c r="SLR97" s="370">
        <f xml:space="preserve"> InpC!SLR$20</f>
        <v>0</v>
      </c>
      <c r="SLS97" s="370">
        <f xml:space="preserve"> InpC!SLS$20</f>
        <v>0</v>
      </c>
      <c r="SLT97" s="370">
        <f xml:space="preserve"> InpC!SLT$20</f>
        <v>0</v>
      </c>
      <c r="SLU97" s="370">
        <f xml:space="preserve"> InpC!SLU$20</f>
        <v>0</v>
      </c>
      <c r="SLV97" s="370">
        <f xml:space="preserve"> InpC!SLV$20</f>
        <v>0</v>
      </c>
      <c r="SLW97" s="370">
        <f xml:space="preserve"> InpC!SLW$20</f>
        <v>0</v>
      </c>
      <c r="SLX97" s="370">
        <f xml:space="preserve"> InpC!SLX$20</f>
        <v>0</v>
      </c>
      <c r="SLY97" s="370">
        <f xml:space="preserve"> InpC!SLY$20</f>
        <v>0</v>
      </c>
      <c r="SLZ97" s="370">
        <f xml:space="preserve"> InpC!SLZ$20</f>
        <v>0</v>
      </c>
      <c r="SMA97" s="370">
        <f xml:space="preserve"> InpC!SMA$20</f>
        <v>0</v>
      </c>
      <c r="SMB97" s="370">
        <f xml:space="preserve"> InpC!SMB$20</f>
        <v>0</v>
      </c>
      <c r="SMC97" s="370">
        <f xml:space="preserve"> InpC!SMC$20</f>
        <v>0</v>
      </c>
      <c r="SMD97" s="370">
        <f xml:space="preserve"> InpC!SMD$20</f>
        <v>0</v>
      </c>
      <c r="SME97" s="370">
        <f xml:space="preserve"> InpC!SME$20</f>
        <v>0</v>
      </c>
      <c r="SMF97" s="370">
        <f xml:space="preserve"> InpC!SMF$20</f>
        <v>0</v>
      </c>
      <c r="SMG97" s="370">
        <f xml:space="preserve"> InpC!SMG$20</f>
        <v>0</v>
      </c>
      <c r="SMH97" s="370">
        <f xml:space="preserve"> InpC!SMH$20</f>
        <v>0</v>
      </c>
      <c r="SMI97" s="370">
        <f xml:space="preserve"> InpC!SMI$20</f>
        <v>0</v>
      </c>
      <c r="SMJ97" s="370">
        <f xml:space="preserve"> InpC!SMJ$20</f>
        <v>0</v>
      </c>
      <c r="SMK97" s="370">
        <f xml:space="preserve"> InpC!SMK$20</f>
        <v>0</v>
      </c>
      <c r="SML97" s="370">
        <f xml:space="preserve"> InpC!SML$20</f>
        <v>0</v>
      </c>
      <c r="SMM97" s="370">
        <f xml:space="preserve"> InpC!SMM$20</f>
        <v>0</v>
      </c>
      <c r="SMN97" s="370">
        <f xml:space="preserve"> InpC!SMN$20</f>
        <v>0</v>
      </c>
      <c r="SMO97" s="370">
        <f xml:space="preserve"> InpC!SMO$20</f>
        <v>0</v>
      </c>
      <c r="SMP97" s="370">
        <f xml:space="preserve"> InpC!SMP$20</f>
        <v>0</v>
      </c>
      <c r="SMQ97" s="370">
        <f xml:space="preserve"> InpC!SMQ$20</f>
        <v>0</v>
      </c>
      <c r="SMR97" s="370">
        <f xml:space="preserve"> InpC!SMR$20</f>
        <v>0</v>
      </c>
      <c r="SMS97" s="370">
        <f xml:space="preserve"> InpC!SMS$20</f>
        <v>0</v>
      </c>
      <c r="SMT97" s="370">
        <f xml:space="preserve"> InpC!SMT$20</f>
        <v>0</v>
      </c>
      <c r="SMU97" s="370">
        <f xml:space="preserve"> InpC!SMU$20</f>
        <v>0</v>
      </c>
      <c r="SMV97" s="370">
        <f xml:space="preserve"> InpC!SMV$20</f>
        <v>0</v>
      </c>
      <c r="SMW97" s="370">
        <f xml:space="preserve"> InpC!SMW$20</f>
        <v>0</v>
      </c>
      <c r="SMX97" s="370">
        <f xml:space="preserve"> InpC!SMX$20</f>
        <v>0</v>
      </c>
      <c r="SMY97" s="370">
        <f xml:space="preserve"> InpC!SMY$20</f>
        <v>0</v>
      </c>
      <c r="SMZ97" s="370">
        <f xml:space="preserve"> InpC!SMZ$20</f>
        <v>0</v>
      </c>
      <c r="SNA97" s="370">
        <f xml:space="preserve"> InpC!SNA$20</f>
        <v>0</v>
      </c>
      <c r="SNB97" s="370">
        <f xml:space="preserve"> InpC!SNB$20</f>
        <v>0</v>
      </c>
      <c r="SNC97" s="370">
        <f xml:space="preserve"> InpC!SNC$20</f>
        <v>0</v>
      </c>
      <c r="SND97" s="370">
        <f xml:space="preserve"> InpC!SND$20</f>
        <v>0</v>
      </c>
      <c r="SNE97" s="370">
        <f xml:space="preserve"> InpC!SNE$20</f>
        <v>0</v>
      </c>
      <c r="SNF97" s="370">
        <f xml:space="preserve"> InpC!SNF$20</f>
        <v>0</v>
      </c>
      <c r="SNG97" s="370">
        <f xml:space="preserve"> InpC!SNG$20</f>
        <v>0</v>
      </c>
      <c r="SNH97" s="370">
        <f xml:space="preserve"> InpC!SNH$20</f>
        <v>0</v>
      </c>
      <c r="SNI97" s="370">
        <f xml:space="preserve"> InpC!SNI$20</f>
        <v>0</v>
      </c>
      <c r="SNJ97" s="370">
        <f xml:space="preserve"> InpC!SNJ$20</f>
        <v>0</v>
      </c>
      <c r="SNK97" s="370">
        <f xml:space="preserve"> InpC!SNK$20</f>
        <v>0</v>
      </c>
      <c r="SNL97" s="370">
        <f xml:space="preserve"> InpC!SNL$20</f>
        <v>0</v>
      </c>
      <c r="SNM97" s="370">
        <f xml:space="preserve"> InpC!SNM$20</f>
        <v>0</v>
      </c>
      <c r="SNN97" s="370">
        <f xml:space="preserve"> InpC!SNN$20</f>
        <v>0</v>
      </c>
      <c r="SNO97" s="370">
        <f xml:space="preserve"> InpC!SNO$20</f>
        <v>0</v>
      </c>
      <c r="SNP97" s="370">
        <f xml:space="preserve"> InpC!SNP$20</f>
        <v>0</v>
      </c>
      <c r="SNQ97" s="370">
        <f xml:space="preserve"> InpC!SNQ$20</f>
        <v>0</v>
      </c>
      <c r="SNR97" s="370">
        <f xml:space="preserve"> InpC!SNR$20</f>
        <v>0</v>
      </c>
      <c r="SNS97" s="370">
        <f xml:space="preserve"> InpC!SNS$20</f>
        <v>0</v>
      </c>
      <c r="SNT97" s="370">
        <f xml:space="preserve"> InpC!SNT$20</f>
        <v>0</v>
      </c>
      <c r="SNU97" s="370">
        <f xml:space="preserve"> InpC!SNU$20</f>
        <v>0</v>
      </c>
      <c r="SNV97" s="370">
        <f xml:space="preserve"> InpC!SNV$20</f>
        <v>0</v>
      </c>
      <c r="SNW97" s="370">
        <f xml:space="preserve"> InpC!SNW$20</f>
        <v>0</v>
      </c>
      <c r="SNX97" s="370">
        <f xml:space="preserve"> InpC!SNX$20</f>
        <v>0</v>
      </c>
      <c r="SNY97" s="370">
        <f xml:space="preserve"> InpC!SNY$20</f>
        <v>0</v>
      </c>
      <c r="SNZ97" s="370">
        <f xml:space="preserve"> InpC!SNZ$20</f>
        <v>0</v>
      </c>
      <c r="SOA97" s="370">
        <f xml:space="preserve"> InpC!SOA$20</f>
        <v>0</v>
      </c>
      <c r="SOB97" s="370">
        <f xml:space="preserve"> InpC!SOB$20</f>
        <v>0</v>
      </c>
      <c r="SOC97" s="370">
        <f xml:space="preserve"> InpC!SOC$20</f>
        <v>0</v>
      </c>
      <c r="SOD97" s="370">
        <f xml:space="preserve"> InpC!SOD$20</f>
        <v>0</v>
      </c>
      <c r="SOE97" s="370">
        <f xml:space="preserve"> InpC!SOE$20</f>
        <v>0</v>
      </c>
      <c r="SOF97" s="370">
        <f xml:space="preserve"> InpC!SOF$20</f>
        <v>0</v>
      </c>
      <c r="SOG97" s="370">
        <f xml:space="preserve"> InpC!SOG$20</f>
        <v>0</v>
      </c>
      <c r="SOH97" s="370">
        <f xml:space="preserve"> InpC!SOH$20</f>
        <v>0</v>
      </c>
      <c r="SOI97" s="370">
        <f xml:space="preserve"> InpC!SOI$20</f>
        <v>0</v>
      </c>
      <c r="SOJ97" s="370">
        <f xml:space="preserve"> InpC!SOJ$20</f>
        <v>0</v>
      </c>
      <c r="SOK97" s="370">
        <f xml:space="preserve"> InpC!SOK$20</f>
        <v>0</v>
      </c>
      <c r="SOL97" s="370">
        <f xml:space="preserve"> InpC!SOL$20</f>
        <v>0</v>
      </c>
      <c r="SOM97" s="370">
        <f xml:space="preserve"> InpC!SOM$20</f>
        <v>0</v>
      </c>
      <c r="SON97" s="370">
        <f xml:space="preserve"> InpC!SON$20</f>
        <v>0</v>
      </c>
      <c r="SOO97" s="370">
        <f xml:space="preserve"> InpC!SOO$20</f>
        <v>0</v>
      </c>
      <c r="SOP97" s="370">
        <f xml:space="preserve"> InpC!SOP$20</f>
        <v>0</v>
      </c>
      <c r="SOQ97" s="370">
        <f xml:space="preserve"> InpC!SOQ$20</f>
        <v>0</v>
      </c>
      <c r="SOR97" s="370">
        <f xml:space="preserve"> InpC!SOR$20</f>
        <v>0</v>
      </c>
      <c r="SOS97" s="370">
        <f xml:space="preserve"> InpC!SOS$20</f>
        <v>0</v>
      </c>
      <c r="SOT97" s="370">
        <f xml:space="preserve"> InpC!SOT$20</f>
        <v>0</v>
      </c>
      <c r="SOU97" s="370">
        <f xml:space="preserve"> InpC!SOU$20</f>
        <v>0</v>
      </c>
      <c r="SOV97" s="370">
        <f xml:space="preserve"> InpC!SOV$20</f>
        <v>0</v>
      </c>
      <c r="SOW97" s="370">
        <f xml:space="preserve"> InpC!SOW$20</f>
        <v>0</v>
      </c>
      <c r="SOX97" s="370">
        <f xml:space="preserve"> InpC!SOX$20</f>
        <v>0</v>
      </c>
      <c r="SOY97" s="370">
        <f xml:space="preserve"> InpC!SOY$20</f>
        <v>0</v>
      </c>
      <c r="SOZ97" s="370">
        <f xml:space="preserve"> InpC!SOZ$20</f>
        <v>0</v>
      </c>
      <c r="SPA97" s="370">
        <f xml:space="preserve"> InpC!SPA$20</f>
        <v>0</v>
      </c>
      <c r="SPB97" s="370">
        <f xml:space="preserve"> InpC!SPB$20</f>
        <v>0</v>
      </c>
      <c r="SPC97" s="370">
        <f xml:space="preserve"> InpC!SPC$20</f>
        <v>0</v>
      </c>
      <c r="SPD97" s="370">
        <f xml:space="preserve"> InpC!SPD$20</f>
        <v>0</v>
      </c>
      <c r="SPE97" s="370">
        <f xml:space="preserve"> InpC!SPE$20</f>
        <v>0</v>
      </c>
      <c r="SPF97" s="370">
        <f xml:space="preserve"> InpC!SPF$20</f>
        <v>0</v>
      </c>
      <c r="SPG97" s="370">
        <f xml:space="preserve"> InpC!SPG$20</f>
        <v>0</v>
      </c>
      <c r="SPH97" s="370">
        <f xml:space="preserve"> InpC!SPH$20</f>
        <v>0</v>
      </c>
      <c r="SPI97" s="370">
        <f xml:space="preserve"> InpC!SPI$20</f>
        <v>0</v>
      </c>
      <c r="SPJ97" s="370">
        <f xml:space="preserve"> InpC!SPJ$20</f>
        <v>0</v>
      </c>
      <c r="SPK97" s="370">
        <f xml:space="preserve"> InpC!SPK$20</f>
        <v>0</v>
      </c>
      <c r="SPL97" s="370">
        <f xml:space="preserve"> InpC!SPL$20</f>
        <v>0</v>
      </c>
      <c r="SPM97" s="370">
        <f xml:space="preserve"> InpC!SPM$20</f>
        <v>0</v>
      </c>
      <c r="SPN97" s="370">
        <f xml:space="preserve"> InpC!SPN$20</f>
        <v>0</v>
      </c>
      <c r="SPO97" s="370">
        <f xml:space="preserve"> InpC!SPO$20</f>
        <v>0</v>
      </c>
      <c r="SPP97" s="370">
        <f xml:space="preserve"> InpC!SPP$20</f>
        <v>0</v>
      </c>
      <c r="SPQ97" s="370">
        <f xml:space="preserve"> InpC!SPQ$20</f>
        <v>0</v>
      </c>
      <c r="SPR97" s="370">
        <f xml:space="preserve"> InpC!SPR$20</f>
        <v>0</v>
      </c>
      <c r="SPS97" s="370">
        <f xml:space="preserve"> InpC!SPS$20</f>
        <v>0</v>
      </c>
      <c r="SPT97" s="370">
        <f xml:space="preserve"> InpC!SPT$20</f>
        <v>0</v>
      </c>
      <c r="SPU97" s="370">
        <f xml:space="preserve"> InpC!SPU$20</f>
        <v>0</v>
      </c>
      <c r="SPV97" s="370">
        <f xml:space="preserve"> InpC!SPV$20</f>
        <v>0</v>
      </c>
      <c r="SPW97" s="370">
        <f xml:space="preserve"> InpC!SPW$20</f>
        <v>0</v>
      </c>
      <c r="SPX97" s="370">
        <f xml:space="preserve"> InpC!SPX$20</f>
        <v>0</v>
      </c>
      <c r="SPY97" s="370">
        <f xml:space="preserve"> InpC!SPY$20</f>
        <v>0</v>
      </c>
      <c r="SPZ97" s="370">
        <f xml:space="preserve"> InpC!SPZ$20</f>
        <v>0</v>
      </c>
      <c r="SQA97" s="370">
        <f xml:space="preserve"> InpC!SQA$20</f>
        <v>0</v>
      </c>
      <c r="SQB97" s="370">
        <f xml:space="preserve"> InpC!SQB$20</f>
        <v>0</v>
      </c>
      <c r="SQC97" s="370">
        <f xml:space="preserve"> InpC!SQC$20</f>
        <v>0</v>
      </c>
      <c r="SQD97" s="370">
        <f xml:space="preserve"> InpC!SQD$20</f>
        <v>0</v>
      </c>
      <c r="SQE97" s="370">
        <f xml:space="preserve"> InpC!SQE$20</f>
        <v>0</v>
      </c>
      <c r="SQF97" s="370">
        <f xml:space="preserve"> InpC!SQF$20</f>
        <v>0</v>
      </c>
      <c r="SQG97" s="370">
        <f xml:space="preserve"> InpC!SQG$20</f>
        <v>0</v>
      </c>
      <c r="SQH97" s="370">
        <f xml:space="preserve"> InpC!SQH$20</f>
        <v>0</v>
      </c>
      <c r="SQI97" s="370">
        <f xml:space="preserve"> InpC!SQI$20</f>
        <v>0</v>
      </c>
      <c r="SQJ97" s="370">
        <f xml:space="preserve"> InpC!SQJ$20</f>
        <v>0</v>
      </c>
      <c r="SQK97" s="370">
        <f xml:space="preserve"> InpC!SQK$20</f>
        <v>0</v>
      </c>
      <c r="SQL97" s="370">
        <f xml:space="preserve"> InpC!SQL$20</f>
        <v>0</v>
      </c>
      <c r="SQM97" s="370">
        <f xml:space="preserve"> InpC!SQM$20</f>
        <v>0</v>
      </c>
      <c r="SQN97" s="370">
        <f xml:space="preserve"> InpC!SQN$20</f>
        <v>0</v>
      </c>
      <c r="SQO97" s="370">
        <f xml:space="preserve"> InpC!SQO$20</f>
        <v>0</v>
      </c>
      <c r="SQP97" s="370">
        <f xml:space="preserve"> InpC!SQP$20</f>
        <v>0</v>
      </c>
      <c r="SQQ97" s="370">
        <f xml:space="preserve"> InpC!SQQ$20</f>
        <v>0</v>
      </c>
      <c r="SQR97" s="370">
        <f xml:space="preserve"> InpC!SQR$20</f>
        <v>0</v>
      </c>
      <c r="SQS97" s="370">
        <f xml:space="preserve"> InpC!SQS$20</f>
        <v>0</v>
      </c>
      <c r="SQT97" s="370">
        <f xml:space="preserve"> InpC!SQT$20</f>
        <v>0</v>
      </c>
      <c r="SQU97" s="370">
        <f xml:space="preserve"> InpC!SQU$20</f>
        <v>0</v>
      </c>
      <c r="SQV97" s="370">
        <f xml:space="preserve"> InpC!SQV$20</f>
        <v>0</v>
      </c>
      <c r="SQW97" s="370">
        <f xml:space="preserve"> InpC!SQW$20</f>
        <v>0</v>
      </c>
      <c r="SQX97" s="370">
        <f xml:space="preserve"> InpC!SQX$20</f>
        <v>0</v>
      </c>
      <c r="SQY97" s="370">
        <f xml:space="preserve"> InpC!SQY$20</f>
        <v>0</v>
      </c>
      <c r="SQZ97" s="370">
        <f xml:space="preserve"> InpC!SQZ$20</f>
        <v>0</v>
      </c>
      <c r="SRA97" s="370">
        <f xml:space="preserve"> InpC!SRA$20</f>
        <v>0</v>
      </c>
      <c r="SRB97" s="370">
        <f xml:space="preserve"> InpC!SRB$20</f>
        <v>0</v>
      </c>
      <c r="SRC97" s="370">
        <f xml:space="preserve"> InpC!SRC$20</f>
        <v>0</v>
      </c>
      <c r="SRD97" s="370">
        <f xml:space="preserve"> InpC!SRD$20</f>
        <v>0</v>
      </c>
      <c r="SRE97" s="370">
        <f xml:space="preserve"> InpC!SRE$20</f>
        <v>0</v>
      </c>
      <c r="SRF97" s="370">
        <f xml:space="preserve"> InpC!SRF$20</f>
        <v>0</v>
      </c>
      <c r="SRG97" s="370">
        <f xml:space="preserve"> InpC!SRG$20</f>
        <v>0</v>
      </c>
      <c r="SRH97" s="370">
        <f xml:space="preserve"> InpC!SRH$20</f>
        <v>0</v>
      </c>
      <c r="SRI97" s="370">
        <f xml:space="preserve"> InpC!SRI$20</f>
        <v>0</v>
      </c>
      <c r="SRJ97" s="370">
        <f xml:space="preserve"> InpC!SRJ$20</f>
        <v>0</v>
      </c>
      <c r="SRK97" s="370">
        <f xml:space="preserve"> InpC!SRK$20</f>
        <v>0</v>
      </c>
      <c r="SRL97" s="370">
        <f xml:space="preserve"> InpC!SRL$20</f>
        <v>0</v>
      </c>
      <c r="SRM97" s="370">
        <f xml:space="preserve"> InpC!SRM$20</f>
        <v>0</v>
      </c>
      <c r="SRN97" s="370">
        <f xml:space="preserve"> InpC!SRN$20</f>
        <v>0</v>
      </c>
      <c r="SRO97" s="370">
        <f xml:space="preserve"> InpC!SRO$20</f>
        <v>0</v>
      </c>
      <c r="SRP97" s="370">
        <f xml:space="preserve"> InpC!SRP$20</f>
        <v>0</v>
      </c>
      <c r="SRQ97" s="370">
        <f xml:space="preserve"> InpC!SRQ$20</f>
        <v>0</v>
      </c>
      <c r="SRR97" s="370">
        <f xml:space="preserve"> InpC!SRR$20</f>
        <v>0</v>
      </c>
      <c r="SRS97" s="370">
        <f xml:space="preserve"> InpC!SRS$20</f>
        <v>0</v>
      </c>
      <c r="SRT97" s="370">
        <f xml:space="preserve"> InpC!SRT$20</f>
        <v>0</v>
      </c>
      <c r="SRU97" s="370">
        <f xml:space="preserve"> InpC!SRU$20</f>
        <v>0</v>
      </c>
      <c r="SRV97" s="370">
        <f xml:space="preserve"> InpC!SRV$20</f>
        <v>0</v>
      </c>
      <c r="SRW97" s="370">
        <f xml:space="preserve"> InpC!SRW$20</f>
        <v>0</v>
      </c>
      <c r="SRX97" s="370">
        <f xml:space="preserve"> InpC!SRX$20</f>
        <v>0</v>
      </c>
      <c r="SRY97" s="370">
        <f xml:space="preserve"> InpC!SRY$20</f>
        <v>0</v>
      </c>
      <c r="SRZ97" s="370">
        <f xml:space="preserve"> InpC!SRZ$20</f>
        <v>0</v>
      </c>
      <c r="SSA97" s="370">
        <f xml:space="preserve"> InpC!SSA$20</f>
        <v>0</v>
      </c>
      <c r="SSB97" s="370">
        <f xml:space="preserve"> InpC!SSB$20</f>
        <v>0</v>
      </c>
      <c r="SSC97" s="370">
        <f xml:space="preserve"> InpC!SSC$20</f>
        <v>0</v>
      </c>
      <c r="SSD97" s="370">
        <f xml:space="preserve"> InpC!SSD$20</f>
        <v>0</v>
      </c>
      <c r="SSE97" s="370">
        <f xml:space="preserve"> InpC!SSE$20</f>
        <v>0</v>
      </c>
      <c r="SSF97" s="370">
        <f xml:space="preserve"> InpC!SSF$20</f>
        <v>0</v>
      </c>
      <c r="SSG97" s="370">
        <f xml:space="preserve"> InpC!SSG$20</f>
        <v>0</v>
      </c>
      <c r="SSH97" s="370">
        <f xml:space="preserve"> InpC!SSH$20</f>
        <v>0</v>
      </c>
      <c r="SSI97" s="370">
        <f xml:space="preserve"> InpC!SSI$20</f>
        <v>0</v>
      </c>
      <c r="SSJ97" s="370">
        <f xml:space="preserve"> InpC!SSJ$20</f>
        <v>0</v>
      </c>
      <c r="SSK97" s="370">
        <f xml:space="preserve"> InpC!SSK$20</f>
        <v>0</v>
      </c>
      <c r="SSL97" s="370">
        <f xml:space="preserve"> InpC!SSL$20</f>
        <v>0</v>
      </c>
      <c r="SSM97" s="370">
        <f xml:space="preserve"> InpC!SSM$20</f>
        <v>0</v>
      </c>
      <c r="SSN97" s="370">
        <f xml:space="preserve"> InpC!SSN$20</f>
        <v>0</v>
      </c>
      <c r="SSO97" s="370">
        <f xml:space="preserve"> InpC!SSO$20</f>
        <v>0</v>
      </c>
      <c r="SSP97" s="370">
        <f xml:space="preserve"> InpC!SSP$20</f>
        <v>0</v>
      </c>
      <c r="SSQ97" s="370">
        <f xml:space="preserve"> InpC!SSQ$20</f>
        <v>0</v>
      </c>
      <c r="SSR97" s="370">
        <f xml:space="preserve"> InpC!SSR$20</f>
        <v>0</v>
      </c>
      <c r="SSS97" s="370">
        <f xml:space="preserve"> InpC!SSS$20</f>
        <v>0</v>
      </c>
      <c r="SST97" s="370">
        <f xml:space="preserve"> InpC!SST$20</f>
        <v>0</v>
      </c>
      <c r="SSU97" s="370">
        <f xml:space="preserve"> InpC!SSU$20</f>
        <v>0</v>
      </c>
      <c r="SSV97" s="370">
        <f xml:space="preserve"> InpC!SSV$20</f>
        <v>0</v>
      </c>
      <c r="SSW97" s="370">
        <f xml:space="preserve"> InpC!SSW$20</f>
        <v>0</v>
      </c>
      <c r="SSX97" s="370">
        <f xml:space="preserve"> InpC!SSX$20</f>
        <v>0</v>
      </c>
      <c r="SSY97" s="370">
        <f xml:space="preserve"> InpC!SSY$20</f>
        <v>0</v>
      </c>
      <c r="SSZ97" s="370">
        <f xml:space="preserve"> InpC!SSZ$20</f>
        <v>0</v>
      </c>
      <c r="STA97" s="370">
        <f xml:space="preserve"> InpC!STA$20</f>
        <v>0</v>
      </c>
      <c r="STB97" s="370">
        <f xml:space="preserve"> InpC!STB$20</f>
        <v>0</v>
      </c>
      <c r="STC97" s="370">
        <f xml:space="preserve"> InpC!STC$20</f>
        <v>0</v>
      </c>
      <c r="STD97" s="370">
        <f xml:space="preserve"> InpC!STD$20</f>
        <v>0</v>
      </c>
      <c r="STE97" s="370">
        <f xml:space="preserve"> InpC!STE$20</f>
        <v>0</v>
      </c>
      <c r="STF97" s="370">
        <f xml:space="preserve"> InpC!STF$20</f>
        <v>0</v>
      </c>
      <c r="STG97" s="370">
        <f xml:space="preserve"> InpC!STG$20</f>
        <v>0</v>
      </c>
      <c r="STH97" s="370">
        <f xml:space="preserve"> InpC!STH$20</f>
        <v>0</v>
      </c>
      <c r="STI97" s="370">
        <f xml:space="preserve"> InpC!STI$20</f>
        <v>0</v>
      </c>
      <c r="STJ97" s="370">
        <f xml:space="preserve"> InpC!STJ$20</f>
        <v>0</v>
      </c>
      <c r="STK97" s="370">
        <f xml:space="preserve"> InpC!STK$20</f>
        <v>0</v>
      </c>
      <c r="STL97" s="370">
        <f xml:space="preserve"> InpC!STL$20</f>
        <v>0</v>
      </c>
      <c r="STM97" s="370">
        <f xml:space="preserve"> InpC!STM$20</f>
        <v>0</v>
      </c>
      <c r="STN97" s="370">
        <f xml:space="preserve"> InpC!STN$20</f>
        <v>0</v>
      </c>
      <c r="STO97" s="370">
        <f xml:space="preserve"> InpC!STO$20</f>
        <v>0</v>
      </c>
      <c r="STP97" s="370">
        <f xml:space="preserve"> InpC!STP$20</f>
        <v>0</v>
      </c>
      <c r="STQ97" s="370">
        <f xml:space="preserve"> InpC!STQ$20</f>
        <v>0</v>
      </c>
      <c r="STR97" s="370">
        <f xml:space="preserve"> InpC!STR$20</f>
        <v>0</v>
      </c>
      <c r="STS97" s="370">
        <f xml:space="preserve"> InpC!STS$20</f>
        <v>0</v>
      </c>
      <c r="STT97" s="370">
        <f xml:space="preserve"> InpC!STT$20</f>
        <v>0</v>
      </c>
      <c r="STU97" s="370">
        <f xml:space="preserve"> InpC!STU$20</f>
        <v>0</v>
      </c>
      <c r="STV97" s="370">
        <f xml:space="preserve"> InpC!STV$20</f>
        <v>0</v>
      </c>
      <c r="STW97" s="370">
        <f xml:space="preserve"> InpC!STW$20</f>
        <v>0</v>
      </c>
      <c r="STX97" s="370">
        <f xml:space="preserve"> InpC!STX$20</f>
        <v>0</v>
      </c>
      <c r="STY97" s="370">
        <f xml:space="preserve"> InpC!STY$20</f>
        <v>0</v>
      </c>
      <c r="STZ97" s="370">
        <f xml:space="preserve"> InpC!STZ$20</f>
        <v>0</v>
      </c>
      <c r="SUA97" s="370">
        <f xml:space="preserve"> InpC!SUA$20</f>
        <v>0</v>
      </c>
      <c r="SUB97" s="370">
        <f xml:space="preserve"> InpC!SUB$20</f>
        <v>0</v>
      </c>
      <c r="SUC97" s="370">
        <f xml:space="preserve"> InpC!SUC$20</f>
        <v>0</v>
      </c>
      <c r="SUD97" s="370">
        <f xml:space="preserve"> InpC!SUD$20</f>
        <v>0</v>
      </c>
      <c r="SUE97" s="370">
        <f xml:space="preserve"> InpC!SUE$20</f>
        <v>0</v>
      </c>
      <c r="SUF97" s="370">
        <f xml:space="preserve"> InpC!SUF$20</f>
        <v>0</v>
      </c>
      <c r="SUG97" s="370">
        <f xml:space="preserve"> InpC!SUG$20</f>
        <v>0</v>
      </c>
      <c r="SUH97" s="370">
        <f xml:space="preserve"> InpC!SUH$20</f>
        <v>0</v>
      </c>
      <c r="SUI97" s="370">
        <f xml:space="preserve"> InpC!SUI$20</f>
        <v>0</v>
      </c>
      <c r="SUJ97" s="370">
        <f xml:space="preserve"> InpC!SUJ$20</f>
        <v>0</v>
      </c>
      <c r="SUK97" s="370">
        <f xml:space="preserve"> InpC!SUK$20</f>
        <v>0</v>
      </c>
      <c r="SUL97" s="370">
        <f xml:space="preserve"> InpC!SUL$20</f>
        <v>0</v>
      </c>
      <c r="SUM97" s="370">
        <f xml:space="preserve"> InpC!SUM$20</f>
        <v>0</v>
      </c>
      <c r="SUN97" s="370">
        <f xml:space="preserve"> InpC!SUN$20</f>
        <v>0</v>
      </c>
      <c r="SUO97" s="370">
        <f xml:space="preserve"> InpC!SUO$20</f>
        <v>0</v>
      </c>
      <c r="SUP97" s="370">
        <f xml:space="preserve"> InpC!SUP$20</f>
        <v>0</v>
      </c>
      <c r="SUQ97" s="370">
        <f xml:space="preserve"> InpC!SUQ$20</f>
        <v>0</v>
      </c>
      <c r="SUR97" s="370">
        <f xml:space="preserve"> InpC!SUR$20</f>
        <v>0</v>
      </c>
      <c r="SUS97" s="370">
        <f xml:space="preserve"> InpC!SUS$20</f>
        <v>0</v>
      </c>
      <c r="SUT97" s="370">
        <f xml:space="preserve"> InpC!SUT$20</f>
        <v>0</v>
      </c>
      <c r="SUU97" s="370">
        <f xml:space="preserve"> InpC!SUU$20</f>
        <v>0</v>
      </c>
      <c r="SUV97" s="370">
        <f xml:space="preserve"> InpC!SUV$20</f>
        <v>0</v>
      </c>
      <c r="SUW97" s="370">
        <f xml:space="preserve"> InpC!SUW$20</f>
        <v>0</v>
      </c>
      <c r="SUX97" s="370">
        <f xml:space="preserve"> InpC!SUX$20</f>
        <v>0</v>
      </c>
      <c r="SUY97" s="370">
        <f xml:space="preserve"> InpC!SUY$20</f>
        <v>0</v>
      </c>
      <c r="SUZ97" s="370">
        <f xml:space="preserve"> InpC!SUZ$20</f>
        <v>0</v>
      </c>
      <c r="SVA97" s="370">
        <f xml:space="preserve"> InpC!SVA$20</f>
        <v>0</v>
      </c>
      <c r="SVB97" s="370">
        <f xml:space="preserve"> InpC!SVB$20</f>
        <v>0</v>
      </c>
      <c r="SVC97" s="370">
        <f xml:space="preserve"> InpC!SVC$20</f>
        <v>0</v>
      </c>
      <c r="SVD97" s="370">
        <f xml:space="preserve"> InpC!SVD$20</f>
        <v>0</v>
      </c>
      <c r="SVE97" s="370">
        <f xml:space="preserve"> InpC!SVE$20</f>
        <v>0</v>
      </c>
      <c r="SVF97" s="370">
        <f xml:space="preserve"> InpC!SVF$20</f>
        <v>0</v>
      </c>
      <c r="SVG97" s="370">
        <f xml:space="preserve"> InpC!SVG$20</f>
        <v>0</v>
      </c>
      <c r="SVH97" s="370">
        <f xml:space="preserve"> InpC!SVH$20</f>
        <v>0</v>
      </c>
      <c r="SVI97" s="370">
        <f xml:space="preserve"> InpC!SVI$20</f>
        <v>0</v>
      </c>
      <c r="SVJ97" s="370">
        <f xml:space="preserve"> InpC!SVJ$20</f>
        <v>0</v>
      </c>
      <c r="SVK97" s="370">
        <f xml:space="preserve"> InpC!SVK$20</f>
        <v>0</v>
      </c>
      <c r="SVL97" s="370">
        <f xml:space="preserve"> InpC!SVL$20</f>
        <v>0</v>
      </c>
      <c r="SVM97" s="370">
        <f xml:space="preserve"> InpC!SVM$20</f>
        <v>0</v>
      </c>
      <c r="SVN97" s="370">
        <f xml:space="preserve"> InpC!SVN$20</f>
        <v>0</v>
      </c>
      <c r="SVO97" s="370">
        <f xml:space="preserve"> InpC!SVO$20</f>
        <v>0</v>
      </c>
      <c r="SVP97" s="370">
        <f xml:space="preserve"> InpC!SVP$20</f>
        <v>0</v>
      </c>
      <c r="SVQ97" s="370">
        <f xml:space="preserve"> InpC!SVQ$20</f>
        <v>0</v>
      </c>
      <c r="SVR97" s="370">
        <f xml:space="preserve"> InpC!SVR$20</f>
        <v>0</v>
      </c>
      <c r="SVS97" s="370">
        <f xml:space="preserve"> InpC!SVS$20</f>
        <v>0</v>
      </c>
      <c r="SVT97" s="370">
        <f xml:space="preserve"> InpC!SVT$20</f>
        <v>0</v>
      </c>
      <c r="SVU97" s="370">
        <f xml:space="preserve"> InpC!SVU$20</f>
        <v>0</v>
      </c>
      <c r="SVV97" s="370">
        <f xml:space="preserve"> InpC!SVV$20</f>
        <v>0</v>
      </c>
      <c r="SVW97" s="370">
        <f xml:space="preserve"> InpC!SVW$20</f>
        <v>0</v>
      </c>
      <c r="SVX97" s="370">
        <f xml:space="preserve"> InpC!SVX$20</f>
        <v>0</v>
      </c>
      <c r="SVY97" s="370">
        <f xml:space="preserve"> InpC!SVY$20</f>
        <v>0</v>
      </c>
      <c r="SVZ97" s="370">
        <f xml:space="preserve"> InpC!SVZ$20</f>
        <v>0</v>
      </c>
      <c r="SWA97" s="370">
        <f xml:space="preserve"> InpC!SWA$20</f>
        <v>0</v>
      </c>
      <c r="SWB97" s="370">
        <f xml:space="preserve"> InpC!SWB$20</f>
        <v>0</v>
      </c>
      <c r="SWC97" s="370">
        <f xml:space="preserve"> InpC!SWC$20</f>
        <v>0</v>
      </c>
      <c r="SWD97" s="370">
        <f xml:space="preserve"> InpC!SWD$20</f>
        <v>0</v>
      </c>
      <c r="SWE97" s="370">
        <f xml:space="preserve"> InpC!SWE$20</f>
        <v>0</v>
      </c>
      <c r="SWF97" s="370">
        <f xml:space="preserve"> InpC!SWF$20</f>
        <v>0</v>
      </c>
      <c r="SWG97" s="370">
        <f xml:space="preserve"> InpC!SWG$20</f>
        <v>0</v>
      </c>
      <c r="SWH97" s="370">
        <f xml:space="preserve"> InpC!SWH$20</f>
        <v>0</v>
      </c>
      <c r="SWI97" s="370">
        <f xml:space="preserve"> InpC!SWI$20</f>
        <v>0</v>
      </c>
      <c r="SWJ97" s="370">
        <f xml:space="preserve"> InpC!SWJ$20</f>
        <v>0</v>
      </c>
      <c r="SWK97" s="370">
        <f xml:space="preserve"> InpC!SWK$20</f>
        <v>0</v>
      </c>
      <c r="SWL97" s="370">
        <f xml:space="preserve"> InpC!SWL$20</f>
        <v>0</v>
      </c>
      <c r="SWM97" s="370">
        <f xml:space="preserve"> InpC!SWM$20</f>
        <v>0</v>
      </c>
      <c r="SWN97" s="370">
        <f xml:space="preserve"> InpC!SWN$20</f>
        <v>0</v>
      </c>
      <c r="SWO97" s="370">
        <f xml:space="preserve"> InpC!SWO$20</f>
        <v>0</v>
      </c>
      <c r="SWP97" s="370">
        <f xml:space="preserve"> InpC!SWP$20</f>
        <v>0</v>
      </c>
      <c r="SWQ97" s="370">
        <f xml:space="preserve"> InpC!SWQ$20</f>
        <v>0</v>
      </c>
      <c r="SWR97" s="370">
        <f xml:space="preserve"> InpC!SWR$20</f>
        <v>0</v>
      </c>
      <c r="SWS97" s="370">
        <f xml:space="preserve"> InpC!SWS$20</f>
        <v>0</v>
      </c>
      <c r="SWT97" s="370">
        <f xml:space="preserve"> InpC!SWT$20</f>
        <v>0</v>
      </c>
      <c r="SWU97" s="370">
        <f xml:space="preserve"> InpC!SWU$20</f>
        <v>0</v>
      </c>
      <c r="SWV97" s="370">
        <f xml:space="preserve"> InpC!SWV$20</f>
        <v>0</v>
      </c>
      <c r="SWW97" s="370">
        <f xml:space="preserve"> InpC!SWW$20</f>
        <v>0</v>
      </c>
      <c r="SWX97" s="370">
        <f xml:space="preserve"> InpC!SWX$20</f>
        <v>0</v>
      </c>
      <c r="SWY97" s="370">
        <f xml:space="preserve"> InpC!SWY$20</f>
        <v>0</v>
      </c>
      <c r="SWZ97" s="370">
        <f xml:space="preserve"> InpC!SWZ$20</f>
        <v>0</v>
      </c>
      <c r="SXA97" s="370">
        <f xml:space="preserve"> InpC!SXA$20</f>
        <v>0</v>
      </c>
      <c r="SXB97" s="370">
        <f xml:space="preserve"> InpC!SXB$20</f>
        <v>0</v>
      </c>
      <c r="SXC97" s="370">
        <f xml:space="preserve"> InpC!SXC$20</f>
        <v>0</v>
      </c>
      <c r="SXD97" s="370">
        <f xml:space="preserve"> InpC!SXD$20</f>
        <v>0</v>
      </c>
      <c r="SXE97" s="370">
        <f xml:space="preserve"> InpC!SXE$20</f>
        <v>0</v>
      </c>
      <c r="SXF97" s="370">
        <f xml:space="preserve"> InpC!SXF$20</f>
        <v>0</v>
      </c>
      <c r="SXG97" s="370">
        <f xml:space="preserve"> InpC!SXG$20</f>
        <v>0</v>
      </c>
      <c r="SXH97" s="370">
        <f xml:space="preserve"> InpC!SXH$20</f>
        <v>0</v>
      </c>
      <c r="SXI97" s="370">
        <f xml:space="preserve"> InpC!SXI$20</f>
        <v>0</v>
      </c>
      <c r="SXJ97" s="370">
        <f xml:space="preserve"> InpC!SXJ$20</f>
        <v>0</v>
      </c>
      <c r="SXK97" s="370">
        <f xml:space="preserve"> InpC!SXK$20</f>
        <v>0</v>
      </c>
      <c r="SXL97" s="370">
        <f xml:space="preserve"> InpC!SXL$20</f>
        <v>0</v>
      </c>
      <c r="SXM97" s="370">
        <f xml:space="preserve"> InpC!SXM$20</f>
        <v>0</v>
      </c>
      <c r="SXN97" s="370">
        <f xml:space="preserve"> InpC!SXN$20</f>
        <v>0</v>
      </c>
      <c r="SXO97" s="370">
        <f xml:space="preserve"> InpC!SXO$20</f>
        <v>0</v>
      </c>
      <c r="SXP97" s="370">
        <f xml:space="preserve"> InpC!SXP$20</f>
        <v>0</v>
      </c>
      <c r="SXQ97" s="370">
        <f xml:space="preserve"> InpC!SXQ$20</f>
        <v>0</v>
      </c>
      <c r="SXR97" s="370">
        <f xml:space="preserve"> InpC!SXR$20</f>
        <v>0</v>
      </c>
      <c r="SXS97" s="370">
        <f xml:space="preserve"> InpC!SXS$20</f>
        <v>0</v>
      </c>
      <c r="SXT97" s="370">
        <f xml:space="preserve"> InpC!SXT$20</f>
        <v>0</v>
      </c>
      <c r="SXU97" s="370">
        <f xml:space="preserve"> InpC!SXU$20</f>
        <v>0</v>
      </c>
      <c r="SXV97" s="370">
        <f xml:space="preserve"> InpC!SXV$20</f>
        <v>0</v>
      </c>
      <c r="SXW97" s="370">
        <f xml:space="preserve"> InpC!SXW$20</f>
        <v>0</v>
      </c>
      <c r="SXX97" s="370">
        <f xml:space="preserve"> InpC!SXX$20</f>
        <v>0</v>
      </c>
      <c r="SXY97" s="370">
        <f xml:space="preserve"> InpC!SXY$20</f>
        <v>0</v>
      </c>
      <c r="SXZ97" s="370">
        <f xml:space="preserve"> InpC!SXZ$20</f>
        <v>0</v>
      </c>
      <c r="SYA97" s="370">
        <f xml:space="preserve"> InpC!SYA$20</f>
        <v>0</v>
      </c>
      <c r="SYB97" s="370">
        <f xml:space="preserve"> InpC!SYB$20</f>
        <v>0</v>
      </c>
      <c r="SYC97" s="370">
        <f xml:space="preserve"> InpC!SYC$20</f>
        <v>0</v>
      </c>
      <c r="SYD97" s="370">
        <f xml:space="preserve"> InpC!SYD$20</f>
        <v>0</v>
      </c>
      <c r="SYE97" s="370">
        <f xml:space="preserve"> InpC!SYE$20</f>
        <v>0</v>
      </c>
      <c r="SYF97" s="370">
        <f xml:space="preserve"> InpC!SYF$20</f>
        <v>0</v>
      </c>
      <c r="SYG97" s="370">
        <f xml:space="preserve"> InpC!SYG$20</f>
        <v>0</v>
      </c>
      <c r="SYH97" s="370">
        <f xml:space="preserve"> InpC!SYH$20</f>
        <v>0</v>
      </c>
      <c r="SYI97" s="370">
        <f xml:space="preserve"> InpC!SYI$20</f>
        <v>0</v>
      </c>
      <c r="SYJ97" s="370">
        <f xml:space="preserve"> InpC!SYJ$20</f>
        <v>0</v>
      </c>
      <c r="SYK97" s="370">
        <f xml:space="preserve"> InpC!SYK$20</f>
        <v>0</v>
      </c>
      <c r="SYL97" s="370">
        <f xml:space="preserve"> InpC!SYL$20</f>
        <v>0</v>
      </c>
      <c r="SYM97" s="370">
        <f xml:space="preserve"> InpC!SYM$20</f>
        <v>0</v>
      </c>
      <c r="SYN97" s="370">
        <f xml:space="preserve"> InpC!SYN$20</f>
        <v>0</v>
      </c>
      <c r="SYO97" s="370">
        <f xml:space="preserve"> InpC!SYO$20</f>
        <v>0</v>
      </c>
      <c r="SYP97" s="370">
        <f xml:space="preserve"> InpC!SYP$20</f>
        <v>0</v>
      </c>
      <c r="SYQ97" s="370">
        <f xml:space="preserve"> InpC!SYQ$20</f>
        <v>0</v>
      </c>
      <c r="SYR97" s="370">
        <f xml:space="preserve"> InpC!SYR$20</f>
        <v>0</v>
      </c>
      <c r="SYS97" s="370">
        <f xml:space="preserve"> InpC!SYS$20</f>
        <v>0</v>
      </c>
      <c r="SYT97" s="370">
        <f xml:space="preserve"> InpC!SYT$20</f>
        <v>0</v>
      </c>
      <c r="SYU97" s="370">
        <f xml:space="preserve"> InpC!SYU$20</f>
        <v>0</v>
      </c>
      <c r="SYV97" s="370">
        <f xml:space="preserve"> InpC!SYV$20</f>
        <v>0</v>
      </c>
      <c r="SYW97" s="370">
        <f xml:space="preserve"> InpC!SYW$20</f>
        <v>0</v>
      </c>
      <c r="SYX97" s="370">
        <f xml:space="preserve"> InpC!SYX$20</f>
        <v>0</v>
      </c>
      <c r="SYY97" s="370">
        <f xml:space="preserve"> InpC!SYY$20</f>
        <v>0</v>
      </c>
      <c r="SYZ97" s="370">
        <f xml:space="preserve"> InpC!SYZ$20</f>
        <v>0</v>
      </c>
      <c r="SZA97" s="370">
        <f xml:space="preserve"> InpC!SZA$20</f>
        <v>0</v>
      </c>
      <c r="SZB97" s="370">
        <f xml:space="preserve"> InpC!SZB$20</f>
        <v>0</v>
      </c>
      <c r="SZC97" s="370">
        <f xml:space="preserve"> InpC!SZC$20</f>
        <v>0</v>
      </c>
      <c r="SZD97" s="370">
        <f xml:space="preserve"> InpC!SZD$20</f>
        <v>0</v>
      </c>
      <c r="SZE97" s="370">
        <f xml:space="preserve"> InpC!SZE$20</f>
        <v>0</v>
      </c>
      <c r="SZF97" s="370">
        <f xml:space="preserve"> InpC!SZF$20</f>
        <v>0</v>
      </c>
      <c r="SZG97" s="370">
        <f xml:space="preserve"> InpC!SZG$20</f>
        <v>0</v>
      </c>
      <c r="SZH97" s="370">
        <f xml:space="preserve"> InpC!SZH$20</f>
        <v>0</v>
      </c>
      <c r="SZI97" s="370">
        <f xml:space="preserve"> InpC!SZI$20</f>
        <v>0</v>
      </c>
      <c r="SZJ97" s="370">
        <f xml:space="preserve"> InpC!SZJ$20</f>
        <v>0</v>
      </c>
      <c r="SZK97" s="370">
        <f xml:space="preserve"> InpC!SZK$20</f>
        <v>0</v>
      </c>
      <c r="SZL97" s="370">
        <f xml:space="preserve"> InpC!SZL$20</f>
        <v>0</v>
      </c>
      <c r="SZM97" s="370">
        <f xml:space="preserve"> InpC!SZM$20</f>
        <v>0</v>
      </c>
      <c r="SZN97" s="370">
        <f xml:space="preserve"> InpC!SZN$20</f>
        <v>0</v>
      </c>
      <c r="SZO97" s="370">
        <f xml:space="preserve"> InpC!SZO$20</f>
        <v>0</v>
      </c>
      <c r="SZP97" s="370">
        <f xml:space="preserve"> InpC!SZP$20</f>
        <v>0</v>
      </c>
      <c r="SZQ97" s="370">
        <f xml:space="preserve"> InpC!SZQ$20</f>
        <v>0</v>
      </c>
      <c r="SZR97" s="370">
        <f xml:space="preserve"> InpC!SZR$20</f>
        <v>0</v>
      </c>
      <c r="SZS97" s="370">
        <f xml:space="preserve"> InpC!SZS$20</f>
        <v>0</v>
      </c>
      <c r="SZT97" s="370">
        <f xml:space="preserve"> InpC!SZT$20</f>
        <v>0</v>
      </c>
      <c r="SZU97" s="370">
        <f xml:space="preserve"> InpC!SZU$20</f>
        <v>0</v>
      </c>
      <c r="SZV97" s="370">
        <f xml:space="preserve"> InpC!SZV$20</f>
        <v>0</v>
      </c>
      <c r="SZW97" s="370">
        <f xml:space="preserve"> InpC!SZW$20</f>
        <v>0</v>
      </c>
      <c r="SZX97" s="370">
        <f xml:space="preserve"> InpC!SZX$20</f>
        <v>0</v>
      </c>
      <c r="SZY97" s="370">
        <f xml:space="preserve"> InpC!SZY$20</f>
        <v>0</v>
      </c>
      <c r="SZZ97" s="370">
        <f xml:space="preserve"> InpC!SZZ$20</f>
        <v>0</v>
      </c>
      <c r="TAA97" s="370">
        <f xml:space="preserve"> InpC!TAA$20</f>
        <v>0</v>
      </c>
      <c r="TAB97" s="370">
        <f xml:space="preserve"> InpC!TAB$20</f>
        <v>0</v>
      </c>
      <c r="TAC97" s="370">
        <f xml:space="preserve"> InpC!TAC$20</f>
        <v>0</v>
      </c>
      <c r="TAD97" s="370">
        <f xml:space="preserve"> InpC!TAD$20</f>
        <v>0</v>
      </c>
      <c r="TAE97" s="370">
        <f xml:space="preserve"> InpC!TAE$20</f>
        <v>0</v>
      </c>
      <c r="TAF97" s="370">
        <f xml:space="preserve"> InpC!TAF$20</f>
        <v>0</v>
      </c>
      <c r="TAG97" s="370">
        <f xml:space="preserve"> InpC!TAG$20</f>
        <v>0</v>
      </c>
      <c r="TAH97" s="370">
        <f xml:space="preserve"> InpC!TAH$20</f>
        <v>0</v>
      </c>
      <c r="TAI97" s="370">
        <f xml:space="preserve"> InpC!TAI$20</f>
        <v>0</v>
      </c>
      <c r="TAJ97" s="370">
        <f xml:space="preserve"> InpC!TAJ$20</f>
        <v>0</v>
      </c>
      <c r="TAK97" s="370">
        <f xml:space="preserve"> InpC!TAK$20</f>
        <v>0</v>
      </c>
      <c r="TAL97" s="370">
        <f xml:space="preserve"> InpC!TAL$20</f>
        <v>0</v>
      </c>
      <c r="TAM97" s="370">
        <f xml:space="preserve"> InpC!TAM$20</f>
        <v>0</v>
      </c>
      <c r="TAN97" s="370">
        <f xml:space="preserve"> InpC!TAN$20</f>
        <v>0</v>
      </c>
      <c r="TAO97" s="370">
        <f xml:space="preserve"> InpC!TAO$20</f>
        <v>0</v>
      </c>
      <c r="TAP97" s="370">
        <f xml:space="preserve"> InpC!TAP$20</f>
        <v>0</v>
      </c>
      <c r="TAQ97" s="370">
        <f xml:space="preserve"> InpC!TAQ$20</f>
        <v>0</v>
      </c>
      <c r="TAR97" s="370">
        <f xml:space="preserve"> InpC!TAR$20</f>
        <v>0</v>
      </c>
      <c r="TAS97" s="370">
        <f xml:space="preserve"> InpC!TAS$20</f>
        <v>0</v>
      </c>
      <c r="TAT97" s="370">
        <f xml:space="preserve"> InpC!TAT$20</f>
        <v>0</v>
      </c>
      <c r="TAU97" s="370">
        <f xml:space="preserve"> InpC!TAU$20</f>
        <v>0</v>
      </c>
      <c r="TAV97" s="370">
        <f xml:space="preserve"> InpC!TAV$20</f>
        <v>0</v>
      </c>
      <c r="TAW97" s="370">
        <f xml:space="preserve"> InpC!TAW$20</f>
        <v>0</v>
      </c>
      <c r="TAX97" s="370">
        <f xml:space="preserve"> InpC!TAX$20</f>
        <v>0</v>
      </c>
      <c r="TAY97" s="370">
        <f xml:space="preserve"> InpC!TAY$20</f>
        <v>0</v>
      </c>
      <c r="TAZ97" s="370">
        <f xml:space="preserve"> InpC!TAZ$20</f>
        <v>0</v>
      </c>
      <c r="TBA97" s="370">
        <f xml:space="preserve"> InpC!TBA$20</f>
        <v>0</v>
      </c>
      <c r="TBB97" s="370">
        <f xml:space="preserve"> InpC!TBB$20</f>
        <v>0</v>
      </c>
      <c r="TBC97" s="370">
        <f xml:space="preserve"> InpC!TBC$20</f>
        <v>0</v>
      </c>
      <c r="TBD97" s="370">
        <f xml:space="preserve"> InpC!TBD$20</f>
        <v>0</v>
      </c>
      <c r="TBE97" s="370">
        <f xml:space="preserve"> InpC!TBE$20</f>
        <v>0</v>
      </c>
      <c r="TBF97" s="370">
        <f xml:space="preserve"> InpC!TBF$20</f>
        <v>0</v>
      </c>
      <c r="TBG97" s="370">
        <f xml:space="preserve"> InpC!TBG$20</f>
        <v>0</v>
      </c>
      <c r="TBH97" s="370">
        <f xml:space="preserve"> InpC!TBH$20</f>
        <v>0</v>
      </c>
      <c r="TBI97" s="370">
        <f xml:space="preserve"> InpC!TBI$20</f>
        <v>0</v>
      </c>
      <c r="TBJ97" s="370">
        <f xml:space="preserve"> InpC!TBJ$20</f>
        <v>0</v>
      </c>
      <c r="TBK97" s="370">
        <f xml:space="preserve"> InpC!TBK$20</f>
        <v>0</v>
      </c>
      <c r="TBL97" s="370">
        <f xml:space="preserve"> InpC!TBL$20</f>
        <v>0</v>
      </c>
      <c r="TBM97" s="370">
        <f xml:space="preserve"> InpC!TBM$20</f>
        <v>0</v>
      </c>
      <c r="TBN97" s="370">
        <f xml:space="preserve"> InpC!TBN$20</f>
        <v>0</v>
      </c>
      <c r="TBO97" s="370">
        <f xml:space="preserve"> InpC!TBO$20</f>
        <v>0</v>
      </c>
      <c r="TBP97" s="370">
        <f xml:space="preserve"> InpC!TBP$20</f>
        <v>0</v>
      </c>
      <c r="TBQ97" s="370">
        <f xml:space="preserve"> InpC!TBQ$20</f>
        <v>0</v>
      </c>
      <c r="TBR97" s="370">
        <f xml:space="preserve"> InpC!TBR$20</f>
        <v>0</v>
      </c>
      <c r="TBS97" s="370">
        <f xml:space="preserve"> InpC!TBS$20</f>
        <v>0</v>
      </c>
      <c r="TBT97" s="370">
        <f xml:space="preserve"> InpC!TBT$20</f>
        <v>0</v>
      </c>
      <c r="TBU97" s="370">
        <f xml:space="preserve"> InpC!TBU$20</f>
        <v>0</v>
      </c>
      <c r="TBV97" s="370">
        <f xml:space="preserve"> InpC!TBV$20</f>
        <v>0</v>
      </c>
      <c r="TBW97" s="370">
        <f xml:space="preserve"> InpC!TBW$20</f>
        <v>0</v>
      </c>
      <c r="TBX97" s="370">
        <f xml:space="preserve"> InpC!TBX$20</f>
        <v>0</v>
      </c>
      <c r="TBY97" s="370">
        <f xml:space="preserve"> InpC!TBY$20</f>
        <v>0</v>
      </c>
      <c r="TBZ97" s="370">
        <f xml:space="preserve"> InpC!TBZ$20</f>
        <v>0</v>
      </c>
      <c r="TCA97" s="370">
        <f xml:space="preserve"> InpC!TCA$20</f>
        <v>0</v>
      </c>
      <c r="TCB97" s="370">
        <f xml:space="preserve"> InpC!TCB$20</f>
        <v>0</v>
      </c>
      <c r="TCC97" s="370">
        <f xml:space="preserve"> InpC!TCC$20</f>
        <v>0</v>
      </c>
      <c r="TCD97" s="370">
        <f xml:space="preserve"> InpC!TCD$20</f>
        <v>0</v>
      </c>
      <c r="TCE97" s="370">
        <f xml:space="preserve"> InpC!TCE$20</f>
        <v>0</v>
      </c>
      <c r="TCF97" s="370">
        <f xml:space="preserve"> InpC!TCF$20</f>
        <v>0</v>
      </c>
      <c r="TCG97" s="370">
        <f xml:space="preserve"> InpC!TCG$20</f>
        <v>0</v>
      </c>
      <c r="TCH97" s="370">
        <f xml:space="preserve"> InpC!TCH$20</f>
        <v>0</v>
      </c>
      <c r="TCI97" s="370">
        <f xml:space="preserve"> InpC!TCI$20</f>
        <v>0</v>
      </c>
      <c r="TCJ97" s="370">
        <f xml:space="preserve"> InpC!TCJ$20</f>
        <v>0</v>
      </c>
      <c r="TCK97" s="370">
        <f xml:space="preserve"> InpC!TCK$20</f>
        <v>0</v>
      </c>
      <c r="TCL97" s="370">
        <f xml:space="preserve"> InpC!TCL$20</f>
        <v>0</v>
      </c>
      <c r="TCM97" s="370">
        <f xml:space="preserve"> InpC!TCM$20</f>
        <v>0</v>
      </c>
      <c r="TCN97" s="370">
        <f xml:space="preserve"> InpC!TCN$20</f>
        <v>0</v>
      </c>
      <c r="TCO97" s="370">
        <f xml:space="preserve"> InpC!TCO$20</f>
        <v>0</v>
      </c>
      <c r="TCP97" s="370">
        <f xml:space="preserve"> InpC!TCP$20</f>
        <v>0</v>
      </c>
      <c r="TCQ97" s="370">
        <f xml:space="preserve"> InpC!TCQ$20</f>
        <v>0</v>
      </c>
      <c r="TCR97" s="370">
        <f xml:space="preserve"> InpC!TCR$20</f>
        <v>0</v>
      </c>
      <c r="TCS97" s="370">
        <f xml:space="preserve"> InpC!TCS$20</f>
        <v>0</v>
      </c>
      <c r="TCT97" s="370">
        <f xml:space="preserve"> InpC!TCT$20</f>
        <v>0</v>
      </c>
      <c r="TCU97" s="370">
        <f xml:space="preserve"> InpC!TCU$20</f>
        <v>0</v>
      </c>
      <c r="TCV97" s="370">
        <f xml:space="preserve"> InpC!TCV$20</f>
        <v>0</v>
      </c>
      <c r="TCW97" s="370">
        <f xml:space="preserve"> InpC!TCW$20</f>
        <v>0</v>
      </c>
      <c r="TCX97" s="370">
        <f xml:space="preserve"> InpC!TCX$20</f>
        <v>0</v>
      </c>
      <c r="TCY97" s="370">
        <f xml:space="preserve"> InpC!TCY$20</f>
        <v>0</v>
      </c>
      <c r="TCZ97" s="370">
        <f xml:space="preserve"> InpC!TCZ$20</f>
        <v>0</v>
      </c>
      <c r="TDA97" s="370">
        <f xml:space="preserve"> InpC!TDA$20</f>
        <v>0</v>
      </c>
      <c r="TDB97" s="370">
        <f xml:space="preserve"> InpC!TDB$20</f>
        <v>0</v>
      </c>
      <c r="TDC97" s="370">
        <f xml:space="preserve"> InpC!TDC$20</f>
        <v>0</v>
      </c>
      <c r="TDD97" s="370">
        <f xml:space="preserve"> InpC!TDD$20</f>
        <v>0</v>
      </c>
      <c r="TDE97" s="370">
        <f xml:space="preserve"> InpC!TDE$20</f>
        <v>0</v>
      </c>
      <c r="TDF97" s="370">
        <f xml:space="preserve"> InpC!TDF$20</f>
        <v>0</v>
      </c>
      <c r="TDG97" s="370">
        <f xml:space="preserve"> InpC!TDG$20</f>
        <v>0</v>
      </c>
      <c r="TDH97" s="370">
        <f xml:space="preserve"> InpC!TDH$20</f>
        <v>0</v>
      </c>
      <c r="TDI97" s="370">
        <f xml:space="preserve"> InpC!TDI$20</f>
        <v>0</v>
      </c>
      <c r="TDJ97" s="370">
        <f xml:space="preserve"> InpC!TDJ$20</f>
        <v>0</v>
      </c>
      <c r="TDK97" s="370">
        <f xml:space="preserve"> InpC!TDK$20</f>
        <v>0</v>
      </c>
      <c r="TDL97" s="370">
        <f xml:space="preserve"> InpC!TDL$20</f>
        <v>0</v>
      </c>
      <c r="TDM97" s="370">
        <f xml:space="preserve"> InpC!TDM$20</f>
        <v>0</v>
      </c>
      <c r="TDN97" s="370">
        <f xml:space="preserve"> InpC!TDN$20</f>
        <v>0</v>
      </c>
      <c r="TDO97" s="370">
        <f xml:space="preserve"> InpC!TDO$20</f>
        <v>0</v>
      </c>
      <c r="TDP97" s="370">
        <f xml:space="preserve"> InpC!TDP$20</f>
        <v>0</v>
      </c>
      <c r="TDQ97" s="370">
        <f xml:space="preserve"> InpC!TDQ$20</f>
        <v>0</v>
      </c>
      <c r="TDR97" s="370">
        <f xml:space="preserve"> InpC!TDR$20</f>
        <v>0</v>
      </c>
      <c r="TDS97" s="370">
        <f xml:space="preserve"> InpC!TDS$20</f>
        <v>0</v>
      </c>
      <c r="TDT97" s="370">
        <f xml:space="preserve"> InpC!TDT$20</f>
        <v>0</v>
      </c>
      <c r="TDU97" s="370">
        <f xml:space="preserve"> InpC!TDU$20</f>
        <v>0</v>
      </c>
      <c r="TDV97" s="370">
        <f xml:space="preserve"> InpC!TDV$20</f>
        <v>0</v>
      </c>
      <c r="TDW97" s="370">
        <f xml:space="preserve"> InpC!TDW$20</f>
        <v>0</v>
      </c>
      <c r="TDX97" s="370">
        <f xml:space="preserve"> InpC!TDX$20</f>
        <v>0</v>
      </c>
      <c r="TDY97" s="370">
        <f xml:space="preserve"> InpC!TDY$20</f>
        <v>0</v>
      </c>
      <c r="TDZ97" s="370">
        <f xml:space="preserve"> InpC!TDZ$20</f>
        <v>0</v>
      </c>
      <c r="TEA97" s="370">
        <f xml:space="preserve"> InpC!TEA$20</f>
        <v>0</v>
      </c>
      <c r="TEB97" s="370">
        <f xml:space="preserve"> InpC!TEB$20</f>
        <v>0</v>
      </c>
      <c r="TEC97" s="370">
        <f xml:space="preserve"> InpC!TEC$20</f>
        <v>0</v>
      </c>
      <c r="TED97" s="370">
        <f xml:space="preserve"> InpC!TED$20</f>
        <v>0</v>
      </c>
      <c r="TEE97" s="370">
        <f xml:space="preserve"> InpC!TEE$20</f>
        <v>0</v>
      </c>
      <c r="TEF97" s="370">
        <f xml:space="preserve"> InpC!TEF$20</f>
        <v>0</v>
      </c>
      <c r="TEG97" s="370">
        <f xml:space="preserve"> InpC!TEG$20</f>
        <v>0</v>
      </c>
      <c r="TEH97" s="370">
        <f xml:space="preserve"> InpC!TEH$20</f>
        <v>0</v>
      </c>
      <c r="TEI97" s="370">
        <f xml:space="preserve"> InpC!TEI$20</f>
        <v>0</v>
      </c>
      <c r="TEJ97" s="370">
        <f xml:space="preserve"> InpC!TEJ$20</f>
        <v>0</v>
      </c>
      <c r="TEK97" s="370">
        <f xml:space="preserve"> InpC!TEK$20</f>
        <v>0</v>
      </c>
      <c r="TEL97" s="370">
        <f xml:space="preserve"> InpC!TEL$20</f>
        <v>0</v>
      </c>
      <c r="TEM97" s="370">
        <f xml:space="preserve"> InpC!TEM$20</f>
        <v>0</v>
      </c>
      <c r="TEN97" s="370">
        <f xml:space="preserve"> InpC!TEN$20</f>
        <v>0</v>
      </c>
      <c r="TEO97" s="370">
        <f xml:space="preserve"> InpC!TEO$20</f>
        <v>0</v>
      </c>
      <c r="TEP97" s="370">
        <f xml:space="preserve"> InpC!TEP$20</f>
        <v>0</v>
      </c>
      <c r="TEQ97" s="370">
        <f xml:space="preserve"> InpC!TEQ$20</f>
        <v>0</v>
      </c>
      <c r="TER97" s="370">
        <f xml:space="preserve"> InpC!TER$20</f>
        <v>0</v>
      </c>
      <c r="TES97" s="370">
        <f xml:space="preserve"> InpC!TES$20</f>
        <v>0</v>
      </c>
      <c r="TET97" s="370">
        <f xml:space="preserve"> InpC!TET$20</f>
        <v>0</v>
      </c>
      <c r="TEU97" s="370">
        <f xml:space="preserve"> InpC!TEU$20</f>
        <v>0</v>
      </c>
      <c r="TEV97" s="370">
        <f xml:space="preserve"> InpC!TEV$20</f>
        <v>0</v>
      </c>
      <c r="TEW97" s="370">
        <f xml:space="preserve"> InpC!TEW$20</f>
        <v>0</v>
      </c>
      <c r="TEX97" s="370">
        <f xml:space="preserve"> InpC!TEX$20</f>
        <v>0</v>
      </c>
      <c r="TEY97" s="370">
        <f xml:space="preserve"> InpC!TEY$20</f>
        <v>0</v>
      </c>
      <c r="TEZ97" s="370">
        <f xml:space="preserve"> InpC!TEZ$20</f>
        <v>0</v>
      </c>
      <c r="TFA97" s="370">
        <f xml:space="preserve"> InpC!TFA$20</f>
        <v>0</v>
      </c>
      <c r="TFB97" s="370">
        <f xml:space="preserve"> InpC!TFB$20</f>
        <v>0</v>
      </c>
      <c r="TFC97" s="370">
        <f xml:space="preserve"> InpC!TFC$20</f>
        <v>0</v>
      </c>
      <c r="TFD97" s="370">
        <f xml:space="preserve"> InpC!TFD$20</f>
        <v>0</v>
      </c>
      <c r="TFE97" s="370">
        <f xml:space="preserve"> InpC!TFE$20</f>
        <v>0</v>
      </c>
      <c r="TFF97" s="370">
        <f xml:space="preserve"> InpC!TFF$20</f>
        <v>0</v>
      </c>
      <c r="TFG97" s="370">
        <f xml:space="preserve"> InpC!TFG$20</f>
        <v>0</v>
      </c>
      <c r="TFH97" s="370">
        <f xml:space="preserve"> InpC!TFH$20</f>
        <v>0</v>
      </c>
      <c r="TFI97" s="370">
        <f xml:space="preserve"> InpC!TFI$20</f>
        <v>0</v>
      </c>
      <c r="TFJ97" s="370">
        <f xml:space="preserve"> InpC!TFJ$20</f>
        <v>0</v>
      </c>
      <c r="TFK97" s="370">
        <f xml:space="preserve"> InpC!TFK$20</f>
        <v>0</v>
      </c>
      <c r="TFL97" s="370">
        <f xml:space="preserve"> InpC!TFL$20</f>
        <v>0</v>
      </c>
      <c r="TFM97" s="370">
        <f xml:space="preserve"> InpC!TFM$20</f>
        <v>0</v>
      </c>
      <c r="TFN97" s="370">
        <f xml:space="preserve"> InpC!TFN$20</f>
        <v>0</v>
      </c>
      <c r="TFO97" s="370">
        <f xml:space="preserve"> InpC!TFO$20</f>
        <v>0</v>
      </c>
      <c r="TFP97" s="370">
        <f xml:space="preserve"> InpC!TFP$20</f>
        <v>0</v>
      </c>
      <c r="TFQ97" s="370">
        <f xml:space="preserve"> InpC!TFQ$20</f>
        <v>0</v>
      </c>
      <c r="TFR97" s="370">
        <f xml:space="preserve"> InpC!TFR$20</f>
        <v>0</v>
      </c>
      <c r="TFS97" s="370">
        <f xml:space="preserve"> InpC!TFS$20</f>
        <v>0</v>
      </c>
      <c r="TFT97" s="370">
        <f xml:space="preserve"> InpC!TFT$20</f>
        <v>0</v>
      </c>
      <c r="TFU97" s="370">
        <f xml:space="preserve"> InpC!TFU$20</f>
        <v>0</v>
      </c>
      <c r="TFV97" s="370">
        <f xml:space="preserve"> InpC!TFV$20</f>
        <v>0</v>
      </c>
      <c r="TFW97" s="370">
        <f xml:space="preserve"> InpC!TFW$20</f>
        <v>0</v>
      </c>
      <c r="TFX97" s="370">
        <f xml:space="preserve"> InpC!TFX$20</f>
        <v>0</v>
      </c>
      <c r="TFY97" s="370">
        <f xml:space="preserve"> InpC!TFY$20</f>
        <v>0</v>
      </c>
      <c r="TFZ97" s="370">
        <f xml:space="preserve"> InpC!TFZ$20</f>
        <v>0</v>
      </c>
      <c r="TGA97" s="370">
        <f xml:space="preserve"> InpC!TGA$20</f>
        <v>0</v>
      </c>
      <c r="TGB97" s="370">
        <f xml:space="preserve"> InpC!TGB$20</f>
        <v>0</v>
      </c>
      <c r="TGC97" s="370">
        <f xml:space="preserve"> InpC!TGC$20</f>
        <v>0</v>
      </c>
      <c r="TGD97" s="370">
        <f xml:space="preserve"> InpC!TGD$20</f>
        <v>0</v>
      </c>
      <c r="TGE97" s="370">
        <f xml:space="preserve"> InpC!TGE$20</f>
        <v>0</v>
      </c>
      <c r="TGF97" s="370">
        <f xml:space="preserve"> InpC!TGF$20</f>
        <v>0</v>
      </c>
      <c r="TGG97" s="370">
        <f xml:space="preserve"> InpC!TGG$20</f>
        <v>0</v>
      </c>
      <c r="TGH97" s="370">
        <f xml:space="preserve"> InpC!TGH$20</f>
        <v>0</v>
      </c>
      <c r="TGI97" s="370">
        <f xml:space="preserve"> InpC!TGI$20</f>
        <v>0</v>
      </c>
      <c r="TGJ97" s="370">
        <f xml:space="preserve"> InpC!TGJ$20</f>
        <v>0</v>
      </c>
      <c r="TGK97" s="370">
        <f xml:space="preserve"> InpC!TGK$20</f>
        <v>0</v>
      </c>
      <c r="TGL97" s="370">
        <f xml:space="preserve"> InpC!TGL$20</f>
        <v>0</v>
      </c>
      <c r="TGM97" s="370">
        <f xml:space="preserve"> InpC!TGM$20</f>
        <v>0</v>
      </c>
      <c r="TGN97" s="370">
        <f xml:space="preserve"> InpC!TGN$20</f>
        <v>0</v>
      </c>
      <c r="TGO97" s="370">
        <f xml:space="preserve"> InpC!TGO$20</f>
        <v>0</v>
      </c>
      <c r="TGP97" s="370">
        <f xml:space="preserve"> InpC!TGP$20</f>
        <v>0</v>
      </c>
      <c r="TGQ97" s="370">
        <f xml:space="preserve"> InpC!TGQ$20</f>
        <v>0</v>
      </c>
      <c r="TGR97" s="370">
        <f xml:space="preserve"> InpC!TGR$20</f>
        <v>0</v>
      </c>
      <c r="TGS97" s="370">
        <f xml:space="preserve"> InpC!TGS$20</f>
        <v>0</v>
      </c>
      <c r="TGT97" s="370">
        <f xml:space="preserve"> InpC!TGT$20</f>
        <v>0</v>
      </c>
      <c r="TGU97" s="370">
        <f xml:space="preserve"> InpC!TGU$20</f>
        <v>0</v>
      </c>
      <c r="TGV97" s="370">
        <f xml:space="preserve"> InpC!TGV$20</f>
        <v>0</v>
      </c>
      <c r="TGW97" s="370">
        <f xml:space="preserve"> InpC!TGW$20</f>
        <v>0</v>
      </c>
      <c r="TGX97" s="370">
        <f xml:space="preserve"> InpC!TGX$20</f>
        <v>0</v>
      </c>
      <c r="TGY97" s="370">
        <f xml:space="preserve"> InpC!TGY$20</f>
        <v>0</v>
      </c>
      <c r="TGZ97" s="370">
        <f xml:space="preserve"> InpC!TGZ$20</f>
        <v>0</v>
      </c>
      <c r="THA97" s="370">
        <f xml:space="preserve"> InpC!THA$20</f>
        <v>0</v>
      </c>
      <c r="THB97" s="370">
        <f xml:space="preserve"> InpC!THB$20</f>
        <v>0</v>
      </c>
      <c r="THC97" s="370">
        <f xml:space="preserve"> InpC!THC$20</f>
        <v>0</v>
      </c>
      <c r="THD97" s="370">
        <f xml:space="preserve"> InpC!THD$20</f>
        <v>0</v>
      </c>
      <c r="THE97" s="370">
        <f xml:space="preserve"> InpC!THE$20</f>
        <v>0</v>
      </c>
      <c r="THF97" s="370">
        <f xml:space="preserve"> InpC!THF$20</f>
        <v>0</v>
      </c>
      <c r="THG97" s="370">
        <f xml:space="preserve"> InpC!THG$20</f>
        <v>0</v>
      </c>
      <c r="THH97" s="370">
        <f xml:space="preserve"> InpC!THH$20</f>
        <v>0</v>
      </c>
      <c r="THI97" s="370">
        <f xml:space="preserve"> InpC!THI$20</f>
        <v>0</v>
      </c>
      <c r="THJ97" s="370">
        <f xml:space="preserve"> InpC!THJ$20</f>
        <v>0</v>
      </c>
      <c r="THK97" s="370">
        <f xml:space="preserve"> InpC!THK$20</f>
        <v>0</v>
      </c>
      <c r="THL97" s="370">
        <f xml:space="preserve"> InpC!THL$20</f>
        <v>0</v>
      </c>
      <c r="THM97" s="370">
        <f xml:space="preserve"> InpC!THM$20</f>
        <v>0</v>
      </c>
      <c r="THN97" s="370">
        <f xml:space="preserve"> InpC!THN$20</f>
        <v>0</v>
      </c>
      <c r="THO97" s="370">
        <f xml:space="preserve"> InpC!THO$20</f>
        <v>0</v>
      </c>
      <c r="THP97" s="370">
        <f xml:space="preserve"> InpC!THP$20</f>
        <v>0</v>
      </c>
      <c r="THQ97" s="370">
        <f xml:space="preserve"> InpC!THQ$20</f>
        <v>0</v>
      </c>
      <c r="THR97" s="370">
        <f xml:space="preserve"> InpC!THR$20</f>
        <v>0</v>
      </c>
      <c r="THS97" s="370">
        <f xml:space="preserve"> InpC!THS$20</f>
        <v>0</v>
      </c>
      <c r="THT97" s="370">
        <f xml:space="preserve"> InpC!THT$20</f>
        <v>0</v>
      </c>
      <c r="THU97" s="370">
        <f xml:space="preserve"> InpC!THU$20</f>
        <v>0</v>
      </c>
      <c r="THV97" s="370">
        <f xml:space="preserve"> InpC!THV$20</f>
        <v>0</v>
      </c>
      <c r="THW97" s="370">
        <f xml:space="preserve"> InpC!THW$20</f>
        <v>0</v>
      </c>
      <c r="THX97" s="370">
        <f xml:space="preserve"> InpC!THX$20</f>
        <v>0</v>
      </c>
      <c r="THY97" s="370">
        <f xml:space="preserve"> InpC!THY$20</f>
        <v>0</v>
      </c>
      <c r="THZ97" s="370">
        <f xml:space="preserve"> InpC!THZ$20</f>
        <v>0</v>
      </c>
      <c r="TIA97" s="370">
        <f xml:space="preserve"> InpC!TIA$20</f>
        <v>0</v>
      </c>
      <c r="TIB97" s="370">
        <f xml:space="preserve"> InpC!TIB$20</f>
        <v>0</v>
      </c>
      <c r="TIC97" s="370">
        <f xml:space="preserve"> InpC!TIC$20</f>
        <v>0</v>
      </c>
      <c r="TID97" s="370">
        <f xml:space="preserve"> InpC!TID$20</f>
        <v>0</v>
      </c>
      <c r="TIE97" s="370">
        <f xml:space="preserve"> InpC!TIE$20</f>
        <v>0</v>
      </c>
      <c r="TIF97" s="370">
        <f xml:space="preserve"> InpC!TIF$20</f>
        <v>0</v>
      </c>
      <c r="TIG97" s="370">
        <f xml:space="preserve"> InpC!TIG$20</f>
        <v>0</v>
      </c>
      <c r="TIH97" s="370">
        <f xml:space="preserve"> InpC!TIH$20</f>
        <v>0</v>
      </c>
      <c r="TII97" s="370">
        <f xml:space="preserve"> InpC!TII$20</f>
        <v>0</v>
      </c>
      <c r="TIJ97" s="370">
        <f xml:space="preserve"> InpC!TIJ$20</f>
        <v>0</v>
      </c>
      <c r="TIK97" s="370">
        <f xml:space="preserve"> InpC!TIK$20</f>
        <v>0</v>
      </c>
      <c r="TIL97" s="370">
        <f xml:space="preserve"> InpC!TIL$20</f>
        <v>0</v>
      </c>
      <c r="TIM97" s="370">
        <f xml:space="preserve"> InpC!TIM$20</f>
        <v>0</v>
      </c>
      <c r="TIN97" s="370">
        <f xml:space="preserve"> InpC!TIN$20</f>
        <v>0</v>
      </c>
      <c r="TIO97" s="370">
        <f xml:space="preserve"> InpC!TIO$20</f>
        <v>0</v>
      </c>
      <c r="TIP97" s="370">
        <f xml:space="preserve"> InpC!TIP$20</f>
        <v>0</v>
      </c>
      <c r="TIQ97" s="370">
        <f xml:space="preserve"> InpC!TIQ$20</f>
        <v>0</v>
      </c>
      <c r="TIR97" s="370">
        <f xml:space="preserve"> InpC!TIR$20</f>
        <v>0</v>
      </c>
      <c r="TIS97" s="370">
        <f xml:space="preserve"> InpC!TIS$20</f>
        <v>0</v>
      </c>
      <c r="TIT97" s="370">
        <f xml:space="preserve"> InpC!TIT$20</f>
        <v>0</v>
      </c>
      <c r="TIU97" s="370">
        <f xml:space="preserve"> InpC!TIU$20</f>
        <v>0</v>
      </c>
      <c r="TIV97" s="370">
        <f xml:space="preserve"> InpC!TIV$20</f>
        <v>0</v>
      </c>
      <c r="TIW97" s="370">
        <f xml:space="preserve"> InpC!TIW$20</f>
        <v>0</v>
      </c>
      <c r="TIX97" s="370">
        <f xml:space="preserve"> InpC!TIX$20</f>
        <v>0</v>
      </c>
      <c r="TIY97" s="370">
        <f xml:space="preserve"> InpC!TIY$20</f>
        <v>0</v>
      </c>
      <c r="TIZ97" s="370">
        <f xml:space="preserve"> InpC!TIZ$20</f>
        <v>0</v>
      </c>
      <c r="TJA97" s="370">
        <f xml:space="preserve"> InpC!TJA$20</f>
        <v>0</v>
      </c>
      <c r="TJB97" s="370">
        <f xml:space="preserve"> InpC!TJB$20</f>
        <v>0</v>
      </c>
      <c r="TJC97" s="370">
        <f xml:space="preserve"> InpC!TJC$20</f>
        <v>0</v>
      </c>
      <c r="TJD97" s="370">
        <f xml:space="preserve"> InpC!TJD$20</f>
        <v>0</v>
      </c>
      <c r="TJE97" s="370">
        <f xml:space="preserve"> InpC!TJE$20</f>
        <v>0</v>
      </c>
      <c r="TJF97" s="370">
        <f xml:space="preserve"> InpC!TJF$20</f>
        <v>0</v>
      </c>
      <c r="TJG97" s="370">
        <f xml:space="preserve"> InpC!TJG$20</f>
        <v>0</v>
      </c>
      <c r="TJH97" s="370">
        <f xml:space="preserve"> InpC!TJH$20</f>
        <v>0</v>
      </c>
      <c r="TJI97" s="370">
        <f xml:space="preserve"> InpC!TJI$20</f>
        <v>0</v>
      </c>
      <c r="TJJ97" s="370">
        <f xml:space="preserve"> InpC!TJJ$20</f>
        <v>0</v>
      </c>
      <c r="TJK97" s="370">
        <f xml:space="preserve"> InpC!TJK$20</f>
        <v>0</v>
      </c>
      <c r="TJL97" s="370">
        <f xml:space="preserve"> InpC!TJL$20</f>
        <v>0</v>
      </c>
      <c r="TJM97" s="370">
        <f xml:space="preserve"> InpC!TJM$20</f>
        <v>0</v>
      </c>
      <c r="TJN97" s="370">
        <f xml:space="preserve"> InpC!TJN$20</f>
        <v>0</v>
      </c>
      <c r="TJO97" s="370">
        <f xml:space="preserve"> InpC!TJO$20</f>
        <v>0</v>
      </c>
      <c r="TJP97" s="370">
        <f xml:space="preserve"> InpC!TJP$20</f>
        <v>0</v>
      </c>
      <c r="TJQ97" s="370">
        <f xml:space="preserve"> InpC!TJQ$20</f>
        <v>0</v>
      </c>
      <c r="TJR97" s="370">
        <f xml:space="preserve"> InpC!TJR$20</f>
        <v>0</v>
      </c>
      <c r="TJS97" s="370">
        <f xml:space="preserve"> InpC!TJS$20</f>
        <v>0</v>
      </c>
      <c r="TJT97" s="370">
        <f xml:space="preserve"> InpC!TJT$20</f>
        <v>0</v>
      </c>
      <c r="TJU97" s="370">
        <f xml:space="preserve"> InpC!TJU$20</f>
        <v>0</v>
      </c>
      <c r="TJV97" s="370">
        <f xml:space="preserve"> InpC!TJV$20</f>
        <v>0</v>
      </c>
      <c r="TJW97" s="370">
        <f xml:space="preserve"> InpC!TJW$20</f>
        <v>0</v>
      </c>
      <c r="TJX97" s="370">
        <f xml:space="preserve"> InpC!TJX$20</f>
        <v>0</v>
      </c>
      <c r="TJY97" s="370">
        <f xml:space="preserve"> InpC!TJY$20</f>
        <v>0</v>
      </c>
      <c r="TJZ97" s="370">
        <f xml:space="preserve"> InpC!TJZ$20</f>
        <v>0</v>
      </c>
      <c r="TKA97" s="370">
        <f xml:space="preserve"> InpC!TKA$20</f>
        <v>0</v>
      </c>
      <c r="TKB97" s="370">
        <f xml:space="preserve"> InpC!TKB$20</f>
        <v>0</v>
      </c>
      <c r="TKC97" s="370">
        <f xml:space="preserve"> InpC!TKC$20</f>
        <v>0</v>
      </c>
      <c r="TKD97" s="370">
        <f xml:space="preserve"> InpC!TKD$20</f>
        <v>0</v>
      </c>
      <c r="TKE97" s="370">
        <f xml:space="preserve"> InpC!TKE$20</f>
        <v>0</v>
      </c>
      <c r="TKF97" s="370">
        <f xml:space="preserve"> InpC!TKF$20</f>
        <v>0</v>
      </c>
      <c r="TKG97" s="370">
        <f xml:space="preserve"> InpC!TKG$20</f>
        <v>0</v>
      </c>
      <c r="TKH97" s="370">
        <f xml:space="preserve"> InpC!TKH$20</f>
        <v>0</v>
      </c>
      <c r="TKI97" s="370">
        <f xml:space="preserve"> InpC!TKI$20</f>
        <v>0</v>
      </c>
      <c r="TKJ97" s="370">
        <f xml:space="preserve"> InpC!TKJ$20</f>
        <v>0</v>
      </c>
      <c r="TKK97" s="370">
        <f xml:space="preserve"> InpC!TKK$20</f>
        <v>0</v>
      </c>
      <c r="TKL97" s="370">
        <f xml:space="preserve"> InpC!TKL$20</f>
        <v>0</v>
      </c>
      <c r="TKM97" s="370">
        <f xml:space="preserve"> InpC!TKM$20</f>
        <v>0</v>
      </c>
      <c r="TKN97" s="370">
        <f xml:space="preserve"> InpC!TKN$20</f>
        <v>0</v>
      </c>
      <c r="TKO97" s="370">
        <f xml:space="preserve"> InpC!TKO$20</f>
        <v>0</v>
      </c>
      <c r="TKP97" s="370">
        <f xml:space="preserve"> InpC!TKP$20</f>
        <v>0</v>
      </c>
      <c r="TKQ97" s="370">
        <f xml:space="preserve"> InpC!TKQ$20</f>
        <v>0</v>
      </c>
      <c r="TKR97" s="370">
        <f xml:space="preserve"> InpC!TKR$20</f>
        <v>0</v>
      </c>
      <c r="TKS97" s="370">
        <f xml:space="preserve"> InpC!TKS$20</f>
        <v>0</v>
      </c>
      <c r="TKT97" s="370">
        <f xml:space="preserve"> InpC!TKT$20</f>
        <v>0</v>
      </c>
      <c r="TKU97" s="370">
        <f xml:space="preserve"> InpC!TKU$20</f>
        <v>0</v>
      </c>
      <c r="TKV97" s="370">
        <f xml:space="preserve"> InpC!TKV$20</f>
        <v>0</v>
      </c>
      <c r="TKW97" s="370">
        <f xml:space="preserve"> InpC!TKW$20</f>
        <v>0</v>
      </c>
      <c r="TKX97" s="370">
        <f xml:space="preserve"> InpC!TKX$20</f>
        <v>0</v>
      </c>
      <c r="TKY97" s="370">
        <f xml:space="preserve"> InpC!TKY$20</f>
        <v>0</v>
      </c>
      <c r="TKZ97" s="370">
        <f xml:space="preserve"> InpC!TKZ$20</f>
        <v>0</v>
      </c>
      <c r="TLA97" s="370">
        <f xml:space="preserve"> InpC!TLA$20</f>
        <v>0</v>
      </c>
      <c r="TLB97" s="370">
        <f xml:space="preserve"> InpC!TLB$20</f>
        <v>0</v>
      </c>
      <c r="TLC97" s="370">
        <f xml:space="preserve"> InpC!TLC$20</f>
        <v>0</v>
      </c>
      <c r="TLD97" s="370">
        <f xml:space="preserve"> InpC!TLD$20</f>
        <v>0</v>
      </c>
      <c r="TLE97" s="370">
        <f xml:space="preserve"> InpC!TLE$20</f>
        <v>0</v>
      </c>
      <c r="TLF97" s="370">
        <f xml:space="preserve"> InpC!TLF$20</f>
        <v>0</v>
      </c>
      <c r="TLG97" s="370">
        <f xml:space="preserve"> InpC!TLG$20</f>
        <v>0</v>
      </c>
      <c r="TLH97" s="370">
        <f xml:space="preserve"> InpC!TLH$20</f>
        <v>0</v>
      </c>
      <c r="TLI97" s="370">
        <f xml:space="preserve"> InpC!TLI$20</f>
        <v>0</v>
      </c>
      <c r="TLJ97" s="370">
        <f xml:space="preserve"> InpC!TLJ$20</f>
        <v>0</v>
      </c>
      <c r="TLK97" s="370">
        <f xml:space="preserve"> InpC!TLK$20</f>
        <v>0</v>
      </c>
      <c r="TLL97" s="370">
        <f xml:space="preserve"> InpC!TLL$20</f>
        <v>0</v>
      </c>
      <c r="TLM97" s="370">
        <f xml:space="preserve"> InpC!TLM$20</f>
        <v>0</v>
      </c>
      <c r="TLN97" s="370">
        <f xml:space="preserve"> InpC!TLN$20</f>
        <v>0</v>
      </c>
      <c r="TLO97" s="370">
        <f xml:space="preserve"> InpC!TLO$20</f>
        <v>0</v>
      </c>
      <c r="TLP97" s="370">
        <f xml:space="preserve"> InpC!TLP$20</f>
        <v>0</v>
      </c>
      <c r="TLQ97" s="370">
        <f xml:space="preserve"> InpC!TLQ$20</f>
        <v>0</v>
      </c>
      <c r="TLR97" s="370">
        <f xml:space="preserve"> InpC!TLR$20</f>
        <v>0</v>
      </c>
      <c r="TLS97" s="370">
        <f xml:space="preserve"> InpC!TLS$20</f>
        <v>0</v>
      </c>
      <c r="TLT97" s="370">
        <f xml:space="preserve"> InpC!TLT$20</f>
        <v>0</v>
      </c>
      <c r="TLU97" s="370">
        <f xml:space="preserve"> InpC!TLU$20</f>
        <v>0</v>
      </c>
      <c r="TLV97" s="370">
        <f xml:space="preserve"> InpC!TLV$20</f>
        <v>0</v>
      </c>
      <c r="TLW97" s="370">
        <f xml:space="preserve"> InpC!TLW$20</f>
        <v>0</v>
      </c>
      <c r="TLX97" s="370">
        <f xml:space="preserve"> InpC!TLX$20</f>
        <v>0</v>
      </c>
      <c r="TLY97" s="370">
        <f xml:space="preserve"> InpC!TLY$20</f>
        <v>0</v>
      </c>
      <c r="TLZ97" s="370">
        <f xml:space="preserve"> InpC!TLZ$20</f>
        <v>0</v>
      </c>
      <c r="TMA97" s="370">
        <f xml:space="preserve"> InpC!TMA$20</f>
        <v>0</v>
      </c>
      <c r="TMB97" s="370">
        <f xml:space="preserve"> InpC!TMB$20</f>
        <v>0</v>
      </c>
      <c r="TMC97" s="370">
        <f xml:space="preserve"> InpC!TMC$20</f>
        <v>0</v>
      </c>
      <c r="TMD97" s="370">
        <f xml:space="preserve"> InpC!TMD$20</f>
        <v>0</v>
      </c>
      <c r="TME97" s="370">
        <f xml:space="preserve"> InpC!TME$20</f>
        <v>0</v>
      </c>
      <c r="TMF97" s="370">
        <f xml:space="preserve"> InpC!TMF$20</f>
        <v>0</v>
      </c>
      <c r="TMG97" s="370">
        <f xml:space="preserve"> InpC!TMG$20</f>
        <v>0</v>
      </c>
      <c r="TMH97" s="370">
        <f xml:space="preserve"> InpC!TMH$20</f>
        <v>0</v>
      </c>
      <c r="TMI97" s="370">
        <f xml:space="preserve"> InpC!TMI$20</f>
        <v>0</v>
      </c>
      <c r="TMJ97" s="370">
        <f xml:space="preserve"> InpC!TMJ$20</f>
        <v>0</v>
      </c>
      <c r="TMK97" s="370">
        <f xml:space="preserve"> InpC!TMK$20</f>
        <v>0</v>
      </c>
      <c r="TML97" s="370">
        <f xml:space="preserve"> InpC!TML$20</f>
        <v>0</v>
      </c>
      <c r="TMM97" s="370">
        <f xml:space="preserve"> InpC!TMM$20</f>
        <v>0</v>
      </c>
      <c r="TMN97" s="370">
        <f xml:space="preserve"> InpC!TMN$20</f>
        <v>0</v>
      </c>
      <c r="TMO97" s="370">
        <f xml:space="preserve"> InpC!TMO$20</f>
        <v>0</v>
      </c>
      <c r="TMP97" s="370">
        <f xml:space="preserve"> InpC!TMP$20</f>
        <v>0</v>
      </c>
      <c r="TMQ97" s="370">
        <f xml:space="preserve"> InpC!TMQ$20</f>
        <v>0</v>
      </c>
      <c r="TMR97" s="370">
        <f xml:space="preserve"> InpC!TMR$20</f>
        <v>0</v>
      </c>
      <c r="TMS97" s="370">
        <f xml:space="preserve"> InpC!TMS$20</f>
        <v>0</v>
      </c>
      <c r="TMT97" s="370">
        <f xml:space="preserve"> InpC!TMT$20</f>
        <v>0</v>
      </c>
      <c r="TMU97" s="370">
        <f xml:space="preserve"> InpC!TMU$20</f>
        <v>0</v>
      </c>
      <c r="TMV97" s="370">
        <f xml:space="preserve"> InpC!TMV$20</f>
        <v>0</v>
      </c>
      <c r="TMW97" s="370">
        <f xml:space="preserve"> InpC!TMW$20</f>
        <v>0</v>
      </c>
      <c r="TMX97" s="370">
        <f xml:space="preserve"> InpC!TMX$20</f>
        <v>0</v>
      </c>
      <c r="TMY97" s="370">
        <f xml:space="preserve"> InpC!TMY$20</f>
        <v>0</v>
      </c>
      <c r="TMZ97" s="370">
        <f xml:space="preserve"> InpC!TMZ$20</f>
        <v>0</v>
      </c>
      <c r="TNA97" s="370">
        <f xml:space="preserve"> InpC!TNA$20</f>
        <v>0</v>
      </c>
      <c r="TNB97" s="370">
        <f xml:space="preserve"> InpC!TNB$20</f>
        <v>0</v>
      </c>
      <c r="TNC97" s="370">
        <f xml:space="preserve"> InpC!TNC$20</f>
        <v>0</v>
      </c>
      <c r="TND97" s="370">
        <f xml:space="preserve"> InpC!TND$20</f>
        <v>0</v>
      </c>
      <c r="TNE97" s="370">
        <f xml:space="preserve"> InpC!TNE$20</f>
        <v>0</v>
      </c>
      <c r="TNF97" s="370">
        <f xml:space="preserve"> InpC!TNF$20</f>
        <v>0</v>
      </c>
      <c r="TNG97" s="370">
        <f xml:space="preserve"> InpC!TNG$20</f>
        <v>0</v>
      </c>
      <c r="TNH97" s="370">
        <f xml:space="preserve"> InpC!TNH$20</f>
        <v>0</v>
      </c>
      <c r="TNI97" s="370">
        <f xml:space="preserve"> InpC!TNI$20</f>
        <v>0</v>
      </c>
      <c r="TNJ97" s="370">
        <f xml:space="preserve"> InpC!TNJ$20</f>
        <v>0</v>
      </c>
      <c r="TNK97" s="370">
        <f xml:space="preserve"> InpC!TNK$20</f>
        <v>0</v>
      </c>
      <c r="TNL97" s="370">
        <f xml:space="preserve"> InpC!TNL$20</f>
        <v>0</v>
      </c>
      <c r="TNM97" s="370">
        <f xml:space="preserve"> InpC!TNM$20</f>
        <v>0</v>
      </c>
      <c r="TNN97" s="370">
        <f xml:space="preserve"> InpC!TNN$20</f>
        <v>0</v>
      </c>
      <c r="TNO97" s="370">
        <f xml:space="preserve"> InpC!TNO$20</f>
        <v>0</v>
      </c>
      <c r="TNP97" s="370">
        <f xml:space="preserve"> InpC!TNP$20</f>
        <v>0</v>
      </c>
      <c r="TNQ97" s="370">
        <f xml:space="preserve"> InpC!TNQ$20</f>
        <v>0</v>
      </c>
      <c r="TNR97" s="370">
        <f xml:space="preserve"> InpC!TNR$20</f>
        <v>0</v>
      </c>
      <c r="TNS97" s="370">
        <f xml:space="preserve"> InpC!TNS$20</f>
        <v>0</v>
      </c>
      <c r="TNT97" s="370">
        <f xml:space="preserve"> InpC!TNT$20</f>
        <v>0</v>
      </c>
      <c r="TNU97" s="370">
        <f xml:space="preserve"> InpC!TNU$20</f>
        <v>0</v>
      </c>
      <c r="TNV97" s="370">
        <f xml:space="preserve"> InpC!TNV$20</f>
        <v>0</v>
      </c>
      <c r="TNW97" s="370">
        <f xml:space="preserve"> InpC!TNW$20</f>
        <v>0</v>
      </c>
      <c r="TNX97" s="370">
        <f xml:space="preserve"> InpC!TNX$20</f>
        <v>0</v>
      </c>
      <c r="TNY97" s="370">
        <f xml:space="preserve"> InpC!TNY$20</f>
        <v>0</v>
      </c>
      <c r="TNZ97" s="370">
        <f xml:space="preserve"> InpC!TNZ$20</f>
        <v>0</v>
      </c>
      <c r="TOA97" s="370">
        <f xml:space="preserve"> InpC!TOA$20</f>
        <v>0</v>
      </c>
      <c r="TOB97" s="370">
        <f xml:space="preserve"> InpC!TOB$20</f>
        <v>0</v>
      </c>
      <c r="TOC97" s="370">
        <f xml:space="preserve"> InpC!TOC$20</f>
        <v>0</v>
      </c>
      <c r="TOD97" s="370">
        <f xml:space="preserve"> InpC!TOD$20</f>
        <v>0</v>
      </c>
      <c r="TOE97" s="370">
        <f xml:space="preserve"> InpC!TOE$20</f>
        <v>0</v>
      </c>
      <c r="TOF97" s="370">
        <f xml:space="preserve"> InpC!TOF$20</f>
        <v>0</v>
      </c>
      <c r="TOG97" s="370">
        <f xml:space="preserve"> InpC!TOG$20</f>
        <v>0</v>
      </c>
      <c r="TOH97" s="370">
        <f xml:space="preserve"> InpC!TOH$20</f>
        <v>0</v>
      </c>
      <c r="TOI97" s="370">
        <f xml:space="preserve"> InpC!TOI$20</f>
        <v>0</v>
      </c>
      <c r="TOJ97" s="370">
        <f xml:space="preserve"> InpC!TOJ$20</f>
        <v>0</v>
      </c>
      <c r="TOK97" s="370">
        <f xml:space="preserve"> InpC!TOK$20</f>
        <v>0</v>
      </c>
      <c r="TOL97" s="370">
        <f xml:space="preserve"> InpC!TOL$20</f>
        <v>0</v>
      </c>
      <c r="TOM97" s="370">
        <f xml:space="preserve"> InpC!TOM$20</f>
        <v>0</v>
      </c>
      <c r="TON97" s="370">
        <f xml:space="preserve"> InpC!TON$20</f>
        <v>0</v>
      </c>
      <c r="TOO97" s="370">
        <f xml:space="preserve"> InpC!TOO$20</f>
        <v>0</v>
      </c>
      <c r="TOP97" s="370">
        <f xml:space="preserve"> InpC!TOP$20</f>
        <v>0</v>
      </c>
      <c r="TOQ97" s="370">
        <f xml:space="preserve"> InpC!TOQ$20</f>
        <v>0</v>
      </c>
      <c r="TOR97" s="370">
        <f xml:space="preserve"> InpC!TOR$20</f>
        <v>0</v>
      </c>
      <c r="TOS97" s="370">
        <f xml:space="preserve"> InpC!TOS$20</f>
        <v>0</v>
      </c>
      <c r="TOT97" s="370">
        <f xml:space="preserve"> InpC!TOT$20</f>
        <v>0</v>
      </c>
      <c r="TOU97" s="370">
        <f xml:space="preserve"> InpC!TOU$20</f>
        <v>0</v>
      </c>
      <c r="TOV97" s="370">
        <f xml:space="preserve"> InpC!TOV$20</f>
        <v>0</v>
      </c>
      <c r="TOW97" s="370">
        <f xml:space="preserve"> InpC!TOW$20</f>
        <v>0</v>
      </c>
      <c r="TOX97" s="370">
        <f xml:space="preserve"> InpC!TOX$20</f>
        <v>0</v>
      </c>
      <c r="TOY97" s="370">
        <f xml:space="preserve"> InpC!TOY$20</f>
        <v>0</v>
      </c>
      <c r="TOZ97" s="370">
        <f xml:space="preserve"> InpC!TOZ$20</f>
        <v>0</v>
      </c>
      <c r="TPA97" s="370">
        <f xml:space="preserve"> InpC!TPA$20</f>
        <v>0</v>
      </c>
      <c r="TPB97" s="370">
        <f xml:space="preserve"> InpC!TPB$20</f>
        <v>0</v>
      </c>
      <c r="TPC97" s="370">
        <f xml:space="preserve"> InpC!TPC$20</f>
        <v>0</v>
      </c>
      <c r="TPD97" s="370">
        <f xml:space="preserve"> InpC!TPD$20</f>
        <v>0</v>
      </c>
      <c r="TPE97" s="370">
        <f xml:space="preserve"> InpC!TPE$20</f>
        <v>0</v>
      </c>
      <c r="TPF97" s="370">
        <f xml:space="preserve"> InpC!TPF$20</f>
        <v>0</v>
      </c>
      <c r="TPG97" s="370">
        <f xml:space="preserve"> InpC!TPG$20</f>
        <v>0</v>
      </c>
      <c r="TPH97" s="370">
        <f xml:space="preserve"> InpC!TPH$20</f>
        <v>0</v>
      </c>
      <c r="TPI97" s="370">
        <f xml:space="preserve"> InpC!TPI$20</f>
        <v>0</v>
      </c>
      <c r="TPJ97" s="370">
        <f xml:space="preserve"> InpC!TPJ$20</f>
        <v>0</v>
      </c>
      <c r="TPK97" s="370">
        <f xml:space="preserve"> InpC!TPK$20</f>
        <v>0</v>
      </c>
      <c r="TPL97" s="370">
        <f xml:space="preserve"> InpC!TPL$20</f>
        <v>0</v>
      </c>
      <c r="TPM97" s="370">
        <f xml:space="preserve"> InpC!TPM$20</f>
        <v>0</v>
      </c>
      <c r="TPN97" s="370">
        <f xml:space="preserve"> InpC!TPN$20</f>
        <v>0</v>
      </c>
      <c r="TPO97" s="370">
        <f xml:space="preserve"> InpC!TPO$20</f>
        <v>0</v>
      </c>
      <c r="TPP97" s="370">
        <f xml:space="preserve"> InpC!TPP$20</f>
        <v>0</v>
      </c>
      <c r="TPQ97" s="370">
        <f xml:space="preserve"> InpC!TPQ$20</f>
        <v>0</v>
      </c>
      <c r="TPR97" s="370">
        <f xml:space="preserve"> InpC!TPR$20</f>
        <v>0</v>
      </c>
      <c r="TPS97" s="370">
        <f xml:space="preserve"> InpC!TPS$20</f>
        <v>0</v>
      </c>
      <c r="TPT97" s="370">
        <f xml:space="preserve"> InpC!TPT$20</f>
        <v>0</v>
      </c>
      <c r="TPU97" s="370">
        <f xml:space="preserve"> InpC!TPU$20</f>
        <v>0</v>
      </c>
      <c r="TPV97" s="370">
        <f xml:space="preserve"> InpC!TPV$20</f>
        <v>0</v>
      </c>
      <c r="TPW97" s="370">
        <f xml:space="preserve"> InpC!TPW$20</f>
        <v>0</v>
      </c>
      <c r="TPX97" s="370">
        <f xml:space="preserve"> InpC!TPX$20</f>
        <v>0</v>
      </c>
      <c r="TPY97" s="370">
        <f xml:space="preserve"> InpC!TPY$20</f>
        <v>0</v>
      </c>
      <c r="TPZ97" s="370">
        <f xml:space="preserve"> InpC!TPZ$20</f>
        <v>0</v>
      </c>
      <c r="TQA97" s="370">
        <f xml:space="preserve"> InpC!TQA$20</f>
        <v>0</v>
      </c>
      <c r="TQB97" s="370">
        <f xml:space="preserve"> InpC!TQB$20</f>
        <v>0</v>
      </c>
      <c r="TQC97" s="370">
        <f xml:space="preserve"> InpC!TQC$20</f>
        <v>0</v>
      </c>
      <c r="TQD97" s="370">
        <f xml:space="preserve"> InpC!TQD$20</f>
        <v>0</v>
      </c>
      <c r="TQE97" s="370">
        <f xml:space="preserve"> InpC!TQE$20</f>
        <v>0</v>
      </c>
      <c r="TQF97" s="370">
        <f xml:space="preserve"> InpC!TQF$20</f>
        <v>0</v>
      </c>
      <c r="TQG97" s="370">
        <f xml:space="preserve"> InpC!TQG$20</f>
        <v>0</v>
      </c>
      <c r="TQH97" s="370">
        <f xml:space="preserve"> InpC!TQH$20</f>
        <v>0</v>
      </c>
      <c r="TQI97" s="370">
        <f xml:space="preserve"> InpC!TQI$20</f>
        <v>0</v>
      </c>
      <c r="TQJ97" s="370">
        <f xml:space="preserve"> InpC!TQJ$20</f>
        <v>0</v>
      </c>
      <c r="TQK97" s="370">
        <f xml:space="preserve"> InpC!TQK$20</f>
        <v>0</v>
      </c>
      <c r="TQL97" s="370">
        <f xml:space="preserve"> InpC!TQL$20</f>
        <v>0</v>
      </c>
      <c r="TQM97" s="370">
        <f xml:space="preserve"> InpC!TQM$20</f>
        <v>0</v>
      </c>
      <c r="TQN97" s="370">
        <f xml:space="preserve"> InpC!TQN$20</f>
        <v>0</v>
      </c>
      <c r="TQO97" s="370">
        <f xml:space="preserve"> InpC!TQO$20</f>
        <v>0</v>
      </c>
      <c r="TQP97" s="370">
        <f xml:space="preserve"> InpC!TQP$20</f>
        <v>0</v>
      </c>
      <c r="TQQ97" s="370">
        <f xml:space="preserve"> InpC!TQQ$20</f>
        <v>0</v>
      </c>
      <c r="TQR97" s="370">
        <f xml:space="preserve"> InpC!TQR$20</f>
        <v>0</v>
      </c>
      <c r="TQS97" s="370">
        <f xml:space="preserve"> InpC!TQS$20</f>
        <v>0</v>
      </c>
      <c r="TQT97" s="370">
        <f xml:space="preserve"> InpC!TQT$20</f>
        <v>0</v>
      </c>
      <c r="TQU97" s="370">
        <f xml:space="preserve"> InpC!TQU$20</f>
        <v>0</v>
      </c>
      <c r="TQV97" s="370">
        <f xml:space="preserve"> InpC!TQV$20</f>
        <v>0</v>
      </c>
      <c r="TQW97" s="370">
        <f xml:space="preserve"> InpC!TQW$20</f>
        <v>0</v>
      </c>
      <c r="TQX97" s="370">
        <f xml:space="preserve"> InpC!TQX$20</f>
        <v>0</v>
      </c>
      <c r="TQY97" s="370">
        <f xml:space="preserve"> InpC!TQY$20</f>
        <v>0</v>
      </c>
      <c r="TQZ97" s="370">
        <f xml:space="preserve"> InpC!TQZ$20</f>
        <v>0</v>
      </c>
      <c r="TRA97" s="370">
        <f xml:space="preserve"> InpC!TRA$20</f>
        <v>0</v>
      </c>
      <c r="TRB97" s="370">
        <f xml:space="preserve"> InpC!TRB$20</f>
        <v>0</v>
      </c>
      <c r="TRC97" s="370">
        <f xml:space="preserve"> InpC!TRC$20</f>
        <v>0</v>
      </c>
      <c r="TRD97" s="370">
        <f xml:space="preserve"> InpC!TRD$20</f>
        <v>0</v>
      </c>
      <c r="TRE97" s="370">
        <f xml:space="preserve"> InpC!TRE$20</f>
        <v>0</v>
      </c>
      <c r="TRF97" s="370">
        <f xml:space="preserve"> InpC!TRF$20</f>
        <v>0</v>
      </c>
      <c r="TRG97" s="370">
        <f xml:space="preserve"> InpC!TRG$20</f>
        <v>0</v>
      </c>
      <c r="TRH97" s="370">
        <f xml:space="preserve"> InpC!TRH$20</f>
        <v>0</v>
      </c>
      <c r="TRI97" s="370">
        <f xml:space="preserve"> InpC!TRI$20</f>
        <v>0</v>
      </c>
      <c r="TRJ97" s="370">
        <f xml:space="preserve"> InpC!TRJ$20</f>
        <v>0</v>
      </c>
      <c r="TRK97" s="370">
        <f xml:space="preserve"> InpC!TRK$20</f>
        <v>0</v>
      </c>
      <c r="TRL97" s="370">
        <f xml:space="preserve"> InpC!TRL$20</f>
        <v>0</v>
      </c>
      <c r="TRM97" s="370">
        <f xml:space="preserve"> InpC!TRM$20</f>
        <v>0</v>
      </c>
      <c r="TRN97" s="370">
        <f xml:space="preserve"> InpC!TRN$20</f>
        <v>0</v>
      </c>
      <c r="TRO97" s="370">
        <f xml:space="preserve"> InpC!TRO$20</f>
        <v>0</v>
      </c>
      <c r="TRP97" s="370">
        <f xml:space="preserve"> InpC!TRP$20</f>
        <v>0</v>
      </c>
      <c r="TRQ97" s="370">
        <f xml:space="preserve"> InpC!TRQ$20</f>
        <v>0</v>
      </c>
      <c r="TRR97" s="370">
        <f xml:space="preserve"> InpC!TRR$20</f>
        <v>0</v>
      </c>
      <c r="TRS97" s="370">
        <f xml:space="preserve"> InpC!TRS$20</f>
        <v>0</v>
      </c>
      <c r="TRT97" s="370">
        <f xml:space="preserve"> InpC!TRT$20</f>
        <v>0</v>
      </c>
      <c r="TRU97" s="370">
        <f xml:space="preserve"> InpC!TRU$20</f>
        <v>0</v>
      </c>
      <c r="TRV97" s="370">
        <f xml:space="preserve"> InpC!TRV$20</f>
        <v>0</v>
      </c>
      <c r="TRW97" s="370">
        <f xml:space="preserve"> InpC!TRW$20</f>
        <v>0</v>
      </c>
      <c r="TRX97" s="370">
        <f xml:space="preserve"> InpC!TRX$20</f>
        <v>0</v>
      </c>
      <c r="TRY97" s="370">
        <f xml:space="preserve"> InpC!TRY$20</f>
        <v>0</v>
      </c>
      <c r="TRZ97" s="370">
        <f xml:space="preserve"> InpC!TRZ$20</f>
        <v>0</v>
      </c>
      <c r="TSA97" s="370">
        <f xml:space="preserve"> InpC!TSA$20</f>
        <v>0</v>
      </c>
      <c r="TSB97" s="370">
        <f xml:space="preserve"> InpC!TSB$20</f>
        <v>0</v>
      </c>
      <c r="TSC97" s="370">
        <f xml:space="preserve"> InpC!TSC$20</f>
        <v>0</v>
      </c>
      <c r="TSD97" s="370">
        <f xml:space="preserve"> InpC!TSD$20</f>
        <v>0</v>
      </c>
      <c r="TSE97" s="370">
        <f xml:space="preserve"> InpC!TSE$20</f>
        <v>0</v>
      </c>
      <c r="TSF97" s="370">
        <f xml:space="preserve"> InpC!TSF$20</f>
        <v>0</v>
      </c>
      <c r="TSG97" s="370">
        <f xml:space="preserve"> InpC!TSG$20</f>
        <v>0</v>
      </c>
      <c r="TSH97" s="370">
        <f xml:space="preserve"> InpC!TSH$20</f>
        <v>0</v>
      </c>
      <c r="TSI97" s="370">
        <f xml:space="preserve"> InpC!TSI$20</f>
        <v>0</v>
      </c>
      <c r="TSJ97" s="370">
        <f xml:space="preserve"> InpC!TSJ$20</f>
        <v>0</v>
      </c>
      <c r="TSK97" s="370">
        <f xml:space="preserve"> InpC!TSK$20</f>
        <v>0</v>
      </c>
      <c r="TSL97" s="370">
        <f xml:space="preserve"> InpC!TSL$20</f>
        <v>0</v>
      </c>
      <c r="TSM97" s="370">
        <f xml:space="preserve"> InpC!TSM$20</f>
        <v>0</v>
      </c>
      <c r="TSN97" s="370">
        <f xml:space="preserve"> InpC!TSN$20</f>
        <v>0</v>
      </c>
      <c r="TSO97" s="370">
        <f xml:space="preserve"> InpC!TSO$20</f>
        <v>0</v>
      </c>
      <c r="TSP97" s="370">
        <f xml:space="preserve"> InpC!TSP$20</f>
        <v>0</v>
      </c>
      <c r="TSQ97" s="370">
        <f xml:space="preserve"> InpC!TSQ$20</f>
        <v>0</v>
      </c>
      <c r="TSR97" s="370">
        <f xml:space="preserve"> InpC!TSR$20</f>
        <v>0</v>
      </c>
      <c r="TSS97" s="370">
        <f xml:space="preserve"> InpC!TSS$20</f>
        <v>0</v>
      </c>
      <c r="TST97" s="370">
        <f xml:space="preserve"> InpC!TST$20</f>
        <v>0</v>
      </c>
      <c r="TSU97" s="370">
        <f xml:space="preserve"> InpC!TSU$20</f>
        <v>0</v>
      </c>
      <c r="TSV97" s="370">
        <f xml:space="preserve"> InpC!TSV$20</f>
        <v>0</v>
      </c>
      <c r="TSW97" s="370">
        <f xml:space="preserve"> InpC!TSW$20</f>
        <v>0</v>
      </c>
      <c r="TSX97" s="370">
        <f xml:space="preserve"> InpC!TSX$20</f>
        <v>0</v>
      </c>
      <c r="TSY97" s="370">
        <f xml:space="preserve"> InpC!TSY$20</f>
        <v>0</v>
      </c>
      <c r="TSZ97" s="370">
        <f xml:space="preserve"> InpC!TSZ$20</f>
        <v>0</v>
      </c>
      <c r="TTA97" s="370">
        <f xml:space="preserve"> InpC!TTA$20</f>
        <v>0</v>
      </c>
      <c r="TTB97" s="370">
        <f xml:space="preserve"> InpC!TTB$20</f>
        <v>0</v>
      </c>
      <c r="TTC97" s="370">
        <f xml:space="preserve"> InpC!TTC$20</f>
        <v>0</v>
      </c>
      <c r="TTD97" s="370">
        <f xml:space="preserve"> InpC!TTD$20</f>
        <v>0</v>
      </c>
      <c r="TTE97" s="370">
        <f xml:space="preserve"> InpC!TTE$20</f>
        <v>0</v>
      </c>
      <c r="TTF97" s="370">
        <f xml:space="preserve"> InpC!TTF$20</f>
        <v>0</v>
      </c>
      <c r="TTG97" s="370">
        <f xml:space="preserve"> InpC!TTG$20</f>
        <v>0</v>
      </c>
      <c r="TTH97" s="370">
        <f xml:space="preserve"> InpC!TTH$20</f>
        <v>0</v>
      </c>
      <c r="TTI97" s="370">
        <f xml:space="preserve"> InpC!TTI$20</f>
        <v>0</v>
      </c>
      <c r="TTJ97" s="370">
        <f xml:space="preserve"> InpC!TTJ$20</f>
        <v>0</v>
      </c>
      <c r="TTK97" s="370">
        <f xml:space="preserve"> InpC!TTK$20</f>
        <v>0</v>
      </c>
      <c r="TTL97" s="370">
        <f xml:space="preserve"> InpC!TTL$20</f>
        <v>0</v>
      </c>
      <c r="TTM97" s="370">
        <f xml:space="preserve"> InpC!TTM$20</f>
        <v>0</v>
      </c>
      <c r="TTN97" s="370">
        <f xml:space="preserve"> InpC!TTN$20</f>
        <v>0</v>
      </c>
      <c r="TTO97" s="370">
        <f xml:space="preserve"> InpC!TTO$20</f>
        <v>0</v>
      </c>
      <c r="TTP97" s="370">
        <f xml:space="preserve"> InpC!TTP$20</f>
        <v>0</v>
      </c>
      <c r="TTQ97" s="370">
        <f xml:space="preserve"> InpC!TTQ$20</f>
        <v>0</v>
      </c>
      <c r="TTR97" s="370">
        <f xml:space="preserve"> InpC!TTR$20</f>
        <v>0</v>
      </c>
      <c r="TTS97" s="370">
        <f xml:space="preserve"> InpC!TTS$20</f>
        <v>0</v>
      </c>
      <c r="TTT97" s="370">
        <f xml:space="preserve"> InpC!TTT$20</f>
        <v>0</v>
      </c>
      <c r="TTU97" s="370">
        <f xml:space="preserve"> InpC!TTU$20</f>
        <v>0</v>
      </c>
      <c r="TTV97" s="370">
        <f xml:space="preserve"> InpC!TTV$20</f>
        <v>0</v>
      </c>
      <c r="TTW97" s="370">
        <f xml:space="preserve"> InpC!TTW$20</f>
        <v>0</v>
      </c>
      <c r="TTX97" s="370">
        <f xml:space="preserve"> InpC!TTX$20</f>
        <v>0</v>
      </c>
      <c r="TTY97" s="370">
        <f xml:space="preserve"> InpC!TTY$20</f>
        <v>0</v>
      </c>
      <c r="TTZ97" s="370">
        <f xml:space="preserve"> InpC!TTZ$20</f>
        <v>0</v>
      </c>
      <c r="TUA97" s="370">
        <f xml:space="preserve"> InpC!TUA$20</f>
        <v>0</v>
      </c>
      <c r="TUB97" s="370">
        <f xml:space="preserve"> InpC!TUB$20</f>
        <v>0</v>
      </c>
      <c r="TUC97" s="370">
        <f xml:space="preserve"> InpC!TUC$20</f>
        <v>0</v>
      </c>
      <c r="TUD97" s="370">
        <f xml:space="preserve"> InpC!TUD$20</f>
        <v>0</v>
      </c>
      <c r="TUE97" s="370">
        <f xml:space="preserve"> InpC!TUE$20</f>
        <v>0</v>
      </c>
      <c r="TUF97" s="370">
        <f xml:space="preserve"> InpC!TUF$20</f>
        <v>0</v>
      </c>
      <c r="TUG97" s="370">
        <f xml:space="preserve"> InpC!TUG$20</f>
        <v>0</v>
      </c>
      <c r="TUH97" s="370">
        <f xml:space="preserve"> InpC!TUH$20</f>
        <v>0</v>
      </c>
      <c r="TUI97" s="370">
        <f xml:space="preserve"> InpC!TUI$20</f>
        <v>0</v>
      </c>
      <c r="TUJ97" s="370">
        <f xml:space="preserve"> InpC!TUJ$20</f>
        <v>0</v>
      </c>
      <c r="TUK97" s="370">
        <f xml:space="preserve"> InpC!TUK$20</f>
        <v>0</v>
      </c>
      <c r="TUL97" s="370">
        <f xml:space="preserve"> InpC!TUL$20</f>
        <v>0</v>
      </c>
      <c r="TUM97" s="370">
        <f xml:space="preserve"> InpC!TUM$20</f>
        <v>0</v>
      </c>
      <c r="TUN97" s="370">
        <f xml:space="preserve"> InpC!TUN$20</f>
        <v>0</v>
      </c>
      <c r="TUO97" s="370">
        <f xml:space="preserve"> InpC!TUO$20</f>
        <v>0</v>
      </c>
      <c r="TUP97" s="370">
        <f xml:space="preserve"> InpC!TUP$20</f>
        <v>0</v>
      </c>
      <c r="TUQ97" s="370">
        <f xml:space="preserve"> InpC!TUQ$20</f>
        <v>0</v>
      </c>
      <c r="TUR97" s="370">
        <f xml:space="preserve"> InpC!TUR$20</f>
        <v>0</v>
      </c>
      <c r="TUS97" s="370">
        <f xml:space="preserve"> InpC!TUS$20</f>
        <v>0</v>
      </c>
      <c r="TUT97" s="370">
        <f xml:space="preserve"> InpC!TUT$20</f>
        <v>0</v>
      </c>
      <c r="TUU97" s="370">
        <f xml:space="preserve"> InpC!TUU$20</f>
        <v>0</v>
      </c>
      <c r="TUV97" s="370">
        <f xml:space="preserve"> InpC!TUV$20</f>
        <v>0</v>
      </c>
      <c r="TUW97" s="370">
        <f xml:space="preserve"> InpC!TUW$20</f>
        <v>0</v>
      </c>
      <c r="TUX97" s="370">
        <f xml:space="preserve"> InpC!TUX$20</f>
        <v>0</v>
      </c>
      <c r="TUY97" s="370">
        <f xml:space="preserve"> InpC!TUY$20</f>
        <v>0</v>
      </c>
      <c r="TUZ97" s="370">
        <f xml:space="preserve"> InpC!TUZ$20</f>
        <v>0</v>
      </c>
      <c r="TVA97" s="370">
        <f xml:space="preserve"> InpC!TVA$20</f>
        <v>0</v>
      </c>
      <c r="TVB97" s="370">
        <f xml:space="preserve"> InpC!TVB$20</f>
        <v>0</v>
      </c>
      <c r="TVC97" s="370">
        <f xml:space="preserve"> InpC!TVC$20</f>
        <v>0</v>
      </c>
      <c r="TVD97" s="370">
        <f xml:space="preserve"> InpC!TVD$20</f>
        <v>0</v>
      </c>
      <c r="TVE97" s="370">
        <f xml:space="preserve"> InpC!TVE$20</f>
        <v>0</v>
      </c>
      <c r="TVF97" s="370">
        <f xml:space="preserve"> InpC!TVF$20</f>
        <v>0</v>
      </c>
      <c r="TVG97" s="370">
        <f xml:space="preserve"> InpC!TVG$20</f>
        <v>0</v>
      </c>
      <c r="TVH97" s="370">
        <f xml:space="preserve"> InpC!TVH$20</f>
        <v>0</v>
      </c>
      <c r="TVI97" s="370">
        <f xml:space="preserve"> InpC!TVI$20</f>
        <v>0</v>
      </c>
      <c r="TVJ97" s="370">
        <f xml:space="preserve"> InpC!TVJ$20</f>
        <v>0</v>
      </c>
      <c r="TVK97" s="370">
        <f xml:space="preserve"> InpC!TVK$20</f>
        <v>0</v>
      </c>
      <c r="TVL97" s="370">
        <f xml:space="preserve"> InpC!TVL$20</f>
        <v>0</v>
      </c>
      <c r="TVM97" s="370">
        <f xml:space="preserve"> InpC!TVM$20</f>
        <v>0</v>
      </c>
      <c r="TVN97" s="370">
        <f xml:space="preserve"> InpC!TVN$20</f>
        <v>0</v>
      </c>
      <c r="TVO97" s="370">
        <f xml:space="preserve"> InpC!TVO$20</f>
        <v>0</v>
      </c>
      <c r="TVP97" s="370">
        <f xml:space="preserve"> InpC!TVP$20</f>
        <v>0</v>
      </c>
      <c r="TVQ97" s="370">
        <f xml:space="preserve"> InpC!TVQ$20</f>
        <v>0</v>
      </c>
      <c r="TVR97" s="370">
        <f xml:space="preserve"> InpC!TVR$20</f>
        <v>0</v>
      </c>
      <c r="TVS97" s="370">
        <f xml:space="preserve"> InpC!TVS$20</f>
        <v>0</v>
      </c>
      <c r="TVT97" s="370">
        <f xml:space="preserve"> InpC!TVT$20</f>
        <v>0</v>
      </c>
      <c r="TVU97" s="370">
        <f xml:space="preserve"> InpC!TVU$20</f>
        <v>0</v>
      </c>
      <c r="TVV97" s="370">
        <f xml:space="preserve"> InpC!TVV$20</f>
        <v>0</v>
      </c>
      <c r="TVW97" s="370">
        <f xml:space="preserve"> InpC!TVW$20</f>
        <v>0</v>
      </c>
      <c r="TVX97" s="370">
        <f xml:space="preserve"> InpC!TVX$20</f>
        <v>0</v>
      </c>
      <c r="TVY97" s="370">
        <f xml:space="preserve"> InpC!TVY$20</f>
        <v>0</v>
      </c>
      <c r="TVZ97" s="370">
        <f xml:space="preserve"> InpC!TVZ$20</f>
        <v>0</v>
      </c>
      <c r="TWA97" s="370">
        <f xml:space="preserve"> InpC!TWA$20</f>
        <v>0</v>
      </c>
      <c r="TWB97" s="370">
        <f xml:space="preserve"> InpC!TWB$20</f>
        <v>0</v>
      </c>
      <c r="TWC97" s="370">
        <f xml:space="preserve"> InpC!TWC$20</f>
        <v>0</v>
      </c>
      <c r="TWD97" s="370">
        <f xml:space="preserve"> InpC!TWD$20</f>
        <v>0</v>
      </c>
      <c r="TWE97" s="370">
        <f xml:space="preserve"> InpC!TWE$20</f>
        <v>0</v>
      </c>
      <c r="TWF97" s="370">
        <f xml:space="preserve"> InpC!TWF$20</f>
        <v>0</v>
      </c>
      <c r="TWG97" s="370">
        <f xml:space="preserve"> InpC!TWG$20</f>
        <v>0</v>
      </c>
      <c r="TWH97" s="370">
        <f xml:space="preserve"> InpC!TWH$20</f>
        <v>0</v>
      </c>
      <c r="TWI97" s="370">
        <f xml:space="preserve"> InpC!TWI$20</f>
        <v>0</v>
      </c>
      <c r="TWJ97" s="370">
        <f xml:space="preserve"> InpC!TWJ$20</f>
        <v>0</v>
      </c>
      <c r="TWK97" s="370">
        <f xml:space="preserve"> InpC!TWK$20</f>
        <v>0</v>
      </c>
      <c r="TWL97" s="370">
        <f xml:space="preserve"> InpC!TWL$20</f>
        <v>0</v>
      </c>
      <c r="TWM97" s="370">
        <f xml:space="preserve"> InpC!TWM$20</f>
        <v>0</v>
      </c>
      <c r="TWN97" s="370">
        <f xml:space="preserve"> InpC!TWN$20</f>
        <v>0</v>
      </c>
      <c r="TWO97" s="370">
        <f xml:space="preserve"> InpC!TWO$20</f>
        <v>0</v>
      </c>
      <c r="TWP97" s="370">
        <f xml:space="preserve"> InpC!TWP$20</f>
        <v>0</v>
      </c>
      <c r="TWQ97" s="370">
        <f xml:space="preserve"> InpC!TWQ$20</f>
        <v>0</v>
      </c>
      <c r="TWR97" s="370">
        <f xml:space="preserve"> InpC!TWR$20</f>
        <v>0</v>
      </c>
      <c r="TWS97" s="370">
        <f xml:space="preserve"> InpC!TWS$20</f>
        <v>0</v>
      </c>
      <c r="TWT97" s="370">
        <f xml:space="preserve"> InpC!TWT$20</f>
        <v>0</v>
      </c>
      <c r="TWU97" s="370">
        <f xml:space="preserve"> InpC!TWU$20</f>
        <v>0</v>
      </c>
      <c r="TWV97" s="370">
        <f xml:space="preserve"> InpC!TWV$20</f>
        <v>0</v>
      </c>
      <c r="TWW97" s="370">
        <f xml:space="preserve"> InpC!TWW$20</f>
        <v>0</v>
      </c>
      <c r="TWX97" s="370">
        <f xml:space="preserve"> InpC!TWX$20</f>
        <v>0</v>
      </c>
      <c r="TWY97" s="370">
        <f xml:space="preserve"> InpC!TWY$20</f>
        <v>0</v>
      </c>
      <c r="TWZ97" s="370">
        <f xml:space="preserve"> InpC!TWZ$20</f>
        <v>0</v>
      </c>
      <c r="TXA97" s="370">
        <f xml:space="preserve"> InpC!TXA$20</f>
        <v>0</v>
      </c>
      <c r="TXB97" s="370">
        <f xml:space="preserve"> InpC!TXB$20</f>
        <v>0</v>
      </c>
      <c r="TXC97" s="370">
        <f xml:space="preserve"> InpC!TXC$20</f>
        <v>0</v>
      </c>
      <c r="TXD97" s="370">
        <f xml:space="preserve"> InpC!TXD$20</f>
        <v>0</v>
      </c>
      <c r="TXE97" s="370">
        <f xml:space="preserve"> InpC!TXE$20</f>
        <v>0</v>
      </c>
      <c r="TXF97" s="370">
        <f xml:space="preserve"> InpC!TXF$20</f>
        <v>0</v>
      </c>
      <c r="TXG97" s="370">
        <f xml:space="preserve"> InpC!TXG$20</f>
        <v>0</v>
      </c>
      <c r="TXH97" s="370">
        <f xml:space="preserve"> InpC!TXH$20</f>
        <v>0</v>
      </c>
      <c r="TXI97" s="370">
        <f xml:space="preserve"> InpC!TXI$20</f>
        <v>0</v>
      </c>
      <c r="TXJ97" s="370">
        <f xml:space="preserve"> InpC!TXJ$20</f>
        <v>0</v>
      </c>
      <c r="TXK97" s="370">
        <f xml:space="preserve"> InpC!TXK$20</f>
        <v>0</v>
      </c>
      <c r="TXL97" s="370">
        <f xml:space="preserve"> InpC!TXL$20</f>
        <v>0</v>
      </c>
      <c r="TXM97" s="370">
        <f xml:space="preserve"> InpC!TXM$20</f>
        <v>0</v>
      </c>
      <c r="TXN97" s="370">
        <f xml:space="preserve"> InpC!TXN$20</f>
        <v>0</v>
      </c>
      <c r="TXO97" s="370">
        <f xml:space="preserve"> InpC!TXO$20</f>
        <v>0</v>
      </c>
      <c r="TXP97" s="370">
        <f xml:space="preserve"> InpC!TXP$20</f>
        <v>0</v>
      </c>
      <c r="TXQ97" s="370">
        <f xml:space="preserve"> InpC!TXQ$20</f>
        <v>0</v>
      </c>
      <c r="TXR97" s="370">
        <f xml:space="preserve"> InpC!TXR$20</f>
        <v>0</v>
      </c>
      <c r="TXS97" s="370">
        <f xml:space="preserve"> InpC!TXS$20</f>
        <v>0</v>
      </c>
      <c r="TXT97" s="370">
        <f xml:space="preserve"> InpC!TXT$20</f>
        <v>0</v>
      </c>
      <c r="TXU97" s="370">
        <f xml:space="preserve"> InpC!TXU$20</f>
        <v>0</v>
      </c>
      <c r="TXV97" s="370">
        <f xml:space="preserve"> InpC!TXV$20</f>
        <v>0</v>
      </c>
      <c r="TXW97" s="370">
        <f xml:space="preserve"> InpC!TXW$20</f>
        <v>0</v>
      </c>
      <c r="TXX97" s="370">
        <f xml:space="preserve"> InpC!TXX$20</f>
        <v>0</v>
      </c>
      <c r="TXY97" s="370">
        <f xml:space="preserve"> InpC!TXY$20</f>
        <v>0</v>
      </c>
      <c r="TXZ97" s="370">
        <f xml:space="preserve"> InpC!TXZ$20</f>
        <v>0</v>
      </c>
      <c r="TYA97" s="370">
        <f xml:space="preserve"> InpC!TYA$20</f>
        <v>0</v>
      </c>
      <c r="TYB97" s="370">
        <f xml:space="preserve"> InpC!TYB$20</f>
        <v>0</v>
      </c>
      <c r="TYC97" s="370">
        <f xml:space="preserve"> InpC!TYC$20</f>
        <v>0</v>
      </c>
      <c r="TYD97" s="370">
        <f xml:space="preserve"> InpC!TYD$20</f>
        <v>0</v>
      </c>
      <c r="TYE97" s="370">
        <f xml:space="preserve"> InpC!TYE$20</f>
        <v>0</v>
      </c>
      <c r="TYF97" s="370">
        <f xml:space="preserve"> InpC!TYF$20</f>
        <v>0</v>
      </c>
      <c r="TYG97" s="370">
        <f xml:space="preserve"> InpC!TYG$20</f>
        <v>0</v>
      </c>
      <c r="TYH97" s="370">
        <f xml:space="preserve"> InpC!TYH$20</f>
        <v>0</v>
      </c>
      <c r="TYI97" s="370">
        <f xml:space="preserve"> InpC!TYI$20</f>
        <v>0</v>
      </c>
      <c r="TYJ97" s="370">
        <f xml:space="preserve"> InpC!TYJ$20</f>
        <v>0</v>
      </c>
      <c r="TYK97" s="370">
        <f xml:space="preserve"> InpC!TYK$20</f>
        <v>0</v>
      </c>
      <c r="TYL97" s="370">
        <f xml:space="preserve"> InpC!TYL$20</f>
        <v>0</v>
      </c>
      <c r="TYM97" s="370">
        <f xml:space="preserve"> InpC!TYM$20</f>
        <v>0</v>
      </c>
      <c r="TYN97" s="370">
        <f xml:space="preserve"> InpC!TYN$20</f>
        <v>0</v>
      </c>
      <c r="TYO97" s="370">
        <f xml:space="preserve"> InpC!TYO$20</f>
        <v>0</v>
      </c>
      <c r="TYP97" s="370">
        <f xml:space="preserve"> InpC!TYP$20</f>
        <v>0</v>
      </c>
      <c r="TYQ97" s="370">
        <f xml:space="preserve"> InpC!TYQ$20</f>
        <v>0</v>
      </c>
      <c r="TYR97" s="370">
        <f xml:space="preserve"> InpC!TYR$20</f>
        <v>0</v>
      </c>
      <c r="TYS97" s="370">
        <f xml:space="preserve"> InpC!TYS$20</f>
        <v>0</v>
      </c>
      <c r="TYT97" s="370">
        <f xml:space="preserve"> InpC!TYT$20</f>
        <v>0</v>
      </c>
      <c r="TYU97" s="370">
        <f xml:space="preserve"> InpC!TYU$20</f>
        <v>0</v>
      </c>
      <c r="TYV97" s="370">
        <f xml:space="preserve"> InpC!TYV$20</f>
        <v>0</v>
      </c>
      <c r="TYW97" s="370">
        <f xml:space="preserve"> InpC!TYW$20</f>
        <v>0</v>
      </c>
      <c r="TYX97" s="370">
        <f xml:space="preserve"> InpC!TYX$20</f>
        <v>0</v>
      </c>
      <c r="TYY97" s="370">
        <f xml:space="preserve"> InpC!TYY$20</f>
        <v>0</v>
      </c>
      <c r="TYZ97" s="370">
        <f xml:space="preserve"> InpC!TYZ$20</f>
        <v>0</v>
      </c>
      <c r="TZA97" s="370">
        <f xml:space="preserve"> InpC!TZA$20</f>
        <v>0</v>
      </c>
      <c r="TZB97" s="370">
        <f xml:space="preserve"> InpC!TZB$20</f>
        <v>0</v>
      </c>
      <c r="TZC97" s="370">
        <f xml:space="preserve"> InpC!TZC$20</f>
        <v>0</v>
      </c>
      <c r="TZD97" s="370">
        <f xml:space="preserve"> InpC!TZD$20</f>
        <v>0</v>
      </c>
      <c r="TZE97" s="370">
        <f xml:space="preserve"> InpC!TZE$20</f>
        <v>0</v>
      </c>
      <c r="TZF97" s="370">
        <f xml:space="preserve"> InpC!TZF$20</f>
        <v>0</v>
      </c>
      <c r="TZG97" s="370">
        <f xml:space="preserve"> InpC!TZG$20</f>
        <v>0</v>
      </c>
      <c r="TZH97" s="370">
        <f xml:space="preserve"> InpC!TZH$20</f>
        <v>0</v>
      </c>
      <c r="TZI97" s="370">
        <f xml:space="preserve"> InpC!TZI$20</f>
        <v>0</v>
      </c>
      <c r="TZJ97" s="370">
        <f xml:space="preserve"> InpC!TZJ$20</f>
        <v>0</v>
      </c>
      <c r="TZK97" s="370">
        <f xml:space="preserve"> InpC!TZK$20</f>
        <v>0</v>
      </c>
      <c r="TZL97" s="370">
        <f xml:space="preserve"> InpC!TZL$20</f>
        <v>0</v>
      </c>
      <c r="TZM97" s="370">
        <f xml:space="preserve"> InpC!TZM$20</f>
        <v>0</v>
      </c>
      <c r="TZN97" s="370">
        <f xml:space="preserve"> InpC!TZN$20</f>
        <v>0</v>
      </c>
      <c r="TZO97" s="370">
        <f xml:space="preserve"> InpC!TZO$20</f>
        <v>0</v>
      </c>
      <c r="TZP97" s="370">
        <f xml:space="preserve"> InpC!TZP$20</f>
        <v>0</v>
      </c>
      <c r="TZQ97" s="370">
        <f xml:space="preserve"> InpC!TZQ$20</f>
        <v>0</v>
      </c>
      <c r="TZR97" s="370">
        <f xml:space="preserve"> InpC!TZR$20</f>
        <v>0</v>
      </c>
      <c r="TZS97" s="370">
        <f xml:space="preserve"> InpC!TZS$20</f>
        <v>0</v>
      </c>
      <c r="TZT97" s="370">
        <f xml:space="preserve"> InpC!TZT$20</f>
        <v>0</v>
      </c>
      <c r="TZU97" s="370">
        <f xml:space="preserve"> InpC!TZU$20</f>
        <v>0</v>
      </c>
      <c r="TZV97" s="370">
        <f xml:space="preserve"> InpC!TZV$20</f>
        <v>0</v>
      </c>
      <c r="TZW97" s="370">
        <f xml:space="preserve"> InpC!TZW$20</f>
        <v>0</v>
      </c>
      <c r="TZX97" s="370">
        <f xml:space="preserve"> InpC!TZX$20</f>
        <v>0</v>
      </c>
      <c r="TZY97" s="370">
        <f xml:space="preserve"> InpC!TZY$20</f>
        <v>0</v>
      </c>
      <c r="TZZ97" s="370">
        <f xml:space="preserve"> InpC!TZZ$20</f>
        <v>0</v>
      </c>
      <c r="UAA97" s="370">
        <f xml:space="preserve"> InpC!UAA$20</f>
        <v>0</v>
      </c>
      <c r="UAB97" s="370">
        <f xml:space="preserve"> InpC!UAB$20</f>
        <v>0</v>
      </c>
      <c r="UAC97" s="370">
        <f xml:space="preserve"> InpC!UAC$20</f>
        <v>0</v>
      </c>
      <c r="UAD97" s="370">
        <f xml:space="preserve"> InpC!UAD$20</f>
        <v>0</v>
      </c>
      <c r="UAE97" s="370">
        <f xml:space="preserve"> InpC!UAE$20</f>
        <v>0</v>
      </c>
      <c r="UAF97" s="370">
        <f xml:space="preserve"> InpC!UAF$20</f>
        <v>0</v>
      </c>
      <c r="UAG97" s="370">
        <f xml:space="preserve"> InpC!UAG$20</f>
        <v>0</v>
      </c>
      <c r="UAH97" s="370">
        <f xml:space="preserve"> InpC!UAH$20</f>
        <v>0</v>
      </c>
      <c r="UAI97" s="370">
        <f xml:space="preserve"> InpC!UAI$20</f>
        <v>0</v>
      </c>
      <c r="UAJ97" s="370">
        <f xml:space="preserve"> InpC!UAJ$20</f>
        <v>0</v>
      </c>
      <c r="UAK97" s="370">
        <f xml:space="preserve"> InpC!UAK$20</f>
        <v>0</v>
      </c>
      <c r="UAL97" s="370">
        <f xml:space="preserve"> InpC!UAL$20</f>
        <v>0</v>
      </c>
      <c r="UAM97" s="370">
        <f xml:space="preserve"> InpC!UAM$20</f>
        <v>0</v>
      </c>
      <c r="UAN97" s="370">
        <f xml:space="preserve"> InpC!UAN$20</f>
        <v>0</v>
      </c>
      <c r="UAO97" s="370">
        <f xml:space="preserve"> InpC!UAO$20</f>
        <v>0</v>
      </c>
      <c r="UAP97" s="370">
        <f xml:space="preserve"> InpC!UAP$20</f>
        <v>0</v>
      </c>
      <c r="UAQ97" s="370">
        <f xml:space="preserve"> InpC!UAQ$20</f>
        <v>0</v>
      </c>
      <c r="UAR97" s="370">
        <f xml:space="preserve"> InpC!UAR$20</f>
        <v>0</v>
      </c>
      <c r="UAS97" s="370">
        <f xml:space="preserve"> InpC!UAS$20</f>
        <v>0</v>
      </c>
      <c r="UAT97" s="370">
        <f xml:space="preserve"> InpC!UAT$20</f>
        <v>0</v>
      </c>
      <c r="UAU97" s="370">
        <f xml:space="preserve"> InpC!UAU$20</f>
        <v>0</v>
      </c>
      <c r="UAV97" s="370">
        <f xml:space="preserve"> InpC!UAV$20</f>
        <v>0</v>
      </c>
      <c r="UAW97" s="370">
        <f xml:space="preserve"> InpC!UAW$20</f>
        <v>0</v>
      </c>
      <c r="UAX97" s="370">
        <f xml:space="preserve"> InpC!UAX$20</f>
        <v>0</v>
      </c>
      <c r="UAY97" s="370">
        <f xml:space="preserve"> InpC!UAY$20</f>
        <v>0</v>
      </c>
      <c r="UAZ97" s="370">
        <f xml:space="preserve"> InpC!UAZ$20</f>
        <v>0</v>
      </c>
      <c r="UBA97" s="370">
        <f xml:space="preserve"> InpC!UBA$20</f>
        <v>0</v>
      </c>
      <c r="UBB97" s="370">
        <f xml:space="preserve"> InpC!UBB$20</f>
        <v>0</v>
      </c>
      <c r="UBC97" s="370">
        <f xml:space="preserve"> InpC!UBC$20</f>
        <v>0</v>
      </c>
      <c r="UBD97" s="370">
        <f xml:space="preserve"> InpC!UBD$20</f>
        <v>0</v>
      </c>
      <c r="UBE97" s="370">
        <f xml:space="preserve"> InpC!UBE$20</f>
        <v>0</v>
      </c>
      <c r="UBF97" s="370">
        <f xml:space="preserve"> InpC!UBF$20</f>
        <v>0</v>
      </c>
      <c r="UBG97" s="370">
        <f xml:space="preserve"> InpC!UBG$20</f>
        <v>0</v>
      </c>
      <c r="UBH97" s="370">
        <f xml:space="preserve"> InpC!UBH$20</f>
        <v>0</v>
      </c>
      <c r="UBI97" s="370">
        <f xml:space="preserve"> InpC!UBI$20</f>
        <v>0</v>
      </c>
      <c r="UBJ97" s="370">
        <f xml:space="preserve"> InpC!UBJ$20</f>
        <v>0</v>
      </c>
      <c r="UBK97" s="370">
        <f xml:space="preserve"> InpC!UBK$20</f>
        <v>0</v>
      </c>
      <c r="UBL97" s="370">
        <f xml:space="preserve"> InpC!UBL$20</f>
        <v>0</v>
      </c>
      <c r="UBM97" s="370">
        <f xml:space="preserve"> InpC!UBM$20</f>
        <v>0</v>
      </c>
      <c r="UBN97" s="370">
        <f xml:space="preserve"> InpC!UBN$20</f>
        <v>0</v>
      </c>
      <c r="UBO97" s="370">
        <f xml:space="preserve"> InpC!UBO$20</f>
        <v>0</v>
      </c>
      <c r="UBP97" s="370">
        <f xml:space="preserve"> InpC!UBP$20</f>
        <v>0</v>
      </c>
      <c r="UBQ97" s="370">
        <f xml:space="preserve"> InpC!UBQ$20</f>
        <v>0</v>
      </c>
      <c r="UBR97" s="370">
        <f xml:space="preserve"> InpC!UBR$20</f>
        <v>0</v>
      </c>
      <c r="UBS97" s="370">
        <f xml:space="preserve"> InpC!UBS$20</f>
        <v>0</v>
      </c>
      <c r="UBT97" s="370">
        <f xml:space="preserve"> InpC!UBT$20</f>
        <v>0</v>
      </c>
      <c r="UBU97" s="370">
        <f xml:space="preserve"> InpC!UBU$20</f>
        <v>0</v>
      </c>
      <c r="UBV97" s="370">
        <f xml:space="preserve"> InpC!UBV$20</f>
        <v>0</v>
      </c>
      <c r="UBW97" s="370">
        <f xml:space="preserve"> InpC!UBW$20</f>
        <v>0</v>
      </c>
      <c r="UBX97" s="370">
        <f xml:space="preserve"> InpC!UBX$20</f>
        <v>0</v>
      </c>
      <c r="UBY97" s="370">
        <f xml:space="preserve"> InpC!UBY$20</f>
        <v>0</v>
      </c>
      <c r="UBZ97" s="370">
        <f xml:space="preserve"> InpC!UBZ$20</f>
        <v>0</v>
      </c>
      <c r="UCA97" s="370">
        <f xml:space="preserve"> InpC!UCA$20</f>
        <v>0</v>
      </c>
      <c r="UCB97" s="370">
        <f xml:space="preserve"> InpC!UCB$20</f>
        <v>0</v>
      </c>
      <c r="UCC97" s="370">
        <f xml:space="preserve"> InpC!UCC$20</f>
        <v>0</v>
      </c>
      <c r="UCD97" s="370">
        <f xml:space="preserve"> InpC!UCD$20</f>
        <v>0</v>
      </c>
      <c r="UCE97" s="370">
        <f xml:space="preserve"> InpC!UCE$20</f>
        <v>0</v>
      </c>
      <c r="UCF97" s="370">
        <f xml:space="preserve"> InpC!UCF$20</f>
        <v>0</v>
      </c>
      <c r="UCG97" s="370">
        <f xml:space="preserve"> InpC!UCG$20</f>
        <v>0</v>
      </c>
      <c r="UCH97" s="370">
        <f xml:space="preserve"> InpC!UCH$20</f>
        <v>0</v>
      </c>
      <c r="UCI97" s="370">
        <f xml:space="preserve"> InpC!UCI$20</f>
        <v>0</v>
      </c>
      <c r="UCJ97" s="370">
        <f xml:space="preserve"> InpC!UCJ$20</f>
        <v>0</v>
      </c>
      <c r="UCK97" s="370">
        <f xml:space="preserve"> InpC!UCK$20</f>
        <v>0</v>
      </c>
      <c r="UCL97" s="370">
        <f xml:space="preserve"> InpC!UCL$20</f>
        <v>0</v>
      </c>
      <c r="UCM97" s="370">
        <f xml:space="preserve"> InpC!UCM$20</f>
        <v>0</v>
      </c>
      <c r="UCN97" s="370">
        <f xml:space="preserve"> InpC!UCN$20</f>
        <v>0</v>
      </c>
      <c r="UCO97" s="370">
        <f xml:space="preserve"> InpC!UCO$20</f>
        <v>0</v>
      </c>
      <c r="UCP97" s="370">
        <f xml:space="preserve"> InpC!UCP$20</f>
        <v>0</v>
      </c>
      <c r="UCQ97" s="370">
        <f xml:space="preserve"> InpC!UCQ$20</f>
        <v>0</v>
      </c>
      <c r="UCR97" s="370">
        <f xml:space="preserve"> InpC!UCR$20</f>
        <v>0</v>
      </c>
      <c r="UCS97" s="370">
        <f xml:space="preserve"> InpC!UCS$20</f>
        <v>0</v>
      </c>
      <c r="UCT97" s="370">
        <f xml:space="preserve"> InpC!UCT$20</f>
        <v>0</v>
      </c>
      <c r="UCU97" s="370">
        <f xml:space="preserve"> InpC!UCU$20</f>
        <v>0</v>
      </c>
      <c r="UCV97" s="370">
        <f xml:space="preserve"> InpC!UCV$20</f>
        <v>0</v>
      </c>
      <c r="UCW97" s="370">
        <f xml:space="preserve"> InpC!UCW$20</f>
        <v>0</v>
      </c>
      <c r="UCX97" s="370">
        <f xml:space="preserve"> InpC!UCX$20</f>
        <v>0</v>
      </c>
      <c r="UCY97" s="370">
        <f xml:space="preserve"> InpC!UCY$20</f>
        <v>0</v>
      </c>
      <c r="UCZ97" s="370">
        <f xml:space="preserve"> InpC!UCZ$20</f>
        <v>0</v>
      </c>
      <c r="UDA97" s="370">
        <f xml:space="preserve"> InpC!UDA$20</f>
        <v>0</v>
      </c>
      <c r="UDB97" s="370">
        <f xml:space="preserve"> InpC!UDB$20</f>
        <v>0</v>
      </c>
      <c r="UDC97" s="370">
        <f xml:space="preserve"> InpC!UDC$20</f>
        <v>0</v>
      </c>
      <c r="UDD97" s="370">
        <f xml:space="preserve"> InpC!UDD$20</f>
        <v>0</v>
      </c>
      <c r="UDE97" s="370">
        <f xml:space="preserve"> InpC!UDE$20</f>
        <v>0</v>
      </c>
      <c r="UDF97" s="370">
        <f xml:space="preserve"> InpC!UDF$20</f>
        <v>0</v>
      </c>
      <c r="UDG97" s="370">
        <f xml:space="preserve"> InpC!UDG$20</f>
        <v>0</v>
      </c>
      <c r="UDH97" s="370">
        <f xml:space="preserve"> InpC!UDH$20</f>
        <v>0</v>
      </c>
      <c r="UDI97" s="370">
        <f xml:space="preserve"> InpC!UDI$20</f>
        <v>0</v>
      </c>
      <c r="UDJ97" s="370">
        <f xml:space="preserve"> InpC!UDJ$20</f>
        <v>0</v>
      </c>
      <c r="UDK97" s="370">
        <f xml:space="preserve"> InpC!UDK$20</f>
        <v>0</v>
      </c>
      <c r="UDL97" s="370">
        <f xml:space="preserve"> InpC!UDL$20</f>
        <v>0</v>
      </c>
      <c r="UDM97" s="370">
        <f xml:space="preserve"> InpC!UDM$20</f>
        <v>0</v>
      </c>
      <c r="UDN97" s="370">
        <f xml:space="preserve"> InpC!UDN$20</f>
        <v>0</v>
      </c>
      <c r="UDO97" s="370">
        <f xml:space="preserve"> InpC!UDO$20</f>
        <v>0</v>
      </c>
      <c r="UDP97" s="370">
        <f xml:space="preserve"> InpC!UDP$20</f>
        <v>0</v>
      </c>
      <c r="UDQ97" s="370">
        <f xml:space="preserve"> InpC!UDQ$20</f>
        <v>0</v>
      </c>
      <c r="UDR97" s="370">
        <f xml:space="preserve"> InpC!UDR$20</f>
        <v>0</v>
      </c>
      <c r="UDS97" s="370">
        <f xml:space="preserve"> InpC!UDS$20</f>
        <v>0</v>
      </c>
      <c r="UDT97" s="370">
        <f xml:space="preserve"> InpC!UDT$20</f>
        <v>0</v>
      </c>
      <c r="UDU97" s="370">
        <f xml:space="preserve"> InpC!UDU$20</f>
        <v>0</v>
      </c>
      <c r="UDV97" s="370">
        <f xml:space="preserve"> InpC!UDV$20</f>
        <v>0</v>
      </c>
      <c r="UDW97" s="370">
        <f xml:space="preserve"> InpC!UDW$20</f>
        <v>0</v>
      </c>
      <c r="UDX97" s="370">
        <f xml:space="preserve"> InpC!UDX$20</f>
        <v>0</v>
      </c>
      <c r="UDY97" s="370">
        <f xml:space="preserve"> InpC!UDY$20</f>
        <v>0</v>
      </c>
      <c r="UDZ97" s="370">
        <f xml:space="preserve"> InpC!UDZ$20</f>
        <v>0</v>
      </c>
      <c r="UEA97" s="370">
        <f xml:space="preserve"> InpC!UEA$20</f>
        <v>0</v>
      </c>
      <c r="UEB97" s="370">
        <f xml:space="preserve"> InpC!UEB$20</f>
        <v>0</v>
      </c>
      <c r="UEC97" s="370">
        <f xml:space="preserve"> InpC!UEC$20</f>
        <v>0</v>
      </c>
      <c r="UED97" s="370">
        <f xml:space="preserve"> InpC!UED$20</f>
        <v>0</v>
      </c>
      <c r="UEE97" s="370">
        <f xml:space="preserve"> InpC!UEE$20</f>
        <v>0</v>
      </c>
      <c r="UEF97" s="370">
        <f xml:space="preserve"> InpC!UEF$20</f>
        <v>0</v>
      </c>
      <c r="UEG97" s="370">
        <f xml:space="preserve"> InpC!UEG$20</f>
        <v>0</v>
      </c>
      <c r="UEH97" s="370">
        <f xml:space="preserve"> InpC!UEH$20</f>
        <v>0</v>
      </c>
      <c r="UEI97" s="370">
        <f xml:space="preserve"> InpC!UEI$20</f>
        <v>0</v>
      </c>
      <c r="UEJ97" s="370">
        <f xml:space="preserve"> InpC!UEJ$20</f>
        <v>0</v>
      </c>
      <c r="UEK97" s="370">
        <f xml:space="preserve"> InpC!UEK$20</f>
        <v>0</v>
      </c>
      <c r="UEL97" s="370">
        <f xml:space="preserve"> InpC!UEL$20</f>
        <v>0</v>
      </c>
      <c r="UEM97" s="370">
        <f xml:space="preserve"> InpC!UEM$20</f>
        <v>0</v>
      </c>
      <c r="UEN97" s="370">
        <f xml:space="preserve"> InpC!UEN$20</f>
        <v>0</v>
      </c>
      <c r="UEO97" s="370">
        <f xml:space="preserve"> InpC!UEO$20</f>
        <v>0</v>
      </c>
      <c r="UEP97" s="370">
        <f xml:space="preserve"> InpC!UEP$20</f>
        <v>0</v>
      </c>
      <c r="UEQ97" s="370">
        <f xml:space="preserve"> InpC!UEQ$20</f>
        <v>0</v>
      </c>
      <c r="UER97" s="370">
        <f xml:space="preserve"> InpC!UER$20</f>
        <v>0</v>
      </c>
      <c r="UES97" s="370">
        <f xml:space="preserve"> InpC!UES$20</f>
        <v>0</v>
      </c>
      <c r="UET97" s="370">
        <f xml:space="preserve"> InpC!UET$20</f>
        <v>0</v>
      </c>
      <c r="UEU97" s="370">
        <f xml:space="preserve"> InpC!UEU$20</f>
        <v>0</v>
      </c>
      <c r="UEV97" s="370">
        <f xml:space="preserve"> InpC!UEV$20</f>
        <v>0</v>
      </c>
      <c r="UEW97" s="370">
        <f xml:space="preserve"> InpC!UEW$20</f>
        <v>0</v>
      </c>
      <c r="UEX97" s="370">
        <f xml:space="preserve"> InpC!UEX$20</f>
        <v>0</v>
      </c>
      <c r="UEY97" s="370">
        <f xml:space="preserve"> InpC!UEY$20</f>
        <v>0</v>
      </c>
      <c r="UEZ97" s="370">
        <f xml:space="preserve"> InpC!UEZ$20</f>
        <v>0</v>
      </c>
      <c r="UFA97" s="370">
        <f xml:space="preserve"> InpC!UFA$20</f>
        <v>0</v>
      </c>
      <c r="UFB97" s="370">
        <f xml:space="preserve"> InpC!UFB$20</f>
        <v>0</v>
      </c>
      <c r="UFC97" s="370">
        <f xml:space="preserve"> InpC!UFC$20</f>
        <v>0</v>
      </c>
      <c r="UFD97" s="370">
        <f xml:space="preserve"> InpC!UFD$20</f>
        <v>0</v>
      </c>
      <c r="UFE97" s="370">
        <f xml:space="preserve"> InpC!UFE$20</f>
        <v>0</v>
      </c>
      <c r="UFF97" s="370">
        <f xml:space="preserve"> InpC!UFF$20</f>
        <v>0</v>
      </c>
      <c r="UFG97" s="370">
        <f xml:space="preserve"> InpC!UFG$20</f>
        <v>0</v>
      </c>
      <c r="UFH97" s="370">
        <f xml:space="preserve"> InpC!UFH$20</f>
        <v>0</v>
      </c>
      <c r="UFI97" s="370">
        <f xml:space="preserve"> InpC!UFI$20</f>
        <v>0</v>
      </c>
      <c r="UFJ97" s="370">
        <f xml:space="preserve"> InpC!UFJ$20</f>
        <v>0</v>
      </c>
      <c r="UFK97" s="370">
        <f xml:space="preserve"> InpC!UFK$20</f>
        <v>0</v>
      </c>
      <c r="UFL97" s="370">
        <f xml:space="preserve"> InpC!UFL$20</f>
        <v>0</v>
      </c>
      <c r="UFM97" s="370">
        <f xml:space="preserve"> InpC!UFM$20</f>
        <v>0</v>
      </c>
      <c r="UFN97" s="370">
        <f xml:space="preserve"> InpC!UFN$20</f>
        <v>0</v>
      </c>
      <c r="UFO97" s="370">
        <f xml:space="preserve"> InpC!UFO$20</f>
        <v>0</v>
      </c>
      <c r="UFP97" s="370">
        <f xml:space="preserve"> InpC!UFP$20</f>
        <v>0</v>
      </c>
      <c r="UFQ97" s="370">
        <f xml:space="preserve"> InpC!UFQ$20</f>
        <v>0</v>
      </c>
      <c r="UFR97" s="370">
        <f xml:space="preserve"> InpC!UFR$20</f>
        <v>0</v>
      </c>
      <c r="UFS97" s="370">
        <f xml:space="preserve"> InpC!UFS$20</f>
        <v>0</v>
      </c>
      <c r="UFT97" s="370">
        <f xml:space="preserve"> InpC!UFT$20</f>
        <v>0</v>
      </c>
      <c r="UFU97" s="370">
        <f xml:space="preserve"> InpC!UFU$20</f>
        <v>0</v>
      </c>
      <c r="UFV97" s="370">
        <f xml:space="preserve"> InpC!UFV$20</f>
        <v>0</v>
      </c>
      <c r="UFW97" s="370">
        <f xml:space="preserve"> InpC!UFW$20</f>
        <v>0</v>
      </c>
      <c r="UFX97" s="370">
        <f xml:space="preserve"> InpC!UFX$20</f>
        <v>0</v>
      </c>
      <c r="UFY97" s="370">
        <f xml:space="preserve"> InpC!UFY$20</f>
        <v>0</v>
      </c>
      <c r="UFZ97" s="370">
        <f xml:space="preserve"> InpC!UFZ$20</f>
        <v>0</v>
      </c>
      <c r="UGA97" s="370">
        <f xml:space="preserve"> InpC!UGA$20</f>
        <v>0</v>
      </c>
      <c r="UGB97" s="370">
        <f xml:space="preserve"> InpC!UGB$20</f>
        <v>0</v>
      </c>
      <c r="UGC97" s="370">
        <f xml:space="preserve"> InpC!UGC$20</f>
        <v>0</v>
      </c>
      <c r="UGD97" s="370">
        <f xml:space="preserve"> InpC!UGD$20</f>
        <v>0</v>
      </c>
      <c r="UGE97" s="370">
        <f xml:space="preserve"> InpC!UGE$20</f>
        <v>0</v>
      </c>
      <c r="UGF97" s="370">
        <f xml:space="preserve"> InpC!UGF$20</f>
        <v>0</v>
      </c>
      <c r="UGG97" s="370">
        <f xml:space="preserve"> InpC!UGG$20</f>
        <v>0</v>
      </c>
      <c r="UGH97" s="370">
        <f xml:space="preserve"> InpC!UGH$20</f>
        <v>0</v>
      </c>
      <c r="UGI97" s="370">
        <f xml:space="preserve"> InpC!UGI$20</f>
        <v>0</v>
      </c>
      <c r="UGJ97" s="370">
        <f xml:space="preserve"> InpC!UGJ$20</f>
        <v>0</v>
      </c>
      <c r="UGK97" s="370">
        <f xml:space="preserve"> InpC!UGK$20</f>
        <v>0</v>
      </c>
      <c r="UGL97" s="370">
        <f xml:space="preserve"> InpC!UGL$20</f>
        <v>0</v>
      </c>
      <c r="UGM97" s="370">
        <f xml:space="preserve"> InpC!UGM$20</f>
        <v>0</v>
      </c>
      <c r="UGN97" s="370">
        <f xml:space="preserve"> InpC!UGN$20</f>
        <v>0</v>
      </c>
      <c r="UGO97" s="370">
        <f xml:space="preserve"> InpC!UGO$20</f>
        <v>0</v>
      </c>
      <c r="UGP97" s="370">
        <f xml:space="preserve"> InpC!UGP$20</f>
        <v>0</v>
      </c>
      <c r="UGQ97" s="370">
        <f xml:space="preserve"> InpC!UGQ$20</f>
        <v>0</v>
      </c>
      <c r="UGR97" s="370">
        <f xml:space="preserve"> InpC!UGR$20</f>
        <v>0</v>
      </c>
      <c r="UGS97" s="370">
        <f xml:space="preserve"> InpC!UGS$20</f>
        <v>0</v>
      </c>
      <c r="UGT97" s="370">
        <f xml:space="preserve"> InpC!UGT$20</f>
        <v>0</v>
      </c>
      <c r="UGU97" s="370">
        <f xml:space="preserve"> InpC!UGU$20</f>
        <v>0</v>
      </c>
      <c r="UGV97" s="370">
        <f xml:space="preserve"> InpC!UGV$20</f>
        <v>0</v>
      </c>
      <c r="UGW97" s="370">
        <f xml:space="preserve"> InpC!UGW$20</f>
        <v>0</v>
      </c>
      <c r="UGX97" s="370">
        <f xml:space="preserve"> InpC!UGX$20</f>
        <v>0</v>
      </c>
      <c r="UGY97" s="370">
        <f xml:space="preserve"> InpC!UGY$20</f>
        <v>0</v>
      </c>
      <c r="UGZ97" s="370">
        <f xml:space="preserve"> InpC!UGZ$20</f>
        <v>0</v>
      </c>
      <c r="UHA97" s="370">
        <f xml:space="preserve"> InpC!UHA$20</f>
        <v>0</v>
      </c>
      <c r="UHB97" s="370">
        <f xml:space="preserve"> InpC!UHB$20</f>
        <v>0</v>
      </c>
      <c r="UHC97" s="370">
        <f xml:space="preserve"> InpC!UHC$20</f>
        <v>0</v>
      </c>
      <c r="UHD97" s="370">
        <f xml:space="preserve"> InpC!UHD$20</f>
        <v>0</v>
      </c>
      <c r="UHE97" s="370">
        <f xml:space="preserve"> InpC!UHE$20</f>
        <v>0</v>
      </c>
      <c r="UHF97" s="370">
        <f xml:space="preserve"> InpC!UHF$20</f>
        <v>0</v>
      </c>
      <c r="UHG97" s="370">
        <f xml:space="preserve"> InpC!UHG$20</f>
        <v>0</v>
      </c>
      <c r="UHH97" s="370">
        <f xml:space="preserve"> InpC!UHH$20</f>
        <v>0</v>
      </c>
      <c r="UHI97" s="370">
        <f xml:space="preserve"> InpC!UHI$20</f>
        <v>0</v>
      </c>
      <c r="UHJ97" s="370">
        <f xml:space="preserve"> InpC!UHJ$20</f>
        <v>0</v>
      </c>
      <c r="UHK97" s="370">
        <f xml:space="preserve"> InpC!UHK$20</f>
        <v>0</v>
      </c>
      <c r="UHL97" s="370">
        <f xml:space="preserve"> InpC!UHL$20</f>
        <v>0</v>
      </c>
      <c r="UHM97" s="370">
        <f xml:space="preserve"> InpC!UHM$20</f>
        <v>0</v>
      </c>
      <c r="UHN97" s="370">
        <f xml:space="preserve"> InpC!UHN$20</f>
        <v>0</v>
      </c>
      <c r="UHO97" s="370">
        <f xml:space="preserve"> InpC!UHO$20</f>
        <v>0</v>
      </c>
      <c r="UHP97" s="370">
        <f xml:space="preserve"> InpC!UHP$20</f>
        <v>0</v>
      </c>
      <c r="UHQ97" s="370">
        <f xml:space="preserve"> InpC!UHQ$20</f>
        <v>0</v>
      </c>
      <c r="UHR97" s="370">
        <f xml:space="preserve"> InpC!UHR$20</f>
        <v>0</v>
      </c>
      <c r="UHS97" s="370">
        <f xml:space="preserve"> InpC!UHS$20</f>
        <v>0</v>
      </c>
      <c r="UHT97" s="370">
        <f xml:space="preserve"> InpC!UHT$20</f>
        <v>0</v>
      </c>
      <c r="UHU97" s="370">
        <f xml:space="preserve"> InpC!UHU$20</f>
        <v>0</v>
      </c>
      <c r="UHV97" s="370">
        <f xml:space="preserve"> InpC!UHV$20</f>
        <v>0</v>
      </c>
      <c r="UHW97" s="370">
        <f xml:space="preserve"> InpC!UHW$20</f>
        <v>0</v>
      </c>
      <c r="UHX97" s="370">
        <f xml:space="preserve"> InpC!UHX$20</f>
        <v>0</v>
      </c>
      <c r="UHY97" s="370">
        <f xml:space="preserve"> InpC!UHY$20</f>
        <v>0</v>
      </c>
      <c r="UHZ97" s="370">
        <f xml:space="preserve"> InpC!UHZ$20</f>
        <v>0</v>
      </c>
      <c r="UIA97" s="370">
        <f xml:space="preserve"> InpC!UIA$20</f>
        <v>0</v>
      </c>
      <c r="UIB97" s="370">
        <f xml:space="preserve"> InpC!UIB$20</f>
        <v>0</v>
      </c>
      <c r="UIC97" s="370">
        <f xml:space="preserve"> InpC!UIC$20</f>
        <v>0</v>
      </c>
      <c r="UID97" s="370">
        <f xml:space="preserve"> InpC!UID$20</f>
        <v>0</v>
      </c>
      <c r="UIE97" s="370">
        <f xml:space="preserve"> InpC!UIE$20</f>
        <v>0</v>
      </c>
      <c r="UIF97" s="370">
        <f xml:space="preserve"> InpC!UIF$20</f>
        <v>0</v>
      </c>
      <c r="UIG97" s="370">
        <f xml:space="preserve"> InpC!UIG$20</f>
        <v>0</v>
      </c>
      <c r="UIH97" s="370">
        <f xml:space="preserve"> InpC!UIH$20</f>
        <v>0</v>
      </c>
      <c r="UII97" s="370">
        <f xml:space="preserve"> InpC!UII$20</f>
        <v>0</v>
      </c>
      <c r="UIJ97" s="370">
        <f xml:space="preserve"> InpC!UIJ$20</f>
        <v>0</v>
      </c>
      <c r="UIK97" s="370">
        <f xml:space="preserve"> InpC!UIK$20</f>
        <v>0</v>
      </c>
      <c r="UIL97" s="370">
        <f xml:space="preserve"> InpC!UIL$20</f>
        <v>0</v>
      </c>
      <c r="UIM97" s="370">
        <f xml:space="preserve"> InpC!UIM$20</f>
        <v>0</v>
      </c>
      <c r="UIN97" s="370">
        <f xml:space="preserve"> InpC!UIN$20</f>
        <v>0</v>
      </c>
      <c r="UIO97" s="370">
        <f xml:space="preserve"> InpC!UIO$20</f>
        <v>0</v>
      </c>
      <c r="UIP97" s="370">
        <f xml:space="preserve"> InpC!UIP$20</f>
        <v>0</v>
      </c>
      <c r="UIQ97" s="370">
        <f xml:space="preserve"> InpC!UIQ$20</f>
        <v>0</v>
      </c>
      <c r="UIR97" s="370">
        <f xml:space="preserve"> InpC!UIR$20</f>
        <v>0</v>
      </c>
      <c r="UIS97" s="370">
        <f xml:space="preserve"> InpC!UIS$20</f>
        <v>0</v>
      </c>
      <c r="UIT97" s="370">
        <f xml:space="preserve"> InpC!UIT$20</f>
        <v>0</v>
      </c>
      <c r="UIU97" s="370">
        <f xml:space="preserve"> InpC!UIU$20</f>
        <v>0</v>
      </c>
      <c r="UIV97" s="370">
        <f xml:space="preserve"> InpC!UIV$20</f>
        <v>0</v>
      </c>
      <c r="UIW97" s="370">
        <f xml:space="preserve"> InpC!UIW$20</f>
        <v>0</v>
      </c>
      <c r="UIX97" s="370">
        <f xml:space="preserve"> InpC!UIX$20</f>
        <v>0</v>
      </c>
      <c r="UIY97" s="370">
        <f xml:space="preserve"> InpC!UIY$20</f>
        <v>0</v>
      </c>
      <c r="UIZ97" s="370">
        <f xml:space="preserve"> InpC!UIZ$20</f>
        <v>0</v>
      </c>
      <c r="UJA97" s="370">
        <f xml:space="preserve"> InpC!UJA$20</f>
        <v>0</v>
      </c>
      <c r="UJB97" s="370">
        <f xml:space="preserve"> InpC!UJB$20</f>
        <v>0</v>
      </c>
      <c r="UJC97" s="370">
        <f xml:space="preserve"> InpC!UJC$20</f>
        <v>0</v>
      </c>
      <c r="UJD97" s="370">
        <f xml:space="preserve"> InpC!UJD$20</f>
        <v>0</v>
      </c>
      <c r="UJE97" s="370">
        <f xml:space="preserve"> InpC!UJE$20</f>
        <v>0</v>
      </c>
      <c r="UJF97" s="370">
        <f xml:space="preserve"> InpC!UJF$20</f>
        <v>0</v>
      </c>
      <c r="UJG97" s="370">
        <f xml:space="preserve"> InpC!UJG$20</f>
        <v>0</v>
      </c>
      <c r="UJH97" s="370">
        <f xml:space="preserve"> InpC!UJH$20</f>
        <v>0</v>
      </c>
      <c r="UJI97" s="370">
        <f xml:space="preserve"> InpC!UJI$20</f>
        <v>0</v>
      </c>
      <c r="UJJ97" s="370">
        <f xml:space="preserve"> InpC!UJJ$20</f>
        <v>0</v>
      </c>
      <c r="UJK97" s="370">
        <f xml:space="preserve"> InpC!UJK$20</f>
        <v>0</v>
      </c>
      <c r="UJL97" s="370">
        <f xml:space="preserve"> InpC!UJL$20</f>
        <v>0</v>
      </c>
      <c r="UJM97" s="370">
        <f xml:space="preserve"> InpC!UJM$20</f>
        <v>0</v>
      </c>
      <c r="UJN97" s="370">
        <f xml:space="preserve"> InpC!UJN$20</f>
        <v>0</v>
      </c>
      <c r="UJO97" s="370">
        <f xml:space="preserve"> InpC!UJO$20</f>
        <v>0</v>
      </c>
      <c r="UJP97" s="370">
        <f xml:space="preserve"> InpC!UJP$20</f>
        <v>0</v>
      </c>
      <c r="UJQ97" s="370">
        <f xml:space="preserve"> InpC!UJQ$20</f>
        <v>0</v>
      </c>
      <c r="UJR97" s="370">
        <f xml:space="preserve"> InpC!UJR$20</f>
        <v>0</v>
      </c>
      <c r="UJS97" s="370">
        <f xml:space="preserve"> InpC!UJS$20</f>
        <v>0</v>
      </c>
      <c r="UJT97" s="370">
        <f xml:space="preserve"> InpC!UJT$20</f>
        <v>0</v>
      </c>
      <c r="UJU97" s="370">
        <f xml:space="preserve"> InpC!UJU$20</f>
        <v>0</v>
      </c>
      <c r="UJV97" s="370">
        <f xml:space="preserve"> InpC!UJV$20</f>
        <v>0</v>
      </c>
      <c r="UJW97" s="370">
        <f xml:space="preserve"> InpC!UJW$20</f>
        <v>0</v>
      </c>
      <c r="UJX97" s="370">
        <f xml:space="preserve"> InpC!UJX$20</f>
        <v>0</v>
      </c>
      <c r="UJY97" s="370">
        <f xml:space="preserve"> InpC!UJY$20</f>
        <v>0</v>
      </c>
      <c r="UJZ97" s="370">
        <f xml:space="preserve"> InpC!UJZ$20</f>
        <v>0</v>
      </c>
      <c r="UKA97" s="370">
        <f xml:space="preserve"> InpC!UKA$20</f>
        <v>0</v>
      </c>
      <c r="UKB97" s="370">
        <f xml:space="preserve"> InpC!UKB$20</f>
        <v>0</v>
      </c>
      <c r="UKC97" s="370">
        <f xml:space="preserve"> InpC!UKC$20</f>
        <v>0</v>
      </c>
      <c r="UKD97" s="370">
        <f xml:space="preserve"> InpC!UKD$20</f>
        <v>0</v>
      </c>
      <c r="UKE97" s="370">
        <f xml:space="preserve"> InpC!UKE$20</f>
        <v>0</v>
      </c>
      <c r="UKF97" s="370">
        <f xml:space="preserve"> InpC!UKF$20</f>
        <v>0</v>
      </c>
      <c r="UKG97" s="370">
        <f xml:space="preserve"> InpC!UKG$20</f>
        <v>0</v>
      </c>
      <c r="UKH97" s="370">
        <f xml:space="preserve"> InpC!UKH$20</f>
        <v>0</v>
      </c>
      <c r="UKI97" s="370">
        <f xml:space="preserve"> InpC!UKI$20</f>
        <v>0</v>
      </c>
      <c r="UKJ97" s="370">
        <f xml:space="preserve"> InpC!UKJ$20</f>
        <v>0</v>
      </c>
      <c r="UKK97" s="370">
        <f xml:space="preserve"> InpC!UKK$20</f>
        <v>0</v>
      </c>
      <c r="UKL97" s="370">
        <f xml:space="preserve"> InpC!UKL$20</f>
        <v>0</v>
      </c>
      <c r="UKM97" s="370">
        <f xml:space="preserve"> InpC!UKM$20</f>
        <v>0</v>
      </c>
      <c r="UKN97" s="370">
        <f xml:space="preserve"> InpC!UKN$20</f>
        <v>0</v>
      </c>
      <c r="UKO97" s="370">
        <f xml:space="preserve"> InpC!UKO$20</f>
        <v>0</v>
      </c>
      <c r="UKP97" s="370">
        <f xml:space="preserve"> InpC!UKP$20</f>
        <v>0</v>
      </c>
      <c r="UKQ97" s="370">
        <f xml:space="preserve"> InpC!UKQ$20</f>
        <v>0</v>
      </c>
      <c r="UKR97" s="370">
        <f xml:space="preserve"> InpC!UKR$20</f>
        <v>0</v>
      </c>
      <c r="UKS97" s="370">
        <f xml:space="preserve"> InpC!UKS$20</f>
        <v>0</v>
      </c>
      <c r="UKT97" s="370">
        <f xml:space="preserve"> InpC!UKT$20</f>
        <v>0</v>
      </c>
      <c r="UKU97" s="370">
        <f xml:space="preserve"> InpC!UKU$20</f>
        <v>0</v>
      </c>
      <c r="UKV97" s="370">
        <f xml:space="preserve"> InpC!UKV$20</f>
        <v>0</v>
      </c>
      <c r="UKW97" s="370">
        <f xml:space="preserve"> InpC!UKW$20</f>
        <v>0</v>
      </c>
      <c r="UKX97" s="370">
        <f xml:space="preserve"> InpC!UKX$20</f>
        <v>0</v>
      </c>
      <c r="UKY97" s="370">
        <f xml:space="preserve"> InpC!UKY$20</f>
        <v>0</v>
      </c>
      <c r="UKZ97" s="370">
        <f xml:space="preserve"> InpC!UKZ$20</f>
        <v>0</v>
      </c>
      <c r="ULA97" s="370">
        <f xml:space="preserve"> InpC!ULA$20</f>
        <v>0</v>
      </c>
      <c r="ULB97" s="370">
        <f xml:space="preserve"> InpC!ULB$20</f>
        <v>0</v>
      </c>
      <c r="ULC97" s="370">
        <f xml:space="preserve"> InpC!ULC$20</f>
        <v>0</v>
      </c>
      <c r="ULD97" s="370">
        <f xml:space="preserve"> InpC!ULD$20</f>
        <v>0</v>
      </c>
      <c r="ULE97" s="370">
        <f xml:space="preserve"> InpC!ULE$20</f>
        <v>0</v>
      </c>
      <c r="ULF97" s="370">
        <f xml:space="preserve"> InpC!ULF$20</f>
        <v>0</v>
      </c>
      <c r="ULG97" s="370">
        <f xml:space="preserve"> InpC!ULG$20</f>
        <v>0</v>
      </c>
      <c r="ULH97" s="370">
        <f xml:space="preserve"> InpC!ULH$20</f>
        <v>0</v>
      </c>
      <c r="ULI97" s="370">
        <f xml:space="preserve"> InpC!ULI$20</f>
        <v>0</v>
      </c>
      <c r="ULJ97" s="370">
        <f xml:space="preserve"> InpC!ULJ$20</f>
        <v>0</v>
      </c>
      <c r="ULK97" s="370">
        <f xml:space="preserve"> InpC!ULK$20</f>
        <v>0</v>
      </c>
      <c r="ULL97" s="370">
        <f xml:space="preserve"> InpC!ULL$20</f>
        <v>0</v>
      </c>
      <c r="ULM97" s="370">
        <f xml:space="preserve"> InpC!ULM$20</f>
        <v>0</v>
      </c>
      <c r="ULN97" s="370">
        <f xml:space="preserve"> InpC!ULN$20</f>
        <v>0</v>
      </c>
      <c r="ULO97" s="370">
        <f xml:space="preserve"> InpC!ULO$20</f>
        <v>0</v>
      </c>
      <c r="ULP97" s="370">
        <f xml:space="preserve"> InpC!ULP$20</f>
        <v>0</v>
      </c>
      <c r="ULQ97" s="370">
        <f xml:space="preserve"> InpC!ULQ$20</f>
        <v>0</v>
      </c>
      <c r="ULR97" s="370">
        <f xml:space="preserve"> InpC!ULR$20</f>
        <v>0</v>
      </c>
      <c r="ULS97" s="370">
        <f xml:space="preserve"> InpC!ULS$20</f>
        <v>0</v>
      </c>
      <c r="ULT97" s="370">
        <f xml:space="preserve"> InpC!ULT$20</f>
        <v>0</v>
      </c>
      <c r="ULU97" s="370">
        <f xml:space="preserve"> InpC!ULU$20</f>
        <v>0</v>
      </c>
      <c r="ULV97" s="370">
        <f xml:space="preserve"> InpC!ULV$20</f>
        <v>0</v>
      </c>
      <c r="ULW97" s="370">
        <f xml:space="preserve"> InpC!ULW$20</f>
        <v>0</v>
      </c>
      <c r="ULX97" s="370">
        <f xml:space="preserve"> InpC!ULX$20</f>
        <v>0</v>
      </c>
      <c r="ULY97" s="370">
        <f xml:space="preserve"> InpC!ULY$20</f>
        <v>0</v>
      </c>
      <c r="ULZ97" s="370">
        <f xml:space="preserve"> InpC!ULZ$20</f>
        <v>0</v>
      </c>
      <c r="UMA97" s="370">
        <f xml:space="preserve"> InpC!UMA$20</f>
        <v>0</v>
      </c>
      <c r="UMB97" s="370">
        <f xml:space="preserve"> InpC!UMB$20</f>
        <v>0</v>
      </c>
      <c r="UMC97" s="370">
        <f xml:space="preserve"> InpC!UMC$20</f>
        <v>0</v>
      </c>
      <c r="UMD97" s="370">
        <f xml:space="preserve"> InpC!UMD$20</f>
        <v>0</v>
      </c>
      <c r="UME97" s="370">
        <f xml:space="preserve"> InpC!UME$20</f>
        <v>0</v>
      </c>
      <c r="UMF97" s="370">
        <f xml:space="preserve"> InpC!UMF$20</f>
        <v>0</v>
      </c>
      <c r="UMG97" s="370">
        <f xml:space="preserve"> InpC!UMG$20</f>
        <v>0</v>
      </c>
      <c r="UMH97" s="370">
        <f xml:space="preserve"> InpC!UMH$20</f>
        <v>0</v>
      </c>
      <c r="UMI97" s="370">
        <f xml:space="preserve"> InpC!UMI$20</f>
        <v>0</v>
      </c>
      <c r="UMJ97" s="370">
        <f xml:space="preserve"> InpC!UMJ$20</f>
        <v>0</v>
      </c>
      <c r="UMK97" s="370">
        <f xml:space="preserve"> InpC!UMK$20</f>
        <v>0</v>
      </c>
      <c r="UML97" s="370">
        <f xml:space="preserve"> InpC!UML$20</f>
        <v>0</v>
      </c>
      <c r="UMM97" s="370">
        <f xml:space="preserve"> InpC!UMM$20</f>
        <v>0</v>
      </c>
      <c r="UMN97" s="370">
        <f xml:space="preserve"> InpC!UMN$20</f>
        <v>0</v>
      </c>
      <c r="UMO97" s="370">
        <f xml:space="preserve"> InpC!UMO$20</f>
        <v>0</v>
      </c>
      <c r="UMP97" s="370">
        <f xml:space="preserve"> InpC!UMP$20</f>
        <v>0</v>
      </c>
      <c r="UMQ97" s="370">
        <f xml:space="preserve"> InpC!UMQ$20</f>
        <v>0</v>
      </c>
      <c r="UMR97" s="370">
        <f xml:space="preserve"> InpC!UMR$20</f>
        <v>0</v>
      </c>
      <c r="UMS97" s="370">
        <f xml:space="preserve"> InpC!UMS$20</f>
        <v>0</v>
      </c>
      <c r="UMT97" s="370">
        <f xml:space="preserve"> InpC!UMT$20</f>
        <v>0</v>
      </c>
      <c r="UMU97" s="370">
        <f xml:space="preserve"> InpC!UMU$20</f>
        <v>0</v>
      </c>
      <c r="UMV97" s="370">
        <f xml:space="preserve"> InpC!UMV$20</f>
        <v>0</v>
      </c>
      <c r="UMW97" s="370">
        <f xml:space="preserve"> InpC!UMW$20</f>
        <v>0</v>
      </c>
      <c r="UMX97" s="370">
        <f xml:space="preserve"> InpC!UMX$20</f>
        <v>0</v>
      </c>
      <c r="UMY97" s="370">
        <f xml:space="preserve"> InpC!UMY$20</f>
        <v>0</v>
      </c>
      <c r="UMZ97" s="370">
        <f xml:space="preserve"> InpC!UMZ$20</f>
        <v>0</v>
      </c>
      <c r="UNA97" s="370">
        <f xml:space="preserve"> InpC!UNA$20</f>
        <v>0</v>
      </c>
      <c r="UNB97" s="370">
        <f xml:space="preserve"> InpC!UNB$20</f>
        <v>0</v>
      </c>
      <c r="UNC97" s="370">
        <f xml:space="preserve"> InpC!UNC$20</f>
        <v>0</v>
      </c>
      <c r="UND97" s="370">
        <f xml:space="preserve"> InpC!UND$20</f>
        <v>0</v>
      </c>
      <c r="UNE97" s="370">
        <f xml:space="preserve"> InpC!UNE$20</f>
        <v>0</v>
      </c>
      <c r="UNF97" s="370">
        <f xml:space="preserve"> InpC!UNF$20</f>
        <v>0</v>
      </c>
      <c r="UNG97" s="370">
        <f xml:space="preserve"> InpC!UNG$20</f>
        <v>0</v>
      </c>
      <c r="UNH97" s="370">
        <f xml:space="preserve"> InpC!UNH$20</f>
        <v>0</v>
      </c>
      <c r="UNI97" s="370">
        <f xml:space="preserve"> InpC!UNI$20</f>
        <v>0</v>
      </c>
      <c r="UNJ97" s="370">
        <f xml:space="preserve"> InpC!UNJ$20</f>
        <v>0</v>
      </c>
      <c r="UNK97" s="370">
        <f xml:space="preserve"> InpC!UNK$20</f>
        <v>0</v>
      </c>
      <c r="UNL97" s="370">
        <f xml:space="preserve"> InpC!UNL$20</f>
        <v>0</v>
      </c>
      <c r="UNM97" s="370">
        <f xml:space="preserve"> InpC!UNM$20</f>
        <v>0</v>
      </c>
      <c r="UNN97" s="370">
        <f xml:space="preserve"> InpC!UNN$20</f>
        <v>0</v>
      </c>
      <c r="UNO97" s="370">
        <f xml:space="preserve"> InpC!UNO$20</f>
        <v>0</v>
      </c>
      <c r="UNP97" s="370">
        <f xml:space="preserve"> InpC!UNP$20</f>
        <v>0</v>
      </c>
      <c r="UNQ97" s="370">
        <f xml:space="preserve"> InpC!UNQ$20</f>
        <v>0</v>
      </c>
      <c r="UNR97" s="370">
        <f xml:space="preserve"> InpC!UNR$20</f>
        <v>0</v>
      </c>
      <c r="UNS97" s="370">
        <f xml:space="preserve"> InpC!UNS$20</f>
        <v>0</v>
      </c>
      <c r="UNT97" s="370">
        <f xml:space="preserve"> InpC!UNT$20</f>
        <v>0</v>
      </c>
      <c r="UNU97" s="370">
        <f xml:space="preserve"> InpC!UNU$20</f>
        <v>0</v>
      </c>
      <c r="UNV97" s="370">
        <f xml:space="preserve"> InpC!UNV$20</f>
        <v>0</v>
      </c>
      <c r="UNW97" s="370">
        <f xml:space="preserve"> InpC!UNW$20</f>
        <v>0</v>
      </c>
      <c r="UNX97" s="370">
        <f xml:space="preserve"> InpC!UNX$20</f>
        <v>0</v>
      </c>
      <c r="UNY97" s="370">
        <f xml:space="preserve"> InpC!UNY$20</f>
        <v>0</v>
      </c>
      <c r="UNZ97" s="370">
        <f xml:space="preserve"> InpC!UNZ$20</f>
        <v>0</v>
      </c>
      <c r="UOA97" s="370">
        <f xml:space="preserve"> InpC!UOA$20</f>
        <v>0</v>
      </c>
      <c r="UOB97" s="370">
        <f xml:space="preserve"> InpC!UOB$20</f>
        <v>0</v>
      </c>
      <c r="UOC97" s="370">
        <f xml:space="preserve"> InpC!UOC$20</f>
        <v>0</v>
      </c>
      <c r="UOD97" s="370">
        <f xml:space="preserve"> InpC!UOD$20</f>
        <v>0</v>
      </c>
      <c r="UOE97" s="370">
        <f xml:space="preserve"> InpC!UOE$20</f>
        <v>0</v>
      </c>
      <c r="UOF97" s="370">
        <f xml:space="preserve"> InpC!UOF$20</f>
        <v>0</v>
      </c>
      <c r="UOG97" s="370">
        <f xml:space="preserve"> InpC!UOG$20</f>
        <v>0</v>
      </c>
      <c r="UOH97" s="370">
        <f xml:space="preserve"> InpC!UOH$20</f>
        <v>0</v>
      </c>
      <c r="UOI97" s="370">
        <f xml:space="preserve"> InpC!UOI$20</f>
        <v>0</v>
      </c>
      <c r="UOJ97" s="370">
        <f xml:space="preserve"> InpC!UOJ$20</f>
        <v>0</v>
      </c>
      <c r="UOK97" s="370">
        <f xml:space="preserve"> InpC!UOK$20</f>
        <v>0</v>
      </c>
      <c r="UOL97" s="370">
        <f xml:space="preserve"> InpC!UOL$20</f>
        <v>0</v>
      </c>
      <c r="UOM97" s="370">
        <f xml:space="preserve"> InpC!UOM$20</f>
        <v>0</v>
      </c>
      <c r="UON97" s="370">
        <f xml:space="preserve"> InpC!UON$20</f>
        <v>0</v>
      </c>
      <c r="UOO97" s="370">
        <f xml:space="preserve"> InpC!UOO$20</f>
        <v>0</v>
      </c>
      <c r="UOP97" s="370">
        <f xml:space="preserve"> InpC!UOP$20</f>
        <v>0</v>
      </c>
      <c r="UOQ97" s="370">
        <f xml:space="preserve"> InpC!UOQ$20</f>
        <v>0</v>
      </c>
      <c r="UOR97" s="370">
        <f xml:space="preserve"> InpC!UOR$20</f>
        <v>0</v>
      </c>
      <c r="UOS97" s="370">
        <f xml:space="preserve"> InpC!UOS$20</f>
        <v>0</v>
      </c>
      <c r="UOT97" s="370">
        <f xml:space="preserve"> InpC!UOT$20</f>
        <v>0</v>
      </c>
      <c r="UOU97" s="370">
        <f xml:space="preserve"> InpC!UOU$20</f>
        <v>0</v>
      </c>
      <c r="UOV97" s="370">
        <f xml:space="preserve"> InpC!UOV$20</f>
        <v>0</v>
      </c>
      <c r="UOW97" s="370">
        <f xml:space="preserve"> InpC!UOW$20</f>
        <v>0</v>
      </c>
      <c r="UOX97" s="370">
        <f xml:space="preserve"> InpC!UOX$20</f>
        <v>0</v>
      </c>
      <c r="UOY97" s="370">
        <f xml:space="preserve"> InpC!UOY$20</f>
        <v>0</v>
      </c>
      <c r="UOZ97" s="370">
        <f xml:space="preserve"> InpC!UOZ$20</f>
        <v>0</v>
      </c>
      <c r="UPA97" s="370">
        <f xml:space="preserve"> InpC!UPA$20</f>
        <v>0</v>
      </c>
      <c r="UPB97" s="370">
        <f xml:space="preserve"> InpC!UPB$20</f>
        <v>0</v>
      </c>
      <c r="UPC97" s="370">
        <f xml:space="preserve"> InpC!UPC$20</f>
        <v>0</v>
      </c>
      <c r="UPD97" s="370">
        <f xml:space="preserve"> InpC!UPD$20</f>
        <v>0</v>
      </c>
      <c r="UPE97" s="370">
        <f xml:space="preserve"> InpC!UPE$20</f>
        <v>0</v>
      </c>
      <c r="UPF97" s="370">
        <f xml:space="preserve"> InpC!UPF$20</f>
        <v>0</v>
      </c>
      <c r="UPG97" s="370">
        <f xml:space="preserve"> InpC!UPG$20</f>
        <v>0</v>
      </c>
      <c r="UPH97" s="370">
        <f xml:space="preserve"> InpC!UPH$20</f>
        <v>0</v>
      </c>
      <c r="UPI97" s="370">
        <f xml:space="preserve"> InpC!UPI$20</f>
        <v>0</v>
      </c>
      <c r="UPJ97" s="370">
        <f xml:space="preserve"> InpC!UPJ$20</f>
        <v>0</v>
      </c>
      <c r="UPK97" s="370">
        <f xml:space="preserve"> InpC!UPK$20</f>
        <v>0</v>
      </c>
      <c r="UPL97" s="370">
        <f xml:space="preserve"> InpC!UPL$20</f>
        <v>0</v>
      </c>
      <c r="UPM97" s="370">
        <f xml:space="preserve"> InpC!UPM$20</f>
        <v>0</v>
      </c>
      <c r="UPN97" s="370">
        <f xml:space="preserve"> InpC!UPN$20</f>
        <v>0</v>
      </c>
      <c r="UPO97" s="370">
        <f xml:space="preserve"> InpC!UPO$20</f>
        <v>0</v>
      </c>
      <c r="UPP97" s="370">
        <f xml:space="preserve"> InpC!UPP$20</f>
        <v>0</v>
      </c>
      <c r="UPQ97" s="370">
        <f xml:space="preserve"> InpC!UPQ$20</f>
        <v>0</v>
      </c>
      <c r="UPR97" s="370">
        <f xml:space="preserve"> InpC!UPR$20</f>
        <v>0</v>
      </c>
      <c r="UPS97" s="370">
        <f xml:space="preserve"> InpC!UPS$20</f>
        <v>0</v>
      </c>
      <c r="UPT97" s="370">
        <f xml:space="preserve"> InpC!UPT$20</f>
        <v>0</v>
      </c>
      <c r="UPU97" s="370">
        <f xml:space="preserve"> InpC!UPU$20</f>
        <v>0</v>
      </c>
      <c r="UPV97" s="370">
        <f xml:space="preserve"> InpC!UPV$20</f>
        <v>0</v>
      </c>
      <c r="UPW97" s="370">
        <f xml:space="preserve"> InpC!UPW$20</f>
        <v>0</v>
      </c>
      <c r="UPX97" s="370">
        <f xml:space="preserve"> InpC!UPX$20</f>
        <v>0</v>
      </c>
      <c r="UPY97" s="370">
        <f xml:space="preserve"> InpC!UPY$20</f>
        <v>0</v>
      </c>
      <c r="UPZ97" s="370">
        <f xml:space="preserve"> InpC!UPZ$20</f>
        <v>0</v>
      </c>
      <c r="UQA97" s="370">
        <f xml:space="preserve"> InpC!UQA$20</f>
        <v>0</v>
      </c>
      <c r="UQB97" s="370">
        <f xml:space="preserve"> InpC!UQB$20</f>
        <v>0</v>
      </c>
      <c r="UQC97" s="370">
        <f xml:space="preserve"> InpC!UQC$20</f>
        <v>0</v>
      </c>
      <c r="UQD97" s="370">
        <f xml:space="preserve"> InpC!UQD$20</f>
        <v>0</v>
      </c>
      <c r="UQE97" s="370">
        <f xml:space="preserve"> InpC!UQE$20</f>
        <v>0</v>
      </c>
      <c r="UQF97" s="370">
        <f xml:space="preserve"> InpC!UQF$20</f>
        <v>0</v>
      </c>
      <c r="UQG97" s="370">
        <f xml:space="preserve"> InpC!UQG$20</f>
        <v>0</v>
      </c>
      <c r="UQH97" s="370">
        <f xml:space="preserve"> InpC!UQH$20</f>
        <v>0</v>
      </c>
      <c r="UQI97" s="370">
        <f xml:space="preserve"> InpC!UQI$20</f>
        <v>0</v>
      </c>
      <c r="UQJ97" s="370">
        <f xml:space="preserve"> InpC!UQJ$20</f>
        <v>0</v>
      </c>
      <c r="UQK97" s="370">
        <f xml:space="preserve"> InpC!UQK$20</f>
        <v>0</v>
      </c>
      <c r="UQL97" s="370">
        <f xml:space="preserve"> InpC!UQL$20</f>
        <v>0</v>
      </c>
      <c r="UQM97" s="370">
        <f xml:space="preserve"> InpC!UQM$20</f>
        <v>0</v>
      </c>
      <c r="UQN97" s="370">
        <f xml:space="preserve"> InpC!UQN$20</f>
        <v>0</v>
      </c>
      <c r="UQO97" s="370">
        <f xml:space="preserve"> InpC!UQO$20</f>
        <v>0</v>
      </c>
      <c r="UQP97" s="370">
        <f xml:space="preserve"> InpC!UQP$20</f>
        <v>0</v>
      </c>
      <c r="UQQ97" s="370">
        <f xml:space="preserve"> InpC!UQQ$20</f>
        <v>0</v>
      </c>
      <c r="UQR97" s="370">
        <f xml:space="preserve"> InpC!UQR$20</f>
        <v>0</v>
      </c>
      <c r="UQS97" s="370">
        <f xml:space="preserve"> InpC!UQS$20</f>
        <v>0</v>
      </c>
      <c r="UQT97" s="370">
        <f xml:space="preserve"> InpC!UQT$20</f>
        <v>0</v>
      </c>
      <c r="UQU97" s="370">
        <f xml:space="preserve"> InpC!UQU$20</f>
        <v>0</v>
      </c>
      <c r="UQV97" s="370">
        <f xml:space="preserve"> InpC!UQV$20</f>
        <v>0</v>
      </c>
      <c r="UQW97" s="370">
        <f xml:space="preserve"> InpC!UQW$20</f>
        <v>0</v>
      </c>
      <c r="UQX97" s="370">
        <f xml:space="preserve"> InpC!UQX$20</f>
        <v>0</v>
      </c>
      <c r="UQY97" s="370">
        <f xml:space="preserve"> InpC!UQY$20</f>
        <v>0</v>
      </c>
      <c r="UQZ97" s="370">
        <f xml:space="preserve"> InpC!UQZ$20</f>
        <v>0</v>
      </c>
      <c r="URA97" s="370">
        <f xml:space="preserve"> InpC!URA$20</f>
        <v>0</v>
      </c>
      <c r="URB97" s="370">
        <f xml:space="preserve"> InpC!URB$20</f>
        <v>0</v>
      </c>
      <c r="URC97" s="370">
        <f xml:space="preserve"> InpC!URC$20</f>
        <v>0</v>
      </c>
      <c r="URD97" s="370">
        <f xml:space="preserve"> InpC!URD$20</f>
        <v>0</v>
      </c>
      <c r="URE97" s="370">
        <f xml:space="preserve"> InpC!URE$20</f>
        <v>0</v>
      </c>
      <c r="URF97" s="370">
        <f xml:space="preserve"> InpC!URF$20</f>
        <v>0</v>
      </c>
      <c r="URG97" s="370">
        <f xml:space="preserve"> InpC!URG$20</f>
        <v>0</v>
      </c>
      <c r="URH97" s="370">
        <f xml:space="preserve"> InpC!URH$20</f>
        <v>0</v>
      </c>
      <c r="URI97" s="370">
        <f xml:space="preserve"> InpC!URI$20</f>
        <v>0</v>
      </c>
      <c r="URJ97" s="370">
        <f xml:space="preserve"> InpC!URJ$20</f>
        <v>0</v>
      </c>
      <c r="URK97" s="370">
        <f xml:space="preserve"> InpC!URK$20</f>
        <v>0</v>
      </c>
      <c r="URL97" s="370">
        <f xml:space="preserve"> InpC!URL$20</f>
        <v>0</v>
      </c>
      <c r="URM97" s="370">
        <f xml:space="preserve"> InpC!URM$20</f>
        <v>0</v>
      </c>
      <c r="URN97" s="370">
        <f xml:space="preserve"> InpC!URN$20</f>
        <v>0</v>
      </c>
      <c r="URO97" s="370">
        <f xml:space="preserve"> InpC!URO$20</f>
        <v>0</v>
      </c>
      <c r="URP97" s="370">
        <f xml:space="preserve"> InpC!URP$20</f>
        <v>0</v>
      </c>
      <c r="URQ97" s="370">
        <f xml:space="preserve"> InpC!URQ$20</f>
        <v>0</v>
      </c>
      <c r="URR97" s="370">
        <f xml:space="preserve"> InpC!URR$20</f>
        <v>0</v>
      </c>
      <c r="URS97" s="370">
        <f xml:space="preserve"> InpC!URS$20</f>
        <v>0</v>
      </c>
      <c r="URT97" s="370">
        <f xml:space="preserve"> InpC!URT$20</f>
        <v>0</v>
      </c>
      <c r="URU97" s="370">
        <f xml:space="preserve"> InpC!URU$20</f>
        <v>0</v>
      </c>
      <c r="URV97" s="370">
        <f xml:space="preserve"> InpC!URV$20</f>
        <v>0</v>
      </c>
      <c r="URW97" s="370">
        <f xml:space="preserve"> InpC!URW$20</f>
        <v>0</v>
      </c>
      <c r="URX97" s="370">
        <f xml:space="preserve"> InpC!URX$20</f>
        <v>0</v>
      </c>
      <c r="URY97" s="370">
        <f xml:space="preserve"> InpC!URY$20</f>
        <v>0</v>
      </c>
      <c r="URZ97" s="370">
        <f xml:space="preserve"> InpC!URZ$20</f>
        <v>0</v>
      </c>
      <c r="USA97" s="370">
        <f xml:space="preserve"> InpC!USA$20</f>
        <v>0</v>
      </c>
      <c r="USB97" s="370">
        <f xml:space="preserve"> InpC!USB$20</f>
        <v>0</v>
      </c>
      <c r="USC97" s="370">
        <f xml:space="preserve"> InpC!USC$20</f>
        <v>0</v>
      </c>
      <c r="USD97" s="370">
        <f xml:space="preserve"> InpC!USD$20</f>
        <v>0</v>
      </c>
      <c r="USE97" s="370">
        <f xml:space="preserve"> InpC!USE$20</f>
        <v>0</v>
      </c>
      <c r="USF97" s="370">
        <f xml:space="preserve"> InpC!USF$20</f>
        <v>0</v>
      </c>
      <c r="USG97" s="370">
        <f xml:space="preserve"> InpC!USG$20</f>
        <v>0</v>
      </c>
      <c r="USH97" s="370">
        <f xml:space="preserve"> InpC!USH$20</f>
        <v>0</v>
      </c>
      <c r="USI97" s="370">
        <f xml:space="preserve"> InpC!USI$20</f>
        <v>0</v>
      </c>
      <c r="USJ97" s="370">
        <f xml:space="preserve"> InpC!USJ$20</f>
        <v>0</v>
      </c>
      <c r="USK97" s="370">
        <f xml:space="preserve"> InpC!USK$20</f>
        <v>0</v>
      </c>
      <c r="USL97" s="370">
        <f xml:space="preserve"> InpC!USL$20</f>
        <v>0</v>
      </c>
      <c r="USM97" s="370">
        <f xml:space="preserve"> InpC!USM$20</f>
        <v>0</v>
      </c>
      <c r="USN97" s="370">
        <f xml:space="preserve"> InpC!USN$20</f>
        <v>0</v>
      </c>
      <c r="USO97" s="370">
        <f xml:space="preserve"> InpC!USO$20</f>
        <v>0</v>
      </c>
      <c r="USP97" s="370">
        <f xml:space="preserve"> InpC!USP$20</f>
        <v>0</v>
      </c>
      <c r="USQ97" s="370">
        <f xml:space="preserve"> InpC!USQ$20</f>
        <v>0</v>
      </c>
      <c r="USR97" s="370">
        <f xml:space="preserve"> InpC!USR$20</f>
        <v>0</v>
      </c>
      <c r="USS97" s="370">
        <f xml:space="preserve"> InpC!USS$20</f>
        <v>0</v>
      </c>
      <c r="UST97" s="370">
        <f xml:space="preserve"> InpC!UST$20</f>
        <v>0</v>
      </c>
      <c r="USU97" s="370">
        <f xml:space="preserve"> InpC!USU$20</f>
        <v>0</v>
      </c>
      <c r="USV97" s="370">
        <f xml:space="preserve"> InpC!USV$20</f>
        <v>0</v>
      </c>
      <c r="USW97" s="370">
        <f xml:space="preserve"> InpC!USW$20</f>
        <v>0</v>
      </c>
      <c r="USX97" s="370">
        <f xml:space="preserve"> InpC!USX$20</f>
        <v>0</v>
      </c>
      <c r="USY97" s="370">
        <f xml:space="preserve"> InpC!USY$20</f>
        <v>0</v>
      </c>
      <c r="USZ97" s="370">
        <f xml:space="preserve"> InpC!USZ$20</f>
        <v>0</v>
      </c>
      <c r="UTA97" s="370">
        <f xml:space="preserve"> InpC!UTA$20</f>
        <v>0</v>
      </c>
      <c r="UTB97" s="370">
        <f xml:space="preserve"> InpC!UTB$20</f>
        <v>0</v>
      </c>
      <c r="UTC97" s="370">
        <f xml:space="preserve"> InpC!UTC$20</f>
        <v>0</v>
      </c>
      <c r="UTD97" s="370">
        <f xml:space="preserve"> InpC!UTD$20</f>
        <v>0</v>
      </c>
      <c r="UTE97" s="370">
        <f xml:space="preserve"> InpC!UTE$20</f>
        <v>0</v>
      </c>
      <c r="UTF97" s="370">
        <f xml:space="preserve"> InpC!UTF$20</f>
        <v>0</v>
      </c>
      <c r="UTG97" s="370">
        <f xml:space="preserve"> InpC!UTG$20</f>
        <v>0</v>
      </c>
      <c r="UTH97" s="370">
        <f xml:space="preserve"> InpC!UTH$20</f>
        <v>0</v>
      </c>
      <c r="UTI97" s="370">
        <f xml:space="preserve"> InpC!UTI$20</f>
        <v>0</v>
      </c>
      <c r="UTJ97" s="370">
        <f xml:space="preserve"> InpC!UTJ$20</f>
        <v>0</v>
      </c>
      <c r="UTK97" s="370">
        <f xml:space="preserve"> InpC!UTK$20</f>
        <v>0</v>
      </c>
      <c r="UTL97" s="370">
        <f xml:space="preserve"> InpC!UTL$20</f>
        <v>0</v>
      </c>
      <c r="UTM97" s="370">
        <f xml:space="preserve"> InpC!UTM$20</f>
        <v>0</v>
      </c>
      <c r="UTN97" s="370">
        <f xml:space="preserve"> InpC!UTN$20</f>
        <v>0</v>
      </c>
      <c r="UTO97" s="370">
        <f xml:space="preserve"> InpC!UTO$20</f>
        <v>0</v>
      </c>
      <c r="UTP97" s="370">
        <f xml:space="preserve"> InpC!UTP$20</f>
        <v>0</v>
      </c>
      <c r="UTQ97" s="370">
        <f xml:space="preserve"> InpC!UTQ$20</f>
        <v>0</v>
      </c>
      <c r="UTR97" s="370">
        <f xml:space="preserve"> InpC!UTR$20</f>
        <v>0</v>
      </c>
      <c r="UTS97" s="370">
        <f xml:space="preserve"> InpC!UTS$20</f>
        <v>0</v>
      </c>
      <c r="UTT97" s="370">
        <f xml:space="preserve"> InpC!UTT$20</f>
        <v>0</v>
      </c>
      <c r="UTU97" s="370">
        <f xml:space="preserve"> InpC!UTU$20</f>
        <v>0</v>
      </c>
      <c r="UTV97" s="370">
        <f xml:space="preserve"> InpC!UTV$20</f>
        <v>0</v>
      </c>
      <c r="UTW97" s="370">
        <f xml:space="preserve"> InpC!UTW$20</f>
        <v>0</v>
      </c>
      <c r="UTX97" s="370">
        <f xml:space="preserve"> InpC!UTX$20</f>
        <v>0</v>
      </c>
      <c r="UTY97" s="370">
        <f xml:space="preserve"> InpC!UTY$20</f>
        <v>0</v>
      </c>
      <c r="UTZ97" s="370">
        <f xml:space="preserve"> InpC!UTZ$20</f>
        <v>0</v>
      </c>
      <c r="UUA97" s="370">
        <f xml:space="preserve"> InpC!UUA$20</f>
        <v>0</v>
      </c>
      <c r="UUB97" s="370">
        <f xml:space="preserve"> InpC!UUB$20</f>
        <v>0</v>
      </c>
      <c r="UUC97" s="370">
        <f xml:space="preserve"> InpC!UUC$20</f>
        <v>0</v>
      </c>
      <c r="UUD97" s="370">
        <f xml:space="preserve"> InpC!UUD$20</f>
        <v>0</v>
      </c>
      <c r="UUE97" s="370">
        <f xml:space="preserve"> InpC!UUE$20</f>
        <v>0</v>
      </c>
      <c r="UUF97" s="370">
        <f xml:space="preserve"> InpC!UUF$20</f>
        <v>0</v>
      </c>
      <c r="UUG97" s="370">
        <f xml:space="preserve"> InpC!UUG$20</f>
        <v>0</v>
      </c>
      <c r="UUH97" s="370">
        <f xml:space="preserve"> InpC!UUH$20</f>
        <v>0</v>
      </c>
      <c r="UUI97" s="370">
        <f xml:space="preserve"> InpC!UUI$20</f>
        <v>0</v>
      </c>
      <c r="UUJ97" s="370">
        <f xml:space="preserve"> InpC!UUJ$20</f>
        <v>0</v>
      </c>
      <c r="UUK97" s="370">
        <f xml:space="preserve"> InpC!UUK$20</f>
        <v>0</v>
      </c>
      <c r="UUL97" s="370">
        <f xml:space="preserve"> InpC!UUL$20</f>
        <v>0</v>
      </c>
      <c r="UUM97" s="370">
        <f xml:space="preserve"> InpC!UUM$20</f>
        <v>0</v>
      </c>
      <c r="UUN97" s="370">
        <f xml:space="preserve"> InpC!UUN$20</f>
        <v>0</v>
      </c>
      <c r="UUO97" s="370">
        <f xml:space="preserve"> InpC!UUO$20</f>
        <v>0</v>
      </c>
      <c r="UUP97" s="370">
        <f xml:space="preserve"> InpC!UUP$20</f>
        <v>0</v>
      </c>
      <c r="UUQ97" s="370">
        <f xml:space="preserve"> InpC!UUQ$20</f>
        <v>0</v>
      </c>
      <c r="UUR97" s="370">
        <f xml:space="preserve"> InpC!UUR$20</f>
        <v>0</v>
      </c>
      <c r="UUS97" s="370">
        <f xml:space="preserve"> InpC!UUS$20</f>
        <v>0</v>
      </c>
      <c r="UUT97" s="370">
        <f xml:space="preserve"> InpC!UUT$20</f>
        <v>0</v>
      </c>
      <c r="UUU97" s="370">
        <f xml:space="preserve"> InpC!UUU$20</f>
        <v>0</v>
      </c>
      <c r="UUV97" s="370">
        <f xml:space="preserve"> InpC!UUV$20</f>
        <v>0</v>
      </c>
      <c r="UUW97" s="370">
        <f xml:space="preserve"> InpC!UUW$20</f>
        <v>0</v>
      </c>
      <c r="UUX97" s="370">
        <f xml:space="preserve"> InpC!UUX$20</f>
        <v>0</v>
      </c>
      <c r="UUY97" s="370">
        <f xml:space="preserve"> InpC!UUY$20</f>
        <v>0</v>
      </c>
      <c r="UUZ97" s="370">
        <f xml:space="preserve"> InpC!UUZ$20</f>
        <v>0</v>
      </c>
      <c r="UVA97" s="370">
        <f xml:space="preserve"> InpC!UVA$20</f>
        <v>0</v>
      </c>
      <c r="UVB97" s="370">
        <f xml:space="preserve"> InpC!UVB$20</f>
        <v>0</v>
      </c>
      <c r="UVC97" s="370">
        <f xml:space="preserve"> InpC!UVC$20</f>
        <v>0</v>
      </c>
      <c r="UVD97" s="370">
        <f xml:space="preserve"> InpC!UVD$20</f>
        <v>0</v>
      </c>
      <c r="UVE97" s="370">
        <f xml:space="preserve"> InpC!UVE$20</f>
        <v>0</v>
      </c>
      <c r="UVF97" s="370">
        <f xml:space="preserve"> InpC!UVF$20</f>
        <v>0</v>
      </c>
      <c r="UVG97" s="370">
        <f xml:space="preserve"> InpC!UVG$20</f>
        <v>0</v>
      </c>
      <c r="UVH97" s="370">
        <f xml:space="preserve"> InpC!UVH$20</f>
        <v>0</v>
      </c>
      <c r="UVI97" s="370">
        <f xml:space="preserve"> InpC!UVI$20</f>
        <v>0</v>
      </c>
      <c r="UVJ97" s="370">
        <f xml:space="preserve"> InpC!UVJ$20</f>
        <v>0</v>
      </c>
      <c r="UVK97" s="370">
        <f xml:space="preserve"> InpC!UVK$20</f>
        <v>0</v>
      </c>
      <c r="UVL97" s="370">
        <f xml:space="preserve"> InpC!UVL$20</f>
        <v>0</v>
      </c>
      <c r="UVM97" s="370">
        <f xml:space="preserve"> InpC!UVM$20</f>
        <v>0</v>
      </c>
      <c r="UVN97" s="370">
        <f xml:space="preserve"> InpC!UVN$20</f>
        <v>0</v>
      </c>
      <c r="UVO97" s="370">
        <f xml:space="preserve"> InpC!UVO$20</f>
        <v>0</v>
      </c>
      <c r="UVP97" s="370">
        <f xml:space="preserve"> InpC!UVP$20</f>
        <v>0</v>
      </c>
      <c r="UVQ97" s="370">
        <f xml:space="preserve"> InpC!UVQ$20</f>
        <v>0</v>
      </c>
      <c r="UVR97" s="370">
        <f xml:space="preserve"> InpC!UVR$20</f>
        <v>0</v>
      </c>
      <c r="UVS97" s="370">
        <f xml:space="preserve"> InpC!UVS$20</f>
        <v>0</v>
      </c>
      <c r="UVT97" s="370">
        <f xml:space="preserve"> InpC!UVT$20</f>
        <v>0</v>
      </c>
      <c r="UVU97" s="370">
        <f xml:space="preserve"> InpC!UVU$20</f>
        <v>0</v>
      </c>
      <c r="UVV97" s="370">
        <f xml:space="preserve"> InpC!UVV$20</f>
        <v>0</v>
      </c>
      <c r="UVW97" s="370">
        <f xml:space="preserve"> InpC!UVW$20</f>
        <v>0</v>
      </c>
      <c r="UVX97" s="370">
        <f xml:space="preserve"> InpC!UVX$20</f>
        <v>0</v>
      </c>
      <c r="UVY97" s="370">
        <f xml:space="preserve"> InpC!UVY$20</f>
        <v>0</v>
      </c>
      <c r="UVZ97" s="370">
        <f xml:space="preserve"> InpC!UVZ$20</f>
        <v>0</v>
      </c>
      <c r="UWA97" s="370">
        <f xml:space="preserve"> InpC!UWA$20</f>
        <v>0</v>
      </c>
      <c r="UWB97" s="370">
        <f xml:space="preserve"> InpC!UWB$20</f>
        <v>0</v>
      </c>
      <c r="UWC97" s="370">
        <f xml:space="preserve"> InpC!UWC$20</f>
        <v>0</v>
      </c>
      <c r="UWD97" s="370">
        <f xml:space="preserve"> InpC!UWD$20</f>
        <v>0</v>
      </c>
      <c r="UWE97" s="370">
        <f xml:space="preserve"> InpC!UWE$20</f>
        <v>0</v>
      </c>
      <c r="UWF97" s="370">
        <f xml:space="preserve"> InpC!UWF$20</f>
        <v>0</v>
      </c>
      <c r="UWG97" s="370">
        <f xml:space="preserve"> InpC!UWG$20</f>
        <v>0</v>
      </c>
      <c r="UWH97" s="370">
        <f xml:space="preserve"> InpC!UWH$20</f>
        <v>0</v>
      </c>
      <c r="UWI97" s="370">
        <f xml:space="preserve"> InpC!UWI$20</f>
        <v>0</v>
      </c>
      <c r="UWJ97" s="370">
        <f xml:space="preserve"> InpC!UWJ$20</f>
        <v>0</v>
      </c>
      <c r="UWK97" s="370">
        <f xml:space="preserve"> InpC!UWK$20</f>
        <v>0</v>
      </c>
      <c r="UWL97" s="370">
        <f xml:space="preserve"> InpC!UWL$20</f>
        <v>0</v>
      </c>
      <c r="UWM97" s="370">
        <f xml:space="preserve"> InpC!UWM$20</f>
        <v>0</v>
      </c>
      <c r="UWN97" s="370">
        <f xml:space="preserve"> InpC!UWN$20</f>
        <v>0</v>
      </c>
      <c r="UWO97" s="370">
        <f xml:space="preserve"> InpC!UWO$20</f>
        <v>0</v>
      </c>
      <c r="UWP97" s="370">
        <f xml:space="preserve"> InpC!UWP$20</f>
        <v>0</v>
      </c>
      <c r="UWQ97" s="370">
        <f xml:space="preserve"> InpC!UWQ$20</f>
        <v>0</v>
      </c>
      <c r="UWR97" s="370">
        <f xml:space="preserve"> InpC!UWR$20</f>
        <v>0</v>
      </c>
      <c r="UWS97" s="370">
        <f xml:space="preserve"> InpC!UWS$20</f>
        <v>0</v>
      </c>
      <c r="UWT97" s="370">
        <f xml:space="preserve"> InpC!UWT$20</f>
        <v>0</v>
      </c>
      <c r="UWU97" s="370">
        <f xml:space="preserve"> InpC!UWU$20</f>
        <v>0</v>
      </c>
      <c r="UWV97" s="370">
        <f xml:space="preserve"> InpC!UWV$20</f>
        <v>0</v>
      </c>
      <c r="UWW97" s="370">
        <f xml:space="preserve"> InpC!UWW$20</f>
        <v>0</v>
      </c>
      <c r="UWX97" s="370">
        <f xml:space="preserve"> InpC!UWX$20</f>
        <v>0</v>
      </c>
      <c r="UWY97" s="370">
        <f xml:space="preserve"> InpC!UWY$20</f>
        <v>0</v>
      </c>
      <c r="UWZ97" s="370">
        <f xml:space="preserve"> InpC!UWZ$20</f>
        <v>0</v>
      </c>
      <c r="UXA97" s="370">
        <f xml:space="preserve"> InpC!UXA$20</f>
        <v>0</v>
      </c>
      <c r="UXB97" s="370">
        <f xml:space="preserve"> InpC!UXB$20</f>
        <v>0</v>
      </c>
      <c r="UXC97" s="370">
        <f xml:space="preserve"> InpC!UXC$20</f>
        <v>0</v>
      </c>
      <c r="UXD97" s="370">
        <f xml:space="preserve"> InpC!UXD$20</f>
        <v>0</v>
      </c>
      <c r="UXE97" s="370">
        <f xml:space="preserve"> InpC!UXE$20</f>
        <v>0</v>
      </c>
      <c r="UXF97" s="370">
        <f xml:space="preserve"> InpC!UXF$20</f>
        <v>0</v>
      </c>
      <c r="UXG97" s="370">
        <f xml:space="preserve"> InpC!UXG$20</f>
        <v>0</v>
      </c>
      <c r="UXH97" s="370">
        <f xml:space="preserve"> InpC!UXH$20</f>
        <v>0</v>
      </c>
      <c r="UXI97" s="370">
        <f xml:space="preserve"> InpC!UXI$20</f>
        <v>0</v>
      </c>
      <c r="UXJ97" s="370">
        <f xml:space="preserve"> InpC!UXJ$20</f>
        <v>0</v>
      </c>
      <c r="UXK97" s="370">
        <f xml:space="preserve"> InpC!UXK$20</f>
        <v>0</v>
      </c>
      <c r="UXL97" s="370">
        <f xml:space="preserve"> InpC!UXL$20</f>
        <v>0</v>
      </c>
      <c r="UXM97" s="370">
        <f xml:space="preserve"> InpC!UXM$20</f>
        <v>0</v>
      </c>
      <c r="UXN97" s="370">
        <f xml:space="preserve"> InpC!UXN$20</f>
        <v>0</v>
      </c>
      <c r="UXO97" s="370">
        <f xml:space="preserve"> InpC!UXO$20</f>
        <v>0</v>
      </c>
      <c r="UXP97" s="370">
        <f xml:space="preserve"> InpC!UXP$20</f>
        <v>0</v>
      </c>
      <c r="UXQ97" s="370">
        <f xml:space="preserve"> InpC!UXQ$20</f>
        <v>0</v>
      </c>
      <c r="UXR97" s="370">
        <f xml:space="preserve"> InpC!UXR$20</f>
        <v>0</v>
      </c>
      <c r="UXS97" s="370">
        <f xml:space="preserve"> InpC!UXS$20</f>
        <v>0</v>
      </c>
      <c r="UXT97" s="370">
        <f xml:space="preserve"> InpC!UXT$20</f>
        <v>0</v>
      </c>
      <c r="UXU97" s="370">
        <f xml:space="preserve"> InpC!UXU$20</f>
        <v>0</v>
      </c>
      <c r="UXV97" s="370">
        <f xml:space="preserve"> InpC!UXV$20</f>
        <v>0</v>
      </c>
      <c r="UXW97" s="370">
        <f xml:space="preserve"> InpC!UXW$20</f>
        <v>0</v>
      </c>
      <c r="UXX97" s="370">
        <f xml:space="preserve"> InpC!UXX$20</f>
        <v>0</v>
      </c>
      <c r="UXY97" s="370">
        <f xml:space="preserve"> InpC!UXY$20</f>
        <v>0</v>
      </c>
      <c r="UXZ97" s="370">
        <f xml:space="preserve"> InpC!UXZ$20</f>
        <v>0</v>
      </c>
      <c r="UYA97" s="370">
        <f xml:space="preserve"> InpC!UYA$20</f>
        <v>0</v>
      </c>
      <c r="UYB97" s="370">
        <f xml:space="preserve"> InpC!UYB$20</f>
        <v>0</v>
      </c>
      <c r="UYC97" s="370">
        <f xml:space="preserve"> InpC!UYC$20</f>
        <v>0</v>
      </c>
      <c r="UYD97" s="370">
        <f xml:space="preserve"> InpC!UYD$20</f>
        <v>0</v>
      </c>
      <c r="UYE97" s="370">
        <f xml:space="preserve"> InpC!UYE$20</f>
        <v>0</v>
      </c>
      <c r="UYF97" s="370">
        <f xml:space="preserve"> InpC!UYF$20</f>
        <v>0</v>
      </c>
      <c r="UYG97" s="370">
        <f xml:space="preserve"> InpC!UYG$20</f>
        <v>0</v>
      </c>
      <c r="UYH97" s="370">
        <f xml:space="preserve"> InpC!UYH$20</f>
        <v>0</v>
      </c>
      <c r="UYI97" s="370">
        <f xml:space="preserve"> InpC!UYI$20</f>
        <v>0</v>
      </c>
      <c r="UYJ97" s="370">
        <f xml:space="preserve"> InpC!UYJ$20</f>
        <v>0</v>
      </c>
      <c r="UYK97" s="370">
        <f xml:space="preserve"> InpC!UYK$20</f>
        <v>0</v>
      </c>
      <c r="UYL97" s="370">
        <f xml:space="preserve"> InpC!UYL$20</f>
        <v>0</v>
      </c>
      <c r="UYM97" s="370">
        <f xml:space="preserve"> InpC!UYM$20</f>
        <v>0</v>
      </c>
      <c r="UYN97" s="370">
        <f xml:space="preserve"> InpC!UYN$20</f>
        <v>0</v>
      </c>
      <c r="UYO97" s="370">
        <f xml:space="preserve"> InpC!UYO$20</f>
        <v>0</v>
      </c>
      <c r="UYP97" s="370">
        <f xml:space="preserve"> InpC!UYP$20</f>
        <v>0</v>
      </c>
      <c r="UYQ97" s="370">
        <f xml:space="preserve"> InpC!UYQ$20</f>
        <v>0</v>
      </c>
      <c r="UYR97" s="370">
        <f xml:space="preserve"> InpC!UYR$20</f>
        <v>0</v>
      </c>
      <c r="UYS97" s="370">
        <f xml:space="preserve"> InpC!UYS$20</f>
        <v>0</v>
      </c>
      <c r="UYT97" s="370">
        <f xml:space="preserve"> InpC!UYT$20</f>
        <v>0</v>
      </c>
      <c r="UYU97" s="370">
        <f xml:space="preserve"> InpC!UYU$20</f>
        <v>0</v>
      </c>
      <c r="UYV97" s="370">
        <f xml:space="preserve"> InpC!UYV$20</f>
        <v>0</v>
      </c>
      <c r="UYW97" s="370">
        <f xml:space="preserve"> InpC!UYW$20</f>
        <v>0</v>
      </c>
      <c r="UYX97" s="370">
        <f xml:space="preserve"> InpC!UYX$20</f>
        <v>0</v>
      </c>
      <c r="UYY97" s="370">
        <f xml:space="preserve"> InpC!UYY$20</f>
        <v>0</v>
      </c>
      <c r="UYZ97" s="370">
        <f xml:space="preserve"> InpC!UYZ$20</f>
        <v>0</v>
      </c>
      <c r="UZA97" s="370">
        <f xml:space="preserve"> InpC!UZA$20</f>
        <v>0</v>
      </c>
      <c r="UZB97" s="370">
        <f xml:space="preserve"> InpC!UZB$20</f>
        <v>0</v>
      </c>
      <c r="UZC97" s="370">
        <f xml:space="preserve"> InpC!UZC$20</f>
        <v>0</v>
      </c>
      <c r="UZD97" s="370">
        <f xml:space="preserve"> InpC!UZD$20</f>
        <v>0</v>
      </c>
      <c r="UZE97" s="370">
        <f xml:space="preserve"> InpC!UZE$20</f>
        <v>0</v>
      </c>
      <c r="UZF97" s="370">
        <f xml:space="preserve"> InpC!UZF$20</f>
        <v>0</v>
      </c>
      <c r="UZG97" s="370">
        <f xml:space="preserve"> InpC!UZG$20</f>
        <v>0</v>
      </c>
      <c r="UZH97" s="370">
        <f xml:space="preserve"> InpC!UZH$20</f>
        <v>0</v>
      </c>
      <c r="UZI97" s="370">
        <f xml:space="preserve"> InpC!UZI$20</f>
        <v>0</v>
      </c>
      <c r="UZJ97" s="370">
        <f xml:space="preserve"> InpC!UZJ$20</f>
        <v>0</v>
      </c>
      <c r="UZK97" s="370">
        <f xml:space="preserve"> InpC!UZK$20</f>
        <v>0</v>
      </c>
      <c r="UZL97" s="370">
        <f xml:space="preserve"> InpC!UZL$20</f>
        <v>0</v>
      </c>
      <c r="UZM97" s="370">
        <f xml:space="preserve"> InpC!UZM$20</f>
        <v>0</v>
      </c>
      <c r="UZN97" s="370">
        <f xml:space="preserve"> InpC!UZN$20</f>
        <v>0</v>
      </c>
      <c r="UZO97" s="370">
        <f xml:space="preserve"> InpC!UZO$20</f>
        <v>0</v>
      </c>
      <c r="UZP97" s="370">
        <f xml:space="preserve"> InpC!UZP$20</f>
        <v>0</v>
      </c>
      <c r="UZQ97" s="370">
        <f xml:space="preserve"> InpC!UZQ$20</f>
        <v>0</v>
      </c>
      <c r="UZR97" s="370">
        <f xml:space="preserve"> InpC!UZR$20</f>
        <v>0</v>
      </c>
      <c r="UZS97" s="370">
        <f xml:space="preserve"> InpC!UZS$20</f>
        <v>0</v>
      </c>
      <c r="UZT97" s="370">
        <f xml:space="preserve"> InpC!UZT$20</f>
        <v>0</v>
      </c>
      <c r="UZU97" s="370">
        <f xml:space="preserve"> InpC!UZU$20</f>
        <v>0</v>
      </c>
      <c r="UZV97" s="370">
        <f xml:space="preserve"> InpC!UZV$20</f>
        <v>0</v>
      </c>
      <c r="UZW97" s="370">
        <f xml:space="preserve"> InpC!UZW$20</f>
        <v>0</v>
      </c>
      <c r="UZX97" s="370">
        <f xml:space="preserve"> InpC!UZX$20</f>
        <v>0</v>
      </c>
      <c r="UZY97" s="370">
        <f xml:space="preserve"> InpC!UZY$20</f>
        <v>0</v>
      </c>
      <c r="UZZ97" s="370">
        <f xml:space="preserve"> InpC!UZZ$20</f>
        <v>0</v>
      </c>
      <c r="VAA97" s="370">
        <f xml:space="preserve"> InpC!VAA$20</f>
        <v>0</v>
      </c>
      <c r="VAB97" s="370">
        <f xml:space="preserve"> InpC!VAB$20</f>
        <v>0</v>
      </c>
      <c r="VAC97" s="370">
        <f xml:space="preserve"> InpC!VAC$20</f>
        <v>0</v>
      </c>
      <c r="VAD97" s="370">
        <f xml:space="preserve"> InpC!VAD$20</f>
        <v>0</v>
      </c>
      <c r="VAE97" s="370">
        <f xml:space="preserve"> InpC!VAE$20</f>
        <v>0</v>
      </c>
      <c r="VAF97" s="370">
        <f xml:space="preserve"> InpC!VAF$20</f>
        <v>0</v>
      </c>
      <c r="VAG97" s="370">
        <f xml:space="preserve"> InpC!VAG$20</f>
        <v>0</v>
      </c>
      <c r="VAH97" s="370">
        <f xml:space="preserve"> InpC!VAH$20</f>
        <v>0</v>
      </c>
      <c r="VAI97" s="370">
        <f xml:space="preserve"> InpC!VAI$20</f>
        <v>0</v>
      </c>
      <c r="VAJ97" s="370">
        <f xml:space="preserve"> InpC!VAJ$20</f>
        <v>0</v>
      </c>
      <c r="VAK97" s="370">
        <f xml:space="preserve"> InpC!VAK$20</f>
        <v>0</v>
      </c>
      <c r="VAL97" s="370">
        <f xml:space="preserve"> InpC!VAL$20</f>
        <v>0</v>
      </c>
      <c r="VAM97" s="370">
        <f xml:space="preserve"> InpC!VAM$20</f>
        <v>0</v>
      </c>
      <c r="VAN97" s="370">
        <f xml:space="preserve"> InpC!VAN$20</f>
        <v>0</v>
      </c>
      <c r="VAO97" s="370">
        <f xml:space="preserve"> InpC!VAO$20</f>
        <v>0</v>
      </c>
      <c r="VAP97" s="370">
        <f xml:space="preserve"> InpC!VAP$20</f>
        <v>0</v>
      </c>
      <c r="VAQ97" s="370">
        <f xml:space="preserve"> InpC!VAQ$20</f>
        <v>0</v>
      </c>
      <c r="VAR97" s="370">
        <f xml:space="preserve"> InpC!VAR$20</f>
        <v>0</v>
      </c>
      <c r="VAS97" s="370">
        <f xml:space="preserve"> InpC!VAS$20</f>
        <v>0</v>
      </c>
      <c r="VAT97" s="370">
        <f xml:space="preserve"> InpC!VAT$20</f>
        <v>0</v>
      </c>
      <c r="VAU97" s="370">
        <f xml:space="preserve"> InpC!VAU$20</f>
        <v>0</v>
      </c>
      <c r="VAV97" s="370">
        <f xml:space="preserve"> InpC!VAV$20</f>
        <v>0</v>
      </c>
      <c r="VAW97" s="370">
        <f xml:space="preserve"> InpC!VAW$20</f>
        <v>0</v>
      </c>
      <c r="VAX97" s="370">
        <f xml:space="preserve"> InpC!VAX$20</f>
        <v>0</v>
      </c>
      <c r="VAY97" s="370">
        <f xml:space="preserve"> InpC!VAY$20</f>
        <v>0</v>
      </c>
      <c r="VAZ97" s="370">
        <f xml:space="preserve"> InpC!VAZ$20</f>
        <v>0</v>
      </c>
      <c r="VBA97" s="370">
        <f xml:space="preserve"> InpC!VBA$20</f>
        <v>0</v>
      </c>
      <c r="VBB97" s="370">
        <f xml:space="preserve"> InpC!VBB$20</f>
        <v>0</v>
      </c>
      <c r="VBC97" s="370">
        <f xml:space="preserve"> InpC!VBC$20</f>
        <v>0</v>
      </c>
      <c r="VBD97" s="370">
        <f xml:space="preserve"> InpC!VBD$20</f>
        <v>0</v>
      </c>
      <c r="VBE97" s="370">
        <f xml:space="preserve"> InpC!VBE$20</f>
        <v>0</v>
      </c>
      <c r="VBF97" s="370">
        <f xml:space="preserve"> InpC!VBF$20</f>
        <v>0</v>
      </c>
      <c r="VBG97" s="370">
        <f xml:space="preserve"> InpC!VBG$20</f>
        <v>0</v>
      </c>
      <c r="VBH97" s="370">
        <f xml:space="preserve"> InpC!VBH$20</f>
        <v>0</v>
      </c>
      <c r="VBI97" s="370">
        <f xml:space="preserve"> InpC!VBI$20</f>
        <v>0</v>
      </c>
      <c r="VBJ97" s="370">
        <f xml:space="preserve"> InpC!VBJ$20</f>
        <v>0</v>
      </c>
      <c r="VBK97" s="370">
        <f xml:space="preserve"> InpC!VBK$20</f>
        <v>0</v>
      </c>
      <c r="VBL97" s="370">
        <f xml:space="preserve"> InpC!VBL$20</f>
        <v>0</v>
      </c>
      <c r="VBM97" s="370">
        <f xml:space="preserve"> InpC!VBM$20</f>
        <v>0</v>
      </c>
      <c r="VBN97" s="370">
        <f xml:space="preserve"> InpC!VBN$20</f>
        <v>0</v>
      </c>
      <c r="VBO97" s="370">
        <f xml:space="preserve"> InpC!VBO$20</f>
        <v>0</v>
      </c>
      <c r="VBP97" s="370">
        <f xml:space="preserve"> InpC!VBP$20</f>
        <v>0</v>
      </c>
      <c r="VBQ97" s="370">
        <f xml:space="preserve"> InpC!VBQ$20</f>
        <v>0</v>
      </c>
      <c r="VBR97" s="370">
        <f xml:space="preserve"> InpC!VBR$20</f>
        <v>0</v>
      </c>
      <c r="VBS97" s="370">
        <f xml:space="preserve"> InpC!VBS$20</f>
        <v>0</v>
      </c>
      <c r="VBT97" s="370">
        <f xml:space="preserve"> InpC!VBT$20</f>
        <v>0</v>
      </c>
      <c r="VBU97" s="370">
        <f xml:space="preserve"> InpC!VBU$20</f>
        <v>0</v>
      </c>
      <c r="VBV97" s="370">
        <f xml:space="preserve"> InpC!VBV$20</f>
        <v>0</v>
      </c>
      <c r="VBW97" s="370">
        <f xml:space="preserve"> InpC!VBW$20</f>
        <v>0</v>
      </c>
      <c r="VBX97" s="370">
        <f xml:space="preserve"> InpC!VBX$20</f>
        <v>0</v>
      </c>
      <c r="VBY97" s="370">
        <f xml:space="preserve"> InpC!VBY$20</f>
        <v>0</v>
      </c>
      <c r="VBZ97" s="370">
        <f xml:space="preserve"> InpC!VBZ$20</f>
        <v>0</v>
      </c>
      <c r="VCA97" s="370">
        <f xml:space="preserve"> InpC!VCA$20</f>
        <v>0</v>
      </c>
      <c r="VCB97" s="370">
        <f xml:space="preserve"> InpC!VCB$20</f>
        <v>0</v>
      </c>
      <c r="VCC97" s="370">
        <f xml:space="preserve"> InpC!VCC$20</f>
        <v>0</v>
      </c>
      <c r="VCD97" s="370">
        <f xml:space="preserve"> InpC!VCD$20</f>
        <v>0</v>
      </c>
      <c r="VCE97" s="370">
        <f xml:space="preserve"> InpC!VCE$20</f>
        <v>0</v>
      </c>
      <c r="VCF97" s="370">
        <f xml:space="preserve"> InpC!VCF$20</f>
        <v>0</v>
      </c>
      <c r="VCG97" s="370">
        <f xml:space="preserve"> InpC!VCG$20</f>
        <v>0</v>
      </c>
      <c r="VCH97" s="370">
        <f xml:space="preserve"> InpC!VCH$20</f>
        <v>0</v>
      </c>
      <c r="VCI97" s="370">
        <f xml:space="preserve"> InpC!VCI$20</f>
        <v>0</v>
      </c>
      <c r="VCJ97" s="370">
        <f xml:space="preserve"> InpC!VCJ$20</f>
        <v>0</v>
      </c>
      <c r="VCK97" s="370">
        <f xml:space="preserve"> InpC!VCK$20</f>
        <v>0</v>
      </c>
      <c r="VCL97" s="370">
        <f xml:space="preserve"> InpC!VCL$20</f>
        <v>0</v>
      </c>
      <c r="VCM97" s="370">
        <f xml:space="preserve"> InpC!VCM$20</f>
        <v>0</v>
      </c>
      <c r="VCN97" s="370">
        <f xml:space="preserve"> InpC!VCN$20</f>
        <v>0</v>
      </c>
      <c r="VCO97" s="370">
        <f xml:space="preserve"> InpC!VCO$20</f>
        <v>0</v>
      </c>
      <c r="VCP97" s="370">
        <f xml:space="preserve"> InpC!VCP$20</f>
        <v>0</v>
      </c>
      <c r="VCQ97" s="370">
        <f xml:space="preserve"> InpC!VCQ$20</f>
        <v>0</v>
      </c>
      <c r="VCR97" s="370">
        <f xml:space="preserve"> InpC!VCR$20</f>
        <v>0</v>
      </c>
      <c r="VCS97" s="370">
        <f xml:space="preserve"> InpC!VCS$20</f>
        <v>0</v>
      </c>
      <c r="VCT97" s="370">
        <f xml:space="preserve"> InpC!VCT$20</f>
        <v>0</v>
      </c>
      <c r="VCU97" s="370">
        <f xml:space="preserve"> InpC!VCU$20</f>
        <v>0</v>
      </c>
      <c r="VCV97" s="370">
        <f xml:space="preserve"> InpC!VCV$20</f>
        <v>0</v>
      </c>
      <c r="VCW97" s="370">
        <f xml:space="preserve"> InpC!VCW$20</f>
        <v>0</v>
      </c>
      <c r="VCX97" s="370">
        <f xml:space="preserve"> InpC!VCX$20</f>
        <v>0</v>
      </c>
      <c r="VCY97" s="370">
        <f xml:space="preserve"> InpC!VCY$20</f>
        <v>0</v>
      </c>
      <c r="VCZ97" s="370">
        <f xml:space="preserve"> InpC!VCZ$20</f>
        <v>0</v>
      </c>
      <c r="VDA97" s="370">
        <f xml:space="preserve"> InpC!VDA$20</f>
        <v>0</v>
      </c>
      <c r="VDB97" s="370">
        <f xml:space="preserve"> InpC!VDB$20</f>
        <v>0</v>
      </c>
      <c r="VDC97" s="370">
        <f xml:space="preserve"> InpC!VDC$20</f>
        <v>0</v>
      </c>
      <c r="VDD97" s="370">
        <f xml:space="preserve"> InpC!VDD$20</f>
        <v>0</v>
      </c>
      <c r="VDE97" s="370">
        <f xml:space="preserve"> InpC!VDE$20</f>
        <v>0</v>
      </c>
      <c r="VDF97" s="370">
        <f xml:space="preserve"> InpC!VDF$20</f>
        <v>0</v>
      </c>
      <c r="VDG97" s="370">
        <f xml:space="preserve"> InpC!VDG$20</f>
        <v>0</v>
      </c>
      <c r="VDH97" s="370">
        <f xml:space="preserve"> InpC!VDH$20</f>
        <v>0</v>
      </c>
      <c r="VDI97" s="370">
        <f xml:space="preserve"> InpC!VDI$20</f>
        <v>0</v>
      </c>
      <c r="VDJ97" s="370">
        <f xml:space="preserve"> InpC!VDJ$20</f>
        <v>0</v>
      </c>
      <c r="VDK97" s="370">
        <f xml:space="preserve"> InpC!VDK$20</f>
        <v>0</v>
      </c>
      <c r="VDL97" s="370">
        <f xml:space="preserve"> InpC!VDL$20</f>
        <v>0</v>
      </c>
      <c r="VDM97" s="370">
        <f xml:space="preserve"> InpC!VDM$20</f>
        <v>0</v>
      </c>
      <c r="VDN97" s="370">
        <f xml:space="preserve"> InpC!VDN$20</f>
        <v>0</v>
      </c>
      <c r="VDO97" s="370">
        <f xml:space="preserve"> InpC!VDO$20</f>
        <v>0</v>
      </c>
      <c r="VDP97" s="370">
        <f xml:space="preserve"> InpC!VDP$20</f>
        <v>0</v>
      </c>
      <c r="VDQ97" s="370">
        <f xml:space="preserve"> InpC!VDQ$20</f>
        <v>0</v>
      </c>
      <c r="VDR97" s="370">
        <f xml:space="preserve"> InpC!VDR$20</f>
        <v>0</v>
      </c>
      <c r="VDS97" s="370">
        <f xml:space="preserve"> InpC!VDS$20</f>
        <v>0</v>
      </c>
      <c r="VDT97" s="370">
        <f xml:space="preserve"> InpC!VDT$20</f>
        <v>0</v>
      </c>
      <c r="VDU97" s="370">
        <f xml:space="preserve"> InpC!VDU$20</f>
        <v>0</v>
      </c>
      <c r="VDV97" s="370">
        <f xml:space="preserve"> InpC!VDV$20</f>
        <v>0</v>
      </c>
      <c r="VDW97" s="370">
        <f xml:space="preserve"> InpC!VDW$20</f>
        <v>0</v>
      </c>
      <c r="VDX97" s="370">
        <f xml:space="preserve"> InpC!VDX$20</f>
        <v>0</v>
      </c>
      <c r="VDY97" s="370">
        <f xml:space="preserve"> InpC!VDY$20</f>
        <v>0</v>
      </c>
      <c r="VDZ97" s="370">
        <f xml:space="preserve"> InpC!VDZ$20</f>
        <v>0</v>
      </c>
      <c r="VEA97" s="370">
        <f xml:space="preserve"> InpC!VEA$20</f>
        <v>0</v>
      </c>
      <c r="VEB97" s="370">
        <f xml:space="preserve"> InpC!VEB$20</f>
        <v>0</v>
      </c>
      <c r="VEC97" s="370">
        <f xml:space="preserve"> InpC!VEC$20</f>
        <v>0</v>
      </c>
      <c r="VED97" s="370">
        <f xml:space="preserve"> InpC!VED$20</f>
        <v>0</v>
      </c>
      <c r="VEE97" s="370">
        <f xml:space="preserve"> InpC!VEE$20</f>
        <v>0</v>
      </c>
      <c r="VEF97" s="370">
        <f xml:space="preserve"> InpC!VEF$20</f>
        <v>0</v>
      </c>
      <c r="VEG97" s="370">
        <f xml:space="preserve"> InpC!VEG$20</f>
        <v>0</v>
      </c>
      <c r="VEH97" s="370">
        <f xml:space="preserve"> InpC!VEH$20</f>
        <v>0</v>
      </c>
      <c r="VEI97" s="370">
        <f xml:space="preserve"> InpC!VEI$20</f>
        <v>0</v>
      </c>
      <c r="VEJ97" s="370">
        <f xml:space="preserve"> InpC!VEJ$20</f>
        <v>0</v>
      </c>
      <c r="VEK97" s="370">
        <f xml:space="preserve"> InpC!VEK$20</f>
        <v>0</v>
      </c>
      <c r="VEL97" s="370">
        <f xml:space="preserve"> InpC!VEL$20</f>
        <v>0</v>
      </c>
      <c r="VEM97" s="370">
        <f xml:space="preserve"> InpC!VEM$20</f>
        <v>0</v>
      </c>
      <c r="VEN97" s="370">
        <f xml:space="preserve"> InpC!VEN$20</f>
        <v>0</v>
      </c>
      <c r="VEO97" s="370">
        <f xml:space="preserve"> InpC!VEO$20</f>
        <v>0</v>
      </c>
      <c r="VEP97" s="370">
        <f xml:space="preserve"> InpC!VEP$20</f>
        <v>0</v>
      </c>
      <c r="VEQ97" s="370">
        <f xml:space="preserve"> InpC!VEQ$20</f>
        <v>0</v>
      </c>
      <c r="VER97" s="370">
        <f xml:space="preserve"> InpC!VER$20</f>
        <v>0</v>
      </c>
      <c r="VES97" s="370">
        <f xml:space="preserve"> InpC!VES$20</f>
        <v>0</v>
      </c>
      <c r="VET97" s="370">
        <f xml:space="preserve"> InpC!VET$20</f>
        <v>0</v>
      </c>
      <c r="VEU97" s="370">
        <f xml:space="preserve"> InpC!VEU$20</f>
        <v>0</v>
      </c>
      <c r="VEV97" s="370">
        <f xml:space="preserve"> InpC!VEV$20</f>
        <v>0</v>
      </c>
      <c r="VEW97" s="370">
        <f xml:space="preserve"> InpC!VEW$20</f>
        <v>0</v>
      </c>
      <c r="VEX97" s="370">
        <f xml:space="preserve"> InpC!VEX$20</f>
        <v>0</v>
      </c>
      <c r="VEY97" s="370">
        <f xml:space="preserve"> InpC!VEY$20</f>
        <v>0</v>
      </c>
      <c r="VEZ97" s="370">
        <f xml:space="preserve"> InpC!VEZ$20</f>
        <v>0</v>
      </c>
      <c r="VFA97" s="370">
        <f xml:space="preserve"> InpC!VFA$20</f>
        <v>0</v>
      </c>
      <c r="VFB97" s="370">
        <f xml:space="preserve"> InpC!VFB$20</f>
        <v>0</v>
      </c>
      <c r="VFC97" s="370">
        <f xml:space="preserve"> InpC!VFC$20</f>
        <v>0</v>
      </c>
      <c r="VFD97" s="370">
        <f xml:space="preserve"> InpC!VFD$20</f>
        <v>0</v>
      </c>
      <c r="VFE97" s="370">
        <f xml:space="preserve"> InpC!VFE$20</f>
        <v>0</v>
      </c>
      <c r="VFF97" s="370">
        <f xml:space="preserve"> InpC!VFF$20</f>
        <v>0</v>
      </c>
      <c r="VFG97" s="370">
        <f xml:space="preserve"> InpC!VFG$20</f>
        <v>0</v>
      </c>
      <c r="VFH97" s="370">
        <f xml:space="preserve"> InpC!VFH$20</f>
        <v>0</v>
      </c>
      <c r="VFI97" s="370">
        <f xml:space="preserve"> InpC!VFI$20</f>
        <v>0</v>
      </c>
      <c r="VFJ97" s="370">
        <f xml:space="preserve"> InpC!VFJ$20</f>
        <v>0</v>
      </c>
      <c r="VFK97" s="370">
        <f xml:space="preserve"> InpC!VFK$20</f>
        <v>0</v>
      </c>
      <c r="VFL97" s="370">
        <f xml:space="preserve"> InpC!VFL$20</f>
        <v>0</v>
      </c>
      <c r="VFM97" s="370">
        <f xml:space="preserve"> InpC!VFM$20</f>
        <v>0</v>
      </c>
      <c r="VFN97" s="370">
        <f xml:space="preserve"> InpC!VFN$20</f>
        <v>0</v>
      </c>
      <c r="VFO97" s="370">
        <f xml:space="preserve"> InpC!VFO$20</f>
        <v>0</v>
      </c>
      <c r="VFP97" s="370">
        <f xml:space="preserve"> InpC!VFP$20</f>
        <v>0</v>
      </c>
      <c r="VFQ97" s="370">
        <f xml:space="preserve"> InpC!VFQ$20</f>
        <v>0</v>
      </c>
      <c r="VFR97" s="370">
        <f xml:space="preserve"> InpC!VFR$20</f>
        <v>0</v>
      </c>
      <c r="VFS97" s="370">
        <f xml:space="preserve"> InpC!VFS$20</f>
        <v>0</v>
      </c>
      <c r="VFT97" s="370">
        <f xml:space="preserve"> InpC!VFT$20</f>
        <v>0</v>
      </c>
      <c r="VFU97" s="370">
        <f xml:space="preserve"> InpC!VFU$20</f>
        <v>0</v>
      </c>
      <c r="VFV97" s="370">
        <f xml:space="preserve"> InpC!VFV$20</f>
        <v>0</v>
      </c>
      <c r="VFW97" s="370">
        <f xml:space="preserve"> InpC!VFW$20</f>
        <v>0</v>
      </c>
      <c r="VFX97" s="370">
        <f xml:space="preserve"> InpC!VFX$20</f>
        <v>0</v>
      </c>
      <c r="VFY97" s="370">
        <f xml:space="preserve"> InpC!VFY$20</f>
        <v>0</v>
      </c>
      <c r="VFZ97" s="370">
        <f xml:space="preserve"> InpC!VFZ$20</f>
        <v>0</v>
      </c>
      <c r="VGA97" s="370">
        <f xml:space="preserve"> InpC!VGA$20</f>
        <v>0</v>
      </c>
      <c r="VGB97" s="370">
        <f xml:space="preserve"> InpC!VGB$20</f>
        <v>0</v>
      </c>
      <c r="VGC97" s="370">
        <f xml:space="preserve"> InpC!VGC$20</f>
        <v>0</v>
      </c>
      <c r="VGD97" s="370">
        <f xml:space="preserve"> InpC!VGD$20</f>
        <v>0</v>
      </c>
      <c r="VGE97" s="370">
        <f xml:space="preserve"> InpC!VGE$20</f>
        <v>0</v>
      </c>
      <c r="VGF97" s="370">
        <f xml:space="preserve"> InpC!VGF$20</f>
        <v>0</v>
      </c>
      <c r="VGG97" s="370">
        <f xml:space="preserve"> InpC!VGG$20</f>
        <v>0</v>
      </c>
      <c r="VGH97" s="370">
        <f xml:space="preserve"> InpC!VGH$20</f>
        <v>0</v>
      </c>
      <c r="VGI97" s="370">
        <f xml:space="preserve"> InpC!VGI$20</f>
        <v>0</v>
      </c>
      <c r="VGJ97" s="370">
        <f xml:space="preserve"> InpC!VGJ$20</f>
        <v>0</v>
      </c>
      <c r="VGK97" s="370">
        <f xml:space="preserve"> InpC!VGK$20</f>
        <v>0</v>
      </c>
      <c r="VGL97" s="370">
        <f xml:space="preserve"> InpC!VGL$20</f>
        <v>0</v>
      </c>
      <c r="VGM97" s="370">
        <f xml:space="preserve"> InpC!VGM$20</f>
        <v>0</v>
      </c>
      <c r="VGN97" s="370">
        <f xml:space="preserve"> InpC!VGN$20</f>
        <v>0</v>
      </c>
      <c r="VGO97" s="370">
        <f xml:space="preserve"> InpC!VGO$20</f>
        <v>0</v>
      </c>
      <c r="VGP97" s="370">
        <f xml:space="preserve"> InpC!VGP$20</f>
        <v>0</v>
      </c>
      <c r="VGQ97" s="370">
        <f xml:space="preserve"> InpC!VGQ$20</f>
        <v>0</v>
      </c>
      <c r="VGR97" s="370">
        <f xml:space="preserve"> InpC!VGR$20</f>
        <v>0</v>
      </c>
      <c r="VGS97" s="370">
        <f xml:space="preserve"> InpC!VGS$20</f>
        <v>0</v>
      </c>
      <c r="VGT97" s="370">
        <f xml:space="preserve"> InpC!VGT$20</f>
        <v>0</v>
      </c>
      <c r="VGU97" s="370">
        <f xml:space="preserve"> InpC!VGU$20</f>
        <v>0</v>
      </c>
      <c r="VGV97" s="370">
        <f xml:space="preserve"> InpC!VGV$20</f>
        <v>0</v>
      </c>
      <c r="VGW97" s="370">
        <f xml:space="preserve"> InpC!VGW$20</f>
        <v>0</v>
      </c>
      <c r="VGX97" s="370">
        <f xml:space="preserve"> InpC!VGX$20</f>
        <v>0</v>
      </c>
      <c r="VGY97" s="370">
        <f xml:space="preserve"> InpC!VGY$20</f>
        <v>0</v>
      </c>
      <c r="VGZ97" s="370">
        <f xml:space="preserve"> InpC!VGZ$20</f>
        <v>0</v>
      </c>
      <c r="VHA97" s="370">
        <f xml:space="preserve"> InpC!VHA$20</f>
        <v>0</v>
      </c>
      <c r="VHB97" s="370">
        <f xml:space="preserve"> InpC!VHB$20</f>
        <v>0</v>
      </c>
      <c r="VHC97" s="370">
        <f xml:space="preserve"> InpC!VHC$20</f>
        <v>0</v>
      </c>
      <c r="VHD97" s="370">
        <f xml:space="preserve"> InpC!VHD$20</f>
        <v>0</v>
      </c>
      <c r="VHE97" s="370">
        <f xml:space="preserve"> InpC!VHE$20</f>
        <v>0</v>
      </c>
      <c r="VHF97" s="370">
        <f xml:space="preserve"> InpC!VHF$20</f>
        <v>0</v>
      </c>
      <c r="VHG97" s="370">
        <f xml:space="preserve"> InpC!VHG$20</f>
        <v>0</v>
      </c>
      <c r="VHH97" s="370">
        <f xml:space="preserve"> InpC!VHH$20</f>
        <v>0</v>
      </c>
      <c r="VHI97" s="370">
        <f xml:space="preserve"> InpC!VHI$20</f>
        <v>0</v>
      </c>
      <c r="VHJ97" s="370">
        <f xml:space="preserve"> InpC!VHJ$20</f>
        <v>0</v>
      </c>
      <c r="VHK97" s="370">
        <f xml:space="preserve"> InpC!VHK$20</f>
        <v>0</v>
      </c>
      <c r="VHL97" s="370">
        <f xml:space="preserve"> InpC!VHL$20</f>
        <v>0</v>
      </c>
      <c r="VHM97" s="370">
        <f xml:space="preserve"> InpC!VHM$20</f>
        <v>0</v>
      </c>
      <c r="VHN97" s="370">
        <f xml:space="preserve"> InpC!VHN$20</f>
        <v>0</v>
      </c>
      <c r="VHO97" s="370">
        <f xml:space="preserve"> InpC!VHO$20</f>
        <v>0</v>
      </c>
      <c r="VHP97" s="370">
        <f xml:space="preserve"> InpC!VHP$20</f>
        <v>0</v>
      </c>
      <c r="VHQ97" s="370">
        <f xml:space="preserve"> InpC!VHQ$20</f>
        <v>0</v>
      </c>
      <c r="VHR97" s="370">
        <f xml:space="preserve"> InpC!VHR$20</f>
        <v>0</v>
      </c>
      <c r="VHS97" s="370">
        <f xml:space="preserve"> InpC!VHS$20</f>
        <v>0</v>
      </c>
      <c r="VHT97" s="370">
        <f xml:space="preserve"> InpC!VHT$20</f>
        <v>0</v>
      </c>
      <c r="VHU97" s="370">
        <f xml:space="preserve"> InpC!VHU$20</f>
        <v>0</v>
      </c>
      <c r="VHV97" s="370">
        <f xml:space="preserve"> InpC!VHV$20</f>
        <v>0</v>
      </c>
      <c r="VHW97" s="370">
        <f xml:space="preserve"> InpC!VHW$20</f>
        <v>0</v>
      </c>
      <c r="VHX97" s="370">
        <f xml:space="preserve"> InpC!VHX$20</f>
        <v>0</v>
      </c>
      <c r="VHY97" s="370">
        <f xml:space="preserve"> InpC!VHY$20</f>
        <v>0</v>
      </c>
      <c r="VHZ97" s="370">
        <f xml:space="preserve"> InpC!VHZ$20</f>
        <v>0</v>
      </c>
      <c r="VIA97" s="370">
        <f xml:space="preserve"> InpC!VIA$20</f>
        <v>0</v>
      </c>
      <c r="VIB97" s="370">
        <f xml:space="preserve"> InpC!VIB$20</f>
        <v>0</v>
      </c>
      <c r="VIC97" s="370">
        <f xml:space="preserve"> InpC!VIC$20</f>
        <v>0</v>
      </c>
      <c r="VID97" s="370">
        <f xml:space="preserve"> InpC!VID$20</f>
        <v>0</v>
      </c>
      <c r="VIE97" s="370">
        <f xml:space="preserve"> InpC!VIE$20</f>
        <v>0</v>
      </c>
      <c r="VIF97" s="370">
        <f xml:space="preserve"> InpC!VIF$20</f>
        <v>0</v>
      </c>
      <c r="VIG97" s="370">
        <f xml:space="preserve"> InpC!VIG$20</f>
        <v>0</v>
      </c>
      <c r="VIH97" s="370">
        <f xml:space="preserve"> InpC!VIH$20</f>
        <v>0</v>
      </c>
      <c r="VII97" s="370">
        <f xml:space="preserve"> InpC!VII$20</f>
        <v>0</v>
      </c>
      <c r="VIJ97" s="370">
        <f xml:space="preserve"> InpC!VIJ$20</f>
        <v>0</v>
      </c>
      <c r="VIK97" s="370">
        <f xml:space="preserve"> InpC!VIK$20</f>
        <v>0</v>
      </c>
      <c r="VIL97" s="370">
        <f xml:space="preserve"> InpC!VIL$20</f>
        <v>0</v>
      </c>
      <c r="VIM97" s="370">
        <f xml:space="preserve"> InpC!VIM$20</f>
        <v>0</v>
      </c>
      <c r="VIN97" s="370">
        <f xml:space="preserve"> InpC!VIN$20</f>
        <v>0</v>
      </c>
      <c r="VIO97" s="370">
        <f xml:space="preserve"> InpC!VIO$20</f>
        <v>0</v>
      </c>
      <c r="VIP97" s="370">
        <f xml:space="preserve"> InpC!VIP$20</f>
        <v>0</v>
      </c>
      <c r="VIQ97" s="370">
        <f xml:space="preserve"> InpC!VIQ$20</f>
        <v>0</v>
      </c>
      <c r="VIR97" s="370">
        <f xml:space="preserve"> InpC!VIR$20</f>
        <v>0</v>
      </c>
      <c r="VIS97" s="370">
        <f xml:space="preserve"> InpC!VIS$20</f>
        <v>0</v>
      </c>
      <c r="VIT97" s="370">
        <f xml:space="preserve"> InpC!VIT$20</f>
        <v>0</v>
      </c>
      <c r="VIU97" s="370">
        <f xml:space="preserve"> InpC!VIU$20</f>
        <v>0</v>
      </c>
      <c r="VIV97" s="370">
        <f xml:space="preserve"> InpC!VIV$20</f>
        <v>0</v>
      </c>
      <c r="VIW97" s="370">
        <f xml:space="preserve"> InpC!VIW$20</f>
        <v>0</v>
      </c>
      <c r="VIX97" s="370">
        <f xml:space="preserve"> InpC!VIX$20</f>
        <v>0</v>
      </c>
      <c r="VIY97" s="370">
        <f xml:space="preserve"> InpC!VIY$20</f>
        <v>0</v>
      </c>
      <c r="VIZ97" s="370">
        <f xml:space="preserve"> InpC!VIZ$20</f>
        <v>0</v>
      </c>
      <c r="VJA97" s="370">
        <f xml:space="preserve"> InpC!VJA$20</f>
        <v>0</v>
      </c>
      <c r="VJB97" s="370">
        <f xml:space="preserve"> InpC!VJB$20</f>
        <v>0</v>
      </c>
      <c r="VJC97" s="370">
        <f xml:space="preserve"> InpC!VJC$20</f>
        <v>0</v>
      </c>
      <c r="VJD97" s="370">
        <f xml:space="preserve"> InpC!VJD$20</f>
        <v>0</v>
      </c>
      <c r="VJE97" s="370">
        <f xml:space="preserve"> InpC!VJE$20</f>
        <v>0</v>
      </c>
      <c r="VJF97" s="370">
        <f xml:space="preserve"> InpC!VJF$20</f>
        <v>0</v>
      </c>
      <c r="VJG97" s="370">
        <f xml:space="preserve"> InpC!VJG$20</f>
        <v>0</v>
      </c>
      <c r="VJH97" s="370">
        <f xml:space="preserve"> InpC!VJH$20</f>
        <v>0</v>
      </c>
      <c r="VJI97" s="370">
        <f xml:space="preserve"> InpC!VJI$20</f>
        <v>0</v>
      </c>
      <c r="VJJ97" s="370">
        <f xml:space="preserve"> InpC!VJJ$20</f>
        <v>0</v>
      </c>
      <c r="VJK97" s="370">
        <f xml:space="preserve"> InpC!VJK$20</f>
        <v>0</v>
      </c>
      <c r="VJL97" s="370">
        <f xml:space="preserve"> InpC!VJL$20</f>
        <v>0</v>
      </c>
      <c r="VJM97" s="370">
        <f xml:space="preserve"> InpC!VJM$20</f>
        <v>0</v>
      </c>
      <c r="VJN97" s="370">
        <f xml:space="preserve"> InpC!VJN$20</f>
        <v>0</v>
      </c>
      <c r="VJO97" s="370">
        <f xml:space="preserve"> InpC!VJO$20</f>
        <v>0</v>
      </c>
      <c r="VJP97" s="370">
        <f xml:space="preserve"> InpC!VJP$20</f>
        <v>0</v>
      </c>
      <c r="VJQ97" s="370">
        <f xml:space="preserve"> InpC!VJQ$20</f>
        <v>0</v>
      </c>
      <c r="VJR97" s="370">
        <f xml:space="preserve"> InpC!VJR$20</f>
        <v>0</v>
      </c>
      <c r="VJS97" s="370">
        <f xml:space="preserve"> InpC!VJS$20</f>
        <v>0</v>
      </c>
      <c r="VJT97" s="370">
        <f xml:space="preserve"> InpC!VJT$20</f>
        <v>0</v>
      </c>
      <c r="VJU97" s="370">
        <f xml:space="preserve"> InpC!VJU$20</f>
        <v>0</v>
      </c>
      <c r="VJV97" s="370">
        <f xml:space="preserve"> InpC!VJV$20</f>
        <v>0</v>
      </c>
      <c r="VJW97" s="370">
        <f xml:space="preserve"> InpC!VJW$20</f>
        <v>0</v>
      </c>
      <c r="VJX97" s="370">
        <f xml:space="preserve"> InpC!VJX$20</f>
        <v>0</v>
      </c>
      <c r="VJY97" s="370">
        <f xml:space="preserve"> InpC!VJY$20</f>
        <v>0</v>
      </c>
      <c r="VJZ97" s="370">
        <f xml:space="preserve"> InpC!VJZ$20</f>
        <v>0</v>
      </c>
      <c r="VKA97" s="370">
        <f xml:space="preserve"> InpC!VKA$20</f>
        <v>0</v>
      </c>
      <c r="VKB97" s="370">
        <f xml:space="preserve"> InpC!VKB$20</f>
        <v>0</v>
      </c>
      <c r="VKC97" s="370">
        <f xml:space="preserve"> InpC!VKC$20</f>
        <v>0</v>
      </c>
      <c r="VKD97" s="370">
        <f xml:space="preserve"> InpC!VKD$20</f>
        <v>0</v>
      </c>
      <c r="VKE97" s="370">
        <f xml:space="preserve"> InpC!VKE$20</f>
        <v>0</v>
      </c>
      <c r="VKF97" s="370">
        <f xml:space="preserve"> InpC!VKF$20</f>
        <v>0</v>
      </c>
      <c r="VKG97" s="370">
        <f xml:space="preserve"> InpC!VKG$20</f>
        <v>0</v>
      </c>
      <c r="VKH97" s="370">
        <f xml:space="preserve"> InpC!VKH$20</f>
        <v>0</v>
      </c>
      <c r="VKI97" s="370">
        <f xml:space="preserve"> InpC!VKI$20</f>
        <v>0</v>
      </c>
      <c r="VKJ97" s="370">
        <f xml:space="preserve"> InpC!VKJ$20</f>
        <v>0</v>
      </c>
      <c r="VKK97" s="370">
        <f xml:space="preserve"> InpC!VKK$20</f>
        <v>0</v>
      </c>
      <c r="VKL97" s="370">
        <f xml:space="preserve"> InpC!VKL$20</f>
        <v>0</v>
      </c>
      <c r="VKM97" s="370">
        <f xml:space="preserve"> InpC!VKM$20</f>
        <v>0</v>
      </c>
      <c r="VKN97" s="370">
        <f xml:space="preserve"> InpC!VKN$20</f>
        <v>0</v>
      </c>
      <c r="VKO97" s="370">
        <f xml:space="preserve"> InpC!VKO$20</f>
        <v>0</v>
      </c>
      <c r="VKP97" s="370">
        <f xml:space="preserve"> InpC!VKP$20</f>
        <v>0</v>
      </c>
      <c r="VKQ97" s="370">
        <f xml:space="preserve"> InpC!VKQ$20</f>
        <v>0</v>
      </c>
      <c r="VKR97" s="370">
        <f xml:space="preserve"> InpC!VKR$20</f>
        <v>0</v>
      </c>
      <c r="VKS97" s="370">
        <f xml:space="preserve"> InpC!VKS$20</f>
        <v>0</v>
      </c>
      <c r="VKT97" s="370">
        <f xml:space="preserve"> InpC!VKT$20</f>
        <v>0</v>
      </c>
      <c r="VKU97" s="370">
        <f xml:space="preserve"> InpC!VKU$20</f>
        <v>0</v>
      </c>
      <c r="VKV97" s="370">
        <f xml:space="preserve"> InpC!VKV$20</f>
        <v>0</v>
      </c>
      <c r="VKW97" s="370">
        <f xml:space="preserve"> InpC!VKW$20</f>
        <v>0</v>
      </c>
      <c r="VKX97" s="370">
        <f xml:space="preserve"> InpC!VKX$20</f>
        <v>0</v>
      </c>
      <c r="VKY97" s="370">
        <f xml:space="preserve"> InpC!VKY$20</f>
        <v>0</v>
      </c>
      <c r="VKZ97" s="370">
        <f xml:space="preserve"> InpC!VKZ$20</f>
        <v>0</v>
      </c>
      <c r="VLA97" s="370">
        <f xml:space="preserve"> InpC!VLA$20</f>
        <v>0</v>
      </c>
      <c r="VLB97" s="370">
        <f xml:space="preserve"> InpC!VLB$20</f>
        <v>0</v>
      </c>
      <c r="VLC97" s="370">
        <f xml:space="preserve"> InpC!VLC$20</f>
        <v>0</v>
      </c>
      <c r="VLD97" s="370">
        <f xml:space="preserve"> InpC!VLD$20</f>
        <v>0</v>
      </c>
      <c r="VLE97" s="370">
        <f xml:space="preserve"> InpC!VLE$20</f>
        <v>0</v>
      </c>
      <c r="VLF97" s="370">
        <f xml:space="preserve"> InpC!VLF$20</f>
        <v>0</v>
      </c>
      <c r="VLG97" s="370">
        <f xml:space="preserve"> InpC!VLG$20</f>
        <v>0</v>
      </c>
      <c r="VLH97" s="370">
        <f xml:space="preserve"> InpC!VLH$20</f>
        <v>0</v>
      </c>
      <c r="VLI97" s="370">
        <f xml:space="preserve"> InpC!VLI$20</f>
        <v>0</v>
      </c>
      <c r="VLJ97" s="370">
        <f xml:space="preserve"> InpC!VLJ$20</f>
        <v>0</v>
      </c>
      <c r="VLK97" s="370">
        <f xml:space="preserve"> InpC!VLK$20</f>
        <v>0</v>
      </c>
      <c r="VLL97" s="370">
        <f xml:space="preserve"> InpC!VLL$20</f>
        <v>0</v>
      </c>
      <c r="VLM97" s="370">
        <f xml:space="preserve"> InpC!VLM$20</f>
        <v>0</v>
      </c>
      <c r="VLN97" s="370">
        <f xml:space="preserve"> InpC!VLN$20</f>
        <v>0</v>
      </c>
      <c r="VLO97" s="370">
        <f xml:space="preserve"> InpC!VLO$20</f>
        <v>0</v>
      </c>
      <c r="VLP97" s="370">
        <f xml:space="preserve"> InpC!VLP$20</f>
        <v>0</v>
      </c>
      <c r="VLQ97" s="370">
        <f xml:space="preserve"> InpC!VLQ$20</f>
        <v>0</v>
      </c>
      <c r="VLR97" s="370">
        <f xml:space="preserve"> InpC!VLR$20</f>
        <v>0</v>
      </c>
      <c r="VLS97" s="370">
        <f xml:space="preserve"> InpC!VLS$20</f>
        <v>0</v>
      </c>
      <c r="VLT97" s="370">
        <f xml:space="preserve"> InpC!VLT$20</f>
        <v>0</v>
      </c>
      <c r="VLU97" s="370">
        <f xml:space="preserve"> InpC!VLU$20</f>
        <v>0</v>
      </c>
      <c r="VLV97" s="370">
        <f xml:space="preserve"> InpC!VLV$20</f>
        <v>0</v>
      </c>
      <c r="VLW97" s="370">
        <f xml:space="preserve"> InpC!VLW$20</f>
        <v>0</v>
      </c>
      <c r="VLX97" s="370">
        <f xml:space="preserve"> InpC!VLX$20</f>
        <v>0</v>
      </c>
      <c r="VLY97" s="370">
        <f xml:space="preserve"> InpC!VLY$20</f>
        <v>0</v>
      </c>
      <c r="VLZ97" s="370">
        <f xml:space="preserve"> InpC!VLZ$20</f>
        <v>0</v>
      </c>
      <c r="VMA97" s="370">
        <f xml:space="preserve"> InpC!VMA$20</f>
        <v>0</v>
      </c>
      <c r="VMB97" s="370">
        <f xml:space="preserve"> InpC!VMB$20</f>
        <v>0</v>
      </c>
      <c r="VMC97" s="370">
        <f xml:space="preserve"> InpC!VMC$20</f>
        <v>0</v>
      </c>
      <c r="VMD97" s="370">
        <f xml:space="preserve"> InpC!VMD$20</f>
        <v>0</v>
      </c>
      <c r="VME97" s="370">
        <f xml:space="preserve"> InpC!VME$20</f>
        <v>0</v>
      </c>
      <c r="VMF97" s="370">
        <f xml:space="preserve"> InpC!VMF$20</f>
        <v>0</v>
      </c>
      <c r="VMG97" s="370">
        <f xml:space="preserve"> InpC!VMG$20</f>
        <v>0</v>
      </c>
      <c r="VMH97" s="370">
        <f xml:space="preserve"> InpC!VMH$20</f>
        <v>0</v>
      </c>
      <c r="VMI97" s="370">
        <f xml:space="preserve"> InpC!VMI$20</f>
        <v>0</v>
      </c>
      <c r="VMJ97" s="370">
        <f xml:space="preserve"> InpC!VMJ$20</f>
        <v>0</v>
      </c>
      <c r="VMK97" s="370">
        <f xml:space="preserve"> InpC!VMK$20</f>
        <v>0</v>
      </c>
      <c r="VML97" s="370">
        <f xml:space="preserve"> InpC!VML$20</f>
        <v>0</v>
      </c>
      <c r="VMM97" s="370">
        <f xml:space="preserve"> InpC!VMM$20</f>
        <v>0</v>
      </c>
      <c r="VMN97" s="370">
        <f xml:space="preserve"> InpC!VMN$20</f>
        <v>0</v>
      </c>
      <c r="VMO97" s="370">
        <f xml:space="preserve"> InpC!VMO$20</f>
        <v>0</v>
      </c>
      <c r="VMP97" s="370">
        <f xml:space="preserve"> InpC!VMP$20</f>
        <v>0</v>
      </c>
      <c r="VMQ97" s="370">
        <f xml:space="preserve"> InpC!VMQ$20</f>
        <v>0</v>
      </c>
      <c r="VMR97" s="370">
        <f xml:space="preserve"> InpC!VMR$20</f>
        <v>0</v>
      </c>
      <c r="VMS97" s="370">
        <f xml:space="preserve"> InpC!VMS$20</f>
        <v>0</v>
      </c>
      <c r="VMT97" s="370">
        <f xml:space="preserve"> InpC!VMT$20</f>
        <v>0</v>
      </c>
      <c r="VMU97" s="370">
        <f xml:space="preserve"> InpC!VMU$20</f>
        <v>0</v>
      </c>
      <c r="VMV97" s="370">
        <f xml:space="preserve"> InpC!VMV$20</f>
        <v>0</v>
      </c>
      <c r="VMW97" s="370">
        <f xml:space="preserve"> InpC!VMW$20</f>
        <v>0</v>
      </c>
      <c r="VMX97" s="370">
        <f xml:space="preserve"> InpC!VMX$20</f>
        <v>0</v>
      </c>
      <c r="VMY97" s="370">
        <f xml:space="preserve"> InpC!VMY$20</f>
        <v>0</v>
      </c>
      <c r="VMZ97" s="370">
        <f xml:space="preserve"> InpC!VMZ$20</f>
        <v>0</v>
      </c>
      <c r="VNA97" s="370">
        <f xml:space="preserve"> InpC!VNA$20</f>
        <v>0</v>
      </c>
      <c r="VNB97" s="370">
        <f xml:space="preserve"> InpC!VNB$20</f>
        <v>0</v>
      </c>
      <c r="VNC97" s="370">
        <f xml:space="preserve"> InpC!VNC$20</f>
        <v>0</v>
      </c>
      <c r="VND97" s="370">
        <f xml:space="preserve"> InpC!VND$20</f>
        <v>0</v>
      </c>
      <c r="VNE97" s="370">
        <f xml:space="preserve"> InpC!VNE$20</f>
        <v>0</v>
      </c>
      <c r="VNF97" s="370">
        <f xml:space="preserve"> InpC!VNF$20</f>
        <v>0</v>
      </c>
      <c r="VNG97" s="370">
        <f xml:space="preserve"> InpC!VNG$20</f>
        <v>0</v>
      </c>
      <c r="VNH97" s="370">
        <f xml:space="preserve"> InpC!VNH$20</f>
        <v>0</v>
      </c>
      <c r="VNI97" s="370">
        <f xml:space="preserve"> InpC!VNI$20</f>
        <v>0</v>
      </c>
      <c r="VNJ97" s="370">
        <f xml:space="preserve"> InpC!VNJ$20</f>
        <v>0</v>
      </c>
      <c r="VNK97" s="370">
        <f xml:space="preserve"> InpC!VNK$20</f>
        <v>0</v>
      </c>
      <c r="VNL97" s="370">
        <f xml:space="preserve"> InpC!VNL$20</f>
        <v>0</v>
      </c>
      <c r="VNM97" s="370">
        <f xml:space="preserve"> InpC!VNM$20</f>
        <v>0</v>
      </c>
      <c r="VNN97" s="370">
        <f xml:space="preserve"> InpC!VNN$20</f>
        <v>0</v>
      </c>
      <c r="VNO97" s="370">
        <f xml:space="preserve"> InpC!VNO$20</f>
        <v>0</v>
      </c>
      <c r="VNP97" s="370">
        <f xml:space="preserve"> InpC!VNP$20</f>
        <v>0</v>
      </c>
      <c r="VNQ97" s="370">
        <f xml:space="preserve"> InpC!VNQ$20</f>
        <v>0</v>
      </c>
      <c r="VNR97" s="370">
        <f xml:space="preserve"> InpC!VNR$20</f>
        <v>0</v>
      </c>
      <c r="VNS97" s="370">
        <f xml:space="preserve"> InpC!VNS$20</f>
        <v>0</v>
      </c>
      <c r="VNT97" s="370">
        <f xml:space="preserve"> InpC!VNT$20</f>
        <v>0</v>
      </c>
      <c r="VNU97" s="370">
        <f xml:space="preserve"> InpC!VNU$20</f>
        <v>0</v>
      </c>
      <c r="VNV97" s="370">
        <f xml:space="preserve"> InpC!VNV$20</f>
        <v>0</v>
      </c>
      <c r="VNW97" s="370">
        <f xml:space="preserve"> InpC!VNW$20</f>
        <v>0</v>
      </c>
      <c r="VNX97" s="370">
        <f xml:space="preserve"> InpC!VNX$20</f>
        <v>0</v>
      </c>
      <c r="VNY97" s="370">
        <f xml:space="preserve"> InpC!VNY$20</f>
        <v>0</v>
      </c>
      <c r="VNZ97" s="370">
        <f xml:space="preserve"> InpC!VNZ$20</f>
        <v>0</v>
      </c>
      <c r="VOA97" s="370">
        <f xml:space="preserve"> InpC!VOA$20</f>
        <v>0</v>
      </c>
      <c r="VOB97" s="370">
        <f xml:space="preserve"> InpC!VOB$20</f>
        <v>0</v>
      </c>
      <c r="VOC97" s="370">
        <f xml:space="preserve"> InpC!VOC$20</f>
        <v>0</v>
      </c>
      <c r="VOD97" s="370">
        <f xml:space="preserve"> InpC!VOD$20</f>
        <v>0</v>
      </c>
      <c r="VOE97" s="370">
        <f xml:space="preserve"> InpC!VOE$20</f>
        <v>0</v>
      </c>
      <c r="VOF97" s="370">
        <f xml:space="preserve"> InpC!VOF$20</f>
        <v>0</v>
      </c>
      <c r="VOG97" s="370">
        <f xml:space="preserve"> InpC!VOG$20</f>
        <v>0</v>
      </c>
      <c r="VOH97" s="370">
        <f xml:space="preserve"> InpC!VOH$20</f>
        <v>0</v>
      </c>
      <c r="VOI97" s="370">
        <f xml:space="preserve"> InpC!VOI$20</f>
        <v>0</v>
      </c>
      <c r="VOJ97" s="370">
        <f xml:space="preserve"> InpC!VOJ$20</f>
        <v>0</v>
      </c>
      <c r="VOK97" s="370">
        <f xml:space="preserve"> InpC!VOK$20</f>
        <v>0</v>
      </c>
      <c r="VOL97" s="370">
        <f xml:space="preserve"> InpC!VOL$20</f>
        <v>0</v>
      </c>
      <c r="VOM97" s="370">
        <f xml:space="preserve"> InpC!VOM$20</f>
        <v>0</v>
      </c>
      <c r="VON97" s="370">
        <f xml:space="preserve"> InpC!VON$20</f>
        <v>0</v>
      </c>
      <c r="VOO97" s="370">
        <f xml:space="preserve"> InpC!VOO$20</f>
        <v>0</v>
      </c>
      <c r="VOP97" s="370">
        <f xml:space="preserve"> InpC!VOP$20</f>
        <v>0</v>
      </c>
      <c r="VOQ97" s="370">
        <f xml:space="preserve"> InpC!VOQ$20</f>
        <v>0</v>
      </c>
      <c r="VOR97" s="370">
        <f xml:space="preserve"> InpC!VOR$20</f>
        <v>0</v>
      </c>
      <c r="VOS97" s="370">
        <f xml:space="preserve"> InpC!VOS$20</f>
        <v>0</v>
      </c>
      <c r="VOT97" s="370">
        <f xml:space="preserve"> InpC!VOT$20</f>
        <v>0</v>
      </c>
      <c r="VOU97" s="370">
        <f xml:space="preserve"> InpC!VOU$20</f>
        <v>0</v>
      </c>
      <c r="VOV97" s="370">
        <f xml:space="preserve"> InpC!VOV$20</f>
        <v>0</v>
      </c>
      <c r="VOW97" s="370">
        <f xml:space="preserve"> InpC!VOW$20</f>
        <v>0</v>
      </c>
      <c r="VOX97" s="370">
        <f xml:space="preserve"> InpC!VOX$20</f>
        <v>0</v>
      </c>
      <c r="VOY97" s="370">
        <f xml:space="preserve"> InpC!VOY$20</f>
        <v>0</v>
      </c>
      <c r="VOZ97" s="370">
        <f xml:space="preserve"> InpC!VOZ$20</f>
        <v>0</v>
      </c>
      <c r="VPA97" s="370">
        <f xml:space="preserve"> InpC!VPA$20</f>
        <v>0</v>
      </c>
      <c r="VPB97" s="370">
        <f xml:space="preserve"> InpC!VPB$20</f>
        <v>0</v>
      </c>
      <c r="VPC97" s="370">
        <f xml:space="preserve"> InpC!VPC$20</f>
        <v>0</v>
      </c>
      <c r="VPD97" s="370">
        <f xml:space="preserve"> InpC!VPD$20</f>
        <v>0</v>
      </c>
      <c r="VPE97" s="370">
        <f xml:space="preserve"> InpC!VPE$20</f>
        <v>0</v>
      </c>
      <c r="VPF97" s="370">
        <f xml:space="preserve"> InpC!VPF$20</f>
        <v>0</v>
      </c>
      <c r="VPG97" s="370">
        <f xml:space="preserve"> InpC!VPG$20</f>
        <v>0</v>
      </c>
      <c r="VPH97" s="370">
        <f xml:space="preserve"> InpC!VPH$20</f>
        <v>0</v>
      </c>
      <c r="VPI97" s="370">
        <f xml:space="preserve"> InpC!VPI$20</f>
        <v>0</v>
      </c>
      <c r="VPJ97" s="370">
        <f xml:space="preserve"> InpC!VPJ$20</f>
        <v>0</v>
      </c>
      <c r="VPK97" s="370">
        <f xml:space="preserve"> InpC!VPK$20</f>
        <v>0</v>
      </c>
      <c r="VPL97" s="370">
        <f xml:space="preserve"> InpC!VPL$20</f>
        <v>0</v>
      </c>
      <c r="VPM97" s="370">
        <f xml:space="preserve"> InpC!VPM$20</f>
        <v>0</v>
      </c>
      <c r="VPN97" s="370">
        <f xml:space="preserve"> InpC!VPN$20</f>
        <v>0</v>
      </c>
      <c r="VPO97" s="370">
        <f xml:space="preserve"> InpC!VPO$20</f>
        <v>0</v>
      </c>
      <c r="VPP97" s="370">
        <f xml:space="preserve"> InpC!VPP$20</f>
        <v>0</v>
      </c>
      <c r="VPQ97" s="370">
        <f xml:space="preserve"> InpC!VPQ$20</f>
        <v>0</v>
      </c>
      <c r="VPR97" s="370">
        <f xml:space="preserve"> InpC!VPR$20</f>
        <v>0</v>
      </c>
      <c r="VPS97" s="370">
        <f xml:space="preserve"> InpC!VPS$20</f>
        <v>0</v>
      </c>
      <c r="VPT97" s="370">
        <f xml:space="preserve"> InpC!VPT$20</f>
        <v>0</v>
      </c>
      <c r="VPU97" s="370">
        <f xml:space="preserve"> InpC!VPU$20</f>
        <v>0</v>
      </c>
      <c r="VPV97" s="370">
        <f xml:space="preserve"> InpC!VPV$20</f>
        <v>0</v>
      </c>
      <c r="VPW97" s="370">
        <f xml:space="preserve"> InpC!VPW$20</f>
        <v>0</v>
      </c>
      <c r="VPX97" s="370">
        <f xml:space="preserve"> InpC!VPX$20</f>
        <v>0</v>
      </c>
      <c r="VPY97" s="370">
        <f xml:space="preserve"> InpC!VPY$20</f>
        <v>0</v>
      </c>
      <c r="VPZ97" s="370">
        <f xml:space="preserve"> InpC!VPZ$20</f>
        <v>0</v>
      </c>
      <c r="VQA97" s="370">
        <f xml:space="preserve"> InpC!VQA$20</f>
        <v>0</v>
      </c>
      <c r="VQB97" s="370">
        <f xml:space="preserve"> InpC!VQB$20</f>
        <v>0</v>
      </c>
      <c r="VQC97" s="370">
        <f xml:space="preserve"> InpC!VQC$20</f>
        <v>0</v>
      </c>
      <c r="VQD97" s="370">
        <f xml:space="preserve"> InpC!VQD$20</f>
        <v>0</v>
      </c>
      <c r="VQE97" s="370">
        <f xml:space="preserve"> InpC!VQE$20</f>
        <v>0</v>
      </c>
      <c r="VQF97" s="370">
        <f xml:space="preserve"> InpC!VQF$20</f>
        <v>0</v>
      </c>
      <c r="VQG97" s="370">
        <f xml:space="preserve"> InpC!VQG$20</f>
        <v>0</v>
      </c>
      <c r="VQH97" s="370">
        <f xml:space="preserve"> InpC!VQH$20</f>
        <v>0</v>
      </c>
      <c r="VQI97" s="370">
        <f xml:space="preserve"> InpC!VQI$20</f>
        <v>0</v>
      </c>
      <c r="VQJ97" s="370">
        <f xml:space="preserve"> InpC!VQJ$20</f>
        <v>0</v>
      </c>
      <c r="VQK97" s="370">
        <f xml:space="preserve"> InpC!VQK$20</f>
        <v>0</v>
      </c>
      <c r="VQL97" s="370">
        <f xml:space="preserve"> InpC!VQL$20</f>
        <v>0</v>
      </c>
      <c r="VQM97" s="370">
        <f xml:space="preserve"> InpC!VQM$20</f>
        <v>0</v>
      </c>
      <c r="VQN97" s="370">
        <f xml:space="preserve"> InpC!VQN$20</f>
        <v>0</v>
      </c>
      <c r="VQO97" s="370">
        <f xml:space="preserve"> InpC!VQO$20</f>
        <v>0</v>
      </c>
      <c r="VQP97" s="370">
        <f xml:space="preserve"> InpC!VQP$20</f>
        <v>0</v>
      </c>
      <c r="VQQ97" s="370">
        <f xml:space="preserve"> InpC!VQQ$20</f>
        <v>0</v>
      </c>
      <c r="VQR97" s="370">
        <f xml:space="preserve"> InpC!VQR$20</f>
        <v>0</v>
      </c>
      <c r="VQS97" s="370">
        <f xml:space="preserve"> InpC!VQS$20</f>
        <v>0</v>
      </c>
      <c r="VQT97" s="370">
        <f xml:space="preserve"> InpC!VQT$20</f>
        <v>0</v>
      </c>
      <c r="VQU97" s="370">
        <f xml:space="preserve"> InpC!VQU$20</f>
        <v>0</v>
      </c>
      <c r="VQV97" s="370">
        <f xml:space="preserve"> InpC!VQV$20</f>
        <v>0</v>
      </c>
      <c r="VQW97" s="370">
        <f xml:space="preserve"> InpC!VQW$20</f>
        <v>0</v>
      </c>
      <c r="VQX97" s="370">
        <f xml:space="preserve"> InpC!VQX$20</f>
        <v>0</v>
      </c>
      <c r="VQY97" s="370">
        <f xml:space="preserve"> InpC!VQY$20</f>
        <v>0</v>
      </c>
      <c r="VQZ97" s="370">
        <f xml:space="preserve"> InpC!VQZ$20</f>
        <v>0</v>
      </c>
      <c r="VRA97" s="370">
        <f xml:space="preserve"> InpC!VRA$20</f>
        <v>0</v>
      </c>
      <c r="VRB97" s="370">
        <f xml:space="preserve"> InpC!VRB$20</f>
        <v>0</v>
      </c>
      <c r="VRC97" s="370">
        <f xml:space="preserve"> InpC!VRC$20</f>
        <v>0</v>
      </c>
      <c r="VRD97" s="370">
        <f xml:space="preserve"> InpC!VRD$20</f>
        <v>0</v>
      </c>
      <c r="VRE97" s="370">
        <f xml:space="preserve"> InpC!VRE$20</f>
        <v>0</v>
      </c>
      <c r="VRF97" s="370">
        <f xml:space="preserve"> InpC!VRF$20</f>
        <v>0</v>
      </c>
      <c r="VRG97" s="370">
        <f xml:space="preserve"> InpC!VRG$20</f>
        <v>0</v>
      </c>
      <c r="VRH97" s="370">
        <f xml:space="preserve"> InpC!VRH$20</f>
        <v>0</v>
      </c>
      <c r="VRI97" s="370">
        <f xml:space="preserve"> InpC!VRI$20</f>
        <v>0</v>
      </c>
      <c r="VRJ97" s="370">
        <f xml:space="preserve"> InpC!VRJ$20</f>
        <v>0</v>
      </c>
      <c r="VRK97" s="370">
        <f xml:space="preserve"> InpC!VRK$20</f>
        <v>0</v>
      </c>
      <c r="VRL97" s="370">
        <f xml:space="preserve"> InpC!VRL$20</f>
        <v>0</v>
      </c>
      <c r="VRM97" s="370">
        <f xml:space="preserve"> InpC!VRM$20</f>
        <v>0</v>
      </c>
      <c r="VRN97" s="370">
        <f xml:space="preserve"> InpC!VRN$20</f>
        <v>0</v>
      </c>
      <c r="VRO97" s="370">
        <f xml:space="preserve"> InpC!VRO$20</f>
        <v>0</v>
      </c>
      <c r="VRP97" s="370">
        <f xml:space="preserve"> InpC!VRP$20</f>
        <v>0</v>
      </c>
      <c r="VRQ97" s="370">
        <f xml:space="preserve"> InpC!VRQ$20</f>
        <v>0</v>
      </c>
      <c r="VRR97" s="370">
        <f xml:space="preserve"> InpC!VRR$20</f>
        <v>0</v>
      </c>
      <c r="VRS97" s="370">
        <f xml:space="preserve"> InpC!VRS$20</f>
        <v>0</v>
      </c>
      <c r="VRT97" s="370">
        <f xml:space="preserve"> InpC!VRT$20</f>
        <v>0</v>
      </c>
      <c r="VRU97" s="370">
        <f xml:space="preserve"> InpC!VRU$20</f>
        <v>0</v>
      </c>
      <c r="VRV97" s="370">
        <f xml:space="preserve"> InpC!VRV$20</f>
        <v>0</v>
      </c>
      <c r="VRW97" s="370">
        <f xml:space="preserve"> InpC!VRW$20</f>
        <v>0</v>
      </c>
      <c r="VRX97" s="370">
        <f xml:space="preserve"> InpC!VRX$20</f>
        <v>0</v>
      </c>
      <c r="VRY97" s="370">
        <f xml:space="preserve"> InpC!VRY$20</f>
        <v>0</v>
      </c>
      <c r="VRZ97" s="370">
        <f xml:space="preserve"> InpC!VRZ$20</f>
        <v>0</v>
      </c>
      <c r="VSA97" s="370">
        <f xml:space="preserve"> InpC!VSA$20</f>
        <v>0</v>
      </c>
      <c r="VSB97" s="370">
        <f xml:space="preserve"> InpC!VSB$20</f>
        <v>0</v>
      </c>
      <c r="VSC97" s="370">
        <f xml:space="preserve"> InpC!VSC$20</f>
        <v>0</v>
      </c>
      <c r="VSD97" s="370">
        <f xml:space="preserve"> InpC!VSD$20</f>
        <v>0</v>
      </c>
      <c r="VSE97" s="370">
        <f xml:space="preserve"> InpC!VSE$20</f>
        <v>0</v>
      </c>
      <c r="VSF97" s="370">
        <f xml:space="preserve"> InpC!VSF$20</f>
        <v>0</v>
      </c>
      <c r="VSG97" s="370">
        <f xml:space="preserve"> InpC!VSG$20</f>
        <v>0</v>
      </c>
      <c r="VSH97" s="370">
        <f xml:space="preserve"> InpC!VSH$20</f>
        <v>0</v>
      </c>
      <c r="VSI97" s="370">
        <f xml:space="preserve"> InpC!VSI$20</f>
        <v>0</v>
      </c>
      <c r="VSJ97" s="370">
        <f xml:space="preserve"> InpC!VSJ$20</f>
        <v>0</v>
      </c>
      <c r="VSK97" s="370">
        <f xml:space="preserve"> InpC!VSK$20</f>
        <v>0</v>
      </c>
      <c r="VSL97" s="370">
        <f xml:space="preserve"> InpC!VSL$20</f>
        <v>0</v>
      </c>
      <c r="VSM97" s="370">
        <f xml:space="preserve"> InpC!VSM$20</f>
        <v>0</v>
      </c>
      <c r="VSN97" s="370">
        <f xml:space="preserve"> InpC!VSN$20</f>
        <v>0</v>
      </c>
      <c r="VSO97" s="370">
        <f xml:space="preserve"> InpC!VSO$20</f>
        <v>0</v>
      </c>
      <c r="VSP97" s="370">
        <f xml:space="preserve"> InpC!VSP$20</f>
        <v>0</v>
      </c>
      <c r="VSQ97" s="370">
        <f xml:space="preserve"> InpC!VSQ$20</f>
        <v>0</v>
      </c>
      <c r="VSR97" s="370">
        <f xml:space="preserve"> InpC!VSR$20</f>
        <v>0</v>
      </c>
      <c r="VSS97" s="370">
        <f xml:space="preserve"> InpC!VSS$20</f>
        <v>0</v>
      </c>
      <c r="VST97" s="370">
        <f xml:space="preserve"> InpC!VST$20</f>
        <v>0</v>
      </c>
      <c r="VSU97" s="370">
        <f xml:space="preserve"> InpC!VSU$20</f>
        <v>0</v>
      </c>
      <c r="VSV97" s="370">
        <f xml:space="preserve"> InpC!VSV$20</f>
        <v>0</v>
      </c>
      <c r="VSW97" s="370">
        <f xml:space="preserve"> InpC!VSW$20</f>
        <v>0</v>
      </c>
      <c r="VSX97" s="370">
        <f xml:space="preserve"> InpC!VSX$20</f>
        <v>0</v>
      </c>
      <c r="VSY97" s="370">
        <f xml:space="preserve"> InpC!VSY$20</f>
        <v>0</v>
      </c>
      <c r="VSZ97" s="370">
        <f xml:space="preserve"> InpC!VSZ$20</f>
        <v>0</v>
      </c>
      <c r="VTA97" s="370">
        <f xml:space="preserve"> InpC!VTA$20</f>
        <v>0</v>
      </c>
      <c r="VTB97" s="370">
        <f xml:space="preserve"> InpC!VTB$20</f>
        <v>0</v>
      </c>
      <c r="VTC97" s="370">
        <f xml:space="preserve"> InpC!VTC$20</f>
        <v>0</v>
      </c>
      <c r="VTD97" s="370">
        <f xml:space="preserve"> InpC!VTD$20</f>
        <v>0</v>
      </c>
      <c r="VTE97" s="370">
        <f xml:space="preserve"> InpC!VTE$20</f>
        <v>0</v>
      </c>
      <c r="VTF97" s="370">
        <f xml:space="preserve"> InpC!VTF$20</f>
        <v>0</v>
      </c>
      <c r="VTG97" s="370">
        <f xml:space="preserve"> InpC!VTG$20</f>
        <v>0</v>
      </c>
      <c r="VTH97" s="370">
        <f xml:space="preserve"> InpC!VTH$20</f>
        <v>0</v>
      </c>
      <c r="VTI97" s="370">
        <f xml:space="preserve"> InpC!VTI$20</f>
        <v>0</v>
      </c>
      <c r="VTJ97" s="370">
        <f xml:space="preserve"> InpC!VTJ$20</f>
        <v>0</v>
      </c>
      <c r="VTK97" s="370">
        <f xml:space="preserve"> InpC!VTK$20</f>
        <v>0</v>
      </c>
      <c r="VTL97" s="370">
        <f xml:space="preserve"> InpC!VTL$20</f>
        <v>0</v>
      </c>
      <c r="VTM97" s="370">
        <f xml:space="preserve"> InpC!VTM$20</f>
        <v>0</v>
      </c>
      <c r="VTN97" s="370">
        <f xml:space="preserve"> InpC!VTN$20</f>
        <v>0</v>
      </c>
      <c r="VTO97" s="370">
        <f xml:space="preserve"> InpC!VTO$20</f>
        <v>0</v>
      </c>
      <c r="VTP97" s="370">
        <f xml:space="preserve"> InpC!VTP$20</f>
        <v>0</v>
      </c>
      <c r="VTQ97" s="370">
        <f xml:space="preserve"> InpC!VTQ$20</f>
        <v>0</v>
      </c>
      <c r="VTR97" s="370">
        <f xml:space="preserve"> InpC!VTR$20</f>
        <v>0</v>
      </c>
      <c r="VTS97" s="370">
        <f xml:space="preserve"> InpC!VTS$20</f>
        <v>0</v>
      </c>
      <c r="VTT97" s="370">
        <f xml:space="preserve"> InpC!VTT$20</f>
        <v>0</v>
      </c>
      <c r="VTU97" s="370">
        <f xml:space="preserve"> InpC!VTU$20</f>
        <v>0</v>
      </c>
      <c r="VTV97" s="370">
        <f xml:space="preserve"> InpC!VTV$20</f>
        <v>0</v>
      </c>
      <c r="VTW97" s="370">
        <f xml:space="preserve"> InpC!VTW$20</f>
        <v>0</v>
      </c>
      <c r="VTX97" s="370">
        <f xml:space="preserve"> InpC!VTX$20</f>
        <v>0</v>
      </c>
      <c r="VTY97" s="370">
        <f xml:space="preserve"> InpC!VTY$20</f>
        <v>0</v>
      </c>
      <c r="VTZ97" s="370">
        <f xml:space="preserve"> InpC!VTZ$20</f>
        <v>0</v>
      </c>
      <c r="VUA97" s="370">
        <f xml:space="preserve"> InpC!VUA$20</f>
        <v>0</v>
      </c>
      <c r="VUB97" s="370">
        <f xml:space="preserve"> InpC!VUB$20</f>
        <v>0</v>
      </c>
      <c r="VUC97" s="370">
        <f xml:space="preserve"> InpC!VUC$20</f>
        <v>0</v>
      </c>
      <c r="VUD97" s="370">
        <f xml:space="preserve"> InpC!VUD$20</f>
        <v>0</v>
      </c>
      <c r="VUE97" s="370">
        <f xml:space="preserve"> InpC!VUE$20</f>
        <v>0</v>
      </c>
      <c r="VUF97" s="370">
        <f xml:space="preserve"> InpC!VUF$20</f>
        <v>0</v>
      </c>
      <c r="VUG97" s="370">
        <f xml:space="preserve"> InpC!VUG$20</f>
        <v>0</v>
      </c>
      <c r="VUH97" s="370">
        <f xml:space="preserve"> InpC!VUH$20</f>
        <v>0</v>
      </c>
      <c r="VUI97" s="370">
        <f xml:space="preserve"> InpC!VUI$20</f>
        <v>0</v>
      </c>
      <c r="VUJ97" s="370">
        <f xml:space="preserve"> InpC!VUJ$20</f>
        <v>0</v>
      </c>
      <c r="VUK97" s="370">
        <f xml:space="preserve"> InpC!VUK$20</f>
        <v>0</v>
      </c>
      <c r="VUL97" s="370">
        <f xml:space="preserve"> InpC!VUL$20</f>
        <v>0</v>
      </c>
      <c r="VUM97" s="370">
        <f xml:space="preserve"> InpC!VUM$20</f>
        <v>0</v>
      </c>
      <c r="VUN97" s="370">
        <f xml:space="preserve"> InpC!VUN$20</f>
        <v>0</v>
      </c>
      <c r="VUO97" s="370">
        <f xml:space="preserve"> InpC!VUO$20</f>
        <v>0</v>
      </c>
      <c r="VUP97" s="370">
        <f xml:space="preserve"> InpC!VUP$20</f>
        <v>0</v>
      </c>
      <c r="VUQ97" s="370">
        <f xml:space="preserve"> InpC!VUQ$20</f>
        <v>0</v>
      </c>
      <c r="VUR97" s="370">
        <f xml:space="preserve"> InpC!VUR$20</f>
        <v>0</v>
      </c>
      <c r="VUS97" s="370">
        <f xml:space="preserve"> InpC!VUS$20</f>
        <v>0</v>
      </c>
      <c r="VUT97" s="370">
        <f xml:space="preserve"> InpC!VUT$20</f>
        <v>0</v>
      </c>
      <c r="VUU97" s="370">
        <f xml:space="preserve"> InpC!VUU$20</f>
        <v>0</v>
      </c>
      <c r="VUV97" s="370">
        <f xml:space="preserve"> InpC!VUV$20</f>
        <v>0</v>
      </c>
      <c r="VUW97" s="370">
        <f xml:space="preserve"> InpC!VUW$20</f>
        <v>0</v>
      </c>
      <c r="VUX97" s="370">
        <f xml:space="preserve"> InpC!VUX$20</f>
        <v>0</v>
      </c>
      <c r="VUY97" s="370">
        <f xml:space="preserve"> InpC!VUY$20</f>
        <v>0</v>
      </c>
      <c r="VUZ97" s="370">
        <f xml:space="preserve"> InpC!VUZ$20</f>
        <v>0</v>
      </c>
      <c r="VVA97" s="370">
        <f xml:space="preserve"> InpC!VVA$20</f>
        <v>0</v>
      </c>
      <c r="VVB97" s="370">
        <f xml:space="preserve"> InpC!VVB$20</f>
        <v>0</v>
      </c>
      <c r="VVC97" s="370">
        <f xml:space="preserve"> InpC!VVC$20</f>
        <v>0</v>
      </c>
      <c r="VVD97" s="370">
        <f xml:space="preserve"> InpC!VVD$20</f>
        <v>0</v>
      </c>
      <c r="VVE97" s="370">
        <f xml:space="preserve"> InpC!VVE$20</f>
        <v>0</v>
      </c>
      <c r="VVF97" s="370">
        <f xml:space="preserve"> InpC!VVF$20</f>
        <v>0</v>
      </c>
      <c r="VVG97" s="370">
        <f xml:space="preserve"> InpC!VVG$20</f>
        <v>0</v>
      </c>
      <c r="VVH97" s="370">
        <f xml:space="preserve"> InpC!VVH$20</f>
        <v>0</v>
      </c>
      <c r="VVI97" s="370">
        <f xml:space="preserve"> InpC!VVI$20</f>
        <v>0</v>
      </c>
      <c r="VVJ97" s="370">
        <f xml:space="preserve"> InpC!VVJ$20</f>
        <v>0</v>
      </c>
      <c r="VVK97" s="370">
        <f xml:space="preserve"> InpC!VVK$20</f>
        <v>0</v>
      </c>
      <c r="VVL97" s="370">
        <f xml:space="preserve"> InpC!VVL$20</f>
        <v>0</v>
      </c>
      <c r="VVM97" s="370">
        <f xml:space="preserve"> InpC!VVM$20</f>
        <v>0</v>
      </c>
      <c r="VVN97" s="370">
        <f xml:space="preserve"> InpC!VVN$20</f>
        <v>0</v>
      </c>
      <c r="VVO97" s="370">
        <f xml:space="preserve"> InpC!VVO$20</f>
        <v>0</v>
      </c>
      <c r="VVP97" s="370">
        <f xml:space="preserve"> InpC!VVP$20</f>
        <v>0</v>
      </c>
      <c r="VVQ97" s="370">
        <f xml:space="preserve"> InpC!VVQ$20</f>
        <v>0</v>
      </c>
      <c r="VVR97" s="370">
        <f xml:space="preserve"> InpC!VVR$20</f>
        <v>0</v>
      </c>
      <c r="VVS97" s="370">
        <f xml:space="preserve"> InpC!VVS$20</f>
        <v>0</v>
      </c>
      <c r="VVT97" s="370">
        <f xml:space="preserve"> InpC!VVT$20</f>
        <v>0</v>
      </c>
      <c r="VVU97" s="370">
        <f xml:space="preserve"> InpC!VVU$20</f>
        <v>0</v>
      </c>
      <c r="VVV97" s="370">
        <f xml:space="preserve"> InpC!VVV$20</f>
        <v>0</v>
      </c>
      <c r="VVW97" s="370">
        <f xml:space="preserve"> InpC!VVW$20</f>
        <v>0</v>
      </c>
      <c r="VVX97" s="370">
        <f xml:space="preserve"> InpC!VVX$20</f>
        <v>0</v>
      </c>
      <c r="VVY97" s="370">
        <f xml:space="preserve"> InpC!VVY$20</f>
        <v>0</v>
      </c>
      <c r="VVZ97" s="370">
        <f xml:space="preserve"> InpC!VVZ$20</f>
        <v>0</v>
      </c>
      <c r="VWA97" s="370">
        <f xml:space="preserve"> InpC!VWA$20</f>
        <v>0</v>
      </c>
      <c r="VWB97" s="370">
        <f xml:space="preserve"> InpC!VWB$20</f>
        <v>0</v>
      </c>
      <c r="VWC97" s="370">
        <f xml:space="preserve"> InpC!VWC$20</f>
        <v>0</v>
      </c>
      <c r="VWD97" s="370">
        <f xml:space="preserve"> InpC!VWD$20</f>
        <v>0</v>
      </c>
      <c r="VWE97" s="370">
        <f xml:space="preserve"> InpC!VWE$20</f>
        <v>0</v>
      </c>
      <c r="VWF97" s="370">
        <f xml:space="preserve"> InpC!VWF$20</f>
        <v>0</v>
      </c>
      <c r="VWG97" s="370">
        <f xml:space="preserve"> InpC!VWG$20</f>
        <v>0</v>
      </c>
      <c r="VWH97" s="370">
        <f xml:space="preserve"> InpC!VWH$20</f>
        <v>0</v>
      </c>
      <c r="VWI97" s="370">
        <f xml:space="preserve"> InpC!VWI$20</f>
        <v>0</v>
      </c>
      <c r="VWJ97" s="370">
        <f xml:space="preserve"> InpC!VWJ$20</f>
        <v>0</v>
      </c>
      <c r="VWK97" s="370">
        <f xml:space="preserve"> InpC!VWK$20</f>
        <v>0</v>
      </c>
      <c r="VWL97" s="370">
        <f xml:space="preserve"> InpC!VWL$20</f>
        <v>0</v>
      </c>
      <c r="VWM97" s="370">
        <f xml:space="preserve"> InpC!VWM$20</f>
        <v>0</v>
      </c>
      <c r="VWN97" s="370">
        <f xml:space="preserve"> InpC!VWN$20</f>
        <v>0</v>
      </c>
      <c r="VWO97" s="370">
        <f xml:space="preserve"> InpC!VWO$20</f>
        <v>0</v>
      </c>
      <c r="VWP97" s="370">
        <f xml:space="preserve"> InpC!VWP$20</f>
        <v>0</v>
      </c>
      <c r="VWQ97" s="370">
        <f xml:space="preserve"> InpC!VWQ$20</f>
        <v>0</v>
      </c>
      <c r="VWR97" s="370">
        <f xml:space="preserve"> InpC!VWR$20</f>
        <v>0</v>
      </c>
      <c r="VWS97" s="370">
        <f xml:space="preserve"> InpC!VWS$20</f>
        <v>0</v>
      </c>
      <c r="VWT97" s="370">
        <f xml:space="preserve"> InpC!VWT$20</f>
        <v>0</v>
      </c>
      <c r="VWU97" s="370">
        <f xml:space="preserve"> InpC!VWU$20</f>
        <v>0</v>
      </c>
      <c r="VWV97" s="370">
        <f xml:space="preserve"> InpC!VWV$20</f>
        <v>0</v>
      </c>
      <c r="VWW97" s="370">
        <f xml:space="preserve"> InpC!VWW$20</f>
        <v>0</v>
      </c>
      <c r="VWX97" s="370">
        <f xml:space="preserve"> InpC!VWX$20</f>
        <v>0</v>
      </c>
      <c r="VWY97" s="370">
        <f xml:space="preserve"> InpC!VWY$20</f>
        <v>0</v>
      </c>
      <c r="VWZ97" s="370">
        <f xml:space="preserve"> InpC!VWZ$20</f>
        <v>0</v>
      </c>
      <c r="VXA97" s="370">
        <f xml:space="preserve"> InpC!VXA$20</f>
        <v>0</v>
      </c>
      <c r="VXB97" s="370">
        <f xml:space="preserve"> InpC!VXB$20</f>
        <v>0</v>
      </c>
      <c r="VXC97" s="370">
        <f xml:space="preserve"> InpC!VXC$20</f>
        <v>0</v>
      </c>
      <c r="VXD97" s="370">
        <f xml:space="preserve"> InpC!VXD$20</f>
        <v>0</v>
      </c>
      <c r="VXE97" s="370">
        <f xml:space="preserve"> InpC!VXE$20</f>
        <v>0</v>
      </c>
      <c r="VXF97" s="370">
        <f xml:space="preserve"> InpC!VXF$20</f>
        <v>0</v>
      </c>
      <c r="VXG97" s="370">
        <f xml:space="preserve"> InpC!VXG$20</f>
        <v>0</v>
      </c>
      <c r="VXH97" s="370">
        <f xml:space="preserve"> InpC!VXH$20</f>
        <v>0</v>
      </c>
      <c r="VXI97" s="370">
        <f xml:space="preserve"> InpC!VXI$20</f>
        <v>0</v>
      </c>
      <c r="VXJ97" s="370">
        <f xml:space="preserve"> InpC!VXJ$20</f>
        <v>0</v>
      </c>
      <c r="VXK97" s="370">
        <f xml:space="preserve"> InpC!VXK$20</f>
        <v>0</v>
      </c>
      <c r="VXL97" s="370">
        <f xml:space="preserve"> InpC!VXL$20</f>
        <v>0</v>
      </c>
      <c r="VXM97" s="370">
        <f xml:space="preserve"> InpC!VXM$20</f>
        <v>0</v>
      </c>
      <c r="VXN97" s="370">
        <f xml:space="preserve"> InpC!VXN$20</f>
        <v>0</v>
      </c>
      <c r="VXO97" s="370">
        <f xml:space="preserve"> InpC!VXO$20</f>
        <v>0</v>
      </c>
      <c r="VXP97" s="370">
        <f xml:space="preserve"> InpC!VXP$20</f>
        <v>0</v>
      </c>
      <c r="VXQ97" s="370">
        <f xml:space="preserve"> InpC!VXQ$20</f>
        <v>0</v>
      </c>
      <c r="VXR97" s="370">
        <f xml:space="preserve"> InpC!VXR$20</f>
        <v>0</v>
      </c>
      <c r="VXS97" s="370">
        <f xml:space="preserve"> InpC!VXS$20</f>
        <v>0</v>
      </c>
      <c r="VXT97" s="370">
        <f xml:space="preserve"> InpC!VXT$20</f>
        <v>0</v>
      </c>
      <c r="VXU97" s="370">
        <f xml:space="preserve"> InpC!VXU$20</f>
        <v>0</v>
      </c>
      <c r="VXV97" s="370">
        <f xml:space="preserve"> InpC!VXV$20</f>
        <v>0</v>
      </c>
      <c r="VXW97" s="370">
        <f xml:space="preserve"> InpC!VXW$20</f>
        <v>0</v>
      </c>
      <c r="VXX97" s="370">
        <f xml:space="preserve"> InpC!VXX$20</f>
        <v>0</v>
      </c>
      <c r="VXY97" s="370">
        <f xml:space="preserve"> InpC!VXY$20</f>
        <v>0</v>
      </c>
      <c r="VXZ97" s="370">
        <f xml:space="preserve"> InpC!VXZ$20</f>
        <v>0</v>
      </c>
      <c r="VYA97" s="370">
        <f xml:space="preserve"> InpC!VYA$20</f>
        <v>0</v>
      </c>
      <c r="VYB97" s="370">
        <f xml:space="preserve"> InpC!VYB$20</f>
        <v>0</v>
      </c>
      <c r="VYC97" s="370">
        <f xml:space="preserve"> InpC!VYC$20</f>
        <v>0</v>
      </c>
      <c r="VYD97" s="370">
        <f xml:space="preserve"> InpC!VYD$20</f>
        <v>0</v>
      </c>
      <c r="VYE97" s="370">
        <f xml:space="preserve"> InpC!VYE$20</f>
        <v>0</v>
      </c>
      <c r="VYF97" s="370">
        <f xml:space="preserve"> InpC!VYF$20</f>
        <v>0</v>
      </c>
      <c r="VYG97" s="370">
        <f xml:space="preserve"> InpC!VYG$20</f>
        <v>0</v>
      </c>
      <c r="VYH97" s="370">
        <f xml:space="preserve"> InpC!VYH$20</f>
        <v>0</v>
      </c>
      <c r="VYI97" s="370">
        <f xml:space="preserve"> InpC!VYI$20</f>
        <v>0</v>
      </c>
      <c r="VYJ97" s="370">
        <f xml:space="preserve"> InpC!VYJ$20</f>
        <v>0</v>
      </c>
      <c r="VYK97" s="370">
        <f xml:space="preserve"> InpC!VYK$20</f>
        <v>0</v>
      </c>
      <c r="VYL97" s="370">
        <f xml:space="preserve"> InpC!VYL$20</f>
        <v>0</v>
      </c>
      <c r="VYM97" s="370">
        <f xml:space="preserve"> InpC!VYM$20</f>
        <v>0</v>
      </c>
      <c r="VYN97" s="370">
        <f xml:space="preserve"> InpC!VYN$20</f>
        <v>0</v>
      </c>
      <c r="VYO97" s="370">
        <f xml:space="preserve"> InpC!VYO$20</f>
        <v>0</v>
      </c>
      <c r="VYP97" s="370">
        <f xml:space="preserve"> InpC!VYP$20</f>
        <v>0</v>
      </c>
      <c r="VYQ97" s="370">
        <f xml:space="preserve"> InpC!VYQ$20</f>
        <v>0</v>
      </c>
      <c r="VYR97" s="370">
        <f xml:space="preserve"> InpC!VYR$20</f>
        <v>0</v>
      </c>
      <c r="VYS97" s="370">
        <f xml:space="preserve"> InpC!VYS$20</f>
        <v>0</v>
      </c>
      <c r="VYT97" s="370">
        <f xml:space="preserve"> InpC!VYT$20</f>
        <v>0</v>
      </c>
      <c r="VYU97" s="370">
        <f xml:space="preserve"> InpC!VYU$20</f>
        <v>0</v>
      </c>
      <c r="VYV97" s="370">
        <f xml:space="preserve"> InpC!VYV$20</f>
        <v>0</v>
      </c>
      <c r="VYW97" s="370">
        <f xml:space="preserve"> InpC!VYW$20</f>
        <v>0</v>
      </c>
      <c r="VYX97" s="370">
        <f xml:space="preserve"> InpC!VYX$20</f>
        <v>0</v>
      </c>
      <c r="VYY97" s="370">
        <f xml:space="preserve"> InpC!VYY$20</f>
        <v>0</v>
      </c>
      <c r="VYZ97" s="370">
        <f xml:space="preserve"> InpC!VYZ$20</f>
        <v>0</v>
      </c>
      <c r="VZA97" s="370">
        <f xml:space="preserve"> InpC!VZA$20</f>
        <v>0</v>
      </c>
      <c r="VZB97" s="370">
        <f xml:space="preserve"> InpC!VZB$20</f>
        <v>0</v>
      </c>
      <c r="VZC97" s="370">
        <f xml:space="preserve"> InpC!VZC$20</f>
        <v>0</v>
      </c>
      <c r="VZD97" s="370">
        <f xml:space="preserve"> InpC!VZD$20</f>
        <v>0</v>
      </c>
      <c r="VZE97" s="370">
        <f xml:space="preserve"> InpC!VZE$20</f>
        <v>0</v>
      </c>
      <c r="VZF97" s="370">
        <f xml:space="preserve"> InpC!VZF$20</f>
        <v>0</v>
      </c>
      <c r="VZG97" s="370">
        <f xml:space="preserve"> InpC!VZG$20</f>
        <v>0</v>
      </c>
      <c r="VZH97" s="370">
        <f xml:space="preserve"> InpC!VZH$20</f>
        <v>0</v>
      </c>
      <c r="VZI97" s="370">
        <f xml:space="preserve"> InpC!VZI$20</f>
        <v>0</v>
      </c>
      <c r="VZJ97" s="370">
        <f xml:space="preserve"> InpC!VZJ$20</f>
        <v>0</v>
      </c>
      <c r="VZK97" s="370">
        <f xml:space="preserve"> InpC!VZK$20</f>
        <v>0</v>
      </c>
      <c r="VZL97" s="370">
        <f xml:space="preserve"> InpC!VZL$20</f>
        <v>0</v>
      </c>
      <c r="VZM97" s="370">
        <f xml:space="preserve"> InpC!VZM$20</f>
        <v>0</v>
      </c>
      <c r="VZN97" s="370">
        <f xml:space="preserve"> InpC!VZN$20</f>
        <v>0</v>
      </c>
      <c r="VZO97" s="370">
        <f xml:space="preserve"> InpC!VZO$20</f>
        <v>0</v>
      </c>
      <c r="VZP97" s="370">
        <f xml:space="preserve"> InpC!VZP$20</f>
        <v>0</v>
      </c>
      <c r="VZQ97" s="370">
        <f xml:space="preserve"> InpC!VZQ$20</f>
        <v>0</v>
      </c>
      <c r="VZR97" s="370">
        <f xml:space="preserve"> InpC!VZR$20</f>
        <v>0</v>
      </c>
      <c r="VZS97" s="370">
        <f xml:space="preserve"> InpC!VZS$20</f>
        <v>0</v>
      </c>
      <c r="VZT97" s="370">
        <f xml:space="preserve"> InpC!VZT$20</f>
        <v>0</v>
      </c>
      <c r="VZU97" s="370">
        <f xml:space="preserve"> InpC!VZU$20</f>
        <v>0</v>
      </c>
      <c r="VZV97" s="370">
        <f xml:space="preserve"> InpC!VZV$20</f>
        <v>0</v>
      </c>
      <c r="VZW97" s="370">
        <f xml:space="preserve"> InpC!VZW$20</f>
        <v>0</v>
      </c>
      <c r="VZX97" s="370">
        <f xml:space="preserve"> InpC!VZX$20</f>
        <v>0</v>
      </c>
      <c r="VZY97" s="370">
        <f xml:space="preserve"> InpC!VZY$20</f>
        <v>0</v>
      </c>
      <c r="VZZ97" s="370">
        <f xml:space="preserve"> InpC!VZZ$20</f>
        <v>0</v>
      </c>
      <c r="WAA97" s="370">
        <f xml:space="preserve"> InpC!WAA$20</f>
        <v>0</v>
      </c>
      <c r="WAB97" s="370">
        <f xml:space="preserve"> InpC!WAB$20</f>
        <v>0</v>
      </c>
      <c r="WAC97" s="370">
        <f xml:space="preserve"> InpC!WAC$20</f>
        <v>0</v>
      </c>
      <c r="WAD97" s="370">
        <f xml:space="preserve"> InpC!WAD$20</f>
        <v>0</v>
      </c>
      <c r="WAE97" s="370">
        <f xml:space="preserve"> InpC!WAE$20</f>
        <v>0</v>
      </c>
      <c r="WAF97" s="370">
        <f xml:space="preserve"> InpC!WAF$20</f>
        <v>0</v>
      </c>
      <c r="WAG97" s="370">
        <f xml:space="preserve"> InpC!WAG$20</f>
        <v>0</v>
      </c>
      <c r="WAH97" s="370">
        <f xml:space="preserve"> InpC!WAH$20</f>
        <v>0</v>
      </c>
      <c r="WAI97" s="370">
        <f xml:space="preserve"> InpC!WAI$20</f>
        <v>0</v>
      </c>
      <c r="WAJ97" s="370">
        <f xml:space="preserve"> InpC!WAJ$20</f>
        <v>0</v>
      </c>
      <c r="WAK97" s="370">
        <f xml:space="preserve"> InpC!WAK$20</f>
        <v>0</v>
      </c>
      <c r="WAL97" s="370">
        <f xml:space="preserve"> InpC!WAL$20</f>
        <v>0</v>
      </c>
      <c r="WAM97" s="370">
        <f xml:space="preserve"> InpC!WAM$20</f>
        <v>0</v>
      </c>
      <c r="WAN97" s="370">
        <f xml:space="preserve"> InpC!WAN$20</f>
        <v>0</v>
      </c>
      <c r="WAO97" s="370">
        <f xml:space="preserve"> InpC!WAO$20</f>
        <v>0</v>
      </c>
      <c r="WAP97" s="370">
        <f xml:space="preserve"> InpC!WAP$20</f>
        <v>0</v>
      </c>
      <c r="WAQ97" s="370">
        <f xml:space="preserve"> InpC!WAQ$20</f>
        <v>0</v>
      </c>
      <c r="WAR97" s="370">
        <f xml:space="preserve"> InpC!WAR$20</f>
        <v>0</v>
      </c>
      <c r="WAS97" s="370">
        <f xml:space="preserve"> InpC!WAS$20</f>
        <v>0</v>
      </c>
      <c r="WAT97" s="370">
        <f xml:space="preserve"> InpC!WAT$20</f>
        <v>0</v>
      </c>
      <c r="WAU97" s="370">
        <f xml:space="preserve"> InpC!WAU$20</f>
        <v>0</v>
      </c>
      <c r="WAV97" s="370">
        <f xml:space="preserve"> InpC!WAV$20</f>
        <v>0</v>
      </c>
      <c r="WAW97" s="370">
        <f xml:space="preserve"> InpC!WAW$20</f>
        <v>0</v>
      </c>
      <c r="WAX97" s="370">
        <f xml:space="preserve"> InpC!WAX$20</f>
        <v>0</v>
      </c>
      <c r="WAY97" s="370">
        <f xml:space="preserve"> InpC!WAY$20</f>
        <v>0</v>
      </c>
      <c r="WAZ97" s="370">
        <f xml:space="preserve"> InpC!WAZ$20</f>
        <v>0</v>
      </c>
      <c r="WBA97" s="370">
        <f xml:space="preserve"> InpC!WBA$20</f>
        <v>0</v>
      </c>
      <c r="WBB97" s="370">
        <f xml:space="preserve"> InpC!WBB$20</f>
        <v>0</v>
      </c>
      <c r="WBC97" s="370">
        <f xml:space="preserve"> InpC!WBC$20</f>
        <v>0</v>
      </c>
      <c r="WBD97" s="370">
        <f xml:space="preserve"> InpC!WBD$20</f>
        <v>0</v>
      </c>
      <c r="WBE97" s="370">
        <f xml:space="preserve"> InpC!WBE$20</f>
        <v>0</v>
      </c>
      <c r="WBF97" s="370">
        <f xml:space="preserve"> InpC!WBF$20</f>
        <v>0</v>
      </c>
      <c r="WBG97" s="370">
        <f xml:space="preserve"> InpC!WBG$20</f>
        <v>0</v>
      </c>
      <c r="WBH97" s="370">
        <f xml:space="preserve"> InpC!WBH$20</f>
        <v>0</v>
      </c>
      <c r="WBI97" s="370">
        <f xml:space="preserve"> InpC!WBI$20</f>
        <v>0</v>
      </c>
      <c r="WBJ97" s="370">
        <f xml:space="preserve"> InpC!WBJ$20</f>
        <v>0</v>
      </c>
      <c r="WBK97" s="370">
        <f xml:space="preserve"> InpC!WBK$20</f>
        <v>0</v>
      </c>
      <c r="WBL97" s="370">
        <f xml:space="preserve"> InpC!WBL$20</f>
        <v>0</v>
      </c>
      <c r="WBM97" s="370">
        <f xml:space="preserve"> InpC!WBM$20</f>
        <v>0</v>
      </c>
      <c r="WBN97" s="370">
        <f xml:space="preserve"> InpC!WBN$20</f>
        <v>0</v>
      </c>
      <c r="WBO97" s="370">
        <f xml:space="preserve"> InpC!WBO$20</f>
        <v>0</v>
      </c>
      <c r="WBP97" s="370">
        <f xml:space="preserve"> InpC!WBP$20</f>
        <v>0</v>
      </c>
      <c r="WBQ97" s="370">
        <f xml:space="preserve"> InpC!WBQ$20</f>
        <v>0</v>
      </c>
      <c r="WBR97" s="370">
        <f xml:space="preserve"> InpC!WBR$20</f>
        <v>0</v>
      </c>
      <c r="WBS97" s="370">
        <f xml:space="preserve"> InpC!WBS$20</f>
        <v>0</v>
      </c>
      <c r="WBT97" s="370">
        <f xml:space="preserve"> InpC!WBT$20</f>
        <v>0</v>
      </c>
      <c r="WBU97" s="370">
        <f xml:space="preserve"> InpC!WBU$20</f>
        <v>0</v>
      </c>
      <c r="WBV97" s="370">
        <f xml:space="preserve"> InpC!WBV$20</f>
        <v>0</v>
      </c>
      <c r="WBW97" s="370">
        <f xml:space="preserve"> InpC!WBW$20</f>
        <v>0</v>
      </c>
      <c r="WBX97" s="370">
        <f xml:space="preserve"> InpC!WBX$20</f>
        <v>0</v>
      </c>
      <c r="WBY97" s="370">
        <f xml:space="preserve"> InpC!WBY$20</f>
        <v>0</v>
      </c>
      <c r="WBZ97" s="370">
        <f xml:space="preserve"> InpC!WBZ$20</f>
        <v>0</v>
      </c>
      <c r="WCA97" s="370">
        <f xml:space="preserve"> InpC!WCA$20</f>
        <v>0</v>
      </c>
      <c r="WCB97" s="370">
        <f xml:space="preserve"> InpC!WCB$20</f>
        <v>0</v>
      </c>
      <c r="WCC97" s="370">
        <f xml:space="preserve"> InpC!WCC$20</f>
        <v>0</v>
      </c>
      <c r="WCD97" s="370">
        <f xml:space="preserve"> InpC!WCD$20</f>
        <v>0</v>
      </c>
      <c r="WCE97" s="370">
        <f xml:space="preserve"> InpC!WCE$20</f>
        <v>0</v>
      </c>
      <c r="WCF97" s="370">
        <f xml:space="preserve"> InpC!WCF$20</f>
        <v>0</v>
      </c>
      <c r="WCG97" s="370">
        <f xml:space="preserve"> InpC!WCG$20</f>
        <v>0</v>
      </c>
      <c r="WCH97" s="370">
        <f xml:space="preserve"> InpC!WCH$20</f>
        <v>0</v>
      </c>
      <c r="WCI97" s="370">
        <f xml:space="preserve"> InpC!WCI$20</f>
        <v>0</v>
      </c>
      <c r="WCJ97" s="370">
        <f xml:space="preserve"> InpC!WCJ$20</f>
        <v>0</v>
      </c>
      <c r="WCK97" s="370">
        <f xml:space="preserve"> InpC!WCK$20</f>
        <v>0</v>
      </c>
      <c r="WCL97" s="370">
        <f xml:space="preserve"> InpC!WCL$20</f>
        <v>0</v>
      </c>
      <c r="WCM97" s="370">
        <f xml:space="preserve"> InpC!WCM$20</f>
        <v>0</v>
      </c>
      <c r="WCN97" s="370">
        <f xml:space="preserve"> InpC!WCN$20</f>
        <v>0</v>
      </c>
      <c r="WCO97" s="370">
        <f xml:space="preserve"> InpC!WCO$20</f>
        <v>0</v>
      </c>
      <c r="WCP97" s="370">
        <f xml:space="preserve"> InpC!WCP$20</f>
        <v>0</v>
      </c>
      <c r="WCQ97" s="370">
        <f xml:space="preserve"> InpC!WCQ$20</f>
        <v>0</v>
      </c>
      <c r="WCR97" s="370">
        <f xml:space="preserve"> InpC!WCR$20</f>
        <v>0</v>
      </c>
      <c r="WCS97" s="370">
        <f xml:space="preserve"> InpC!WCS$20</f>
        <v>0</v>
      </c>
      <c r="WCT97" s="370">
        <f xml:space="preserve"> InpC!WCT$20</f>
        <v>0</v>
      </c>
      <c r="WCU97" s="370">
        <f xml:space="preserve"> InpC!WCU$20</f>
        <v>0</v>
      </c>
      <c r="WCV97" s="370">
        <f xml:space="preserve"> InpC!WCV$20</f>
        <v>0</v>
      </c>
      <c r="WCW97" s="370">
        <f xml:space="preserve"> InpC!WCW$20</f>
        <v>0</v>
      </c>
      <c r="WCX97" s="370">
        <f xml:space="preserve"> InpC!WCX$20</f>
        <v>0</v>
      </c>
      <c r="WCY97" s="370">
        <f xml:space="preserve"> InpC!WCY$20</f>
        <v>0</v>
      </c>
      <c r="WCZ97" s="370">
        <f xml:space="preserve"> InpC!WCZ$20</f>
        <v>0</v>
      </c>
      <c r="WDA97" s="370">
        <f xml:space="preserve"> InpC!WDA$20</f>
        <v>0</v>
      </c>
      <c r="WDB97" s="370">
        <f xml:space="preserve"> InpC!WDB$20</f>
        <v>0</v>
      </c>
      <c r="WDC97" s="370">
        <f xml:space="preserve"> InpC!WDC$20</f>
        <v>0</v>
      </c>
      <c r="WDD97" s="370">
        <f xml:space="preserve"> InpC!WDD$20</f>
        <v>0</v>
      </c>
      <c r="WDE97" s="370">
        <f xml:space="preserve"> InpC!WDE$20</f>
        <v>0</v>
      </c>
      <c r="WDF97" s="370">
        <f xml:space="preserve"> InpC!WDF$20</f>
        <v>0</v>
      </c>
      <c r="WDG97" s="370">
        <f xml:space="preserve"> InpC!WDG$20</f>
        <v>0</v>
      </c>
      <c r="WDH97" s="370">
        <f xml:space="preserve"> InpC!WDH$20</f>
        <v>0</v>
      </c>
      <c r="WDI97" s="370">
        <f xml:space="preserve"> InpC!WDI$20</f>
        <v>0</v>
      </c>
      <c r="WDJ97" s="370">
        <f xml:space="preserve"> InpC!WDJ$20</f>
        <v>0</v>
      </c>
      <c r="WDK97" s="370">
        <f xml:space="preserve"> InpC!WDK$20</f>
        <v>0</v>
      </c>
      <c r="WDL97" s="370">
        <f xml:space="preserve"> InpC!WDL$20</f>
        <v>0</v>
      </c>
      <c r="WDM97" s="370">
        <f xml:space="preserve"> InpC!WDM$20</f>
        <v>0</v>
      </c>
      <c r="WDN97" s="370">
        <f xml:space="preserve"> InpC!WDN$20</f>
        <v>0</v>
      </c>
      <c r="WDO97" s="370">
        <f xml:space="preserve"> InpC!WDO$20</f>
        <v>0</v>
      </c>
      <c r="WDP97" s="370">
        <f xml:space="preserve"> InpC!WDP$20</f>
        <v>0</v>
      </c>
      <c r="WDQ97" s="370">
        <f xml:space="preserve"> InpC!WDQ$20</f>
        <v>0</v>
      </c>
      <c r="WDR97" s="370">
        <f xml:space="preserve"> InpC!WDR$20</f>
        <v>0</v>
      </c>
      <c r="WDS97" s="370">
        <f xml:space="preserve"> InpC!WDS$20</f>
        <v>0</v>
      </c>
      <c r="WDT97" s="370">
        <f xml:space="preserve"> InpC!WDT$20</f>
        <v>0</v>
      </c>
      <c r="WDU97" s="370">
        <f xml:space="preserve"> InpC!WDU$20</f>
        <v>0</v>
      </c>
      <c r="WDV97" s="370">
        <f xml:space="preserve"> InpC!WDV$20</f>
        <v>0</v>
      </c>
      <c r="WDW97" s="370">
        <f xml:space="preserve"> InpC!WDW$20</f>
        <v>0</v>
      </c>
      <c r="WDX97" s="370">
        <f xml:space="preserve"> InpC!WDX$20</f>
        <v>0</v>
      </c>
      <c r="WDY97" s="370">
        <f xml:space="preserve"> InpC!WDY$20</f>
        <v>0</v>
      </c>
      <c r="WDZ97" s="370">
        <f xml:space="preserve"> InpC!WDZ$20</f>
        <v>0</v>
      </c>
      <c r="WEA97" s="370">
        <f xml:space="preserve"> InpC!WEA$20</f>
        <v>0</v>
      </c>
      <c r="WEB97" s="370">
        <f xml:space="preserve"> InpC!WEB$20</f>
        <v>0</v>
      </c>
      <c r="WEC97" s="370">
        <f xml:space="preserve"> InpC!WEC$20</f>
        <v>0</v>
      </c>
      <c r="WED97" s="370">
        <f xml:space="preserve"> InpC!WED$20</f>
        <v>0</v>
      </c>
      <c r="WEE97" s="370">
        <f xml:space="preserve"> InpC!WEE$20</f>
        <v>0</v>
      </c>
      <c r="WEF97" s="370">
        <f xml:space="preserve"> InpC!WEF$20</f>
        <v>0</v>
      </c>
      <c r="WEG97" s="370">
        <f xml:space="preserve"> InpC!WEG$20</f>
        <v>0</v>
      </c>
      <c r="WEH97" s="370">
        <f xml:space="preserve"> InpC!WEH$20</f>
        <v>0</v>
      </c>
      <c r="WEI97" s="370">
        <f xml:space="preserve"> InpC!WEI$20</f>
        <v>0</v>
      </c>
      <c r="WEJ97" s="370">
        <f xml:space="preserve"> InpC!WEJ$20</f>
        <v>0</v>
      </c>
      <c r="WEK97" s="370">
        <f xml:space="preserve"> InpC!WEK$20</f>
        <v>0</v>
      </c>
      <c r="WEL97" s="370">
        <f xml:space="preserve"> InpC!WEL$20</f>
        <v>0</v>
      </c>
      <c r="WEM97" s="370">
        <f xml:space="preserve"> InpC!WEM$20</f>
        <v>0</v>
      </c>
      <c r="WEN97" s="370">
        <f xml:space="preserve"> InpC!WEN$20</f>
        <v>0</v>
      </c>
      <c r="WEO97" s="370">
        <f xml:space="preserve"> InpC!WEO$20</f>
        <v>0</v>
      </c>
      <c r="WEP97" s="370">
        <f xml:space="preserve"> InpC!WEP$20</f>
        <v>0</v>
      </c>
      <c r="WEQ97" s="370">
        <f xml:space="preserve"> InpC!WEQ$20</f>
        <v>0</v>
      </c>
      <c r="WER97" s="370">
        <f xml:space="preserve"> InpC!WER$20</f>
        <v>0</v>
      </c>
      <c r="WES97" s="370">
        <f xml:space="preserve"> InpC!WES$20</f>
        <v>0</v>
      </c>
      <c r="WET97" s="370">
        <f xml:space="preserve"> InpC!WET$20</f>
        <v>0</v>
      </c>
      <c r="WEU97" s="370">
        <f xml:space="preserve"> InpC!WEU$20</f>
        <v>0</v>
      </c>
      <c r="WEV97" s="370">
        <f xml:space="preserve"> InpC!WEV$20</f>
        <v>0</v>
      </c>
      <c r="WEW97" s="370">
        <f xml:space="preserve"> InpC!WEW$20</f>
        <v>0</v>
      </c>
      <c r="WEX97" s="370">
        <f xml:space="preserve"> InpC!WEX$20</f>
        <v>0</v>
      </c>
      <c r="WEY97" s="370">
        <f xml:space="preserve"> InpC!WEY$20</f>
        <v>0</v>
      </c>
      <c r="WEZ97" s="370">
        <f xml:space="preserve"> InpC!WEZ$20</f>
        <v>0</v>
      </c>
      <c r="WFA97" s="370">
        <f xml:space="preserve"> InpC!WFA$20</f>
        <v>0</v>
      </c>
      <c r="WFB97" s="370">
        <f xml:space="preserve"> InpC!WFB$20</f>
        <v>0</v>
      </c>
      <c r="WFC97" s="370">
        <f xml:space="preserve"> InpC!WFC$20</f>
        <v>0</v>
      </c>
      <c r="WFD97" s="370">
        <f xml:space="preserve"> InpC!WFD$20</f>
        <v>0</v>
      </c>
      <c r="WFE97" s="370">
        <f xml:space="preserve"> InpC!WFE$20</f>
        <v>0</v>
      </c>
      <c r="WFF97" s="370">
        <f xml:space="preserve"> InpC!WFF$20</f>
        <v>0</v>
      </c>
      <c r="WFG97" s="370">
        <f xml:space="preserve"> InpC!WFG$20</f>
        <v>0</v>
      </c>
      <c r="WFH97" s="370">
        <f xml:space="preserve"> InpC!WFH$20</f>
        <v>0</v>
      </c>
      <c r="WFI97" s="370">
        <f xml:space="preserve"> InpC!WFI$20</f>
        <v>0</v>
      </c>
      <c r="WFJ97" s="370">
        <f xml:space="preserve"> InpC!WFJ$20</f>
        <v>0</v>
      </c>
      <c r="WFK97" s="370">
        <f xml:space="preserve"> InpC!WFK$20</f>
        <v>0</v>
      </c>
      <c r="WFL97" s="370">
        <f xml:space="preserve"> InpC!WFL$20</f>
        <v>0</v>
      </c>
      <c r="WFM97" s="370">
        <f xml:space="preserve"> InpC!WFM$20</f>
        <v>0</v>
      </c>
      <c r="WFN97" s="370">
        <f xml:space="preserve"> InpC!WFN$20</f>
        <v>0</v>
      </c>
      <c r="WFO97" s="370">
        <f xml:space="preserve"> InpC!WFO$20</f>
        <v>0</v>
      </c>
      <c r="WFP97" s="370">
        <f xml:space="preserve"> InpC!WFP$20</f>
        <v>0</v>
      </c>
      <c r="WFQ97" s="370">
        <f xml:space="preserve"> InpC!WFQ$20</f>
        <v>0</v>
      </c>
      <c r="WFR97" s="370">
        <f xml:space="preserve"> InpC!WFR$20</f>
        <v>0</v>
      </c>
      <c r="WFS97" s="370">
        <f xml:space="preserve"> InpC!WFS$20</f>
        <v>0</v>
      </c>
      <c r="WFT97" s="370">
        <f xml:space="preserve"> InpC!WFT$20</f>
        <v>0</v>
      </c>
      <c r="WFU97" s="370">
        <f xml:space="preserve"> InpC!WFU$20</f>
        <v>0</v>
      </c>
      <c r="WFV97" s="370">
        <f xml:space="preserve"> InpC!WFV$20</f>
        <v>0</v>
      </c>
      <c r="WFW97" s="370">
        <f xml:space="preserve"> InpC!WFW$20</f>
        <v>0</v>
      </c>
      <c r="WFX97" s="370">
        <f xml:space="preserve"> InpC!WFX$20</f>
        <v>0</v>
      </c>
      <c r="WFY97" s="370">
        <f xml:space="preserve"> InpC!WFY$20</f>
        <v>0</v>
      </c>
      <c r="WFZ97" s="370">
        <f xml:space="preserve"> InpC!WFZ$20</f>
        <v>0</v>
      </c>
      <c r="WGA97" s="370">
        <f xml:space="preserve"> InpC!WGA$20</f>
        <v>0</v>
      </c>
      <c r="WGB97" s="370">
        <f xml:space="preserve"> InpC!WGB$20</f>
        <v>0</v>
      </c>
      <c r="WGC97" s="370">
        <f xml:space="preserve"> InpC!WGC$20</f>
        <v>0</v>
      </c>
      <c r="WGD97" s="370">
        <f xml:space="preserve"> InpC!WGD$20</f>
        <v>0</v>
      </c>
      <c r="WGE97" s="370">
        <f xml:space="preserve"> InpC!WGE$20</f>
        <v>0</v>
      </c>
      <c r="WGF97" s="370">
        <f xml:space="preserve"> InpC!WGF$20</f>
        <v>0</v>
      </c>
      <c r="WGG97" s="370">
        <f xml:space="preserve"> InpC!WGG$20</f>
        <v>0</v>
      </c>
      <c r="WGH97" s="370">
        <f xml:space="preserve"> InpC!WGH$20</f>
        <v>0</v>
      </c>
      <c r="WGI97" s="370">
        <f xml:space="preserve"> InpC!WGI$20</f>
        <v>0</v>
      </c>
      <c r="WGJ97" s="370">
        <f xml:space="preserve"> InpC!WGJ$20</f>
        <v>0</v>
      </c>
      <c r="WGK97" s="370">
        <f xml:space="preserve"> InpC!WGK$20</f>
        <v>0</v>
      </c>
      <c r="WGL97" s="370">
        <f xml:space="preserve"> InpC!WGL$20</f>
        <v>0</v>
      </c>
      <c r="WGM97" s="370">
        <f xml:space="preserve"> InpC!WGM$20</f>
        <v>0</v>
      </c>
      <c r="WGN97" s="370">
        <f xml:space="preserve"> InpC!WGN$20</f>
        <v>0</v>
      </c>
      <c r="WGO97" s="370">
        <f xml:space="preserve"> InpC!WGO$20</f>
        <v>0</v>
      </c>
      <c r="WGP97" s="370">
        <f xml:space="preserve"> InpC!WGP$20</f>
        <v>0</v>
      </c>
      <c r="WGQ97" s="370">
        <f xml:space="preserve"> InpC!WGQ$20</f>
        <v>0</v>
      </c>
      <c r="WGR97" s="370">
        <f xml:space="preserve"> InpC!WGR$20</f>
        <v>0</v>
      </c>
      <c r="WGS97" s="370">
        <f xml:space="preserve"> InpC!WGS$20</f>
        <v>0</v>
      </c>
      <c r="WGT97" s="370">
        <f xml:space="preserve"> InpC!WGT$20</f>
        <v>0</v>
      </c>
      <c r="WGU97" s="370">
        <f xml:space="preserve"> InpC!WGU$20</f>
        <v>0</v>
      </c>
      <c r="WGV97" s="370">
        <f xml:space="preserve"> InpC!WGV$20</f>
        <v>0</v>
      </c>
      <c r="WGW97" s="370">
        <f xml:space="preserve"> InpC!WGW$20</f>
        <v>0</v>
      </c>
      <c r="WGX97" s="370">
        <f xml:space="preserve"> InpC!WGX$20</f>
        <v>0</v>
      </c>
      <c r="WGY97" s="370">
        <f xml:space="preserve"> InpC!WGY$20</f>
        <v>0</v>
      </c>
      <c r="WGZ97" s="370">
        <f xml:space="preserve"> InpC!WGZ$20</f>
        <v>0</v>
      </c>
      <c r="WHA97" s="370">
        <f xml:space="preserve"> InpC!WHA$20</f>
        <v>0</v>
      </c>
      <c r="WHB97" s="370">
        <f xml:space="preserve"> InpC!WHB$20</f>
        <v>0</v>
      </c>
      <c r="WHC97" s="370">
        <f xml:space="preserve"> InpC!WHC$20</f>
        <v>0</v>
      </c>
      <c r="WHD97" s="370">
        <f xml:space="preserve"> InpC!WHD$20</f>
        <v>0</v>
      </c>
      <c r="WHE97" s="370">
        <f xml:space="preserve"> InpC!WHE$20</f>
        <v>0</v>
      </c>
      <c r="WHF97" s="370">
        <f xml:space="preserve"> InpC!WHF$20</f>
        <v>0</v>
      </c>
      <c r="WHG97" s="370">
        <f xml:space="preserve"> InpC!WHG$20</f>
        <v>0</v>
      </c>
      <c r="WHH97" s="370">
        <f xml:space="preserve"> InpC!WHH$20</f>
        <v>0</v>
      </c>
      <c r="WHI97" s="370">
        <f xml:space="preserve"> InpC!WHI$20</f>
        <v>0</v>
      </c>
      <c r="WHJ97" s="370">
        <f xml:space="preserve"> InpC!WHJ$20</f>
        <v>0</v>
      </c>
      <c r="WHK97" s="370">
        <f xml:space="preserve"> InpC!WHK$20</f>
        <v>0</v>
      </c>
      <c r="WHL97" s="370">
        <f xml:space="preserve"> InpC!WHL$20</f>
        <v>0</v>
      </c>
      <c r="WHM97" s="370">
        <f xml:space="preserve"> InpC!WHM$20</f>
        <v>0</v>
      </c>
      <c r="WHN97" s="370">
        <f xml:space="preserve"> InpC!WHN$20</f>
        <v>0</v>
      </c>
      <c r="WHO97" s="370">
        <f xml:space="preserve"> InpC!WHO$20</f>
        <v>0</v>
      </c>
      <c r="WHP97" s="370">
        <f xml:space="preserve"> InpC!WHP$20</f>
        <v>0</v>
      </c>
      <c r="WHQ97" s="370">
        <f xml:space="preserve"> InpC!WHQ$20</f>
        <v>0</v>
      </c>
      <c r="WHR97" s="370">
        <f xml:space="preserve"> InpC!WHR$20</f>
        <v>0</v>
      </c>
      <c r="WHS97" s="370">
        <f xml:space="preserve"> InpC!WHS$20</f>
        <v>0</v>
      </c>
      <c r="WHT97" s="370">
        <f xml:space="preserve"> InpC!WHT$20</f>
        <v>0</v>
      </c>
      <c r="WHU97" s="370">
        <f xml:space="preserve"> InpC!WHU$20</f>
        <v>0</v>
      </c>
      <c r="WHV97" s="370">
        <f xml:space="preserve"> InpC!WHV$20</f>
        <v>0</v>
      </c>
      <c r="WHW97" s="370">
        <f xml:space="preserve"> InpC!WHW$20</f>
        <v>0</v>
      </c>
      <c r="WHX97" s="370">
        <f xml:space="preserve"> InpC!WHX$20</f>
        <v>0</v>
      </c>
      <c r="WHY97" s="370">
        <f xml:space="preserve"> InpC!WHY$20</f>
        <v>0</v>
      </c>
      <c r="WHZ97" s="370">
        <f xml:space="preserve"> InpC!WHZ$20</f>
        <v>0</v>
      </c>
      <c r="WIA97" s="370">
        <f xml:space="preserve"> InpC!WIA$20</f>
        <v>0</v>
      </c>
      <c r="WIB97" s="370">
        <f xml:space="preserve"> InpC!WIB$20</f>
        <v>0</v>
      </c>
      <c r="WIC97" s="370">
        <f xml:space="preserve"> InpC!WIC$20</f>
        <v>0</v>
      </c>
      <c r="WID97" s="370">
        <f xml:space="preserve"> InpC!WID$20</f>
        <v>0</v>
      </c>
      <c r="WIE97" s="370">
        <f xml:space="preserve"> InpC!WIE$20</f>
        <v>0</v>
      </c>
      <c r="WIF97" s="370">
        <f xml:space="preserve"> InpC!WIF$20</f>
        <v>0</v>
      </c>
      <c r="WIG97" s="370">
        <f xml:space="preserve"> InpC!WIG$20</f>
        <v>0</v>
      </c>
      <c r="WIH97" s="370">
        <f xml:space="preserve"> InpC!WIH$20</f>
        <v>0</v>
      </c>
      <c r="WII97" s="370">
        <f xml:space="preserve"> InpC!WII$20</f>
        <v>0</v>
      </c>
      <c r="WIJ97" s="370">
        <f xml:space="preserve"> InpC!WIJ$20</f>
        <v>0</v>
      </c>
      <c r="WIK97" s="370">
        <f xml:space="preserve"> InpC!WIK$20</f>
        <v>0</v>
      </c>
      <c r="WIL97" s="370">
        <f xml:space="preserve"> InpC!WIL$20</f>
        <v>0</v>
      </c>
      <c r="WIM97" s="370">
        <f xml:space="preserve"> InpC!WIM$20</f>
        <v>0</v>
      </c>
      <c r="WIN97" s="370">
        <f xml:space="preserve"> InpC!WIN$20</f>
        <v>0</v>
      </c>
      <c r="WIO97" s="370">
        <f xml:space="preserve"> InpC!WIO$20</f>
        <v>0</v>
      </c>
      <c r="WIP97" s="370">
        <f xml:space="preserve"> InpC!WIP$20</f>
        <v>0</v>
      </c>
      <c r="WIQ97" s="370">
        <f xml:space="preserve"> InpC!WIQ$20</f>
        <v>0</v>
      </c>
      <c r="WIR97" s="370">
        <f xml:space="preserve"> InpC!WIR$20</f>
        <v>0</v>
      </c>
      <c r="WIS97" s="370">
        <f xml:space="preserve"> InpC!WIS$20</f>
        <v>0</v>
      </c>
      <c r="WIT97" s="370">
        <f xml:space="preserve"> InpC!WIT$20</f>
        <v>0</v>
      </c>
      <c r="WIU97" s="370">
        <f xml:space="preserve"> InpC!WIU$20</f>
        <v>0</v>
      </c>
      <c r="WIV97" s="370">
        <f xml:space="preserve"> InpC!WIV$20</f>
        <v>0</v>
      </c>
      <c r="WIW97" s="370">
        <f xml:space="preserve"> InpC!WIW$20</f>
        <v>0</v>
      </c>
      <c r="WIX97" s="370">
        <f xml:space="preserve"> InpC!WIX$20</f>
        <v>0</v>
      </c>
      <c r="WIY97" s="370">
        <f xml:space="preserve"> InpC!WIY$20</f>
        <v>0</v>
      </c>
      <c r="WIZ97" s="370">
        <f xml:space="preserve"> InpC!WIZ$20</f>
        <v>0</v>
      </c>
      <c r="WJA97" s="370">
        <f xml:space="preserve"> InpC!WJA$20</f>
        <v>0</v>
      </c>
      <c r="WJB97" s="370">
        <f xml:space="preserve"> InpC!WJB$20</f>
        <v>0</v>
      </c>
      <c r="WJC97" s="370">
        <f xml:space="preserve"> InpC!WJC$20</f>
        <v>0</v>
      </c>
      <c r="WJD97" s="370">
        <f xml:space="preserve"> InpC!WJD$20</f>
        <v>0</v>
      </c>
      <c r="WJE97" s="370">
        <f xml:space="preserve"> InpC!WJE$20</f>
        <v>0</v>
      </c>
      <c r="WJF97" s="370">
        <f xml:space="preserve"> InpC!WJF$20</f>
        <v>0</v>
      </c>
      <c r="WJG97" s="370">
        <f xml:space="preserve"> InpC!WJG$20</f>
        <v>0</v>
      </c>
      <c r="WJH97" s="370">
        <f xml:space="preserve"> InpC!WJH$20</f>
        <v>0</v>
      </c>
      <c r="WJI97" s="370">
        <f xml:space="preserve"> InpC!WJI$20</f>
        <v>0</v>
      </c>
      <c r="WJJ97" s="370">
        <f xml:space="preserve"> InpC!WJJ$20</f>
        <v>0</v>
      </c>
      <c r="WJK97" s="370">
        <f xml:space="preserve"> InpC!WJK$20</f>
        <v>0</v>
      </c>
      <c r="WJL97" s="370">
        <f xml:space="preserve"> InpC!WJL$20</f>
        <v>0</v>
      </c>
      <c r="WJM97" s="370">
        <f xml:space="preserve"> InpC!WJM$20</f>
        <v>0</v>
      </c>
      <c r="WJN97" s="370">
        <f xml:space="preserve"> InpC!WJN$20</f>
        <v>0</v>
      </c>
      <c r="WJO97" s="370">
        <f xml:space="preserve"> InpC!WJO$20</f>
        <v>0</v>
      </c>
      <c r="WJP97" s="370">
        <f xml:space="preserve"> InpC!WJP$20</f>
        <v>0</v>
      </c>
      <c r="WJQ97" s="370">
        <f xml:space="preserve"> InpC!WJQ$20</f>
        <v>0</v>
      </c>
      <c r="WJR97" s="370">
        <f xml:space="preserve"> InpC!WJR$20</f>
        <v>0</v>
      </c>
      <c r="WJS97" s="370">
        <f xml:space="preserve"> InpC!WJS$20</f>
        <v>0</v>
      </c>
      <c r="WJT97" s="370">
        <f xml:space="preserve"> InpC!WJT$20</f>
        <v>0</v>
      </c>
      <c r="WJU97" s="370">
        <f xml:space="preserve"> InpC!WJU$20</f>
        <v>0</v>
      </c>
      <c r="WJV97" s="370">
        <f xml:space="preserve"> InpC!WJV$20</f>
        <v>0</v>
      </c>
      <c r="WJW97" s="370">
        <f xml:space="preserve"> InpC!WJW$20</f>
        <v>0</v>
      </c>
      <c r="WJX97" s="370">
        <f xml:space="preserve"> InpC!WJX$20</f>
        <v>0</v>
      </c>
      <c r="WJY97" s="370">
        <f xml:space="preserve"> InpC!WJY$20</f>
        <v>0</v>
      </c>
      <c r="WJZ97" s="370">
        <f xml:space="preserve"> InpC!WJZ$20</f>
        <v>0</v>
      </c>
      <c r="WKA97" s="370">
        <f xml:space="preserve"> InpC!WKA$20</f>
        <v>0</v>
      </c>
      <c r="WKB97" s="370">
        <f xml:space="preserve"> InpC!WKB$20</f>
        <v>0</v>
      </c>
      <c r="WKC97" s="370">
        <f xml:space="preserve"> InpC!WKC$20</f>
        <v>0</v>
      </c>
      <c r="WKD97" s="370">
        <f xml:space="preserve"> InpC!WKD$20</f>
        <v>0</v>
      </c>
      <c r="WKE97" s="370">
        <f xml:space="preserve"> InpC!WKE$20</f>
        <v>0</v>
      </c>
      <c r="WKF97" s="370">
        <f xml:space="preserve"> InpC!WKF$20</f>
        <v>0</v>
      </c>
      <c r="WKG97" s="370">
        <f xml:space="preserve"> InpC!WKG$20</f>
        <v>0</v>
      </c>
      <c r="WKH97" s="370">
        <f xml:space="preserve"> InpC!WKH$20</f>
        <v>0</v>
      </c>
      <c r="WKI97" s="370">
        <f xml:space="preserve"> InpC!WKI$20</f>
        <v>0</v>
      </c>
      <c r="WKJ97" s="370">
        <f xml:space="preserve"> InpC!WKJ$20</f>
        <v>0</v>
      </c>
      <c r="WKK97" s="370">
        <f xml:space="preserve"> InpC!WKK$20</f>
        <v>0</v>
      </c>
      <c r="WKL97" s="370">
        <f xml:space="preserve"> InpC!WKL$20</f>
        <v>0</v>
      </c>
      <c r="WKM97" s="370">
        <f xml:space="preserve"> InpC!WKM$20</f>
        <v>0</v>
      </c>
      <c r="WKN97" s="370">
        <f xml:space="preserve"> InpC!WKN$20</f>
        <v>0</v>
      </c>
      <c r="WKO97" s="370">
        <f xml:space="preserve"> InpC!WKO$20</f>
        <v>0</v>
      </c>
      <c r="WKP97" s="370">
        <f xml:space="preserve"> InpC!WKP$20</f>
        <v>0</v>
      </c>
      <c r="WKQ97" s="370">
        <f xml:space="preserve"> InpC!WKQ$20</f>
        <v>0</v>
      </c>
      <c r="WKR97" s="370">
        <f xml:space="preserve"> InpC!WKR$20</f>
        <v>0</v>
      </c>
      <c r="WKS97" s="370">
        <f xml:space="preserve"> InpC!WKS$20</f>
        <v>0</v>
      </c>
      <c r="WKT97" s="370">
        <f xml:space="preserve"> InpC!WKT$20</f>
        <v>0</v>
      </c>
      <c r="WKU97" s="370">
        <f xml:space="preserve"> InpC!WKU$20</f>
        <v>0</v>
      </c>
      <c r="WKV97" s="370">
        <f xml:space="preserve"> InpC!WKV$20</f>
        <v>0</v>
      </c>
      <c r="WKW97" s="370">
        <f xml:space="preserve"> InpC!WKW$20</f>
        <v>0</v>
      </c>
      <c r="WKX97" s="370">
        <f xml:space="preserve"> InpC!WKX$20</f>
        <v>0</v>
      </c>
      <c r="WKY97" s="370">
        <f xml:space="preserve"> InpC!WKY$20</f>
        <v>0</v>
      </c>
      <c r="WKZ97" s="370">
        <f xml:space="preserve"> InpC!WKZ$20</f>
        <v>0</v>
      </c>
      <c r="WLA97" s="370">
        <f xml:space="preserve"> InpC!WLA$20</f>
        <v>0</v>
      </c>
      <c r="WLB97" s="370">
        <f xml:space="preserve"> InpC!WLB$20</f>
        <v>0</v>
      </c>
      <c r="WLC97" s="370">
        <f xml:space="preserve"> InpC!WLC$20</f>
        <v>0</v>
      </c>
      <c r="WLD97" s="370">
        <f xml:space="preserve"> InpC!WLD$20</f>
        <v>0</v>
      </c>
      <c r="WLE97" s="370">
        <f xml:space="preserve"> InpC!WLE$20</f>
        <v>0</v>
      </c>
      <c r="WLF97" s="370">
        <f xml:space="preserve"> InpC!WLF$20</f>
        <v>0</v>
      </c>
      <c r="WLG97" s="370">
        <f xml:space="preserve"> InpC!WLG$20</f>
        <v>0</v>
      </c>
      <c r="WLH97" s="370">
        <f xml:space="preserve"> InpC!WLH$20</f>
        <v>0</v>
      </c>
      <c r="WLI97" s="370">
        <f xml:space="preserve"> InpC!WLI$20</f>
        <v>0</v>
      </c>
      <c r="WLJ97" s="370">
        <f xml:space="preserve"> InpC!WLJ$20</f>
        <v>0</v>
      </c>
      <c r="WLK97" s="370">
        <f xml:space="preserve"> InpC!WLK$20</f>
        <v>0</v>
      </c>
      <c r="WLL97" s="370">
        <f xml:space="preserve"> InpC!WLL$20</f>
        <v>0</v>
      </c>
      <c r="WLM97" s="370">
        <f xml:space="preserve"> InpC!WLM$20</f>
        <v>0</v>
      </c>
      <c r="WLN97" s="370">
        <f xml:space="preserve"> InpC!WLN$20</f>
        <v>0</v>
      </c>
      <c r="WLO97" s="370">
        <f xml:space="preserve"> InpC!WLO$20</f>
        <v>0</v>
      </c>
      <c r="WLP97" s="370">
        <f xml:space="preserve"> InpC!WLP$20</f>
        <v>0</v>
      </c>
      <c r="WLQ97" s="370">
        <f xml:space="preserve"> InpC!WLQ$20</f>
        <v>0</v>
      </c>
      <c r="WLR97" s="370">
        <f xml:space="preserve"> InpC!WLR$20</f>
        <v>0</v>
      </c>
      <c r="WLS97" s="370">
        <f xml:space="preserve"> InpC!WLS$20</f>
        <v>0</v>
      </c>
      <c r="WLT97" s="370">
        <f xml:space="preserve"> InpC!WLT$20</f>
        <v>0</v>
      </c>
      <c r="WLU97" s="370">
        <f xml:space="preserve"> InpC!WLU$20</f>
        <v>0</v>
      </c>
      <c r="WLV97" s="370">
        <f xml:space="preserve"> InpC!WLV$20</f>
        <v>0</v>
      </c>
      <c r="WLW97" s="370">
        <f xml:space="preserve"> InpC!WLW$20</f>
        <v>0</v>
      </c>
      <c r="WLX97" s="370">
        <f xml:space="preserve"> InpC!WLX$20</f>
        <v>0</v>
      </c>
      <c r="WLY97" s="370">
        <f xml:space="preserve"> InpC!WLY$20</f>
        <v>0</v>
      </c>
      <c r="WLZ97" s="370">
        <f xml:space="preserve"> InpC!WLZ$20</f>
        <v>0</v>
      </c>
      <c r="WMA97" s="370">
        <f xml:space="preserve"> InpC!WMA$20</f>
        <v>0</v>
      </c>
      <c r="WMB97" s="370">
        <f xml:space="preserve"> InpC!WMB$20</f>
        <v>0</v>
      </c>
      <c r="WMC97" s="370">
        <f xml:space="preserve"> InpC!WMC$20</f>
        <v>0</v>
      </c>
      <c r="WMD97" s="370">
        <f xml:space="preserve"> InpC!WMD$20</f>
        <v>0</v>
      </c>
      <c r="WME97" s="370">
        <f xml:space="preserve"> InpC!WME$20</f>
        <v>0</v>
      </c>
      <c r="WMF97" s="370">
        <f xml:space="preserve"> InpC!WMF$20</f>
        <v>0</v>
      </c>
      <c r="WMG97" s="370">
        <f xml:space="preserve"> InpC!WMG$20</f>
        <v>0</v>
      </c>
      <c r="WMH97" s="370">
        <f xml:space="preserve"> InpC!WMH$20</f>
        <v>0</v>
      </c>
      <c r="WMI97" s="370">
        <f xml:space="preserve"> InpC!WMI$20</f>
        <v>0</v>
      </c>
      <c r="WMJ97" s="370">
        <f xml:space="preserve"> InpC!WMJ$20</f>
        <v>0</v>
      </c>
      <c r="WMK97" s="370">
        <f xml:space="preserve"> InpC!WMK$20</f>
        <v>0</v>
      </c>
      <c r="WML97" s="370">
        <f xml:space="preserve"> InpC!WML$20</f>
        <v>0</v>
      </c>
      <c r="WMM97" s="370">
        <f xml:space="preserve"> InpC!WMM$20</f>
        <v>0</v>
      </c>
      <c r="WMN97" s="370">
        <f xml:space="preserve"> InpC!WMN$20</f>
        <v>0</v>
      </c>
      <c r="WMO97" s="370">
        <f xml:space="preserve"> InpC!WMO$20</f>
        <v>0</v>
      </c>
      <c r="WMP97" s="370">
        <f xml:space="preserve"> InpC!WMP$20</f>
        <v>0</v>
      </c>
      <c r="WMQ97" s="370">
        <f xml:space="preserve"> InpC!WMQ$20</f>
        <v>0</v>
      </c>
      <c r="WMR97" s="370">
        <f xml:space="preserve"> InpC!WMR$20</f>
        <v>0</v>
      </c>
      <c r="WMS97" s="370">
        <f xml:space="preserve"> InpC!WMS$20</f>
        <v>0</v>
      </c>
      <c r="WMT97" s="370">
        <f xml:space="preserve"> InpC!WMT$20</f>
        <v>0</v>
      </c>
      <c r="WMU97" s="370">
        <f xml:space="preserve"> InpC!WMU$20</f>
        <v>0</v>
      </c>
      <c r="WMV97" s="370">
        <f xml:space="preserve"> InpC!WMV$20</f>
        <v>0</v>
      </c>
      <c r="WMW97" s="370">
        <f xml:space="preserve"> InpC!WMW$20</f>
        <v>0</v>
      </c>
      <c r="WMX97" s="370">
        <f xml:space="preserve"> InpC!WMX$20</f>
        <v>0</v>
      </c>
      <c r="WMY97" s="370">
        <f xml:space="preserve"> InpC!WMY$20</f>
        <v>0</v>
      </c>
      <c r="WMZ97" s="370">
        <f xml:space="preserve"> InpC!WMZ$20</f>
        <v>0</v>
      </c>
      <c r="WNA97" s="370">
        <f xml:space="preserve"> InpC!WNA$20</f>
        <v>0</v>
      </c>
      <c r="WNB97" s="370">
        <f xml:space="preserve"> InpC!WNB$20</f>
        <v>0</v>
      </c>
      <c r="WNC97" s="370">
        <f xml:space="preserve"> InpC!WNC$20</f>
        <v>0</v>
      </c>
      <c r="WND97" s="370">
        <f xml:space="preserve"> InpC!WND$20</f>
        <v>0</v>
      </c>
      <c r="WNE97" s="370">
        <f xml:space="preserve"> InpC!WNE$20</f>
        <v>0</v>
      </c>
      <c r="WNF97" s="370">
        <f xml:space="preserve"> InpC!WNF$20</f>
        <v>0</v>
      </c>
      <c r="WNG97" s="370">
        <f xml:space="preserve"> InpC!WNG$20</f>
        <v>0</v>
      </c>
      <c r="WNH97" s="370">
        <f xml:space="preserve"> InpC!WNH$20</f>
        <v>0</v>
      </c>
      <c r="WNI97" s="370">
        <f xml:space="preserve"> InpC!WNI$20</f>
        <v>0</v>
      </c>
      <c r="WNJ97" s="370">
        <f xml:space="preserve"> InpC!WNJ$20</f>
        <v>0</v>
      </c>
      <c r="WNK97" s="370">
        <f xml:space="preserve"> InpC!WNK$20</f>
        <v>0</v>
      </c>
      <c r="WNL97" s="370">
        <f xml:space="preserve"> InpC!WNL$20</f>
        <v>0</v>
      </c>
      <c r="WNM97" s="370">
        <f xml:space="preserve"> InpC!WNM$20</f>
        <v>0</v>
      </c>
      <c r="WNN97" s="370">
        <f xml:space="preserve"> InpC!WNN$20</f>
        <v>0</v>
      </c>
      <c r="WNO97" s="370">
        <f xml:space="preserve"> InpC!WNO$20</f>
        <v>0</v>
      </c>
      <c r="WNP97" s="370">
        <f xml:space="preserve"> InpC!WNP$20</f>
        <v>0</v>
      </c>
      <c r="WNQ97" s="370">
        <f xml:space="preserve"> InpC!WNQ$20</f>
        <v>0</v>
      </c>
      <c r="WNR97" s="370">
        <f xml:space="preserve"> InpC!WNR$20</f>
        <v>0</v>
      </c>
      <c r="WNS97" s="370">
        <f xml:space="preserve"> InpC!WNS$20</f>
        <v>0</v>
      </c>
      <c r="WNT97" s="370">
        <f xml:space="preserve"> InpC!WNT$20</f>
        <v>0</v>
      </c>
      <c r="WNU97" s="370">
        <f xml:space="preserve"> InpC!WNU$20</f>
        <v>0</v>
      </c>
      <c r="WNV97" s="370">
        <f xml:space="preserve"> InpC!WNV$20</f>
        <v>0</v>
      </c>
      <c r="WNW97" s="370">
        <f xml:space="preserve"> InpC!WNW$20</f>
        <v>0</v>
      </c>
      <c r="WNX97" s="370">
        <f xml:space="preserve"> InpC!WNX$20</f>
        <v>0</v>
      </c>
      <c r="WNY97" s="370">
        <f xml:space="preserve"> InpC!WNY$20</f>
        <v>0</v>
      </c>
      <c r="WNZ97" s="370">
        <f xml:space="preserve"> InpC!WNZ$20</f>
        <v>0</v>
      </c>
      <c r="WOA97" s="370">
        <f xml:space="preserve"> InpC!WOA$20</f>
        <v>0</v>
      </c>
      <c r="WOB97" s="370">
        <f xml:space="preserve"> InpC!WOB$20</f>
        <v>0</v>
      </c>
      <c r="WOC97" s="370">
        <f xml:space="preserve"> InpC!WOC$20</f>
        <v>0</v>
      </c>
      <c r="WOD97" s="370">
        <f xml:space="preserve"> InpC!WOD$20</f>
        <v>0</v>
      </c>
      <c r="WOE97" s="370">
        <f xml:space="preserve"> InpC!WOE$20</f>
        <v>0</v>
      </c>
      <c r="WOF97" s="370">
        <f xml:space="preserve"> InpC!WOF$20</f>
        <v>0</v>
      </c>
      <c r="WOG97" s="370">
        <f xml:space="preserve"> InpC!WOG$20</f>
        <v>0</v>
      </c>
      <c r="WOH97" s="370">
        <f xml:space="preserve"> InpC!WOH$20</f>
        <v>0</v>
      </c>
      <c r="WOI97" s="370">
        <f xml:space="preserve"> InpC!WOI$20</f>
        <v>0</v>
      </c>
      <c r="WOJ97" s="370">
        <f xml:space="preserve"> InpC!WOJ$20</f>
        <v>0</v>
      </c>
      <c r="WOK97" s="370">
        <f xml:space="preserve"> InpC!WOK$20</f>
        <v>0</v>
      </c>
      <c r="WOL97" s="370">
        <f xml:space="preserve"> InpC!WOL$20</f>
        <v>0</v>
      </c>
      <c r="WOM97" s="370">
        <f xml:space="preserve"> InpC!WOM$20</f>
        <v>0</v>
      </c>
      <c r="WON97" s="370">
        <f xml:space="preserve"> InpC!WON$20</f>
        <v>0</v>
      </c>
      <c r="WOO97" s="370">
        <f xml:space="preserve"> InpC!WOO$20</f>
        <v>0</v>
      </c>
      <c r="WOP97" s="370">
        <f xml:space="preserve"> InpC!WOP$20</f>
        <v>0</v>
      </c>
      <c r="WOQ97" s="370">
        <f xml:space="preserve"> InpC!WOQ$20</f>
        <v>0</v>
      </c>
      <c r="WOR97" s="370">
        <f xml:space="preserve"> InpC!WOR$20</f>
        <v>0</v>
      </c>
      <c r="WOS97" s="370">
        <f xml:space="preserve"> InpC!WOS$20</f>
        <v>0</v>
      </c>
      <c r="WOT97" s="370">
        <f xml:space="preserve"> InpC!WOT$20</f>
        <v>0</v>
      </c>
      <c r="WOU97" s="370">
        <f xml:space="preserve"> InpC!WOU$20</f>
        <v>0</v>
      </c>
      <c r="WOV97" s="370">
        <f xml:space="preserve"> InpC!WOV$20</f>
        <v>0</v>
      </c>
      <c r="WOW97" s="370">
        <f xml:space="preserve"> InpC!WOW$20</f>
        <v>0</v>
      </c>
      <c r="WOX97" s="370">
        <f xml:space="preserve"> InpC!WOX$20</f>
        <v>0</v>
      </c>
      <c r="WOY97" s="370">
        <f xml:space="preserve"> InpC!WOY$20</f>
        <v>0</v>
      </c>
      <c r="WOZ97" s="370">
        <f xml:space="preserve"> InpC!WOZ$20</f>
        <v>0</v>
      </c>
      <c r="WPA97" s="370">
        <f xml:space="preserve"> InpC!WPA$20</f>
        <v>0</v>
      </c>
      <c r="WPB97" s="370">
        <f xml:space="preserve"> InpC!WPB$20</f>
        <v>0</v>
      </c>
      <c r="WPC97" s="370">
        <f xml:space="preserve"> InpC!WPC$20</f>
        <v>0</v>
      </c>
      <c r="WPD97" s="370">
        <f xml:space="preserve"> InpC!WPD$20</f>
        <v>0</v>
      </c>
      <c r="WPE97" s="370">
        <f xml:space="preserve"> InpC!WPE$20</f>
        <v>0</v>
      </c>
      <c r="WPF97" s="370">
        <f xml:space="preserve"> InpC!WPF$20</f>
        <v>0</v>
      </c>
      <c r="WPG97" s="370">
        <f xml:space="preserve"> InpC!WPG$20</f>
        <v>0</v>
      </c>
      <c r="WPH97" s="370">
        <f xml:space="preserve"> InpC!WPH$20</f>
        <v>0</v>
      </c>
      <c r="WPI97" s="370">
        <f xml:space="preserve"> InpC!WPI$20</f>
        <v>0</v>
      </c>
      <c r="WPJ97" s="370">
        <f xml:space="preserve"> InpC!WPJ$20</f>
        <v>0</v>
      </c>
      <c r="WPK97" s="370">
        <f xml:space="preserve"> InpC!WPK$20</f>
        <v>0</v>
      </c>
      <c r="WPL97" s="370">
        <f xml:space="preserve"> InpC!WPL$20</f>
        <v>0</v>
      </c>
      <c r="WPM97" s="370">
        <f xml:space="preserve"> InpC!WPM$20</f>
        <v>0</v>
      </c>
      <c r="WPN97" s="370">
        <f xml:space="preserve"> InpC!WPN$20</f>
        <v>0</v>
      </c>
      <c r="WPO97" s="370">
        <f xml:space="preserve"> InpC!WPO$20</f>
        <v>0</v>
      </c>
      <c r="WPP97" s="370">
        <f xml:space="preserve"> InpC!WPP$20</f>
        <v>0</v>
      </c>
      <c r="WPQ97" s="370">
        <f xml:space="preserve"> InpC!WPQ$20</f>
        <v>0</v>
      </c>
      <c r="WPR97" s="370">
        <f xml:space="preserve"> InpC!WPR$20</f>
        <v>0</v>
      </c>
      <c r="WPS97" s="370">
        <f xml:space="preserve"> InpC!WPS$20</f>
        <v>0</v>
      </c>
      <c r="WPT97" s="370">
        <f xml:space="preserve"> InpC!WPT$20</f>
        <v>0</v>
      </c>
      <c r="WPU97" s="370">
        <f xml:space="preserve"> InpC!WPU$20</f>
        <v>0</v>
      </c>
      <c r="WPV97" s="370">
        <f xml:space="preserve"> InpC!WPV$20</f>
        <v>0</v>
      </c>
      <c r="WPW97" s="370">
        <f xml:space="preserve"> InpC!WPW$20</f>
        <v>0</v>
      </c>
      <c r="WPX97" s="370">
        <f xml:space="preserve"> InpC!WPX$20</f>
        <v>0</v>
      </c>
      <c r="WPY97" s="370">
        <f xml:space="preserve"> InpC!WPY$20</f>
        <v>0</v>
      </c>
      <c r="WPZ97" s="370">
        <f xml:space="preserve"> InpC!WPZ$20</f>
        <v>0</v>
      </c>
      <c r="WQA97" s="370">
        <f xml:space="preserve"> InpC!WQA$20</f>
        <v>0</v>
      </c>
      <c r="WQB97" s="370">
        <f xml:space="preserve"> InpC!WQB$20</f>
        <v>0</v>
      </c>
      <c r="WQC97" s="370">
        <f xml:space="preserve"> InpC!WQC$20</f>
        <v>0</v>
      </c>
      <c r="WQD97" s="370">
        <f xml:space="preserve"> InpC!WQD$20</f>
        <v>0</v>
      </c>
      <c r="WQE97" s="370">
        <f xml:space="preserve"> InpC!WQE$20</f>
        <v>0</v>
      </c>
      <c r="WQF97" s="370">
        <f xml:space="preserve"> InpC!WQF$20</f>
        <v>0</v>
      </c>
      <c r="WQG97" s="370">
        <f xml:space="preserve"> InpC!WQG$20</f>
        <v>0</v>
      </c>
      <c r="WQH97" s="370">
        <f xml:space="preserve"> InpC!WQH$20</f>
        <v>0</v>
      </c>
      <c r="WQI97" s="370">
        <f xml:space="preserve"> InpC!WQI$20</f>
        <v>0</v>
      </c>
      <c r="WQJ97" s="370">
        <f xml:space="preserve"> InpC!WQJ$20</f>
        <v>0</v>
      </c>
      <c r="WQK97" s="370">
        <f xml:space="preserve"> InpC!WQK$20</f>
        <v>0</v>
      </c>
      <c r="WQL97" s="370">
        <f xml:space="preserve"> InpC!WQL$20</f>
        <v>0</v>
      </c>
      <c r="WQM97" s="370">
        <f xml:space="preserve"> InpC!WQM$20</f>
        <v>0</v>
      </c>
      <c r="WQN97" s="370">
        <f xml:space="preserve"> InpC!WQN$20</f>
        <v>0</v>
      </c>
      <c r="WQO97" s="370">
        <f xml:space="preserve"> InpC!WQO$20</f>
        <v>0</v>
      </c>
      <c r="WQP97" s="370">
        <f xml:space="preserve"> InpC!WQP$20</f>
        <v>0</v>
      </c>
      <c r="WQQ97" s="370">
        <f xml:space="preserve"> InpC!WQQ$20</f>
        <v>0</v>
      </c>
      <c r="WQR97" s="370">
        <f xml:space="preserve"> InpC!WQR$20</f>
        <v>0</v>
      </c>
      <c r="WQS97" s="370">
        <f xml:space="preserve"> InpC!WQS$20</f>
        <v>0</v>
      </c>
      <c r="WQT97" s="370">
        <f xml:space="preserve"> InpC!WQT$20</f>
        <v>0</v>
      </c>
      <c r="WQU97" s="370">
        <f xml:space="preserve"> InpC!WQU$20</f>
        <v>0</v>
      </c>
      <c r="WQV97" s="370">
        <f xml:space="preserve"> InpC!WQV$20</f>
        <v>0</v>
      </c>
      <c r="WQW97" s="370">
        <f xml:space="preserve"> InpC!WQW$20</f>
        <v>0</v>
      </c>
      <c r="WQX97" s="370">
        <f xml:space="preserve"> InpC!WQX$20</f>
        <v>0</v>
      </c>
      <c r="WQY97" s="370">
        <f xml:space="preserve"> InpC!WQY$20</f>
        <v>0</v>
      </c>
      <c r="WQZ97" s="370">
        <f xml:space="preserve"> InpC!WQZ$20</f>
        <v>0</v>
      </c>
      <c r="WRA97" s="370">
        <f xml:space="preserve"> InpC!WRA$20</f>
        <v>0</v>
      </c>
      <c r="WRB97" s="370">
        <f xml:space="preserve"> InpC!WRB$20</f>
        <v>0</v>
      </c>
      <c r="WRC97" s="370">
        <f xml:space="preserve"> InpC!WRC$20</f>
        <v>0</v>
      </c>
      <c r="WRD97" s="370">
        <f xml:space="preserve"> InpC!WRD$20</f>
        <v>0</v>
      </c>
      <c r="WRE97" s="370">
        <f xml:space="preserve"> InpC!WRE$20</f>
        <v>0</v>
      </c>
      <c r="WRF97" s="370">
        <f xml:space="preserve"> InpC!WRF$20</f>
        <v>0</v>
      </c>
      <c r="WRG97" s="370">
        <f xml:space="preserve"> InpC!WRG$20</f>
        <v>0</v>
      </c>
      <c r="WRH97" s="370">
        <f xml:space="preserve"> InpC!WRH$20</f>
        <v>0</v>
      </c>
      <c r="WRI97" s="370">
        <f xml:space="preserve"> InpC!WRI$20</f>
        <v>0</v>
      </c>
      <c r="WRJ97" s="370">
        <f xml:space="preserve"> InpC!WRJ$20</f>
        <v>0</v>
      </c>
      <c r="WRK97" s="370">
        <f xml:space="preserve"> InpC!WRK$20</f>
        <v>0</v>
      </c>
      <c r="WRL97" s="370">
        <f xml:space="preserve"> InpC!WRL$20</f>
        <v>0</v>
      </c>
      <c r="WRM97" s="370">
        <f xml:space="preserve"> InpC!WRM$20</f>
        <v>0</v>
      </c>
      <c r="WRN97" s="370">
        <f xml:space="preserve"> InpC!WRN$20</f>
        <v>0</v>
      </c>
      <c r="WRO97" s="370">
        <f xml:space="preserve"> InpC!WRO$20</f>
        <v>0</v>
      </c>
      <c r="WRP97" s="370">
        <f xml:space="preserve"> InpC!WRP$20</f>
        <v>0</v>
      </c>
      <c r="WRQ97" s="370">
        <f xml:space="preserve"> InpC!WRQ$20</f>
        <v>0</v>
      </c>
      <c r="WRR97" s="370">
        <f xml:space="preserve"> InpC!WRR$20</f>
        <v>0</v>
      </c>
      <c r="WRS97" s="370">
        <f xml:space="preserve"> InpC!WRS$20</f>
        <v>0</v>
      </c>
      <c r="WRT97" s="370">
        <f xml:space="preserve"> InpC!WRT$20</f>
        <v>0</v>
      </c>
      <c r="WRU97" s="370">
        <f xml:space="preserve"> InpC!WRU$20</f>
        <v>0</v>
      </c>
      <c r="WRV97" s="370">
        <f xml:space="preserve"> InpC!WRV$20</f>
        <v>0</v>
      </c>
      <c r="WRW97" s="370">
        <f xml:space="preserve"> InpC!WRW$20</f>
        <v>0</v>
      </c>
      <c r="WRX97" s="370">
        <f xml:space="preserve"> InpC!WRX$20</f>
        <v>0</v>
      </c>
      <c r="WRY97" s="370">
        <f xml:space="preserve"> InpC!WRY$20</f>
        <v>0</v>
      </c>
      <c r="WRZ97" s="370">
        <f xml:space="preserve"> InpC!WRZ$20</f>
        <v>0</v>
      </c>
      <c r="WSA97" s="370">
        <f xml:space="preserve"> InpC!WSA$20</f>
        <v>0</v>
      </c>
      <c r="WSB97" s="370">
        <f xml:space="preserve"> InpC!WSB$20</f>
        <v>0</v>
      </c>
      <c r="WSC97" s="370">
        <f xml:space="preserve"> InpC!WSC$20</f>
        <v>0</v>
      </c>
      <c r="WSD97" s="370">
        <f xml:space="preserve"> InpC!WSD$20</f>
        <v>0</v>
      </c>
      <c r="WSE97" s="370">
        <f xml:space="preserve"> InpC!WSE$20</f>
        <v>0</v>
      </c>
      <c r="WSF97" s="370">
        <f xml:space="preserve"> InpC!WSF$20</f>
        <v>0</v>
      </c>
      <c r="WSG97" s="370">
        <f xml:space="preserve"> InpC!WSG$20</f>
        <v>0</v>
      </c>
      <c r="WSH97" s="370">
        <f xml:space="preserve"> InpC!WSH$20</f>
        <v>0</v>
      </c>
      <c r="WSI97" s="370">
        <f xml:space="preserve"> InpC!WSI$20</f>
        <v>0</v>
      </c>
      <c r="WSJ97" s="370">
        <f xml:space="preserve"> InpC!WSJ$20</f>
        <v>0</v>
      </c>
      <c r="WSK97" s="370">
        <f xml:space="preserve"> InpC!WSK$20</f>
        <v>0</v>
      </c>
      <c r="WSL97" s="370">
        <f xml:space="preserve"> InpC!WSL$20</f>
        <v>0</v>
      </c>
      <c r="WSM97" s="370">
        <f xml:space="preserve"> InpC!WSM$20</f>
        <v>0</v>
      </c>
      <c r="WSN97" s="370">
        <f xml:space="preserve"> InpC!WSN$20</f>
        <v>0</v>
      </c>
      <c r="WSO97" s="370">
        <f xml:space="preserve"> InpC!WSO$20</f>
        <v>0</v>
      </c>
      <c r="WSP97" s="370">
        <f xml:space="preserve"> InpC!WSP$20</f>
        <v>0</v>
      </c>
      <c r="WSQ97" s="370">
        <f xml:space="preserve"> InpC!WSQ$20</f>
        <v>0</v>
      </c>
      <c r="WSR97" s="370">
        <f xml:space="preserve"> InpC!WSR$20</f>
        <v>0</v>
      </c>
      <c r="WSS97" s="370">
        <f xml:space="preserve"> InpC!WSS$20</f>
        <v>0</v>
      </c>
      <c r="WST97" s="370">
        <f xml:space="preserve"> InpC!WST$20</f>
        <v>0</v>
      </c>
      <c r="WSU97" s="370">
        <f xml:space="preserve"> InpC!WSU$20</f>
        <v>0</v>
      </c>
      <c r="WSV97" s="370">
        <f xml:space="preserve"> InpC!WSV$20</f>
        <v>0</v>
      </c>
      <c r="WSW97" s="370">
        <f xml:space="preserve"> InpC!WSW$20</f>
        <v>0</v>
      </c>
      <c r="WSX97" s="370">
        <f xml:space="preserve"> InpC!WSX$20</f>
        <v>0</v>
      </c>
      <c r="WSY97" s="370">
        <f xml:space="preserve"> InpC!WSY$20</f>
        <v>0</v>
      </c>
      <c r="WSZ97" s="370">
        <f xml:space="preserve"> InpC!WSZ$20</f>
        <v>0</v>
      </c>
      <c r="WTA97" s="370">
        <f xml:space="preserve"> InpC!WTA$20</f>
        <v>0</v>
      </c>
      <c r="WTB97" s="370">
        <f xml:space="preserve"> InpC!WTB$20</f>
        <v>0</v>
      </c>
      <c r="WTC97" s="370">
        <f xml:space="preserve"> InpC!WTC$20</f>
        <v>0</v>
      </c>
      <c r="WTD97" s="370">
        <f xml:space="preserve"> InpC!WTD$20</f>
        <v>0</v>
      </c>
      <c r="WTE97" s="370">
        <f xml:space="preserve"> InpC!WTE$20</f>
        <v>0</v>
      </c>
      <c r="WTF97" s="370">
        <f xml:space="preserve"> InpC!WTF$20</f>
        <v>0</v>
      </c>
      <c r="WTG97" s="370">
        <f xml:space="preserve"> InpC!WTG$20</f>
        <v>0</v>
      </c>
      <c r="WTH97" s="370">
        <f xml:space="preserve"> InpC!WTH$20</f>
        <v>0</v>
      </c>
      <c r="WTI97" s="370">
        <f xml:space="preserve"> InpC!WTI$20</f>
        <v>0</v>
      </c>
      <c r="WTJ97" s="370">
        <f xml:space="preserve"> InpC!WTJ$20</f>
        <v>0</v>
      </c>
      <c r="WTK97" s="370">
        <f xml:space="preserve"> InpC!WTK$20</f>
        <v>0</v>
      </c>
      <c r="WTL97" s="370">
        <f xml:space="preserve"> InpC!WTL$20</f>
        <v>0</v>
      </c>
      <c r="WTM97" s="370">
        <f xml:space="preserve"> InpC!WTM$20</f>
        <v>0</v>
      </c>
      <c r="WTN97" s="370">
        <f xml:space="preserve"> InpC!WTN$20</f>
        <v>0</v>
      </c>
      <c r="WTO97" s="370">
        <f xml:space="preserve"> InpC!WTO$20</f>
        <v>0</v>
      </c>
      <c r="WTP97" s="370">
        <f xml:space="preserve"> InpC!WTP$20</f>
        <v>0</v>
      </c>
      <c r="WTQ97" s="370">
        <f xml:space="preserve"> InpC!WTQ$20</f>
        <v>0</v>
      </c>
      <c r="WTR97" s="370">
        <f xml:space="preserve"> InpC!WTR$20</f>
        <v>0</v>
      </c>
      <c r="WTS97" s="370">
        <f xml:space="preserve"> InpC!WTS$20</f>
        <v>0</v>
      </c>
      <c r="WTT97" s="370">
        <f xml:space="preserve"> InpC!WTT$20</f>
        <v>0</v>
      </c>
      <c r="WTU97" s="370">
        <f xml:space="preserve"> InpC!WTU$20</f>
        <v>0</v>
      </c>
      <c r="WTV97" s="370">
        <f xml:space="preserve"> InpC!WTV$20</f>
        <v>0</v>
      </c>
      <c r="WTW97" s="370">
        <f xml:space="preserve"> InpC!WTW$20</f>
        <v>0</v>
      </c>
      <c r="WTX97" s="370">
        <f xml:space="preserve"> InpC!WTX$20</f>
        <v>0</v>
      </c>
      <c r="WTY97" s="370">
        <f xml:space="preserve"> InpC!WTY$20</f>
        <v>0</v>
      </c>
      <c r="WTZ97" s="370">
        <f xml:space="preserve"> InpC!WTZ$20</f>
        <v>0</v>
      </c>
      <c r="WUA97" s="370">
        <f xml:space="preserve"> InpC!WUA$20</f>
        <v>0</v>
      </c>
      <c r="WUB97" s="370">
        <f xml:space="preserve"> InpC!WUB$20</f>
        <v>0</v>
      </c>
      <c r="WUC97" s="370">
        <f xml:space="preserve"> InpC!WUC$20</f>
        <v>0</v>
      </c>
      <c r="WUD97" s="370">
        <f xml:space="preserve"> InpC!WUD$20</f>
        <v>0</v>
      </c>
      <c r="WUE97" s="370">
        <f xml:space="preserve"> InpC!WUE$20</f>
        <v>0</v>
      </c>
      <c r="WUF97" s="370">
        <f xml:space="preserve"> InpC!WUF$20</f>
        <v>0</v>
      </c>
      <c r="WUG97" s="370">
        <f xml:space="preserve"> InpC!WUG$20</f>
        <v>0</v>
      </c>
      <c r="WUH97" s="370">
        <f xml:space="preserve"> InpC!WUH$20</f>
        <v>0</v>
      </c>
      <c r="WUI97" s="370">
        <f xml:space="preserve"> InpC!WUI$20</f>
        <v>0</v>
      </c>
      <c r="WUJ97" s="370">
        <f xml:space="preserve"> InpC!WUJ$20</f>
        <v>0</v>
      </c>
      <c r="WUK97" s="370">
        <f xml:space="preserve"> InpC!WUK$20</f>
        <v>0</v>
      </c>
      <c r="WUL97" s="370">
        <f xml:space="preserve"> InpC!WUL$20</f>
        <v>0</v>
      </c>
      <c r="WUM97" s="370">
        <f xml:space="preserve"> InpC!WUM$20</f>
        <v>0</v>
      </c>
      <c r="WUN97" s="370">
        <f xml:space="preserve"> InpC!WUN$20</f>
        <v>0</v>
      </c>
      <c r="WUO97" s="370">
        <f xml:space="preserve"> InpC!WUO$20</f>
        <v>0</v>
      </c>
      <c r="WUP97" s="370">
        <f xml:space="preserve"> InpC!WUP$20</f>
        <v>0</v>
      </c>
      <c r="WUQ97" s="370">
        <f xml:space="preserve"> InpC!WUQ$20</f>
        <v>0</v>
      </c>
      <c r="WUR97" s="370">
        <f xml:space="preserve"> InpC!WUR$20</f>
        <v>0</v>
      </c>
      <c r="WUS97" s="370">
        <f xml:space="preserve"> InpC!WUS$20</f>
        <v>0</v>
      </c>
      <c r="WUT97" s="370">
        <f xml:space="preserve"> InpC!WUT$20</f>
        <v>0</v>
      </c>
      <c r="WUU97" s="370">
        <f xml:space="preserve"> InpC!WUU$20</f>
        <v>0</v>
      </c>
      <c r="WUV97" s="370">
        <f xml:space="preserve"> InpC!WUV$20</f>
        <v>0</v>
      </c>
      <c r="WUW97" s="370">
        <f xml:space="preserve"> InpC!WUW$20</f>
        <v>0</v>
      </c>
      <c r="WUX97" s="370">
        <f xml:space="preserve"> InpC!WUX$20</f>
        <v>0</v>
      </c>
      <c r="WUY97" s="370">
        <f xml:space="preserve"> InpC!WUY$20</f>
        <v>0</v>
      </c>
      <c r="WUZ97" s="370">
        <f xml:space="preserve"> InpC!WUZ$20</f>
        <v>0</v>
      </c>
      <c r="WVA97" s="370">
        <f xml:space="preserve"> InpC!WVA$20</f>
        <v>0</v>
      </c>
      <c r="WVB97" s="370">
        <f xml:space="preserve"> InpC!WVB$20</f>
        <v>0</v>
      </c>
      <c r="WVC97" s="370">
        <f xml:space="preserve"> InpC!WVC$20</f>
        <v>0</v>
      </c>
      <c r="WVD97" s="370">
        <f xml:space="preserve"> InpC!WVD$20</f>
        <v>0</v>
      </c>
      <c r="WVE97" s="370">
        <f xml:space="preserve"> InpC!WVE$20</f>
        <v>0</v>
      </c>
      <c r="WVF97" s="370">
        <f xml:space="preserve"> InpC!WVF$20</f>
        <v>0</v>
      </c>
      <c r="WVG97" s="370">
        <f xml:space="preserve"> InpC!WVG$20</f>
        <v>0</v>
      </c>
      <c r="WVH97" s="370">
        <f xml:space="preserve"> InpC!WVH$20</f>
        <v>0</v>
      </c>
      <c r="WVI97" s="370">
        <f xml:space="preserve"> InpC!WVI$20</f>
        <v>0</v>
      </c>
      <c r="WVJ97" s="370">
        <f xml:space="preserve"> InpC!WVJ$20</f>
        <v>0</v>
      </c>
      <c r="WVK97" s="370">
        <f xml:space="preserve"> InpC!WVK$20</f>
        <v>0</v>
      </c>
      <c r="WVL97" s="370">
        <f xml:space="preserve"> InpC!WVL$20</f>
        <v>0</v>
      </c>
      <c r="WVM97" s="370">
        <f xml:space="preserve"> InpC!WVM$20</f>
        <v>0</v>
      </c>
      <c r="WVN97" s="370">
        <f xml:space="preserve"> InpC!WVN$20</f>
        <v>0</v>
      </c>
      <c r="WVO97" s="370">
        <f xml:space="preserve"> InpC!WVO$20</f>
        <v>0</v>
      </c>
      <c r="WVP97" s="370">
        <f xml:space="preserve"> InpC!WVP$20</f>
        <v>0</v>
      </c>
      <c r="WVQ97" s="370">
        <f xml:space="preserve"> InpC!WVQ$20</f>
        <v>0</v>
      </c>
      <c r="WVR97" s="370">
        <f xml:space="preserve"> InpC!WVR$20</f>
        <v>0</v>
      </c>
      <c r="WVS97" s="370">
        <f xml:space="preserve"> InpC!WVS$20</f>
        <v>0</v>
      </c>
      <c r="WVT97" s="370">
        <f xml:space="preserve"> InpC!WVT$20</f>
        <v>0</v>
      </c>
      <c r="WVU97" s="370">
        <f xml:space="preserve"> InpC!WVU$20</f>
        <v>0</v>
      </c>
      <c r="WVV97" s="370">
        <f xml:space="preserve"> InpC!WVV$20</f>
        <v>0</v>
      </c>
      <c r="WVW97" s="370">
        <f xml:space="preserve"> InpC!WVW$20</f>
        <v>0</v>
      </c>
      <c r="WVX97" s="370">
        <f xml:space="preserve"> InpC!WVX$20</f>
        <v>0</v>
      </c>
      <c r="WVY97" s="370">
        <f xml:space="preserve"> InpC!WVY$20</f>
        <v>0</v>
      </c>
      <c r="WVZ97" s="370">
        <f xml:space="preserve"> InpC!WVZ$20</f>
        <v>0</v>
      </c>
      <c r="WWA97" s="370">
        <f xml:space="preserve"> InpC!WWA$20</f>
        <v>0</v>
      </c>
      <c r="WWB97" s="370">
        <f xml:space="preserve"> InpC!WWB$20</f>
        <v>0</v>
      </c>
      <c r="WWC97" s="370">
        <f xml:space="preserve"> InpC!WWC$20</f>
        <v>0</v>
      </c>
      <c r="WWD97" s="370">
        <f xml:space="preserve"> InpC!WWD$20</f>
        <v>0</v>
      </c>
      <c r="WWE97" s="370">
        <f xml:space="preserve"> InpC!WWE$20</f>
        <v>0</v>
      </c>
      <c r="WWF97" s="370">
        <f xml:space="preserve"> InpC!WWF$20</f>
        <v>0</v>
      </c>
      <c r="WWG97" s="370">
        <f xml:space="preserve"> InpC!WWG$20</f>
        <v>0</v>
      </c>
      <c r="WWH97" s="370">
        <f xml:space="preserve"> InpC!WWH$20</f>
        <v>0</v>
      </c>
      <c r="WWI97" s="370">
        <f xml:space="preserve"> InpC!WWI$20</f>
        <v>0</v>
      </c>
      <c r="WWJ97" s="370">
        <f xml:space="preserve"> InpC!WWJ$20</f>
        <v>0</v>
      </c>
      <c r="WWK97" s="370">
        <f xml:space="preserve"> InpC!WWK$20</f>
        <v>0</v>
      </c>
      <c r="WWL97" s="370">
        <f xml:space="preserve"> InpC!WWL$20</f>
        <v>0</v>
      </c>
      <c r="WWM97" s="370">
        <f xml:space="preserve"> InpC!WWM$20</f>
        <v>0</v>
      </c>
      <c r="WWN97" s="370">
        <f xml:space="preserve"> InpC!WWN$20</f>
        <v>0</v>
      </c>
      <c r="WWO97" s="370">
        <f xml:space="preserve"> InpC!WWO$20</f>
        <v>0</v>
      </c>
      <c r="WWP97" s="370">
        <f xml:space="preserve"> InpC!WWP$20</f>
        <v>0</v>
      </c>
      <c r="WWQ97" s="370">
        <f xml:space="preserve"> InpC!WWQ$20</f>
        <v>0</v>
      </c>
      <c r="WWR97" s="370">
        <f xml:space="preserve"> InpC!WWR$20</f>
        <v>0</v>
      </c>
      <c r="WWS97" s="370">
        <f xml:space="preserve"> InpC!WWS$20</f>
        <v>0</v>
      </c>
      <c r="WWT97" s="370">
        <f xml:space="preserve"> InpC!WWT$20</f>
        <v>0</v>
      </c>
      <c r="WWU97" s="370">
        <f xml:space="preserve"> InpC!WWU$20</f>
        <v>0</v>
      </c>
      <c r="WWV97" s="370">
        <f xml:space="preserve"> InpC!WWV$20</f>
        <v>0</v>
      </c>
      <c r="WWW97" s="370">
        <f xml:space="preserve"> InpC!WWW$20</f>
        <v>0</v>
      </c>
      <c r="WWX97" s="370">
        <f xml:space="preserve"> InpC!WWX$20</f>
        <v>0</v>
      </c>
      <c r="WWY97" s="370">
        <f xml:space="preserve"> InpC!WWY$20</f>
        <v>0</v>
      </c>
      <c r="WWZ97" s="370">
        <f xml:space="preserve"> InpC!WWZ$20</f>
        <v>0</v>
      </c>
      <c r="WXA97" s="370">
        <f xml:space="preserve"> InpC!WXA$20</f>
        <v>0</v>
      </c>
      <c r="WXB97" s="370">
        <f xml:space="preserve"> InpC!WXB$20</f>
        <v>0</v>
      </c>
      <c r="WXC97" s="370">
        <f xml:space="preserve"> InpC!WXC$20</f>
        <v>0</v>
      </c>
      <c r="WXD97" s="370">
        <f xml:space="preserve"> InpC!WXD$20</f>
        <v>0</v>
      </c>
      <c r="WXE97" s="370">
        <f xml:space="preserve"> InpC!WXE$20</f>
        <v>0</v>
      </c>
      <c r="WXF97" s="370">
        <f xml:space="preserve"> InpC!WXF$20</f>
        <v>0</v>
      </c>
      <c r="WXG97" s="370">
        <f xml:space="preserve"> InpC!WXG$20</f>
        <v>0</v>
      </c>
      <c r="WXH97" s="370">
        <f xml:space="preserve"> InpC!WXH$20</f>
        <v>0</v>
      </c>
      <c r="WXI97" s="370">
        <f xml:space="preserve"> InpC!WXI$20</f>
        <v>0</v>
      </c>
      <c r="WXJ97" s="370">
        <f xml:space="preserve"> InpC!WXJ$20</f>
        <v>0</v>
      </c>
      <c r="WXK97" s="370">
        <f xml:space="preserve"> InpC!WXK$20</f>
        <v>0</v>
      </c>
      <c r="WXL97" s="370">
        <f xml:space="preserve"> InpC!WXL$20</f>
        <v>0</v>
      </c>
      <c r="WXM97" s="370">
        <f xml:space="preserve"> InpC!WXM$20</f>
        <v>0</v>
      </c>
      <c r="WXN97" s="370">
        <f xml:space="preserve"> InpC!WXN$20</f>
        <v>0</v>
      </c>
      <c r="WXO97" s="370">
        <f xml:space="preserve"> InpC!WXO$20</f>
        <v>0</v>
      </c>
      <c r="WXP97" s="370">
        <f xml:space="preserve"> InpC!WXP$20</f>
        <v>0</v>
      </c>
      <c r="WXQ97" s="370">
        <f xml:space="preserve"> InpC!WXQ$20</f>
        <v>0</v>
      </c>
      <c r="WXR97" s="370">
        <f xml:space="preserve"> InpC!WXR$20</f>
        <v>0</v>
      </c>
      <c r="WXS97" s="370">
        <f xml:space="preserve"> InpC!WXS$20</f>
        <v>0</v>
      </c>
      <c r="WXT97" s="370">
        <f xml:space="preserve"> InpC!WXT$20</f>
        <v>0</v>
      </c>
      <c r="WXU97" s="370">
        <f xml:space="preserve"> InpC!WXU$20</f>
        <v>0</v>
      </c>
      <c r="WXV97" s="370">
        <f xml:space="preserve"> InpC!WXV$20</f>
        <v>0</v>
      </c>
      <c r="WXW97" s="370">
        <f xml:space="preserve"> InpC!WXW$20</f>
        <v>0</v>
      </c>
      <c r="WXX97" s="370">
        <f xml:space="preserve"> InpC!WXX$20</f>
        <v>0</v>
      </c>
      <c r="WXY97" s="370">
        <f xml:space="preserve"> InpC!WXY$20</f>
        <v>0</v>
      </c>
      <c r="WXZ97" s="370">
        <f xml:space="preserve"> InpC!WXZ$20</f>
        <v>0</v>
      </c>
      <c r="WYA97" s="370">
        <f xml:space="preserve"> InpC!WYA$20</f>
        <v>0</v>
      </c>
      <c r="WYB97" s="370">
        <f xml:space="preserve"> InpC!WYB$20</f>
        <v>0</v>
      </c>
      <c r="WYC97" s="370">
        <f xml:space="preserve"> InpC!WYC$20</f>
        <v>0</v>
      </c>
      <c r="WYD97" s="370">
        <f xml:space="preserve"> InpC!WYD$20</f>
        <v>0</v>
      </c>
      <c r="WYE97" s="370">
        <f xml:space="preserve"> InpC!WYE$20</f>
        <v>0</v>
      </c>
      <c r="WYF97" s="370">
        <f xml:space="preserve"> InpC!WYF$20</f>
        <v>0</v>
      </c>
      <c r="WYG97" s="370">
        <f xml:space="preserve"> InpC!WYG$20</f>
        <v>0</v>
      </c>
      <c r="WYH97" s="370">
        <f xml:space="preserve"> InpC!WYH$20</f>
        <v>0</v>
      </c>
      <c r="WYI97" s="370">
        <f xml:space="preserve"> InpC!WYI$20</f>
        <v>0</v>
      </c>
      <c r="WYJ97" s="370">
        <f xml:space="preserve"> InpC!WYJ$20</f>
        <v>0</v>
      </c>
      <c r="WYK97" s="370">
        <f xml:space="preserve"> InpC!WYK$20</f>
        <v>0</v>
      </c>
      <c r="WYL97" s="370">
        <f xml:space="preserve"> InpC!WYL$20</f>
        <v>0</v>
      </c>
      <c r="WYM97" s="370">
        <f xml:space="preserve"> InpC!WYM$20</f>
        <v>0</v>
      </c>
      <c r="WYN97" s="370">
        <f xml:space="preserve"> InpC!WYN$20</f>
        <v>0</v>
      </c>
      <c r="WYO97" s="370">
        <f xml:space="preserve"> InpC!WYO$20</f>
        <v>0</v>
      </c>
      <c r="WYP97" s="370">
        <f xml:space="preserve"> InpC!WYP$20</f>
        <v>0</v>
      </c>
      <c r="WYQ97" s="370">
        <f xml:space="preserve"> InpC!WYQ$20</f>
        <v>0</v>
      </c>
      <c r="WYR97" s="370">
        <f xml:space="preserve"> InpC!WYR$20</f>
        <v>0</v>
      </c>
      <c r="WYS97" s="370">
        <f xml:space="preserve"> InpC!WYS$20</f>
        <v>0</v>
      </c>
      <c r="WYT97" s="370">
        <f xml:space="preserve"> InpC!WYT$20</f>
        <v>0</v>
      </c>
      <c r="WYU97" s="370">
        <f xml:space="preserve"> InpC!WYU$20</f>
        <v>0</v>
      </c>
      <c r="WYV97" s="370">
        <f xml:space="preserve"> InpC!WYV$20</f>
        <v>0</v>
      </c>
      <c r="WYW97" s="370">
        <f xml:space="preserve"> InpC!WYW$20</f>
        <v>0</v>
      </c>
      <c r="WYX97" s="370">
        <f xml:space="preserve"> InpC!WYX$20</f>
        <v>0</v>
      </c>
      <c r="WYY97" s="370">
        <f xml:space="preserve"> InpC!WYY$20</f>
        <v>0</v>
      </c>
      <c r="WYZ97" s="370">
        <f xml:space="preserve"> InpC!WYZ$20</f>
        <v>0</v>
      </c>
      <c r="WZA97" s="370">
        <f xml:space="preserve"> InpC!WZA$20</f>
        <v>0</v>
      </c>
      <c r="WZB97" s="370">
        <f xml:space="preserve"> InpC!WZB$20</f>
        <v>0</v>
      </c>
      <c r="WZC97" s="370">
        <f xml:space="preserve"> InpC!WZC$20</f>
        <v>0</v>
      </c>
      <c r="WZD97" s="370">
        <f xml:space="preserve"> InpC!WZD$20</f>
        <v>0</v>
      </c>
      <c r="WZE97" s="370">
        <f xml:space="preserve"> InpC!WZE$20</f>
        <v>0</v>
      </c>
      <c r="WZF97" s="370">
        <f xml:space="preserve"> InpC!WZF$20</f>
        <v>0</v>
      </c>
      <c r="WZG97" s="370">
        <f xml:space="preserve"> InpC!WZG$20</f>
        <v>0</v>
      </c>
      <c r="WZH97" s="370">
        <f xml:space="preserve"> InpC!WZH$20</f>
        <v>0</v>
      </c>
      <c r="WZI97" s="370">
        <f xml:space="preserve"> InpC!WZI$20</f>
        <v>0</v>
      </c>
      <c r="WZJ97" s="370">
        <f xml:space="preserve"> InpC!WZJ$20</f>
        <v>0</v>
      </c>
      <c r="WZK97" s="370">
        <f xml:space="preserve"> InpC!WZK$20</f>
        <v>0</v>
      </c>
      <c r="WZL97" s="370">
        <f xml:space="preserve"> InpC!WZL$20</f>
        <v>0</v>
      </c>
      <c r="WZM97" s="370">
        <f xml:space="preserve"> InpC!WZM$20</f>
        <v>0</v>
      </c>
      <c r="WZN97" s="370">
        <f xml:space="preserve"> InpC!WZN$20</f>
        <v>0</v>
      </c>
      <c r="WZO97" s="370">
        <f xml:space="preserve"> InpC!WZO$20</f>
        <v>0</v>
      </c>
      <c r="WZP97" s="370">
        <f xml:space="preserve"> InpC!WZP$20</f>
        <v>0</v>
      </c>
      <c r="WZQ97" s="370">
        <f xml:space="preserve"> InpC!WZQ$20</f>
        <v>0</v>
      </c>
      <c r="WZR97" s="370">
        <f xml:space="preserve"> InpC!WZR$20</f>
        <v>0</v>
      </c>
      <c r="WZS97" s="370">
        <f xml:space="preserve"> InpC!WZS$20</f>
        <v>0</v>
      </c>
      <c r="WZT97" s="370">
        <f xml:space="preserve"> InpC!WZT$20</f>
        <v>0</v>
      </c>
      <c r="WZU97" s="370">
        <f xml:space="preserve"> InpC!WZU$20</f>
        <v>0</v>
      </c>
      <c r="WZV97" s="370">
        <f xml:space="preserve"> InpC!WZV$20</f>
        <v>0</v>
      </c>
      <c r="WZW97" s="370">
        <f xml:space="preserve"> InpC!WZW$20</f>
        <v>0</v>
      </c>
      <c r="WZX97" s="370">
        <f xml:space="preserve"> InpC!WZX$20</f>
        <v>0</v>
      </c>
      <c r="WZY97" s="370">
        <f xml:space="preserve"> InpC!WZY$20</f>
        <v>0</v>
      </c>
      <c r="WZZ97" s="370">
        <f xml:space="preserve"> InpC!WZZ$20</f>
        <v>0</v>
      </c>
      <c r="XAA97" s="370">
        <f xml:space="preserve"> InpC!XAA$20</f>
        <v>0</v>
      </c>
      <c r="XAB97" s="370">
        <f xml:space="preserve"> InpC!XAB$20</f>
        <v>0</v>
      </c>
      <c r="XAC97" s="370">
        <f xml:space="preserve"> InpC!XAC$20</f>
        <v>0</v>
      </c>
      <c r="XAD97" s="370">
        <f xml:space="preserve"> InpC!XAD$20</f>
        <v>0</v>
      </c>
      <c r="XAE97" s="370">
        <f xml:space="preserve"> InpC!XAE$20</f>
        <v>0</v>
      </c>
      <c r="XAF97" s="370">
        <f xml:space="preserve"> InpC!XAF$20</f>
        <v>0</v>
      </c>
      <c r="XAG97" s="370">
        <f xml:space="preserve"> InpC!XAG$20</f>
        <v>0</v>
      </c>
      <c r="XAH97" s="370">
        <f xml:space="preserve"> InpC!XAH$20</f>
        <v>0</v>
      </c>
      <c r="XAI97" s="370">
        <f xml:space="preserve"> InpC!XAI$20</f>
        <v>0</v>
      </c>
      <c r="XAJ97" s="370">
        <f xml:space="preserve"> InpC!XAJ$20</f>
        <v>0</v>
      </c>
      <c r="XAK97" s="370">
        <f xml:space="preserve"> InpC!XAK$20</f>
        <v>0</v>
      </c>
      <c r="XAL97" s="370">
        <f xml:space="preserve"> InpC!XAL$20</f>
        <v>0</v>
      </c>
      <c r="XAM97" s="370">
        <f xml:space="preserve"> InpC!XAM$20</f>
        <v>0</v>
      </c>
      <c r="XAN97" s="370">
        <f xml:space="preserve"> InpC!XAN$20</f>
        <v>0</v>
      </c>
      <c r="XAO97" s="370">
        <f xml:space="preserve"> InpC!XAO$20</f>
        <v>0</v>
      </c>
      <c r="XAP97" s="370">
        <f xml:space="preserve"> InpC!XAP$20</f>
        <v>0</v>
      </c>
      <c r="XAQ97" s="370">
        <f xml:space="preserve"> InpC!XAQ$20</f>
        <v>0</v>
      </c>
      <c r="XAR97" s="370">
        <f xml:space="preserve"> InpC!XAR$20</f>
        <v>0</v>
      </c>
      <c r="XAS97" s="370">
        <f xml:space="preserve"> InpC!XAS$20</f>
        <v>0</v>
      </c>
      <c r="XAT97" s="370">
        <f xml:space="preserve"> InpC!XAT$20</f>
        <v>0</v>
      </c>
      <c r="XAU97" s="370">
        <f xml:space="preserve"> InpC!XAU$20</f>
        <v>0</v>
      </c>
      <c r="XAV97" s="370">
        <f xml:space="preserve"> InpC!XAV$20</f>
        <v>0</v>
      </c>
      <c r="XAW97" s="370">
        <f xml:space="preserve"> InpC!XAW$20</f>
        <v>0</v>
      </c>
      <c r="XAX97" s="370">
        <f xml:space="preserve"> InpC!XAX$20</f>
        <v>0</v>
      </c>
      <c r="XAY97" s="370">
        <f xml:space="preserve"> InpC!XAY$20</f>
        <v>0</v>
      </c>
      <c r="XAZ97" s="370">
        <f xml:space="preserve"> InpC!XAZ$20</f>
        <v>0</v>
      </c>
      <c r="XBA97" s="370">
        <f xml:space="preserve"> InpC!XBA$20</f>
        <v>0</v>
      </c>
      <c r="XBB97" s="370">
        <f xml:space="preserve"> InpC!XBB$20</f>
        <v>0</v>
      </c>
      <c r="XBC97" s="370">
        <f xml:space="preserve"> InpC!XBC$20</f>
        <v>0</v>
      </c>
      <c r="XBD97" s="370">
        <f xml:space="preserve"> InpC!XBD$20</f>
        <v>0</v>
      </c>
      <c r="XBE97" s="370">
        <f xml:space="preserve"> InpC!XBE$20</f>
        <v>0</v>
      </c>
      <c r="XBF97" s="370">
        <f xml:space="preserve"> InpC!XBF$20</f>
        <v>0</v>
      </c>
      <c r="XBG97" s="370">
        <f xml:space="preserve"> InpC!XBG$20</f>
        <v>0</v>
      </c>
      <c r="XBH97" s="370">
        <f xml:space="preserve"> InpC!XBH$20</f>
        <v>0</v>
      </c>
      <c r="XBI97" s="370">
        <f xml:space="preserve"> InpC!XBI$20</f>
        <v>0</v>
      </c>
      <c r="XBJ97" s="370">
        <f xml:space="preserve"> InpC!XBJ$20</f>
        <v>0</v>
      </c>
      <c r="XBK97" s="370">
        <f xml:space="preserve"> InpC!XBK$20</f>
        <v>0</v>
      </c>
      <c r="XBL97" s="370">
        <f xml:space="preserve"> InpC!XBL$20</f>
        <v>0</v>
      </c>
      <c r="XBM97" s="370">
        <f xml:space="preserve"> InpC!XBM$20</f>
        <v>0</v>
      </c>
      <c r="XBN97" s="370">
        <f xml:space="preserve"> InpC!XBN$20</f>
        <v>0</v>
      </c>
      <c r="XBO97" s="370">
        <f xml:space="preserve"> InpC!XBO$20</f>
        <v>0</v>
      </c>
      <c r="XBP97" s="370">
        <f xml:space="preserve"> InpC!XBP$20</f>
        <v>0</v>
      </c>
      <c r="XBQ97" s="370">
        <f xml:space="preserve"> InpC!XBQ$20</f>
        <v>0</v>
      </c>
      <c r="XBR97" s="370">
        <f xml:space="preserve"> InpC!XBR$20</f>
        <v>0</v>
      </c>
      <c r="XBS97" s="370">
        <f xml:space="preserve"> InpC!XBS$20</f>
        <v>0</v>
      </c>
      <c r="XBT97" s="370">
        <f xml:space="preserve"> InpC!XBT$20</f>
        <v>0</v>
      </c>
      <c r="XBU97" s="370">
        <f xml:space="preserve"> InpC!XBU$20</f>
        <v>0</v>
      </c>
      <c r="XBV97" s="370">
        <f xml:space="preserve"> InpC!XBV$20</f>
        <v>0</v>
      </c>
      <c r="XBW97" s="370">
        <f xml:space="preserve"> InpC!XBW$20</f>
        <v>0</v>
      </c>
      <c r="XBX97" s="370">
        <f xml:space="preserve"> InpC!XBX$20</f>
        <v>0</v>
      </c>
      <c r="XBY97" s="370">
        <f xml:space="preserve"> InpC!XBY$20</f>
        <v>0</v>
      </c>
      <c r="XBZ97" s="370">
        <f xml:space="preserve"> InpC!XBZ$20</f>
        <v>0</v>
      </c>
      <c r="XCA97" s="370">
        <f xml:space="preserve"> InpC!XCA$20</f>
        <v>0</v>
      </c>
      <c r="XCB97" s="370">
        <f xml:space="preserve"> InpC!XCB$20</f>
        <v>0</v>
      </c>
      <c r="XCC97" s="370">
        <f xml:space="preserve"> InpC!XCC$20</f>
        <v>0</v>
      </c>
      <c r="XCD97" s="370">
        <f xml:space="preserve"> InpC!XCD$20</f>
        <v>0</v>
      </c>
      <c r="XCE97" s="370">
        <f xml:space="preserve"> InpC!XCE$20</f>
        <v>0</v>
      </c>
      <c r="XCF97" s="370">
        <f xml:space="preserve"> InpC!XCF$20</f>
        <v>0</v>
      </c>
      <c r="XCG97" s="370">
        <f xml:space="preserve"> InpC!XCG$20</f>
        <v>0</v>
      </c>
      <c r="XCH97" s="370">
        <f xml:space="preserve"> InpC!XCH$20</f>
        <v>0</v>
      </c>
      <c r="XCI97" s="370">
        <f xml:space="preserve"> InpC!XCI$20</f>
        <v>0</v>
      </c>
      <c r="XCJ97" s="370">
        <f xml:space="preserve"> InpC!XCJ$20</f>
        <v>0</v>
      </c>
      <c r="XCK97" s="370">
        <f xml:space="preserve"> InpC!XCK$20</f>
        <v>0</v>
      </c>
      <c r="XCL97" s="370">
        <f xml:space="preserve"> InpC!XCL$20</f>
        <v>0</v>
      </c>
      <c r="XCM97" s="370">
        <f xml:space="preserve"> InpC!XCM$20</f>
        <v>0</v>
      </c>
      <c r="XCN97" s="370">
        <f xml:space="preserve"> InpC!XCN$20</f>
        <v>0</v>
      </c>
      <c r="XCO97" s="370">
        <f xml:space="preserve"> InpC!XCO$20</f>
        <v>0</v>
      </c>
      <c r="XCP97" s="370">
        <f xml:space="preserve"> InpC!XCP$20</f>
        <v>0</v>
      </c>
      <c r="XCQ97" s="370">
        <f xml:space="preserve"> InpC!XCQ$20</f>
        <v>0</v>
      </c>
      <c r="XCR97" s="370">
        <f xml:space="preserve"> InpC!XCR$20</f>
        <v>0</v>
      </c>
      <c r="XCS97" s="370">
        <f xml:space="preserve"> InpC!XCS$20</f>
        <v>0</v>
      </c>
      <c r="XCT97" s="370">
        <f xml:space="preserve"> InpC!XCT$20</f>
        <v>0</v>
      </c>
      <c r="XCU97" s="370">
        <f xml:space="preserve"> InpC!XCU$20</f>
        <v>0</v>
      </c>
      <c r="XCV97" s="370">
        <f xml:space="preserve"> InpC!XCV$20</f>
        <v>0</v>
      </c>
      <c r="XCW97" s="370">
        <f xml:space="preserve"> InpC!XCW$20</f>
        <v>0</v>
      </c>
      <c r="XCX97" s="370">
        <f xml:space="preserve"> InpC!XCX$20</f>
        <v>0</v>
      </c>
      <c r="XCY97" s="370">
        <f xml:space="preserve"> InpC!XCY$20</f>
        <v>0</v>
      </c>
      <c r="XCZ97" s="370">
        <f xml:space="preserve"> InpC!XCZ$20</f>
        <v>0</v>
      </c>
      <c r="XDA97" s="370">
        <f xml:space="preserve"> InpC!XDA$20</f>
        <v>0</v>
      </c>
      <c r="XDB97" s="370">
        <f xml:space="preserve"> InpC!XDB$20</f>
        <v>0</v>
      </c>
      <c r="XDC97" s="370">
        <f xml:space="preserve"> InpC!XDC$20</f>
        <v>0</v>
      </c>
      <c r="XDD97" s="370">
        <f xml:space="preserve"> InpC!XDD$20</f>
        <v>0</v>
      </c>
      <c r="XDE97" s="370">
        <f xml:space="preserve"> InpC!XDE$20</f>
        <v>0</v>
      </c>
      <c r="XDF97" s="370">
        <f xml:space="preserve"> InpC!XDF$20</f>
        <v>0</v>
      </c>
      <c r="XDG97" s="370">
        <f xml:space="preserve"> InpC!XDG$20</f>
        <v>0</v>
      </c>
      <c r="XDH97" s="370">
        <f xml:space="preserve"> InpC!XDH$20</f>
        <v>0</v>
      </c>
      <c r="XDI97" s="370">
        <f xml:space="preserve"> InpC!XDI$20</f>
        <v>0</v>
      </c>
      <c r="XDJ97" s="370">
        <f xml:space="preserve"> InpC!XDJ$20</f>
        <v>0</v>
      </c>
      <c r="XDK97" s="370">
        <f xml:space="preserve"> InpC!XDK$20</f>
        <v>0</v>
      </c>
      <c r="XDL97" s="370">
        <f xml:space="preserve"> InpC!XDL$20</f>
        <v>0</v>
      </c>
      <c r="XDM97" s="370">
        <f xml:space="preserve"> InpC!XDM$20</f>
        <v>0</v>
      </c>
      <c r="XDN97" s="370">
        <f xml:space="preserve"> InpC!XDN$20</f>
        <v>0</v>
      </c>
      <c r="XDO97" s="370">
        <f xml:space="preserve"> InpC!XDO$20</f>
        <v>0</v>
      </c>
      <c r="XDP97" s="370">
        <f xml:space="preserve"> InpC!XDP$20</f>
        <v>0</v>
      </c>
      <c r="XDQ97" s="370">
        <f xml:space="preserve"> InpC!XDQ$20</f>
        <v>0</v>
      </c>
      <c r="XDR97" s="370">
        <f xml:space="preserve"> InpC!XDR$20</f>
        <v>0</v>
      </c>
      <c r="XDS97" s="370">
        <f xml:space="preserve"> InpC!XDS$20</f>
        <v>0</v>
      </c>
      <c r="XDT97" s="370">
        <f xml:space="preserve"> InpC!XDT$20</f>
        <v>0</v>
      </c>
      <c r="XDU97" s="370">
        <f xml:space="preserve"> InpC!XDU$20</f>
        <v>0</v>
      </c>
      <c r="XDV97" s="370">
        <f xml:space="preserve"> InpC!XDV$20</f>
        <v>0</v>
      </c>
      <c r="XDW97" s="370">
        <f xml:space="preserve"> InpC!XDW$20</f>
        <v>0</v>
      </c>
      <c r="XDX97" s="370">
        <f xml:space="preserve"> InpC!XDX$20</f>
        <v>0</v>
      </c>
      <c r="XDY97" s="370">
        <f xml:space="preserve"> InpC!XDY$20</f>
        <v>0</v>
      </c>
      <c r="XDZ97" s="370">
        <f xml:space="preserve"> InpC!XDZ$20</f>
        <v>0</v>
      </c>
      <c r="XEA97" s="370">
        <f xml:space="preserve"> InpC!XEA$20</f>
        <v>0</v>
      </c>
      <c r="XEB97" s="370">
        <f xml:space="preserve"> InpC!XEB$20</f>
        <v>0</v>
      </c>
      <c r="XEC97" s="370">
        <f xml:space="preserve"> InpC!XEC$20</f>
        <v>0</v>
      </c>
      <c r="XED97" s="370">
        <f xml:space="preserve"> InpC!XED$20</f>
        <v>0</v>
      </c>
      <c r="XEE97" s="370">
        <f xml:space="preserve"> InpC!XEE$20</f>
        <v>0</v>
      </c>
      <c r="XEF97" s="370">
        <f xml:space="preserve"> InpC!XEF$20</f>
        <v>0</v>
      </c>
      <c r="XEG97" s="370">
        <f xml:space="preserve"> InpC!XEG$20</f>
        <v>0</v>
      </c>
      <c r="XEH97" s="370">
        <f xml:space="preserve"> InpC!XEH$20</f>
        <v>0</v>
      </c>
      <c r="XEI97" s="370">
        <f xml:space="preserve"> InpC!XEI$20</f>
        <v>0</v>
      </c>
      <c r="XEJ97" s="370">
        <f xml:space="preserve"> InpC!XEJ$20</f>
        <v>0</v>
      </c>
      <c r="XEK97" s="370">
        <f xml:space="preserve"> InpC!XEK$20</f>
        <v>0</v>
      </c>
      <c r="XEL97" s="370">
        <f xml:space="preserve"> InpC!XEL$20</f>
        <v>0</v>
      </c>
      <c r="XEM97" s="370">
        <f xml:space="preserve"> InpC!XEM$20</f>
        <v>0</v>
      </c>
      <c r="XEN97" s="370">
        <f xml:space="preserve"> InpC!XEN$20</f>
        <v>0</v>
      </c>
      <c r="XEO97" s="370">
        <f xml:space="preserve"> InpC!XEO$20</f>
        <v>0</v>
      </c>
      <c r="XEP97" s="370">
        <f xml:space="preserve"> InpC!XEP$20</f>
        <v>0</v>
      </c>
      <c r="XEQ97" s="370">
        <f xml:space="preserve"> InpC!XEQ$20</f>
        <v>0</v>
      </c>
      <c r="XER97" s="370">
        <f xml:space="preserve"> InpC!XER$20</f>
        <v>0</v>
      </c>
      <c r="XES97" s="370">
        <f xml:space="preserve"> InpC!XES$20</f>
        <v>0</v>
      </c>
      <c r="XET97" s="370">
        <f xml:space="preserve"> InpC!XET$20</f>
        <v>0</v>
      </c>
      <c r="XEU97" s="370">
        <f xml:space="preserve"> InpC!XEU$20</f>
        <v>0</v>
      </c>
      <c r="XEV97" s="370">
        <f xml:space="preserve"> InpC!XEV$20</f>
        <v>0</v>
      </c>
      <c r="XEW97" s="370">
        <f xml:space="preserve"> InpC!XEW$20</f>
        <v>0</v>
      </c>
      <c r="XEX97" s="370">
        <f xml:space="preserve"> InpC!XEX$20</f>
        <v>0</v>
      </c>
      <c r="XEY97" s="370">
        <f xml:space="preserve"> InpC!XEY$20</f>
        <v>0</v>
      </c>
      <c r="XEZ97" s="370">
        <f xml:space="preserve"> InpC!XEZ$20</f>
        <v>0</v>
      </c>
      <c r="XFA97" s="370">
        <f xml:space="preserve"> InpC!XFA$20</f>
        <v>0</v>
      </c>
      <c r="XFB97" s="370">
        <f xml:space="preserve"> InpC!XFB$20</f>
        <v>0</v>
      </c>
      <c r="XFC97" s="370">
        <f xml:space="preserve"> InpC!XFC$20</f>
        <v>0</v>
      </c>
      <c r="XFD97" s="370">
        <f xml:space="preserve"> InpC!XFD$20</f>
        <v>0</v>
      </c>
    </row>
    <row r="98" spans="1:16384" s="211" customFormat="1" ht="12.75" customHeight="1" x14ac:dyDescent="0.3">
      <c r="A98" s="17"/>
      <c r="B98" s="17"/>
      <c r="C98" s="166"/>
      <c r="D98" s="18"/>
      <c r="E98" s="18" t="str">
        <f xml:space="preserve"> E$14</f>
        <v>Calendar year</v>
      </c>
      <c r="F98" s="18">
        <f t="shared" ref="F98:BH98" si="46" xml:space="preserve"> F$14</f>
        <v>0</v>
      </c>
      <c r="G98" s="18" t="str">
        <f t="shared" si="46"/>
        <v>year</v>
      </c>
      <c r="H98" s="18">
        <f t="shared" si="46"/>
        <v>0</v>
      </c>
      <c r="I98" s="18">
        <f t="shared" si="46"/>
        <v>0</v>
      </c>
      <c r="J98" s="18">
        <f t="shared" si="46"/>
        <v>0</v>
      </c>
      <c r="K98" s="18">
        <f t="shared" si="46"/>
        <v>2017</v>
      </c>
      <c r="L98" s="18">
        <f t="shared" si="46"/>
        <v>2018</v>
      </c>
      <c r="M98" s="18">
        <f t="shared" si="46"/>
        <v>2019</v>
      </c>
      <c r="N98" s="18">
        <f t="shared" si="46"/>
        <v>2020</v>
      </c>
      <c r="O98" s="18">
        <f t="shared" si="46"/>
        <v>2021</v>
      </c>
      <c r="P98" s="18">
        <f t="shared" si="46"/>
        <v>2022</v>
      </c>
      <c r="Q98" s="18">
        <f t="shared" si="46"/>
        <v>2023</v>
      </c>
      <c r="R98" s="18">
        <f t="shared" si="46"/>
        <v>2024</v>
      </c>
      <c r="S98" s="18">
        <f t="shared" si="46"/>
        <v>2025</v>
      </c>
      <c r="T98" s="18">
        <f t="shared" si="46"/>
        <v>2026</v>
      </c>
      <c r="U98" s="18">
        <f t="shared" si="46"/>
        <v>2027</v>
      </c>
      <c r="V98" s="18">
        <f t="shared" si="46"/>
        <v>2028</v>
      </c>
      <c r="W98" s="18">
        <f t="shared" si="46"/>
        <v>2029</v>
      </c>
      <c r="X98" s="18">
        <f t="shared" si="46"/>
        <v>2030</v>
      </c>
      <c r="Y98" s="18">
        <f t="shared" si="46"/>
        <v>2031</v>
      </c>
      <c r="Z98" s="18">
        <f t="shared" si="46"/>
        <v>2032</v>
      </c>
      <c r="AA98" s="18">
        <f t="shared" si="46"/>
        <v>2033</v>
      </c>
      <c r="AB98" s="18">
        <f t="shared" si="46"/>
        <v>2034</v>
      </c>
      <c r="AC98" s="18">
        <f t="shared" si="46"/>
        <v>2035</v>
      </c>
      <c r="AD98" s="18">
        <f t="shared" si="46"/>
        <v>2036</v>
      </c>
      <c r="AE98" s="18">
        <f t="shared" si="46"/>
        <v>2037</v>
      </c>
      <c r="AF98" s="18">
        <f t="shared" si="46"/>
        <v>2038</v>
      </c>
      <c r="AG98" s="18">
        <f t="shared" si="46"/>
        <v>2039</v>
      </c>
      <c r="AH98" s="18">
        <f t="shared" si="46"/>
        <v>2040</v>
      </c>
      <c r="AI98" s="18">
        <f t="shared" si="46"/>
        <v>2041</v>
      </c>
      <c r="AJ98" s="18">
        <f t="shared" si="46"/>
        <v>2042</v>
      </c>
      <c r="AK98" s="18">
        <f t="shared" si="46"/>
        <v>2043</v>
      </c>
      <c r="AL98" s="18">
        <f t="shared" si="46"/>
        <v>2044</v>
      </c>
      <c r="AM98" s="18">
        <f t="shared" si="46"/>
        <v>2045</v>
      </c>
      <c r="AN98" s="18">
        <f t="shared" si="46"/>
        <v>2046</v>
      </c>
      <c r="AO98" s="18">
        <f t="shared" si="46"/>
        <v>2047</v>
      </c>
      <c r="AP98" s="18">
        <f t="shared" si="46"/>
        <v>2048</v>
      </c>
      <c r="AQ98" s="18">
        <f t="shared" si="46"/>
        <v>2049</v>
      </c>
      <c r="AR98" s="18">
        <f t="shared" si="46"/>
        <v>2050</v>
      </c>
      <c r="AS98" s="18">
        <f t="shared" si="46"/>
        <v>2051</v>
      </c>
      <c r="AT98" s="18">
        <f t="shared" si="46"/>
        <v>2052</v>
      </c>
      <c r="AU98" s="18">
        <f t="shared" si="46"/>
        <v>2053</v>
      </c>
      <c r="AV98" s="18">
        <f t="shared" si="46"/>
        <v>2054</v>
      </c>
      <c r="AW98" s="18">
        <f t="shared" si="46"/>
        <v>2055</v>
      </c>
      <c r="AX98" s="18">
        <f t="shared" si="46"/>
        <v>2056</v>
      </c>
      <c r="AY98" s="18">
        <f t="shared" si="46"/>
        <v>2057</v>
      </c>
      <c r="AZ98" s="18">
        <f t="shared" si="46"/>
        <v>2058</v>
      </c>
      <c r="BA98" s="18">
        <f t="shared" si="46"/>
        <v>2059</v>
      </c>
      <c r="BB98" s="18">
        <f t="shared" si="46"/>
        <v>2060</v>
      </c>
      <c r="BC98" s="18">
        <f t="shared" si="46"/>
        <v>2061</v>
      </c>
      <c r="BD98" s="18">
        <f t="shared" si="46"/>
        <v>2062</v>
      </c>
      <c r="BE98" s="18">
        <f t="shared" si="46"/>
        <v>2063</v>
      </c>
      <c r="BF98" s="18">
        <f t="shared" si="46"/>
        <v>2064</v>
      </c>
      <c r="BG98" s="18">
        <f t="shared" si="46"/>
        <v>2065</v>
      </c>
      <c r="BH98" s="18">
        <f t="shared" si="46"/>
        <v>2066</v>
      </c>
    </row>
    <row r="99" spans="1:16384" s="212" customFormat="1" ht="12.75" customHeight="1" x14ac:dyDescent="0.3">
      <c r="A99" s="89"/>
      <c r="B99" s="89"/>
      <c r="C99" s="168"/>
      <c r="D99" s="90"/>
      <c r="E99" s="90" t="str">
        <f xml:space="preserve"> "Inflation index - from " &amp; F97</f>
        <v>Inflation index - from 2018</v>
      </c>
      <c r="F99" s="90"/>
      <c r="G99" s="90" t="s">
        <v>930</v>
      </c>
      <c r="H99" s="90"/>
      <c r="I99" s="90"/>
      <c r="J99" s="91"/>
      <c r="K99" s="90">
        <f xml:space="preserve"> MAX( 1, (1 + $F96) ^ (K98 - $F97))</f>
        <v>1</v>
      </c>
      <c r="L99" s="90">
        <f t="shared" ref="L99:BH99" si="47" xml:space="preserve"> MAX( 1, (1 + $F96) ^ (L98 - $F97))</f>
        <v>1</v>
      </c>
      <c r="M99" s="90">
        <f t="shared" si="47"/>
        <v>1.02</v>
      </c>
      <c r="N99" s="90">
        <f t="shared" si="47"/>
        <v>1.0404</v>
      </c>
      <c r="O99" s="90">
        <f t="shared" si="47"/>
        <v>1.0612079999999999</v>
      </c>
      <c r="P99" s="90">
        <f t="shared" si="47"/>
        <v>1.08243216</v>
      </c>
      <c r="Q99" s="90">
        <f t="shared" si="47"/>
        <v>1.1040808032</v>
      </c>
      <c r="R99" s="90">
        <f t="shared" si="47"/>
        <v>1.1261624192640001</v>
      </c>
      <c r="S99" s="90">
        <f t="shared" si="47"/>
        <v>1.1486856676492798</v>
      </c>
      <c r="T99" s="90">
        <f t="shared" si="47"/>
        <v>1.1716593810022655</v>
      </c>
      <c r="U99" s="90">
        <f t="shared" si="47"/>
        <v>1.1950925686223108</v>
      </c>
      <c r="V99" s="90">
        <f t="shared" si="47"/>
        <v>1.2189944199947571</v>
      </c>
      <c r="W99" s="90">
        <f t="shared" si="47"/>
        <v>1.243374308394652</v>
      </c>
      <c r="X99" s="90">
        <f t="shared" si="47"/>
        <v>1.2682417945625453</v>
      </c>
      <c r="Y99" s="90">
        <f t="shared" si="47"/>
        <v>1.2936066304537961</v>
      </c>
      <c r="Z99" s="90">
        <f t="shared" si="47"/>
        <v>1.3194787630628722</v>
      </c>
      <c r="AA99" s="90">
        <f t="shared" si="47"/>
        <v>1.3458683383241292</v>
      </c>
      <c r="AB99" s="90">
        <f t="shared" si="47"/>
        <v>1.372785705090612</v>
      </c>
      <c r="AC99" s="90">
        <f t="shared" si="47"/>
        <v>1.4002414191924244</v>
      </c>
      <c r="AD99" s="90">
        <f t="shared" si="47"/>
        <v>1.4282462475762727</v>
      </c>
      <c r="AE99" s="90">
        <f t="shared" si="47"/>
        <v>1.4568111725277981</v>
      </c>
      <c r="AF99" s="90">
        <f t="shared" si="47"/>
        <v>1.4859473959783542</v>
      </c>
      <c r="AG99" s="90">
        <f t="shared" si="47"/>
        <v>1.5156663438979212</v>
      </c>
      <c r="AH99" s="90">
        <f t="shared" si="47"/>
        <v>1.5459796707758797</v>
      </c>
      <c r="AI99" s="90">
        <f t="shared" si="47"/>
        <v>1.576899264191397</v>
      </c>
      <c r="AJ99" s="90">
        <f t="shared" si="47"/>
        <v>1.608437249475225</v>
      </c>
      <c r="AK99" s="90">
        <f t="shared" si="47"/>
        <v>1.6406059944647295</v>
      </c>
      <c r="AL99" s="90">
        <f t="shared" si="47"/>
        <v>1.6734181143540243</v>
      </c>
      <c r="AM99" s="90">
        <f t="shared" si="47"/>
        <v>1.7068864766411045</v>
      </c>
      <c r="AN99" s="90">
        <f t="shared" si="47"/>
        <v>1.7410242061739269</v>
      </c>
      <c r="AO99" s="90">
        <f t="shared" si="47"/>
        <v>1.7758446902974052</v>
      </c>
      <c r="AP99" s="90">
        <f t="shared" si="47"/>
        <v>1.8113615841033535</v>
      </c>
      <c r="AQ99" s="90">
        <f t="shared" si="47"/>
        <v>1.8475888157854201</v>
      </c>
      <c r="AR99" s="90">
        <f t="shared" si="47"/>
        <v>1.8845405921011289</v>
      </c>
      <c r="AS99" s="90">
        <f t="shared" si="47"/>
        <v>1.9222314039431516</v>
      </c>
      <c r="AT99" s="90">
        <f t="shared" si="47"/>
        <v>1.9606760320220145</v>
      </c>
      <c r="AU99" s="90">
        <f t="shared" si="47"/>
        <v>1.9998895526624547</v>
      </c>
      <c r="AV99" s="90">
        <f t="shared" si="47"/>
        <v>2.0398873437157037</v>
      </c>
      <c r="AW99" s="90">
        <f t="shared" si="47"/>
        <v>2.080685090590018</v>
      </c>
      <c r="AX99" s="90">
        <f t="shared" si="47"/>
        <v>2.1222987924018186</v>
      </c>
      <c r="AY99" s="90">
        <f t="shared" si="47"/>
        <v>2.1647447682498542</v>
      </c>
      <c r="AZ99" s="90">
        <f t="shared" si="47"/>
        <v>2.2080396636148518</v>
      </c>
      <c r="BA99" s="90">
        <f t="shared" si="47"/>
        <v>2.2522004568871488</v>
      </c>
      <c r="BB99" s="90">
        <f t="shared" si="47"/>
        <v>2.2972444660248916</v>
      </c>
      <c r="BC99" s="90">
        <f t="shared" si="47"/>
        <v>2.3431893553453893</v>
      </c>
      <c r="BD99" s="90">
        <f t="shared" si="47"/>
        <v>2.3900531424522975</v>
      </c>
      <c r="BE99" s="90">
        <f t="shared" si="47"/>
        <v>2.4378542053013432</v>
      </c>
      <c r="BF99" s="90">
        <f t="shared" si="47"/>
        <v>2.4866112894073704</v>
      </c>
      <c r="BG99" s="90">
        <f t="shared" si="47"/>
        <v>2.5363435151955169</v>
      </c>
      <c r="BH99" s="90">
        <f t="shared" si="47"/>
        <v>2.5870703854994277</v>
      </c>
    </row>
    <row r="100" spans="1:16384" s="157" customFormat="1" ht="12.75" customHeight="1" x14ac:dyDescent="0.3">
      <c r="A100" s="97"/>
      <c r="B100" s="97"/>
      <c r="C100" s="169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</row>
    <row r="101" spans="1:16384" s="11" customFormat="1" ht="12.75" customHeight="1" x14ac:dyDescent="0.3">
      <c r="A101" s="4"/>
      <c r="B101" s="4" t="s">
        <v>933</v>
      </c>
      <c r="C101" s="162"/>
      <c r="D101" s="5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 spans="1:16384" s="16" customFormat="1" ht="12.75" customHeight="1" x14ac:dyDescent="0.3">
      <c r="A102" s="4"/>
      <c r="B102" s="4"/>
      <c r="C102" s="139"/>
      <c r="D102" s="5"/>
      <c r="E102" s="20" t="s">
        <v>934</v>
      </c>
      <c r="F102" s="20">
        <v>0.05</v>
      </c>
      <c r="G102" s="20" t="str">
        <f xml:space="preserve"> InpC!G$126</f>
        <v>% p.a.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</row>
    <row r="103" spans="1:16384" s="11" customFormat="1" ht="12.75" customHeight="1" x14ac:dyDescent="0.3">
      <c r="A103" s="4"/>
      <c r="B103" s="4"/>
      <c r="C103" s="139"/>
      <c r="D103" s="5"/>
      <c r="E103" s="1" t="str">
        <f xml:space="preserve"> E$9</f>
        <v>Model year</v>
      </c>
      <c r="F103" s="1">
        <f t="shared" ref="F103:BH103" si="48" xml:space="preserve"> F$9</f>
        <v>0</v>
      </c>
      <c r="G103" s="1" t="str">
        <f t="shared" si="48"/>
        <v>counter</v>
      </c>
      <c r="H103" s="1">
        <f t="shared" si="48"/>
        <v>0</v>
      </c>
      <c r="I103" s="1">
        <f t="shared" si="48"/>
        <v>0</v>
      </c>
      <c r="J103" s="1">
        <f t="shared" si="48"/>
        <v>0</v>
      </c>
      <c r="K103" s="1">
        <f t="shared" si="48"/>
        <v>1</v>
      </c>
      <c r="L103" s="1">
        <f t="shared" si="48"/>
        <v>2</v>
      </c>
      <c r="M103" s="1">
        <f t="shared" si="48"/>
        <v>3</v>
      </c>
      <c r="N103" s="1">
        <f t="shared" si="48"/>
        <v>4</v>
      </c>
      <c r="O103" s="1">
        <f t="shared" si="48"/>
        <v>5</v>
      </c>
      <c r="P103" s="1">
        <f t="shared" si="48"/>
        <v>6</v>
      </c>
      <c r="Q103" s="1">
        <f t="shared" si="48"/>
        <v>7</v>
      </c>
      <c r="R103" s="1">
        <f t="shared" si="48"/>
        <v>8</v>
      </c>
      <c r="S103" s="1">
        <f t="shared" si="48"/>
        <v>9</v>
      </c>
      <c r="T103" s="1">
        <f t="shared" si="48"/>
        <v>10</v>
      </c>
      <c r="U103" s="1">
        <f t="shared" si="48"/>
        <v>11</v>
      </c>
      <c r="V103" s="1">
        <f t="shared" si="48"/>
        <v>12</v>
      </c>
      <c r="W103" s="1">
        <f t="shared" si="48"/>
        <v>13</v>
      </c>
      <c r="X103" s="1">
        <f t="shared" si="48"/>
        <v>14</v>
      </c>
      <c r="Y103" s="1">
        <f t="shared" si="48"/>
        <v>15</v>
      </c>
      <c r="Z103" s="1">
        <f t="shared" si="48"/>
        <v>16</v>
      </c>
      <c r="AA103" s="1">
        <f t="shared" si="48"/>
        <v>17</v>
      </c>
      <c r="AB103" s="1">
        <f t="shared" si="48"/>
        <v>18</v>
      </c>
      <c r="AC103" s="1">
        <f t="shared" si="48"/>
        <v>19</v>
      </c>
      <c r="AD103" s="1">
        <f t="shared" si="48"/>
        <v>20</v>
      </c>
      <c r="AE103" s="1">
        <f t="shared" si="48"/>
        <v>21</v>
      </c>
      <c r="AF103" s="1">
        <f t="shared" si="48"/>
        <v>22</v>
      </c>
      <c r="AG103" s="1">
        <f t="shared" si="48"/>
        <v>23</v>
      </c>
      <c r="AH103" s="1">
        <f t="shared" si="48"/>
        <v>24</v>
      </c>
      <c r="AI103" s="1">
        <f t="shared" si="48"/>
        <v>25</v>
      </c>
      <c r="AJ103" s="1">
        <f t="shared" si="48"/>
        <v>26</v>
      </c>
      <c r="AK103" s="1">
        <f t="shared" si="48"/>
        <v>27</v>
      </c>
      <c r="AL103" s="1">
        <f t="shared" si="48"/>
        <v>28</v>
      </c>
      <c r="AM103" s="1">
        <f t="shared" si="48"/>
        <v>29</v>
      </c>
      <c r="AN103" s="1">
        <f t="shared" si="48"/>
        <v>30</v>
      </c>
      <c r="AO103" s="1">
        <f t="shared" si="48"/>
        <v>31</v>
      </c>
      <c r="AP103" s="1">
        <f t="shared" si="48"/>
        <v>32</v>
      </c>
      <c r="AQ103" s="1">
        <f t="shared" si="48"/>
        <v>33</v>
      </c>
      <c r="AR103" s="1">
        <f t="shared" si="48"/>
        <v>34</v>
      </c>
      <c r="AS103" s="1">
        <f t="shared" si="48"/>
        <v>35</v>
      </c>
      <c r="AT103" s="1">
        <f t="shared" si="48"/>
        <v>36</v>
      </c>
      <c r="AU103" s="1">
        <f t="shared" si="48"/>
        <v>37</v>
      </c>
      <c r="AV103" s="1">
        <f t="shared" si="48"/>
        <v>38</v>
      </c>
      <c r="AW103" s="1">
        <f t="shared" si="48"/>
        <v>39</v>
      </c>
      <c r="AX103" s="1">
        <f t="shared" si="48"/>
        <v>40</v>
      </c>
      <c r="AY103" s="1">
        <f t="shared" si="48"/>
        <v>41</v>
      </c>
      <c r="AZ103" s="1">
        <f t="shared" si="48"/>
        <v>42</v>
      </c>
      <c r="BA103" s="1">
        <f t="shared" si="48"/>
        <v>43</v>
      </c>
      <c r="BB103" s="1">
        <f t="shared" si="48"/>
        <v>44</v>
      </c>
      <c r="BC103" s="1">
        <f t="shared" si="48"/>
        <v>45</v>
      </c>
      <c r="BD103" s="1">
        <f t="shared" si="48"/>
        <v>46</v>
      </c>
      <c r="BE103" s="1">
        <f t="shared" si="48"/>
        <v>47</v>
      </c>
      <c r="BF103" s="1">
        <f t="shared" si="48"/>
        <v>48</v>
      </c>
      <c r="BG103" s="1">
        <f t="shared" si="48"/>
        <v>49</v>
      </c>
      <c r="BH103" s="1">
        <f t="shared" si="48"/>
        <v>50</v>
      </c>
    </row>
    <row r="104" spans="1:16384" s="212" customFormat="1" ht="12.75" customHeight="1" x14ac:dyDescent="0.3">
      <c r="A104" s="89"/>
      <c r="B104" s="89"/>
      <c r="C104" s="168"/>
      <c r="D104" s="90"/>
      <c r="E104" s="90" t="s">
        <v>935</v>
      </c>
      <c r="F104" s="90"/>
      <c r="G104" s="90" t="s">
        <v>930</v>
      </c>
      <c r="I104" s="90"/>
      <c r="J104" s="91"/>
      <c r="K104" s="90">
        <f xml:space="preserve"> IF( K103 = 1, 1, (1 + $F102) * J104)</f>
        <v>1</v>
      </c>
      <c r="L104" s="90">
        <f t="shared" ref="L104" si="49" xml:space="preserve"> IF( L103 = 1, 1, (1 + $F102) * K104)</f>
        <v>1.05</v>
      </c>
      <c r="M104" s="90">
        <f t="shared" ref="M104" si="50" xml:space="preserve"> IF( M103 = 1, 1, (1 + $F102) * L104)</f>
        <v>1.1025</v>
      </c>
      <c r="N104" s="90">
        <f t="shared" ref="N104" si="51" xml:space="preserve"> IF( N103 = 1, 1, (1 + $F102) * M104)</f>
        <v>1.1576250000000001</v>
      </c>
      <c r="O104" s="90">
        <f t="shared" ref="O104" si="52" xml:space="preserve"> IF( O103 = 1, 1, (1 + $F102) * N104)</f>
        <v>1.2155062500000002</v>
      </c>
      <c r="P104" s="90">
        <f t="shared" ref="P104" si="53" xml:space="preserve"> IF( P103 = 1, 1, (1 + $F102) * O104)</f>
        <v>1.2762815625000004</v>
      </c>
      <c r="Q104" s="90">
        <f t="shared" ref="Q104" si="54" xml:space="preserve"> IF( Q103 = 1, 1, (1 + $F102) * P104)</f>
        <v>1.3400956406250004</v>
      </c>
      <c r="R104" s="90">
        <f t="shared" ref="R104" si="55" xml:space="preserve"> IF( R103 = 1, 1, (1 + $F102) * Q104)</f>
        <v>1.4071004226562505</v>
      </c>
      <c r="S104" s="90">
        <f t="shared" ref="S104" si="56" xml:space="preserve"> IF( S103 = 1, 1, (1 + $F102) * R104)</f>
        <v>1.477455443789063</v>
      </c>
      <c r="T104" s="90">
        <f t="shared" ref="T104" si="57" xml:space="preserve"> IF( T103 = 1, 1, (1 + $F102) * S104)</f>
        <v>1.5513282159785162</v>
      </c>
      <c r="U104" s="90">
        <f t="shared" ref="U104" si="58" xml:space="preserve"> IF( U103 = 1, 1, (1 + $F102) * T104)</f>
        <v>1.628894626777442</v>
      </c>
      <c r="V104" s="90">
        <f t="shared" ref="V104" si="59" xml:space="preserve"> IF( V103 = 1, 1, (1 + $F102) * U104)</f>
        <v>1.7103393581163142</v>
      </c>
      <c r="W104" s="90">
        <f t="shared" ref="W104" si="60" xml:space="preserve"> IF( W103 = 1, 1, (1 + $F102) * V104)</f>
        <v>1.7958563260221301</v>
      </c>
      <c r="X104" s="90">
        <f t="shared" ref="X104" si="61" xml:space="preserve"> IF( X103 = 1, 1, (1 + $F102) * W104)</f>
        <v>1.8856491423232367</v>
      </c>
      <c r="Y104" s="90">
        <f t="shared" ref="Y104" si="62" xml:space="preserve"> IF( Y103 = 1, 1, (1 + $F102) * X104)</f>
        <v>1.9799315994393987</v>
      </c>
      <c r="Z104" s="90">
        <f t="shared" ref="Z104" si="63" xml:space="preserve"> IF( Z103 = 1, 1, (1 + $F102) * Y104)</f>
        <v>2.0789281794113688</v>
      </c>
      <c r="AA104" s="90">
        <f t="shared" ref="AA104" si="64" xml:space="preserve"> IF( AA103 = 1, 1, (1 + $F102) * Z104)</f>
        <v>2.1828745883819374</v>
      </c>
      <c r="AB104" s="90">
        <f t="shared" ref="AB104" si="65" xml:space="preserve"> IF( AB103 = 1, 1, (1 + $F102) * AA104)</f>
        <v>2.2920183178010345</v>
      </c>
      <c r="AC104" s="90">
        <f t="shared" ref="AC104" si="66" xml:space="preserve"> IF( AC103 = 1, 1, (1 + $F102) * AB104)</f>
        <v>2.4066192336910861</v>
      </c>
      <c r="AD104" s="90">
        <f t="shared" ref="AD104" si="67" xml:space="preserve"> IF( AD103 = 1, 1, (1 + $F102) * AC104)</f>
        <v>2.5269501953756404</v>
      </c>
      <c r="AE104" s="90">
        <f t="shared" ref="AE104" si="68" xml:space="preserve"> IF( AE103 = 1, 1, (1 + $F102) * AD104)</f>
        <v>2.6532977051444226</v>
      </c>
      <c r="AF104" s="90">
        <f t="shared" ref="AF104" si="69" xml:space="preserve"> IF( AF103 = 1, 1, (1 + $F102) * AE104)</f>
        <v>2.7859625904016441</v>
      </c>
      <c r="AG104" s="90">
        <f t="shared" ref="AG104" si="70" xml:space="preserve"> IF( AG103 = 1, 1, (1 + $F102) * AF104)</f>
        <v>2.9252607199217264</v>
      </c>
      <c r="AH104" s="90">
        <f t="shared" ref="AH104" si="71" xml:space="preserve"> IF( AH103 = 1, 1, (1 + $F102) * AG104)</f>
        <v>3.0715237559178128</v>
      </c>
      <c r="AI104" s="90">
        <f t="shared" ref="AI104" si="72" xml:space="preserve"> IF( AI103 = 1, 1, (1 + $F102) * AH104)</f>
        <v>3.2250999437137038</v>
      </c>
      <c r="AJ104" s="90">
        <f t="shared" ref="AJ104" si="73" xml:space="preserve"> IF( AJ103 = 1, 1, (1 + $F102) * AI104)</f>
        <v>3.3863549408993889</v>
      </c>
      <c r="AK104" s="90">
        <f t="shared" ref="AK104" si="74" xml:space="preserve"> IF( AK103 = 1, 1, (1 + $F102) * AJ104)</f>
        <v>3.5556726879443583</v>
      </c>
      <c r="AL104" s="90">
        <f t="shared" ref="AL104" si="75" xml:space="preserve"> IF( AL103 = 1, 1, (1 + $F102) * AK104)</f>
        <v>3.7334563223415764</v>
      </c>
      <c r="AM104" s="90">
        <f t="shared" ref="AM104" si="76" xml:space="preserve"> IF( AM103 = 1, 1, (1 + $F102) * AL104)</f>
        <v>3.9201291384586554</v>
      </c>
      <c r="AN104" s="90">
        <f t="shared" ref="AN104" si="77" xml:space="preserve"> IF( AN103 = 1, 1, (1 + $F102) * AM104)</f>
        <v>4.1161355953815884</v>
      </c>
      <c r="AO104" s="90">
        <f t="shared" ref="AO104" si="78" xml:space="preserve"> IF( AO103 = 1, 1, (1 + $F102) * AN104)</f>
        <v>4.3219423751506678</v>
      </c>
      <c r="AP104" s="90">
        <f t="shared" ref="AP104" si="79" xml:space="preserve"> IF( AP103 = 1, 1, (1 + $F102) * AO104)</f>
        <v>4.5380394939082018</v>
      </c>
      <c r="AQ104" s="90">
        <f t="shared" ref="AQ104" si="80" xml:space="preserve"> IF( AQ103 = 1, 1, (1 + $F102) * AP104)</f>
        <v>4.7649414686036122</v>
      </c>
      <c r="AR104" s="90">
        <f t="shared" ref="AR104" si="81" xml:space="preserve"> IF( AR103 = 1, 1, (1 + $F102) * AQ104)</f>
        <v>5.0031885420337927</v>
      </c>
      <c r="AS104" s="90">
        <f t="shared" ref="AS104" si="82" xml:space="preserve"> IF( AS103 = 1, 1, (1 + $F102) * AR104)</f>
        <v>5.2533479691354827</v>
      </c>
      <c r="AT104" s="90">
        <f t="shared" ref="AT104" si="83" xml:space="preserve"> IF( AT103 = 1, 1, (1 + $F102) * AS104)</f>
        <v>5.5160153675922574</v>
      </c>
      <c r="AU104" s="90">
        <f t="shared" ref="AU104" si="84" xml:space="preserve"> IF( AU103 = 1, 1, (1 + $F102) * AT104)</f>
        <v>5.7918161359718709</v>
      </c>
      <c r="AV104" s="90">
        <f t="shared" ref="AV104" si="85" xml:space="preserve"> IF( AV103 = 1, 1, (1 + $F102) * AU104)</f>
        <v>6.0814069427704647</v>
      </c>
      <c r="AW104" s="90">
        <f t="shared" ref="AW104" si="86" xml:space="preserve"> IF( AW103 = 1, 1, (1 + $F102) * AV104)</f>
        <v>6.3854772899089882</v>
      </c>
      <c r="AX104" s="90">
        <f t="shared" ref="AX104" si="87" xml:space="preserve"> IF( AX103 = 1, 1, (1 + $F102) * AW104)</f>
        <v>6.7047511544044376</v>
      </c>
      <c r="AY104" s="90">
        <f t="shared" ref="AY104" si="88" xml:space="preserve"> IF( AY103 = 1, 1, (1 + $F102) * AX104)</f>
        <v>7.0399887121246598</v>
      </c>
      <c r="AZ104" s="90">
        <f t="shared" ref="AZ104" si="89" xml:space="preserve"> IF( AZ103 = 1, 1, (1 + $F102) * AY104)</f>
        <v>7.3919881477308929</v>
      </c>
      <c r="BA104" s="90">
        <f t="shared" ref="BA104" si="90" xml:space="preserve"> IF( BA103 = 1, 1, (1 + $F102) * AZ104)</f>
        <v>7.7615875551174378</v>
      </c>
      <c r="BB104" s="90">
        <f t="shared" ref="BB104" si="91" xml:space="preserve"> IF( BB103 = 1, 1, (1 + $F102) * BA104)</f>
        <v>8.1496669328733109</v>
      </c>
      <c r="BC104" s="90">
        <f t="shared" ref="BC104" si="92" xml:space="preserve"> IF( BC103 = 1, 1, (1 + $F102) * BB104)</f>
        <v>8.5571502795169767</v>
      </c>
      <c r="BD104" s="90">
        <f t="shared" ref="BD104" si="93" xml:space="preserve"> IF( BD103 = 1, 1, (1 + $F102) * BC104)</f>
        <v>8.9850077934928265</v>
      </c>
      <c r="BE104" s="90">
        <f t="shared" ref="BE104" si="94" xml:space="preserve"> IF( BE103 = 1, 1, (1 + $F102) * BD104)</f>
        <v>9.4342581831674686</v>
      </c>
      <c r="BF104" s="90">
        <f t="shared" ref="BF104" si="95" xml:space="preserve"> IF( BF103 = 1, 1, (1 + $F102) * BE104)</f>
        <v>9.9059710923258422</v>
      </c>
      <c r="BG104" s="90">
        <f t="shared" ref="BG104" si="96" xml:space="preserve"> IF( BG103 = 1, 1, (1 + $F102) * BF104)</f>
        <v>10.401269646942135</v>
      </c>
      <c r="BH104" s="90">
        <f t="shared" ref="BH104" si="97" xml:space="preserve"> IF( BH103 = 1, 1, (1 + $F102) * BG104)</f>
        <v>10.921333129289241</v>
      </c>
    </row>
    <row r="105" spans="1:16384" s="157" customFormat="1" ht="12.75" customHeight="1" x14ac:dyDescent="0.3">
      <c r="A105" s="97"/>
      <c r="B105" s="97"/>
      <c r="C105" s="169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</row>
    <row r="106" spans="1:16384" s="305" customFormat="1" ht="12.75" customHeight="1" x14ac:dyDescent="0.3">
      <c r="A106" s="302"/>
      <c r="B106" s="302" t="s">
        <v>936</v>
      </c>
      <c r="C106" s="303"/>
      <c r="D106" s="304"/>
      <c r="E106" s="304"/>
      <c r="F106" s="304"/>
      <c r="G106" s="304"/>
      <c r="H106" s="304"/>
      <c r="I106" s="304"/>
      <c r="J106" s="304"/>
      <c r="K106" s="304"/>
      <c r="L106" s="304"/>
      <c r="M106" s="304"/>
      <c r="N106" s="304"/>
      <c r="O106" s="304"/>
      <c r="P106" s="304"/>
      <c r="Q106" s="304"/>
      <c r="R106" s="304"/>
      <c r="S106" s="304"/>
      <c r="T106" s="304"/>
      <c r="U106" s="304"/>
      <c r="V106" s="304"/>
      <c r="W106" s="304"/>
      <c r="X106" s="304"/>
      <c r="Y106" s="304"/>
      <c r="Z106" s="304"/>
      <c r="AA106" s="304"/>
      <c r="AB106" s="304"/>
      <c r="AC106" s="304"/>
      <c r="AD106" s="304"/>
      <c r="AE106" s="304"/>
      <c r="AF106" s="304"/>
      <c r="AG106" s="304"/>
      <c r="AH106" s="304"/>
      <c r="AI106" s="304"/>
      <c r="AJ106" s="304"/>
      <c r="AK106" s="304"/>
      <c r="AL106" s="304"/>
      <c r="AM106" s="304"/>
      <c r="AN106" s="304"/>
      <c r="AO106" s="304"/>
      <c r="AP106" s="304"/>
      <c r="AQ106" s="304"/>
      <c r="AR106" s="304"/>
      <c r="AS106" s="304"/>
      <c r="AT106" s="304"/>
      <c r="AU106" s="304"/>
      <c r="AV106" s="304"/>
      <c r="AW106" s="304"/>
      <c r="AX106" s="304"/>
      <c r="AY106" s="304"/>
      <c r="AZ106" s="304"/>
      <c r="BA106" s="304"/>
      <c r="BB106" s="304"/>
      <c r="BC106" s="304"/>
      <c r="BD106" s="304"/>
      <c r="BE106" s="304"/>
      <c r="BF106" s="304"/>
      <c r="BG106" s="304"/>
      <c r="BH106" s="304"/>
    </row>
    <row r="107" spans="1:16384" s="55" customFormat="1" ht="12.75" customHeight="1" x14ac:dyDescent="0.3">
      <c r="A107" s="114"/>
      <c r="B107" s="114"/>
      <c r="C107" s="440"/>
      <c r="D107" s="95"/>
      <c r="E107" s="88" t="str">
        <f xml:space="preserve"> InpC!E$131</f>
        <v>Discount rate - nominal terms</v>
      </c>
      <c r="F107" s="88">
        <f xml:space="preserve"> InpC!F$131</f>
        <v>9.9999999999999867E-2</v>
      </c>
      <c r="G107" s="88" t="str">
        <f xml:space="preserve"> InpC!G$131</f>
        <v>% p.a.</v>
      </c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</row>
    <row r="108" spans="1:16384" s="157" customFormat="1" ht="12.75" customHeight="1" x14ac:dyDescent="0.3">
      <c r="A108" s="97"/>
      <c r="B108" s="97"/>
      <c r="C108" s="169"/>
      <c r="D108" s="36"/>
      <c r="E108" s="36" t="str">
        <f>E$9</f>
        <v>Model year</v>
      </c>
      <c r="F108" s="36">
        <f t="shared" ref="F108:BH108" si="98">F$9</f>
        <v>0</v>
      </c>
      <c r="G108" s="36" t="str">
        <f t="shared" si="98"/>
        <v>counter</v>
      </c>
      <c r="H108" s="36">
        <f t="shared" si="98"/>
        <v>0</v>
      </c>
      <c r="I108" s="36">
        <f t="shared" si="98"/>
        <v>0</v>
      </c>
      <c r="J108" s="36">
        <f t="shared" si="98"/>
        <v>0</v>
      </c>
      <c r="K108" s="36">
        <f t="shared" si="98"/>
        <v>1</v>
      </c>
      <c r="L108" s="36">
        <f t="shared" si="98"/>
        <v>2</v>
      </c>
      <c r="M108" s="36">
        <f t="shared" si="98"/>
        <v>3</v>
      </c>
      <c r="N108" s="36">
        <f t="shared" si="98"/>
        <v>4</v>
      </c>
      <c r="O108" s="36">
        <f t="shared" si="98"/>
        <v>5</v>
      </c>
      <c r="P108" s="36">
        <f t="shared" si="98"/>
        <v>6</v>
      </c>
      <c r="Q108" s="36">
        <f t="shared" si="98"/>
        <v>7</v>
      </c>
      <c r="R108" s="36">
        <f t="shared" si="98"/>
        <v>8</v>
      </c>
      <c r="S108" s="36">
        <f t="shared" si="98"/>
        <v>9</v>
      </c>
      <c r="T108" s="36">
        <f t="shared" si="98"/>
        <v>10</v>
      </c>
      <c r="U108" s="36">
        <f t="shared" si="98"/>
        <v>11</v>
      </c>
      <c r="V108" s="36">
        <f t="shared" si="98"/>
        <v>12</v>
      </c>
      <c r="W108" s="36">
        <f t="shared" si="98"/>
        <v>13</v>
      </c>
      <c r="X108" s="36">
        <f t="shared" si="98"/>
        <v>14</v>
      </c>
      <c r="Y108" s="36">
        <f t="shared" si="98"/>
        <v>15</v>
      </c>
      <c r="Z108" s="36">
        <f t="shared" si="98"/>
        <v>16</v>
      </c>
      <c r="AA108" s="36">
        <f t="shared" si="98"/>
        <v>17</v>
      </c>
      <c r="AB108" s="36">
        <f t="shared" si="98"/>
        <v>18</v>
      </c>
      <c r="AC108" s="36">
        <f t="shared" si="98"/>
        <v>19</v>
      </c>
      <c r="AD108" s="36">
        <f t="shared" si="98"/>
        <v>20</v>
      </c>
      <c r="AE108" s="36">
        <f t="shared" si="98"/>
        <v>21</v>
      </c>
      <c r="AF108" s="36">
        <f t="shared" si="98"/>
        <v>22</v>
      </c>
      <c r="AG108" s="36">
        <f t="shared" si="98"/>
        <v>23</v>
      </c>
      <c r="AH108" s="36">
        <f t="shared" si="98"/>
        <v>24</v>
      </c>
      <c r="AI108" s="36">
        <f t="shared" si="98"/>
        <v>25</v>
      </c>
      <c r="AJ108" s="36">
        <f t="shared" si="98"/>
        <v>26</v>
      </c>
      <c r="AK108" s="36">
        <f t="shared" si="98"/>
        <v>27</v>
      </c>
      <c r="AL108" s="36">
        <f t="shared" si="98"/>
        <v>28</v>
      </c>
      <c r="AM108" s="36">
        <f t="shared" si="98"/>
        <v>29</v>
      </c>
      <c r="AN108" s="36">
        <f t="shared" si="98"/>
        <v>30</v>
      </c>
      <c r="AO108" s="36">
        <f t="shared" si="98"/>
        <v>31</v>
      </c>
      <c r="AP108" s="36">
        <f t="shared" si="98"/>
        <v>32</v>
      </c>
      <c r="AQ108" s="36">
        <f t="shared" si="98"/>
        <v>33</v>
      </c>
      <c r="AR108" s="36">
        <f t="shared" si="98"/>
        <v>34</v>
      </c>
      <c r="AS108" s="36">
        <f t="shared" si="98"/>
        <v>35</v>
      </c>
      <c r="AT108" s="36">
        <f t="shared" si="98"/>
        <v>36</v>
      </c>
      <c r="AU108" s="36">
        <f t="shared" si="98"/>
        <v>37</v>
      </c>
      <c r="AV108" s="36">
        <f t="shared" si="98"/>
        <v>38</v>
      </c>
      <c r="AW108" s="36">
        <f t="shared" si="98"/>
        <v>39</v>
      </c>
      <c r="AX108" s="36">
        <f t="shared" si="98"/>
        <v>40</v>
      </c>
      <c r="AY108" s="36">
        <f t="shared" si="98"/>
        <v>41</v>
      </c>
      <c r="AZ108" s="36">
        <f t="shared" si="98"/>
        <v>42</v>
      </c>
      <c r="BA108" s="36">
        <f t="shared" si="98"/>
        <v>43</v>
      </c>
      <c r="BB108" s="36">
        <f t="shared" si="98"/>
        <v>44</v>
      </c>
      <c r="BC108" s="36">
        <f t="shared" si="98"/>
        <v>45</v>
      </c>
      <c r="BD108" s="36">
        <f t="shared" si="98"/>
        <v>46</v>
      </c>
      <c r="BE108" s="36">
        <f t="shared" si="98"/>
        <v>47</v>
      </c>
      <c r="BF108" s="36">
        <f t="shared" si="98"/>
        <v>48</v>
      </c>
      <c r="BG108" s="36">
        <f t="shared" si="98"/>
        <v>49</v>
      </c>
      <c r="BH108" s="36">
        <f t="shared" si="98"/>
        <v>50</v>
      </c>
    </row>
    <row r="109" spans="1:16384" s="212" customFormat="1" ht="12.75" customHeight="1" x14ac:dyDescent="0.3">
      <c r="A109" s="89"/>
      <c r="B109" s="89"/>
      <c r="C109" s="168"/>
      <c r="D109" s="90"/>
      <c r="E109" s="90" t="s">
        <v>937</v>
      </c>
      <c r="F109" s="90"/>
      <c r="G109" s="90" t="s">
        <v>930</v>
      </c>
      <c r="H109" s="90" t="s">
        <v>931</v>
      </c>
      <c r="I109" s="90"/>
      <c r="J109" s="91"/>
      <c r="K109" s="90">
        <f xml:space="preserve"> IF( K108 = 1, 1, (1 + $F107) * J109)</f>
        <v>1</v>
      </c>
      <c r="L109" s="90">
        <f t="shared" ref="L109" si="99" xml:space="preserve"> IF( L108 = 1, 1, (1 + $F107) * K109)</f>
        <v>1.0999999999999999</v>
      </c>
      <c r="M109" s="90">
        <f t="shared" ref="M109" si="100" xml:space="preserve"> IF( M108 = 1, 1, (1 + $F107) * L109)</f>
        <v>1.2099999999999997</v>
      </c>
      <c r="N109" s="90">
        <f t="shared" ref="N109" si="101" xml:space="preserve"> IF( N108 = 1, 1, (1 + $F107) * M109)</f>
        <v>1.3309999999999995</v>
      </c>
      <c r="O109" s="90">
        <f t="shared" ref="O109" si="102" xml:space="preserve"> IF( O108 = 1, 1, (1 + $F107) * N109)</f>
        <v>1.4640999999999993</v>
      </c>
      <c r="P109" s="90">
        <f t="shared" ref="P109" si="103" xml:space="preserve"> IF( P108 = 1, 1, (1 + $F107) * O109)</f>
        <v>1.610509999999999</v>
      </c>
      <c r="Q109" s="90">
        <f t="shared" ref="Q109" si="104" xml:space="preserve"> IF( Q108 = 1, 1, (1 + $F107) * P109)</f>
        <v>1.7715609999999986</v>
      </c>
      <c r="R109" s="90">
        <f t="shared" ref="R109" si="105" xml:space="preserve"> IF( R108 = 1, 1, (1 + $F107) * Q109)</f>
        <v>1.9487170999999983</v>
      </c>
      <c r="S109" s="90">
        <f t="shared" ref="S109" si="106" xml:space="preserve"> IF( S108 = 1, 1, (1 + $F107) * R109)</f>
        <v>2.143588809999998</v>
      </c>
      <c r="T109" s="90">
        <f t="shared" ref="T109" si="107" xml:space="preserve"> IF( T108 = 1, 1, (1 + $F107) * S109)</f>
        <v>2.3579476909999975</v>
      </c>
      <c r="U109" s="90">
        <f t="shared" ref="U109" si="108" xml:space="preserve"> IF( U108 = 1, 1, (1 + $F107) * T109)</f>
        <v>2.593742460099997</v>
      </c>
      <c r="V109" s="90">
        <f t="shared" ref="V109" si="109" xml:space="preserve"> IF( V108 = 1, 1, (1 + $F107) * U109)</f>
        <v>2.8531167061099962</v>
      </c>
      <c r="W109" s="90">
        <f t="shared" ref="W109" si="110" xml:space="preserve"> IF( W108 = 1, 1, (1 + $F107) * V109)</f>
        <v>3.1384283767209955</v>
      </c>
      <c r="X109" s="90">
        <f t="shared" ref="X109" si="111" xml:space="preserve"> IF( X108 = 1, 1, (1 + $F107) * W109)</f>
        <v>3.4522712143930945</v>
      </c>
      <c r="Y109" s="90">
        <f t="shared" ref="Y109" si="112" xml:space="preserve"> IF( Y108 = 1, 1, (1 + $F107) * X109)</f>
        <v>3.7974983358324033</v>
      </c>
      <c r="Z109" s="90">
        <f t="shared" ref="Z109" si="113" xml:space="preserve"> IF( Z108 = 1, 1, (1 + $F107) * Y109)</f>
        <v>4.1772481694156429</v>
      </c>
      <c r="AA109" s="90">
        <f t="shared" ref="AA109" si="114" xml:space="preserve"> IF( AA108 = 1, 1, (1 + $F107) * Z109)</f>
        <v>4.5949729863572069</v>
      </c>
      <c r="AB109" s="90">
        <f t="shared" ref="AB109" si="115" xml:space="preserve"> IF( AB108 = 1, 1, (1 + $F107) * AA109)</f>
        <v>5.0544702849929273</v>
      </c>
      <c r="AC109" s="90">
        <f t="shared" ref="AC109" si="116" xml:space="preserve"> IF( AC108 = 1, 1, (1 + $F107) * AB109)</f>
        <v>5.5599173134922193</v>
      </c>
      <c r="AD109" s="90">
        <f t="shared" ref="AD109" si="117" xml:space="preserve"> IF( AD108 = 1, 1, (1 + $F107) * AC109)</f>
        <v>6.1159090448414402</v>
      </c>
      <c r="AE109" s="90">
        <f t="shared" ref="AE109" si="118" xml:space="preserve"> IF( AE108 = 1, 1, (1 + $F107) * AD109)</f>
        <v>6.7274999493255834</v>
      </c>
      <c r="AF109" s="90">
        <f t="shared" ref="AF109" si="119" xml:space="preserve"> IF( AF108 = 1, 1, (1 + $F107) * AE109)</f>
        <v>7.4002499442581406</v>
      </c>
      <c r="AG109" s="90">
        <f t="shared" ref="AG109" si="120" xml:space="preserve"> IF( AG108 = 1, 1, (1 + $F107) * AF109)</f>
        <v>8.1402749386839535</v>
      </c>
      <c r="AH109" s="90">
        <f t="shared" ref="AH109" si="121" xml:space="preserve"> IF( AH108 = 1, 1, (1 + $F107) * AG109)</f>
        <v>8.9543024325523479</v>
      </c>
      <c r="AI109" s="90">
        <f t="shared" ref="AI109" si="122" xml:space="preserve"> IF( AI108 = 1, 1, (1 + $F107) * AH109)</f>
        <v>9.8497326758075818</v>
      </c>
      <c r="AJ109" s="90">
        <f t="shared" ref="AJ109" si="123" xml:space="preserve"> IF( AJ108 = 1, 1, (1 + $F107) * AI109)</f>
        <v>10.834705943388339</v>
      </c>
      <c r="AK109" s="90">
        <f t="shared" ref="AK109" si="124" xml:space="preserve"> IF( AK108 = 1, 1, (1 + $F107) * AJ109)</f>
        <v>11.918176537727172</v>
      </c>
      <c r="AL109" s="90">
        <f t="shared" ref="AL109" si="125" xml:space="preserve"> IF( AL108 = 1, 1, (1 + $F107) * AK109)</f>
        <v>13.109994191499888</v>
      </c>
      <c r="AM109" s="90">
        <f t="shared" ref="AM109" si="126" xml:space="preserve"> IF( AM108 = 1, 1, (1 + $F107) * AL109)</f>
        <v>14.420993610649875</v>
      </c>
      <c r="AN109" s="90">
        <f t="shared" ref="AN109" si="127" xml:space="preserve"> IF( AN108 = 1, 1, (1 + $F107) * AM109)</f>
        <v>15.86309297171486</v>
      </c>
      <c r="AO109" s="90">
        <f t="shared" ref="AO109" si="128" xml:space="preserve"> IF( AO108 = 1, 1, (1 + $F107) * AN109)</f>
        <v>17.449402268886345</v>
      </c>
      <c r="AP109" s="90">
        <f t="shared" ref="AP109" si="129" xml:space="preserve"> IF( AP108 = 1, 1, (1 + $F107) * AO109)</f>
        <v>19.194342495774979</v>
      </c>
      <c r="AQ109" s="90">
        <f t="shared" ref="AQ109" si="130" xml:space="preserve"> IF( AQ108 = 1, 1, (1 + $F107) * AP109)</f>
        <v>21.113776745352475</v>
      </c>
      <c r="AR109" s="90">
        <f t="shared" ref="AR109" si="131" xml:space="preserve"> IF( AR108 = 1, 1, (1 + $F107) * AQ109)</f>
        <v>23.225154419887719</v>
      </c>
      <c r="AS109" s="90">
        <f t="shared" ref="AS109" si="132" xml:space="preserve"> IF( AS108 = 1, 1, (1 + $F107) * AR109)</f>
        <v>25.547669861876489</v>
      </c>
      <c r="AT109" s="90">
        <f t="shared" ref="AT109" si="133" xml:space="preserve"> IF( AT108 = 1, 1, (1 + $F107) * AS109)</f>
        <v>28.102436848064134</v>
      </c>
      <c r="AU109" s="90">
        <f t="shared" ref="AU109" si="134" xml:space="preserve"> IF( AU108 = 1, 1, (1 + $F107) * AT109)</f>
        <v>30.912680532870542</v>
      </c>
      <c r="AV109" s="90">
        <f t="shared" ref="AV109" si="135" xml:space="preserve"> IF( AV108 = 1, 1, (1 + $F107) * AU109)</f>
        <v>34.003948586157591</v>
      </c>
      <c r="AW109" s="90">
        <f t="shared" ref="AW109" si="136" xml:space="preserve"> IF( AW108 = 1, 1, (1 + $F107) * AV109)</f>
        <v>37.404343444773346</v>
      </c>
      <c r="AX109" s="90">
        <f t="shared" ref="AX109" si="137" xml:space="preserve"> IF( AX108 = 1, 1, (1 + $F107) * AW109)</f>
        <v>41.144777789250675</v>
      </c>
      <c r="AY109" s="90">
        <f t="shared" ref="AY109" si="138" xml:space="preserve"> IF( AY108 = 1, 1, (1 + $F107) * AX109)</f>
        <v>45.259255568175739</v>
      </c>
      <c r="AZ109" s="90">
        <f t="shared" ref="AZ109" si="139" xml:space="preserve"> IF( AZ108 = 1, 1, (1 + $F107) * AY109)</f>
        <v>49.785181124993308</v>
      </c>
      <c r="BA109" s="90">
        <f t="shared" ref="BA109" si="140" xml:space="preserve"> IF( BA108 = 1, 1, (1 + $F107) * AZ109)</f>
        <v>54.763699237492631</v>
      </c>
      <c r="BB109" s="90">
        <f t="shared" ref="BB109" si="141" xml:space="preserve"> IF( BB108 = 1, 1, (1 + $F107) * BA109)</f>
        <v>60.240069161241884</v>
      </c>
      <c r="BC109" s="90">
        <f t="shared" ref="BC109" si="142" xml:space="preserve"> IF( BC108 = 1, 1, (1 + $F107) * BB109)</f>
        <v>66.26407607736607</v>
      </c>
      <c r="BD109" s="90">
        <f t="shared" ref="BD109" si="143" xml:space="preserve"> IF( BD108 = 1, 1, (1 + $F107) * BC109)</f>
        <v>72.890483685102666</v>
      </c>
      <c r="BE109" s="90">
        <f t="shared" ref="BE109" si="144" xml:space="preserve"> IF( BE108 = 1, 1, (1 + $F107) * BD109)</f>
        <v>80.179532053612917</v>
      </c>
      <c r="BF109" s="90">
        <f t="shared" ref="BF109" si="145" xml:space="preserve"> IF( BF108 = 1, 1, (1 + $F107) * BE109)</f>
        <v>88.197485258974197</v>
      </c>
      <c r="BG109" s="90">
        <f t="shared" ref="BG109" si="146" xml:space="preserve"> IF( BG108 = 1, 1, (1 + $F107) * BF109)</f>
        <v>97.017233784871607</v>
      </c>
      <c r="BH109" s="90">
        <f t="shared" ref="BH109" si="147" xml:space="preserve"> IF( BH108 = 1, 1, (1 + $F107) * BG109)</f>
        <v>106.71895716335875</v>
      </c>
    </row>
    <row r="110" spans="1:16384" ht="12.75" customHeight="1" x14ac:dyDescent="0.3">
      <c r="C110" s="139"/>
    </row>
    <row r="111" spans="1:16384" s="305" customFormat="1" ht="12.75" customHeight="1" x14ac:dyDescent="0.3">
      <c r="A111" s="302"/>
      <c r="B111" s="302" t="s">
        <v>938</v>
      </c>
      <c r="C111" s="303"/>
      <c r="D111" s="304"/>
      <c r="E111" s="304"/>
      <c r="F111" s="304"/>
      <c r="G111" s="304"/>
      <c r="H111" s="304"/>
      <c r="I111" s="304"/>
      <c r="J111" s="304"/>
      <c r="K111" s="304"/>
      <c r="L111" s="304"/>
      <c r="M111" s="304"/>
      <c r="N111" s="304"/>
      <c r="O111" s="304"/>
      <c r="P111" s="304"/>
      <c r="Q111" s="304"/>
      <c r="R111" s="304"/>
      <c r="S111" s="304"/>
      <c r="T111" s="304"/>
      <c r="U111" s="304"/>
      <c r="V111" s="304"/>
      <c r="W111" s="304"/>
      <c r="X111" s="304"/>
      <c r="Y111" s="304"/>
      <c r="Z111" s="304"/>
      <c r="AA111" s="304"/>
      <c r="AB111" s="304"/>
      <c r="AC111" s="304"/>
      <c r="AD111" s="304"/>
      <c r="AE111" s="304"/>
      <c r="AF111" s="304"/>
      <c r="AG111" s="304"/>
      <c r="AH111" s="304"/>
      <c r="AI111" s="304"/>
      <c r="AJ111" s="304"/>
      <c r="AK111" s="304"/>
      <c r="AL111" s="304"/>
      <c r="AM111" s="304"/>
      <c r="AN111" s="304"/>
      <c r="AO111" s="304"/>
      <c r="AP111" s="304"/>
      <c r="AQ111" s="304"/>
      <c r="AR111" s="304"/>
      <c r="AS111" s="304"/>
      <c r="AT111" s="304"/>
      <c r="AU111" s="304"/>
      <c r="AV111" s="304"/>
      <c r="AW111" s="304"/>
      <c r="AX111" s="304"/>
      <c r="AY111" s="304"/>
      <c r="AZ111" s="304"/>
      <c r="BA111" s="304"/>
      <c r="BB111" s="304"/>
      <c r="BC111" s="304"/>
      <c r="BD111" s="304"/>
      <c r="BE111" s="304"/>
      <c r="BF111" s="304"/>
      <c r="BG111" s="304"/>
      <c r="BH111" s="304"/>
    </row>
    <row r="112" spans="1:16384" s="55" customFormat="1" ht="12.75" customHeight="1" x14ac:dyDescent="0.3">
      <c r="A112" s="114"/>
      <c r="B112" s="114"/>
      <c r="C112" s="440"/>
      <c r="D112" s="95"/>
      <c r="E112" s="88" t="str">
        <f xml:space="preserve"> InpC!E$129</f>
        <v>Discount rate - real terms</v>
      </c>
      <c r="F112" s="88">
        <f xml:space="preserve"> InpC!F$129</f>
        <v>7.8431372549019579E-2</v>
      </c>
      <c r="G112" s="88" t="str">
        <f xml:space="preserve"> InpC!G$129</f>
        <v>% p.a.</v>
      </c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</row>
    <row r="113" spans="1:16384" s="157" customFormat="1" ht="12.75" customHeight="1" x14ac:dyDescent="0.3">
      <c r="A113" s="97"/>
      <c r="B113" s="97"/>
      <c r="C113" s="169"/>
      <c r="D113" s="36"/>
      <c r="E113" s="36" t="str">
        <f>E$9</f>
        <v>Model year</v>
      </c>
      <c r="F113" s="36">
        <f t="shared" ref="F113:BH113" si="148">F$9</f>
        <v>0</v>
      </c>
      <c r="G113" s="36" t="str">
        <f t="shared" si="148"/>
        <v>counter</v>
      </c>
      <c r="H113" s="36">
        <f t="shared" si="148"/>
        <v>0</v>
      </c>
      <c r="I113" s="36">
        <f t="shared" si="148"/>
        <v>0</v>
      </c>
      <c r="J113" s="36">
        <f t="shared" si="148"/>
        <v>0</v>
      </c>
      <c r="K113" s="36">
        <f t="shared" si="148"/>
        <v>1</v>
      </c>
      <c r="L113" s="36">
        <f t="shared" si="148"/>
        <v>2</v>
      </c>
      <c r="M113" s="36">
        <f t="shared" si="148"/>
        <v>3</v>
      </c>
      <c r="N113" s="36">
        <f t="shared" si="148"/>
        <v>4</v>
      </c>
      <c r="O113" s="36">
        <f t="shared" si="148"/>
        <v>5</v>
      </c>
      <c r="P113" s="36">
        <f t="shared" si="148"/>
        <v>6</v>
      </c>
      <c r="Q113" s="36">
        <f t="shared" si="148"/>
        <v>7</v>
      </c>
      <c r="R113" s="36">
        <f t="shared" si="148"/>
        <v>8</v>
      </c>
      <c r="S113" s="36">
        <f t="shared" si="148"/>
        <v>9</v>
      </c>
      <c r="T113" s="36">
        <f t="shared" si="148"/>
        <v>10</v>
      </c>
      <c r="U113" s="36">
        <f t="shared" si="148"/>
        <v>11</v>
      </c>
      <c r="V113" s="36">
        <f t="shared" si="148"/>
        <v>12</v>
      </c>
      <c r="W113" s="36">
        <f t="shared" si="148"/>
        <v>13</v>
      </c>
      <c r="X113" s="36">
        <f t="shared" si="148"/>
        <v>14</v>
      </c>
      <c r="Y113" s="36">
        <f t="shared" si="148"/>
        <v>15</v>
      </c>
      <c r="Z113" s="36">
        <f t="shared" si="148"/>
        <v>16</v>
      </c>
      <c r="AA113" s="36">
        <f t="shared" si="148"/>
        <v>17</v>
      </c>
      <c r="AB113" s="36">
        <f t="shared" si="148"/>
        <v>18</v>
      </c>
      <c r="AC113" s="36">
        <f t="shared" si="148"/>
        <v>19</v>
      </c>
      <c r="AD113" s="36">
        <f t="shared" si="148"/>
        <v>20</v>
      </c>
      <c r="AE113" s="36">
        <f t="shared" si="148"/>
        <v>21</v>
      </c>
      <c r="AF113" s="36">
        <f t="shared" si="148"/>
        <v>22</v>
      </c>
      <c r="AG113" s="36">
        <f t="shared" si="148"/>
        <v>23</v>
      </c>
      <c r="AH113" s="36">
        <f t="shared" si="148"/>
        <v>24</v>
      </c>
      <c r="AI113" s="36">
        <f t="shared" si="148"/>
        <v>25</v>
      </c>
      <c r="AJ113" s="36">
        <f t="shared" si="148"/>
        <v>26</v>
      </c>
      <c r="AK113" s="36">
        <f t="shared" si="148"/>
        <v>27</v>
      </c>
      <c r="AL113" s="36">
        <f t="shared" si="148"/>
        <v>28</v>
      </c>
      <c r="AM113" s="36">
        <f t="shared" si="148"/>
        <v>29</v>
      </c>
      <c r="AN113" s="36">
        <f t="shared" si="148"/>
        <v>30</v>
      </c>
      <c r="AO113" s="36">
        <f t="shared" si="148"/>
        <v>31</v>
      </c>
      <c r="AP113" s="36">
        <f t="shared" si="148"/>
        <v>32</v>
      </c>
      <c r="AQ113" s="36">
        <f t="shared" si="148"/>
        <v>33</v>
      </c>
      <c r="AR113" s="36">
        <f t="shared" si="148"/>
        <v>34</v>
      </c>
      <c r="AS113" s="36">
        <f t="shared" si="148"/>
        <v>35</v>
      </c>
      <c r="AT113" s="36">
        <f t="shared" si="148"/>
        <v>36</v>
      </c>
      <c r="AU113" s="36">
        <f t="shared" si="148"/>
        <v>37</v>
      </c>
      <c r="AV113" s="36">
        <f t="shared" si="148"/>
        <v>38</v>
      </c>
      <c r="AW113" s="36">
        <f t="shared" si="148"/>
        <v>39</v>
      </c>
      <c r="AX113" s="36">
        <f t="shared" si="148"/>
        <v>40</v>
      </c>
      <c r="AY113" s="36">
        <f t="shared" si="148"/>
        <v>41</v>
      </c>
      <c r="AZ113" s="36">
        <f t="shared" si="148"/>
        <v>42</v>
      </c>
      <c r="BA113" s="36">
        <f t="shared" si="148"/>
        <v>43</v>
      </c>
      <c r="BB113" s="36">
        <f t="shared" si="148"/>
        <v>44</v>
      </c>
      <c r="BC113" s="36">
        <f t="shared" si="148"/>
        <v>45</v>
      </c>
      <c r="BD113" s="36">
        <f t="shared" si="148"/>
        <v>46</v>
      </c>
      <c r="BE113" s="36">
        <f t="shared" si="148"/>
        <v>47</v>
      </c>
      <c r="BF113" s="36">
        <f t="shared" si="148"/>
        <v>48</v>
      </c>
      <c r="BG113" s="36">
        <f t="shared" si="148"/>
        <v>49</v>
      </c>
      <c r="BH113" s="36">
        <f t="shared" si="148"/>
        <v>50</v>
      </c>
    </row>
    <row r="114" spans="1:16384" s="212" customFormat="1" ht="12.75" customHeight="1" x14ac:dyDescent="0.3">
      <c r="A114" s="89"/>
      <c r="B114" s="89"/>
      <c r="C114" s="168"/>
      <c r="D114" s="90"/>
      <c r="E114" s="90" t="s">
        <v>939</v>
      </c>
      <c r="F114" s="90"/>
      <c r="G114" s="90" t="s">
        <v>930</v>
      </c>
      <c r="H114" s="90" t="s">
        <v>931</v>
      </c>
      <c r="I114" s="90"/>
      <c r="J114" s="91"/>
      <c r="K114" s="90">
        <f xml:space="preserve"> IF( K113 = 1, 1, (1 + $F112) * J114)</f>
        <v>1</v>
      </c>
      <c r="L114" s="90">
        <f t="shared" ref="L114" si="149" xml:space="preserve"> IF( L113 = 1, 1, (1 + $F112) * K114)</f>
        <v>1.0784313725490196</v>
      </c>
      <c r="M114" s="90">
        <f t="shared" ref="M114" si="150" xml:space="preserve"> IF( M113 = 1, 1, (1 + $F112) * L114)</f>
        <v>1.1630142252979623</v>
      </c>
      <c r="N114" s="90">
        <f t="shared" ref="N114" si="151" xml:space="preserve"> IF( N113 = 1, 1, (1 + $F112) * M114)</f>
        <v>1.2542310272821162</v>
      </c>
      <c r="O114" s="90">
        <f t="shared" ref="O114" si="152" xml:space="preserve"> IF( O113 = 1, 1, (1 + $F112) * N114)</f>
        <v>1.3526020882454193</v>
      </c>
      <c r="P114" s="90">
        <f t="shared" ref="P114" si="153" xml:space="preserve"> IF( P113 = 1, 1, (1 + $F112) * O114)</f>
        <v>1.4586885265391776</v>
      </c>
      <c r="Q114" s="90">
        <f t="shared" ref="Q114" si="154" xml:space="preserve"> IF( Q113 = 1, 1, (1 + $F112) * P114)</f>
        <v>1.5730954697971522</v>
      </c>
      <c r="R114" s="90">
        <f t="shared" ref="R114" si="155" xml:space="preserve"> IF( R113 = 1, 1, (1 + $F112) * Q114)</f>
        <v>1.6964755066439876</v>
      </c>
      <c r="S114" s="90">
        <f t="shared" ref="S114" si="156" xml:space="preserve"> IF( S113 = 1, 1, (1 + $F112) * R114)</f>
        <v>1.8295324091258689</v>
      </c>
      <c r="T114" s="90">
        <f t="shared" ref="T114" si="157" xml:space="preserve"> IF( T113 = 1, 1, (1 + $F112) * S114)</f>
        <v>1.9730251470965252</v>
      </c>
      <c r="U114" s="90">
        <f t="shared" ref="U114" si="158" xml:space="preserve"> IF( U113 = 1, 1, (1 + $F112) * T114)</f>
        <v>2.127772217457037</v>
      </c>
      <c r="V114" s="90">
        <f t="shared" ref="V114" si="159" xml:space="preserve"> IF( V113 = 1, 1, (1 + $F112) * U114)</f>
        <v>2.2946563129438635</v>
      </c>
      <c r="W114" s="90">
        <f t="shared" ref="W114" si="160" xml:space="preserve"> IF( W113 = 1, 1, (1 + $F112) * V114)</f>
        <v>2.4746293570963234</v>
      </c>
      <c r="X114" s="90">
        <f t="shared" ref="X114" si="161" xml:space="preserve"> IF( X113 = 1, 1, (1 + $F112) * W114)</f>
        <v>2.6687179341234857</v>
      </c>
      <c r="Y114" s="90">
        <f t="shared" ref="Y114" si="162" xml:space="preserve"> IF( Y113 = 1, 1, (1 + $F112) * X114)</f>
        <v>2.8780291446429747</v>
      </c>
      <c r="Z114" s="90">
        <f t="shared" ref="Z114" si="163" xml:space="preserve"> IF( Z113 = 1, 1, (1 + $F112) * Y114)</f>
        <v>3.1037569206934039</v>
      </c>
      <c r="AA114" s="90">
        <f t="shared" ref="AA114" si="164" xml:space="preserve"> IF( AA113 = 1, 1, (1 + $F112) * Z114)</f>
        <v>3.347188836041906</v>
      </c>
      <c r="AB114" s="90">
        <f t="shared" ref="AB114" si="165" xml:space="preserve"> IF( AB113 = 1, 1, (1 + $F112) * AA114)</f>
        <v>3.6097134506334276</v>
      </c>
      <c r="AC114" s="90">
        <f t="shared" ref="AC114" si="166" xml:space="preserve"> IF( AC113 = 1, 1, (1 + $F112) * AB114)</f>
        <v>3.8928282310752649</v>
      </c>
      <c r="AD114" s="90">
        <f t="shared" ref="AD114" si="167" xml:space="preserve"> IF( AD113 = 1, 1, (1 + $F112) * AC114)</f>
        <v>4.1981480923360701</v>
      </c>
      <c r="AE114" s="90">
        <f t="shared" ref="AE114" si="168" xml:space="preserve"> IF( AE113 = 1, 1, (1 + $F112) * AD114)</f>
        <v>4.5274146093820358</v>
      </c>
      <c r="AF114" s="90">
        <f t="shared" ref="AF114" si="169" xml:space="preserve"> IF( AF113 = 1, 1, (1 + $F112) * AE114)</f>
        <v>4.8825059512943518</v>
      </c>
      <c r="AG114" s="90">
        <f t="shared" ref="AG114" si="170" xml:space="preserve"> IF( AG113 = 1, 1, (1 + $F112) * AF114)</f>
        <v>5.2654475945331241</v>
      </c>
      <c r="AH114" s="90">
        <f t="shared" ref="AH114" si="171" xml:space="preserve"> IF( AH113 = 1, 1, (1 + $F112) * AG114)</f>
        <v>5.6784238764572903</v>
      </c>
      <c r="AI114" s="90">
        <f t="shared" ref="AI114" si="172" xml:space="preserve"> IF( AI113 = 1, 1, (1 + $F112) * AH114)</f>
        <v>6.1237904550029594</v>
      </c>
      <c r="AJ114" s="90">
        <f t="shared" ref="AJ114" si="173" xml:space="preserve"> IF( AJ113 = 1, 1, (1 + $F112) * AI114)</f>
        <v>6.6040877455914266</v>
      </c>
      <c r="AK114" s="90">
        <f t="shared" ref="AK114" si="174" xml:space="preserve"> IF( AK113 = 1, 1, (1 + $F112) * AJ114)</f>
        <v>7.1220554119123225</v>
      </c>
      <c r="AL114" s="90">
        <f t="shared" ref="AL114" si="175" xml:space="preserve"> IF( AL113 = 1, 1, (1 + $F112) * AK114)</f>
        <v>7.6806479932387788</v>
      </c>
      <c r="AM114" s="90">
        <f t="shared" ref="AM114" si="176" xml:space="preserve"> IF( AM113 = 1, 1, (1 + $F112) * AL114)</f>
        <v>8.2830517574143681</v>
      </c>
      <c r="AN114" s="90">
        <f t="shared" ref="AN114" si="177" xml:space="preserve"> IF( AN113 = 1, 1, (1 + $F112) * AM114)</f>
        <v>8.9327028756429456</v>
      </c>
      <c r="AO114" s="90">
        <f t="shared" ref="AO114" si="178" xml:space="preserve"> IF( AO113 = 1, 1, (1 + $F112) * AN114)</f>
        <v>9.6333070227521951</v>
      </c>
      <c r="AP114" s="90">
        <f t="shared" ref="AP114" si="179" xml:space="preserve"> IF( AP113 = 1, 1, (1 + $F112) * AO114)</f>
        <v>10.388860514732759</v>
      </c>
      <c r="AQ114" s="90">
        <f t="shared" ref="AQ114" si="180" xml:space="preserve"> IF( AQ113 = 1, 1, (1 + $F112) * AP114)</f>
        <v>11.203673104123563</v>
      </c>
      <c r="AR114" s="90">
        <f t="shared" ref="AR114" si="181" xml:space="preserve"> IF( AR113 = 1, 1, (1 + $F112) * AQ114)</f>
        <v>12.082392563270508</v>
      </c>
      <c r="AS114" s="90">
        <f t="shared" ref="AS114" si="182" xml:space="preserve"> IF( AS113 = 1, 1, (1 + $F112) * AR114)</f>
        <v>13.030031195683881</v>
      </c>
      <c r="AT114" s="90">
        <f t="shared" ref="AT114" si="183" xml:space="preserve"> IF( AT113 = 1, 1, (1 + $F112) * AS114)</f>
        <v>14.05199442671791</v>
      </c>
      <c r="AU114" s="90">
        <f t="shared" ref="AU114" si="184" xml:space="preserve"> IF( AU113 = 1, 1, (1 + $F112) * AT114)</f>
        <v>15.154111636656568</v>
      </c>
      <c r="AV114" s="90">
        <f t="shared" ref="AV114" si="185" xml:space="preserve"> IF( AV113 = 1, 1, (1 + $F112) * AU114)</f>
        <v>16.34266941208061</v>
      </c>
      <c r="AW114" s="90">
        <f t="shared" ref="AW114" si="186" xml:space="preserve"> IF( AW113 = 1, 1, (1 + $F112) * AV114)</f>
        <v>17.62444740518497</v>
      </c>
      <c r="AX114" s="90">
        <f t="shared" ref="AX114" si="187" xml:space="preserve"> IF( AX113 = 1, 1, (1 + $F112) * AW114)</f>
        <v>19.006757005591634</v>
      </c>
      <c r="AY114" s="90">
        <f t="shared" ref="AY114" si="188" xml:space="preserve"> IF( AY113 = 1, 1, (1 + $F112) * AX114)</f>
        <v>20.497483045245879</v>
      </c>
      <c r="AZ114" s="90">
        <f t="shared" ref="AZ114" si="189" xml:space="preserve"> IF( AZ113 = 1, 1, (1 + $F112) * AY114)</f>
        <v>22.105128774284772</v>
      </c>
      <c r="BA114" s="90">
        <f t="shared" ref="BA114" si="190" xml:space="preserve"> IF( BA113 = 1, 1, (1 + $F112) * AZ114)</f>
        <v>23.838864364424754</v>
      </c>
      <c r="BB114" s="90">
        <f t="shared" ref="BB114" si="191" xml:space="preserve"> IF( BB113 = 1, 1, (1 + $F112) * BA114)</f>
        <v>25.708579216536499</v>
      </c>
      <c r="BC114" s="90">
        <f t="shared" ref="BC114" si="192" xml:space="preserve"> IF( BC113 = 1, 1, (1 + $F112) * BB114)</f>
        <v>27.724938370774655</v>
      </c>
      <c r="BD114" s="90">
        <f t="shared" ref="BD114" si="193" xml:space="preserve"> IF( BD113 = 1, 1, (1 + $F112) * BC114)</f>
        <v>29.899443341031489</v>
      </c>
      <c r="BE114" s="90">
        <f t="shared" ref="BE114" si="194" xml:space="preserve"> IF( BE113 = 1, 1, (1 + $F112) * BD114)</f>
        <v>32.244497720720233</v>
      </c>
      <c r="BF114" s="90">
        <f t="shared" ref="BF114" si="195" xml:space="preserve"> IF( BF113 = 1, 1, (1 + $F112) * BE114)</f>
        <v>34.773477934110055</v>
      </c>
      <c r="BG114" s="90">
        <f t="shared" ref="BG114" si="196" xml:space="preserve"> IF( BG113 = 1, 1, (1 + $F112) * BF114)</f>
        <v>37.500809536785354</v>
      </c>
      <c r="BH114" s="90">
        <f t="shared" ref="BH114" si="197" xml:space="preserve"> IF( BH113 = 1, 1, (1 + $F112) * BG114)</f>
        <v>40.442049500454793</v>
      </c>
    </row>
    <row r="115" spans="1:16384" s="11" customFormat="1" ht="12.75" customHeight="1" x14ac:dyDescent="0.3">
      <c r="A115" s="4"/>
      <c r="B115" s="4"/>
      <c r="C115" s="139"/>
      <c r="D115" s="5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16384" s="6" customFormat="1" ht="12.75" customHeight="1" x14ac:dyDescent="0.3">
      <c r="A116" s="4"/>
      <c r="B116" s="4" t="s">
        <v>940</v>
      </c>
      <c r="C116" s="139"/>
      <c r="D116" s="4"/>
      <c r="E116" s="4"/>
      <c r="F116" s="4"/>
      <c r="G116" s="4"/>
      <c r="H116" s="4" t="s">
        <v>941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spans="1:16384" s="11" customFormat="1" ht="12.75" customHeight="1" x14ac:dyDescent="0.3">
      <c r="A117" s="4"/>
      <c r="B117" s="4"/>
      <c r="C117" s="139"/>
      <c r="D117" s="5"/>
      <c r="E117" s="88" t="str">
        <f xml:space="preserve"> InpC!E$131</f>
        <v>Discount rate - nominal terms</v>
      </c>
      <c r="F117" s="88">
        <f xml:space="preserve"> InpC!F$131</f>
        <v>9.9999999999999867E-2</v>
      </c>
      <c r="G117" s="88" t="str">
        <f xml:space="preserve"> InpC!G$131</f>
        <v>% p.a.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16384" s="11" customFormat="1" ht="12.75" customHeight="1" x14ac:dyDescent="0.3">
      <c r="A118" s="365">
        <f xml:space="preserve"> InpC!A$20</f>
        <v>0</v>
      </c>
      <c r="B118" s="365">
        <f xml:space="preserve"> InpC!B$20</f>
        <v>0</v>
      </c>
      <c r="C118" s="366">
        <f xml:space="preserve"> InpC!C$20</f>
        <v>0</v>
      </c>
      <c r="D118" s="367">
        <f xml:space="preserve"> InpC!D$20</f>
        <v>0</v>
      </c>
      <c r="E118" s="95" t="str">
        <f xml:space="preserve"> InpC!E$20</f>
        <v>Contract Signature Year</v>
      </c>
      <c r="F118" s="368">
        <f xml:space="preserve"> InpC!F$20</f>
        <v>2018</v>
      </c>
      <c r="G118" s="368" t="str">
        <f xml:space="preserve"> InpC!G$20</f>
        <v>year #</v>
      </c>
      <c r="H118" s="367"/>
      <c r="I118" s="294"/>
      <c r="J118" s="367"/>
      <c r="K118" s="369"/>
      <c r="L118" s="369"/>
      <c r="M118" s="369"/>
      <c r="N118" s="369"/>
      <c r="O118" s="369"/>
      <c r="P118" s="367"/>
      <c r="Q118" s="95"/>
      <c r="R118" s="367"/>
      <c r="S118" s="367"/>
      <c r="T118" s="367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367"/>
      <c r="AI118" s="367"/>
      <c r="AJ118" s="367"/>
      <c r="AK118" s="367"/>
      <c r="AL118" s="367"/>
      <c r="AM118" s="367"/>
      <c r="AN118" s="367"/>
      <c r="AO118" s="367"/>
      <c r="AP118" s="367"/>
      <c r="AQ118" s="367"/>
      <c r="AR118" s="367"/>
      <c r="AS118" s="367"/>
      <c r="AT118" s="367"/>
      <c r="AU118" s="367"/>
      <c r="AV118" s="367"/>
      <c r="AW118" s="367"/>
      <c r="AX118" s="367"/>
      <c r="AY118" s="367"/>
      <c r="AZ118" s="367"/>
      <c r="BA118" s="367"/>
      <c r="BB118" s="367"/>
      <c r="BC118" s="367"/>
      <c r="BD118" s="367"/>
      <c r="BE118" s="367"/>
      <c r="BF118" s="367"/>
      <c r="BG118" s="367"/>
      <c r="BH118" s="367"/>
      <c r="BI118" s="370">
        <f xml:space="preserve"> InpC!BI$20</f>
        <v>0</v>
      </c>
      <c r="BJ118" s="370">
        <f xml:space="preserve"> InpC!BJ$20</f>
        <v>0</v>
      </c>
      <c r="BK118" s="370">
        <f xml:space="preserve"> InpC!BK$20</f>
        <v>0</v>
      </c>
      <c r="BL118" s="370">
        <f xml:space="preserve"> InpC!BL$20</f>
        <v>0</v>
      </c>
      <c r="BM118" s="370">
        <f xml:space="preserve"> InpC!BM$20</f>
        <v>0</v>
      </c>
      <c r="BN118" s="370">
        <f xml:space="preserve"> InpC!BN$20</f>
        <v>0</v>
      </c>
      <c r="BO118" s="370">
        <f xml:space="preserve"> InpC!BO$20</f>
        <v>0</v>
      </c>
      <c r="BP118" s="370">
        <f xml:space="preserve"> InpC!BP$20</f>
        <v>0</v>
      </c>
      <c r="BQ118" s="370">
        <f xml:space="preserve"> InpC!BQ$20</f>
        <v>0</v>
      </c>
      <c r="BR118" s="370">
        <f xml:space="preserve"> InpC!BR$20</f>
        <v>0</v>
      </c>
      <c r="BS118" s="370">
        <f xml:space="preserve"> InpC!BS$20</f>
        <v>0</v>
      </c>
      <c r="BT118" s="370">
        <f xml:space="preserve"> InpC!BT$20</f>
        <v>0</v>
      </c>
      <c r="BU118" s="370">
        <f xml:space="preserve"> InpC!BU$20</f>
        <v>0</v>
      </c>
      <c r="BV118" s="370">
        <f xml:space="preserve"> InpC!BV$20</f>
        <v>0</v>
      </c>
      <c r="BW118" s="370">
        <f xml:space="preserve"> InpC!BW$20</f>
        <v>0</v>
      </c>
      <c r="BX118" s="370">
        <f xml:space="preserve"> InpC!BX$20</f>
        <v>0</v>
      </c>
      <c r="BY118" s="370">
        <f xml:space="preserve"> InpC!BY$20</f>
        <v>0</v>
      </c>
      <c r="BZ118" s="370">
        <f xml:space="preserve"> InpC!BZ$20</f>
        <v>0</v>
      </c>
      <c r="CA118" s="370">
        <f xml:space="preserve"> InpC!CA$20</f>
        <v>0</v>
      </c>
      <c r="CB118" s="370">
        <f xml:space="preserve"> InpC!CB$20</f>
        <v>0</v>
      </c>
      <c r="CC118" s="370">
        <f xml:space="preserve"> InpC!CC$20</f>
        <v>0</v>
      </c>
      <c r="CD118" s="370">
        <f xml:space="preserve"> InpC!CD$20</f>
        <v>0</v>
      </c>
      <c r="CE118" s="370">
        <f xml:space="preserve"> InpC!CE$20</f>
        <v>0</v>
      </c>
      <c r="CF118" s="370">
        <f xml:space="preserve"> InpC!CF$20</f>
        <v>0</v>
      </c>
      <c r="CG118" s="370">
        <f xml:space="preserve"> InpC!CG$20</f>
        <v>0</v>
      </c>
      <c r="CH118" s="370">
        <f xml:space="preserve"> InpC!CH$20</f>
        <v>0</v>
      </c>
      <c r="CI118" s="370">
        <f xml:space="preserve"> InpC!CI$20</f>
        <v>0</v>
      </c>
      <c r="CJ118" s="370">
        <f xml:space="preserve"> InpC!CJ$20</f>
        <v>0</v>
      </c>
      <c r="CK118" s="370">
        <f xml:space="preserve"> InpC!CK$20</f>
        <v>0</v>
      </c>
      <c r="CL118" s="370">
        <f xml:space="preserve"> InpC!CL$20</f>
        <v>0</v>
      </c>
      <c r="CM118" s="370">
        <f xml:space="preserve"> InpC!CM$20</f>
        <v>0</v>
      </c>
      <c r="CN118" s="370">
        <f xml:space="preserve"> InpC!CN$20</f>
        <v>0</v>
      </c>
      <c r="CO118" s="370">
        <f xml:space="preserve"> InpC!CO$20</f>
        <v>0</v>
      </c>
      <c r="CP118" s="370">
        <f xml:space="preserve"> InpC!CP$20</f>
        <v>0</v>
      </c>
      <c r="CQ118" s="370">
        <f xml:space="preserve"> InpC!CQ$20</f>
        <v>0</v>
      </c>
      <c r="CR118" s="370">
        <f xml:space="preserve"> InpC!CR$20</f>
        <v>0</v>
      </c>
      <c r="CS118" s="370">
        <f xml:space="preserve"> InpC!CS$20</f>
        <v>0</v>
      </c>
      <c r="CT118" s="370">
        <f xml:space="preserve"> InpC!CT$20</f>
        <v>0</v>
      </c>
      <c r="CU118" s="370">
        <f xml:space="preserve"> InpC!CU$20</f>
        <v>0</v>
      </c>
      <c r="CV118" s="370">
        <f xml:space="preserve"> InpC!CV$20</f>
        <v>0</v>
      </c>
      <c r="CW118" s="370">
        <f xml:space="preserve"> InpC!CW$20</f>
        <v>0</v>
      </c>
      <c r="CX118" s="370">
        <f xml:space="preserve"> InpC!CX$20</f>
        <v>0</v>
      </c>
      <c r="CY118" s="370">
        <f xml:space="preserve"> InpC!CY$20</f>
        <v>0</v>
      </c>
      <c r="CZ118" s="370">
        <f xml:space="preserve"> InpC!CZ$20</f>
        <v>0</v>
      </c>
      <c r="DA118" s="370">
        <f xml:space="preserve"> InpC!DA$20</f>
        <v>0</v>
      </c>
      <c r="DB118" s="370">
        <f xml:space="preserve"> InpC!DB$20</f>
        <v>0</v>
      </c>
      <c r="DC118" s="370">
        <f xml:space="preserve"> InpC!DC$20</f>
        <v>0</v>
      </c>
      <c r="DD118" s="370">
        <f xml:space="preserve"> InpC!DD$20</f>
        <v>0</v>
      </c>
      <c r="DE118" s="370">
        <f xml:space="preserve"> InpC!DE$20</f>
        <v>0</v>
      </c>
      <c r="DF118" s="370">
        <f xml:space="preserve"> InpC!DF$20</f>
        <v>0</v>
      </c>
      <c r="DG118" s="370">
        <f xml:space="preserve"> InpC!DG$20</f>
        <v>0</v>
      </c>
      <c r="DH118" s="370">
        <f xml:space="preserve"> InpC!DH$20</f>
        <v>0</v>
      </c>
      <c r="DI118" s="370">
        <f xml:space="preserve"> InpC!DI$20</f>
        <v>0</v>
      </c>
      <c r="DJ118" s="370">
        <f xml:space="preserve"> InpC!DJ$20</f>
        <v>0</v>
      </c>
      <c r="DK118" s="370">
        <f xml:space="preserve"> InpC!DK$20</f>
        <v>0</v>
      </c>
      <c r="DL118" s="370">
        <f xml:space="preserve"> InpC!DL$20</f>
        <v>0</v>
      </c>
      <c r="DM118" s="370">
        <f xml:space="preserve"> InpC!DM$20</f>
        <v>0</v>
      </c>
      <c r="DN118" s="370">
        <f xml:space="preserve"> InpC!DN$20</f>
        <v>0</v>
      </c>
      <c r="DO118" s="370">
        <f xml:space="preserve"> InpC!DO$20</f>
        <v>0</v>
      </c>
      <c r="DP118" s="370">
        <f xml:space="preserve"> InpC!DP$20</f>
        <v>0</v>
      </c>
      <c r="DQ118" s="370">
        <f xml:space="preserve"> InpC!DQ$20</f>
        <v>0</v>
      </c>
      <c r="DR118" s="370">
        <f xml:space="preserve"> InpC!DR$20</f>
        <v>0</v>
      </c>
      <c r="DS118" s="370">
        <f xml:space="preserve"> InpC!DS$20</f>
        <v>0</v>
      </c>
      <c r="DT118" s="370">
        <f xml:space="preserve"> InpC!DT$20</f>
        <v>0</v>
      </c>
      <c r="DU118" s="370">
        <f xml:space="preserve"> InpC!DU$20</f>
        <v>0</v>
      </c>
      <c r="DV118" s="370">
        <f xml:space="preserve"> InpC!DV$20</f>
        <v>0</v>
      </c>
      <c r="DW118" s="370">
        <f xml:space="preserve"> InpC!DW$20</f>
        <v>0</v>
      </c>
      <c r="DX118" s="370">
        <f xml:space="preserve"> InpC!DX$20</f>
        <v>0</v>
      </c>
      <c r="DY118" s="370">
        <f xml:space="preserve"> InpC!DY$20</f>
        <v>0</v>
      </c>
      <c r="DZ118" s="370">
        <f xml:space="preserve"> InpC!DZ$20</f>
        <v>0</v>
      </c>
      <c r="EA118" s="370">
        <f xml:space="preserve"> InpC!EA$20</f>
        <v>0</v>
      </c>
      <c r="EB118" s="370">
        <f xml:space="preserve"> InpC!EB$20</f>
        <v>0</v>
      </c>
      <c r="EC118" s="370">
        <f xml:space="preserve"> InpC!EC$20</f>
        <v>0</v>
      </c>
      <c r="ED118" s="370">
        <f xml:space="preserve"> InpC!ED$20</f>
        <v>0</v>
      </c>
      <c r="EE118" s="370">
        <f xml:space="preserve"> InpC!EE$20</f>
        <v>0</v>
      </c>
      <c r="EF118" s="370">
        <f xml:space="preserve"> InpC!EF$20</f>
        <v>0</v>
      </c>
      <c r="EG118" s="370">
        <f xml:space="preserve"> InpC!EG$20</f>
        <v>0</v>
      </c>
      <c r="EH118" s="370">
        <f xml:space="preserve"> InpC!EH$20</f>
        <v>0</v>
      </c>
      <c r="EI118" s="370">
        <f xml:space="preserve"> InpC!EI$20</f>
        <v>0</v>
      </c>
      <c r="EJ118" s="370">
        <f xml:space="preserve"> InpC!EJ$20</f>
        <v>0</v>
      </c>
      <c r="EK118" s="370">
        <f xml:space="preserve"> InpC!EK$20</f>
        <v>0</v>
      </c>
      <c r="EL118" s="370">
        <f xml:space="preserve"> InpC!EL$20</f>
        <v>0</v>
      </c>
      <c r="EM118" s="370">
        <f xml:space="preserve"> InpC!EM$20</f>
        <v>0</v>
      </c>
      <c r="EN118" s="370">
        <f xml:space="preserve"> InpC!EN$20</f>
        <v>0</v>
      </c>
      <c r="EO118" s="370">
        <f xml:space="preserve"> InpC!EO$20</f>
        <v>0</v>
      </c>
      <c r="EP118" s="370">
        <f xml:space="preserve"> InpC!EP$20</f>
        <v>0</v>
      </c>
      <c r="EQ118" s="370">
        <f xml:space="preserve"> InpC!EQ$20</f>
        <v>0</v>
      </c>
      <c r="ER118" s="370">
        <f xml:space="preserve"> InpC!ER$20</f>
        <v>0</v>
      </c>
      <c r="ES118" s="370">
        <f xml:space="preserve"> InpC!ES$20</f>
        <v>0</v>
      </c>
      <c r="ET118" s="370">
        <f xml:space="preserve"> InpC!ET$20</f>
        <v>0</v>
      </c>
      <c r="EU118" s="370">
        <f xml:space="preserve"> InpC!EU$20</f>
        <v>0</v>
      </c>
      <c r="EV118" s="370">
        <f xml:space="preserve"> InpC!EV$20</f>
        <v>0</v>
      </c>
      <c r="EW118" s="370">
        <f xml:space="preserve"> InpC!EW$20</f>
        <v>0</v>
      </c>
      <c r="EX118" s="370">
        <f xml:space="preserve"> InpC!EX$20</f>
        <v>0</v>
      </c>
      <c r="EY118" s="370">
        <f xml:space="preserve"> InpC!EY$20</f>
        <v>0</v>
      </c>
      <c r="EZ118" s="370">
        <f xml:space="preserve"> InpC!EZ$20</f>
        <v>0</v>
      </c>
      <c r="FA118" s="370">
        <f xml:space="preserve"> InpC!FA$20</f>
        <v>0</v>
      </c>
      <c r="FB118" s="370">
        <f xml:space="preserve"> InpC!FB$20</f>
        <v>0</v>
      </c>
      <c r="FC118" s="370">
        <f xml:space="preserve"> InpC!FC$20</f>
        <v>0</v>
      </c>
      <c r="FD118" s="370">
        <f xml:space="preserve"> InpC!FD$20</f>
        <v>0</v>
      </c>
      <c r="FE118" s="370">
        <f xml:space="preserve"> InpC!FE$20</f>
        <v>0</v>
      </c>
      <c r="FF118" s="370">
        <f xml:space="preserve"> InpC!FF$20</f>
        <v>0</v>
      </c>
      <c r="FG118" s="370">
        <f xml:space="preserve"> InpC!FG$20</f>
        <v>0</v>
      </c>
      <c r="FH118" s="370">
        <f xml:space="preserve"> InpC!FH$20</f>
        <v>0</v>
      </c>
      <c r="FI118" s="370">
        <f xml:space="preserve"> InpC!FI$20</f>
        <v>0</v>
      </c>
      <c r="FJ118" s="370">
        <f xml:space="preserve"> InpC!FJ$20</f>
        <v>0</v>
      </c>
      <c r="FK118" s="370">
        <f xml:space="preserve"> InpC!FK$20</f>
        <v>0</v>
      </c>
      <c r="FL118" s="370">
        <f xml:space="preserve"> InpC!FL$20</f>
        <v>0</v>
      </c>
      <c r="FM118" s="370">
        <f xml:space="preserve"> InpC!FM$20</f>
        <v>0</v>
      </c>
      <c r="FN118" s="370">
        <f xml:space="preserve"> InpC!FN$20</f>
        <v>0</v>
      </c>
      <c r="FO118" s="370">
        <f xml:space="preserve"> InpC!FO$20</f>
        <v>0</v>
      </c>
      <c r="FP118" s="370">
        <f xml:space="preserve"> InpC!FP$20</f>
        <v>0</v>
      </c>
      <c r="FQ118" s="370">
        <f xml:space="preserve"> InpC!FQ$20</f>
        <v>0</v>
      </c>
      <c r="FR118" s="370">
        <f xml:space="preserve"> InpC!FR$20</f>
        <v>0</v>
      </c>
      <c r="FS118" s="370">
        <f xml:space="preserve"> InpC!FS$20</f>
        <v>0</v>
      </c>
      <c r="FT118" s="370">
        <f xml:space="preserve"> InpC!FT$20</f>
        <v>0</v>
      </c>
      <c r="FU118" s="370">
        <f xml:space="preserve"> InpC!FU$20</f>
        <v>0</v>
      </c>
      <c r="FV118" s="370">
        <f xml:space="preserve"> InpC!FV$20</f>
        <v>0</v>
      </c>
      <c r="FW118" s="370">
        <f xml:space="preserve"> InpC!FW$20</f>
        <v>0</v>
      </c>
      <c r="FX118" s="370">
        <f xml:space="preserve"> InpC!FX$20</f>
        <v>0</v>
      </c>
      <c r="FY118" s="370">
        <f xml:space="preserve"> InpC!FY$20</f>
        <v>0</v>
      </c>
      <c r="FZ118" s="370">
        <f xml:space="preserve"> InpC!FZ$20</f>
        <v>0</v>
      </c>
      <c r="GA118" s="370">
        <f xml:space="preserve"> InpC!GA$20</f>
        <v>0</v>
      </c>
      <c r="GB118" s="370">
        <f xml:space="preserve"> InpC!GB$20</f>
        <v>0</v>
      </c>
      <c r="GC118" s="370">
        <f xml:space="preserve"> InpC!GC$20</f>
        <v>0</v>
      </c>
      <c r="GD118" s="370">
        <f xml:space="preserve"> InpC!GD$20</f>
        <v>0</v>
      </c>
      <c r="GE118" s="370">
        <f xml:space="preserve"> InpC!GE$20</f>
        <v>0</v>
      </c>
      <c r="GF118" s="370">
        <f xml:space="preserve"> InpC!GF$20</f>
        <v>0</v>
      </c>
      <c r="GG118" s="370">
        <f xml:space="preserve"> InpC!GG$20</f>
        <v>0</v>
      </c>
      <c r="GH118" s="370">
        <f xml:space="preserve"> InpC!GH$20</f>
        <v>0</v>
      </c>
      <c r="GI118" s="370">
        <f xml:space="preserve"> InpC!GI$20</f>
        <v>0</v>
      </c>
      <c r="GJ118" s="370">
        <f xml:space="preserve"> InpC!GJ$20</f>
        <v>0</v>
      </c>
      <c r="GK118" s="370">
        <f xml:space="preserve"> InpC!GK$20</f>
        <v>0</v>
      </c>
      <c r="GL118" s="370">
        <f xml:space="preserve"> InpC!GL$20</f>
        <v>0</v>
      </c>
      <c r="GM118" s="370">
        <f xml:space="preserve"> InpC!GM$20</f>
        <v>0</v>
      </c>
      <c r="GN118" s="370">
        <f xml:space="preserve"> InpC!GN$20</f>
        <v>0</v>
      </c>
      <c r="GO118" s="370">
        <f xml:space="preserve"> InpC!GO$20</f>
        <v>0</v>
      </c>
      <c r="GP118" s="370">
        <f xml:space="preserve"> InpC!GP$20</f>
        <v>0</v>
      </c>
      <c r="GQ118" s="370">
        <f xml:space="preserve"> InpC!GQ$20</f>
        <v>0</v>
      </c>
      <c r="GR118" s="370">
        <f xml:space="preserve"> InpC!GR$20</f>
        <v>0</v>
      </c>
      <c r="GS118" s="370">
        <f xml:space="preserve"> InpC!GS$20</f>
        <v>0</v>
      </c>
      <c r="GT118" s="370">
        <f xml:space="preserve"> InpC!GT$20</f>
        <v>0</v>
      </c>
      <c r="GU118" s="370">
        <f xml:space="preserve"> InpC!GU$20</f>
        <v>0</v>
      </c>
      <c r="GV118" s="370">
        <f xml:space="preserve"> InpC!GV$20</f>
        <v>0</v>
      </c>
      <c r="GW118" s="370">
        <f xml:space="preserve"> InpC!GW$20</f>
        <v>0</v>
      </c>
      <c r="GX118" s="370">
        <f xml:space="preserve"> InpC!GX$20</f>
        <v>0</v>
      </c>
      <c r="GY118" s="370">
        <f xml:space="preserve"> InpC!GY$20</f>
        <v>0</v>
      </c>
      <c r="GZ118" s="370">
        <f xml:space="preserve"> InpC!GZ$20</f>
        <v>0</v>
      </c>
      <c r="HA118" s="370">
        <f xml:space="preserve"> InpC!HA$20</f>
        <v>0</v>
      </c>
      <c r="HB118" s="370">
        <f xml:space="preserve"> InpC!HB$20</f>
        <v>0</v>
      </c>
      <c r="HC118" s="370">
        <f xml:space="preserve"> InpC!HC$20</f>
        <v>0</v>
      </c>
      <c r="HD118" s="370">
        <f xml:space="preserve"> InpC!HD$20</f>
        <v>0</v>
      </c>
      <c r="HE118" s="370">
        <f xml:space="preserve"> InpC!HE$20</f>
        <v>0</v>
      </c>
      <c r="HF118" s="370">
        <f xml:space="preserve"> InpC!HF$20</f>
        <v>0</v>
      </c>
      <c r="HG118" s="370">
        <f xml:space="preserve"> InpC!HG$20</f>
        <v>0</v>
      </c>
      <c r="HH118" s="370">
        <f xml:space="preserve"> InpC!HH$20</f>
        <v>0</v>
      </c>
      <c r="HI118" s="370">
        <f xml:space="preserve"> InpC!HI$20</f>
        <v>0</v>
      </c>
      <c r="HJ118" s="370">
        <f xml:space="preserve"> InpC!HJ$20</f>
        <v>0</v>
      </c>
      <c r="HK118" s="370">
        <f xml:space="preserve"> InpC!HK$20</f>
        <v>0</v>
      </c>
      <c r="HL118" s="370">
        <f xml:space="preserve"> InpC!HL$20</f>
        <v>0</v>
      </c>
      <c r="HM118" s="370">
        <f xml:space="preserve"> InpC!HM$20</f>
        <v>0</v>
      </c>
      <c r="HN118" s="370">
        <f xml:space="preserve"> InpC!HN$20</f>
        <v>0</v>
      </c>
      <c r="HO118" s="370">
        <f xml:space="preserve"> InpC!HO$20</f>
        <v>0</v>
      </c>
      <c r="HP118" s="370">
        <f xml:space="preserve"> InpC!HP$20</f>
        <v>0</v>
      </c>
      <c r="HQ118" s="370">
        <f xml:space="preserve"> InpC!HQ$20</f>
        <v>0</v>
      </c>
      <c r="HR118" s="370">
        <f xml:space="preserve"> InpC!HR$20</f>
        <v>0</v>
      </c>
      <c r="HS118" s="370">
        <f xml:space="preserve"> InpC!HS$20</f>
        <v>0</v>
      </c>
      <c r="HT118" s="370">
        <f xml:space="preserve"> InpC!HT$20</f>
        <v>0</v>
      </c>
      <c r="HU118" s="370">
        <f xml:space="preserve"> InpC!HU$20</f>
        <v>0</v>
      </c>
      <c r="HV118" s="370">
        <f xml:space="preserve"> InpC!HV$20</f>
        <v>0</v>
      </c>
      <c r="HW118" s="370">
        <f xml:space="preserve"> InpC!HW$20</f>
        <v>0</v>
      </c>
      <c r="HX118" s="370">
        <f xml:space="preserve"> InpC!HX$20</f>
        <v>0</v>
      </c>
      <c r="HY118" s="370">
        <f xml:space="preserve"> InpC!HY$20</f>
        <v>0</v>
      </c>
      <c r="HZ118" s="370">
        <f xml:space="preserve"> InpC!HZ$20</f>
        <v>0</v>
      </c>
      <c r="IA118" s="370">
        <f xml:space="preserve"> InpC!IA$20</f>
        <v>0</v>
      </c>
      <c r="IB118" s="370">
        <f xml:space="preserve"> InpC!IB$20</f>
        <v>0</v>
      </c>
      <c r="IC118" s="370">
        <f xml:space="preserve"> InpC!IC$20</f>
        <v>0</v>
      </c>
      <c r="ID118" s="370">
        <f xml:space="preserve"> InpC!ID$20</f>
        <v>0</v>
      </c>
      <c r="IE118" s="370">
        <f xml:space="preserve"> InpC!IE$20</f>
        <v>0</v>
      </c>
      <c r="IF118" s="370">
        <f xml:space="preserve"> InpC!IF$20</f>
        <v>0</v>
      </c>
      <c r="IG118" s="370">
        <f xml:space="preserve"> InpC!IG$20</f>
        <v>0</v>
      </c>
      <c r="IH118" s="370">
        <f xml:space="preserve"> InpC!IH$20</f>
        <v>0</v>
      </c>
      <c r="II118" s="370">
        <f xml:space="preserve"> InpC!II$20</f>
        <v>0</v>
      </c>
      <c r="IJ118" s="370">
        <f xml:space="preserve"> InpC!IJ$20</f>
        <v>0</v>
      </c>
      <c r="IK118" s="370">
        <f xml:space="preserve"> InpC!IK$20</f>
        <v>0</v>
      </c>
      <c r="IL118" s="370">
        <f xml:space="preserve"> InpC!IL$20</f>
        <v>0</v>
      </c>
      <c r="IM118" s="370">
        <f xml:space="preserve"> InpC!IM$20</f>
        <v>0</v>
      </c>
      <c r="IN118" s="370">
        <f xml:space="preserve"> InpC!IN$20</f>
        <v>0</v>
      </c>
      <c r="IO118" s="370">
        <f xml:space="preserve"> InpC!IO$20</f>
        <v>0</v>
      </c>
      <c r="IP118" s="370">
        <f xml:space="preserve"> InpC!IP$20</f>
        <v>0</v>
      </c>
      <c r="IQ118" s="370">
        <f xml:space="preserve"> InpC!IQ$20</f>
        <v>0</v>
      </c>
      <c r="IR118" s="370">
        <f xml:space="preserve"> InpC!IR$20</f>
        <v>0</v>
      </c>
      <c r="IS118" s="370">
        <f xml:space="preserve"> InpC!IS$20</f>
        <v>0</v>
      </c>
      <c r="IT118" s="370">
        <f xml:space="preserve"> InpC!IT$20</f>
        <v>0</v>
      </c>
      <c r="IU118" s="370">
        <f xml:space="preserve"> InpC!IU$20</f>
        <v>0</v>
      </c>
      <c r="IV118" s="370">
        <f xml:space="preserve"> InpC!IV$20</f>
        <v>0</v>
      </c>
      <c r="IW118" s="370">
        <f xml:space="preserve"> InpC!IW$20</f>
        <v>0</v>
      </c>
      <c r="IX118" s="370">
        <f xml:space="preserve"> InpC!IX$20</f>
        <v>0</v>
      </c>
      <c r="IY118" s="370">
        <f xml:space="preserve"> InpC!IY$20</f>
        <v>0</v>
      </c>
      <c r="IZ118" s="370">
        <f xml:space="preserve"> InpC!IZ$20</f>
        <v>0</v>
      </c>
      <c r="JA118" s="370">
        <f xml:space="preserve"> InpC!JA$20</f>
        <v>0</v>
      </c>
      <c r="JB118" s="370">
        <f xml:space="preserve"> InpC!JB$20</f>
        <v>0</v>
      </c>
      <c r="JC118" s="370">
        <f xml:space="preserve"> InpC!JC$20</f>
        <v>0</v>
      </c>
      <c r="JD118" s="370">
        <f xml:space="preserve"> InpC!JD$20</f>
        <v>0</v>
      </c>
      <c r="JE118" s="370">
        <f xml:space="preserve"> InpC!JE$20</f>
        <v>0</v>
      </c>
      <c r="JF118" s="370">
        <f xml:space="preserve"> InpC!JF$20</f>
        <v>0</v>
      </c>
      <c r="JG118" s="370">
        <f xml:space="preserve"> InpC!JG$20</f>
        <v>0</v>
      </c>
      <c r="JH118" s="370">
        <f xml:space="preserve"> InpC!JH$20</f>
        <v>0</v>
      </c>
      <c r="JI118" s="370">
        <f xml:space="preserve"> InpC!JI$20</f>
        <v>0</v>
      </c>
      <c r="JJ118" s="370">
        <f xml:space="preserve"> InpC!JJ$20</f>
        <v>0</v>
      </c>
      <c r="JK118" s="370">
        <f xml:space="preserve"> InpC!JK$20</f>
        <v>0</v>
      </c>
      <c r="JL118" s="370">
        <f xml:space="preserve"> InpC!JL$20</f>
        <v>0</v>
      </c>
      <c r="JM118" s="370">
        <f xml:space="preserve"> InpC!JM$20</f>
        <v>0</v>
      </c>
      <c r="JN118" s="370">
        <f xml:space="preserve"> InpC!JN$20</f>
        <v>0</v>
      </c>
      <c r="JO118" s="370">
        <f xml:space="preserve"> InpC!JO$20</f>
        <v>0</v>
      </c>
      <c r="JP118" s="370">
        <f xml:space="preserve"> InpC!JP$20</f>
        <v>0</v>
      </c>
      <c r="JQ118" s="370">
        <f xml:space="preserve"> InpC!JQ$20</f>
        <v>0</v>
      </c>
      <c r="JR118" s="370">
        <f xml:space="preserve"> InpC!JR$20</f>
        <v>0</v>
      </c>
      <c r="JS118" s="370">
        <f xml:space="preserve"> InpC!JS$20</f>
        <v>0</v>
      </c>
      <c r="JT118" s="370">
        <f xml:space="preserve"> InpC!JT$20</f>
        <v>0</v>
      </c>
      <c r="JU118" s="370">
        <f xml:space="preserve"> InpC!JU$20</f>
        <v>0</v>
      </c>
      <c r="JV118" s="370">
        <f xml:space="preserve"> InpC!JV$20</f>
        <v>0</v>
      </c>
      <c r="JW118" s="370">
        <f xml:space="preserve"> InpC!JW$20</f>
        <v>0</v>
      </c>
      <c r="JX118" s="370">
        <f xml:space="preserve"> InpC!JX$20</f>
        <v>0</v>
      </c>
      <c r="JY118" s="370">
        <f xml:space="preserve"> InpC!JY$20</f>
        <v>0</v>
      </c>
      <c r="JZ118" s="370">
        <f xml:space="preserve"> InpC!JZ$20</f>
        <v>0</v>
      </c>
      <c r="KA118" s="370">
        <f xml:space="preserve"> InpC!KA$20</f>
        <v>0</v>
      </c>
      <c r="KB118" s="370">
        <f xml:space="preserve"> InpC!KB$20</f>
        <v>0</v>
      </c>
      <c r="KC118" s="370">
        <f xml:space="preserve"> InpC!KC$20</f>
        <v>0</v>
      </c>
      <c r="KD118" s="370">
        <f xml:space="preserve"> InpC!KD$20</f>
        <v>0</v>
      </c>
      <c r="KE118" s="370">
        <f xml:space="preserve"> InpC!KE$20</f>
        <v>0</v>
      </c>
      <c r="KF118" s="370">
        <f xml:space="preserve"> InpC!KF$20</f>
        <v>0</v>
      </c>
      <c r="KG118" s="370">
        <f xml:space="preserve"> InpC!KG$20</f>
        <v>0</v>
      </c>
      <c r="KH118" s="370">
        <f xml:space="preserve"> InpC!KH$20</f>
        <v>0</v>
      </c>
      <c r="KI118" s="370">
        <f xml:space="preserve"> InpC!KI$20</f>
        <v>0</v>
      </c>
      <c r="KJ118" s="370">
        <f xml:space="preserve"> InpC!KJ$20</f>
        <v>0</v>
      </c>
      <c r="KK118" s="370">
        <f xml:space="preserve"> InpC!KK$20</f>
        <v>0</v>
      </c>
      <c r="KL118" s="370">
        <f xml:space="preserve"> InpC!KL$20</f>
        <v>0</v>
      </c>
      <c r="KM118" s="370">
        <f xml:space="preserve"> InpC!KM$20</f>
        <v>0</v>
      </c>
      <c r="KN118" s="370">
        <f xml:space="preserve"> InpC!KN$20</f>
        <v>0</v>
      </c>
      <c r="KO118" s="370">
        <f xml:space="preserve"> InpC!KO$20</f>
        <v>0</v>
      </c>
      <c r="KP118" s="370">
        <f xml:space="preserve"> InpC!KP$20</f>
        <v>0</v>
      </c>
      <c r="KQ118" s="370">
        <f xml:space="preserve"> InpC!KQ$20</f>
        <v>0</v>
      </c>
      <c r="KR118" s="370">
        <f xml:space="preserve"> InpC!KR$20</f>
        <v>0</v>
      </c>
      <c r="KS118" s="370">
        <f xml:space="preserve"> InpC!KS$20</f>
        <v>0</v>
      </c>
      <c r="KT118" s="370">
        <f xml:space="preserve"> InpC!KT$20</f>
        <v>0</v>
      </c>
      <c r="KU118" s="370">
        <f xml:space="preserve"> InpC!KU$20</f>
        <v>0</v>
      </c>
      <c r="KV118" s="370">
        <f xml:space="preserve"> InpC!KV$20</f>
        <v>0</v>
      </c>
      <c r="KW118" s="370">
        <f xml:space="preserve"> InpC!KW$20</f>
        <v>0</v>
      </c>
      <c r="KX118" s="370">
        <f xml:space="preserve"> InpC!KX$20</f>
        <v>0</v>
      </c>
      <c r="KY118" s="370">
        <f xml:space="preserve"> InpC!KY$20</f>
        <v>0</v>
      </c>
      <c r="KZ118" s="370">
        <f xml:space="preserve"> InpC!KZ$20</f>
        <v>0</v>
      </c>
      <c r="LA118" s="370">
        <f xml:space="preserve"> InpC!LA$20</f>
        <v>0</v>
      </c>
      <c r="LB118" s="370">
        <f xml:space="preserve"> InpC!LB$20</f>
        <v>0</v>
      </c>
      <c r="LC118" s="370">
        <f xml:space="preserve"> InpC!LC$20</f>
        <v>0</v>
      </c>
      <c r="LD118" s="370">
        <f xml:space="preserve"> InpC!LD$20</f>
        <v>0</v>
      </c>
      <c r="LE118" s="370">
        <f xml:space="preserve"> InpC!LE$20</f>
        <v>0</v>
      </c>
      <c r="LF118" s="370">
        <f xml:space="preserve"> InpC!LF$20</f>
        <v>0</v>
      </c>
      <c r="LG118" s="370">
        <f xml:space="preserve"> InpC!LG$20</f>
        <v>0</v>
      </c>
      <c r="LH118" s="370">
        <f xml:space="preserve"> InpC!LH$20</f>
        <v>0</v>
      </c>
      <c r="LI118" s="370">
        <f xml:space="preserve"> InpC!LI$20</f>
        <v>0</v>
      </c>
      <c r="LJ118" s="370">
        <f xml:space="preserve"> InpC!LJ$20</f>
        <v>0</v>
      </c>
      <c r="LK118" s="370">
        <f xml:space="preserve"> InpC!LK$20</f>
        <v>0</v>
      </c>
      <c r="LL118" s="370">
        <f xml:space="preserve"> InpC!LL$20</f>
        <v>0</v>
      </c>
      <c r="LM118" s="370">
        <f xml:space="preserve"> InpC!LM$20</f>
        <v>0</v>
      </c>
      <c r="LN118" s="370">
        <f xml:space="preserve"> InpC!LN$20</f>
        <v>0</v>
      </c>
      <c r="LO118" s="370">
        <f xml:space="preserve"> InpC!LO$20</f>
        <v>0</v>
      </c>
      <c r="LP118" s="370">
        <f xml:space="preserve"> InpC!LP$20</f>
        <v>0</v>
      </c>
      <c r="LQ118" s="370">
        <f xml:space="preserve"> InpC!LQ$20</f>
        <v>0</v>
      </c>
      <c r="LR118" s="370">
        <f xml:space="preserve"> InpC!LR$20</f>
        <v>0</v>
      </c>
      <c r="LS118" s="370">
        <f xml:space="preserve"> InpC!LS$20</f>
        <v>0</v>
      </c>
      <c r="LT118" s="370">
        <f xml:space="preserve"> InpC!LT$20</f>
        <v>0</v>
      </c>
      <c r="LU118" s="370">
        <f xml:space="preserve"> InpC!LU$20</f>
        <v>0</v>
      </c>
      <c r="LV118" s="370">
        <f xml:space="preserve"> InpC!LV$20</f>
        <v>0</v>
      </c>
      <c r="LW118" s="370">
        <f xml:space="preserve"> InpC!LW$20</f>
        <v>0</v>
      </c>
      <c r="LX118" s="370">
        <f xml:space="preserve"> InpC!LX$20</f>
        <v>0</v>
      </c>
      <c r="LY118" s="370">
        <f xml:space="preserve"> InpC!LY$20</f>
        <v>0</v>
      </c>
      <c r="LZ118" s="370">
        <f xml:space="preserve"> InpC!LZ$20</f>
        <v>0</v>
      </c>
      <c r="MA118" s="370">
        <f xml:space="preserve"> InpC!MA$20</f>
        <v>0</v>
      </c>
      <c r="MB118" s="370">
        <f xml:space="preserve"> InpC!MB$20</f>
        <v>0</v>
      </c>
      <c r="MC118" s="370">
        <f xml:space="preserve"> InpC!MC$20</f>
        <v>0</v>
      </c>
      <c r="MD118" s="370">
        <f xml:space="preserve"> InpC!MD$20</f>
        <v>0</v>
      </c>
      <c r="ME118" s="370">
        <f xml:space="preserve"> InpC!ME$20</f>
        <v>0</v>
      </c>
      <c r="MF118" s="370">
        <f xml:space="preserve"> InpC!MF$20</f>
        <v>0</v>
      </c>
      <c r="MG118" s="370">
        <f xml:space="preserve"> InpC!MG$20</f>
        <v>0</v>
      </c>
      <c r="MH118" s="370">
        <f xml:space="preserve"> InpC!MH$20</f>
        <v>0</v>
      </c>
      <c r="MI118" s="370">
        <f xml:space="preserve"> InpC!MI$20</f>
        <v>0</v>
      </c>
      <c r="MJ118" s="370">
        <f xml:space="preserve"> InpC!MJ$20</f>
        <v>0</v>
      </c>
      <c r="MK118" s="370">
        <f xml:space="preserve"> InpC!MK$20</f>
        <v>0</v>
      </c>
      <c r="ML118" s="370">
        <f xml:space="preserve"> InpC!ML$20</f>
        <v>0</v>
      </c>
      <c r="MM118" s="370">
        <f xml:space="preserve"> InpC!MM$20</f>
        <v>0</v>
      </c>
      <c r="MN118" s="370">
        <f xml:space="preserve"> InpC!MN$20</f>
        <v>0</v>
      </c>
      <c r="MO118" s="370">
        <f xml:space="preserve"> InpC!MO$20</f>
        <v>0</v>
      </c>
      <c r="MP118" s="370">
        <f xml:space="preserve"> InpC!MP$20</f>
        <v>0</v>
      </c>
      <c r="MQ118" s="370">
        <f xml:space="preserve"> InpC!MQ$20</f>
        <v>0</v>
      </c>
      <c r="MR118" s="370">
        <f xml:space="preserve"> InpC!MR$20</f>
        <v>0</v>
      </c>
      <c r="MS118" s="370">
        <f xml:space="preserve"> InpC!MS$20</f>
        <v>0</v>
      </c>
      <c r="MT118" s="370">
        <f xml:space="preserve"> InpC!MT$20</f>
        <v>0</v>
      </c>
      <c r="MU118" s="370">
        <f xml:space="preserve"> InpC!MU$20</f>
        <v>0</v>
      </c>
      <c r="MV118" s="370">
        <f xml:space="preserve"> InpC!MV$20</f>
        <v>0</v>
      </c>
      <c r="MW118" s="370">
        <f xml:space="preserve"> InpC!MW$20</f>
        <v>0</v>
      </c>
      <c r="MX118" s="370">
        <f xml:space="preserve"> InpC!MX$20</f>
        <v>0</v>
      </c>
      <c r="MY118" s="370">
        <f xml:space="preserve"> InpC!MY$20</f>
        <v>0</v>
      </c>
      <c r="MZ118" s="370">
        <f xml:space="preserve"> InpC!MZ$20</f>
        <v>0</v>
      </c>
      <c r="NA118" s="370">
        <f xml:space="preserve"> InpC!NA$20</f>
        <v>0</v>
      </c>
      <c r="NB118" s="370">
        <f xml:space="preserve"> InpC!NB$20</f>
        <v>0</v>
      </c>
      <c r="NC118" s="370">
        <f xml:space="preserve"> InpC!NC$20</f>
        <v>0</v>
      </c>
      <c r="ND118" s="370">
        <f xml:space="preserve"> InpC!ND$20</f>
        <v>0</v>
      </c>
      <c r="NE118" s="370">
        <f xml:space="preserve"> InpC!NE$20</f>
        <v>0</v>
      </c>
      <c r="NF118" s="370">
        <f xml:space="preserve"> InpC!NF$20</f>
        <v>0</v>
      </c>
      <c r="NG118" s="370">
        <f xml:space="preserve"> InpC!NG$20</f>
        <v>0</v>
      </c>
      <c r="NH118" s="370">
        <f xml:space="preserve"> InpC!NH$20</f>
        <v>0</v>
      </c>
      <c r="NI118" s="370">
        <f xml:space="preserve"> InpC!NI$20</f>
        <v>0</v>
      </c>
      <c r="NJ118" s="370">
        <f xml:space="preserve"> InpC!NJ$20</f>
        <v>0</v>
      </c>
      <c r="NK118" s="370">
        <f xml:space="preserve"> InpC!NK$20</f>
        <v>0</v>
      </c>
      <c r="NL118" s="370">
        <f xml:space="preserve"> InpC!NL$20</f>
        <v>0</v>
      </c>
      <c r="NM118" s="370">
        <f xml:space="preserve"> InpC!NM$20</f>
        <v>0</v>
      </c>
      <c r="NN118" s="370">
        <f xml:space="preserve"> InpC!NN$20</f>
        <v>0</v>
      </c>
      <c r="NO118" s="370">
        <f xml:space="preserve"> InpC!NO$20</f>
        <v>0</v>
      </c>
      <c r="NP118" s="370">
        <f xml:space="preserve"> InpC!NP$20</f>
        <v>0</v>
      </c>
      <c r="NQ118" s="370">
        <f xml:space="preserve"> InpC!NQ$20</f>
        <v>0</v>
      </c>
      <c r="NR118" s="370">
        <f xml:space="preserve"> InpC!NR$20</f>
        <v>0</v>
      </c>
      <c r="NS118" s="370">
        <f xml:space="preserve"> InpC!NS$20</f>
        <v>0</v>
      </c>
      <c r="NT118" s="370">
        <f xml:space="preserve"> InpC!NT$20</f>
        <v>0</v>
      </c>
      <c r="NU118" s="370">
        <f xml:space="preserve"> InpC!NU$20</f>
        <v>0</v>
      </c>
      <c r="NV118" s="370">
        <f xml:space="preserve"> InpC!NV$20</f>
        <v>0</v>
      </c>
      <c r="NW118" s="370">
        <f xml:space="preserve"> InpC!NW$20</f>
        <v>0</v>
      </c>
      <c r="NX118" s="370">
        <f xml:space="preserve"> InpC!NX$20</f>
        <v>0</v>
      </c>
      <c r="NY118" s="370">
        <f xml:space="preserve"> InpC!NY$20</f>
        <v>0</v>
      </c>
      <c r="NZ118" s="370">
        <f xml:space="preserve"> InpC!NZ$20</f>
        <v>0</v>
      </c>
      <c r="OA118" s="370">
        <f xml:space="preserve"> InpC!OA$20</f>
        <v>0</v>
      </c>
      <c r="OB118" s="370">
        <f xml:space="preserve"> InpC!OB$20</f>
        <v>0</v>
      </c>
      <c r="OC118" s="370">
        <f xml:space="preserve"> InpC!OC$20</f>
        <v>0</v>
      </c>
      <c r="OD118" s="370">
        <f xml:space="preserve"> InpC!OD$20</f>
        <v>0</v>
      </c>
      <c r="OE118" s="370">
        <f xml:space="preserve"> InpC!OE$20</f>
        <v>0</v>
      </c>
      <c r="OF118" s="370">
        <f xml:space="preserve"> InpC!OF$20</f>
        <v>0</v>
      </c>
      <c r="OG118" s="370">
        <f xml:space="preserve"> InpC!OG$20</f>
        <v>0</v>
      </c>
      <c r="OH118" s="370">
        <f xml:space="preserve"> InpC!OH$20</f>
        <v>0</v>
      </c>
      <c r="OI118" s="370">
        <f xml:space="preserve"> InpC!OI$20</f>
        <v>0</v>
      </c>
      <c r="OJ118" s="370">
        <f xml:space="preserve"> InpC!OJ$20</f>
        <v>0</v>
      </c>
      <c r="OK118" s="370">
        <f xml:space="preserve"> InpC!OK$20</f>
        <v>0</v>
      </c>
      <c r="OL118" s="370">
        <f xml:space="preserve"> InpC!OL$20</f>
        <v>0</v>
      </c>
      <c r="OM118" s="370">
        <f xml:space="preserve"> InpC!OM$20</f>
        <v>0</v>
      </c>
      <c r="ON118" s="370">
        <f xml:space="preserve"> InpC!ON$20</f>
        <v>0</v>
      </c>
      <c r="OO118" s="370">
        <f xml:space="preserve"> InpC!OO$20</f>
        <v>0</v>
      </c>
      <c r="OP118" s="370">
        <f xml:space="preserve"> InpC!OP$20</f>
        <v>0</v>
      </c>
      <c r="OQ118" s="370">
        <f xml:space="preserve"> InpC!OQ$20</f>
        <v>0</v>
      </c>
      <c r="OR118" s="370">
        <f xml:space="preserve"> InpC!OR$20</f>
        <v>0</v>
      </c>
      <c r="OS118" s="370">
        <f xml:space="preserve"> InpC!OS$20</f>
        <v>0</v>
      </c>
      <c r="OT118" s="370">
        <f xml:space="preserve"> InpC!OT$20</f>
        <v>0</v>
      </c>
      <c r="OU118" s="370">
        <f xml:space="preserve"> InpC!OU$20</f>
        <v>0</v>
      </c>
      <c r="OV118" s="370">
        <f xml:space="preserve"> InpC!OV$20</f>
        <v>0</v>
      </c>
      <c r="OW118" s="370">
        <f xml:space="preserve"> InpC!OW$20</f>
        <v>0</v>
      </c>
      <c r="OX118" s="370">
        <f xml:space="preserve"> InpC!OX$20</f>
        <v>0</v>
      </c>
      <c r="OY118" s="370">
        <f xml:space="preserve"> InpC!OY$20</f>
        <v>0</v>
      </c>
      <c r="OZ118" s="370">
        <f xml:space="preserve"> InpC!OZ$20</f>
        <v>0</v>
      </c>
      <c r="PA118" s="370">
        <f xml:space="preserve"> InpC!PA$20</f>
        <v>0</v>
      </c>
      <c r="PB118" s="370">
        <f xml:space="preserve"> InpC!PB$20</f>
        <v>0</v>
      </c>
      <c r="PC118" s="370">
        <f xml:space="preserve"> InpC!PC$20</f>
        <v>0</v>
      </c>
      <c r="PD118" s="370">
        <f xml:space="preserve"> InpC!PD$20</f>
        <v>0</v>
      </c>
      <c r="PE118" s="370">
        <f xml:space="preserve"> InpC!PE$20</f>
        <v>0</v>
      </c>
      <c r="PF118" s="370">
        <f xml:space="preserve"> InpC!PF$20</f>
        <v>0</v>
      </c>
      <c r="PG118" s="370">
        <f xml:space="preserve"> InpC!PG$20</f>
        <v>0</v>
      </c>
      <c r="PH118" s="370">
        <f xml:space="preserve"> InpC!PH$20</f>
        <v>0</v>
      </c>
      <c r="PI118" s="370">
        <f xml:space="preserve"> InpC!PI$20</f>
        <v>0</v>
      </c>
      <c r="PJ118" s="370">
        <f xml:space="preserve"> InpC!PJ$20</f>
        <v>0</v>
      </c>
      <c r="PK118" s="370">
        <f xml:space="preserve"> InpC!PK$20</f>
        <v>0</v>
      </c>
      <c r="PL118" s="370">
        <f xml:space="preserve"> InpC!PL$20</f>
        <v>0</v>
      </c>
      <c r="PM118" s="370">
        <f xml:space="preserve"> InpC!PM$20</f>
        <v>0</v>
      </c>
      <c r="PN118" s="370">
        <f xml:space="preserve"> InpC!PN$20</f>
        <v>0</v>
      </c>
      <c r="PO118" s="370">
        <f xml:space="preserve"> InpC!PO$20</f>
        <v>0</v>
      </c>
      <c r="PP118" s="370">
        <f xml:space="preserve"> InpC!PP$20</f>
        <v>0</v>
      </c>
      <c r="PQ118" s="370">
        <f xml:space="preserve"> InpC!PQ$20</f>
        <v>0</v>
      </c>
      <c r="PR118" s="370">
        <f xml:space="preserve"> InpC!PR$20</f>
        <v>0</v>
      </c>
      <c r="PS118" s="370">
        <f xml:space="preserve"> InpC!PS$20</f>
        <v>0</v>
      </c>
      <c r="PT118" s="370">
        <f xml:space="preserve"> InpC!PT$20</f>
        <v>0</v>
      </c>
      <c r="PU118" s="370">
        <f xml:space="preserve"> InpC!PU$20</f>
        <v>0</v>
      </c>
      <c r="PV118" s="370">
        <f xml:space="preserve"> InpC!PV$20</f>
        <v>0</v>
      </c>
      <c r="PW118" s="370">
        <f xml:space="preserve"> InpC!PW$20</f>
        <v>0</v>
      </c>
      <c r="PX118" s="370">
        <f xml:space="preserve"> InpC!PX$20</f>
        <v>0</v>
      </c>
      <c r="PY118" s="370">
        <f xml:space="preserve"> InpC!PY$20</f>
        <v>0</v>
      </c>
      <c r="PZ118" s="370">
        <f xml:space="preserve"> InpC!PZ$20</f>
        <v>0</v>
      </c>
      <c r="QA118" s="370">
        <f xml:space="preserve"> InpC!QA$20</f>
        <v>0</v>
      </c>
      <c r="QB118" s="370">
        <f xml:space="preserve"> InpC!QB$20</f>
        <v>0</v>
      </c>
      <c r="QC118" s="370">
        <f xml:space="preserve"> InpC!QC$20</f>
        <v>0</v>
      </c>
      <c r="QD118" s="370">
        <f xml:space="preserve"> InpC!QD$20</f>
        <v>0</v>
      </c>
      <c r="QE118" s="370">
        <f xml:space="preserve"> InpC!QE$20</f>
        <v>0</v>
      </c>
      <c r="QF118" s="370">
        <f xml:space="preserve"> InpC!QF$20</f>
        <v>0</v>
      </c>
      <c r="QG118" s="370">
        <f xml:space="preserve"> InpC!QG$20</f>
        <v>0</v>
      </c>
      <c r="QH118" s="370">
        <f xml:space="preserve"> InpC!QH$20</f>
        <v>0</v>
      </c>
      <c r="QI118" s="370">
        <f xml:space="preserve"> InpC!QI$20</f>
        <v>0</v>
      </c>
      <c r="QJ118" s="370">
        <f xml:space="preserve"> InpC!QJ$20</f>
        <v>0</v>
      </c>
      <c r="QK118" s="370">
        <f xml:space="preserve"> InpC!QK$20</f>
        <v>0</v>
      </c>
      <c r="QL118" s="370">
        <f xml:space="preserve"> InpC!QL$20</f>
        <v>0</v>
      </c>
      <c r="QM118" s="370">
        <f xml:space="preserve"> InpC!QM$20</f>
        <v>0</v>
      </c>
      <c r="QN118" s="370">
        <f xml:space="preserve"> InpC!QN$20</f>
        <v>0</v>
      </c>
      <c r="QO118" s="370">
        <f xml:space="preserve"> InpC!QO$20</f>
        <v>0</v>
      </c>
      <c r="QP118" s="370">
        <f xml:space="preserve"> InpC!QP$20</f>
        <v>0</v>
      </c>
      <c r="QQ118" s="370">
        <f xml:space="preserve"> InpC!QQ$20</f>
        <v>0</v>
      </c>
      <c r="QR118" s="370">
        <f xml:space="preserve"> InpC!QR$20</f>
        <v>0</v>
      </c>
      <c r="QS118" s="370">
        <f xml:space="preserve"> InpC!QS$20</f>
        <v>0</v>
      </c>
      <c r="QT118" s="370">
        <f xml:space="preserve"> InpC!QT$20</f>
        <v>0</v>
      </c>
      <c r="QU118" s="370">
        <f xml:space="preserve"> InpC!QU$20</f>
        <v>0</v>
      </c>
      <c r="QV118" s="370">
        <f xml:space="preserve"> InpC!QV$20</f>
        <v>0</v>
      </c>
      <c r="QW118" s="370">
        <f xml:space="preserve"> InpC!QW$20</f>
        <v>0</v>
      </c>
      <c r="QX118" s="370">
        <f xml:space="preserve"> InpC!QX$20</f>
        <v>0</v>
      </c>
      <c r="QY118" s="370">
        <f xml:space="preserve"> InpC!QY$20</f>
        <v>0</v>
      </c>
      <c r="QZ118" s="370">
        <f xml:space="preserve"> InpC!QZ$20</f>
        <v>0</v>
      </c>
      <c r="RA118" s="370">
        <f xml:space="preserve"> InpC!RA$20</f>
        <v>0</v>
      </c>
      <c r="RB118" s="370">
        <f xml:space="preserve"> InpC!RB$20</f>
        <v>0</v>
      </c>
      <c r="RC118" s="370">
        <f xml:space="preserve"> InpC!RC$20</f>
        <v>0</v>
      </c>
      <c r="RD118" s="370">
        <f xml:space="preserve"> InpC!RD$20</f>
        <v>0</v>
      </c>
      <c r="RE118" s="370">
        <f xml:space="preserve"> InpC!RE$20</f>
        <v>0</v>
      </c>
      <c r="RF118" s="370">
        <f xml:space="preserve"> InpC!RF$20</f>
        <v>0</v>
      </c>
      <c r="RG118" s="370">
        <f xml:space="preserve"> InpC!RG$20</f>
        <v>0</v>
      </c>
      <c r="RH118" s="370">
        <f xml:space="preserve"> InpC!RH$20</f>
        <v>0</v>
      </c>
      <c r="RI118" s="370">
        <f xml:space="preserve"> InpC!RI$20</f>
        <v>0</v>
      </c>
      <c r="RJ118" s="370">
        <f xml:space="preserve"> InpC!RJ$20</f>
        <v>0</v>
      </c>
      <c r="RK118" s="370">
        <f xml:space="preserve"> InpC!RK$20</f>
        <v>0</v>
      </c>
      <c r="RL118" s="370">
        <f xml:space="preserve"> InpC!RL$20</f>
        <v>0</v>
      </c>
      <c r="RM118" s="370">
        <f xml:space="preserve"> InpC!RM$20</f>
        <v>0</v>
      </c>
      <c r="RN118" s="370">
        <f xml:space="preserve"> InpC!RN$20</f>
        <v>0</v>
      </c>
      <c r="RO118" s="370">
        <f xml:space="preserve"> InpC!RO$20</f>
        <v>0</v>
      </c>
      <c r="RP118" s="370">
        <f xml:space="preserve"> InpC!RP$20</f>
        <v>0</v>
      </c>
      <c r="RQ118" s="370">
        <f xml:space="preserve"> InpC!RQ$20</f>
        <v>0</v>
      </c>
      <c r="RR118" s="370">
        <f xml:space="preserve"> InpC!RR$20</f>
        <v>0</v>
      </c>
      <c r="RS118" s="370">
        <f xml:space="preserve"> InpC!RS$20</f>
        <v>0</v>
      </c>
      <c r="RT118" s="370">
        <f xml:space="preserve"> InpC!RT$20</f>
        <v>0</v>
      </c>
      <c r="RU118" s="370">
        <f xml:space="preserve"> InpC!RU$20</f>
        <v>0</v>
      </c>
      <c r="RV118" s="370">
        <f xml:space="preserve"> InpC!RV$20</f>
        <v>0</v>
      </c>
      <c r="RW118" s="370">
        <f xml:space="preserve"> InpC!RW$20</f>
        <v>0</v>
      </c>
      <c r="RX118" s="370">
        <f xml:space="preserve"> InpC!RX$20</f>
        <v>0</v>
      </c>
      <c r="RY118" s="370">
        <f xml:space="preserve"> InpC!RY$20</f>
        <v>0</v>
      </c>
      <c r="RZ118" s="370">
        <f xml:space="preserve"> InpC!RZ$20</f>
        <v>0</v>
      </c>
      <c r="SA118" s="370">
        <f xml:space="preserve"> InpC!SA$20</f>
        <v>0</v>
      </c>
      <c r="SB118" s="370">
        <f xml:space="preserve"> InpC!SB$20</f>
        <v>0</v>
      </c>
      <c r="SC118" s="370">
        <f xml:space="preserve"> InpC!SC$20</f>
        <v>0</v>
      </c>
      <c r="SD118" s="370">
        <f xml:space="preserve"> InpC!SD$20</f>
        <v>0</v>
      </c>
      <c r="SE118" s="370">
        <f xml:space="preserve"> InpC!SE$20</f>
        <v>0</v>
      </c>
      <c r="SF118" s="370">
        <f xml:space="preserve"> InpC!SF$20</f>
        <v>0</v>
      </c>
      <c r="SG118" s="370">
        <f xml:space="preserve"> InpC!SG$20</f>
        <v>0</v>
      </c>
      <c r="SH118" s="370">
        <f xml:space="preserve"> InpC!SH$20</f>
        <v>0</v>
      </c>
      <c r="SI118" s="370">
        <f xml:space="preserve"> InpC!SI$20</f>
        <v>0</v>
      </c>
      <c r="SJ118" s="370">
        <f xml:space="preserve"> InpC!SJ$20</f>
        <v>0</v>
      </c>
      <c r="SK118" s="370">
        <f xml:space="preserve"> InpC!SK$20</f>
        <v>0</v>
      </c>
      <c r="SL118" s="370">
        <f xml:space="preserve"> InpC!SL$20</f>
        <v>0</v>
      </c>
      <c r="SM118" s="370">
        <f xml:space="preserve"> InpC!SM$20</f>
        <v>0</v>
      </c>
      <c r="SN118" s="370">
        <f xml:space="preserve"> InpC!SN$20</f>
        <v>0</v>
      </c>
      <c r="SO118" s="370">
        <f xml:space="preserve"> InpC!SO$20</f>
        <v>0</v>
      </c>
      <c r="SP118" s="370">
        <f xml:space="preserve"> InpC!SP$20</f>
        <v>0</v>
      </c>
      <c r="SQ118" s="370">
        <f xml:space="preserve"> InpC!SQ$20</f>
        <v>0</v>
      </c>
      <c r="SR118" s="370">
        <f xml:space="preserve"> InpC!SR$20</f>
        <v>0</v>
      </c>
      <c r="SS118" s="370">
        <f xml:space="preserve"> InpC!SS$20</f>
        <v>0</v>
      </c>
      <c r="ST118" s="370">
        <f xml:space="preserve"> InpC!ST$20</f>
        <v>0</v>
      </c>
      <c r="SU118" s="370">
        <f xml:space="preserve"> InpC!SU$20</f>
        <v>0</v>
      </c>
      <c r="SV118" s="370">
        <f xml:space="preserve"> InpC!SV$20</f>
        <v>0</v>
      </c>
      <c r="SW118" s="370">
        <f xml:space="preserve"> InpC!SW$20</f>
        <v>0</v>
      </c>
      <c r="SX118" s="370">
        <f xml:space="preserve"> InpC!SX$20</f>
        <v>0</v>
      </c>
      <c r="SY118" s="370">
        <f xml:space="preserve"> InpC!SY$20</f>
        <v>0</v>
      </c>
      <c r="SZ118" s="370">
        <f xml:space="preserve"> InpC!SZ$20</f>
        <v>0</v>
      </c>
      <c r="TA118" s="370">
        <f xml:space="preserve"> InpC!TA$20</f>
        <v>0</v>
      </c>
      <c r="TB118" s="370">
        <f xml:space="preserve"> InpC!TB$20</f>
        <v>0</v>
      </c>
      <c r="TC118" s="370">
        <f xml:space="preserve"> InpC!TC$20</f>
        <v>0</v>
      </c>
      <c r="TD118" s="370">
        <f xml:space="preserve"> InpC!TD$20</f>
        <v>0</v>
      </c>
      <c r="TE118" s="370">
        <f xml:space="preserve"> InpC!TE$20</f>
        <v>0</v>
      </c>
      <c r="TF118" s="370">
        <f xml:space="preserve"> InpC!TF$20</f>
        <v>0</v>
      </c>
      <c r="TG118" s="370">
        <f xml:space="preserve"> InpC!TG$20</f>
        <v>0</v>
      </c>
      <c r="TH118" s="370">
        <f xml:space="preserve"> InpC!TH$20</f>
        <v>0</v>
      </c>
      <c r="TI118" s="370">
        <f xml:space="preserve"> InpC!TI$20</f>
        <v>0</v>
      </c>
      <c r="TJ118" s="370">
        <f xml:space="preserve"> InpC!TJ$20</f>
        <v>0</v>
      </c>
      <c r="TK118" s="370">
        <f xml:space="preserve"> InpC!TK$20</f>
        <v>0</v>
      </c>
      <c r="TL118" s="370">
        <f xml:space="preserve"> InpC!TL$20</f>
        <v>0</v>
      </c>
      <c r="TM118" s="370">
        <f xml:space="preserve"> InpC!TM$20</f>
        <v>0</v>
      </c>
      <c r="TN118" s="370">
        <f xml:space="preserve"> InpC!TN$20</f>
        <v>0</v>
      </c>
      <c r="TO118" s="370">
        <f xml:space="preserve"> InpC!TO$20</f>
        <v>0</v>
      </c>
      <c r="TP118" s="370">
        <f xml:space="preserve"> InpC!TP$20</f>
        <v>0</v>
      </c>
      <c r="TQ118" s="370">
        <f xml:space="preserve"> InpC!TQ$20</f>
        <v>0</v>
      </c>
      <c r="TR118" s="370">
        <f xml:space="preserve"> InpC!TR$20</f>
        <v>0</v>
      </c>
      <c r="TS118" s="370">
        <f xml:space="preserve"> InpC!TS$20</f>
        <v>0</v>
      </c>
      <c r="TT118" s="370">
        <f xml:space="preserve"> InpC!TT$20</f>
        <v>0</v>
      </c>
      <c r="TU118" s="370">
        <f xml:space="preserve"> InpC!TU$20</f>
        <v>0</v>
      </c>
      <c r="TV118" s="370">
        <f xml:space="preserve"> InpC!TV$20</f>
        <v>0</v>
      </c>
      <c r="TW118" s="370">
        <f xml:space="preserve"> InpC!TW$20</f>
        <v>0</v>
      </c>
      <c r="TX118" s="370">
        <f xml:space="preserve"> InpC!TX$20</f>
        <v>0</v>
      </c>
      <c r="TY118" s="370">
        <f xml:space="preserve"> InpC!TY$20</f>
        <v>0</v>
      </c>
      <c r="TZ118" s="370">
        <f xml:space="preserve"> InpC!TZ$20</f>
        <v>0</v>
      </c>
      <c r="UA118" s="370">
        <f xml:space="preserve"> InpC!UA$20</f>
        <v>0</v>
      </c>
      <c r="UB118" s="370">
        <f xml:space="preserve"> InpC!UB$20</f>
        <v>0</v>
      </c>
      <c r="UC118" s="370">
        <f xml:space="preserve"> InpC!UC$20</f>
        <v>0</v>
      </c>
      <c r="UD118" s="370">
        <f xml:space="preserve"> InpC!UD$20</f>
        <v>0</v>
      </c>
      <c r="UE118" s="370">
        <f xml:space="preserve"> InpC!UE$20</f>
        <v>0</v>
      </c>
      <c r="UF118" s="370">
        <f xml:space="preserve"> InpC!UF$20</f>
        <v>0</v>
      </c>
      <c r="UG118" s="370">
        <f xml:space="preserve"> InpC!UG$20</f>
        <v>0</v>
      </c>
      <c r="UH118" s="370">
        <f xml:space="preserve"> InpC!UH$20</f>
        <v>0</v>
      </c>
      <c r="UI118" s="370">
        <f xml:space="preserve"> InpC!UI$20</f>
        <v>0</v>
      </c>
      <c r="UJ118" s="370">
        <f xml:space="preserve"> InpC!UJ$20</f>
        <v>0</v>
      </c>
      <c r="UK118" s="370">
        <f xml:space="preserve"> InpC!UK$20</f>
        <v>0</v>
      </c>
      <c r="UL118" s="370">
        <f xml:space="preserve"> InpC!UL$20</f>
        <v>0</v>
      </c>
      <c r="UM118" s="370">
        <f xml:space="preserve"> InpC!UM$20</f>
        <v>0</v>
      </c>
      <c r="UN118" s="370">
        <f xml:space="preserve"> InpC!UN$20</f>
        <v>0</v>
      </c>
      <c r="UO118" s="370">
        <f xml:space="preserve"> InpC!UO$20</f>
        <v>0</v>
      </c>
      <c r="UP118" s="370">
        <f xml:space="preserve"> InpC!UP$20</f>
        <v>0</v>
      </c>
      <c r="UQ118" s="370">
        <f xml:space="preserve"> InpC!UQ$20</f>
        <v>0</v>
      </c>
      <c r="UR118" s="370">
        <f xml:space="preserve"> InpC!UR$20</f>
        <v>0</v>
      </c>
      <c r="US118" s="370">
        <f xml:space="preserve"> InpC!US$20</f>
        <v>0</v>
      </c>
      <c r="UT118" s="370">
        <f xml:space="preserve"> InpC!UT$20</f>
        <v>0</v>
      </c>
      <c r="UU118" s="370">
        <f xml:space="preserve"> InpC!UU$20</f>
        <v>0</v>
      </c>
      <c r="UV118" s="370">
        <f xml:space="preserve"> InpC!UV$20</f>
        <v>0</v>
      </c>
      <c r="UW118" s="370">
        <f xml:space="preserve"> InpC!UW$20</f>
        <v>0</v>
      </c>
      <c r="UX118" s="370">
        <f xml:space="preserve"> InpC!UX$20</f>
        <v>0</v>
      </c>
      <c r="UY118" s="370">
        <f xml:space="preserve"> InpC!UY$20</f>
        <v>0</v>
      </c>
      <c r="UZ118" s="370">
        <f xml:space="preserve"> InpC!UZ$20</f>
        <v>0</v>
      </c>
      <c r="VA118" s="370">
        <f xml:space="preserve"> InpC!VA$20</f>
        <v>0</v>
      </c>
      <c r="VB118" s="370">
        <f xml:space="preserve"> InpC!VB$20</f>
        <v>0</v>
      </c>
      <c r="VC118" s="370">
        <f xml:space="preserve"> InpC!VC$20</f>
        <v>0</v>
      </c>
      <c r="VD118" s="370">
        <f xml:space="preserve"> InpC!VD$20</f>
        <v>0</v>
      </c>
      <c r="VE118" s="370">
        <f xml:space="preserve"> InpC!VE$20</f>
        <v>0</v>
      </c>
      <c r="VF118" s="370">
        <f xml:space="preserve"> InpC!VF$20</f>
        <v>0</v>
      </c>
      <c r="VG118" s="370">
        <f xml:space="preserve"> InpC!VG$20</f>
        <v>0</v>
      </c>
      <c r="VH118" s="370">
        <f xml:space="preserve"> InpC!VH$20</f>
        <v>0</v>
      </c>
      <c r="VI118" s="370">
        <f xml:space="preserve"> InpC!VI$20</f>
        <v>0</v>
      </c>
      <c r="VJ118" s="370">
        <f xml:space="preserve"> InpC!VJ$20</f>
        <v>0</v>
      </c>
      <c r="VK118" s="370">
        <f xml:space="preserve"> InpC!VK$20</f>
        <v>0</v>
      </c>
      <c r="VL118" s="370">
        <f xml:space="preserve"> InpC!VL$20</f>
        <v>0</v>
      </c>
      <c r="VM118" s="370">
        <f xml:space="preserve"> InpC!VM$20</f>
        <v>0</v>
      </c>
      <c r="VN118" s="370">
        <f xml:space="preserve"> InpC!VN$20</f>
        <v>0</v>
      </c>
      <c r="VO118" s="370">
        <f xml:space="preserve"> InpC!VO$20</f>
        <v>0</v>
      </c>
      <c r="VP118" s="370">
        <f xml:space="preserve"> InpC!VP$20</f>
        <v>0</v>
      </c>
      <c r="VQ118" s="370">
        <f xml:space="preserve"> InpC!VQ$20</f>
        <v>0</v>
      </c>
      <c r="VR118" s="370">
        <f xml:space="preserve"> InpC!VR$20</f>
        <v>0</v>
      </c>
      <c r="VS118" s="370">
        <f xml:space="preserve"> InpC!VS$20</f>
        <v>0</v>
      </c>
      <c r="VT118" s="370">
        <f xml:space="preserve"> InpC!VT$20</f>
        <v>0</v>
      </c>
      <c r="VU118" s="370">
        <f xml:space="preserve"> InpC!VU$20</f>
        <v>0</v>
      </c>
      <c r="VV118" s="370">
        <f xml:space="preserve"> InpC!VV$20</f>
        <v>0</v>
      </c>
      <c r="VW118" s="370">
        <f xml:space="preserve"> InpC!VW$20</f>
        <v>0</v>
      </c>
      <c r="VX118" s="370">
        <f xml:space="preserve"> InpC!VX$20</f>
        <v>0</v>
      </c>
      <c r="VY118" s="370">
        <f xml:space="preserve"> InpC!VY$20</f>
        <v>0</v>
      </c>
      <c r="VZ118" s="370">
        <f xml:space="preserve"> InpC!VZ$20</f>
        <v>0</v>
      </c>
      <c r="WA118" s="370">
        <f xml:space="preserve"> InpC!WA$20</f>
        <v>0</v>
      </c>
      <c r="WB118" s="370">
        <f xml:space="preserve"> InpC!WB$20</f>
        <v>0</v>
      </c>
      <c r="WC118" s="370">
        <f xml:space="preserve"> InpC!WC$20</f>
        <v>0</v>
      </c>
      <c r="WD118" s="370">
        <f xml:space="preserve"> InpC!WD$20</f>
        <v>0</v>
      </c>
      <c r="WE118" s="370">
        <f xml:space="preserve"> InpC!WE$20</f>
        <v>0</v>
      </c>
      <c r="WF118" s="370">
        <f xml:space="preserve"> InpC!WF$20</f>
        <v>0</v>
      </c>
      <c r="WG118" s="370">
        <f xml:space="preserve"> InpC!WG$20</f>
        <v>0</v>
      </c>
      <c r="WH118" s="370">
        <f xml:space="preserve"> InpC!WH$20</f>
        <v>0</v>
      </c>
      <c r="WI118" s="370">
        <f xml:space="preserve"> InpC!WI$20</f>
        <v>0</v>
      </c>
      <c r="WJ118" s="370">
        <f xml:space="preserve"> InpC!WJ$20</f>
        <v>0</v>
      </c>
      <c r="WK118" s="370">
        <f xml:space="preserve"> InpC!WK$20</f>
        <v>0</v>
      </c>
      <c r="WL118" s="370">
        <f xml:space="preserve"> InpC!WL$20</f>
        <v>0</v>
      </c>
      <c r="WM118" s="370">
        <f xml:space="preserve"> InpC!WM$20</f>
        <v>0</v>
      </c>
      <c r="WN118" s="370">
        <f xml:space="preserve"> InpC!WN$20</f>
        <v>0</v>
      </c>
      <c r="WO118" s="370">
        <f xml:space="preserve"> InpC!WO$20</f>
        <v>0</v>
      </c>
      <c r="WP118" s="370">
        <f xml:space="preserve"> InpC!WP$20</f>
        <v>0</v>
      </c>
      <c r="WQ118" s="370">
        <f xml:space="preserve"> InpC!WQ$20</f>
        <v>0</v>
      </c>
      <c r="WR118" s="370">
        <f xml:space="preserve"> InpC!WR$20</f>
        <v>0</v>
      </c>
      <c r="WS118" s="370">
        <f xml:space="preserve"> InpC!WS$20</f>
        <v>0</v>
      </c>
      <c r="WT118" s="370">
        <f xml:space="preserve"> InpC!WT$20</f>
        <v>0</v>
      </c>
      <c r="WU118" s="370">
        <f xml:space="preserve"> InpC!WU$20</f>
        <v>0</v>
      </c>
      <c r="WV118" s="370">
        <f xml:space="preserve"> InpC!WV$20</f>
        <v>0</v>
      </c>
      <c r="WW118" s="370">
        <f xml:space="preserve"> InpC!WW$20</f>
        <v>0</v>
      </c>
      <c r="WX118" s="370">
        <f xml:space="preserve"> InpC!WX$20</f>
        <v>0</v>
      </c>
      <c r="WY118" s="370">
        <f xml:space="preserve"> InpC!WY$20</f>
        <v>0</v>
      </c>
      <c r="WZ118" s="370">
        <f xml:space="preserve"> InpC!WZ$20</f>
        <v>0</v>
      </c>
      <c r="XA118" s="370">
        <f xml:space="preserve"> InpC!XA$20</f>
        <v>0</v>
      </c>
      <c r="XB118" s="370">
        <f xml:space="preserve"> InpC!XB$20</f>
        <v>0</v>
      </c>
      <c r="XC118" s="370">
        <f xml:space="preserve"> InpC!XC$20</f>
        <v>0</v>
      </c>
      <c r="XD118" s="370">
        <f xml:space="preserve"> InpC!XD$20</f>
        <v>0</v>
      </c>
      <c r="XE118" s="370">
        <f xml:space="preserve"> InpC!XE$20</f>
        <v>0</v>
      </c>
      <c r="XF118" s="370">
        <f xml:space="preserve"> InpC!XF$20</f>
        <v>0</v>
      </c>
      <c r="XG118" s="370">
        <f xml:space="preserve"> InpC!XG$20</f>
        <v>0</v>
      </c>
      <c r="XH118" s="370">
        <f xml:space="preserve"> InpC!XH$20</f>
        <v>0</v>
      </c>
      <c r="XI118" s="370">
        <f xml:space="preserve"> InpC!XI$20</f>
        <v>0</v>
      </c>
      <c r="XJ118" s="370">
        <f xml:space="preserve"> InpC!XJ$20</f>
        <v>0</v>
      </c>
      <c r="XK118" s="370">
        <f xml:space="preserve"> InpC!XK$20</f>
        <v>0</v>
      </c>
      <c r="XL118" s="370">
        <f xml:space="preserve"> InpC!XL$20</f>
        <v>0</v>
      </c>
      <c r="XM118" s="370">
        <f xml:space="preserve"> InpC!XM$20</f>
        <v>0</v>
      </c>
      <c r="XN118" s="370">
        <f xml:space="preserve"> InpC!XN$20</f>
        <v>0</v>
      </c>
      <c r="XO118" s="370">
        <f xml:space="preserve"> InpC!XO$20</f>
        <v>0</v>
      </c>
      <c r="XP118" s="370">
        <f xml:space="preserve"> InpC!XP$20</f>
        <v>0</v>
      </c>
      <c r="XQ118" s="370">
        <f xml:space="preserve"> InpC!XQ$20</f>
        <v>0</v>
      </c>
      <c r="XR118" s="370">
        <f xml:space="preserve"> InpC!XR$20</f>
        <v>0</v>
      </c>
      <c r="XS118" s="370">
        <f xml:space="preserve"> InpC!XS$20</f>
        <v>0</v>
      </c>
      <c r="XT118" s="370">
        <f xml:space="preserve"> InpC!XT$20</f>
        <v>0</v>
      </c>
      <c r="XU118" s="370">
        <f xml:space="preserve"> InpC!XU$20</f>
        <v>0</v>
      </c>
      <c r="XV118" s="370">
        <f xml:space="preserve"> InpC!XV$20</f>
        <v>0</v>
      </c>
      <c r="XW118" s="370">
        <f xml:space="preserve"> InpC!XW$20</f>
        <v>0</v>
      </c>
      <c r="XX118" s="370">
        <f xml:space="preserve"> InpC!XX$20</f>
        <v>0</v>
      </c>
      <c r="XY118" s="370">
        <f xml:space="preserve"> InpC!XY$20</f>
        <v>0</v>
      </c>
      <c r="XZ118" s="370">
        <f xml:space="preserve"> InpC!XZ$20</f>
        <v>0</v>
      </c>
      <c r="YA118" s="370">
        <f xml:space="preserve"> InpC!YA$20</f>
        <v>0</v>
      </c>
      <c r="YB118" s="370">
        <f xml:space="preserve"> InpC!YB$20</f>
        <v>0</v>
      </c>
      <c r="YC118" s="370">
        <f xml:space="preserve"> InpC!YC$20</f>
        <v>0</v>
      </c>
      <c r="YD118" s="370">
        <f xml:space="preserve"> InpC!YD$20</f>
        <v>0</v>
      </c>
      <c r="YE118" s="370">
        <f xml:space="preserve"> InpC!YE$20</f>
        <v>0</v>
      </c>
      <c r="YF118" s="370">
        <f xml:space="preserve"> InpC!YF$20</f>
        <v>0</v>
      </c>
      <c r="YG118" s="370">
        <f xml:space="preserve"> InpC!YG$20</f>
        <v>0</v>
      </c>
      <c r="YH118" s="370">
        <f xml:space="preserve"> InpC!YH$20</f>
        <v>0</v>
      </c>
      <c r="YI118" s="370">
        <f xml:space="preserve"> InpC!YI$20</f>
        <v>0</v>
      </c>
      <c r="YJ118" s="370">
        <f xml:space="preserve"> InpC!YJ$20</f>
        <v>0</v>
      </c>
      <c r="YK118" s="370">
        <f xml:space="preserve"> InpC!YK$20</f>
        <v>0</v>
      </c>
      <c r="YL118" s="370">
        <f xml:space="preserve"> InpC!YL$20</f>
        <v>0</v>
      </c>
      <c r="YM118" s="370">
        <f xml:space="preserve"> InpC!YM$20</f>
        <v>0</v>
      </c>
      <c r="YN118" s="370">
        <f xml:space="preserve"> InpC!YN$20</f>
        <v>0</v>
      </c>
      <c r="YO118" s="370">
        <f xml:space="preserve"> InpC!YO$20</f>
        <v>0</v>
      </c>
      <c r="YP118" s="370">
        <f xml:space="preserve"> InpC!YP$20</f>
        <v>0</v>
      </c>
      <c r="YQ118" s="370">
        <f xml:space="preserve"> InpC!YQ$20</f>
        <v>0</v>
      </c>
      <c r="YR118" s="370">
        <f xml:space="preserve"> InpC!YR$20</f>
        <v>0</v>
      </c>
      <c r="YS118" s="370">
        <f xml:space="preserve"> InpC!YS$20</f>
        <v>0</v>
      </c>
      <c r="YT118" s="370">
        <f xml:space="preserve"> InpC!YT$20</f>
        <v>0</v>
      </c>
      <c r="YU118" s="370">
        <f xml:space="preserve"> InpC!YU$20</f>
        <v>0</v>
      </c>
      <c r="YV118" s="370">
        <f xml:space="preserve"> InpC!YV$20</f>
        <v>0</v>
      </c>
      <c r="YW118" s="370">
        <f xml:space="preserve"> InpC!YW$20</f>
        <v>0</v>
      </c>
      <c r="YX118" s="370">
        <f xml:space="preserve"> InpC!YX$20</f>
        <v>0</v>
      </c>
      <c r="YY118" s="370">
        <f xml:space="preserve"> InpC!YY$20</f>
        <v>0</v>
      </c>
      <c r="YZ118" s="370">
        <f xml:space="preserve"> InpC!YZ$20</f>
        <v>0</v>
      </c>
      <c r="ZA118" s="370">
        <f xml:space="preserve"> InpC!ZA$20</f>
        <v>0</v>
      </c>
      <c r="ZB118" s="370">
        <f xml:space="preserve"> InpC!ZB$20</f>
        <v>0</v>
      </c>
      <c r="ZC118" s="370">
        <f xml:space="preserve"> InpC!ZC$20</f>
        <v>0</v>
      </c>
      <c r="ZD118" s="370">
        <f xml:space="preserve"> InpC!ZD$20</f>
        <v>0</v>
      </c>
      <c r="ZE118" s="370">
        <f xml:space="preserve"> InpC!ZE$20</f>
        <v>0</v>
      </c>
      <c r="ZF118" s="370">
        <f xml:space="preserve"> InpC!ZF$20</f>
        <v>0</v>
      </c>
      <c r="ZG118" s="370">
        <f xml:space="preserve"> InpC!ZG$20</f>
        <v>0</v>
      </c>
      <c r="ZH118" s="370">
        <f xml:space="preserve"> InpC!ZH$20</f>
        <v>0</v>
      </c>
      <c r="ZI118" s="370">
        <f xml:space="preserve"> InpC!ZI$20</f>
        <v>0</v>
      </c>
      <c r="ZJ118" s="370">
        <f xml:space="preserve"> InpC!ZJ$20</f>
        <v>0</v>
      </c>
      <c r="ZK118" s="370">
        <f xml:space="preserve"> InpC!ZK$20</f>
        <v>0</v>
      </c>
      <c r="ZL118" s="370">
        <f xml:space="preserve"> InpC!ZL$20</f>
        <v>0</v>
      </c>
      <c r="ZM118" s="370">
        <f xml:space="preserve"> InpC!ZM$20</f>
        <v>0</v>
      </c>
      <c r="ZN118" s="370">
        <f xml:space="preserve"> InpC!ZN$20</f>
        <v>0</v>
      </c>
      <c r="ZO118" s="370">
        <f xml:space="preserve"> InpC!ZO$20</f>
        <v>0</v>
      </c>
      <c r="ZP118" s="370">
        <f xml:space="preserve"> InpC!ZP$20</f>
        <v>0</v>
      </c>
      <c r="ZQ118" s="370">
        <f xml:space="preserve"> InpC!ZQ$20</f>
        <v>0</v>
      </c>
      <c r="ZR118" s="370">
        <f xml:space="preserve"> InpC!ZR$20</f>
        <v>0</v>
      </c>
      <c r="ZS118" s="370">
        <f xml:space="preserve"> InpC!ZS$20</f>
        <v>0</v>
      </c>
      <c r="ZT118" s="370">
        <f xml:space="preserve"> InpC!ZT$20</f>
        <v>0</v>
      </c>
      <c r="ZU118" s="370">
        <f xml:space="preserve"> InpC!ZU$20</f>
        <v>0</v>
      </c>
      <c r="ZV118" s="370">
        <f xml:space="preserve"> InpC!ZV$20</f>
        <v>0</v>
      </c>
      <c r="ZW118" s="370">
        <f xml:space="preserve"> InpC!ZW$20</f>
        <v>0</v>
      </c>
      <c r="ZX118" s="370">
        <f xml:space="preserve"> InpC!ZX$20</f>
        <v>0</v>
      </c>
      <c r="ZY118" s="370">
        <f xml:space="preserve"> InpC!ZY$20</f>
        <v>0</v>
      </c>
      <c r="ZZ118" s="370">
        <f xml:space="preserve"> InpC!ZZ$20</f>
        <v>0</v>
      </c>
      <c r="AAA118" s="370">
        <f xml:space="preserve"> InpC!AAA$20</f>
        <v>0</v>
      </c>
      <c r="AAB118" s="370">
        <f xml:space="preserve"> InpC!AAB$20</f>
        <v>0</v>
      </c>
      <c r="AAC118" s="370">
        <f xml:space="preserve"> InpC!AAC$20</f>
        <v>0</v>
      </c>
      <c r="AAD118" s="370">
        <f xml:space="preserve"> InpC!AAD$20</f>
        <v>0</v>
      </c>
      <c r="AAE118" s="370">
        <f xml:space="preserve"> InpC!AAE$20</f>
        <v>0</v>
      </c>
      <c r="AAF118" s="370">
        <f xml:space="preserve"> InpC!AAF$20</f>
        <v>0</v>
      </c>
      <c r="AAG118" s="370">
        <f xml:space="preserve"> InpC!AAG$20</f>
        <v>0</v>
      </c>
      <c r="AAH118" s="370">
        <f xml:space="preserve"> InpC!AAH$20</f>
        <v>0</v>
      </c>
      <c r="AAI118" s="370">
        <f xml:space="preserve"> InpC!AAI$20</f>
        <v>0</v>
      </c>
      <c r="AAJ118" s="370">
        <f xml:space="preserve"> InpC!AAJ$20</f>
        <v>0</v>
      </c>
      <c r="AAK118" s="370">
        <f xml:space="preserve"> InpC!AAK$20</f>
        <v>0</v>
      </c>
      <c r="AAL118" s="370">
        <f xml:space="preserve"> InpC!AAL$20</f>
        <v>0</v>
      </c>
      <c r="AAM118" s="370">
        <f xml:space="preserve"> InpC!AAM$20</f>
        <v>0</v>
      </c>
      <c r="AAN118" s="370">
        <f xml:space="preserve"> InpC!AAN$20</f>
        <v>0</v>
      </c>
      <c r="AAO118" s="370">
        <f xml:space="preserve"> InpC!AAO$20</f>
        <v>0</v>
      </c>
      <c r="AAP118" s="370">
        <f xml:space="preserve"> InpC!AAP$20</f>
        <v>0</v>
      </c>
      <c r="AAQ118" s="370">
        <f xml:space="preserve"> InpC!AAQ$20</f>
        <v>0</v>
      </c>
      <c r="AAR118" s="370">
        <f xml:space="preserve"> InpC!AAR$20</f>
        <v>0</v>
      </c>
      <c r="AAS118" s="370">
        <f xml:space="preserve"> InpC!AAS$20</f>
        <v>0</v>
      </c>
      <c r="AAT118" s="370">
        <f xml:space="preserve"> InpC!AAT$20</f>
        <v>0</v>
      </c>
      <c r="AAU118" s="370">
        <f xml:space="preserve"> InpC!AAU$20</f>
        <v>0</v>
      </c>
      <c r="AAV118" s="370">
        <f xml:space="preserve"> InpC!AAV$20</f>
        <v>0</v>
      </c>
      <c r="AAW118" s="370">
        <f xml:space="preserve"> InpC!AAW$20</f>
        <v>0</v>
      </c>
      <c r="AAX118" s="370">
        <f xml:space="preserve"> InpC!AAX$20</f>
        <v>0</v>
      </c>
      <c r="AAY118" s="370">
        <f xml:space="preserve"> InpC!AAY$20</f>
        <v>0</v>
      </c>
      <c r="AAZ118" s="370">
        <f xml:space="preserve"> InpC!AAZ$20</f>
        <v>0</v>
      </c>
      <c r="ABA118" s="370">
        <f xml:space="preserve"> InpC!ABA$20</f>
        <v>0</v>
      </c>
      <c r="ABB118" s="370">
        <f xml:space="preserve"> InpC!ABB$20</f>
        <v>0</v>
      </c>
      <c r="ABC118" s="370">
        <f xml:space="preserve"> InpC!ABC$20</f>
        <v>0</v>
      </c>
      <c r="ABD118" s="370">
        <f xml:space="preserve"> InpC!ABD$20</f>
        <v>0</v>
      </c>
      <c r="ABE118" s="370">
        <f xml:space="preserve"> InpC!ABE$20</f>
        <v>0</v>
      </c>
      <c r="ABF118" s="370">
        <f xml:space="preserve"> InpC!ABF$20</f>
        <v>0</v>
      </c>
      <c r="ABG118" s="370">
        <f xml:space="preserve"> InpC!ABG$20</f>
        <v>0</v>
      </c>
      <c r="ABH118" s="370">
        <f xml:space="preserve"> InpC!ABH$20</f>
        <v>0</v>
      </c>
      <c r="ABI118" s="370">
        <f xml:space="preserve"> InpC!ABI$20</f>
        <v>0</v>
      </c>
      <c r="ABJ118" s="370">
        <f xml:space="preserve"> InpC!ABJ$20</f>
        <v>0</v>
      </c>
      <c r="ABK118" s="370">
        <f xml:space="preserve"> InpC!ABK$20</f>
        <v>0</v>
      </c>
      <c r="ABL118" s="370">
        <f xml:space="preserve"> InpC!ABL$20</f>
        <v>0</v>
      </c>
      <c r="ABM118" s="370">
        <f xml:space="preserve"> InpC!ABM$20</f>
        <v>0</v>
      </c>
      <c r="ABN118" s="370">
        <f xml:space="preserve"> InpC!ABN$20</f>
        <v>0</v>
      </c>
      <c r="ABO118" s="370">
        <f xml:space="preserve"> InpC!ABO$20</f>
        <v>0</v>
      </c>
      <c r="ABP118" s="370">
        <f xml:space="preserve"> InpC!ABP$20</f>
        <v>0</v>
      </c>
      <c r="ABQ118" s="370">
        <f xml:space="preserve"> InpC!ABQ$20</f>
        <v>0</v>
      </c>
      <c r="ABR118" s="370">
        <f xml:space="preserve"> InpC!ABR$20</f>
        <v>0</v>
      </c>
      <c r="ABS118" s="370">
        <f xml:space="preserve"> InpC!ABS$20</f>
        <v>0</v>
      </c>
      <c r="ABT118" s="370">
        <f xml:space="preserve"> InpC!ABT$20</f>
        <v>0</v>
      </c>
      <c r="ABU118" s="370">
        <f xml:space="preserve"> InpC!ABU$20</f>
        <v>0</v>
      </c>
      <c r="ABV118" s="370">
        <f xml:space="preserve"> InpC!ABV$20</f>
        <v>0</v>
      </c>
      <c r="ABW118" s="370">
        <f xml:space="preserve"> InpC!ABW$20</f>
        <v>0</v>
      </c>
      <c r="ABX118" s="370">
        <f xml:space="preserve"> InpC!ABX$20</f>
        <v>0</v>
      </c>
      <c r="ABY118" s="370">
        <f xml:space="preserve"> InpC!ABY$20</f>
        <v>0</v>
      </c>
      <c r="ABZ118" s="370">
        <f xml:space="preserve"> InpC!ABZ$20</f>
        <v>0</v>
      </c>
      <c r="ACA118" s="370">
        <f xml:space="preserve"> InpC!ACA$20</f>
        <v>0</v>
      </c>
      <c r="ACB118" s="370">
        <f xml:space="preserve"> InpC!ACB$20</f>
        <v>0</v>
      </c>
      <c r="ACC118" s="370">
        <f xml:space="preserve"> InpC!ACC$20</f>
        <v>0</v>
      </c>
      <c r="ACD118" s="370">
        <f xml:space="preserve"> InpC!ACD$20</f>
        <v>0</v>
      </c>
      <c r="ACE118" s="370">
        <f xml:space="preserve"> InpC!ACE$20</f>
        <v>0</v>
      </c>
      <c r="ACF118" s="370">
        <f xml:space="preserve"> InpC!ACF$20</f>
        <v>0</v>
      </c>
      <c r="ACG118" s="370">
        <f xml:space="preserve"> InpC!ACG$20</f>
        <v>0</v>
      </c>
      <c r="ACH118" s="370">
        <f xml:space="preserve"> InpC!ACH$20</f>
        <v>0</v>
      </c>
      <c r="ACI118" s="370">
        <f xml:space="preserve"> InpC!ACI$20</f>
        <v>0</v>
      </c>
      <c r="ACJ118" s="370">
        <f xml:space="preserve"> InpC!ACJ$20</f>
        <v>0</v>
      </c>
      <c r="ACK118" s="370">
        <f xml:space="preserve"> InpC!ACK$20</f>
        <v>0</v>
      </c>
      <c r="ACL118" s="370">
        <f xml:space="preserve"> InpC!ACL$20</f>
        <v>0</v>
      </c>
      <c r="ACM118" s="370">
        <f xml:space="preserve"> InpC!ACM$20</f>
        <v>0</v>
      </c>
      <c r="ACN118" s="370">
        <f xml:space="preserve"> InpC!ACN$20</f>
        <v>0</v>
      </c>
      <c r="ACO118" s="370">
        <f xml:space="preserve"> InpC!ACO$20</f>
        <v>0</v>
      </c>
      <c r="ACP118" s="370">
        <f xml:space="preserve"> InpC!ACP$20</f>
        <v>0</v>
      </c>
      <c r="ACQ118" s="370">
        <f xml:space="preserve"> InpC!ACQ$20</f>
        <v>0</v>
      </c>
      <c r="ACR118" s="370">
        <f xml:space="preserve"> InpC!ACR$20</f>
        <v>0</v>
      </c>
      <c r="ACS118" s="370">
        <f xml:space="preserve"> InpC!ACS$20</f>
        <v>0</v>
      </c>
      <c r="ACT118" s="370">
        <f xml:space="preserve"> InpC!ACT$20</f>
        <v>0</v>
      </c>
      <c r="ACU118" s="370">
        <f xml:space="preserve"> InpC!ACU$20</f>
        <v>0</v>
      </c>
      <c r="ACV118" s="370">
        <f xml:space="preserve"> InpC!ACV$20</f>
        <v>0</v>
      </c>
      <c r="ACW118" s="370">
        <f xml:space="preserve"> InpC!ACW$20</f>
        <v>0</v>
      </c>
      <c r="ACX118" s="370">
        <f xml:space="preserve"> InpC!ACX$20</f>
        <v>0</v>
      </c>
      <c r="ACY118" s="370">
        <f xml:space="preserve"> InpC!ACY$20</f>
        <v>0</v>
      </c>
      <c r="ACZ118" s="370">
        <f xml:space="preserve"> InpC!ACZ$20</f>
        <v>0</v>
      </c>
      <c r="ADA118" s="370">
        <f xml:space="preserve"> InpC!ADA$20</f>
        <v>0</v>
      </c>
      <c r="ADB118" s="370">
        <f xml:space="preserve"> InpC!ADB$20</f>
        <v>0</v>
      </c>
      <c r="ADC118" s="370">
        <f xml:space="preserve"> InpC!ADC$20</f>
        <v>0</v>
      </c>
      <c r="ADD118" s="370">
        <f xml:space="preserve"> InpC!ADD$20</f>
        <v>0</v>
      </c>
      <c r="ADE118" s="370">
        <f xml:space="preserve"> InpC!ADE$20</f>
        <v>0</v>
      </c>
      <c r="ADF118" s="370">
        <f xml:space="preserve"> InpC!ADF$20</f>
        <v>0</v>
      </c>
      <c r="ADG118" s="370">
        <f xml:space="preserve"> InpC!ADG$20</f>
        <v>0</v>
      </c>
      <c r="ADH118" s="370">
        <f xml:space="preserve"> InpC!ADH$20</f>
        <v>0</v>
      </c>
      <c r="ADI118" s="370">
        <f xml:space="preserve"> InpC!ADI$20</f>
        <v>0</v>
      </c>
      <c r="ADJ118" s="370">
        <f xml:space="preserve"> InpC!ADJ$20</f>
        <v>0</v>
      </c>
      <c r="ADK118" s="370">
        <f xml:space="preserve"> InpC!ADK$20</f>
        <v>0</v>
      </c>
      <c r="ADL118" s="370">
        <f xml:space="preserve"> InpC!ADL$20</f>
        <v>0</v>
      </c>
      <c r="ADM118" s="370">
        <f xml:space="preserve"> InpC!ADM$20</f>
        <v>0</v>
      </c>
      <c r="ADN118" s="370">
        <f xml:space="preserve"> InpC!ADN$20</f>
        <v>0</v>
      </c>
      <c r="ADO118" s="370">
        <f xml:space="preserve"> InpC!ADO$20</f>
        <v>0</v>
      </c>
      <c r="ADP118" s="370">
        <f xml:space="preserve"> InpC!ADP$20</f>
        <v>0</v>
      </c>
      <c r="ADQ118" s="370">
        <f xml:space="preserve"> InpC!ADQ$20</f>
        <v>0</v>
      </c>
      <c r="ADR118" s="370">
        <f xml:space="preserve"> InpC!ADR$20</f>
        <v>0</v>
      </c>
      <c r="ADS118" s="370">
        <f xml:space="preserve"> InpC!ADS$20</f>
        <v>0</v>
      </c>
      <c r="ADT118" s="370">
        <f xml:space="preserve"> InpC!ADT$20</f>
        <v>0</v>
      </c>
      <c r="ADU118" s="370">
        <f xml:space="preserve"> InpC!ADU$20</f>
        <v>0</v>
      </c>
      <c r="ADV118" s="370">
        <f xml:space="preserve"> InpC!ADV$20</f>
        <v>0</v>
      </c>
      <c r="ADW118" s="370">
        <f xml:space="preserve"> InpC!ADW$20</f>
        <v>0</v>
      </c>
      <c r="ADX118" s="370">
        <f xml:space="preserve"> InpC!ADX$20</f>
        <v>0</v>
      </c>
      <c r="ADY118" s="370">
        <f xml:space="preserve"> InpC!ADY$20</f>
        <v>0</v>
      </c>
      <c r="ADZ118" s="370">
        <f xml:space="preserve"> InpC!ADZ$20</f>
        <v>0</v>
      </c>
      <c r="AEA118" s="370">
        <f xml:space="preserve"> InpC!AEA$20</f>
        <v>0</v>
      </c>
      <c r="AEB118" s="370">
        <f xml:space="preserve"> InpC!AEB$20</f>
        <v>0</v>
      </c>
      <c r="AEC118" s="370">
        <f xml:space="preserve"> InpC!AEC$20</f>
        <v>0</v>
      </c>
      <c r="AED118" s="370">
        <f xml:space="preserve"> InpC!AED$20</f>
        <v>0</v>
      </c>
      <c r="AEE118" s="370">
        <f xml:space="preserve"> InpC!AEE$20</f>
        <v>0</v>
      </c>
      <c r="AEF118" s="370">
        <f xml:space="preserve"> InpC!AEF$20</f>
        <v>0</v>
      </c>
      <c r="AEG118" s="370">
        <f xml:space="preserve"> InpC!AEG$20</f>
        <v>0</v>
      </c>
      <c r="AEH118" s="370">
        <f xml:space="preserve"> InpC!AEH$20</f>
        <v>0</v>
      </c>
      <c r="AEI118" s="370">
        <f xml:space="preserve"> InpC!AEI$20</f>
        <v>0</v>
      </c>
      <c r="AEJ118" s="370">
        <f xml:space="preserve"> InpC!AEJ$20</f>
        <v>0</v>
      </c>
      <c r="AEK118" s="370">
        <f xml:space="preserve"> InpC!AEK$20</f>
        <v>0</v>
      </c>
      <c r="AEL118" s="370">
        <f xml:space="preserve"> InpC!AEL$20</f>
        <v>0</v>
      </c>
      <c r="AEM118" s="370">
        <f xml:space="preserve"> InpC!AEM$20</f>
        <v>0</v>
      </c>
      <c r="AEN118" s="370">
        <f xml:space="preserve"> InpC!AEN$20</f>
        <v>0</v>
      </c>
      <c r="AEO118" s="370">
        <f xml:space="preserve"> InpC!AEO$20</f>
        <v>0</v>
      </c>
      <c r="AEP118" s="370">
        <f xml:space="preserve"> InpC!AEP$20</f>
        <v>0</v>
      </c>
      <c r="AEQ118" s="370">
        <f xml:space="preserve"> InpC!AEQ$20</f>
        <v>0</v>
      </c>
      <c r="AER118" s="370">
        <f xml:space="preserve"> InpC!AER$20</f>
        <v>0</v>
      </c>
      <c r="AES118" s="370">
        <f xml:space="preserve"> InpC!AES$20</f>
        <v>0</v>
      </c>
      <c r="AET118" s="370">
        <f xml:space="preserve"> InpC!AET$20</f>
        <v>0</v>
      </c>
      <c r="AEU118" s="370">
        <f xml:space="preserve"> InpC!AEU$20</f>
        <v>0</v>
      </c>
      <c r="AEV118" s="370">
        <f xml:space="preserve"> InpC!AEV$20</f>
        <v>0</v>
      </c>
      <c r="AEW118" s="370">
        <f xml:space="preserve"> InpC!AEW$20</f>
        <v>0</v>
      </c>
      <c r="AEX118" s="370">
        <f xml:space="preserve"> InpC!AEX$20</f>
        <v>0</v>
      </c>
      <c r="AEY118" s="370">
        <f xml:space="preserve"> InpC!AEY$20</f>
        <v>0</v>
      </c>
      <c r="AEZ118" s="370">
        <f xml:space="preserve"> InpC!AEZ$20</f>
        <v>0</v>
      </c>
      <c r="AFA118" s="370">
        <f xml:space="preserve"> InpC!AFA$20</f>
        <v>0</v>
      </c>
      <c r="AFB118" s="370">
        <f xml:space="preserve"> InpC!AFB$20</f>
        <v>0</v>
      </c>
      <c r="AFC118" s="370">
        <f xml:space="preserve"> InpC!AFC$20</f>
        <v>0</v>
      </c>
      <c r="AFD118" s="370">
        <f xml:space="preserve"> InpC!AFD$20</f>
        <v>0</v>
      </c>
      <c r="AFE118" s="370">
        <f xml:space="preserve"> InpC!AFE$20</f>
        <v>0</v>
      </c>
      <c r="AFF118" s="370">
        <f xml:space="preserve"> InpC!AFF$20</f>
        <v>0</v>
      </c>
      <c r="AFG118" s="370">
        <f xml:space="preserve"> InpC!AFG$20</f>
        <v>0</v>
      </c>
      <c r="AFH118" s="370">
        <f xml:space="preserve"> InpC!AFH$20</f>
        <v>0</v>
      </c>
      <c r="AFI118" s="370">
        <f xml:space="preserve"> InpC!AFI$20</f>
        <v>0</v>
      </c>
      <c r="AFJ118" s="370">
        <f xml:space="preserve"> InpC!AFJ$20</f>
        <v>0</v>
      </c>
      <c r="AFK118" s="370">
        <f xml:space="preserve"> InpC!AFK$20</f>
        <v>0</v>
      </c>
      <c r="AFL118" s="370">
        <f xml:space="preserve"> InpC!AFL$20</f>
        <v>0</v>
      </c>
      <c r="AFM118" s="370">
        <f xml:space="preserve"> InpC!AFM$20</f>
        <v>0</v>
      </c>
      <c r="AFN118" s="370">
        <f xml:space="preserve"> InpC!AFN$20</f>
        <v>0</v>
      </c>
      <c r="AFO118" s="370">
        <f xml:space="preserve"> InpC!AFO$20</f>
        <v>0</v>
      </c>
      <c r="AFP118" s="370">
        <f xml:space="preserve"> InpC!AFP$20</f>
        <v>0</v>
      </c>
      <c r="AFQ118" s="370">
        <f xml:space="preserve"> InpC!AFQ$20</f>
        <v>0</v>
      </c>
      <c r="AFR118" s="370">
        <f xml:space="preserve"> InpC!AFR$20</f>
        <v>0</v>
      </c>
      <c r="AFS118" s="370">
        <f xml:space="preserve"> InpC!AFS$20</f>
        <v>0</v>
      </c>
      <c r="AFT118" s="370">
        <f xml:space="preserve"> InpC!AFT$20</f>
        <v>0</v>
      </c>
      <c r="AFU118" s="370">
        <f xml:space="preserve"> InpC!AFU$20</f>
        <v>0</v>
      </c>
      <c r="AFV118" s="370">
        <f xml:space="preserve"> InpC!AFV$20</f>
        <v>0</v>
      </c>
      <c r="AFW118" s="370">
        <f xml:space="preserve"> InpC!AFW$20</f>
        <v>0</v>
      </c>
      <c r="AFX118" s="370">
        <f xml:space="preserve"> InpC!AFX$20</f>
        <v>0</v>
      </c>
      <c r="AFY118" s="370">
        <f xml:space="preserve"> InpC!AFY$20</f>
        <v>0</v>
      </c>
      <c r="AFZ118" s="370">
        <f xml:space="preserve"> InpC!AFZ$20</f>
        <v>0</v>
      </c>
      <c r="AGA118" s="370">
        <f xml:space="preserve"> InpC!AGA$20</f>
        <v>0</v>
      </c>
      <c r="AGB118" s="370">
        <f xml:space="preserve"> InpC!AGB$20</f>
        <v>0</v>
      </c>
      <c r="AGC118" s="370">
        <f xml:space="preserve"> InpC!AGC$20</f>
        <v>0</v>
      </c>
      <c r="AGD118" s="370">
        <f xml:space="preserve"> InpC!AGD$20</f>
        <v>0</v>
      </c>
      <c r="AGE118" s="370">
        <f xml:space="preserve"> InpC!AGE$20</f>
        <v>0</v>
      </c>
      <c r="AGF118" s="370">
        <f xml:space="preserve"> InpC!AGF$20</f>
        <v>0</v>
      </c>
      <c r="AGG118" s="370">
        <f xml:space="preserve"> InpC!AGG$20</f>
        <v>0</v>
      </c>
      <c r="AGH118" s="370">
        <f xml:space="preserve"> InpC!AGH$20</f>
        <v>0</v>
      </c>
      <c r="AGI118" s="370">
        <f xml:space="preserve"> InpC!AGI$20</f>
        <v>0</v>
      </c>
      <c r="AGJ118" s="370">
        <f xml:space="preserve"> InpC!AGJ$20</f>
        <v>0</v>
      </c>
      <c r="AGK118" s="370">
        <f xml:space="preserve"> InpC!AGK$20</f>
        <v>0</v>
      </c>
      <c r="AGL118" s="370">
        <f xml:space="preserve"> InpC!AGL$20</f>
        <v>0</v>
      </c>
      <c r="AGM118" s="370">
        <f xml:space="preserve"> InpC!AGM$20</f>
        <v>0</v>
      </c>
      <c r="AGN118" s="370">
        <f xml:space="preserve"> InpC!AGN$20</f>
        <v>0</v>
      </c>
      <c r="AGO118" s="370">
        <f xml:space="preserve"> InpC!AGO$20</f>
        <v>0</v>
      </c>
      <c r="AGP118" s="370">
        <f xml:space="preserve"> InpC!AGP$20</f>
        <v>0</v>
      </c>
      <c r="AGQ118" s="370">
        <f xml:space="preserve"> InpC!AGQ$20</f>
        <v>0</v>
      </c>
      <c r="AGR118" s="370">
        <f xml:space="preserve"> InpC!AGR$20</f>
        <v>0</v>
      </c>
      <c r="AGS118" s="370">
        <f xml:space="preserve"> InpC!AGS$20</f>
        <v>0</v>
      </c>
      <c r="AGT118" s="370">
        <f xml:space="preserve"> InpC!AGT$20</f>
        <v>0</v>
      </c>
      <c r="AGU118" s="370">
        <f xml:space="preserve"> InpC!AGU$20</f>
        <v>0</v>
      </c>
      <c r="AGV118" s="370">
        <f xml:space="preserve"> InpC!AGV$20</f>
        <v>0</v>
      </c>
      <c r="AGW118" s="370">
        <f xml:space="preserve"> InpC!AGW$20</f>
        <v>0</v>
      </c>
      <c r="AGX118" s="370">
        <f xml:space="preserve"> InpC!AGX$20</f>
        <v>0</v>
      </c>
      <c r="AGY118" s="370">
        <f xml:space="preserve"> InpC!AGY$20</f>
        <v>0</v>
      </c>
      <c r="AGZ118" s="370">
        <f xml:space="preserve"> InpC!AGZ$20</f>
        <v>0</v>
      </c>
      <c r="AHA118" s="370">
        <f xml:space="preserve"> InpC!AHA$20</f>
        <v>0</v>
      </c>
      <c r="AHB118" s="370">
        <f xml:space="preserve"> InpC!AHB$20</f>
        <v>0</v>
      </c>
      <c r="AHC118" s="370">
        <f xml:space="preserve"> InpC!AHC$20</f>
        <v>0</v>
      </c>
      <c r="AHD118" s="370">
        <f xml:space="preserve"> InpC!AHD$20</f>
        <v>0</v>
      </c>
      <c r="AHE118" s="370">
        <f xml:space="preserve"> InpC!AHE$20</f>
        <v>0</v>
      </c>
      <c r="AHF118" s="370">
        <f xml:space="preserve"> InpC!AHF$20</f>
        <v>0</v>
      </c>
      <c r="AHG118" s="370">
        <f xml:space="preserve"> InpC!AHG$20</f>
        <v>0</v>
      </c>
      <c r="AHH118" s="370">
        <f xml:space="preserve"> InpC!AHH$20</f>
        <v>0</v>
      </c>
      <c r="AHI118" s="370">
        <f xml:space="preserve"> InpC!AHI$20</f>
        <v>0</v>
      </c>
      <c r="AHJ118" s="370">
        <f xml:space="preserve"> InpC!AHJ$20</f>
        <v>0</v>
      </c>
      <c r="AHK118" s="370">
        <f xml:space="preserve"> InpC!AHK$20</f>
        <v>0</v>
      </c>
      <c r="AHL118" s="370">
        <f xml:space="preserve"> InpC!AHL$20</f>
        <v>0</v>
      </c>
      <c r="AHM118" s="370">
        <f xml:space="preserve"> InpC!AHM$20</f>
        <v>0</v>
      </c>
      <c r="AHN118" s="370">
        <f xml:space="preserve"> InpC!AHN$20</f>
        <v>0</v>
      </c>
      <c r="AHO118" s="370">
        <f xml:space="preserve"> InpC!AHO$20</f>
        <v>0</v>
      </c>
      <c r="AHP118" s="370">
        <f xml:space="preserve"> InpC!AHP$20</f>
        <v>0</v>
      </c>
      <c r="AHQ118" s="370">
        <f xml:space="preserve"> InpC!AHQ$20</f>
        <v>0</v>
      </c>
      <c r="AHR118" s="370">
        <f xml:space="preserve"> InpC!AHR$20</f>
        <v>0</v>
      </c>
      <c r="AHS118" s="370">
        <f xml:space="preserve"> InpC!AHS$20</f>
        <v>0</v>
      </c>
      <c r="AHT118" s="370">
        <f xml:space="preserve"> InpC!AHT$20</f>
        <v>0</v>
      </c>
      <c r="AHU118" s="370">
        <f xml:space="preserve"> InpC!AHU$20</f>
        <v>0</v>
      </c>
      <c r="AHV118" s="370">
        <f xml:space="preserve"> InpC!AHV$20</f>
        <v>0</v>
      </c>
      <c r="AHW118" s="370">
        <f xml:space="preserve"> InpC!AHW$20</f>
        <v>0</v>
      </c>
      <c r="AHX118" s="370">
        <f xml:space="preserve"> InpC!AHX$20</f>
        <v>0</v>
      </c>
      <c r="AHY118" s="370">
        <f xml:space="preserve"> InpC!AHY$20</f>
        <v>0</v>
      </c>
      <c r="AHZ118" s="370">
        <f xml:space="preserve"> InpC!AHZ$20</f>
        <v>0</v>
      </c>
      <c r="AIA118" s="370">
        <f xml:space="preserve"> InpC!AIA$20</f>
        <v>0</v>
      </c>
      <c r="AIB118" s="370">
        <f xml:space="preserve"> InpC!AIB$20</f>
        <v>0</v>
      </c>
      <c r="AIC118" s="370">
        <f xml:space="preserve"> InpC!AIC$20</f>
        <v>0</v>
      </c>
      <c r="AID118" s="370">
        <f xml:space="preserve"> InpC!AID$20</f>
        <v>0</v>
      </c>
      <c r="AIE118" s="370">
        <f xml:space="preserve"> InpC!AIE$20</f>
        <v>0</v>
      </c>
      <c r="AIF118" s="370">
        <f xml:space="preserve"> InpC!AIF$20</f>
        <v>0</v>
      </c>
      <c r="AIG118" s="370">
        <f xml:space="preserve"> InpC!AIG$20</f>
        <v>0</v>
      </c>
      <c r="AIH118" s="370">
        <f xml:space="preserve"> InpC!AIH$20</f>
        <v>0</v>
      </c>
      <c r="AII118" s="370">
        <f xml:space="preserve"> InpC!AII$20</f>
        <v>0</v>
      </c>
      <c r="AIJ118" s="370">
        <f xml:space="preserve"> InpC!AIJ$20</f>
        <v>0</v>
      </c>
      <c r="AIK118" s="370">
        <f xml:space="preserve"> InpC!AIK$20</f>
        <v>0</v>
      </c>
      <c r="AIL118" s="370">
        <f xml:space="preserve"> InpC!AIL$20</f>
        <v>0</v>
      </c>
      <c r="AIM118" s="370">
        <f xml:space="preserve"> InpC!AIM$20</f>
        <v>0</v>
      </c>
      <c r="AIN118" s="370">
        <f xml:space="preserve"> InpC!AIN$20</f>
        <v>0</v>
      </c>
      <c r="AIO118" s="370">
        <f xml:space="preserve"> InpC!AIO$20</f>
        <v>0</v>
      </c>
      <c r="AIP118" s="370">
        <f xml:space="preserve"> InpC!AIP$20</f>
        <v>0</v>
      </c>
      <c r="AIQ118" s="370">
        <f xml:space="preserve"> InpC!AIQ$20</f>
        <v>0</v>
      </c>
      <c r="AIR118" s="370">
        <f xml:space="preserve"> InpC!AIR$20</f>
        <v>0</v>
      </c>
      <c r="AIS118" s="370">
        <f xml:space="preserve"> InpC!AIS$20</f>
        <v>0</v>
      </c>
      <c r="AIT118" s="370">
        <f xml:space="preserve"> InpC!AIT$20</f>
        <v>0</v>
      </c>
      <c r="AIU118" s="370">
        <f xml:space="preserve"> InpC!AIU$20</f>
        <v>0</v>
      </c>
      <c r="AIV118" s="370">
        <f xml:space="preserve"> InpC!AIV$20</f>
        <v>0</v>
      </c>
      <c r="AIW118" s="370">
        <f xml:space="preserve"> InpC!AIW$20</f>
        <v>0</v>
      </c>
      <c r="AIX118" s="370">
        <f xml:space="preserve"> InpC!AIX$20</f>
        <v>0</v>
      </c>
      <c r="AIY118" s="370">
        <f xml:space="preserve"> InpC!AIY$20</f>
        <v>0</v>
      </c>
      <c r="AIZ118" s="370">
        <f xml:space="preserve"> InpC!AIZ$20</f>
        <v>0</v>
      </c>
      <c r="AJA118" s="370">
        <f xml:space="preserve"> InpC!AJA$20</f>
        <v>0</v>
      </c>
      <c r="AJB118" s="370">
        <f xml:space="preserve"> InpC!AJB$20</f>
        <v>0</v>
      </c>
      <c r="AJC118" s="370">
        <f xml:space="preserve"> InpC!AJC$20</f>
        <v>0</v>
      </c>
      <c r="AJD118" s="370">
        <f xml:space="preserve"> InpC!AJD$20</f>
        <v>0</v>
      </c>
      <c r="AJE118" s="370">
        <f xml:space="preserve"> InpC!AJE$20</f>
        <v>0</v>
      </c>
      <c r="AJF118" s="370">
        <f xml:space="preserve"> InpC!AJF$20</f>
        <v>0</v>
      </c>
      <c r="AJG118" s="370">
        <f xml:space="preserve"> InpC!AJG$20</f>
        <v>0</v>
      </c>
      <c r="AJH118" s="370">
        <f xml:space="preserve"> InpC!AJH$20</f>
        <v>0</v>
      </c>
      <c r="AJI118" s="370">
        <f xml:space="preserve"> InpC!AJI$20</f>
        <v>0</v>
      </c>
      <c r="AJJ118" s="370">
        <f xml:space="preserve"> InpC!AJJ$20</f>
        <v>0</v>
      </c>
      <c r="AJK118" s="370">
        <f xml:space="preserve"> InpC!AJK$20</f>
        <v>0</v>
      </c>
      <c r="AJL118" s="370">
        <f xml:space="preserve"> InpC!AJL$20</f>
        <v>0</v>
      </c>
      <c r="AJM118" s="370">
        <f xml:space="preserve"> InpC!AJM$20</f>
        <v>0</v>
      </c>
      <c r="AJN118" s="370">
        <f xml:space="preserve"> InpC!AJN$20</f>
        <v>0</v>
      </c>
      <c r="AJO118" s="370">
        <f xml:space="preserve"> InpC!AJO$20</f>
        <v>0</v>
      </c>
      <c r="AJP118" s="370">
        <f xml:space="preserve"> InpC!AJP$20</f>
        <v>0</v>
      </c>
      <c r="AJQ118" s="370">
        <f xml:space="preserve"> InpC!AJQ$20</f>
        <v>0</v>
      </c>
      <c r="AJR118" s="370">
        <f xml:space="preserve"> InpC!AJR$20</f>
        <v>0</v>
      </c>
      <c r="AJS118" s="370">
        <f xml:space="preserve"> InpC!AJS$20</f>
        <v>0</v>
      </c>
      <c r="AJT118" s="370">
        <f xml:space="preserve"> InpC!AJT$20</f>
        <v>0</v>
      </c>
      <c r="AJU118" s="370">
        <f xml:space="preserve"> InpC!AJU$20</f>
        <v>0</v>
      </c>
      <c r="AJV118" s="370">
        <f xml:space="preserve"> InpC!AJV$20</f>
        <v>0</v>
      </c>
      <c r="AJW118" s="370">
        <f xml:space="preserve"> InpC!AJW$20</f>
        <v>0</v>
      </c>
      <c r="AJX118" s="370">
        <f xml:space="preserve"> InpC!AJX$20</f>
        <v>0</v>
      </c>
      <c r="AJY118" s="370">
        <f xml:space="preserve"> InpC!AJY$20</f>
        <v>0</v>
      </c>
      <c r="AJZ118" s="370">
        <f xml:space="preserve"> InpC!AJZ$20</f>
        <v>0</v>
      </c>
      <c r="AKA118" s="370">
        <f xml:space="preserve"> InpC!AKA$20</f>
        <v>0</v>
      </c>
      <c r="AKB118" s="370">
        <f xml:space="preserve"> InpC!AKB$20</f>
        <v>0</v>
      </c>
      <c r="AKC118" s="370">
        <f xml:space="preserve"> InpC!AKC$20</f>
        <v>0</v>
      </c>
      <c r="AKD118" s="370">
        <f xml:space="preserve"> InpC!AKD$20</f>
        <v>0</v>
      </c>
      <c r="AKE118" s="370">
        <f xml:space="preserve"> InpC!AKE$20</f>
        <v>0</v>
      </c>
      <c r="AKF118" s="370">
        <f xml:space="preserve"> InpC!AKF$20</f>
        <v>0</v>
      </c>
      <c r="AKG118" s="370">
        <f xml:space="preserve"> InpC!AKG$20</f>
        <v>0</v>
      </c>
      <c r="AKH118" s="370">
        <f xml:space="preserve"> InpC!AKH$20</f>
        <v>0</v>
      </c>
      <c r="AKI118" s="370">
        <f xml:space="preserve"> InpC!AKI$20</f>
        <v>0</v>
      </c>
      <c r="AKJ118" s="370">
        <f xml:space="preserve"> InpC!AKJ$20</f>
        <v>0</v>
      </c>
      <c r="AKK118" s="370">
        <f xml:space="preserve"> InpC!AKK$20</f>
        <v>0</v>
      </c>
      <c r="AKL118" s="370">
        <f xml:space="preserve"> InpC!AKL$20</f>
        <v>0</v>
      </c>
      <c r="AKM118" s="370">
        <f xml:space="preserve"> InpC!AKM$20</f>
        <v>0</v>
      </c>
      <c r="AKN118" s="370">
        <f xml:space="preserve"> InpC!AKN$20</f>
        <v>0</v>
      </c>
      <c r="AKO118" s="370">
        <f xml:space="preserve"> InpC!AKO$20</f>
        <v>0</v>
      </c>
      <c r="AKP118" s="370">
        <f xml:space="preserve"> InpC!AKP$20</f>
        <v>0</v>
      </c>
      <c r="AKQ118" s="370">
        <f xml:space="preserve"> InpC!AKQ$20</f>
        <v>0</v>
      </c>
      <c r="AKR118" s="370">
        <f xml:space="preserve"> InpC!AKR$20</f>
        <v>0</v>
      </c>
      <c r="AKS118" s="370">
        <f xml:space="preserve"> InpC!AKS$20</f>
        <v>0</v>
      </c>
      <c r="AKT118" s="370">
        <f xml:space="preserve"> InpC!AKT$20</f>
        <v>0</v>
      </c>
      <c r="AKU118" s="370">
        <f xml:space="preserve"> InpC!AKU$20</f>
        <v>0</v>
      </c>
      <c r="AKV118" s="370">
        <f xml:space="preserve"> InpC!AKV$20</f>
        <v>0</v>
      </c>
      <c r="AKW118" s="370">
        <f xml:space="preserve"> InpC!AKW$20</f>
        <v>0</v>
      </c>
      <c r="AKX118" s="370">
        <f xml:space="preserve"> InpC!AKX$20</f>
        <v>0</v>
      </c>
      <c r="AKY118" s="370">
        <f xml:space="preserve"> InpC!AKY$20</f>
        <v>0</v>
      </c>
      <c r="AKZ118" s="370">
        <f xml:space="preserve"> InpC!AKZ$20</f>
        <v>0</v>
      </c>
      <c r="ALA118" s="370">
        <f xml:space="preserve"> InpC!ALA$20</f>
        <v>0</v>
      </c>
      <c r="ALB118" s="370">
        <f xml:space="preserve"> InpC!ALB$20</f>
        <v>0</v>
      </c>
      <c r="ALC118" s="370">
        <f xml:space="preserve"> InpC!ALC$20</f>
        <v>0</v>
      </c>
      <c r="ALD118" s="370">
        <f xml:space="preserve"> InpC!ALD$20</f>
        <v>0</v>
      </c>
      <c r="ALE118" s="370">
        <f xml:space="preserve"> InpC!ALE$20</f>
        <v>0</v>
      </c>
      <c r="ALF118" s="370">
        <f xml:space="preserve"> InpC!ALF$20</f>
        <v>0</v>
      </c>
      <c r="ALG118" s="370">
        <f xml:space="preserve"> InpC!ALG$20</f>
        <v>0</v>
      </c>
      <c r="ALH118" s="370">
        <f xml:space="preserve"> InpC!ALH$20</f>
        <v>0</v>
      </c>
      <c r="ALI118" s="370">
        <f xml:space="preserve"> InpC!ALI$20</f>
        <v>0</v>
      </c>
      <c r="ALJ118" s="370">
        <f xml:space="preserve"> InpC!ALJ$20</f>
        <v>0</v>
      </c>
      <c r="ALK118" s="370">
        <f xml:space="preserve"> InpC!ALK$20</f>
        <v>0</v>
      </c>
      <c r="ALL118" s="370">
        <f xml:space="preserve"> InpC!ALL$20</f>
        <v>0</v>
      </c>
      <c r="ALM118" s="370">
        <f xml:space="preserve"> InpC!ALM$20</f>
        <v>0</v>
      </c>
      <c r="ALN118" s="370">
        <f xml:space="preserve"> InpC!ALN$20</f>
        <v>0</v>
      </c>
      <c r="ALO118" s="370">
        <f xml:space="preserve"> InpC!ALO$20</f>
        <v>0</v>
      </c>
      <c r="ALP118" s="370">
        <f xml:space="preserve"> InpC!ALP$20</f>
        <v>0</v>
      </c>
      <c r="ALQ118" s="370">
        <f xml:space="preserve"> InpC!ALQ$20</f>
        <v>0</v>
      </c>
      <c r="ALR118" s="370">
        <f xml:space="preserve"> InpC!ALR$20</f>
        <v>0</v>
      </c>
      <c r="ALS118" s="370">
        <f xml:space="preserve"> InpC!ALS$20</f>
        <v>0</v>
      </c>
      <c r="ALT118" s="370">
        <f xml:space="preserve"> InpC!ALT$20</f>
        <v>0</v>
      </c>
      <c r="ALU118" s="370">
        <f xml:space="preserve"> InpC!ALU$20</f>
        <v>0</v>
      </c>
      <c r="ALV118" s="370">
        <f xml:space="preserve"> InpC!ALV$20</f>
        <v>0</v>
      </c>
      <c r="ALW118" s="370">
        <f xml:space="preserve"> InpC!ALW$20</f>
        <v>0</v>
      </c>
      <c r="ALX118" s="370">
        <f xml:space="preserve"> InpC!ALX$20</f>
        <v>0</v>
      </c>
      <c r="ALY118" s="370">
        <f xml:space="preserve"> InpC!ALY$20</f>
        <v>0</v>
      </c>
      <c r="ALZ118" s="370">
        <f xml:space="preserve"> InpC!ALZ$20</f>
        <v>0</v>
      </c>
      <c r="AMA118" s="370">
        <f xml:space="preserve"> InpC!AMA$20</f>
        <v>0</v>
      </c>
      <c r="AMB118" s="370">
        <f xml:space="preserve"> InpC!AMB$20</f>
        <v>0</v>
      </c>
      <c r="AMC118" s="370">
        <f xml:space="preserve"> InpC!AMC$20</f>
        <v>0</v>
      </c>
      <c r="AMD118" s="370">
        <f xml:space="preserve"> InpC!AMD$20</f>
        <v>0</v>
      </c>
      <c r="AME118" s="370">
        <f xml:space="preserve"> InpC!AME$20</f>
        <v>0</v>
      </c>
      <c r="AMF118" s="370">
        <f xml:space="preserve"> InpC!AMF$20</f>
        <v>0</v>
      </c>
      <c r="AMG118" s="370">
        <f xml:space="preserve"> InpC!AMG$20</f>
        <v>0</v>
      </c>
      <c r="AMH118" s="370">
        <f xml:space="preserve"> InpC!AMH$20</f>
        <v>0</v>
      </c>
      <c r="AMI118" s="370">
        <f xml:space="preserve"> InpC!AMI$20</f>
        <v>0</v>
      </c>
      <c r="AMJ118" s="370">
        <f xml:space="preserve"> InpC!AMJ$20</f>
        <v>0</v>
      </c>
      <c r="AMK118" s="370">
        <f xml:space="preserve"> InpC!AMK$20</f>
        <v>0</v>
      </c>
      <c r="AML118" s="370">
        <f xml:space="preserve"> InpC!AML$20</f>
        <v>0</v>
      </c>
      <c r="AMM118" s="370">
        <f xml:space="preserve"> InpC!AMM$20</f>
        <v>0</v>
      </c>
      <c r="AMN118" s="370">
        <f xml:space="preserve"> InpC!AMN$20</f>
        <v>0</v>
      </c>
      <c r="AMO118" s="370">
        <f xml:space="preserve"> InpC!AMO$20</f>
        <v>0</v>
      </c>
      <c r="AMP118" s="370">
        <f xml:space="preserve"> InpC!AMP$20</f>
        <v>0</v>
      </c>
      <c r="AMQ118" s="370">
        <f xml:space="preserve"> InpC!AMQ$20</f>
        <v>0</v>
      </c>
      <c r="AMR118" s="370">
        <f xml:space="preserve"> InpC!AMR$20</f>
        <v>0</v>
      </c>
      <c r="AMS118" s="370">
        <f xml:space="preserve"> InpC!AMS$20</f>
        <v>0</v>
      </c>
      <c r="AMT118" s="370">
        <f xml:space="preserve"> InpC!AMT$20</f>
        <v>0</v>
      </c>
      <c r="AMU118" s="370">
        <f xml:space="preserve"> InpC!AMU$20</f>
        <v>0</v>
      </c>
      <c r="AMV118" s="370">
        <f xml:space="preserve"> InpC!AMV$20</f>
        <v>0</v>
      </c>
      <c r="AMW118" s="370">
        <f xml:space="preserve"> InpC!AMW$20</f>
        <v>0</v>
      </c>
      <c r="AMX118" s="370">
        <f xml:space="preserve"> InpC!AMX$20</f>
        <v>0</v>
      </c>
      <c r="AMY118" s="370">
        <f xml:space="preserve"> InpC!AMY$20</f>
        <v>0</v>
      </c>
      <c r="AMZ118" s="370">
        <f xml:space="preserve"> InpC!AMZ$20</f>
        <v>0</v>
      </c>
      <c r="ANA118" s="370">
        <f xml:space="preserve"> InpC!ANA$20</f>
        <v>0</v>
      </c>
      <c r="ANB118" s="370">
        <f xml:space="preserve"> InpC!ANB$20</f>
        <v>0</v>
      </c>
      <c r="ANC118" s="370">
        <f xml:space="preserve"> InpC!ANC$20</f>
        <v>0</v>
      </c>
      <c r="AND118" s="370">
        <f xml:space="preserve"> InpC!AND$20</f>
        <v>0</v>
      </c>
      <c r="ANE118" s="370">
        <f xml:space="preserve"> InpC!ANE$20</f>
        <v>0</v>
      </c>
      <c r="ANF118" s="370">
        <f xml:space="preserve"> InpC!ANF$20</f>
        <v>0</v>
      </c>
      <c r="ANG118" s="370">
        <f xml:space="preserve"> InpC!ANG$20</f>
        <v>0</v>
      </c>
      <c r="ANH118" s="370">
        <f xml:space="preserve"> InpC!ANH$20</f>
        <v>0</v>
      </c>
      <c r="ANI118" s="370">
        <f xml:space="preserve"> InpC!ANI$20</f>
        <v>0</v>
      </c>
      <c r="ANJ118" s="370">
        <f xml:space="preserve"> InpC!ANJ$20</f>
        <v>0</v>
      </c>
      <c r="ANK118" s="370">
        <f xml:space="preserve"> InpC!ANK$20</f>
        <v>0</v>
      </c>
      <c r="ANL118" s="370">
        <f xml:space="preserve"> InpC!ANL$20</f>
        <v>0</v>
      </c>
      <c r="ANM118" s="370">
        <f xml:space="preserve"> InpC!ANM$20</f>
        <v>0</v>
      </c>
      <c r="ANN118" s="370">
        <f xml:space="preserve"> InpC!ANN$20</f>
        <v>0</v>
      </c>
      <c r="ANO118" s="370">
        <f xml:space="preserve"> InpC!ANO$20</f>
        <v>0</v>
      </c>
      <c r="ANP118" s="370">
        <f xml:space="preserve"> InpC!ANP$20</f>
        <v>0</v>
      </c>
      <c r="ANQ118" s="370">
        <f xml:space="preserve"> InpC!ANQ$20</f>
        <v>0</v>
      </c>
      <c r="ANR118" s="370">
        <f xml:space="preserve"> InpC!ANR$20</f>
        <v>0</v>
      </c>
      <c r="ANS118" s="370">
        <f xml:space="preserve"> InpC!ANS$20</f>
        <v>0</v>
      </c>
      <c r="ANT118" s="370">
        <f xml:space="preserve"> InpC!ANT$20</f>
        <v>0</v>
      </c>
      <c r="ANU118" s="370">
        <f xml:space="preserve"> InpC!ANU$20</f>
        <v>0</v>
      </c>
      <c r="ANV118" s="370">
        <f xml:space="preserve"> InpC!ANV$20</f>
        <v>0</v>
      </c>
      <c r="ANW118" s="370">
        <f xml:space="preserve"> InpC!ANW$20</f>
        <v>0</v>
      </c>
      <c r="ANX118" s="370">
        <f xml:space="preserve"> InpC!ANX$20</f>
        <v>0</v>
      </c>
      <c r="ANY118" s="370">
        <f xml:space="preserve"> InpC!ANY$20</f>
        <v>0</v>
      </c>
      <c r="ANZ118" s="370">
        <f xml:space="preserve"> InpC!ANZ$20</f>
        <v>0</v>
      </c>
      <c r="AOA118" s="370">
        <f xml:space="preserve"> InpC!AOA$20</f>
        <v>0</v>
      </c>
      <c r="AOB118" s="370">
        <f xml:space="preserve"> InpC!AOB$20</f>
        <v>0</v>
      </c>
      <c r="AOC118" s="370">
        <f xml:space="preserve"> InpC!AOC$20</f>
        <v>0</v>
      </c>
      <c r="AOD118" s="370">
        <f xml:space="preserve"> InpC!AOD$20</f>
        <v>0</v>
      </c>
      <c r="AOE118" s="370">
        <f xml:space="preserve"> InpC!AOE$20</f>
        <v>0</v>
      </c>
      <c r="AOF118" s="370">
        <f xml:space="preserve"> InpC!AOF$20</f>
        <v>0</v>
      </c>
      <c r="AOG118" s="370">
        <f xml:space="preserve"> InpC!AOG$20</f>
        <v>0</v>
      </c>
      <c r="AOH118" s="370">
        <f xml:space="preserve"> InpC!AOH$20</f>
        <v>0</v>
      </c>
      <c r="AOI118" s="370">
        <f xml:space="preserve"> InpC!AOI$20</f>
        <v>0</v>
      </c>
      <c r="AOJ118" s="370">
        <f xml:space="preserve"> InpC!AOJ$20</f>
        <v>0</v>
      </c>
      <c r="AOK118" s="370">
        <f xml:space="preserve"> InpC!AOK$20</f>
        <v>0</v>
      </c>
      <c r="AOL118" s="370">
        <f xml:space="preserve"> InpC!AOL$20</f>
        <v>0</v>
      </c>
      <c r="AOM118" s="370">
        <f xml:space="preserve"> InpC!AOM$20</f>
        <v>0</v>
      </c>
      <c r="AON118" s="370">
        <f xml:space="preserve"> InpC!AON$20</f>
        <v>0</v>
      </c>
      <c r="AOO118" s="370">
        <f xml:space="preserve"> InpC!AOO$20</f>
        <v>0</v>
      </c>
      <c r="AOP118" s="370">
        <f xml:space="preserve"> InpC!AOP$20</f>
        <v>0</v>
      </c>
      <c r="AOQ118" s="370">
        <f xml:space="preserve"> InpC!AOQ$20</f>
        <v>0</v>
      </c>
      <c r="AOR118" s="370">
        <f xml:space="preserve"> InpC!AOR$20</f>
        <v>0</v>
      </c>
      <c r="AOS118" s="370">
        <f xml:space="preserve"> InpC!AOS$20</f>
        <v>0</v>
      </c>
      <c r="AOT118" s="370">
        <f xml:space="preserve"> InpC!AOT$20</f>
        <v>0</v>
      </c>
      <c r="AOU118" s="370">
        <f xml:space="preserve"> InpC!AOU$20</f>
        <v>0</v>
      </c>
      <c r="AOV118" s="370">
        <f xml:space="preserve"> InpC!AOV$20</f>
        <v>0</v>
      </c>
      <c r="AOW118" s="370">
        <f xml:space="preserve"> InpC!AOW$20</f>
        <v>0</v>
      </c>
      <c r="AOX118" s="370">
        <f xml:space="preserve"> InpC!AOX$20</f>
        <v>0</v>
      </c>
      <c r="AOY118" s="370">
        <f xml:space="preserve"> InpC!AOY$20</f>
        <v>0</v>
      </c>
      <c r="AOZ118" s="370">
        <f xml:space="preserve"> InpC!AOZ$20</f>
        <v>0</v>
      </c>
      <c r="APA118" s="370">
        <f xml:space="preserve"> InpC!APA$20</f>
        <v>0</v>
      </c>
      <c r="APB118" s="370">
        <f xml:space="preserve"> InpC!APB$20</f>
        <v>0</v>
      </c>
      <c r="APC118" s="370">
        <f xml:space="preserve"> InpC!APC$20</f>
        <v>0</v>
      </c>
      <c r="APD118" s="370">
        <f xml:space="preserve"> InpC!APD$20</f>
        <v>0</v>
      </c>
      <c r="APE118" s="370">
        <f xml:space="preserve"> InpC!APE$20</f>
        <v>0</v>
      </c>
      <c r="APF118" s="370">
        <f xml:space="preserve"> InpC!APF$20</f>
        <v>0</v>
      </c>
      <c r="APG118" s="370">
        <f xml:space="preserve"> InpC!APG$20</f>
        <v>0</v>
      </c>
      <c r="APH118" s="370">
        <f xml:space="preserve"> InpC!APH$20</f>
        <v>0</v>
      </c>
      <c r="API118" s="370">
        <f xml:space="preserve"> InpC!API$20</f>
        <v>0</v>
      </c>
      <c r="APJ118" s="370">
        <f xml:space="preserve"> InpC!APJ$20</f>
        <v>0</v>
      </c>
      <c r="APK118" s="370">
        <f xml:space="preserve"> InpC!APK$20</f>
        <v>0</v>
      </c>
      <c r="APL118" s="370">
        <f xml:space="preserve"> InpC!APL$20</f>
        <v>0</v>
      </c>
      <c r="APM118" s="370">
        <f xml:space="preserve"> InpC!APM$20</f>
        <v>0</v>
      </c>
      <c r="APN118" s="370">
        <f xml:space="preserve"> InpC!APN$20</f>
        <v>0</v>
      </c>
      <c r="APO118" s="370">
        <f xml:space="preserve"> InpC!APO$20</f>
        <v>0</v>
      </c>
      <c r="APP118" s="370">
        <f xml:space="preserve"> InpC!APP$20</f>
        <v>0</v>
      </c>
      <c r="APQ118" s="370">
        <f xml:space="preserve"> InpC!APQ$20</f>
        <v>0</v>
      </c>
      <c r="APR118" s="370">
        <f xml:space="preserve"> InpC!APR$20</f>
        <v>0</v>
      </c>
      <c r="APS118" s="370">
        <f xml:space="preserve"> InpC!APS$20</f>
        <v>0</v>
      </c>
      <c r="APT118" s="370">
        <f xml:space="preserve"> InpC!APT$20</f>
        <v>0</v>
      </c>
      <c r="APU118" s="370">
        <f xml:space="preserve"> InpC!APU$20</f>
        <v>0</v>
      </c>
      <c r="APV118" s="370">
        <f xml:space="preserve"> InpC!APV$20</f>
        <v>0</v>
      </c>
      <c r="APW118" s="370">
        <f xml:space="preserve"> InpC!APW$20</f>
        <v>0</v>
      </c>
      <c r="APX118" s="370">
        <f xml:space="preserve"> InpC!APX$20</f>
        <v>0</v>
      </c>
      <c r="APY118" s="370">
        <f xml:space="preserve"> InpC!APY$20</f>
        <v>0</v>
      </c>
      <c r="APZ118" s="370">
        <f xml:space="preserve"> InpC!APZ$20</f>
        <v>0</v>
      </c>
      <c r="AQA118" s="370">
        <f xml:space="preserve"> InpC!AQA$20</f>
        <v>0</v>
      </c>
      <c r="AQB118" s="370">
        <f xml:space="preserve"> InpC!AQB$20</f>
        <v>0</v>
      </c>
      <c r="AQC118" s="370">
        <f xml:space="preserve"> InpC!AQC$20</f>
        <v>0</v>
      </c>
      <c r="AQD118" s="370">
        <f xml:space="preserve"> InpC!AQD$20</f>
        <v>0</v>
      </c>
      <c r="AQE118" s="370">
        <f xml:space="preserve"> InpC!AQE$20</f>
        <v>0</v>
      </c>
      <c r="AQF118" s="370">
        <f xml:space="preserve"> InpC!AQF$20</f>
        <v>0</v>
      </c>
      <c r="AQG118" s="370">
        <f xml:space="preserve"> InpC!AQG$20</f>
        <v>0</v>
      </c>
      <c r="AQH118" s="370">
        <f xml:space="preserve"> InpC!AQH$20</f>
        <v>0</v>
      </c>
      <c r="AQI118" s="370">
        <f xml:space="preserve"> InpC!AQI$20</f>
        <v>0</v>
      </c>
      <c r="AQJ118" s="370">
        <f xml:space="preserve"> InpC!AQJ$20</f>
        <v>0</v>
      </c>
      <c r="AQK118" s="370">
        <f xml:space="preserve"> InpC!AQK$20</f>
        <v>0</v>
      </c>
      <c r="AQL118" s="370">
        <f xml:space="preserve"> InpC!AQL$20</f>
        <v>0</v>
      </c>
      <c r="AQM118" s="370">
        <f xml:space="preserve"> InpC!AQM$20</f>
        <v>0</v>
      </c>
      <c r="AQN118" s="370">
        <f xml:space="preserve"> InpC!AQN$20</f>
        <v>0</v>
      </c>
      <c r="AQO118" s="370">
        <f xml:space="preserve"> InpC!AQO$20</f>
        <v>0</v>
      </c>
      <c r="AQP118" s="370">
        <f xml:space="preserve"> InpC!AQP$20</f>
        <v>0</v>
      </c>
      <c r="AQQ118" s="370">
        <f xml:space="preserve"> InpC!AQQ$20</f>
        <v>0</v>
      </c>
      <c r="AQR118" s="370">
        <f xml:space="preserve"> InpC!AQR$20</f>
        <v>0</v>
      </c>
      <c r="AQS118" s="370">
        <f xml:space="preserve"> InpC!AQS$20</f>
        <v>0</v>
      </c>
      <c r="AQT118" s="370">
        <f xml:space="preserve"> InpC!AQT$20</f>
        <v>0</v>
      </c>
      <c r="AQU118" s="370">
        <f xml:space="preserve"> InpC!AQU$20</f>
        <v>0</v>
      </c>
      <c r="AQV118" s="370">
        <f xml:space="preserve"> InpC!AQV$20</f>
        <v>0</v>
      </c>
      <c r="AQW118" s="370">
        <f xml:space="preserve"> InpC!AQW$20</f>
        <v>0</v>
      </c>
      <c r="AQX118" s="370">
        <f xml:space="preserve"> InpC!AQX$20</f>
        <v>0</v>
      </c>
      <c r="AQY118" s="370">
        <f xml:space="preserve"> InpC!AQY$20</f>
        <v>0</v>
      </c>
      <c r="AQZ118" s="370">
        <f xml:space="preserve"> InpC!AQZ$20</f>
        <v>0</v>
      </c>
      <c r="ARA118" s="370">
        <f xml:space="preserve"> InpC!ARA$20</f>
        <v>0</v>
      </c>
      <c r="ARB118" s="370">
        <f xml:space="preserve"> InpC!ARB$20</f>
        <v>0</v>
      </c>
      <c r="ARC118" s="370">
        <f xml:space="preserve"> InpC!ARC$20</f>
        <v>0</v>
      </c>
      <c r="ARD118" s="370">
        <f xml:space="preserve"> InpC!ARD$20</f>
        <v>0</v>
      </c>
      <c r="ARE118" s="370">
        <f xml:space="preserve"> InpC!ARE$20</f>
        <v>0</v>
      </c>
      <c r="ARF118" s="370">
        <f xml:space="preserve"> InpC!ARF$20</f>
        <v>0</v>
      </c>
      <c r="ARG118" s="370">
        <f xml:space="preserve"> InpC!ARG$20</f>
        <v>0</v>
      </c>
      <c r="ARH118" s="370">
        <f xml:space="preserve"> InpC!ARH$20</f>
        <v>0</v>
      </c>
      <c r="ARI118" s="370">
        <f xml:space="preserve"> InpC!ARI$20</f>
        <v>0</v>
      </c>
      <c r="ARJ118" s="370">
        <f xml:space="preserve"> InpC!ARJ$20</f>
        <v>0</v>
      </c>
      <c r="ARK118" s="370">
        <f xml:space="preserve"> InpC!ARK$20</f>
        <v>0</v>
      </c>
      <c r="ARL118" s="370">
        <f xml:space="preserve"> InpC!ARL$20</f>
        <v>0</v>
      </c>
      <c r="ARM118" s="370">
        <f xml:space="preserve"> InpC!ARM$20</f>
        <v>0</v>
      </c>
      <c r="ARN118" s="370">
        <f xml:space="preserve"> InpC!ARN$20</f>
        <v>0</v>
      </c>
      <c r="ARO118" s="370">
        <f xml:space="preserve"> InpC!ARO$20</f>
        <v>0</v>
      </c>
      <c r="ARP118" s="370">
        <f xml:space="preserve"> InpC!ARP$20</f>
        <v>0</v>
      </c>
      <c r="ARQ118" s="370">
        <f xml:space="preserve"> InpC!ARQ$20</f>
        <v>0</v>
      </c>
      <c r="ARR118" s="370">
        <f xml:space="preserve"> InpC!ARR$20</f>
        <v>0</v>
      </c>
      <c r="ARS118" s="370">
        <f xml:space="preserve"> InpC!ARS$20</f>
        <v>0</v>
      </c>
      <c r="ART118" s="370">
        <f xml:space="preserve"> InpC!ART$20</f>
        <v>0</v>
      </c>
      <c r="ARU118" s="370">
        <f xml:space="preserve"> InpC!ARU$20</f>
        <v>0</v>
      </c>
      <c r="ARV118" s="370">
        <f xml:space="preserve"> InpC!ARV$20</f>
        <v>0</v>
      </c>
      <c r="ARW118" s="370">
        <f xml:space="preserve"> InpC!ARW$20</f>
        <v>0</v>
      </c>
      <c r="ARX118" s="370">
        <f xml:space="preserve"> InpC!ARX$20</f>
        <v>0</v>
      </c>
      <c r="ARY118" s="370">
        <f xml:space="preserve"> InpC!ARY$20</f>
        <v>0</v>
      </c>
      <c r="ARZ118" s="370">
        <f xml:space="preserve"> InpC!ARZ$20</f>
        <v>0</v>
      </c>
      <c r="ASA118" s="370">
        <f xml:space="preserve"> InpC!ASA$20</f>
        <v>0</v>
      </c>
      <c r="ASB118" s="370">
        <f xml:space="preserve"> InpC!ASB$20</f>
        <v>0</v>
      </c>
      <c r="ASC118" s="370">
        <f xml:space="preserve"> InpC!ASC$20</f>
        <v>0</v>
      </c>
      <c r="ASD118" s="370">
        <f xml:space="preserve"> InpC!ASD$20</f>
        <v>0</v>
      </c>
      <c r="ASE118" s="370">
        <f xml:space="preserve"> InpC!ASE$20</f>
        <v>0</v>
      </c>
      <c r="ASF118" s="370">
        <f xml:space="preserve"> InpC!ASF$20</f>
        <v>0</v>
      </c>
      <c r="ASG118" s="370">
        <f xml:space="preserve"> InpC!ASG$20</f>
        <v>0</v>
      </c>
      <c r="ASH118" s="370">
        <f xml:space="preserve"> InpC!ASH$20</f>
        <v>0</v>
      </c>
      <c r="ASI118" s="370">
        <f xml:space="preserve"> InpC!ASI$20</f>
        <v>0</v>
      </c>
      <c r="ASJ118" s="370">
        <f xml:space="preserve"> InpC!ASJ$20</f>
        <v>0</v>
      </c>
      <c r="ASK118" s="370">
        <f xml:space="preserve"> InpC!ASK$20</f>
        <v>0</v>
      </c>
      <c r="ASL118" s="370">
        <f xml:space="preserve"> InpC!ASL$20</f>
        <v>0</v>
      </c>
      <c r="ASM118" s="370">
        <f xml:space="preserve"> InpC!ASM$20</f>
        <v>0</v>
      </c>
      <c r="ASN118" s="370">
        <f xml:space="preserve"> InpC!ASN$20</f>
        <v>0</v>
      </c>
      <c r="ASO118" s="370">
        <f xml:space="preserve"> InpC!ASO$20</f>
        <v>0</v>
      </c>
      <c r="ASP118" s="370">
        <f xml:space="preserve"> InpC!ASP$20</f>
        <v>0</v>
      </c>
      <c r="ASQ118" s="370">
        <f xml:space="preserve"> InpC!ASQ$20</f>
        <v>0</v>
      </c>
      <c r="ASR118" s="370">
        <f xml:space="preserve"> InpC!ASR$20</f>
        <v>0</v>
      </c>
      <c r="ASS118" s="370">
        <f xml:space="preserve"> InpC!ASS$20</f>
        <v>0</v>
      </c>
      <c r="AST118" s="370">
        <f xml:space="preserve"> InpC!AST$20</f>
        <v>0</v>
      </c>
      <c r="ASU118" s="370">
        <f xml:space="preserve"> InpC!ASU$20</f>
        <v>0</v>
      </c>
      <c r="ASV118" s="370">
        <f xml:space="preserve"> InpC!ASV$20</f>
        <v>0</v>
      </c>
      <c r="ASW118" s="370">
        <f xml:space="preserve"> InpC!ASW$20</f>
        <v>0</v>
      </c>
      <c r="ASX118" s="370">
        <f xml:space="preserve"> InpC!ASX$20</f>
        <v>0</v>
      </c>
      <c r="ASY118" s="370">
        <f xml:space="preserve"> InpC!ASY$20</f>
        <v>0</v>
      </c>
      <c r="ASZ118" s="370">
        <f xml:space="preserve"> InpC!ASZ$20</f>
        <v>0</v>
      </c>
      <c r="ATA118" s="370">
        <f xml:space="preserve"> InpC!ATA$20</f>
        <v>0</v>
      </c>
      <c r="ATB118" s="370">
        <f xml:space="preserve"> InpC!ATB$20</f>
        <v>0</v>
      </c>
      <c r="ATC118" s="370">
        <f xml:space="preserve"> InpC!ATC$20</f>
        <v>0</v>
      </c>
      <c r="ATD118" s="370">
        <f xml:space="preserve"> InpC!ATD$20</f>
        <v>0</v>
      </c>
      <c r="ATE118" s="370">
        <f xml:space="preserve"> InpC!ATE$20</f>
        <v>0</v>
      </c>
      <c r="ATF118" s="370">
        <f xml:space="preserve"> InpC!ATF$20</f>
        <v>0</v>
      </c>
      <c r="ATG118" s="370">
        <f xml:space="preserve"> InpC!ATG$20</f>
        <v>0</v>
      </c>
      <c r="ATH118" s="370">
        <f xml:space="preserve"> InpC!ATH$20</f>
        <v>0</v>
      </c>
      <c r="ATI118" s="370">
        <f xml:space="preserve"> InpC!ATI$20</f>
        <v>0</v>
      </c>
      <c r="ATJ118" s="370">
        <f xml:space="preserve"> InpC!ATJ$20</f>
        <v>0</v>
      </c>
      <c r="ATK118" s="370">
        <f xml:space="preserve"> InpC!ATK$20</f>
        <v>0</v>
      </c>
      <c r="ATL118" s="370">
        <f xml:space="preserve"> InpC!ATL$20</f>
        <v>0</v>
      </c>
      <c r="ATM118" s="370">
        <f xml:space="preserve"> InpC!ATM$20</f>
        <v>0</v>
      </c>
      <c r="ATN118" s="370">
        <f xml:space="preserve"> InpC!ATN$20</f>
        <v>0</v>
      </c>
      <c r="ATO118" s="370">
        <f xml:space="preserve"> InpC!ATO$20</f>
        <v>0</v>
      </c>
      <c r="ATP118" s="370">
        <f xml:space="preserve"> InpC!ATP$20</f>
        <v>0</v>
      </c>
      <c r="ATQ118" s="370">
        <f xml:space="preserve"> InpC!ATQ$20</f>
        <v>0</v>
      </c>
      <c r="ATR118" s="370">
        <f xml:space="preserve"> InpC!ATR$20</f>
        <v>0</v>
      </c>
      <c r="ATS118" s="370">
        <f xml:space="preserve"> InpC!ATS$20</f>
        <v>0</v>
      </c>
      <c r="ATT118" s="370">
        <f xml:space="preserve"> InpC!ATT$20</f>
        <v>0</v>
      </c>
      <c r="ATU118" s="370">
        <f xml:space="preserve"> InpC!ATU$20</f>
        <v>0</v>
      </c>
      <c r="ATV118" s="370">
        <f xml:space="preserve"> InpC!ATV$20</f>
        <v>0</v>
      </c>
      <c r="ATW118" s="370">
        <f xml:space="preserve"> InpC!ATW$20</f>
        <v>0</v>
      </c>
      <c r="ATX118" s="370">
        <f xml:space="preserve"> InpC!ATX$20</f>
        <v>0</v>
      </c>
      <c r="ATY118" s="370">
        <f xml:space="preserve"> InpC!ATY$20</f>
        <v>0</v>
      </c>
      <c r="ATZ118" s="370">
        <f xml:space="preserve"> InpC!ATZ$20</f>
        <v>0</v>
      </c>
      <c r="AUA118" s="370">
        <f xml:space="preserve"> InpC!AUA$20</f>
        <v>0</v>
      </c>
      <c r="AUB118" s="370">
        <f xml:space="preserve"> InpC!AUB$20</f>
        <v>0</v>
      </c>
      <c r="AUC118" s="370">
        <f xml:space="preserve"> InpC!AUC$20</f>
        <v>0</v>
      </c>
      <c r="AUD118" s="370">
        <f xml:space="preserve"> InpC!AUD$20</f>
        <v>0</v>
      </c>
      <c r="AUE118" s="370">
        <f xml:space="preserve"> InpC!AUE$20</f>
        <v>0</v>
      </c>
      <c r="AUF118" s="370">
        <f xml:space="preserve"> InpC!AUF$20</f>
        <v>0</v>
      </c>
      <c r="AUG118" s="370">
        <f xml:space="preserve"> InpC!AUG$20</f>
        <v>0</v>
      </c>
      <c r="AUH118" s="370">
        <f xml:space="preserve"> InpC!AUH$20</f>
        <v>0</v>
      </c>
      <c r="AUI118" s="370">
        <f xml:space="preserve"> InpC!AUI$20</f>
        <v>0</v>
      </c>
      <c r="AUJ118" s="370">
        <f xml:space="preserve"> InpC!AUJ$20</f>
        <v>0</v>
      </c>
      <c r="AUK118" s="370">
        <f xml:space="preserve"> InpC!AUK$20</f>
        <v>0</v>
      </c>
      <c r="AUL118" s="370">
        <f xml:space="preserve"> InpC!AUL$20</f>
        <v>0</v>
      </c>
      <c r="AUM118" s="370">
        <f xml:space="preserve"> InpC!AUM$20</f>
        <v>0</v>
      </c>
      <c r="AUN118" s="370">
        <f xml:space="preserve"> InpC!AUN$20</f>
        <v>0</v>
      </c>
      <c r="AUO118" s="370">
        <f xml:space="preserve"> InpC!AUO$20</f>
        <v>0</v>
      </c>
      <c r="AUP118" s="370">
        <f xml:space="preserve"> InpC!AUP$20</f>
        <v>0</v>
      </c>
      <c r="AUQ118" s="370">
        <f xml:space="preserve"> InpC!AUQ$20</f>
        <v>0</v>
      </c>
      <c r="AUR118" s="370">
        <f xml:space="preserve"> InpC!AUR$20</f>
        <v>0</v>
      </c>
      <c r="AUS118" s="370">
        <f xml:space="preserve"> InpC!AUS$20</f>
        <v>0</v>
      </c>
      <c r="AUT118" s="370">
        <f xml:space="preserve"> InpC!AUT$20</f>
        <v>0</v>
      </c>
      <c r="AUU118" s="370">
        <f xml:space="preserve"> InpC!AUU$20</f>
        <v>0</v>
      </c>
      <c r="AUV118" s="370">
        <f xml:space="preserve"> InpC!AUV$20</f>
        <v>0</v>
      </c>
      <c r="AUW118" s="370">
        <f xml:space="preserve"> InpC!AUW$20</f>
        <v>0</v>
      </c>
      <c r="AUX118" s="370">
        <f xml:space="preserve"> InpC!AUX$20</f>
        <v>0</v>
      </c>
      <c r="AUY118" s="370">
        <f xml:space="preserve"> InpC!AUY$20</f>
        <v>0</v>
      </c>
      <c r="AUZ118" s="370">
        <f xml:space="preserve"> InpC!AUZ$20</f>
        <v>0</v>
      </c>
      <c r="AVA118" s="370">
        <f xml:space="preserve"> InpC!AVA$20</f>
        <v>0</v>
      </c>
      <c r="AVB118" s="370">
        <f xml:space="preserve"> InpC!AVB$20</f>
        <v>0</v>
      </c>
      <c r="AVC118" s="370">
        <f xml:space="preserve"> InpC!AVC$20</f>
        <v>0</v>
      </c>
      <c r="AVD118" s="370">
        <f xml:space="preserve"> InpC!AVD$20</f>
        <v>0</v>
      </c>
      <c r="AVE118" s="370">
        <f xml:space="preserve"> InpC!AVE$20</f>
        <v>0</v>
      </c>
      <c r="AVF118" s="370">
        <f xml:space="preserve"> InpC!AVF$20</f>
        <v>0</v>
      </c>
      <c r="AVG118" s="370">
        <f xml:space="preserve"> InpC!AVG$20</f>
        <v>0</v>
      </c>
      <c r="AVH118" s="370">
        <f xml:space="preserve"> InpC!AVH$20</f>
        <v>0</v>
      </c>
      <c r="AVI118" s="370">
        <f xml:space="preserve"> InpC!AVI$20</f>
        <v>0</v>
      </c>
      <c r="AVJ118" s="370">
        <f xml:space="preserve"> InpC!AVJ$20</f>
        <v>0</v>
      </c>
      <c r="AVK118" s="370">
        <f xml:space="preserve"> InpC!AVK$20</f>
        <v>0</v>
      </c>
      <c r="AVL118" s="370">
        <f xml:space="preserve"> InpC!AVL$20</f>
        <v>0</v>
      </c>
      <c r="AVM118" s="370">
        <f xml:space="preserve"> InpC!AVM$20</f>
        <v>0</v>
      </c>
      <c r="AVN118" s="370">
        <f xml:space="preserve"> InpC!AVN$20</f>
        <v>0</v>
      </c>
      <c r="AVO118" s="370">
        <f xml:space="preserve"> InpC!AVO$20</f>
        <v>0</v>
      </c>
      <c r="AVP118" s="370">
        <f xml:space="preserve"> InpC!AVP$20</f>
        <v>0</v>
      </c>
      <c r="AVQ118" s="370">
        <f xml:space="preserve"> InpC!AVQ$20</f>
        <v>0</v>
      </c>
      <c r="AVR118" s="370">
        <f xml:space="preserve"> InpC!AVR$20</f>
        <v>0</v>
      </c>
      <c r="AVS118" s="370">
        <f xml:space="preserve"> InpC!AVS$20</f>
        <v>0</v>
      </c>
      <c r="AVT118" s="370">
        <f xml:space="preserve"> InpC!AVT$20</f>
        <v>0</v>
      </c>
      <c r="AVU118" s="370">
        <f xml:space="preserve"> InpC!AVU$20</f>
        <v>0</v>
      </c>
      <c r="AVV118" s="370">
        <f xml:space="preserve"> InpC!AVV$20</f>
        <v>0</v>
      </c>
      <c r="AVW118" s="370">
        <f xml:space="preserve"> InpC!AVW$20</f>
        <v>0</v>
      </c>
      <c r="AVX118" s="370">
        <f xml:space="preserve"> InpC!AVX$20</f>
        <v>0</v>
      </c>
      <c r="AVY118" s="370">
        <f xml:space="preserve"> InpC!AVY$20</f>
        <v>0</v>
      </c>
      <c r="AVZ118" s="370">
        <f xml:space="preserve"> InpC!AVZ$20</f>
        <v>0</v>
      </c>
      <c r="AWA118" s="370">
        <f xml:space="preserve"> InpC!AWA$20</f>
        <v>0</v>
      </c>
      <c r="AWB118" s="370">
        <f xml:space="preserve"> InpC!AWB$20</f>
        <v>0</v>
      </c>
      <c r="AWC118" s="370">
        <f xml:space="preserve"> InpC!AWC$20</f>
        <v>0</v>
      </c>
      <c r="AWD118" s="370">
        <f xml:space="preserve"> InpC!AWD$20</f>
        <v>0</v>
      </c>
      <c r="AWE118" s="370">
        <f xml:space="preserve"> InpC!AWE$20</f>
        <v>0</v>
      </c>
      <c r="AWF118" s="370">
        <f xml:space="preserve"> InpC!AWF$20</f>
        <v>0</v>
      </c>
      <c r="AWG118" s="370">
        <f xml:space="preserve"> InpC!AWG$20</f>
        <v>0</v>
      </c>
      <c r="AWH118" s="370">
        <f xml:space="preserve"> InpC!AWH$20</f>
        <v>0</v>
      </c>
      <c r="AWI118" s="370">
        <f xml:space="preserve"> InpC!AWI$20</f>
        <v>0</v>
      </c>
      <c r="AWJ118" s="370">
        <f xml:space="preserve"> InpC!AWJ$20</f>
        <v>0</v>
      </c>
      <c r="AWK118" s="370">
        <f xml:space="preserve"> InpC!AWK$20</f>
        <v>0</v>
      </c>
      <c r="AWL118" s="370">
        <f xml:space="preserve"> InpC!AWL$20</f>
        <v>0</v>
      </c>
      <c r="AWM118" s="370">
        <f xml:space="preserve"> InpC!AWM$20</f>
        <v>0</v>
      </c>
      <c r="AWN118" s="370">
        <f xml:space="preserve"> InpC!AWN$20</f>
        <v>0</v>
      </c>
      <c r="AWO118" s="370">
        <f xml:space="preserve"> InpC!AWO$20</f>
        <v>0</v>
      </c>
      <c r="AWP118" s="370">
        <f xml:space="preserve"> InpC!AWP$20</f>
        <v>0</v>
      </c>
      <c r="AWQ118" s="370">
        <f xml:space="preserve"> InpC!AWQ$20</f>
        <v>0</v>
      </c>
      <c r="AWR118" s="370">
        <f xml:space="preserve"> InpC!AWR$20</f>
        <v>0</v>
      </c>
      <c r="AWS118" s="370">
        <f xml:space="preserve"> InpC!AWS$20</f>
        <v>0</v>
      </c>
      <c r="AWT118" s="370">
        <f xml:space="preserve"> InpC!AWT$20</f>
        <v>0</v>
      </c>
      <c r="AWU118" s="370">
        <f xml:space="preserve"> InpC!AWU$20</f>
        <v>0</v>
      </c>
      <c r="AWV118" s="370">
        <f xml:space="preserve"> InpC!AWV$20</f>
        <v>0</v>
      </c>
      <c r="AWW118" s="370">
        <f xml:space="preserve"> InpC!AWW$20</f>
        <v>0</v>
      </c>
      <c r="AWX118" s="370">
        <f xml:space="preserve"> InpC!AWX$20</f>
        <v>0</v>
      </c>
      <c r="AWY118" s="370">
        <f xml:space="preserve"> InpC!AWY$20</f>
        <v>0</v>
      </c>
      <c r="AWZ118" s="370">
        <f xml:space="preserve"> InpC!AWZ$20</f>
        <v>0</v>
      </c>
      <c r="AXA118" s="370">
        <f xml:space="preserve"> InpC!AXA$20</f>
        <v>0</v>
      </c>
      <c r="AXB118" s="370">
        <f xml:space="preserve"> InpC!AXB$20</f>
        <v>0</v>
      </c>
      <c r="AXC118" s="370">
        <f xml:space="preserve"> InpC!AXC$20</f>
        <v>0</v>
      </c>
      <c r="AXD118" s="370">
        <f xml:space="preserve"> InpC!AXD$20</f>
        <v>0</v>
      </c>
      <c r="AXE118" s="370">
        <f xml:space="preserve"> InpC!AXE$20</f>
        <v>0</v>
      </c>
      <c r="AXF118" s="370">
        <f xml:space="preserve"> InpC!AXF$20</f>
        <v>0</v>
      </c>
      <c r="AXG118" s="370">
        <f xml:space="preserve"> InpC!AXG$20</f>
        <v>0</v>
      </c>
      <c r="AXH118" s="370">
        <f xml:space="preserve"> InpC!AXH$20</f>
        <v>0</v>
      </c>
      <c r="AXI118" s="370">
        <f xml:space="preserve"> InpC!AXI$20</f>
        <v>0</v>
      </c>
      <c r="AXJ118" s="370">
        <f xml:space="preserve"> InpC!AXJ$20</f>
        <v>0</v>
      </c>
      <c r="AXK118" s="370">
        <f xml:space="preserve"> InpC!AXK$20</f>
        <v>0</v>
      </c>
      <c r="AXL118" s="370">
        <f xml:space="preserve"> InpC!AXL$20</f>
        <v>0</v>
      </c>
      <c r="AXM118" s="370">
        <f xml:space="preserve"> InpC!AXM$20</f>
        <v>0</v>
      </c>
      <c r="AXN118" s="370">
        <f xml:space="preserve"> InpC!AXN$20</f>
        <v>0</v>
      </c>
      <c r="AXO118" s="370">
        <f xml:space="preserve"> InpC!AXO$20</f>
        <v>0</v>
      </c>
      <c r="AXP118" s="370">
        <f xml:space="preserve"> InpC!AXP$20</f>
        <v>0</v>
      </c>
      <c r="AXQ118" s="370">
        <f xml:space="preserve"> InpC!AXQ$20</f>
        <v>0</v>
      </c>
      <c r="AXR118" s="370">
        <f xml:space="preserve"> InpC!AXR$20</f>
        <v>0</v>
      </c>
      <c r="AXS118" s="370">
        <f xml:space="preserve"> InpC!AXS$20</f>
        <v>0</v>
      </c>
      <c r="AXT118" s="370">
        <f xml:space="preserve"> InpC!AXT$20</f>
        <v>0</v>
      </c>
      <c r="AXU118" s="370">
        <f xml:space="preserve"> InpC!AXU$20</f>
        <v>0</v>
      </c>
      <c r="AXV118" s="370">
        <f xml:space="preserve"> InpC!AXV$20</f>
        <v>0</v>
      </c>
      <c r="AXW118" s="370">
        <f xml:space="preserve"> InpC!AXW$20</f>
        <v>0</v>
      </c>
      <c r="AXX118" s="370">
        <f xml:space="preserve"> InpC!AXX$20</f>
        <v>0</v>
      </c>
      <c r="AXY118" s="370">
        <f xml:space="preserve"> InpC!AXY$20</f>
        <v>0</v>
      </c>
      <c r="AXZ118" s="370">
        <f xml:space="preserve"> InpC!AXZ$20</f>
        <v>0</v>
      </c>
      <c r="AYA118" s="370">
        <f xml:space="preserve"> InpC!AYA$20</f>
        <v>0</v>
      </c>
      <c r="AYB118" s="370">
        <f xml:space="preserve"> InpC!AYB$20</f>
        <v>0</v>
      </c>
      <c r="AYC118" s="370">
        <f xml:space="preserve"> InpC!AYC$20</f>
        <v>0</v>
      </c>
      <c r="AYD118" s="370">
        <f xml:space="preserve"> InpC!AYD$20</f>
        <v>0</v>
      </c>
      <c r="AYE118" s="370">
        <f xml:space="preserve"> InpC!AYE$20</f>
        <v>0</v>
      </c>
      <c r="AYF118" s="370">
        <f xml:space="preserve"> InpC!AYF$20</f>
        <v>0</v>
      </c>
      <c r="AYG118" s="370">
        <f xml:space="preserve"> InpC!AYG$20</f>
        <v>0</v>
      </c>
      <c r="AYH118" s="370">
        <f xml:space="preserve"> InpC!AYH$20</f>
        <v>0</v>
      </c>
      <c r="AYI118" s="370">
        <f xml:space="preserve"> InpC!AYI$20</f>
        <v>0</v>
      </c>
      <c r="AYJ118" s="370">
        <f xml:space="preserve"> InpC!AYJ$20</f>
        <v>0</v>
      </c>
      <c r="AYK118" s="370">
        <f xml:space="preserve"> InpC!AYK$20</f>
        <v>0</v>
      </c>
      <c r="AYL118" s="370">
        <f xml:space="preserve"> InpC!AYL$20</f>
        <v>0</v>
      </c>
      <c r="AYM118" s="370">
        <f xml:space="preserve"> InpC!AYM$20</f>
        <v>0</v>
      </c>
      <c r="AYN118" s="370">
        <f xml:space="preserve"> InpC!AYN$20</f>
        <v>0</v>
      </c>
      <c r="AYO118" s="370">
        <f xml:space="preserve"> InpC!AYO$20</f>
        <v>0</v>
      </c>
      <c r="AYP118" s="370">
        <f xml:space="preserve"> InpC!AYP$20</f>
        <v>0</v>
      </c>
      <c r="AYQ118" s="370">
        <f xml:space="preserve"> InpC!AYQ$20</f>
        <v>0</v>
      </c>
      <c r="AYR118" s="370">
        <f xml:space="preserve"> InpC!AYR$20</f>
        <v>0</v>
      </c>
      <c r="AYS118" s="370">
        <f xml:space="preserve"> InpC!AYS$20</f>
        <v>0</v>
      </c>
      <c r="AYT118" s="370">
        <f xml:space="preserve"> InpC!AYT$20</f>
        <v>0</v>
      </c>
      <c r="AYU118" s="370">
        <f xml:space="preserve"> InpC!AYU$20</f>
        <v>0</v>
      </c>
      <c r="AYV118" s="370">
        <f xml:space="preserve"> InpC!AYV$20</f>
        <v>0</v>
      </c>
      <c r="AYW118" s="370">
        <f xml:space="preserve"> InpC!AYW$20</f>
        <v>0</v>
      </c>
      <c r="AYX118" s="370">
        <f xml:space="preserve"> InpC!AYX$20</f>
        <v>0</v>
      </c>
      <c r="AYY118" s="370">
        <f xml:space="preserve"> InpC!AYY$20</f>
        <v>0</v>
      </c>
      <c r="AYZ118" s="370">
        <f xml:space="preserve"> InpC!AYZ$20</f>
        <v>0</v>
      </c>
      <c r="AZA118" s="370">
        <f xml:space="preserve"> InpC!AZA$20</f>
        <v>0</v>
      </c>
      <c r="AZB118" s="370">
        <f xml:space="preserve"> InpC!AZB$20</f>
        <v>0</v>
      </c>
      <c r="AZC118" s="370">
        <f xml:space="preserve"> InpC!AZC$20</f>
        <v>0</v>
      </c>
      <c r="AZD118" s="370">
        <f xml:space="preserve"> InpC!AZD$20</f>
        <v>0</v>
      </c>
      <c r="AZE118" s="370">
        <f xml:space="preserve"> InpC!AZE$20</f>
        <v>0</v>
      </c>
      <c r="AZF118" s="370">
        <f xml:space="preserve"> InpC!AZF$20</f>
        <v>0</v>
      </c>
      <c r="AZG118" s="370">
        <f xml:space="preserve"> InpC!AZG$20</f>
        <v>0</v>
      </c>
      <c r="AZH118" s="370">
        <f xml:space="preserve"> InpC!AZH$20</f>
        <v>0</v>
      </c>
      <c r="AZI118" s="370">
        <f xml:space="preserve"> InpC!AZI$20</f>
        <v>0</v>
      </c>
      <c r="AZJ118" s="370">
        <f xml:space="preserve"> InpC!AZJ$20</f>
        <v>0</v>
      </c>
      <c r="AZK118" s="370">
        <f xml:space="preserve"> InpC!AZK$20</f>
        <v>0</v>
      </c>
      <c r="AZL118" s="370">
        <f xml:space="preserve"> InpC!AZL$20</f>
        <v>0</v>
      </c>
      <c r="AZM118" s="370">
        <f xml:space="preserve"> InpC!AZM$20</f>
        <v>0</v>
      </c>
      <c r="AZN118" s="370">
        <f xml:space="preserve"> InpC!AZN$20</f>
        <v>0</v>
      </c>
      <c r="AZO118" s="370">
        <f xml:space="preserve"> InpC!AZO$20</f>
        <v>0</v>
      </c>
      <c r="AZP118" s="370">
        <f xml:space="preserve"> InpC!AZP$20</f>
        <v>0</v>
      </c>
      <c r="AZQ118" s="370">
        <f xml:space="preserve"> InpC!AZQ$20</f>
        <v>0</v>
      </c>
      <c r="AZR118" s="370">
        <f xml:space="preserve"> InpC!AZR$20</f>
        <v>0</v>
      </c>
      <c r="AZS118" s="370">
        <f xml:space="preserve"> InpC!AZS$20</f>
        <v>0</v>
      </c>
      <c r="AZT118" s="370">
        <f xml:space="preserve"> InpC!AZT$20</f>
        <v>0</v>
      </c>
      <c r="AZU118" s="370">
        <f xml:space="preserve"> InpC!AZU$20</f>
        <v>0</v>
      </c>
      <c r="AZV118" s="370">
        <f xml:space="preserve"> InpC!AZV$20</f>
        <v>0</v>
      </c>
      <c r="AZW118" s="370">
        <f xml:space="preserve"> InpC!AZW$20</f>
        <v>0</v>
      </c>
      <c r="AZX118" s="370">
        <f xml:space="preserve"> InpC!AZX$20</f>
        <v>0</v>
      </c>
      <c r="AZY118" s="370">
        <f xml:space="preserve"> InpC!AZY$20</f>
        <v>0</v>
      </c>
      <c r="AZZ118" s="370">
        <f xml:space="preserve"> InpC!AZZ$20</f>
        <v>0</v>
      </c>
      <c r="BAA118" s="370">
        <f xml:space="preserve"> InpC!BAA$20</f>
        <v>0</v>
      </c>
      <c r="BAB118" s="370">
        <f xml:space="preserve"> InpC!BAB$20</f>
        <v>0</v>
      </c>
      <c r="BAC118" s="370">
        <f xml:space="preserve"> InpC!BAC$20</f>
        <v>0</v>
      </c>
      <c r="BAD118" s="370">
        <f xml:space="preserve"> InpC!BAD$20</f>
        <v>0</v>
      </c>
      <c r="BAE118" s="370">
        <f xml:space="preserve"> InpC!BAE$20</f>
        <v>0</v>
      </c>
      <c r="BAF118" s="370">
        <f xml:space="preserve"> InpC!BAF$20</f>
        <v>0</v>
      </c>
      <c r="BAG118" s="370">
        <f xml:space="preserve"> InpC!BAG$20</f>
        <v>0</v>
      </c>
      <c r="BAH118" s="370">
        <f xml:space="preserve"> InpC!BAH$20</f>
        <v>0</v>
      </c>
      <c r="BAI118" s="370">
        <f xml:space="preserve"> InpC!BAI$20</f>
        <v>0</v>
      </c>
      <c r="BAJ118" s="370">
        <f xml:space="preserve"> InpC!BAJ$20</f>
        <v>0</v>
      </c>
      <c r="BAK118" s="370">
        <f xml:space="preserve"> InpC!BAK$20</f>
        <v>0</v>
      </c>
      <c r="BAL118" s="370">
        <f xml:space="preserve"> InpC!BAL$20</f>
        <v>0</v>
      </c>
      <c r="BAM118" s="370">
        <f xml:space="preserve"> InpC!BAM$20</f>
        <v>0</v>
      </c>
      <c r="BAN118" s="370">
        <f xml:space="preserve"> InpC!BAN$20</f>
        <v>0</v>
      </c>
      <c r="BAO118" s="370">
        <f xml:space="preserve"> InpC!BAO$20</f>
        <v>0</v>
      </c>
      <c r="BAP118" s="370">
        <f xml:space="preserve"> InpC!BAP$20</f>
        <v>0</v>
      </c>
      <c r="BAQ118" s="370">
        <f xml:space="preserve"> InpC!BAQ$20</f>
        <v>0</v>
      </c>
      <c r="BAR118" s="370">
        <f xml:space="preserve"> InpC!BAR$20</f>
        <v>0</v>
      </c>
      <c r="BAS118" s="370">
        <f xml:space="preserve"> InpC!BAS$20</f>
        <v>0</v>
      </c>
      <c r="BAT118" s="370">
        <f xml:space="preserve"> InpC!BAT$20</f>
        <v>0</v>
      </c>
      <c r="BAU118" s="370">
        <f xml:space="preserve"> InpC!BAU$20</f>
        <v>0</v>
      </c>
      <c r="BAV118" s="370">
        <f xml:space="preserve"> InpC!BAV$20</f>
        <v>0</v>
      </c>
      <c r="BAW118" s="370">
        <f xml:space="preserve"> InpC!BAW$20</f>
        <v>0</v>
      </c>
      <c r="BAX118" s="370">
        <f xml:space="preserve"> InpC!BAX$20</f>
        <v>0</v>
      </c>
      <c r="BAY118" s="370">
        <f xml:space="preserve"> InpC!BAY$20</f>
        <v>0</v>
      </c>
      <c r="BAZ118" s="370">
        <f xml:space="preserve"> InpC!BAZ$20</f>
        <v>0</v>
      </c>
      <c r="BBA118" s="370">
        <f xml:space="preserve"> InpC!BBA$20</f>
        <v>0</v>
      </c>
      <c r="BBB118" s="370">
        <f xml:space="preserve"> InpC!BBB$20</f>
        <v>0</v>
      </c>
      <c r="BBC118" s="370">
        <f xml:space="preserve"> InpC!BBC$20</f>
        <v>0</v>
      </c>
      <c r="BBD118" s="370">
        <f xml:space="preserve"> InpC!BBD$20</f>
        <v>0</v>
      </c>
      <c r="BBE118" s="370">
        <f xml:space="preserve"> InpC!BBE$20</f>
        <v>0</v>
      </c>
      <c r="BBF118" s="370">
        <f xml:space="preserve"> InpC!BBF$20</f>
        <v>0</v>
      </c>
      <c r="BBG118" s="370">
        <f xml:space="preserve"> InpC!BBG$20</f>
        <v>0</v>
      </c>
      <c r="BBH118" s="370">
        <f xml:space="preserve"> InpC!BBH$20</f>
        <v>0</v>
      </c>
      <c r="BBI118" s="370">
        <f xml:space="preserve"> InpC!BBI$20</f>
        <v>0</v>
      </c>
      <c r="BBJ118" s="370">
        <f xml:space="preserve"> InpC!BBJ$20</f>
        <v>0</v>
      </c>
      <c r="BBK118" s="370">
        <f xml:space="preserve"> InpC!BBK$20</f>
        <v>0</v>
      </c>
      <c r="BBL118" s="370">
        <f xml:space="preserve"> InpC!BBL$20</f>
        <v>0</v>
      </c>
      <c r="BBM118" s="370">
        <f xml:space="preserve"> InpC!BBM$20</f>
        <v>0</v>
      </c>
      <c r="BBN118" s="370">
        <f xml:space="preserve"> InpC!BBN$20</f>
        <v>0</v>
      </c>
      <c r="BBO118" s="370">
        <f xml:space="preserve"> InpC!BBO$20</f>
        <v>0</v>
      </c>
      <c r="BBP118" s="370">
        <f xml:space="preserve"> InpC!BBP$20</f>
        <v>0</v>
      </c>
      <c r="BBQ118" s="370">
        <f xml:space="preserve"> InpC!BBQ$20</f>
        <v>0</v>
      </c>
      <c r="BBR118" s="370">
        <f xml:space="preserve"> InpC!BBR$20</f>
        <v>0</v>
      </c>
      <c r="BBS118" s="370">
        <f xml:space="preserve"> InpC!BBS$20</f>
        <v>0</v>
      </c>
      <c r="BBT118" s="370">
        <f xml:space="preserve"> InpC!BBT$20</f>
        <v>0</v>
      </c>
      <c r="BBU118" s="370">
        <f xml:space="preserve"> InpC!BBU$20</f>
        <v>0</v>
      </c>
      <c r="BBV118" s="370">
        <f xml:space="preserve"> InpC!BBV$20</f>
        <v>0</v>
      </c>
      <c r="BBW118" s="370">
        <f xml:space="preserve"> InpC!BBW$20</f>
        <v>0</v>
      </c>
      <c r="BBX118" s="370">
        <f xml:space="preserve"> InpC!BBX$20</f>
        <v>0</v>
      </c>
      <c r="BBY118" s="370">
        <f xml:space="preserve"> InpC!BBY$20</f>
        <v>0</v>
      </c>
      <c r="BBZ118" s="370">
        <f xml:space="preserve"> InpC!BBZ$20</f>
        <v>0</v>
      </c>
      <c r="BCA118" s="370">
        <f xml:space="preserve"> InpC!BCA$20</f>
        <v>0</v>
      </c>
      <c r="BCB118" s="370">
        <f xml:space="preserve"> InpC!BCB$20</f>
        <v>0</v>
      </c>
      <c r="BCC118" s="370">
        <f xml:space="preserve"> InpC!BCC$20</f>
        <v>0</v>
      </c>
      <c r="BCD118" s="370">
        <f xml:space="preserve"> InpC!BCD$20</f>
        <v>0</v>
      </c>
      <c r="BCE118" s="370">
        <f xml:space="preserve"> InpC!BCE$20</f>
        <v>0</v>
      </c>
      <c r="BCF118" s="370">
        <f xml:space="preserve"> InpC!BCF$20</f>
        <v>0</v>
      </c>
      <c r="BCG118" s="370">
        <f xml:space="preserve"> InpC!BCG$20</f>
        <v>0</v>
      </c>
      <c r="BCH118" s="370">
        <f xml:space="preserve"> InpC!BCH$20</f>
        <v>0</v>
      </c>
      <c r="BCI118" s="370">
        <f xml:space="preserve"> InpC!BCI$20</f>
        <v>0</v>
      </c>
      <c r="BCJ118" s="370">
        <f xml:space="preserve"> InpC!BCJ$20</f>
        <v>0</v>
      </c>
      <c r="BCK118" s="370">
        <f xml:space="preserve"> InpC!BCK$20</f>
        <v>0</v>
      </c>
      <c r="BCL118" s="370">
        <f xml:space="preserve"> InpC!BCL$20</f>
        <v>0</v>
      </c>
      <c r="BCM118" s="370">
        <f xml:space="preserve"> InpC!BCM$20</f>
        <v>0</v>
      </c>
      <c r="BCN118" s="370">
        <f xml:space="preserve"> InpC!BCN$20</f>
        <v>0</v>
      </c>
      <c r="BCO118" s="370">
        <f xml:space="preserve"> InpC!BCO$20</f>
        <v>0</v>
      </c>
      <c r="BCP118" s="370">
        <f xml:space="preserve"> InpC!BCP$20</f>
        <v>0</v>
      </c>
      <c r="BCQ118" s="370">
        <f xml:space="preserve"> InpC!BCQ$20</f>
        <v>0</v>
      </c>
      <c r="BCR118" s="370">
        <f xml:space="preserve"> InpC!BCR$20</f>
        <v>0</v>
      </c>
      <c r="BCS118" s="370">
        <f xml:space="preserve"> InpC!BCS$20</f>
        <v>0</v>
      </c>
      <c r="BCT118" s="370">
        <f xml:space="preserve"> InpC!BCT$20</f>
        <v>0</v>
      </c>
      <c r="BCU118" s="370">
        <f xml:space="preserve"> InpC!BCU$20</f>
        <v>0</v>
      </c>
      <c r="BCV118" s="370">
        <f xml:space="preserve"> InpC!BCV$20</f>
        <v>0</v>
      </c>
      <c r="BCW118" s="370">
        <f xml:space="preserve"> InpC!BCW$20</f>
        <v>0</v>
      </c>
      <c r="BCX118" s="370">
        <f xml:space="preserve"> InpC!BCX$20</f>
        <v>0</v>
      </c>
      <c r="BCY118" s="370">
        <f xml:space="preserve"> InpC!BCY$20</f>
        <v>0</v>
      </c>
      <c r="BCZ118" s="370">
        <f xml:space="preserve"> InpC!BCZ$20</f>
        <v>0</v>
      </c>
      <c r="BDA118" s="370">
        <f xml:space="preserve"> InpC!BDA$20</f>
        <v>0</v>
      </c>
      <c r="BDB118" s="370">
        <f xml:space="preserve"> InpC!BDB$20</f>
        <v>0</v>
      </c>
      <c r="BDC118" s="370">
        <f xml:space="preserve"> InpC!BDC$20</f>
        <v>0</v>
      </c>
      <c r="BDD118" s="370">
        <f xml:space="preserve"> InpC!BDD$20</f>
        <v>0</v>
      </c>
      <c r="BDE118" s="370">
        <f xml:space="preserve"> InpC!BDE$20</f>
        <v>0</v>
      </c>
      <c r="BDF118" s="370">
        <f xml:space="preserve"> InpC!BDF$20</f>
        <v>0</v>
      </c>
      <c r="BDG118" s="370">
        <f xml:space="preserve"> InpC!BDG$20</f>
        <v>0</v>
      </c>
      <c r="BDH118" s="370">
        <f xml:space="preserve"> InpC!BDH$20</f>
        <v>0</v>
      </c>
      <c r="BDI118" s="370">
        <f xml:space="preserve"> InpC!BDI$20</f>
        <v>0</v>
      </c>
      <c r="BDJ118" s="370">
        <f xml:space="preserve"> InpC!BDJ$20</f>
        <v>0</v>
      </c>
      <c r="BDK118" s="370">
        <f xml:space="preserve"> InpC!BDK$20</f>
        <v>0</v>
      </c>
      <c r="BDL118" s="370">
        <f xml:space="preserve"> InpC!BDL$20</f>
        <v>0</v>
      </c>
      <c r="BDM118" s="370">
        <f xml:space="preserve"> InpC!BDM$20</f>
        <v>0</v>
      </c>
      <c r="BDN118" s="370">
        <f xml:space="preserve"> InpC!BDN$20</f>
        <v>0</v>
      </c>
      <c r="BDO118" s="370">
        <f xml:space="preserve"> InpC!BDO$20</f>
        <v>0</v>
      </c>
      <c r="BDP118" s="370">
        <f xml:space="preserve"> InpC!BDP$20</f>
        <v>0</v>
      </c>
      <c r="BDQ118" s="370">
        <f xml:space="preserve"> InpC!BDQ$20</f>
        <v>0</v>
      </c>
      <c r="BDR118" s="370">
        <f xml:space="preserve"> InpC!BDR$20</f>
        <v>0</v>
      </c>
      <c r="BDS118" s="370">
        <f xml:space="preserve"> InpC!BDS$20</f>
        <v>0</v>
      </c>
      <c r="BDT118" s="370">
        <f xml:space="preserve"> InpC!BDT$20</f>
        <v>0</v>
      </c>
      <c r="BDU118" s="370">
        <f xml:space="preserve"> InpC!BDU$20</f>
        <v>0</v>
      </c>
      <c r="BDV118" s="370">
        <f xml:space="preserve"> InpC!BDV$20</f>
        <v>0</v>
      </c>
      <c r="BDW118" s="370">
        <f xml:space="preserve"> InpC!BDW$20</f>
        <v>0</v>
      </c>
      <c r="BDX118" s="370">
        <f xml:space="preserve"> InpC!BDX$20</f>
        <v>0</v>
      </c>
      <c r="BDY118" s="370">
        <f xml:space="preserve"> InpC!BDY$20</f>
        <v>0</v>
      </c>
      <c r="BDZ118" s="370">
        <f xml:space="preserve"> InpC!BDZ$20</f>
        <v>0</v>
      </c>
      <c r="BEA118" s="370">
        <f xml:space="preserve"> InpC!BEA$20</f>
        <v>0</v>
      </c>
      <c r="BEB118" s="370">
        <f xml:space="preserve"> InpC!BEB$20</f>
        <v>0</v>
      </c>
      <c r="BEC118" s="370">
        <f xml:space="preserve"> InpC!BEC$20</f>
        <v>0</v>
      </c>
      <c r="BED118" s="370">
        <f xml:space="preserve"> InpC!BED$20</f>
        <v>0</v>
      </c>
      <c r="BEE118" s="370">
        <f xml:space="preserve"> InpC!BEE$20</f>
        <v>0</v>
      </c>
      <c r="BEF118" s="370">
        <f xml:space="preserve"> InpC!BEF$20</f>
        <v>0</v>
      </c>
      <c r="BEG118" s="370">
        <f xml:space="preserve"> InpC!BEG$20</f>
        <v>0</v>
      </c>
      <c r="BEH118" s="370">
        <f xml:space="preserve"> InpC!BEH$20</f>
        <v>0</v>
      </c>
      <c r="BEI118" s="370">
        <f xml:space="preserve"> InpC!BEI$20</f>
        <v>0</v>
      </c>
      <c r="BEJ118" s="370">
        <f xml:space="preserve"> InpC!BEJ$20</f>
        <v>0</v>
      </c>
      <c r="BEK118" s="370">
        <f xml:space="preserve"> InpC!BEK$20</f>
        <v>0</v>
      </c>
      <c r="BEL118" s="370">
        <f xml:space="preserve"> InpC!BEL$20</f>
        <v>0</v>
      </c>
      <c r="BEM118" s="370">
        <f xml:space="preserve"> InpC!BEM$20</f>
        <v>0</v>
      </c>
      <c r="BEN118" s="370">
        <f xml:space="preserve"> InpC!BEN$20</f>
        <v>0</v>
      </c>
      <c r="BEO118" s="370">
        <f xml:space="preserve"> InpC!BEO$20</f>
        <v>0</v>
      </c>
      <c r="BEP118" s="370">
        <f xml:space="preserve"> InpC!BEP$20</f>
        <v>0</v>
      </c>
      <c r="BEQ118" s="370">
        <f xml:space="preserve"> InpC!BEQ$20</f>
        <v>0</v>
      </c>
      <c r="BER118" s="370">
        <f xml:space="preserve"> InpC!BER$20</f>
        <v>0</v>
      </c>
      <c r="BES118" s="370">
        <f xml:space="preserve"> InpC!BES$20</f>
        <v>0</v>
      </c>
      <c r="BET118" s="370">
        <f xml:space="preserve"> InpC!BET$20</f>
        <v>0</v>
      </c>
      <c r="BEU118" s="370">
        <f xml:space="preserve"> InpC!BEU$20</f>
        <v>0</v>
      </c>
      <c r="BEV118" s="370">
        <f xml:space="preserve"> InpC!BEV$20</f>
        <v>0</v>
      </c>
      <c r="BEW118" s="370">
        <f xml:space="preserve"> InpC!BEW$20</f>
        <v>0</v>
      </c>
      <c r="BEX118" s="370">
        <f xml:space="preserve"> InpC!BEX$20</f>
        <v>0</v>
      </c>
      <c r="BEY118" s="370">
        <f xml:space="preserve"> InpC!BEY$20</f>
        <v>0</v>
      </c>
      <c r="BEZ118" s="370">
        <f xml:space="preserve"> InpC!BEZ$20</f>
        <v>0</v>
      </c>
      <c r="BFA118" s="370">
        <f xml:space="preserve"> InpC!BFA$20</f>
        <v>0</v>
      </c>
      <c r="BFB118" s="370">
        <f xml:space="preserve"> InpC!BFB$20</f>
        <v>0</v>
      </c>
      <c r="BFC118" s="370">
        <f xml:space="preserve"> InpC!BFC$20</f>
        <v>0</v>
      </c>
      <c r="BFD118" s="370">
        <f xml:space="preserve"> InpC!BFD$20</f>
        <v>0</v>
      </c>
      <c r="BFE118" s="370">
        <f xml:space="preserve"> InpC!BFE$20</f>
        <v>0</v>
      </c>
      <c r="BFF118" s="370">
        <f xml:space="preserve"> InpC!BFF$20</f>
        <v>0</v>
      </c>
      <c r="BFG118" s="370">
        <f xml:space="preserve"> InpC!BFG$20</f>
        <v>0</v>
      </c>
      <c r="BFH118" s="370">
        <f xml:space="preserve"> InpC!BFH$20</f>
        <v>0</v>
      </c>
      <c r="BFI118" s="370">
        <f xml:space="preserve"> InpC!BFI$20</f>
        <v>0</v>
      </c>
      <c r="BFJ118" s="370">
        <f xml:space="preserve"> InpC!BFJ$20</f>
        <v>0</v>
      </c>
      <c r="BFK118" s="370">
        <f xml:space="preserve"> InpC!BFK$20</f>
        <v>0</v>
      </c>
      <c r="BFL118" s="370">
        <f xml:space="preserve"> InpC!BFL$20</f>
        <v>0</v>
      </c>
      <c r="BFM118" s="370">
        <f xml:space="preserve"> InpC!BFM$20</f>
        <v>0</v>
      </c>
      <c r="BFN118" s="370">
        <f xml:space="preserve"> InpC!BFN$20</f>
        <v>0</v>
      </c>
      <c r="BFO118" s="370">
        <f xml:space="preserve"> InpC!BFO$20</f>
        <v>0</v>
      </c>
      <c r="BFP118" s="370">
        <f xml:space="preserve"> InpC!BFP$20</f>
        <v>0</v>
      </c>
      <c r="BFQ118" s="370">
        <f xml:space="preserve"> InpC!BFQ$20</f>
        <v>0</v>
      </c>
      <c r="BFR118" s="370">
        <f xml:space="preserve"> InpC!BFR$20</f>
        <v>0</v>
      </c>
      <c r="BFS118" s="370">
        <f xml:space="preserve"> InpC!BFS$20</f>
        <v>0</v>
      </c>
      <c r="BFT118" s="370">
        <f xml:space="preserve"> InpC!BFT$20</f>
        <v>0</v>
      </c>
      <c r="BFU118" s="370">
        <f xml:space="preserve"> InpC!BFU$20</f>
        <v>0</v>
      </c>
      <c r="BFV118" s="370">
        <f xml:space="preserve"> InpC!BFV$20</f>
        <v>0</v>
      </c>
      <c r="BFW118" s="370">
        <f xml:space="preserve"> InpC!BFW$20</f>
        <v>0</v>
      </c>
      <c r="BFX118" s="370">
        <f xml:space="preserve"> InpC!BFX$20</f>
        <v>0</v>
      </c>
      <c r="BFY118" s="370">
        <f xml:space="preserve"> InpC!BFY$20</f>
        <v>0</v>
      </c>
      <c r="BFZ118" s="370">
        <f xml:space="preserve"> InpC!BFZ$20</f>
        <v>0</v>
      </c>
      <c r="BGA118" s="370">
        <f xml:space="preserve"> InpC!BGA$20</f>
        <v>0</v>
      </c>
      <c r="BGB118" s="370">
        <f xml:space="preserve"> InpC!BGB$20</f>
        <v>0</v>
      </c>
      <c r="BGC118" s="370">
        <f xml:space="preserve"> InpC!BGC$20</f>
        <v>0</v>
      </c>
      <c r="BGD118" s="370">
        <f xml:space="preserve"> InpC!BGD$20</f>
        <v>0</v>
      </c>
      <c r="BGE118" s="370">
        <f xml:space="preserve"> InpC!BGE$20</f>
        <v>0</v>
      </c>
      <c r="BGF118" s="370">
        <f xml:space="preserve"> InpC!BGF$20</f>
        <v>0</v>
      </c>
      <c r="BGG118" s="370">
        <f xml:space="preserve"> InpC!BGG$20</f>
        <v>0</v>
      </c>
      <c r="BGH118" s="370">
        <f xml:space="preserve"> InpC!BGH$20</f>
        <v>0</v>
      </c>
      <c r="BGI118" s="370">
        <f xml:space="preserve"> InpC!BGI$20</f>
        <v>0</v>
      </c>
      <c r="BGJ118" s="370">
        <f xml:space="preserve"> InpC!BGJ$20</f>
        <v>0</v>
      </c>
      <c r="BGK118" s="370">
        <f xml:space="preserve"> InpC!BGK$20</f>
        <v>0</v>
      </c>
      <c r="BGL118" s="370">
        <f xml:space="preserve"> InpC!BGL$20</f>
        <v>0</v>
      </c>
      <c r="BGM118" s="370">
        <f xml:space="preserve"> InpC!BGM$20</f>
        <v>0</v>
      </c>
      <c r="BGN118" s="370">
        <f xml:space="preserve"> InpC!BGN$20</f>
        <v>0</v>
      </c>
      <c r="BGO118" s="370">
        <f xml:space="preserve"> InpC!BGO$20</f>
        <v>0</v>
      </c>
      <c r="BGP118" s="370">
        <f xml:space="preserve"> InpC!BGP$20</f>
        <v>0</v>
      </c>
      <c r="BGQ118" s="370">
        <f xml:space="preserve"> InpC!BGQ$20</f>
        <v>0</v>
      </c>
      <c r="BGR118" s="370">
        <f xml:space="preserve"> InpC!BGR$20</f>
        <v>0</v>
      </c>
      <c r="BGS118" s="370">
        <f xml:space="preserve"> InpC!BGS$20</f>
        <v>0</v>
      </c>
      <c r="BGT118" s="370">
        <f xml:space="preserve"> InpC!BGT$20</f>
        <v>0</v>
      </c>
      <c r="BGU118" s="370">
        <f xml:space="preserve"> InpC!BGU$20</f>
        <v>0</v>
      </c>
      <c r="BGV118" s="370">
        <f xml:space="preserve"> InpC!BGV$20</f>
        <v>0</v>
      </c>
      <c r="BGW118" s="370">
        <f xml:space="preserve"> InpC!BGW$20</f>
        <v>0</v>
      </c>
      <c r="BGX118" s="370">
        <f xml:space="preserve"> InpC!BGX$20</f>
        <v>0</v>
      </c>
      <c r="BGY118" s="370">
        <f xml:space="preserve"> InpC!BGY$20</f>
        <v>0</v>
      </c>
      <c r="BGZ118" s="370">
        <f xml:space="preserve"> InpC!BGZ$20</f>
        <v>0</v>
      </c>
      <c r="BHA118" s="370">
        <f xml:space="preserve"> InpC!BHA$20</f>
        <v>0</v>
      </c>
      <c r="BHB118" s="370">
        <f xml:space="preserve"> InpC!BHB$20</f>
        <v>0</v>
      </c>
      <c r="BHC118" s="370">
        <f xml:space="preserve"> InpC!BHC$20</f>
        <v>0</v>
      </c>
      <c r="BHD118" s="370">
        <f xml:space="preserve"> InpC!BHD$20</f>
        <v>0</v>
      </c>
      <c r="BHE118" s="370">
        <f xml:space="preserve"> InpC!BHE$20</f>
        <v>0</v>
      </c>
      <c r="BHF118" s="370">
        <f xml:space="preserve"> InpC!BHF$20</f>
        <v>0</v>
      </c>
      <c r="BHG118" s="370">
        <f xml:space="preserve"> InpC!BHG$20</f>
        <v>0</v>
      </c>
      <c r="BHH118" s="370">
        <f xml:space="preserve"> InpC!BHH$20</f>
        <v>0</v>
      </c>
      <c r="BHI118" s="370">
        <f xml:space="preserve"> InpC!BHI$20</f>
        <v>0</v>
      </c>
      <c r="BHJ118" s="370">
        <f xml:space="preserve"> InpC!BHJ$20</f>
        <v>0</v>
      </c>
      <c r="BHK118" s="370">
        <f xml:space="preserve"> InpC!BHK$20</f>
        <v>0</v>
      </c>
      <c r="BHL118" s="370">
        <f xml:space="preserve"> InpC!BHL$20</f>
        <v>0</v>
      </c>
      <c r="BHM118" s="370">
        <f xml:space="preserve"> InpC!BHM$20</f>
        <v>0</v>
      </c>
      <c r="BHN118" s="370">
        <f xml:space="preserve"> InpC!BHN$20</f>
        <v>0</v>
      </c>
      <c r="BHO118" s="370">
        <f xml:space="preserve"> InpC!BHO$20</f>
        <v>0</v>
      </c>
      <c r="BHP118" s="370">
        <f xml:space="preserve"> InpC!BHP$20</f>
        <v>0</v>
      </c>
      <c r="BHQ118" s="370">
        <f xml:space="preserve"> InpC!BHQ$20</f>
        <v>0</v>
      </c>
      <c r="BHR118" s="370">
        <f xml:space="preserve"> InpC!BHR$20</f>
        <v>0</v>
      </c>
      <c r="BHS118" s="370">
        <f xml:space="preserve"> InpC!BHS$20</f>
        <v>0</v>
      </c>
      <c r="BHT118" s="370">
        <f xml:space="preserve"> InpC!BHT$20</f>
        <v>0</v>
      </c>
      <c r="BHU118" s="370">
        <f xml:space="preserve"> InpC!BHU$20</f>
        <v>0</v>
      </c>
      <c r="BHV118" s="370">
        <f xml:space="preserve"> InpC!BHV$20</f>
        <v>0</v>
      </c>
      <c r="BHW118" s="370">
        <f xml:space="preserve"> InpC!BHW$20</f>
        <v>0</v>
      </c>
      <c r="BHX118" s="370">
        <f xml:space="preserve"> InpC!BHX$20</f>
        <v>0</v>
      </c>
      <c r="BHY118" s="370">
        <f xml:space="preserve"> InpC!BHY$20</f>
        <v>0</v>
      </c>
      <c r="BHZ118" s="370">
        <f xml:space="preserve"> InpC!BHZ$20</f>
        <v>0</v>
      </c>
      <c r="BIA118" s="370">
        <f xml:space="preserve"> InpC!BIA$20</f>
        <v>0</v>
      </c>
      <c r="BIB118" s="370">
        <f xml:space="preserve"> InpC!BIB$20</f>
        <v>0</v>
      </c>
      <c r="BIC118" s="370">
        <f xml:space="preserve"> InpC!BIC$20</f>
        <v>0</v>
      </c>
      <c r="BID118" s="370">
        <f xml:space="preserve"> InpC!BID$20</f>
        <v>0</v>
      </c>
      <c r="BIE118" s="370">
        <f xml:space="preserve"> InpC!BIE$20</f>
        <v>0</v>
      </c>
      <c r="BIF118" s="370">
        <f xml:space="preserve"> InpC!BIF$20</f>
        <v>0</v>
      </c>
      <c r="BIG118" s="370">
        <f xml:space="preserve"> InpC!BIG$20</f>
        <v>0</v>
      </c>
      <c r="BIH118" s="370">
        <f xml:space="preserve"> InpC!BIH$20</f>
        <v>0</v>
      </c>
      <c r="BII118" s="370">
        <f xml:space="preserve"> InpC!BII$20</f>
        <v>0</v>
      </c>
      <c r="BIJ118" s="370">
        <f xml:space="preserve"> InpC!BIJ$20</f>
        <v>0</v>
      </c>
      <c r="BIK118" s="370">
        <f xml:space="preserve"> InpC!BIK$20</f>
        <v>0</v>
      </c>
      <c r="BIL118" s="370">
        <f xml:space="preserve"> InpC!BIL$20</f>
        <v>0</v>
      </c>
      <c r="BIM118" s="370">
        <f xml:space="preserve"> InpC!BIM$20</f>
        <v>0</v>
      </c>
      <c r="BIN118" s="370">
        <f xml:space="preserve"> InpC!BIN$20</f>
        <v>0</v>
      </c>
      <c r="BIO118" s="370">
        <f xml:space="preserve"> InpC!BIO$20</f>
        <v>0</v>
      </c>
      <c r="BIP118" s="370">
        <f xml:space="preserve"> InpC!BIP$20</f>
        <v>0</v>
      </c>
      <c r="BIQ118" s="370">
        <f xml:space="preserve"> InpC!BIQ$20</f>
        <v>0</v>
      </c>
      <c r="BIR118" s="370">
        <f xml:space="preserve"> InpC!BIR$20</f>
        <v>0</v>
      </c>
      <c r="BIS118" s="370">
        <f xml:space="preserve"> InpC!BIS$20</f>
        <v>0</v>
      </c>
      <c r="BIT118" s="370">
        <f xml:space="preserve"> InpC!BIT$20</f>
        <v>0</v>
      </c>
      <c r="BIU118" s="370">
        <f xml:space="preserve"> InpC!BIU$20</f>
        <v>0</v>
      </c>
      <c r="BIV118" s="370">
        <f xml:space="preserve"> InpC!BIV$20</f>
        <v>0</v>
      </c>
      <c r="BIW118" s="370">
        <f xml:space="preserve"> InpC!BIW$20</f>
        <v>0</v>
      </c>
      <c r="BIX118" s="370">
        <f xml:space="preserve"> InpC!BIX$20</f>
        <v>0</v>
      </c>
      <c r="BIY118" s="370">
        <f xml:space="preserve"> InpC!BIY$20</f>
        <v>0</v>
      </c>
      <c r="BIZ118" s="370">
        <f xml:space="preserve"> InpC!BIZ$20</f>
        <v>0</v>
      </c>
      <c r="BJA118" s="370">
        <f xml:space="preserve"> InpC!BJA$20</f>
        <v>0</v>
      </c>
      <c r="BJB118" s="370">
        <f xml:space="preserve"> InpC!BJB$20</f>
        <v>0</v>
      </c>
      <c r="BJC118" s="370">
        <f xml:space="preserve"> InpC!BJC$20</f>
        <v>0</v>
      </c>
      <c r="BJD118" s="370">
        <f xml:space="preserve"> InpC!BJD$20</f>
        <v>0</v>
      </c>
      <c r="BJE118" s="370">
        <f xml:space="preserve"> InpC!BJE$20</f>
        <v>0</v>
      </c>
      <c r="BJF118" s="370">
        <f xml:space="preserve"> InpC!BJF$20</f>
        <v>0</v>
      </c>
      <c r="BJG118" s="370">
        <f xml:space="preserve"> InpC!BJG$20</f>
        <v>0</v>
      </c>
      <c r="BJH118" s="370">
        <f xml:space="preserve"> InpC!BJH$20</f>
        <v>0</v>
      </c>
      <c r="BJI118" s="370">
        <f xml:space="preserve"> InpC!BJI$20</f>
        <v>0</v>
      </c>
      <c r="BJJ118" s="370">
        <f xml:space="preserve"> InpC!BJJ$20</f>
        <v>0</v>
      </c>
      <c r="BJK118" s="370">
        <f xml:space="preserve"> InpC!BJK$20</f>
        <v>0</v>
      </c>
      <c r="BJL118" s="370">
        <f xml:space="preserve"> InpC!BJL$20</f>
        <v>0</v>
      </c>
      <c r="BJM118" s="370">
        <f xml:space="preserve"> InpC!BJM$20</f>
        <v>0</v>
      </c>
      <c r="BJN118" s="370">
        <f xml:space="preserve"> InpC!BJN$20</f>
        <v>0</v>
      </c>
      <c r="BJO118" s="370">
        <f xml:space="preserve"> InpC!BJO$20</f>
        <v>0</v>
      </c>
      <c r="BJP118" s="370">
        <f xml:space="preserve"> InpC!BJP$20</f>
        <v>0</v>
      </c>
      <c r="BJQ118" s="370">
        <f xml:space="preserve"> InpC!BJQ$20</f>
        <v>0</v>
      </c>
      <c r="BJR118" s="370">
        <f xml:space="preserve"> InpC!BJR$20</f>
        <v>0</v>
      </c>
      <c r="BJS118" s="370">
        <f xml:space="preserve"> InpC!BJS$20</f>
        <v>0</v>
      </c>
      <c r="BJT118" s="370">
        <f xml:space="preserve"> InpC!BJT$20</f>
        <v>0</v>
      </c>
      <c r="BJU118" s="370">
        <f xml:space="preserve"> InpC!BJU$20</f>
        <v>0</v>
      </c>
      <c r="BJV118" s="370">
        <f xml:space="preserve"> InpC!BJV$20</f>
        <v>0</v>
      </c>
      <c r="BJW118" s="370">
        <f xml:space="preserve"> InpC!BJW$20</f>
        <v>0</v>
      </c>
      <c r="BJX118" s="370">
        <f xml:space="preserve"> InpC!BJX$20</f>
        <v>0</v>
      </c>
      <c r="BJY118" s="370">
        <f xml:space="preserve"> InpC!BJY$20</f>
        <v>0</v>
      </c>
      <c r="BJZ118" s="370">
        <f xml:space="preserve"> InpC!BJZ$20</f>
        <v>0</v>
      </c>
      <c r="BKA118" s="370">
        <f xml:space="preserve"> InpC!BKA$20</f>
        <v>0</v>
      </c>
      <c r="BKB118" s="370">
        <f xml:space="preserve"> InpC!BKB$20</f>
        <v>0</v>
      </c>
      <c r="BKC118" s="370">
        <f xml:space="preserve"> InpC!BKC$20</f>
        <v>0</v>
      </c>
      <c r="BKD118" s="370">
        <f xml:space="preserve"> InpC!BKD$20</f>
        <v>0</v>
      </c>
      <c r="BKE118" s="370">
        <f xml:space="preserve"> InpC!BKE$20</f>
        <v>0</v>
      </c>
      <c r="BKF118" s="370">
        <f xml:space="preserve"> InpC!BKF$20</f>
        <v>0</v>
      </c>
      <c r="BKG118" s="370">
        <f xml:space="preserve"> InpC!BKG$20</f>
        <v>0</v>
      </c>
      <c r="BKH118" s="370">
        <f xml:space="preserve"> InpC!BKH$20</f>
        <v>0</v>
      </c>
      <c r="BKI118" s="370">
        <f xml:space="preserve"> InpC!BKI$20</f>
        <v>0</v>
      </c>
      <c r="BKJ118" s="370">
        <f xml:space="preserve"> InpC!BKJ$20</f>
        <v>0</v>
      </c>
      <c r="BKK118" s="370">
        <f xml:space="preserve"> InpC!BKK$20</f>
        <v>0</v>
      </c>
      <c r="BKL118" s="370">
        <f xml:space="preserve"> InpC!BKL$20</f>
        <v>0</v>
      </c>
      <c r="BKM118" s="370">
        <f xml:space="preserve"> InpC!BKM$20</f>
        <v>0</v>
      </c>
      <c r="BKN118" s="370">
        <f xml:space="preserve"> InpC!BKN$20</f>
        <v>0</v>
      </c>
      <c r="BKO118" s="370">
        <f xml:space="preserve"> InpC!BKO$20</f>
        <v>0</v>
      </c>
      <c r="BKP118" s="370">
        <f xml:space="preserve"> InpC!BKP$20</f>
        <v>0</v>
      </c>
      <c r="BKQ118" s="370">
        <f xml:space="preserve"> InpC!BKQ$20</f>
        <v>0</v>
      </c>
      <c r="BKR118" s="370">
        <f xml:space="preserve"> InpC!BKR$20</f>
        <v>0</v>
      </c>
      <c r="BKS118" s="370">
        <f xml:space="preserve"> InpC!BKS$20</f>
        <v>0</v>
      </c>
      <c r="BKT118" s="370">
        <f xml:space="preserve"> InpC!BKT$20</f>
        <v>0</v>
      </c>
      <c r="BKU118" s="370">
        <f xml:space="preserve"> InpC!BKU$20</f>
        <v>0</v>
      </c>
      <c r="BKV118" s="370">
        <f xml:space="preserve"> InpC!BKV$20</f>
        <v>0</v>
      </c>
      <c r="BKW118" s="370">
        <f xml:space="preserve"> InpC!BKW$20</f>
        <v>0</v>
      </c>
      <c r="BKX118" s="370">
        <f xml:space="preserve"> InpC!BKX$20</f>
        <v>0</v>
      </c>
      <c r="BKY118" s="370">
        <f xml:space="preserve"> InpC!BKY$20</f>
        <v>0</v>
      </c>
      <c r="BKZ118" s="370">
        <f xml:space="preserve"> InpC!BKZ$20</f>
        <v>0</v>
      </c>
      <c r="BLA118" s="370">
        <f xml:space="preserve"> InpC!BLA$20</f>
        <v>0</v>
      </c>
      <c r="BLB118" s="370">
        <f xml:space="preserve"> InpC!BLB$20</f>
        <v>0</v>
      </c>
      <c r="BLC118" s="370">
        <f xml:space="preserve"> InpC!BLC$20</f>
        <v>0</v>
      </c>
      <c r="BLD118" s="370">
        <f xml:space="preserve"> InpC!BLD$20</f>
        <v>0</v>
      </c>
      <c r="BLE118" s="370">
        <f xml:space="preserve"> InpC!BLE$20</f>
        <v>0</v>
      </c>
      <c r="BLF118" s="370">
        <f xml:space="preserve"> InpC!BLF$20</f>
        <v>0</v>
      </c>
      <c r="BLG118" s="370">
        <f xml:space="preserve"> InpC!BLG$20</f>
        <v>0</v>
      </c>
      <c r="BLH118" s="370">
        <f xml:space="preserve"> InpC!BLH$20</f>
        <v>0</v>
      </c>
      <c r="BLI118" s="370">
        <f xml:space="preserve"> InpC!BLI$20</f>
        <v>0</v>
      </c>
      <c r="BLJ118" s="370">
        <f xml:space="preserve"> InpC!BLJ$20</f>
        <v>0</v>
      </c>
      <c r="BLK118" s="370">
        <f xml:space="preserve"> InpC!BLK$20</f>
        <v>0</v>
      </c>
      <c r="BLL118" s="370">
        <f xml:space="preserve"> InpC!BLL$20</f>
        <v>0</v>
      </c>
      <c r="BLM118" s="370">
        <f xml:space="preserve"> InpC!BLM$20</f>
        <v>0</v>
      </c>
      <c r="BLN118" s="370">
        <f xml:space="preserve"> InpC!BLN$20</f>
        <v>0</v>
      </c>
      <c r="BLO118" s="370">
        <f xml:space="preserve"> InpC!BLO$20</f>
        <v>0</v>
      </c>
      <c r="BLP118" s="370">
        <f xml:space="preserve"> InpC!BLP$20</f>
        <v>0</v>
      </c>
      <c r="BLQ118" s="370">
        <f xml:space="preserve"> InpC!BLQ$20</f>
        <v>0</v>
      </c>
      <c r="BLR118" s="370">
        <f xml:space="preserve"> InpC!BLR$20</f>
        <v>0</v>
      </c>
      <c r="BLS118" s="370">
        <f xml:space="preserve"> InpC!BLS$20</f>
        <v>0</v>
      </c>
      <c r="BLT118" s="370">
        <f xml:space="preserve"> InpC!BLT$20</f>
        <v>0</v>
      </c>
      <c r="BLU118" s="370">
        <f xml:space="preserve"> InpC!BLU$20</f>
        <v>0</v>
      </c>
      <c r="BLV118" s="370">
        <f xml:space="preserve"> InpC!BLV$20</f>
        <v>0</v>
      </c>
      <c r="BLW118" s="370">
        <f xml:space="preserve"> InpC!BLW$20</f>
        <v>0</v>
      </c>
      <c r="BLX118" s="370">
        <f xml:space="preserve"> InpC!BLX$20</f>
        <v>0</v>
      </c>
      <c r="BLY118" s="370">
        <f xml:space="preserve"> InpC!BLY$20</f>
        <v>0</v>
      </c>
      <c r="BLZ118" s="370">
        <f xml:space="preserve"> InpC!BLZ$20</f>
        <v>0</v>
      </c>
      <c r="BMA118" s="370">
        <f xml:space="preserve"> InpC!BMA$20</f>
        <v>0</v>
      </c>
      <c r="BMB118" s="370">
        <f xml:space="preserve"> InpC!BMB$20</f>
        <v>0</v>
      </c>
      <c r="BMC118" s="370">
        <f xml:space="preserve"> InpC!BMC$20</f>
        <v>0</v>
      </c>
      <c r="BMD118" s="370">
        <f xml:space="preserve"> InpC!BMD$20</f>
        <v>0</v>
      </c>
      <c r="BME118" s="370">
        <f xml:space="preserve"> InpC!BME$20</f>
        <v>0</v>
      </c>
      <c r="BMF118" s="370">
        <f xml:space="preserve"> InpC!BMF$20</f>
        <v>0</v>
      </c>
      <c r="BMG118" s="370">
        <f xml:space="preserve"> InpC!BMG$20</f>
        <v>0</v>
      </c>
      <c r="BMH118" s="370">
        <f xml:space="preserve"> InpC!BMH$20</f>
        <v>0</v>
      </c>
      <c r="BMI118" s="370">
        <f xml:space="preserve"> InpC!BMI$20</f>
        <v>0</v>
      </c>
      <c r="BMJ118" s="370">
        <f xml:space="preserve"> InpC!BMJ$20</f>
        <v>0</v>
      </c>
      <c r="BMK118" s="370">
        <f xml:space="preserve"> InpC!BMK$20</f>
        <v>0</v>
      </c>
      <c r="BML118" s="370">
        <f xml:space="preserve"> InpC!BML$20</f>
        <v>0</v>
      </c>
      <c r="BMM118" s="370">
        <f xml:space="preserve"> InpC!BMM$20</f>
        <v>0</v>
      </c>
      <c r="BMN118" s="370">
        <f xml:space="preserve"> InpC!BMN$20</f>
        <v>0</v>
      </c>
      <c r="BMO118" s="370">
        <f xml:space="preserve"> InpC!BMO$20</f>
        <v>0</v>
      </c>
      <c r="BMP118" s="370">
        <f xml:space="preserve"> InpC!BMP$20</f>
        <v>0</v>
      </c>
      <c r="BMQ118" s="370">
        <f xml:space="preserve"> InpC!BMQ$20</f>
        <v>0</v>
      </c>
      <c r="BMR118" s="370">
        <f xml:space="preserve"> InpC!BMR$20</f>
        <v>0</v>
      </c>
      <c r="BMS118" s="370">
        <f xml:space="preserve"> InpC!BMS$20</f>
        <v>0</v>
      </c>
      <c r="BMT118" s="370">
        <f xml:space="preserve"> InpC!BMT$20</f>
        <v>0</v>
      </c>
      <c r="BMU118" s="370">
        <f xml:space="preserve"> InpC!BMU$20</f>
        <v>0</v>
      </c>
      <c r="BMV118" s="370">
        <f xml:space="preserve"> InpC!BMV$20</f>
        <v>0</v>
      </c>
      <c r="BMW118" s="370">
        <f xml:space="preserve"> InpC!BMW$20</f>
        <v>0</v>
      </c>
      <c r="BMX118" s="370">
        <f xml:space="preserve"> InpC!BMX$20</f>
        <v>0</v>
      </c>
      <c r="BMY118" s="370">
        <f xml:space="preserve"> InpC!BMY$20</f>
        <v>0</v>
      </c>
      <c r="BMZ118" s="370">
        <f xml:space="preserve"> InpC!BMZ$20</f>
        <v>0</v>
      </c>
      <c r="BNA118" s="370">
        <f xml:space="preserve"> InpC!BNA$20</f>
        <v>0</v>
      </c>
      <c r="BNB118" s="370">
        <f xml:space="preserve"> InpC!BNB$20</f>
        <v>0</v>
      </c>
      <c r="BNC118" s="370">
        <f xml:space="preserve"> InpC!BNC$20</f>
        <v>0</v>
      </c>
      <c r="BND118" s="370">
        <f xml:space="preserve"> InpC!BND$20</f>
        <v>0</v>
      </c>
      <c r="BNE118" s="370">
        <f xml:space="preserve"> InpC!BNE$20</f>
        <v>0</v>
      </c>
      <c r="BNF118" s="370">
        <f xml:space="preserve"> InpC!BNF$20</f>
        <v>0</v>
      </c>
      <c r="BNG118" s="370">
        <f xml:space="preserve"> InpC!BNG$20</f>
        <v>0</v>
      </c>
      <c r="BNH118" s="370">
        <f xml:space="preserve"> InpC!BNH$20</f>
        <v>0</v>
      </c>
      <c r="BNI118" s="370">
        <f xml:space="preserve"> InpC!BNI$20</f>
        <v>0</v>
      </c>
      <c r="BNJ118" s="370">
        <f xml:space="preserve"> InpC!BNJ$20</f>
        <v>0</v>
      </c>
      <c r="BNK118" s="370">
        <f xml:space="preserve"> InpC!BNK$20</f>
        <v>0</v>
      </c>
      <c r="BNL118" s="370">
        <f xml:space="preserve"> InpC!BNL$20</f>
        <v>0</v>
      </c>
      <c r="BNM118" s="370">
        <f xml:space="preserve"> InpC!BNM$20</f>
        <v>0</v>
      </c>
      <c r="BNN118" s="370">
        <f xml:space="preserve"> InpC!BNN$20</f>
        <v>0</v>
      </c>
      <c r="BNO118" s="370">
        <f xml:space="preserve"> InpC!BNO$20</f>
        <v>0</v>
      </c>
      <c r="BNP118" s="370">
        <f xml:space="preserve"> InpC!BNP$20</f>
        <v>0</v>
      </c>
      <c r="BNQ118" s="370">
        <f xml:space="preserve"> InpC!BNQ$20</f>
        <v>0</v>
      </c>
      <c r="BNR118" s="370">
        <f xml:space="preserve"> InpC!BNR$20</f>
        <v>0</v>
      </c>
      <c r="BNS118" s="370">
        <f xml:space="preserve"> InpC!BNS$20</f>
        <v>0</v>
      </c>
      <c r="BNT118" s="370">
        <f xml:space="preserve"> InpC!BNT$20</f>
        <v>0</v>
      </c>
      <c r="BNU118" s="370">
        <f xml:space="preserve"> InpC!BNU$20</f>
        <v>0</v>
      </c>
      <c r="BNV118" s="370">
        <f xml:space="preserve"> InpC!BNV$20</f>
        <v>0</v>
      </c>
      <c r="BNW118" s="370">
        <f xml:space="preserve"> InpC!BNW$20</f>
        <v>0</v>
      </c>
      <c r="BNX118" s="370">
        <f xml:space="preserve"> InpC!BNX$20</f>
        <v>0</v>
      </c>
      <c r="BNY118" s="370">
        <f xml:space="preserve"> InpC!BNY$20</f>
        <v>0</v>
      </c>
      <c r="BNZ118" s="370">
        <f xml:space="preserve"> InpC!BNZ$20</f>
        <v>0</v>
      </c>
      <c r="BOA118" s="370">
        <f xml:space="preserve"> InpC!BOA$20</f>
        <v>0</v>
      </c>
      <c r="BOB118" s="370">
        <f xml:space="preserve"> InpC!BOB$20</f>
        <v>0</v>
      </c>
      <c r="BOC118" s="370">
        <f xml:space="preserve"> InpC!BOC$20</f>
        <v>0</v>
      </c>
      <c r="BOD118" s="370">
        <f xml:space="preserve"> InpC!BOD$20</f>
        <v>0</v>
      </c>
      <c r="BOE118" s="370">
        <f xml:space="preserve"> InpC!BOE$20</f>
        <v>0</v>
      </c>
      <c r="BOF118" s="370">
        <f xml:space="preserve"> InpC!BOF$20</f>
        <v>0</v>
      </c>
      <c r="BOG118" s="370">
        <f xml:space="preserve"> InpC!BOG$20</f>
        <v>0</v>
      </c>
      <c r="BOH118" s="370">
        <f xml:space="preserve"> InpC!BOH$20</f>
        <v>0</v>
      </c>
      <c r="BOI118" s="370">
        <f xml:space="preserve"> InpC!BOI$20</f>
        <v>0</v>
      </c>
      <c r="BOJ118" s="370">
        <f xml:space="preserve"> InpC!BOJ$20</f>
        <v>0</v>
      </c>
      <c r="BOK118" s="370">
        <f xml:space="preserve"> InpC!BOK$20</f>
        <v>0</v>
      </c>
      <c r="BOL118" s="370">
        <f xml:space="preserve"> InpC!BOL$20</f>
        <v>0</v>
      </c>
      <c r="BOM118" s="370">
        <f xml:space="preserve"> InpC!BOM$20</f>
        <v>0</v>
      </c>
      <c r="BON118" s="370">
        <f xml:space="preserve"> InpC!BON$20</f>
        <v>0</v>
      </c>
      <c r="BOO118" s="370">
        <f xml:space="preserve"> InpC!BOO$20</f>
        <v>0</v>
      </c>
      <c r="BOP118" s="370">
        <f xml:space="preserve"> InpC!BOP$20</f>
        <v>0</v>
      </c>
      <c r="BOQ118" s="370">
        <f xml:space="preserve"> InpC!BOQ$20</f>
        <v>0</v>
      </c>
      <c r="BOR118" s="370">
        <f xml:space="preserve"> InpC!BOR$20</f>
        <v>0</v>
      </c>
      <c r="BOS118" s="370">
        <f xml:space="preserve"> InpC!BOS$20</f>
        <v>0</v>
      </c>
      <c r="BOT118" s="370">
        <f xml:space="preserve"> InpC!BOT$20</f>
        <v>0</v>
      </c>
      <c r="BOU118" s="370">
        <f xml:space="preserve"> InpC!BOU$20</f>
        <v>0</v>
      </c>
      <c r="BOV118" s="370">
        <f xml:space="preserve"> InpC!BOV$20</f>
        <v>0</v>
      </c>
      <c r="BOW118" s="370">
        <f xml:space="preserve"> InpC!BOW$20</f>
        <v>0</v>
      </c>
      <c r="BOX118" s="370">
        <f xml:space="preserve"> InpC!BOX$20</f>
        <v>0</v>
      </c>
      <c r="BOY118" s="370">
        <f xml:space="preserve"> InpC!BOY$20</f>
        <v>0</v>
      </c>
      <c r="BOZ118" s="370">
        <f xml:space="preserve"> InpC!BOZ$20</f>
        <v>0</v>
      </c>
      <c r="BPA118" s="370">
        <f xml:space="preserve"> InpC!BPA$20</f>
        <v>0</v>
      </c>
      <c r="BPB118" s="370">
        <f xml:space="preserve"> InpC!BPB$20</f>
        <v>0</v>
      </c>
      <c r="BPC118" s="370">
        <f xml:space="preserve"> InpC!BPC$20</f>
        <v>0</v>
      </c>
      <c r="BPD118" s="370">
        <f xml:space="preserve"> InpC!BPD$20</f>
        <v>0</v>
      </c>
      <c r="BPE118" s="370">
        <f xml:space="preserve"> InpC!BPE$20</f>
        <v>0</v>
      </c>
      <c r="BPF118" s="370">
        <f xml:space="preserve"> InpC!BPF$20</f>
        <v>0</v>
      </c>
      <c r="BPG118" s="370">
        <f xml:space="preserve"> InpC!BPG$20</f>
        <v>0</v>
      </c>
      <c r="BPH118" s="370">
        <f xml:space="preserve"> InpC!BPH$20</f>
        <v>0</v>
      </c>
      <c r="BPI118" s="370">
        <f xml:space="preserve"> InpC!BPI$20</f>
        <v>0</v>
      </c>
      <c r="BPJ118" s="370">
        <f xml:space="preserve"> InpC!BPJ$20</f>
        <v>0</v>
      </c>
      <c r="BPK118" s="370">
        <f xml:space="preserve"> InpC!BPK$20</f>
        <v>0</v>
      </c>
      <c r="BPL118" s="370">
        <f xml:space="preserve"> InpC!BPL$20</f>
        <v>0</v>
      </c>
      <c r="BPM118" s="370">
        <f xml:space="preserve"> InpC!BPM$20</f>
        <v>0</v>
      </c>
      <c r="BPN118" s="370">
        <f xml:space="preserve"> InpC!BPN$20</f>
        <v>0</v>
      </c>
      <c r="BPO118" s="370">
        <f xml:space="preserve"> InpC!BPO$20</f>
        <v>0</v>
      </c>
      <c r="BPP118" s="370">
        <f xml:space="preserve"> InpC!BPP$20</f>
        <v>0</v>
      </c>
      <c r="BPQ118" s="370">
        <f xml:space="preserve"> InpC!BPQ$20</f>
        <v>0</v>
      </c>
      <c r="BPR118" s="370">
        <f xml:space="preserve"> InpC!BPR$20</f>
        <v>0</v>
      </c>
      <c r="BPS118" s="370">
        <f xml:space="preserve"> InpC!BPS$20</f>
        <v>0</v>
      </c>
      <c r="BPT118" s="370">
        <f xml:space="preserve"> InpC!BPT$20</f>
        <v>0</v>
      </c>
      <c r="BPU118" s="370">
        <f xml:space="preserve"> InpC!BPU$20</f>
        <v>0</v>
      </c>
      <c r="BPV118" s="370">
        <f xml:space="preserve"> InpC!BPV$20</f>
        <v>0</v>
      </c>
      <c r="BPW118" s="370">
        <f xml:space="preserve"> InpC!BPW$20</f>
        <v>0</v>
      </c>
      <c r="BPX118" s="370">
        <f xml:space="preserve"> InpC!BPX$20</f>
        <v>0</v>
      </c>
      <c r="BPY118" s="370">
        <f xml:space="preserve"> InpC!BPY$20</f>
        <v>0</v>
      </c>
      <c r="BPZ118" s="370">
        <f xml:space="preserve"> InpC!BPZ$20</f>
        <v>0</v>
      </c>
      <c r="BQA118" s="370">
        <f xml:space="preserve"> InpC!BQA$20</f>
        <v>0</v>
      </c>
      <c r="BQB118" s="370">
        <f xml:space="preserve"> InpC!BQB$20</f>
        <v>0</v>
      </c>
      <c r="BQC118" s="370">
        <f xml:space="preserve"> InpC!BQC$20</f>
        <v>0</v>
      </c>
      <c r="BQD118" s="370">
        <f xml:space="preserve"> InpC!BQD$20</f>
        <v>0</v>
      </c>
      <c r="BQE118" s="370">
        <f xml:space="preserve"> InpC!BQE$20</f>
        <v>0</v>
      </c>
      <c r="BQF118" s="370">
        <f xml:space="preserve"> InpC!BQF$20</f>
        <v>0</v>
      </c>
      <c r="BQG118" s="370">
        <f xml:space="preserve"> InpC!BQG$20</f>
        <v>0</v>
      </c>
      <c r="BQH118" s="370">
        <f xml:space="preserve"> InpC!BQH$20</f>
        <v>0</v>
      </c>
      <c r="BQI118" s="370">
        <f xml:space="preserve"> InpC!BQI$20</f>
        <v>0</v>
      </c>
      <c r="BQJ118" s="370">
        <f xml:space="preserve"> InpC!BQJ$20</f>
        <v>0</v>
      </c>
      <c r="BQK118" s="370">
        <f xml:space="preserve"> InpC!BQK$20</f>
        <v>0</v>
      </c>
      <c r="BQL118" s="370">
        <f xml:space="preserve"> InpC!BQL$20</f>
        <v>0</v>
      </c>
      <c r="BQM118" s="370">
        <f xml:space="preserve"> InpC!BQM$20</f>
        <v>0</v>
      </c>
      <c r="BQN118" s="370">
        <f xml:space="preserve"> InpC!BQN$20</f>
        <v>0</v>
      </c>
      <c r="BQO118" s="370">
        <f xml:space="preserve"> InpC!BQO$20</f>
        <v>0</v>
      </c>
      <c r="BQP118" s="370">
        <f xml:space="preserve"> InpC!BQP$20</f>
        <v>0</v>
      </c>
      <c r="BQQ118" s="370">
        <f xml:space="preserve"> InpC!BQQ$20</f>
        <v>0</v>
      </c>
      <c r="BQR118" s="370">
        <f xml:space="preserve"> InpC!BQR$20</f>
        <v>0</v>
      </c>
      <c r="BQS118" s="370">
        <f xml:space="preserve"> InpC!BQS$20</f>
        <v>0</v>
      </c>
      <c r="BQT118" s="370">
        <f xml:space="preserve"> InpC!BQT$20</f>
        <v>0</v>
      </c>
      <c r="BQU118" s="370">
        <f xml:space="preserve"> InpC!BQU$20</f>
        <v>0</v>
      </c>
      <c r="BQV118" s="370">
        <f xml:space="preserve"> InpC!BQV$20</f>
        <v>0</v>
      </c>
      <c r="BQW118" s="370">
        <f xml:space="preserve"> InpC!BQW$20</f>
        <v>0</v>
      </c>
      <c r="BQX118" s="370">
        <f xml:space="preserve"> InpC!BQX$20</f>
        <v>0</v>
      </c>
      <c r="BQY118" s="370">
        <f xml:space="preserve"> InpC!BQY$20</f>
        <v>0</v>
      </c>
      <c r="BQZ118" s="370">
        <f xml:space="preserve"> InpC!BQZ$20</f>
        <v>0</v>
      </c>
      <c r="BRA118" s="370">
        <f xml:space="preserve"> InpC!BRA$20</f>
        <v>0</v>
      </c>
      <c r="BRB118" s="370">
        <f xml:space="preserve"> InpC!BRB$20</f>
        <v>0</v>
      </c>
      <c r="BRC118" s="370">
        <f xml:space="preserve"> InpC!BRC$20</f>
        <v>0</v>
      </c>
      <c r="BRD118" s="370">
        <f xml:space="preserve"> InpC!BRD$20</f>
        <v>0</v>
      </c>
      <c r="BRE118" s="370">
        <f xml:space="preserve"> InpC!BRE$20</f>
        <v>0</v>
      </c>
      <c r="BRF118" s="370">
        <f xml:space="preserve"> InpC!BRF$20</f>
        <v>0</v>
      </c>
      <c r="BRG118" s="370">
        <f xml:space="preserve"> InpC!BRG$20</f>
        <v>0</v>
      </c>
      <c r="BRH118" s="370">
        <f xml:space="preserve"> InpC!BRH$20</f>
        <v>0</v>
      </c>
      <c r="BRI118" s="370">
        <f xml:space="preserve"> InpC!BRI$20</f>
        <v>0</v>
      </c>
      <c r="BRJ118" s="370">
        <f xml:space="preserve"> InpC!BRJ$20</f>
        <v>0</v>
      </c>
      <c r="BRK118" s="370">
        <f xml:space="preserve"> InpC!BRK$20</f>
        <v>0</v>
      </c>
      <c r="BRL118" s="370">
        <f xml:space="preserve"> InpC!BRL$20</f>
        <v>0</v>
      </c>
      <c r="BRM118" s="370">
        <f xml:space="preserve"> InpC!BRM$20</f>
        <v>0</v>
      </c>
      <c r="BRN118" s="370">
        <f xml:space="preserve"> InpC!BRN$20</f>
        <v>0</v>
      </c>
      <c r="BRO118" s="370">
        <f xml:space="preserve"> InpC!BRO$20</f>
        <v>0</v>
      </c>
      <c r="BRP118" s="370">
        <f xml:space="preserve"> InpC!BRP$20</f>
        <v>0</v>
      </c>
      <c r="BRQ118" s="370">
        <f xml:space="preserve"> InpC!BRQ$20</f>
        <v>0</v>
      </c>
      <c r="BRR118" s="370">
        <f xml:space="preserve"> InpC!BRR$20</f>
        <v>0</v>
      </c>
      <c r="BRS118" s="370">
        <f xml:space="preserve"> InpC!BRS$20</f>
        <v>0</v>
      </c>
      <c r="BRT118" s="370">
        <f xml:space="preserve"> InpC!BRT$20</f>
        <v>0</v>
      </c>
      <c r="BRU118" s="370">
        <f xml:space="preserve"> InpC!BRU$20</f>
        <v>0</v>
      </c>
      <c r="BRV118" s="370">
        <f xml:space="preserve"> InpC!BRV$20</f>
        <v>0</v>
      </c>
      <c r="BRW118" s="370">
        <f xml:space="preserve"> InpC!BRW$20</f>
        <v>0</v>
      </c>
      <c r="BRX118" s="370">
        <f xml:space="preserve"> InpC!BRX$20</f>
        <v>0</v>
      </c>
      <c r="BRY118" s="370">
        <f xml:space="preserve"> InpC!BRY$20</f>
        <v>0</v>
      </c>
      <c r="BRZ118" s="370">
        <f xml:space="preserve"> InpC!BRZ$20</f>
        <v>0</v>
      </c>
      <c r="BSA118" s="370">
        <f xml:space="preserve"> InpC!BSA$20</f>
        <v>0</v>
      </c>
      <c r="BSB118" s="370">
        <f xml:space="preserve"> InpC!BSB$20</f>
        <v>0</v>
      </c>
      <c r="BSC118" s="370">
        <f xml:space="preserve"> InpC!BSC$20</f>
        <v>0</v>
      </c>
      <c r="BSD118" s="370">
        <f xml:space="preserve"> InpC!BSD$20</f>
        <v>0</v>
      </c>
      <c r="BSE118" s="370">
        <f xml:space="preserve"> InpC!BSE$20</f>
        <v>0</v>
      </c>
      <c r="BSF118" s="370">
        <f xml:space="preserve"> InpC!BSF$20</f>
        <v>0</v>
      </c>
      <c r="BSG118" s="370">
        <f xml:space="preserve"> InpC!BSG$20</f>
        <v>0</v>
      </c>
      <c r="BSH118" s="370">
        <f xml:space="preserve"> InpC!BSH$20</f>
        <v>0</v>
      </c>
      <c r="BSI118" s="370">
        <f xml:space="preserve"> InpC!BSI$20</f>
        <v>0</v>
      </c>
      <c r="BSJ118" s="370">
        <f xml:space="preserve"> InpC!BSJ$20</f>
        <v>0</v>
      </c>
      <c r="BSK118" s="370">
        <f xml:space="preserve"> InpC!BSK$20</f>
        <v>0</v>
      </c>
      <c r="BSL118" s="370">
        <f xml:space="preserve"> InpC!BSL$20</f>
        <v>0</v>
      </c>
      <c r="BSM118" s="370">
        <f xml:space="preserve"> InpC!BSM$20</f>
        <v>0</v>
      </c>
      <c r="BSN118" s="370">
        <f xml:space="preserve"> InpC!BSN$20</f>
        <v>0</v>
      </c>
      <c r="BSO118" s="370">
        <f xml:space="preserve"> InpC!BSO$20</f>
        <v>0</v>
      </c>
      <c r="BSP118" s="370">
        <f xml:space="preserve"> InpC!BSP$20</f>
        <v>0</v>
      </c>
      <c r="BSQ118" s="370">
        <f xml:space="preserve"> InpC!BSQ$20</f>
        <v>0</v>
      </c>
      <c r="BSR118" s="370">
        <f xml:space="preserve"> InpC!BSR$20</f>
        <v>0</v>
      </c>
      <c r="BSS118" s="370">
        <f xml:space="preserve"> InpC!BSS$20</f>
        <v>0</v>
      </c>
      <c r="BST118" s="370">
        <f xml:space="preserve"> InpC!BST$20</f>
        <v>0</v>
      </c>
      <c r="BSU118" s="370">
        <f xml:space="preserve"> InpC!BSU$20</f>
        <v>0</v>
      </c>
      <c r="BSV118" s="370">
        <f xml:space="preserve"> InpC!BSV$20</f>
        <v>0</v>
      </c>
      <c r="BSW118" s="370">
        <f xml:space="preserve"> InpC!BSW$20</f>
        <v>0</v>
      </c>
      <c r="BSX118" s="370">
        <f xml:space="preserve"> InpC!BSX$20</f>
        <v>0</v>
      </c>
      <c r="BSY118" s="370">
        <f xml:space="preserve"> InpC!BSY$20</f>
        <v>0</v>
      </c>
      <c r="BSZ118" s="370">
        <f xml:space="preserve"> InpC!BSZ$20</f>
        <v>0</v>
      </c>
      <c r="BTA118" s="370">
        <f xml:space="preserve"> InpC!BTA$20</f>
        <v>0</v>
      </c>
      <c r="BTB118" s="370">
        <f xml:space="preserve"> InpC!BTB$20</f>
        <v>0</v>
      </c>
      <c r="BTC118" s="370">
        <f xml:space="preserve"> InpC!BTC$20</f>
        <v>0</v>
      </c>
      <c r="BTD118" s="370">
        <f xml:space="preserve"> InpC!BTD$20</f>
        <v>0</v>
      </c>
      <c r="BTE118" s="370">
        <f xml:space="preserve"> InpC!BTE$20</f>
        <v>0</v>
      </c>
      <c r="BTF118" s="370">
        <f xml:space="preserve"> InpC!BTF$20</f>
        <v>0</v>
      </c>
      <c r="BTG118" s="370">
        <f xml:space="preserve"> InpC!BTG$20</f>
        <v>0</v>
      </c>
      <c r="BTH118" s="370">
        <f xml:space="preserve"> InpC!BTH$20</f>
        <v>0</v>
      </c>
      <c r="BTI118" s="370">
        <f xml:space="preserve"> InpC!BTI$20</f>
        <v>0</v>
      </c>
      <c r="BTJ118" s="370">
        <f xml:space="preserve"> InpC!BTJ$20</f>
        <v>0</v>
      </c>
      <c r="BTK118" s="370">
        <f xml:space="preserve"> InpC!BTK$20</f>
        <v>0</v>
      </c>
      <c r="BTL118" s="370">
        <f xml:space="preserve"> InpC!BTL$20</f>
        <v>0</v>
      </c>
      <c r="BTM118" s="370">
        <f xml:space="preserve"> InpC!BTM$20</f>
        <v>0</v>
      </c>
      <c r="BTN118" s="370">
        <f xml:space="preserve"> InpC!BTN$20</f>
        <v>0</v>
      </c>
      <c r="BTO118" s="370">
        <f xml:space="preserve"> InpC!BTO$20</f>
        <v>0</v>
      </c>
      <c r="BTP118" s="370">
        <f xml:space="preserve"> InpC!BTP$20</f>
        <v>0</v>
      </c>
      <c r="BTQ118" s="370">
        <f xml:space="preserve"> InpC!BTQ$20</f>
        <v>0</v>
      </c>
      <c r="BTR118" s="370">
        <f xml:space="preserve"> InpC!BTR$20</f>
        <v>0</v>
      </c>
      <c r="BTS118" s="370">
        <f xml:space="preserve"> InpC!BTS$20</f>
        <v>0</v>
      </c>
      <c r="BTT118" s="370">
        <f xml:space="preserve"> InpC!BTT$20</f>
        <v>0</v>
      </c>
      <c r="BTU118" s="370">
        <f xml:space="preserve"> InpC!BTU$20</f>
        <v>0</v>
      </c>
      <c r="BTV118" s="370">
        <f xml:space="preserve"> InpC!BTV$20</f>
        <v>0</v>
      </c>
      <c r="BTW118" s="370">
        <f xml:space="preserve"> InpC!BTW$20</f>
        <v>0</v>
      </c>
      <c r="BTX118" s="370">
        <f xml:space="preserve"> InpC!BTX$20</f>
        <v>0</v>
      </c>
      <c r="BTY118" s="370">
        <f xml:space="preserve"> InpC!BTY$20</f>
        <v>0</v>
      </c>
      <c r="BTZ118" s="370">
        <f xml:space="preserve"> InpC!BTZ$20</f>
        <v>0</v>
      </c>
      <c r="BUA118" s="370">
        <f xml:space="preserve"> InpC!BUA$20</f>
        <v>0</v>
      </c>
      <c r="BUB118" s="370">
        <f xml:space="preserve"> InpC!BUB$20</f>
        <v>0</v>
      </c>
      <c r="BUC118" s="370">
        <f xml:space="preserve"> InpC!BUC$20</f>
        <v>0</v>
      </c>
      <c r="BUD118" s="370">
        <f xml:space="preserve"> InpC!BUD$20</f>
        <v>0</v>
      </c>
      <c r="BUE118" s="370">
        <f xml:space="preserve"> InpC!BUE$20</f>
        <v>0</v>
      </c>
      <c r="BUF118" s="370">
        <f xml:space="preserve"> InpC!BUF$20</f>
        <v>0</v>
      </c>
      <c r="BUG118" s="370">
        <f xml:space="preserve"> InpC!BUG$20</f>
        <v>0</v>
      </c>
      <c r="BUH118" s="370">
        <f xml:space="preserve"> InpC!BUH$20</f>
        <v>0</v>
      </c>
      <c r="BUI118" s="370">
        <f xml:space="preserve"> InpC!BUI$20</f>
        <v>0</v>
      </c>
      <c r="BUJ118" s="370">
        <f xml:space="preserve"> InpC!BUJ$20</f>
        <v>0</v>
      </c>
      <c r="BUK118" s="370">
        <f xml:space="preserve"> InpC!BUK$20</f>
        <v>0</v>
      </c>
      <c r="BUL118" s="370">
        <f xml:space="preserve"> InpC!BUL$20</f>
        <v>0</v>
      </c>
      <c r="BUM118" s="370">
        <f xml:space="preserve"> InpC!BUM$20</f>
        <v>0</v>
      </c>
      <c r="BUN118" s="370">
        <f xml:space="preserve"> InpC!BUN$20</f>
        <v>0</v>
      </c>
      <c r="BUO118" s="370">
        <f xml:space="preserve"> InpC!BUO$20</f>
        <v>0</v>
      </c>
      <c r="BUP118" s="370">
        <f xml:space="preserve"> InpC!BUP$20</f>
        <v>0</v>
      </c>
      <c r="BUQ118" s="370">
        <f xml:space="preserve"> InpC!BUQ$20</f>
        <v>0</v>
      </c>
      <c r="BUR118" s="370">
        <f xml:space="preserve"> InpC!BUR$20</f>
        <v>0</v>
      </c>
      <c r="BUS118" s="370">
        <f xml:space="preserve"> InpC!BUS$20</f>
        <v>0</v>
      </c>
      <c r="BUT118" s="370">
        <f xml:space="preserve"> InpC!BUT$20</f>
        <v>0</v>
      </c>
      <c r="BUU118" s="370">
        <f xml:space="preserve"> InpC!BUU$20</f>
        <v>0</v>
      </c>
      <c r="BUV118" s="370">
        <f xml:space="preserve"> InpC!BUV$20</f>
        <v>0</v>
      </c>
      <c r="BUW118" s="370">
        <f xml:space="preserve"> InpC!BUW$20</f>
        <v>0</v>
      </c>
      <c r="BUX118" s="370">
        <f xml:space="preserve"> InpC!BUX$20</f>
        <v>0</v>
      </c>
      <c r="BUY118" s="370">
        <f xml:space="preserve"> InpC!BUY$20</f>
        <v>0</v>
      </c>
      <c r="BUZ118" s="370">
        <f xml:space="preserve"> InpC!BUZ$20</f>
        <v>0</v>
      </c>
      <c r="BVA118" s="370">
        <f xml:space="preserve"> InpC!BVA$20</f>
        <v>0</v>
      </c>
      <c r="BVB118" s="370">
        <f xml:space="preserve"> InpC!BVB$20</f>
        <v>0</v>
      </c>
      <c r="BVC118" s="370">
        <f xml:space="preserve"> InpC!BVC$20</f>
        <v>0</v>
      </c>
      <c r="BVD118" s="370">
        <f xml:space="preserve"> InpC!BVD$20</f>
        <v>0</v>
      </c>
      <c r="BVE118" s="370">
        <f xml:space="preserve"> InpC!BVE$20</f>
        <v>0</v>
      </c>
      <c r="BVF118" s="370">
        <f xml:space="preserve"> InpC!BVF$20</f>
        <v>0</v>
      </c>
      <c r="BVG118" s="370">
        <f xml:space="preserve"> InpC!BVG$20</f>
        <v>0</v>
      </c>
      <c r="BVH118" s="370">
        <f xml:space="preserve"> InpC!BVH$20</f>
        <v>0</v>
      </c>
      <c r="BVI118" s="370">
        <f xml:space="preserve"> InpC!BVI$20</f>
        <v>0</v>
      </c>
      <c r="BVJ118" s="370">
        <f xml:space="preserve"> InpC!BVJ$20</f>
        <v>0</v>
      </c>
      <c r="BVK118" s="370">
        <f xml:space="preserve"> InpC!BVK$20</f>
        <v>0</v>
      </c>
      <c r="BVL118" s="370">
        <f xml:space="preserve"> InpC!BVL$20</f>
        <v>0</v>
      </c>
      <c r="BVM118" s="370">
        <f xml:space="preserve"> InpC!BVM$20</f>
        <v>0</v>
      </c>
      <c r="BVN118" s="370">
        <f xml:space="preserve"> InpC!BVN$20</f>
        <v>0</v>
      </c>
      <c r="BVO118" s="370">
        <f xml:space="preserve"> InpC!BVO$20</f>
        <v>0</v>
      </c>
      <c r="BVP118" s="370">
        <f xml:space="preserve"> InpC!BVP$20</f>
        <v>0</v>
      </c>
      <c r="BVQ118" s="370">
        <f xml:space="preserve"> InpC!BVQ$20</f>
        <v>0</v>
      </c>
      <c r="BVR118" s="370">
        <f xml:space="preserve"> InpC!BVR$20</f>
        <v>0</v>
      </c>
      <c r="BVS118" s="370">
        <f xml:space="preserve"> InpC!BVS$20</f>
        <v>0</v>
      </c>
      <c r="BVT118" s="370">
        <f xml:space="preserve"> InpC!BVT$20</f>
        <v>0</v>
      </c>
      <c r="BVU118" s="370">
        <f xml:space="preserve"> InpC!BVU$20</f>
        <v>0</v>
      </c>
      <c r="BVV118" s="370">
        <f xml:space="preserve"> InpC!BVV$20</f>
        <v>0</v>
      </c>
      <c r="BVW118" s="370">
        <f xml:space="preserve"> InpC!BVW$20</f>
        <v>0</v>
      </c>
      <c r="BVX118" s="370">
        <f xml:space="preserve"> InpC!BVX$20</f>
        <v>0</v>
      </c>
      <c r="BVY118" s="370">
        <f xml:space="preserve"> InpC!BVY$20</f>
        <v>0</v>
      </c>
      <c r="BVZ118" s="370">
        <f xml:space="preserve"> InpC!BVZ$20</f>
        <v>0</v>
      </c>
      <c r="BWA118" s="370">
        <f xml:space="preserve"> InpC!BWA$20</f>
        <v>0</v>
      </c>
      <c r="BWB118" s="370">
        <f xml:space="preserve"> InpC!BWB$20</f>
        <v>0</v>
      </c>
      <c r="BWC118" s="370">
        <f xml:space="preserve"> InpC!BWC$20</f>
        <v>0</v>
      </c>
      <c r="BWD118" s="370">
        <f xml:space="preserve"> InpC!BWD$20</f>
        <v>0</v>
      </c>
      <c r="BWE118" s="370">
        <f xml:space="preserve"> InpC!BWE$20</f>
        <v>0</v>
      </c>
      <c r="BWF118" s="370">
        <f xml:space="preserve"> InpC!BWF$20</f>
        <v>0</v>
      </c>
      <c r="BWG118" s="370">
        <f xml:space="preserve"> InpC!BWG$20</f>
        <v>0</v>
      </c>
      <c r="BWH118" s="370">
        <f xml:space="preserve"> InpC!BWH$20</f>
        <v>0</v>
      </c>
      <c r="BWI118" s="370">
        <f xml:space="preserve"> InpC!BWI$20</f>
        <v>0</v>
      </c>
      <c r="BWJ118" s="370">
        <f xml:space="preserve"> InpC!BWJ$20</f>
        <v>0</v>
      </c>
      <c r="BWK118" s="370">
        <f xml:space="preserve"> InpC!BWK$20</f>
        <v>0</v>
      </c>
      <c r="BWL118" s="370">
        <f xml:space="preserve"> InpC!BWL$20</f>
        <v>0</v>
      </c>
      <c r="BWM118" s="370">
        <f xml:space="preserve"> InpC!BWM$20</f>
        <v>0</v>
      </c>
      <c r="BWN118" s="370">
        <f xml:space="preserve"> InpC!BWN$20</f>
        <v>0</v>
      </c>
      <c r="BWO118" s="370">
        <f xml:space="preserve"> InpC!BWO$20</f>
        <v>0</v>
      </c>
      <c r="BWP118" s="370">
        <f xml:space="preserve"> InpC!BWP$20</f>
        <v>0</v>
      </c>
      <c r="BWQ118" s="370">
        <f xml:space="preserve"> InpC!BWQ$20</f>
        <v>0</v>
      </c>
      <c r="BWR118" s="370">
        <f xml:space="preserve"> InpC!BWR$20</f>
        <v>0</v>
      </c>
      <c r="BWS118" s="370">
        <f xml:space="preserve"> InpC!BWS$20</f>
        <v>0</v>
      </c>
      <c r="BWT118" s="370">
        <f xml:space="preserve"> InpC!BWT$20</f>
        <v>0</v>
      </c>
      <c r="BWU118" s="370">
        <f xml:space="preserve"> InpC!BWU$20</f>
        <v>0</v>
      </c>
      <c r="BWV118" s="370">
        <f xml:space="preserve"> InpC!BWV$20</f>
        <v>0</v>
      </c>
      <c r="BWW118" s="370">
        <f xml:space="preserve"> InpC!BWW$20</f>
        <v>0</v>
      </c>
      <c r="BWX118" s="370">
        <f xml:space="preserve"> InpC!BWX$20</f>
        <v>0</v>
      </c>
      <c r="BWY118" s="370">
        <f xml:space="preserve"> InpC!BWY$20</f>
        <v>0</v>
      </c>
      <c r="BWZ118" s="370">
        <f xml:space="preserve"> InpC!BWZ$20</f>
        <v>0</v>
      </c>
      <c r="BXA118" s="370">
        <f xml:space="preserve"> InpC!BXA$20</f>
        <v>0</v>
      </c>
      <c r="BXB118" s="370">
        <f xml:space="preserve"> InpC!BXB$20</f>
        <v>0</v>
      </c>
      <c r="BXC118" s="370">
        <f xml:space="preserve"> InpC!BXC$20</f>
        <v>0</v>
      </c>
      <c r="BXD118" s="370">
        <f xml:space="preserve"> InpC!BXD$20</f>
        <v>0</v>
      </c>
      <c r="BXE118" s="370">
        <f xml:space="preserve"> InpC!BXE$20</f>
        <v>0</v>
      </c>
      <c r="BXF118" s="370">
        <f xml:space="preserve"> InpC!BXF$20</f>
        <v>0</v>
      </c>
      <c r="BXG118" s="370">
        <f xml:space="preserve"> InpC!BXG$20</f>
        <v>0</v>
      </c>
      <c r="BXH118" s="370">
        <f xml:space="preserve"> InpC!BXH$20</f>
        <v>0</v>
      </c>
      <c r="BXI118" s="370">
        <f xml:space="preserve"> InpC!BXI$20</f>
        <v>0</v>
      </c>
      <c r="BXJ118" s="370">
        <f xml:space="preserve"> InpC!BXJ$20</f>
        <v>0</v>
      </c>
      <c r="BXK118" s="370">
        <f xml:space="preserve"> InpC!BXK$20</f>
        <v>0</v>
      </c>
      <c r="BXL118" s="370">
        <f xml:space="preserve"> InpC!BXL$20</f>
        <v>0</v>
      </c>
      <c r="BXM118" s="370">
        <f xml:space="preserve"> InpC!BXM$20</f>
        <v>0</v>
      </c>
      <c r="BXN118" s="370">
        <f xml:space="preserve"> InpC!BXN$20</f>
        <v>0</v>
      </c>
      <c r="BXO118" s="370">
        <f xml:space="preserve"> InpC!BXO$20</f>
        <v>0</v>
      </c>
      <c r="BXP118" s="370">
        <f xml:space="preserve"> InpC!BXP$20</f>
        <v>0</v>
      </c>
      <c r="BXQ118" s="370">
        <f xml:space="preserve"> InpC!BXQ$20</f>
        <v>0</v>
      </c>
      <c r="BXR118" s="370">
        <f xml:space="preserve"> InpC!BXR$20</f>
        <v>0</v>
      </c>
      <c r="BXS118" s="370">
        <f xml:space="preserve"> InpC!BXS$20</f>
        <v>0</v>
      </c>
      <c r="BXT118" s="370">
        <f xml:space="preserve"> InpC!BXT$20</f>
        <v>0</v>
      </c>
      <c r="BXU118" s="370">
        <f xml:space="preserve"> InpC!BXU$20</f>
        <v>0</v>
      </c>
      <c r="BXV118" s="370">
        <f xml:space="preserve"> InpC!BXV$20</f>
        <v>0</v>
      </c>
      <c r="BXW118" s="370">
        <f xml:space="preserve"> InpC!BXW$20</f>
        <v>0</v>
      </c>
      <c r="BXX118" s="370">
        <f xml:space="preserve"> InpC!BXX$20</f>
        <v>0</v>
      </c>
      <c r="BXY118" s="370">
        <f xml:space="preserve"> InpC!BXY$20</f>
        <v>0</v>
      </c>
      <c r="BXZ118" s="370">
        <f xml:space="preserve"> InpC!BXZ$20</f>
        <v>0</v>
      </c>
      <c r="BYA118" s="370">
        <f xml:space="preserve"> InpC!BYA$20</f>
        <v>0</v>
      </c>
      <c r="BYB118" s="370">
        <f xml:space="preserve"> InpC!BYB$20</f>
        <v>0</v>
      </c>
      <c r="BYC118" s="370">
        <f xml:space="preserve"> InpC!BYC$20</f>
        <v>0</v>
      </c>
      <c r="BYD118" s="370">
        <f xml:space="preserve"> InpC!BYD$20</f>
        <v>0</v>
      </c>
      <c r="BYE118" s="370">
        <f xml:space="preserve"> InpC!BYE$20</f>
        <v>0</v>
      </c>
      <c r="BYF118" s="370">
        <f xml:space="preserve"> InpC!BYF$20</f>
        <v>0</v>
      </c>
      <c r="BYG118" s="370">
        <f xml:space="preserve"> InpC!BYG$20</f>
        <v>0</v>
      </c>
      <c r="BYH118" s="370">
        <f xml:space="preserve"> InpC!BYH$20</f>
        <v>0</v>
      </c>
      <c r="BYI118" s="370">
        <f xml:space="preserve"> InpC!BYI$20</f>
        <v>0</v>
      </c>
      <c r="BYJ118" s="370">
        <f xml:space="preserve"> InpC!BYJ$20</f>
        <v>0</v>
      </c>
      <c r="BYK118" s="370">
        <f xml:space="preserve"> InpC!BYK$20</f>
        <v>0</v>
      </c>
      <c r="BYL118" s="370">
        <f xml:space="preserve"> InpC!BYL$20</f>
        <v>0</v>
      </c>
      <c r="BYM118" s="370">
        <f xml:space="preserve"> InpC!BYM$20</f>
        <v>0</v>
      </c>
      <c r="BYN118" s="370">
        <f xml:space="preserve"> InpC!BYN$20</f>
        <v>0</v>
      </c>
      <c r="BYO118" s="370">
        <f xml:space="preserve"> InpC!BYO$20</f>
        <v>0</v>
      </c>
      <c r="BYP118" s="370">
        <f xml:space="preserve"> InpC!BYP$20</f>
        <v>0</v>
      </c>
      <c r="BYQ118" s="370">
        <f xml:space="preserve"> InpC!BYQ$20</f>
        <v>0</v>
      </c>
      <c r="BYR118" s="370">
        <f xml:space="preserve"> InpC!BYR$20</f>
        <v>0</v>
      </c>
      <c r="BYS118" s="370">
        <f xml:space="preserve"> InpC!BYS$20</f>
        <v>0</v>
      </c>
      <c r="BYT118" s="370">
        <f xml:space="preserve"> InpC!BYT$20</f>
        <v>0</v>
      </c>
      <c r="BYU118" s="370">
        <f xml:space="preserve"> InpC!BYU$20</f>
        <v>0</v>
      </c>
      <c r="BYV118" s="370">
        <f xml:space="preserve"> InpC!BYV$20</f>
        <v>0</v>
      </c>
      <c r="BYW118" s="370">
        <f xml:space="preserve"> InpC!BYW$20</f>
        <v>0</v>
      </c>
      <c r="BYX118" s="370">
        <f xml:space="preserve"> InpC!BYX$20</f>
        <v>0</v>
      </c>
      <c r="BYY118" s="370">
        <f xml:space="preserve"> InpC!BYY$20</f>
        <v>0</v>
      </c>
      <c r="BYZ118" s="370">
        <f xml:space="preserve"> InpC!BYZ$20</f>
        <v>0</v>
      </c>
      <c r="BZA118" s="370">
        <f xml:space="preserve"> InpC!BZA$20</f>
        <v>0</v>
      </c>
      <c r="BZB118" s="370">
        <f xml:space="preserve"> InpC!BZB$20</f>
        <v>0</v>
      </c>
      <c r="BZC118" s="370">
        <f xml:space="preserve"> InpC!BZC$20</f>
        <v>0</v>
      </c>
      <c r="BZD118" s="370">
        <f xml:space="preserve"> InpC!BZD$20</f>
        <v>0</v>
      </c>
      <c r="BZE118" s="370">
        <f xml:space="preserve"> InpC!BZE$20</f>
        <v>0</v>
      </c>
      <c r="BZF118" s="370">
        <f xml:space="preserve"> InpC!BZF$20</f>
        <v>0</v>
      </c>
      <c r="BZG118" s="370">
        <f xml:space="preserve"> InpC!BZG$20</f>
        <v>0</v>
      </c>
      <c r="BZH118" s="370">
        <f xml:space="preserve"> InpC!BZH$20</f>
        <v>0</v>
      </c>
      <c r="BZI118" s="370">
        <f xml:space="preserve"> InpC!BZI$20</f>
        <v>0</v>
      </c>
      <c r="BZJ118" s="370">
        <f xml:space="preserve"> InpC!BZJ$20</f>
        <v>0</v>
      </c>
      <c r="BZK118" s="370">
        <f xml:space="preserve"> InpC!BZK$20</f>
        <v>0</v>
      </c>
      <c r="BZL118" s="370">
        <f xml:space="preserve"> InpC!BZL$20</f>
        <v>0</v>
      </c>
      <c r="BZM118" s="370">
        <f xml:space="preserve"> InpC!BZM$20</f>
        <v>0</v>
      </c>
      <c r="BZN118" s="370">
        <f xml:space="preserve"> InpC!BZN$20</f>
        <v>0</v>
      </c>
      <c r="BZO118" s="370">
        <f xml:space="preserve"> InpC!BZO$20</f>
        <v>0</v>
      </c>
      <c r="BZP118" s="370">
        <f xml:space="preserve"> InpC!BZP$20</f>
        <v>0</v>
      </c>
      <c r="BZQ118" s="370">
        <f xml:space="preserve"> InpC!BZQ$20</f>
        <v>0</v>
      </c>
      <c r="BZR118" s="370">
        <f xml:space="preserve"> InpC!BZR$20</f>
        <v>0</v>
      </c>
      <c r="BZS118" s="370">
        <f xml:space="preserve"> InpC!BZS$20</f>
        <v>0</v>
      </c>
      <c r="BZT118" s="370">
        <f xml:space="preserve"> InpC!BZT$20</f>
        <v>0</v>
      </c>
      <c r="BZU118" s="370">
        <f xml:space="preserve"> InpC!BZU$20</f>
        <v>0</v>
      </c>
      <c r="BZV118" s="370">
        <f xml:space="preserve"> InpC!BZV$20</f>
        <v>0</v>
      </c>
      <c r="BZW118" s="370">
        <f xml:space="preserve"> InpC!BZW$20</f>
        <v>0</v>
      </c>
      <c r="BZX118" s="370">
        <f xml:space="preserve"> InpC!BZX$20</f>
        <v>0</v>
      </c>
      <c r="BZY118" s="370">
        <f xml:space="preserve"> InpC!BZY$20</f>
        <v>0</v>
      </c>
      <c r="BZZ118" s="370">
        <f xml:space="preserve"> InpC!BZZ$20</f>
        <v>0</v>
      </c>
      <c r="CAA118" s="370">
        <f xml:space="preserve"> InpC!CAA$20</f>
        <v>0</v>
      </c>
      <c r="CAB118" s="370">
        <f xml:space="preserve"> InpC!CAB$20</f>
        <v>0</v>
      </c>
      <c r="CAC118" s="370">
        <f xml:space="preserve"> InpC!CAC$20</f>
        <v>0</v>
      </c>
      <c r="CAD118" s="370">
        <f xml:space="preserve"> InpC!CAD$20</f>
        <v>0</v>
      </c>
      <c r="CAE118" s="370">
        <f xml:space="preserve"> InpC!CAE$20</f>
        <v>0</v>
      </c>
      <c r="CAF118" s="370">
        <f xml:space="preserve"> InpC!CAF$20</f>
        <v>0</v>
      </c>
      <c r="CAG118" s="370">
        <f xml:space="preserve"> InpC!CAG$20</f>
        <v>0</v>
      </c>
      <c r="CAH118" s="370">
        <f xml:space="preserve"> InpC!CAH$20</f>
        <v>0</v>
      </c>
      <c r="CAI118" s="370">
        <f xml:space="preserve"> InpC!CAI$20</f>
        <v>0</v>
      </c>
      <c r="CAJ118" s="370">
        <f xml:space="preserve"> InpC!CAJ$20</f>
        <v>0</v>
      </c>
      <c r="CAK118" s="370">
        <f xml:space="preserve"> InpC!CAK$20</f>
        <v>0</v>
      </c>
      <c r="CAL118" s="370">
        <f xml:space="preserve"> InpC!CAL$20</f>
        <v>0</v>
      </c>
      <c r="CAM118" s="370">
        <f xml:space="preserve"> InpC!CAM$20</f>
        <v>0</v>
      </c>
      <c r="CAN118" s="370">
        <f xml:space="preserve"> InpC!CAN$20</f>
        <v>0</v>
      </c>
      <c r="CAO118" s="370">
        <f xml:space="preserve"> InpC!CAO$20</f>
        <v>0</v>
      </c>
      <c r="CAP118" s="370">
        <f xml:space="preserve"> InpC!CAP$20</f>
        <v>0</v>
      </c>
      <c r="CAQ118" s="370">
        <f xml:space="preserve"> InpC!CAQ$20</f>
        <v>0</v>
      </c>
      <c r="CAR118" s="370">
        <f xml:space="preserve"> InpC!CAR$20</f>
        <v>0</v>
      </c>
      <c r="CAS118" s="370">
        <f xml:space="preserve"> InpC!CAS$20</f>
        <v>0</v>
      </c>
      <c r="CAT118" s="370">
        <f xml:space="preserve"> InpC!CAT$20</f>
        <v>0</v>
      </c>
      <c r="CAU118" s="370">
        <f xml:space="preserve"> InpC!CAU$20</f>
        <v>0</v>
      </c>
      <c r="CAV118" s="370">
        <f xml:space="preserve"> InpC!CAV$20</f>
        <v>0</v>
      </c>
      <c r="CAW118" s="370">
        <f xml:space="preserve"> InpC!CAW$20</f>
        <v>0</v>
      </c>
      <c r="CAX118" s="370">
        <f xml:space="preserve"> InpC!CAX$20</f>
        <v>0</v>
      </c>
      <c r="CAY118" s="370">
        <f xml:space="preserve"> InpC!CAY$20</f>
        <v>0</v>
      </c>
      <c r="CAZ118" s="370">
        <f xml:space="preserve"> InpC!CAZ$20</f>
        <v>0</v>
      </c>
      <c r="CBA118" s="370">
        <f xml:space="preserve"> InpC!CBA$20</f>
        <v>0</v>
      </c>
      <c r="CBB118" s="370">
        <f xml:space="preserve"> InpC!CBB$20</f>
        <v>0</v>
      </c>
      <c r="CBC118" s="370">
        <f xml:space="preserve"> InpC!CBC$20</f>
        <v>0</v>
      </c>
      <c r="CBD118" s="370">
        <f xml:space="preserve"> InpC!CBD$20</f>
        <v>0</v>
      </c>
      <c r="CBE118" s="370">
        <f xml:space="preserve"> InpC!CBE$20</f>
        <v>0</v>
      </c>
      <c r="CBF118" s="370">
        <f xml:space="preserve"> InpC!CBF$20</f>
        <v>0</v>
      </c>
      <c r="CBG118" s="370">
        <f xml:space="preserve"> InpC!CBG$20</f>
        <v>0</v>
      </c>
      <c r="CBH118" s="370">
        <f xml:space="preserve"> InpC!CBH$20</f>
        <v>0</v>
      </c>
      <c r="CBI118" s="370">
        <f xml:space="preserve"> InpC!CBI$20</f>
        <v>0</v>
      </c>
      <c r="CBJ118" s="370">
        <f xml:space="preserve"> InpC!CBJ$20</f>
        <v>0</v>
      </c>
      <c r="CBK118" s="370">
        <f xml:space="preserve"> InpC!CBK$20</f>
        <v>0</v>
      </c>
      <c r="CBL118" s="370">
        <f xml:space="preserve"> InpC!CBL$20</f>
        <v>0</v>
      </c>
      <c r="CBM118" s="370">
        <f xml:space="preserve"> InpC!CBM$20</f>
        <v>0</v>
      </c>
      <c r="CBN118" s="370">
        <f xml:space="preserve"> InpC!CBN$20</f>
        <v>0</v>
      </c>
      <c r="CBO118" s="370">
        <f xml:space="preserve"> InpC!CBO$20</f>
        <v>0</v>
      </c>
      <c r="CBP118" s="370">
        <f xml:space="preserve"> InpC!CBP$20</f>
        <v>0</v>
      </c>
      <c r="CBQ118" s="370">
        <f xml:space="preserve"> InpC!CBQ$20</f>
        <v>0</v>
      </c>
      <c r="CBR118" s="370">
        <f xml:space="preserve"> InpC!CBR$20</f>
        <v>0</v>
      </c>
      <c r="CBS118" s="370">
        <f xml:space="preserve"> InpC!CBS$20</f>
        <v>0</v>
      </c>
      <c r="CBT118" s="370">
        <f xml:space="preserve"> InpC!CBT$20</f>
        <v>0</v>
      </c>
      <c r="CBU118" s="370">
        <f xml:space="preserve"> InpC!CBU$20</f>
        <v>0</v>
      </c>
      <c r="CBV118" s="370">
        <f xml:space="preserve"> InpC!CBV$20</f>
        <v>0</v>
      </c>
      <c r="CBW118" s="370">
        <f xml:space="preserve"> InpC!CBW$20</f>
        <v>0</v>
      </c>
      <c r="CBX118" s="370">
        <f xml:space="preserve"> InpC!CBX$20</f>
        <v>0</v>
      </c>
      <c r="CBY118" s="370">
        <f xml:space="preserve"> InpC!CBY$20</f>
        <v>0</v>
      </c>
      <c r="CBZ118" s="370">
        <f xml:space="preserve"> InpC!CBZ$20</f>
        <v>0</v>
      </c>
      <c r="CCA118" s="370">
        <f xml:space="preserve"> InpC!CCA$20</f>
        <v>0</v>
      </c>
      <c r="CCB118" s="370">
        <f xml:space="preserve"> InpC!CCB$20</f>
        <v>0</v>
      </c>
      <c r="CCC118" s="370">
        <f xml:space="preserve"> InpC!CCC$20</f>
        <v>0</v>
      </c>
      <c r="CCD118" s="370">
        <f xml:space="preserve"> InpC!CCD$20</f>
        <v>0</v>
      </c>
      <c r="CCE118" s="370">
        <f xml:space="preserve"> InpC!CCE$20</f>
        <v>0</v>
      </c>
      <c r="CCF118" s="370">
        <f xml:space="preserve"> InpC!CCF$20</f>
        <v>0</v>
      </c>
      <c r="CCG118" s="370">
        <f xml:space="preserve"> InpC!CCG$20</f>
        <v>0</v>
      </c>
      <c r="CCH118" s="370">
        <f xml:space="preserve"> InpC!CCH$20</f>
        <v>0</v>
      </c>
      <c r="CCI118" s="370">
        <f xml:space="preserve"> InpC!CCI$20</f>
        <v>0</v>
      </c>
      <c r="CCJ118" s="370">
        <f xml:space="preserve"> InpC!CCJ$20</f>
        <v>0</v>
      </c>
      <c r="CCK118" s="370">
        <f xml:space="preserve"> InpC!CCK$20</f>
        <v>0</v>
      </c>
      <c r="CCL118" s="370">
        <f xml:space="preserve"> InpC!CCL$20</f>
        <v>0</v>
      </c>
      <c r="CCM118" s="370">
        <f xml:space="preserve"> InpC!CCM$20</f>
        <v>0</v>
      </c>
      <c r="CCN118" s="370">
        <f xml:space="preserve"> InpC!CCN$20</f>
        <v>0</v>
      </c>
      <c r="CCO118" s="370">
        <f xml:space="preserve"> InpC!CCO$20</f>
        <v>0</v>
      </c>
      <c r="CCP118" s="370">
        <f xml:space="preserve"> InpC!CCP$20</f>
        <v>0</v>
      </c>
      <c r="CCQ118" s="370">
        <f xml:space="preserve"> InpC!CCQ$20</f>
        <v>0</v>
      </c>
      <c r="CCR118" s="370">
        <f xml:space="preserve"> InpC!CCR$20</f>
        <v>0</v>
      </c>
      <c r="CCS118" s="370">
        <f xml:space="preserve"> InpC!CCS$20</f>
        <v>0</v>
      </c>
      <c r="CCT118" s="370">
        <f xml:space="preserve"> InpC!CCT$20</f>
        <v>0</v>
      </c>
      <c r="CCU118" s="370">
        <f xml:space="preserve"> InpC!CCU$20</f>
        <v>0</v>
      </c>
      <c r="CCV118" s="370">
        <f xml:space="preserve"> InpC!CCV$20</f>
        <v>0</v>
      </c>
      <c r="CCW118" s="370">
        <f xml:space="preserve"> InpC!CCW$20</f>
        <v>0</v>
      </c>
      <c r="CCX118" s="370">
        <f xml:space="preserve"> InpC!CCX$20</f>
        <v>0</v>
      </c>
      <c r="CCY118" s="370">
        <f xml:space="preserve"> InpC!CCY$20</f>
        <v>0</v>
      </c>
      <c r="CCZ118" s="370">
        <f xml:space="preserve"> InpC!CCZ$20</f>
        <v>0</v>
      </c>
      <c r="CDA118" s="370">
        <f xml:space="preserve"> InpC!CDA$20</f>
        <v>0</v>
      </c>
      <c r="CDB118" s="370">
        <f xml:space="preserve"> InpC!CDB$20</f>
        <v>0</v>
      </c>
      <c r="CDC118" s="370">
        <f xml:space="preserve"> InpC!CDC$20</f>
        <v>0</v>
      </c>
      <c r="CDD118" s="370">
        <f xml:space="preserve"> InpC!CDD$20</f>
        <v>0</v>
      </c>
      <c r="CDE118" s="370">
        <f xml:space="preserve"> InpC!CDE$20</f>
        <v>0</v>
      </c>
      <c r="CDF118" s="370">
        <f xml:space="preserve"> InpC!CDF$20</f>
        <v>0</v>
      </c>
      <c r="CDG118" s="370">
        <f xml:space="preserve"> InpC!CDG$20</f>
        <v>0</v>
      </c>
      <c r="CDH118" s="370">
        <f xml:space="preserve"> InpC!CDH$20</f>
        <v>0</v>
      </c>
      <c r="CDI118" s="370">
        <f xml:space="preserve"> InpC!CDI$20</f>
        <v>0</v>
      </c>
      <c r="CDJ118" s="370">
        <f xml:space="preserve"> InpC!CDJ$20</f>
        <v>0</v>
      </c>
      <c r="CDK118" s="370">
        <f xml:space="preserve"> InpC!CDK$20</f>
        <v>0</v>
      </c>
      <c r="CDL118" s="370">
        <f xml:space="preserve"> InpC!CDL$20</f>
        <v>0</v>
      </c>
      <c r="CDM118" s="370">
        <f xml:space="preserve"> InpC!CDM$20</f>
        <v>0</v>
      </c>
      <c r="CDN118" s="370">
        <f xml:space="preserve"> InpC!CDN$20</f>
        <v>0</v>
      </c>
      <c r="CDO118" s="370">
        <f xml:space="preserve"> InpC!CDO$20</f>
        <v>0</v>
      </c>
      <c r="CDP118" s="370">
        <f xml:space="preserve"> InpC!CDP$20</f>
        <v>0</v>
      </c>
      <c r="CDQ118" s="370">
        <f xml:space="preserve"> InpC!CDQ$20</f>
        <v>0</v>
      </c>
      <c r="CDR118" s="370">
        <f xml:space="preserve"> InpC!CDR$20</f>
        <v>0</v>
      </c>
      <c r="CDS118" s="370">
        <f xml:space="preserve"> InpC!CDS$20</f>
        <v>0</v>
      </c>
      <c r="CDT118" s="370">
        <f xml:space="preserve"> InpC!CDT$20</f>
        <v>0</v>
      </c>
      <c r="CDU118" s="370">
        <f xml:space="preserve"> InpC!CDU$20</f>
        <v>0</v>
      </c>
      <c r="CDV118" s="370">
        <f xml:space="preserve"> InpC!CDV$20</f>
        <v>0</v>
      </c>
      <c r="CDW118" s="370">
        <f xml:space="preserve"> InpC!CDW$20</f>
        <v>0</v>
      </c>
      <c r="CDX118" s="370">
        <f xml:space="preserve"> InpC!CDX$20</f>
        <v>0</v>
      </c>
      <c r="CDY118" s="370">
        <f xml:space="preserve"> InpC!CDY$20</f>
        <v>0</v>
      </c>
      <c r="CDZ118" s="370">
        <f xml:space="preserve"> InpC!CDZ$20</f>
        <v>0</v>
      </c>
      <c r="CEA118" s="370">
        <f xml:space="preserve"> InpC!CEA$20</f>
        <v>0</v>
      </c>
      <c r="CEB118" s="370">
        <f xml:space="preserve"> InpC!CEB$20</f>
        <v>0</v>
      </c>
      <c r="CEC118" s="370">
        <f xml:space="preserve"> InpC!CEC$20</f>
        <v>0</v>
      </c>
      <c r="CED118" s="370">
        <f xml:space="preserve"> InpC!CED$20</f>
        <v>0</v>
      </c>
      <c r="CEE118" s="370">
        <f xml:space="preserve"> InpC!CEE$20</f>
        <v>0</v>
      </c>
      <c r="CEF118" s="370">
        <f xml:space="preserve"> InpC!CEF$20</f>
        <v>0</v>
      </c>
      <c r="CEG118" s="370">
        <f xml:space="preserve"> InpC!CEG$20</f>
        <v>0</v>
      </c>
      <c r="CEH118" s="370">
        <f xml:space="preserve"> InpC!CEH$20</f>
        <v>0</v>
      </c>
      <c r="CEI118" s="370">
        <f xml:space="preserve"> InpC!CEI$20</f>
        <v>0</v>
      </c>
      <c r="CEJ118" s="370">
        <f xml:space="preserve"> InpC!CEJ$20</f>
        <v>0</v>
      </c>
      <c r="CEK118" s="370">
        <f xml:space="preserve"> InpC!CEK$20</f>
        <v>0</v>
      </c>
      <c r="CEL118" s="370">
        <f xml:space="preserve"> InpC!CEL$20</f>
        <v>0</v>
      </c>
      <c r="CEM118" s="370">
        <f xml:space="preserve"> InpC!CEM$20</f>
        <v>0</v>
      </c>
      <c r="CEN118" s="370">
        <f xml:space="preserve"> InpC!CEN$20</f>
        <v>0</v>
      </c>
      <c r="CEO118" s="370">
        <f xml:space="preserve"> InpC!CEO$20</f>
        <v>0</v>
      </c>
      <c r="CEP118" s="370">
        <f xml:space="preserve"> InpC!CEP$20</f>
        <v>0</v>
      </c>
      <c r="CEQ118" s="370">
        <f xml:space="preserve"> InpC!CEQ$20</f>
        <v>0</v>
      </c>
      <c r="CER118" s="370">
        <f xml:space="preserve"> InpC!CER$20</f>
        <v>0</v>
      </c>
      <c r="CES118" s="370">
        <f xml:space="preserve"> InpC!CES$20</f>
        <v>0</v>
      </c>
      <c r="CET118" s="370">
        <f xml:space="preserve"> InpC!CET$20</f>
        <v>0</v>
      </c>
      <c r="CEU118" s="370">
        <f xml:space="preserve"> InpC!CEU$20</f>
        <v>0</v>
      </c>
      <c r="CEV118" s="370">
        <f xml:space="preserve"> InpC!CEV$20</f>
        <v>0</v>
      </c>
      <c r="CEW118" s="370">
        <f xml:space="preserve"> InpC!CEW$20</f>
        <v>0</v>
      </c>
      <c r="CEX118" s="370">
        <f xml:space="preserve"> InpC!CEX$20</f>
        <v>0</v>
      </c>
      <c r="CEY118" s="370">
        <f xml:space="preserve"> InpC!CEY$20</f>
        <v>0</v>
      </c>
      <c r="CEZ118" s="370">
        <f xml:space="preserve"> InpC!CEZ$20</f>
        <v>0</v>
      </c>
      <c r="CFA118" s="370">
        <f xml:space="preserve"> InpC!CFA$20</f>
        <v>0</v>
      </c>
      <c r="CFB118" s="370">
        <f xml:space="preserve"> InpC!CFB$20</f>
        <v>0</v>
      </c>
      <c r="CFC118" s="370">
        <f xml:space="preserve"> InpC!CFC$20</f>
        <v>0</v>
      </c>
      <c r="CFD118" s="370">
        <f xml:space="preserve"> InpC!CFD$20</f>
        <v>0</v>
      </c>
      <c r="CFE118" s="370">
        <f xml:space="preserve"> InpC!CFE$20</f>
        <v>0</v>
      </c>
      <c r="CFF118" s="370">
        <f xml:space="preserve"> InpC!CFF$20</f>
        <v>0</v>
      </c>
      <c r="CFG118" s="370">
        <f xml:space="preserve"> InpC!CFG$20</f>
        <v>0</v>
      </c>
      <c r="CFH118" s="370">
        <f xml:space="preserve"> InpC!CFH$20</f>
        <v>0</v>
      </c>
      <c r="CFI118" s="370">
        <f xml:space="preserve"> InpC!CFI$20</f>
        <v>0</v>
      </c>
      <c r="CFJ118" s="370">
        <f xml:space="preserve"> InpC!CFJ$20</f>
        <v>0</v>
      </c>
      <c r="CFK118" s="370">
        <f xml:space="preserve"> InpC!CFK$20</f>
        <v>0</v>
      </c>
      <c r="CFL118" s="370">
        <f xml:space="preserve"> InpC!CFL$20</f>
        <v>0</v>
      </c>
      <c r="CFM118" s="370">
        <f xml:space="preserve"> InpC!CFM$20</f>
        <v>0</v>
      </c>
      <c r="CFN118" s="370">
        <f xml:space="preserve"> InpC!CFN$20</f>
        <v>0</v>
      </c>
      <c r="CFO118" s="370">
        <f xml:space="preserve"> InpC!CFO$20</f>
        <v>0</v>
      </c>
      <c r="CFP118" s="370">
        <f xml:space="preserve"> InpC!CFP$20</f>
        <v>0</v>
      </c>
      <c r="CFQ118" s="370">
        <f xml:space="preserve"> InpC!CFQ$20</f>
        <v>0</v>
      </c>
      <c r="CFR118" s="370">
        <f xml:space="preserve"> InpC!CFR$20</f>
        <v>0</v>
      </c>
      <c r="CFS118" s="370">
        <f xml:space="preserve"> InpC!CFS$20</f>
        <v>0</v>
      </c>
      <c r="CFT118" s="370">
        <f xml:space="preserve"> InpC!CFT$20</f>
        <v>0</v>
      </c>
      <c r="CFU118" s="370">
        <f xml:space="preserve"> InpC!CFU$20</f>
        <v>0</v>
      </c>
      <c r="CFV118" s="370">
        <f xml:space="preserve"> InpC!CFV$20</f>
        <v>0</v>
      </c>
      <c r="CFW118" s="370">
        <f xml:space="preserve"> InpC!CFW$20</f>
        <v>0</v>
      </c>
      <c r="CFX118" s="370">
        <f xml:space="preserve"> InpC!CFX$20</f>
        <v>0</v>
      </c>
      <c r="CFY118" s="370">
        <f xml:space="preserve"> InpC!CFY$20</f>
        <v>0</v>
      </c>
      <c r="CFZ118" s="370">
        <f xml:space="preserve"> InpC!CFZ$20</f>
        <v>0</v>
      </c>
      <c r="CGA118" s="370">
        <f xml:space="preserve"> InpC!CGA$20</f>
        <v>0</v>
      </c>
      <c r="CGB118" s="370">
        <f xml:space="preserve"> InpC!CGB$20</f>
        <v>0</v>
      </c>
      <c r="CGC118" s="370">
        <f xml:space="preserve"> InpC!CGC$20</f>
        <v>0</v>
      </c>
      <c r="CGD118" s="370">
        <f xml:space="preserve"> InpC!CGD$20</f>
        <v>0</v>
      </c>
      <c r="CGE118" s="370">
        <f xml:space="preserve"> InpC!CGE$20</f>
        <v>0</v>
      </c>
      <c r="CGF118" s="370">
        <f xml:space="preserve"> InpC!CGF$20</f>
        <v>0</v>
      </c>
      <c r="CGG118" s="370">
        <f xml:space="preserve"> InpC!CGG$20</f>
        <v>0</v>
      </c>
      <c r="CGH118" s="370">
        <f xml:space="preserve"> InpC!CGH$20</f>
        <v>0</v>
      </c>
      <c r="CGI118" s="370">
        <f xml:space="preserve"> InpC!CGI$20</f>
        <v>0</v>
      </c>
      <c r="CGJ118" s="370">
        <f xml:space="preserve"> InpC!CGJ$20</f>
        <v>0</v>
      </c>
      <c r="CGK118" s="370">
        <f xml:space="preserve"> InpC!CGK$20</f>
        <v>0</v>
      </c>
      <c r="CGL118" s="370">
        <f xml:space="preserve"> InpC!CGL$20</f>
        <v>0</v>
      </c>
      <c r="CGM118" s="370">
        <f xml:space="preserve"> InpC!CGM$20</f>
        <v>0</v>
      </c>
      <c r="CGN118" s="370">
        <f xml:space="preserve"> InpC!CGN$20</f>
        <v>0</v>
      </c>
      <c r="CGO118" s="370">
        <f xml:space="preserve"> InpC!CGO$20</f>
        <v>0</v>
      </c>
      <c r="CGP118" s="370">
        <f xml:space="preserve"> InpC!CGP$20</f>
        <v>0</v>
      </c>
      <c r="CGQ118" s="370">
        <f xml:space="preserve"> InpC!CGQ$20</f>
        <v>0</v>
      </c>
      <c r="CGR118" s="370">
        <f xml:space="preserve"> InpC!CGR$20</f>
        <v>0</v>
      </c>
      <c r="CGS118" s="370">
        <f xml:space="preserve"> InpC!CGS$20</f>
        <v>0</v>
      </c>
      <c r="CGT118" s="370">
        <f xml:space="preserve"> InpC!CGT$20</f>
        <v>0</v>
      </c>
      <c r="CGU118" s="370">
        <f xml:space="preserve"> InpC!CGU$20</f>
        <v>0</v>
      </c>
      <c r="CGV118" s="370">
        <f xml:space="preserve"> InpC!CGV$20</f>
        <v>0</v>
      </c>
      <c r="CGW118" s="370">
        <f xml:space="preserve"> InpC!CGW$20</f>
        <v>0</v>
      </c>
      <c r="CGX118" s="370">
        <f xml:space="preserve"> InpC!CGX$20</f>
        <v>0</v>
      </c>
      <c r="CGY118" s="370">
        <f xml:space="preserve"> InpC!CGY$20</f>
        <v>0</v>
      </c>
      <c r="CGZ118" s="370">
        <f xml:space="preserve"> InpC!CGZ$20</f>
        <v>0</v>
      </c>
      <c r="CHA118" s="370">
        <f xml:space="preserve"> InpC!CHA$20</f>
        <v>0</v>
      </c>
      <c r="CHB118" s="370">
        <f xml:space="preserve"> InpC!CHB$20</f>
        <v>0</v>
      </c>
      <c r="CHC118" s="370">
        <f xml:space="preserve"> InpC!CHC$20</f>
        <v>0</v>
      </c>
      <c r="CHD118" s="370">
        <f xml:space="preserve"> InpC!CHD$20</f>
        <v>0</v>
      </c>
      <c r="CHE118" s="370">
        <f xml:space="preserve"> InpC!CHE$20</f>
        <v>0</v>
      </c>
      <c r="CHF118" s="370">
        <f xml:space="preserve"> InpC!CHF$20</f>
        <v>0</v>
      </c>
      <c r="CHG118" s="370">
        <f xml:space="preserve"> InpC!CHG$20</f>
        <v>0</v>
      </c>
      <c r="CHH118" s="370">
        <f xml:space="preserve"> InpC!CHH$20</f>
        <v>0</v>
      </c>
      <c r="CHI118" s="370">
        <f xml:space="preserve"> InpC!CHI$20</f>
        <v>0</v>
      </c>
      <c r="CHJ118" s="370">
        <f xml:space="preserve"> InpC!CHJ$20</f>
        <v>0</v>
      </c>
      <c r="CHK118" s="370">
        <f xml:space="preserve"> InpC!CHK$20</f>
        <v>0</v>
      </c>
      <c r="CHL118" s="370">
        <f xml:space="preserve"> InpC!CHL$20</f>
        <v>0</v>
      </c>
      <c r="CHM118" s="370">
        <f xml:space="preserve"> InpC!CHM$20</f>
        <v>0</v>
      </c>
      <c r="CHN118" s="370">
        <f xml:space="preserve"> InpC!CHN$20</f>
        <v>0</v>
      </c>
      <c r="CHO118" s="370">
        <f xml:space="preserve"> InpC!CHO$20</f>
        <v>0</v>
      </c>
      <c r="CHP118" s="370">
        <f xml:space="preserve"> InpC!CHP$20</f>
        <v>0</v>
      </c>
      <c r="CHQ118" s="370">
        <f xml:space="preserve"> InpC!CHQ$20</f>
        <v>0</v>
      </c>
      <c r="CHR118" s="370">
        <f xml:space="preserve"> InpC!CHR$20</f>
        <v>0</v>
      </c>
      <c r="CHS118" s="370">
        <f xml:space="preserve"> InpC!CHS$20</f>
        <v>0</v>
      </c>
      <c r="CHT118" s="370">
        <f xml:space="preserve"> InpC!CHT$20</f>
        <v>0</v>
      </c>
      <c r="CHU118" s="370">
        <f xml:space="preserve"> InpC!CHU$20</f>
        <v>0</v>
      </c>
      <c r="CHV118" s="370">
        <f xml:space="preserve"> InpC!CHV$20</f>
        <v>0</v>
      </c>
      <c r="CHW118" s="370">
        <f xml:space="preserve"> InpC!CHW$20</f>
        <v>0</v>
      </c>
      <c r="CHX118" s="370">
        <f xml:space="preserve"> InpC!CHX$20</f>
        <v>0</v>
      </c>
      <c r="CHY118" s="370">
        <f xml:space="preserve"> InpC!CHY$20</f>
        <v>0</v>
      </c>
      <c r="CHZ118" s="370">
        <f xml:space="preserve"> InpC!CHZ$20</f>
        <v>0</v>
      </c>
      <c r="CIA118" s="370">
        <f xml:space="preserve"> InpC!CIA$20</f>
        <v>0</v>
      </c>
      <c r="CIB118" s="370">
        <f xml:space="preserve"> InpC!CIB$20</f>
        <v>0</v>
      </c>
      <c r="CIC118" s="370">
        <f xml:space="preserve"> InpC!CIC$20</f>
        <v>0</v>
      </c>
      <c r="CID118" s="370">
        <f xml:space="preserve"> InpC!CID$20</f>
        <v>0</v>
      </c>
      <c r="CIE118" s="370">
        <f xml:space="preserve"> InpC!CIE$20</f>
        <v>0</v>
      </c>
      <c r="CIF118" s="370">
        <f xml:space="preserve"> InpC!CIF$20</f>
        <v>0</v>
      </c>
      <c r="CIG118" s="370">
        <f xml:space="preserve"> InpC!CIG$20</f>
        <v>0</v>
      </c>
      <c r="CIH118" s="370">
        <f xml:space="preserve"> InpC!CIH$20</f>
        <v>0</v>
      </c>
      <c r="CII118" s="370">
        <f xml:space="preserve"> InpC!CII$20</f>
        <v>0</v>
      </c>
      <c r="CIJ118" s="370">
        <f xml:space="preserve"> InpC!CIJ$20</f>
        <v>0</v>
      </c>
      <c r="CIK118" s="370">
        <f xml:space="preserve"> InpC!CIK$20</f>
        <v>0</v>
      </c>
      <c r="CIL118" s="370">
        <f xml:space="preserve"> InpC!CIL$20</f>
        <v>0</v>
      </c>
      <c r="CIM118" s="370">
        <f xml:space="preserve"> InpC!CIM$20</f>
        <v>0</v>
      </c>
      <c r="CIN118" s="370">
        <f xml:space="preserve"> InpC!CIN$20</f>
        <v>0</v>
      </c>
      <c r="CIO118" s="370">
        <f xml:space="preserve"> InpC!CIO$20</f>
        <v>0</v>
      </c>
      <c r="CIP118" s="370">
        <f xml:space="preserve"> InpC!CIP$20</f>
        <v>0</v>
      </c>
      <c r="CIQ118" s="370">
        <f xml:space="preserve"> InpC!CIQ$20</f>
        <v>0</v>
      </c>
      <c r="CIR118" s="370">
        <f xml:space="preserve"> InpC!CIR$20</f>
        <v>0</v>
      </c>
      <c r="CIS118" s="370">
        <f xml:space="preserve"> InpC!CIS$20</f>
        <v>0</v>
      </c>
      <c r="CIT118" s="370">
        <f xml:space="preserve"> InpC!CIT$20</f>
        <v>0</v>
      </c>
      <c r="CIU118" s="370">
        <f xml:space="preserve"> InpC!CIU$20</f>
        <v>0</v>
      </c>
      <c r="CIV118" s="370">
        <f xml:space="preserve"> InpC!CIV$20</f>
        <v>0</v>
      </c>
      <c r="CIW118" s="370">
        <f xml:space="preserve"> InpC!CIW$20</f>
        <v>0</v>
      </c>
      <c r="CIX118" s="370">
        <f xml:space="preserve"> InpC!CIX$20</f>
        <v>0</v>
      </c>
      <c r="CIY118" s="370">
        <f xml:space="preserve"> InpC!CIY$20</f>
        <v>0</v>
      </c>
      <c r="CIZ118" s="370">
        <f xml:space="preserve"> InpC!CIZ$20</f>
        <v>0</v>
      </c>
      <c r="CJA118" s="370">
        <f xml:space="preserve"> InpC!CJA$20</f>
        <v>0</v>
      </c>
      <c r="CJB118" s="370">
        <f xml:space="preserve"> InpC!CJB$20</f>
        <v>0</v>
      </c>
      <c r="CJC118" s="370">
        <f xml:space="preserve"> InpC!CJC$20</f>
        <v>0</v>
      </c>
      <c r="CJD118" s="370">
        <f xml:space="preserve"> InpC!CJD$20</f>
        <v>0</v>
      </c>
      <c r="CJE118" s="370">
        <f xml:space="preserve"> InpC!CJE$20</f>
        <v>0</v>
      </c>
      <c r="CJF118" s="370">
        <f xml:space="preserve"> InpC!CJF$20</f>
        <v>0</v>
      </c>
      <c r="CJG118" s="370">
        <f xml:space="preserve"> InpC!CJG$20</f>
        <v>0</v>
      </c>
      <c r="CJH118" s="370">
        <f xml:space="preserve"> InpC!CJH$20</f>
        <v>0</v>
      </c>
      <c r="CJI118" s="370">
        <f xml:space="preserve"> InpC!CJI$20</f>
        <v>0</v>
      </c>
      <c r="CJJ118" s="370">
        <f xml:space="preserve"> InpC!CJJ$20</f>
        <v>0</v>
      </c>
      <c r="CJK118" s="370">
        <f xml:space="preserve"> InpC!CJK$20</f>
        <v>0</v>
      </c>
      <c r="CJL118" s="370">
        <f xml:space="preserve"> InpC!CJL$20</f>
        <v>0</v>
      </c>
      <c r="CJM118" s="370">
        <f xml:space="preserve"> InpC!CJM$20</f>
        <v>0</v>
      </c>
      <c r="CJN118" s="370">
        <f xml:space="preserve"> InpC!CJN$20</f>
        <v>0</v>
      </c>
      <c r="CJO118" s="370">
        <f xml:space="preserve"> InpC!CJO$20</f>
        <v>0</v>
      </c>
      <c r="CJP118" s="370">
        <f xml:space="preserve"> InpC!CJP$20</f>
        <v>0</v>
      </c>
      <c r="CJQ118" s="370">
        <f xml:space="preserve"> InpC!CJQ$20</f>
        <v>0</v>
      </c>
      <c r="CJR118" s="370">
        <f xml:space="preserve"> InpC!CJR$20</f>
        <v>0</v>
      </c>
      <c r="CJS118" s="370">
        <f xml:space="preserve"> InpC!CJS$20</f>
        <v>0</v>
      </c>
      <c r="CJT118" s="370">
        <f xml:space="preserve"> InpC!CJT$20</f>
        <v>0</v>
      </c>
      <c r="CJU118" s="370">
        <f xml:space="preserve"> InpC!CJU$20</f>
        <v>0</v>
      </c>
      <c r="CJV118" s="370">
        <f xml:space="preserve"> InpC!CJV$20</f>
        <v>0</v>
      </c>
      <c r="CJW118" s="370">
        <f xml:space="preserve"> InpC!CJW$20</f>
        <v>0</v>
      </c>
      <c r="CJX118" s="370">
        <f xml:space="preserve"> InpC!CJX$20</f>
        <v>0</v>
      </c>
      <c r="CJY118" s="370">
        <f xml:space="preserve"> InpC!CJY$20</f>
        <v>0</v>
      </c>
      <c r="CJZ118" s="370">
        <f xml:space="preserve"> InpC!CJZ$20</f>
        <v>0</v>
      </c>
      <c r="CKA118" s="370">
        <f xml:space="preserve"> InpC!CKA$20</f>
        <v>0</v>
      </c>
      <c r="CKB118" s="370">
        <f xml:space="preserve"> InpC!CKB$20</f>
        <v>0</v>
      </c>
      <c r="CKC118" s="370">
        <f xml:space="preserve"> InpC!CKC$20</f>
        <v>0</v>
      </c>
      <c r="CKD118" s="370">
        <f xml:space="preserve"> InpC!CKD$20</f>
        <v>0</v>
      </c>
      <c r="CKE118" s="370">
        <f xml:space="preserve"> InpC!CKE$20</f>
        <v>0</v>
      </c>
      <c r="CKF118" s="370">
        <f xml:space="preserve"> InpC!CKF$20</f>
        <v>0</v>
      </c>
      <c r="CKG118" s="370">
        <f xml:space="preserve"> InpC!CKG$20</f>
        <v>0</v>
      </c>
      <c r="CKH118" s="370">
        <f xml:space="preserve"> InpC!CKH$20</f>
        <v>0</v>
      </c>
      <c r="CKI118" s="370">
        <f xml:space="preserve"> InpC!CKI$20</f>
        <v>0</v>
      </c>
      <c r="CKJ118" s="370">
        <f xml:space="preserve"> InpC!CKJ$20</f>
        <v>0</v>
      </c>
      <c r="CKK118" s="370">
        <f xml:space="preserve"> InpC!CKK$20</f>
        <v>0</v>
      </c>
      <c r="CKL118" s="370">
        <f xml:space="preserve"> InpC!CKL$20</f>
        <v>0</v>
      </c>
      <c r="CKM118" s="370">
        <f xml:space="preserve"> InpC!CKM$20</f>
        <v>0</v>
      </c>
      <c r="CKN118" s="370">
        <f xml:space="preserve"> InpC!CKN$20</f>
        <v>0</v>
      </c>
      <c r="CKO118" s="370">
        <f xml:space="preserve"> InpC!CKO$20</f>
        <v>0</v>
      </c>
      <c r="CKP118" s="370">
        <f xml:space="preserve"> InpC!CKP$20</f>
        <v>0</v>
      </c>
      <c r="CKQ118" s="370">
        <f xml:space="preserve"> InpC!CKQ$20</f>
        <v>0</v>
      </c>
      <c r="CKR118" s="370">
        <f xml:space="preserve"> InpC!CKR$20</f>
        <v>0</v>
      </c>
      <c r="CKS118" s="370">
        <f xml:space="preserve"> InpC!CKS$20</f>
        <v>0</v>
      </c>
      <c r="CKT118" s="370">
        <f xml:space="preserve"> InpC!CKT$20</f>
        <v>0</v>
      </c>
      <c r="CKU118" s="370">
        <f xml:space="preserve"> InpC!CKU$20</f>
        <v>0</v>
      </c>
      <c r="CKV118" s="370">
        <f xml:space="preserve"> InpC!CKV$20</f>
        <v>0</v>
      </c>
      <c r="CKW118" s="370">
        <f xml:space="preserve"> InpC!CKW$20</f>
        <v>0</v>
      </c>
      <c r="CKX118" s="370">
        <f xml:space="preserve"> InpC!CKX$20</f>
        <v>0</v>
      </c>
      <c r="CKY118" s="370">
        <f xml:space="preserve"> InpC!CKY$20</f>
        <v>0</v>
      </c>
      <c r="CKZ118" s="370">
        <f xml:space="preserve"> InpC!CKZ$20</f>
        <v>0</v>
      </c>
      <c r="CLA118" s="370">
        <f xml:space="preserve"> InpC!CLA$20</f>
        <v>0</v>
      </c>
      <c r="CLB118" s="370">
        <f xml:space="preserve"> InpC!CLB$20</f>
        <v>0</v>
      </c>
      <c r="CLC118" s="370">
        <f xml:space="preserve"> InpC!CLC$20</f>
        <v>0</v>
      </c>
      <c r="CLD118" s="370">
        <f xml:space="preserve"> InpC!CLD$20</f>
        <v>0</v>
      </c>
      <c r="CLE118" s="370">
        <f xml:space="preserve"> InpC!CLE$20</f>
        <v>0</v>
      </c>
      <c r="CLF118" s="370">
        <f xml:space="preserve"> InpC!CLF$20</f>
        <v>0</v>
      </c>
      <c r="CLG118" s="370">
        <f xml:space="preserve"> InpC!CLG$20</f>
        <v>0</v>
      </c>
      <c r="CLH118" s="370">
        <f xml:space="preserve"> InpC!CLH$20</f>
        <v>0</v>
      </c>
      <c r="CLI118" s="370">
        <f xml:space="preserve"> InpC!CLI$20</f>
        <v>0</v>
      </c>
      <c r="CLJ118" s="370">
        <f xml:space="preserve"> InpC!CLJ$20</f>
        <v>0</v>
      </c>
      <c r="CLK118" s="370">
        <f xml:space="preserve"> InpC!CLK$20</f>
        <v>0</v>
      </c>
      <c r="CLL118" s="370">
        <f xml:space="preserve"> InpC!CLL$20</f>
        <v>0</v>
      </c>
      <c r="CLM118" s="370">
        <f xml:space="preserve"> InpC!CLM$20</f>
        <v>0</v>
      </c>
      <c r="CLN118" s="370">
        <f xml:space="preserve"> InpC!CLN$20</f>
        <v>0</v>
      </c>
      <c r="CLO118" s="370">
        <f xml:space="preserve"> InpC!CLO$20</f>
        <v>0</v>
      </c>
      <c r="CLP118" s="370">
        <f xml:space="preserve"> InpC!CLP$20</f>
        <v>0</v>
      </c>
      <c r="CLQ118" s="370">
        <f xml:space="preserve"> InpC!CLQ$20</f>
        <v>0</v>
      </c>
      <c r="CLR118" s="370">
        <f xml:space="preserve"> InpC!CLR$20</f>
        <v>0</v>
      </c>
      <c r="CLS118" s="370">
        <f xml:space="preserve"> InpC!CLS$20</f>
        <v>0</v>
      </c>
      <c r="CLT118" s="370">
        <f xml:space="preserve"> InpC!CLT$20</f>
        <v>0</v>
      </c>
      <c r="CLU118" s="370">
        <f xml:space="preserve"> InpC!CLU$20</f>
        <v>0</v>
      </c>
      <c r="CLV118" s="370">
        <f xml:space="preserve"> InpC!CLV$20</f>
        <v>0</v>
      </c>
      <c r="CLW118" s="370">
        <f xml:space="preserve"> InpC!CLW$20</f>
        <v>0</v>
      </c>
      <c r="CLX118" s="370">
        <f xml:space="preserve"> InpC!CLX$20</f>
        <v>0</v>
      </c>
      <c r="CLY118" s="370">
        <f xml:space="preserve"> InpC!CLY$20</f>
        <v>0</v>
      </c>
      <c r="CLZ118" s="370">
        <f xml:space="preserve"> InpC!CLZ$20</f>
        <v>0</v>
      </c>
      <c r="CMA118" s="370">
        <f xml:space="preserve"> InpC!CMA$20</f>
        <v>0</v>
      </c>
      <c r="CMB118" s="370">
        <f xml:space="preserve"> InpC!CMB$20</f>
        <v>0</v>
      </c>
      <c r="CMC118" s="370">
        <f xml:space="preserve"> InpC!CMC$20</f>
        <v>0</v>
      </c>
      <c r="CMD118" s="370">
        <f xml:space="preserve"> InpC!CMD$20</f>
        <v>0</v>
      </c>
      <c r="CME118" s="370">
        <f xml:space="preserve"> InpC!CME$20</f>
        <v>0</v>
      </c>
      <c r="CMF118" s="370">
        <f xml:space="preserve"> InpC!CMF$20</f>
        <v>0</v>
      </c>
      <c r="CMG118" s="370">
        <f xml:space="preserve"> InpC!CMG$20</f>
        <v>0</v>
      </c>
      <c r="CMH118" s="370">
        <f xml:space="preserve"> InpC!CMH$20</f>
        <v>0</v>
      </c>
      <c r="CMI118" s="370">
        <f xml:space="preserve"> InpC!CMI$20</f>
        <v>0</v>
      </c>
      <c r="CMJ118" s="370">
        <f xml:space="preserve"> InpC!CMJ$20</f>
        <v>0</v>
      </c>
      <c r="CMK118" s="370">
        <f xml:space="preserve"> InpC!CMK$20</f>
        <v>0</v>
      </c>
      <c r="CML118" s="370">
        <f xml:space="preserve"> InpC!CML$20</f>
        <v>0</v>
      </c>
      <c r="CMM118" s="370">
        <f xml:space="preserve"> InpC!CMM$20</f>
        <v>0</v>
      </c>
      <c r="CMN118" s="370">
        <f xml:space="preserve"> InpC!CMN$20</f>
        <v>0</v>
      </c>
      <c r="CMO118" s="370">
        <f xml:space="preserve"> InpC!CMO$20</f>
        <v>0</v>
      </c>
      <c r="CMP118" s="370">
        <f xml:space="preserve"> InpC!CMP$20</f>
        <v>0</v>
      </c>
      <c r="CMQ118" s="370">
        <f xml:space="preserve"> InpC!CMQ$20</f>
        <v>0</v>
      </c>
      <c r="CMR118" s="370">
        <f xml:space="preserve"> InpC!CMR$20</f>
        <v>0</v>
      </c>
      <c r="CMS118" s="370">
        <f xml:space="preserve"> InpC!CMS$20</f>
        <v>0</v>
      </c>
      <c r="CMT118" s="370">
        <f xml:space="preserve"> InpC!CMT$20</f>
        <v>0</v>
      </c>
      <c r="CMU118" s="370">
        <f xml:space="preserve"> InpC!CMU$20</f>
        <v>0</v>
      </c>
      <c r="CMV118" s="370">
        <f xml:space="preserve"> InpC!CMV$20</f>
        <v>0</v>
      </c>
      <c r="CMW118" s="370">
        <f xml:space="preserve"> InpC!CMW$20</f>
        <v>0</v>
      </c>
      <c r="CMX118" s="370">
        <f xml:space="preserve"> InpC!CMX$20</f>
        <v>0</v>
      </c>
      <c r="CMY118" s="370">
        <f xml:space="preserve"> InpC!CMY$20</f>
        <v>0</v>
      </c>
      <c r="CMZ118" s="370">
        <f xml:space="preserve"> InpC!CMZ$20</f>
        <v>0</v>
      </c>
      <c r="CNA118" s="370">
        <f xml:space="preserve"> InpC!CNA$20</f>
        <v>0</v>
      </c>
      <c r="CNB118" s="370">
        <f xml:space="preserve"> InpC!CNB$20</f>
        <v>0</v>
      </c>
      <c r="CNC118" s="370">
        <f xml:space="preserve"> InpC!CNC$20</f>
        <v>0</v>
      </c>
      <c r="CND118" s="370">
        <f xml:space="preserve"> InpC!CND$20</f>
        <v>0</v>
      </c>
      <c r="CNE118" s="370">
        <f xml:space="preserve"> InpC!CNE$20</f>
        <v>0</v>
      </c>
      <c r="CNF118" s="370">
        <f xml:space="preserve"> InpC!CNF$20</f>
        <v>0</v>
      </c>
      <c r="CNG118" s="370">
        <f xml:space="preserve"> InpC!CNG$20</f>
        <v>0</v>
      </c>
      <c r="CNH118" s="370">
        <f xml:space="preserve"> InpC!CNH$20</f>
        <v>0</v>
      </c>
      <c r="CNI118" s="370">
        <f xml:space="preserve"> InpC!CNI$20</f>
        <v>0</v>
      </c>
      <c r="CNJ118" s="370">
        <f xml:space="preserve"> InpC!CNJ$20</f>
        <v>0</v>
      </c>
      <c r="CNK118" s="370">
        <f xml:space="preserve"> InpC!CNK$20</f>
        <v>0</v>
      </c>
      <c r="CNL118" s="370">
        <f xml:space="preserve"> InpC!CNL$20</f>
        <v>0</v>
      </c>
      <c r="CNM118" s="370">
        <f xml:space="preserve"> InpC!CNM$20</f>
        <v>0</v>
      </c>
      <c r="CNN118" s="370">
        <f xml:space="preserve"> InpC!CNN$20</f>
        <v>0</v>
      </c>
      <c r="CNO118" s="370">
        <f xml:space="preserve"> InpC!CNO$20</f>
        <v>0</v>
      </c>
      <c r="CNP118" s="370">
        <f xml:space="preserve"> InpC!CNP$20</f>
        <v>0</v>
      </c>
      <c r="CNQ118" s="370">
        <f xml:space="preserve"> InpC!CNQ$20</f>
        <v>0</v>
      </c>
      <c r="CNR118" s="370">
        <f xml:space="preserve"> InpC!CNR$20</f>
        <v>0</v>
      </c>
      <c r="CNS118" s="370">
        <f xml:space="preserve"> InpC!CNS$20</f>
        <v>0</v>
      </c>
      <c r="CNT118" s="370">
        <f xml:space="preserve"> InpC!CNT$20</f>
        <v>0</v>
      </c>
      <c r="CNU118" s="370">
        <f xml:space="preserve"> InpC!CNU$20</f>
        <v>0</v>
      </c>
      <c r="CNV118" s="370">
        <f xml:space="preserve"> InpC!CNV$20</f>
        <v>0</v>
      </c>
      <c r="CNW118" s="370">
        <f xml:space="preserve"> InpC!CNW$20</f>
        <v>0</v>
      </c>
      <c r="CNX118" s="370">
        <f xml:space="preserve"> InpC!CNX$20</f>
        <v>0</v>
      </c>
      <c r="CNY118" s="370">
        <f xml:space="preserve"> InpC!CNY$20</f>
        <v>0</v>
      </c>
      <c r="CNZ118" s="370">
        <f xml:space="preserve"> InpC!CNZ$20</f>
        <v>0</v>
      </c>
      <c r="COA118" s="370">
        <f xml:space="preserve"> InpC!COA$20</f>
        <v>0</v>
      </c>
      <c r="COB118" s="370">
        <f xml:space="preserve"> InpC!COB$20</f>
        <v>0</v>
      </c>
      <c r="COC118" s="370">
        <f xml:space="preserve"> InpC!COC$20</f>
        <v>0</v>
      </c>
      <c r="COD118" s="370">
        <f xml:space="preserve"> InpC!COD$20</f>
        <v>0</v>
      </c>
      <c r="COE118" s="370">
        <f xml:space="preserve"> InpC!COE$20</f>
        <v>0</v>
      </c>
      <c r="COF118" s="370">
        <f xml:space="preserve"> InpC!COF$20</f>
        <v>0</v>
      </c>
      <c r="COG118" s="370">
        <f xml:space="preserve"> InpC!COG$20</f>
        <v>0</v>
      </c>
      <c r="COH118" s="370">
        <f xml:space="preserve"> InpC!COH$20</f>
        <v>0</v>
      </c>
      <c r="COI118" s="370">
        <f xml:space="preserve"> InpC!COI$20</f>
        <v>0</v>
      </c>
      <c r="COJ118" s="370">
        <f xml:space="preserve"> InpC!COJ$20</f>
        <v>0</v>
      </c>
      <c r="COK118" s="370">
        <f xml:space="preserve"> InpC!COK$20</f>
        <v>0</v>
      </c>
      <c r="COL118" s="370">
        <f xml:space="preserve"> InpC!COL$20</f>
        <v>0</v>
      </c>
      <c r="COM118" s="370">
        <f xml:space="preserve"> InpC!COM$20</f>
        <v>0</v>
      </c>
      <c r="CON118" s="370">
        <f xml:space="preserve"> InpC!CON$20</f>
        <v>0</v>
      </c>
      <c r="COO118" s="370">
        <f xml:space="preserve"> InpC!COO$20</f>
        <v>0</v>
      </c>
      <c r="COP118" s="370">
        <f xml:space="preserve"> InpC!COP$20</f>
        <v>0</v>
      </c>
      <c r="COQ118" s="370">
        <f xml:space="preserve"> InpC!COQ$20</f>
        <v>0</v>
      </c>
      <c r="COR118" s="370">
        <f xml:space="preserve"> InpC!COR$20</f>
        <v>0</v>
      </c>
      <c r="COS118" s="370">
        <f xml:space="preserve"> InpC!COS$20</f>
        <v>0</v>
      </c>
      <c r="COT118" s="370">
        <f xml:space="preserve"> InpC!COT$20</f>
        <v>0</v>
      </c>
      <c r="COU118" s="370">
        <f xml:space="preserve"> InpC!COU$20</f>
        <v>0</v>
      </c>
      <c r="COV118" s="370">
        <f xml:space="preserve"> InpC!COV$20</f>
        <v>0</v>
      </c>
      <c r="COW118" s="370">
        <f xml:space="preserve"> InpC!COW$20</f>
        <v>0</v>
      </c>
      <c r="COX118" s="370">
        <f xml:space="preserve"> InpC!COX$20</f>
        <v>0</v>
      </c>
      <c r="COY118" s="370">
        <f xml:space="preserve"> InpC!COY$20</f>
        <v>0</v>
      </c>
      <c r="COZ118" s="370">
        <f xml:space="preserve"> InpC!COZ$20</f>
        <v>0</v>
      </c>
      <c r="CPA118" s="370">
        <f xml:space="preserve"> InpC!CPA$20</f>
        <v>0</v>
      </c>
      <c r="CPB118" s="370">
        <f xml:space="preserve"> InpC!CPB$20</f>
        <v>0</v>
      </c>
      <c r="CPC118" s="370">
        <f xml:space="preserve"> InpC!CPC$20</f>
        <v>0</v>
      </c>
      <c r="CPD118" s="370">
        <f xml:space="preserve"> InpC!CPD$20</f>
        <v>0</v>
      </c>
      <c r="CPE118" s="370">
        <f xml:space="preserve"> InpC!CPE$20</f>
        <v>0</v>
      </c>
      <c r="CPF118" s="370">
        <f xml:space="preserve"> InpC!CPF$20</f>
        <v>0</v>
      </c>
      <c r="CPG118" s="370">
        <f xml:space="preserve"> InpC!CPG$20</f>
        <v>0</v>
      </c>
      <c r="CPH118" s="370">
        <f xml:space="preserve"> InpC!CPH$20</f>
        <v>0</v>
      </c>
      <c r="CPI118" s="370">
        <f xml:space="preserve"> InpC!CPI$20</f>
        <v>0</v>
      </c>
      <c r="CPJ118" s="370">
        <f xml:space="preserve"> InpC!CPJ$20</f>
        <v>0</v>
      </c>
      <c r="CPK118" s="370">
        <f xml:space="preserve"> InpC!CPK$20</f>
        <v>0</v>
      </c>
      <c r="CPL118" s="370">
        <f xml:space="preserve"> InpC!CPL$20</f>
        <v>0</v>
      </c>
      <c r="CPM118" s="370">
        <f xml:space="preserve"> InpC!CPM$20</f>
        <v>0</v>
      </c>
      <c r="CPN118" s="370">
        <f xml:space="preserve"> InpC!CPN$20</f>
        <v>0</v>
      </c>
      <c r="CPO118" s="370">
        <f xml:space="preserve"> InpC!CPO$20</f>
        <v>0</v>
      </c>
      <c r="CPP118" s="370">
        <f xml:space="preserve"> InpC!CPP$20</f>
        <v>0</v>
      </c>
      <c r="CPQ118" s="370">
        <f xml:space="preserve"> InpC!CPQ$20</f>
        <v>0</v>
      </c>
      <c r="CPR118" s="370">
        <f xml:space="preserve"> InpC!CPR$20</f>
        <v>0</v>
      </c>
      <c r="CPS118" s="370">
        <f xml:space="preserve"> InpC!CPS$20</f>
        <v>0</v>
      </c>
      <c r="CPT118" s="370">
        <f xml:space="preserve"> InpC!CPT$20</f>
        <v>0</v>
      </c>
      <c r="CPU118" s="370">
        <f xml:space="preserve"> InpC!CPU$20</f>
        <v>0</v>
      </c>
      <c r="CPV118" s="370">
        <f xml:space="preserve"> InpC!CPV$20</f>
        <v>0</v>
      </c>
      <c r="CPW118" s="370">
        <f xml:space="preserve"> InpC!CPW$20</f>
        <v>0</v>
      </c>
      <c r="CPX118" s="370">
        <f xml:space="preserve"> InpC!CPX$20</f>
        <v>0</v>
      </c>
      <c r="CPY118" s="370">
        <f xml:space="preserve"> InpC!CPY$20</f>
        <v>0</v>
      </c>
      <c r="CPZ118" s="370">
        <f xml:space="preserve"> InpC!CPZ$20</f>
        <v>0</v>
      </c>
      <c r="CQA118" s="370">
        <f xml:space="preserve"> InpC!CQA$20</f>
        <v>0</v>
      </c>
      <c r="CQB118" s="370">
        <f xml:space="preserve"> InpC!CQB$20</f>
        <v>0</v>
      </c>
      <c r="CQC118" s="370">
        <f xml:space="preserve"> InpC!CQC$20</f>
        <v>0</v>
      </c>
      <c r="CQD118" s="370">
        <f xml:space="preserve"> InpC!CQD$20</f>
        <v>0</v>
      </c>
      <c r="CQE118" s="370">
        <f xml:space="preserve"> InpC!CQE$20</f>
        <v>0</v>
      </c>
      <c r="CQF118" s="370">
        <f xml:space="preserve"> InpC!CQF$20</f>
        <v>0</v>
      </c>
      <c r="CQG118" s="370">
        <f xml:space="preserve"> InpC!CQG$20</f>
        <v>0</v>
      </c>
      <c r="CQH118" s="370">
        <f xml:space="preserve"> InpC!CQH$20</f>
        <v>0</v>
      </c>
      <c r="CQI118" s="370">
        <f xml:space="preserve"> InpC!CQI$20</f>
        <v>0</v>
      </c>
      <c r="CQJ118" s="370">
        <f xml:space="preserve"> InpC!CQJ$20</f>
        <v>0</v>
      </c>
      <c r="CQK118" s="370">
        <f xml:space="preserve"> InpC!CQK$20</f>
        <v>0</v>
      </c>
      <c r="CQL118" s="370">
        <f xml:space="preserve"> InpC!CQL$20</f>
        <v>0</v>
      </c>
      <c r="CQM118" s="370">
        <f xml:space="preserve"> InpC!CQM$20</f>
        <v>0</v>
      </c>
      <c r="CQN118" s="370">
        <f xml:space="preserve"> InpC!CQN$20</f>
        <v>0</v>
      </c>
      <c r="CQO118" s="370">
        <f xml:space="preserve"> InpC!CQO$20</f>
        <v>0</v>
      </c>
      <c r="CQP118" s="370">
        <f xml:space="preserve"> InpC!CQP$20</f>
        <v>0</v>
      </c>
      <c r="CQQ118" s="370">
        <f xml:space="preserve"> InpC!CQQ$20</f>
        <v>0</v>
      </c>
      <c r="CQR118" s="370">
        <f xml:space="preserve"> InpC!CQR$20</f>
        <v>0</v>
      </c>
      <c r="CQS118" s="370">
        <f xml:space="preserve"> InpC!CQS$20</f>
        <v>0</v>
      </c>
      <c r="CQT118" s="370">
        <f xml:space="preserve"> InpC!CQT$20</f>
        <v>0</v>
      </c>
      <c r="CQU118" s="370">
        <f xml:space="preserve"> InpC!CQU$20</f>
        <v>0</v>
      </c>
      <c r="CQV118" s="370">
        <f xml:space="preserve"> InpC!CQV$20</f>
        <v>0</v>
      </c>
      <c r="CQW118" s="370">
        <f xml:space="preserve"> InpC!CQW$20</f>
        <v>0</v>
      </c>
      <c r="CQX118" s="370">
        <f xml:space="preserve"> InpC!CQX$20</f>
        <v>0</v>
      </c>
      <c r="CQY118" s="370">
        <f xml:space="preserve"> InpC!CQY$20</f>
        <v>0</v>
      </c>
      <c r="CQZ118" s="370">
        <f xml:space="preserve"> InpC!CQZ$20</f>
        <v>0</v>
      </c>
      <c r="CRA118" s="370">
        <f xml:space="preserve"> InpC!CRA$20</f>
        <v>0</v>
      </c>
      <c r="CRB118" s="370">
        <f xml:space="preserve"> InpC!CRB$20</f>
        <v>0</v>
      </c>
      <c r="CRC118" s="370">
        <f xml:space="preserve"> InpC!CRC$20</f>
        <v>0</v>
      </c>
      <c r="CRD118" s="370">
        <f xml:space="preserve"> InpC!CRD$20</f>
        <v>0</v>
      </c>
      <c r="CRE118" s="370">
        <f xml:space="preserve"> InpC!CRE$20</f>
        <v>0</v>
      </c>
      <c r="CRF118" s="370">
        <f xml:space="preserve"> InpC!CRF$20</f>
        <v>0</v>
      </c>
      <c r="CRG118" s="370">
        <f xml:space="preserve"> InpC!CRG$20</f>
        <v>0</v>
      </c>
      <c r="CRH118" s="370">
        <f xml:space="preserve"> InpC!CRH$20</f>
        <v>0</v>
      </c>
      <c r="CRI118" s="370">
        <f xml:space="preserve"> InpC!CRI$20</f>
        <v>0</v>
      </c>
      <c r="CRJ118" s="370">
        <f xml:space="preserve"> InpC!CRJ$20</f>
        <v>0</v>
      </c>
      <c r="CRK118" s="370">
        <f xml:space="preserve"> InpC!CRK$20</f>
        <v>0</v>
      </c>
      <c r="CRL118" s="370">
        <f xml:space="preserve"> InpC!CRL$20</f>
        <v>0</v>
      </c>
      <c r="CRM118" s="370">
        <f xml:space="preserve"> InpC!CRM$20</f>
        <v>0</v>
      </c>
      <c r="CRN118" s="370">
        <f xml:space="preserve"> InpC!CRN$20</f>
        <v>0</v>
      </c>
      <c r="CRO118" s="370">
        <f xml:space="preserve"> InpC!CRO$20</f>
        <v>0</v>
      </c>
      <c r="CRP118" s="370">
        <f xml:space="preserve"> InpC!CRP$20</f>
        <v>0</v>
      </c>
      <c r="CRQ118" s="370">
        <f xml:space="preserve"> InpC!CRQ$20</f>
        <v>0</v>
      </c>
      <c r="CRR118" s="370">
        <f xml:space="preserve"> InpC!CRR$20</f>
        <v>0</v>
      </c>
      <c r="CRS118" s="370">
        <f xml:space="preserve"> InpC!CRS$20</f>
        <v>0</v>
      </c>
      <c r="CRT118" s="370">
        <f xml:space="preserve"> InpC!CRT$20</f>
        <v>0</v>
      </c>
      <c r="CRU118" s="370">
        <f xml:space="preserve"> InpC!CRU$20</f>
        <v>0</v>
      </c>
      <c r="CRV118" s="370">
        <f xml:space="preserve"> InpC!CRV$20</f>
        <v>0</v>
      </c>
      <c r="CRW118" s="370">
        <f xml:space="preserve"> InpC!CRW$20</f>
        <v>0</v>
      </c>
      <c r="CRX118" s="370">
        <f xml:space="preserve"> InpC!CRX$20</f>
        <v>0</v>
      </c>
      <c r="CRY118" s="370">
        <f xml:space="preserve"> InpC!CRY$20</f>
        <v>0</v>
      </c>
      <c r="CRZ118" s="370">
        <f xml:space="preserve"> InpC!CRZ$20</f>
        <v>0</v>
      </c>
      <c r="CSA118" s="370">
        <f xml:space="preserve"> InpC!CSA$20</f>
        <v>0</v>
      </c>
      <c r="CSB118" s="370">
        <f xml:space="preserve"> InpC!CSB$20</f>
        <v>0</v>
      </c>
      <c r="CSC118" s="370">
        <f xml:space="preserve"> InpC!CSC$20</f>
        <v>0</v>
      </c>
      <c r="CSD118" s="370">
        <f xml:space="preserve"> InpC!CSD$20</f>
        <v>0</v>
      </c>
      <c r="CSE118" s="370">
        <f xml:space="preserve"> InpC!CSE$20</f>
        <v>0</v>
      </c>
      <c r="CSF118" s="370">
        <f xml:space="preserve"> InpC!CSF$20</f>
        <v>0</v>
      </c>
      <c r="CSG118" s="370">
        <f xml:space="preserve"> InpC!CSG$20</f>
        <v>0</v>
      </c>
      <c r="CSH118" s="370">
        <f xml:space="preserve"> InpC!CSH$20</f>
        <v>0</v>
      </c>
      <c r="CSI118" s="370">
        <f xml:space="preserve"> InpC!CSI$20</f>
        <v>0</v>
      </c>
      <c r="CSJ118" s="370">
        <f xml:space="preserve"> InpC!CSJ$20</f>
        <v>0</v>
      </c>
      <c r="CSK118" s="370">
        <f xml:space="preserve"> InpC!CSK$20</f>
        <v>0</v>
      </c>
      <c r="CSL118" s="370">
        <f xml:space="preserve"> InpC!CSL$20</f>
        <v>0</v>
      </c>
      <c r="CSM118" s="370">
        <f xml:space="preserve"> InpC!CSM$20</f>
        <v>0</v>
      </c>
      <c r="CSN118" s="370">
        <f xml:space="preserve"> InpC!CSN$20</f>
        <v>0</v>
      </c>
      <c r="CSO118" s="370">
        <f xml:space="preserve"> InpC!CSO$20</f>
        <v>0</v>
      </c>
      <c r="CSP118" s="370">
        <f xml:space="preserve"> InpC!CSP$20</f>
        <v>0</v>
      </c>
      <c r="CSQ118" s="370">
        <f xml:space="preserve"> InpC!CSQ$20</f>
        <v>0</v>
      </c>
      <c r="CSR118" s="370">
        <f xml:space="preserve"> InpC!CSR$20</f>
        <v>0</v>
      </c>
      <c r="CSS118" s="370">
        <f xml:space="preserve"> InpC!CSS$20</f>
        <v>0</v>
      </c>
      <c r="CST118" s="370">
        <f xml:space="preserve"> InpC!CST$20</f>
        <v>0</v>
      </c>
      <c r="CSU118" s="370">
        <f xml:space="preserve"> InpC!CSU$20</f>
        <v>0</v>
      </c>
      <c r="CSV118" s="370">
        <f xml:space="preserve"> InpC!CSV$20</f>
        <v>0</v>
      </c>
      <c r="CSW118" s="370">
        <f xml:space="preserve"> InpC!CSW$20</f>
        <v>0</v>
      </c>
      <c r="CSX118" s="370">
        <f xml:space="preserve"> InpC!CSX$20</f>
        <v>0</v>
      </c>
      <c r="CSY118" s="370">
        <f xml:space="preserve"> InpC!CSY$20</f>
        <v>0</v>
      </c>
      <c r="CSZ118" s="370">
        <f xml:space="preserve"> InpC!CSZ$20</f>
        <v>0</v>
      </c>
      <c r="CTA118" s="370">
        <f xml:space="preserve"> InpC!CTA$20</f>
        <v>0</v>
      </c>
      <c r="CTB118" s="370">
        <f xml:space="preserve"> InpC!CTB$20</f>
        <v>0</v>
      </c>
      <c r="CTC118" s="370">
        <f xml:space="preserve"> InpC!CTC$20</f>
        <v>0</v>
      </c>
      <c r="CTD118" s="370">
        <f xml:space="preserve"> InpC!CTD$20</f>
        <v>0</v>
      </c>
      <c r="CTE118" s="370">
        <f xml:space="preserve"> InpC!CTE$20</f>
        <v>0</v>
      </c>
      <c r="CTF118" s="370">
        <f xml:space="preserve"> InpC!CTF$20</f>
        <v>0</v>
      </c>
      <c r="CTG118" s="370">
        <f xml:space="preserve"> InpC!CTG$20</f>
        <v>0</v>
      </c>
      <c r="CTH118" s="370">
        <f xml:space="preserve"> InpC!CTH$20</f>
        <v>0</v>
      </c>
      <c r="CTI118" s="370">
        <f xml:space="preserve"> InpC!CTI$20</f>
        <v>0</v>
      </c>
      <c r="CTJ118" s="370">
        <f xml:space="preserve"> InpC!CTJ$20</f>
        <v>0</v>
      </c>
      <c r="CTK118" s="370">
        <f xml:space="preserve"> InpC!CTK$20</f>
        <v>0</v>
      </c>
      <c r="CTL118" s="370">
        <f xml:space="preserve"> InpC!CTL$20</f>
        <v>0</v>
      </c>
      <c r="CTM118" s="370">
        <f xml:space="preserve"> InpC!CTM$20</f>
        <v>0</v>
      </c>
      <c r="CTN118" s="370">
        <f xml:space="preserve"> InpC!CTN$20</f>
        <v>0</v>
      </c>
      <c r="CTO118" s="370">
        <f xml:space="preserve"> InpC!CTO$20</f>
        <v>0</v>
      </c>
      <c r="CTP118" s="370">
        <f xml:space="preserve"> InpC!CTP$20</f>
        <v>0</v>
      </c>
      <c r="CTQ118" s="370">
        <f xml:space="preserve"> InpC!CTQ$20</f>
        <v>0</v>
      </c>
      <c r="CTR118" s="370">
        <f xml:space="preserve"> InpC!CTR$20</f>
        <v>0</v>
      </c>
      <c r="CTS118" s="370">
        <f xml:space="preserve"> InpC!CTS$20</f>
        <v>0</v>
      </c>
      <c r="CTT118" s="370">
        <f xml:space="preserve"> InpC!CTT$20</f>
        <v>0</v>
      </c>
      <c r="CTU118" s="370">
        <f xml:space="preserve"> InpC!CTU$20</f>
        <v>0</v>
      </c>
      <c r="CTV118" s="370">
        <f xml:space="preserve"> InpC!CTV$20</f>
        <v>0</v>
      </c>
      <c r="CTW118" s="370">
        <f xml:space="preserve"> InpC!CTW$20</f>
        <v>0</v>
      </c>
      <c r="CTX118" s="370">
        <f xml:space="preserve"> InpC!CTX$20</f>
        <v>0</v>
      </c>
      <c r="CTY118" s="370">
        <f xml:space="preserve"> InpC!CTY$20</f>
        <v>0</v>
      </c>
      <c r="CTZ118" s="370">
        <f xml:space="preserve"> InpC!CTZ$20</f>
        <v>0</v>
      </c>
      <c r="CUA118" s="370">
        <f xml:space="preserve"> InpC!CUA$20</f>
        <v>0</v>
      </c>
      <c r="CUB118" s="370">
        <f xml:space="preserve"> InpC!CUB$20</f>
        <v>0</v>
      </c>
      <c r="CUC118" s="370">
        <f xml:space="preserve"> InpC!CUC$20</f>
        <v>0</v>
      </c>
      <c r="CUD118" s="370">
        <f xml:space="preserve"> InpC!CUD$20</f>
        <v>0</v>
      </c>
      <c r="CUE118" s="370">
        <f xml:space="preserve"> InpC!CUE$20</f>
        <v>0</v>
      </c>
      <c r="CUF118" s="370">
        <f xml:space="preserve"> InpC!CUF$20</f>
        <v>0</v>
      </c>
      <c r="CUG118" s="370">
        <f xml:space="preserve"> InpC!CUG$20</f>
        <v>0</v>
      </c>
      <c r="CUH118" s="370">
        <f xml:space="preserve"> InpC!CUH$20</f>
        <v>0</v>
      </c>
      <c r="CUI118" s="370">
        <f xml:space="preserve"> InpC!CUI$20</f>
        <v>0</v>
      </c>
      <c r="CUJ118" s="370">
        <f xml:space="preserve"> InpC!CUJ$20</f>
        <v>0</v>
      </c>
      <c r="CUK118" s="370">
        <f xml:space="preserve"> InpC!CUK$20</f>
        <v>0</v>
      </c>
      <c r="CUL118" s="370">
        <f xml:space="preserve"> InpC!CUL$20</f>
        <v>0</v>
      </c>
      <c r="CUM118" s="370">
        <f xml:space="preserve"> InpC!CUM$20</f>
        <v>0</v>
      </c>
      <c r="CUN118" s="370">
        <f xml:space="preserve"> InpC!CUN$20</f>
        <v>0</v>
      </c>
      <c r="CUO118" s="370">
        <f xml:space="preserve"> InpC!CUO$20</f>
        <v>0</v>
      </c>
      <c r="CUP118" s="370">
        <f xml:space="preserve"> InpC!CUP$20</f>
        <v>0</v>
      </c>
      <c r="CUQ118" s="370">
        <f xml:space="preserve"> InpC!CUQ$20</f>
        <v>0</v>
      </c>
      <c r="CUR118" s="370">
        <f xml:space="preserve"> InpC!CUR$20</f>
        <v>0</v>
      </c>
      <c r="CUS118" s="370">
        <f xml:space="preserve"> InpC!CUS$20</f>
        <v>0</v>
      </c>
      <c r="CUT118" s="370">
        <f xml:space="preserve"> InpC!CUT$20</f>
        <v>0</v>
      </c>
      <c r="CUU118" s="370">
        <f xml:space="preserve"> InpC!CUU$20</f>
        <v>0</v>
      </c>
      <c r="CUV118" s="370">
        <f xml:space="preserve"> InpC!CUV$20</f>
        <v>0</v>
      </c>
      <c r="CUW118" s="370">
        <f xml:space="preserve"> InpC!CUW$20</f>
        <v>0</v>
      </c>
      <c r="CUX118" s="370">
        <f xml:space="preserve"> InpC!CUX$20</f>
        <v>0</v>
      </c>
      <c r="CUY118" s="370">
        <f xml:space="preserve"> InpC!CUY$20</f>
        <v>0</v>
      </c>
      <c r="CUZ118" s="370">
        <f xml:space="preserve"> InpC!CUZ$20</f>
        <v>0</v>
      </c>
      <c r="CVA118" s="370">
        <f xml:space="preserve"> InpC!CVA$20</f>
        <v>0</v>
      </c>
      <c r="CVB118" s="370">
        <f xml:space="preserve"> InpC!CVB$20</f>
        <v>0</v>
      </c>
      <c r="CVC118" s="370">
        <f xml:space="preserve"> InpC!CVC$20</f>
        <v>0</v>
      </c>
      <c r="CVD118" s="370">
        <f xml:space="preserve"> InpC!CVD$20</f>
        <v>0</v>
      </c>
      <c r="CVE118" s="370">
        <f xml:space="preserve"> InpC!CVE$20</f>
        <v>0</v>
      </c>
      <c r="CVF118" s="370">
        <f xml:space="preserve"> InpC!CVF$20</f>
        <v>0</v>
      </c>
      <c r="CVG118" s="370">
        <f xml:space="preserve"> InpC!CVG$20</f>
        <v>0</v>
      </c>
      <c r="CVH118" s="370">
        <f xml:space="preserve"> InpC!CVH$20</f>
        <v>0</v>
      </c>
      <c r="CVI118" s="370">
        <f xml:space="preserve"> InpC!CVI$20</f>
        <v>0</v>
      </c>
      <c r="CVJ118" s="370">
        <f xml:space="preserve"> InpC!CVJ$20</f>
        <v>0</v>
      </c>
      <c r="CVK118" s="370">
        <f xml:space="preserve"> InpC!CVK$20</f>
        <v>0</v>
      </c>
      <c r="CVL118" s="370">
        <f xml:space="preserve"> InpC!CVL$20</f>
        <v>0</v>
      </c>
      <c r="CVM118" s="370">
        <f xml:space="preserve"> InpC!CVM$20</f>
        <v>0</v>
      </c>
      <c r="CVN118" s="370">
        <f xml:space="preserve"> InpC!CVN$20</f>
        <v>0</v>
      </c>
      <c r="CVO118" s="370">
        <f xml:space="preserve"> InpC!CVO$20</f>
        <v>0</v>
      </c>
      <c r="CVP118" s="370">
        <f xml:space="preserve"> InpC!CVP$20</f>
        <v>0</v>
      </c>
      <c r="CVQ118" s="370">
        <f xml:space="preserve"> InpC!CVQ$20</f>
        <v>0</v>
      </c>
      <c r="CVR118" s="370">
        <f xml:space="preserve"> InpC!CVR$20</f>
        <v>0</v>
      </c>
      <c r="CVS118" s="370">
        <f xml:space="preserve"> InpC!CVS$20</f>
        <v>0</v>
      </c>
      <c r="CVT118" s="370">
        <f xml:space="preserve"> InpC!CVT$20</f>
        <v>0</v>
      </c>
      <c r="CVU118" s="370">
        <f xml:space="preserve"> InpC!CVU$20</f>
        <v>0</v>
      </c>
      <c r="CVV118" s="370">
        <f xml:space="preserve"> InpC!CVV$20</f>
        <v>0</v>
      </c>
      <c r="CVW118" s="370">
        <f xml:space="preserve"> InpC!CVW$20</f>
        <v>0</v>
      </c>
      <c r="CVX118" s="370">
        <f xml:space="preserve"> InpC!CVX$20</f>
        <v>0</v>
      </c>
      <c r="CVY118" s="370">
        <f xml:space="preserve"> InpC!CVY$20</f>
        <v>0</v>
      </c>
      <c r="CVZ118" s="370">
        <f xml:space="preserve"> InpC!CVZ$20</f>
        <v>0</v>
      </c>
      <c r="CWA118" s="370">
        <f xml:space="preserve"> InpC!CWA$20</f>
        <v>0</v>
      </c>
      <c r="CWB118" s="370">
        <f xml:space="preserve"> InpC!CWB$20</f>
        <v>0</v>
      </c>
      <c r="CWC118" s="370">
        <f xml:space="preserve"> InpC!CWC$20</f>
        <v>0</v>
      </c>
      <c r="CWD118" s="370">
        <f xml:space="preserve"> InpC!CWD$20</f>
        <v>0</v>
      </c>
      <c r="CWE118" s="370">
        <f xml:space="preserve"> InpC!CWE$20</f>
        <v>0</v>
      </c>
      <c r="CWF118" s="370">
        <f xml:space="preserve"> InpC!CWF$20</f>
        <v>0</v>
      </c>
      <c r="CWG118" s="370">
        <f xml:space="preserve"> InpC!CWG$20</f>
        <v>0</v>
      </c>
      <c r="CWH118" s="370">
        <f xml:space="preserve"> InpC!CWH$20</f>
        <v>0</v>
      </c>
      <c r="CWI118" s="370">
        <f xml:space="preserve"> InpC!CWI$20</f>
        <v>0</v>
      </c>
      <c r="CWJ118" s="370">
        <f xml:space="preserve"> InpC!CWJ$20</f>
        <v>0</v>
      </c>
      <c r="CWK118" s="370">
        <f xml:space="preserve"> InpC!CWK$20</f>
        <v>0</v>
      </c>
      <c r="CWL118" s="370">
        <f xml:space="preserve"> InpC!CWL$20</f>
        <v>0</v>
      </c>
      <c r="CWM118" s="370">
        <f xml:space="preserve"> InpC!CWM$20</f>
        <v>0</v>
      </c>
      <c r="CWN118" s="370">
        <f xml:space="preserve"> InpC!CWN$20</f>
        <v>0</v>
      </c>
      <c r="CWO118" s="370">
        <f xml:space="preserve"> InpC!CWO$20</f>
        <v>0</v>
      </c>
      <c r="CWP118" s="370">
        <f xml:space="preserve"> InpC!CWP$20</f>
        <v>0</v>
      </c>
      <c r="CWQ118" s="370">
        <f xml:space="preserve"> InpC!CWQ$20</f>
        <v>0</v>
      </c>
      <c r="CWR118" s="370">
        <f xml:space="preserve"> InpC!CWR$20</f>
        <v>0</v>
      </c>
      <c r="CWS118" s="370">
        <f xml:space="preserve"> InpC!CWS$20</f>
        <v>0</v>
      </c>
      <c r="CWT118" s="370">
        <f xml:space="preserve"> InpC!CWT$20</f>
        <v>0</v>
      </c>
      <c r="CWU118" s="370">
        <f xml:space="preserve"> InpC!CWU$20</f>
        <v>0</v>
      </c>
      <c r="CWV118" s="370">
        <f xml:space="preserve"> InpC!CWV$20</f>
        <v>0</v>
      </c>
      <c r="CWW118" s="370">
        <f xml:space="preserve"> InpC!CWW$20</f>
        <v>0</v>
      </c>
      <c r="CWX118" s="370">
        <f xml:space="preserve"> InpC!CWX$20</f>
        <v>0</v>
      </c>
      <c r="CWY118" s="370">
        <f xml:space="preserve"> InpC!CWY$20</f>
        <v>0</v>
      </c>
      <c r="CWZ118" s="370">
        <f xml:space="preserve"> InpC!CWZ$20</f>
        <v>0</v>
      </c>
      <c r="CXA118" s="370">
        <f xml:space="preserve"> InpC!CXA$20</f>
        <v>0</v>
      </c>
      <c r="CXB118" s="370">
        <f xml:space="preserve"> InpC!CXB$20</f>
        <v>0</v>
      </c>
      <c r="CXC118" s="370">
        <f xml:space="preserve"> InpC!CXC$20</f>
        <v>0</v>
      </c>
      <c r="CXD118" s="370">
        <f xml:space="preserve"> InpC!CXD$20</f>
        <v>0</v>
      </c>
      <c r="CXE118" s="370">
        <f xml:space="preserve"> InpC!CXE$20</f>
        <v>0</v>
      </c>
      <c r="CXF118" s="370">
        <f xml:space="preserve"> InpC!CXF$20</f>
        <v>0</v>
      </c>
      <c r="CXG118" s="370">
        <f xml:space="preserve"> InpC!CXG$20</f>
        <v>0</v>
      </c>
      <c r="CXH118" s="370">
        <f xml:space="preserve"> InpC!CXH$20</f>
        <v>0</v>
      </c>
      <c r="CXI118" s="370">
        <f xml:space="preserve"> InpC!CXI$20</f>
        <v>0</v>
      </c>
      <c r="CXJ118" s="370">
        <f xml:space="preserve"> InpC!CXJ$20</f>
        <v>0</v>
      </c>
      <c r="CXK118" s="370">
        <f xml:space="preserve"> InpC!CXK$20</f>
        <v>0</v>
      </c>
      <c r="CXL118" s="370">
        <f xml:space="preserve"> InpC!CXL$20</f>
        <v>0</v>
      </c>
      <c r="CXM118" s="370">
        <f xml:space="preserve"> InpC!CXM$20</f>
        <v>0</v>
      </c>
      <c r="CXN118" s="370">
        <f xml:space="preserve"> InpC!CXN$20</f>
        <v>0</v>
      </c>
      <c r="CXO118" s="370">
        <f xml:space="preserve"> InpC!CXO$20</f>
        <v>0</v>
      </c>
      <c r="CXP118" s="370">
        <f xml:space="preserve"> InpC!CXP$20</f>
        <v>0</v>
      </c>
      <c r="CXQ118" s="370">
        <f xml:space="preserve"> InpC!CXQ$20</f>
        <v>0</v>
      </c>
      <c r="CXR118" s="370">
        <f xml:space="preserve"> InpC!CXR$20</f>
        <v>0</v>
      </c>
      <c r="CXS118" s="370">
        <f xml:space="preserve"> InpC!CXS$20</f>
        <v>0</v>
      </c>
      <c r="CXT118" s="370">
        <f xml:space="preserve"> InpC!CXT$20</f>
        <v>0</v>
      </c>
      <c r="CXU118" s="370">
        <f xml:space="preserve"> InpC!CXU$20</f>
        <v>0</v>
      </c>
      <c r="CXV118" s="370">
        <f xml:space="preserve"> InpC!CXV$20</f>
        <v>0</v>
      </c>
      <c r="CXW118" s="370">
        <f xml:space="preserve"> InpC!CXW$20</f>
        <v>0</v>
      </c>
      <c r="CXX118" s="370">
        <f xml:space="preserve"> InpC!CXX$20</f>
        <v>0</v>
      </c>
      <c r="CXY118" s="370">
        <f xml:space="preserve"> InpC!CXY$20</f>
        <v>0</v>
      </c>
      <c r="CXZ118" s="370">
        <f xml:space="preserve"> InpC!CXZ$20</f>
        <v>0</v>
      </c>
      <c r="CYA118" s="370">
        <f xml:space="preserve"> InpC!CYA$20</f>
        <v>0</v>
      </c>
      <c r="CYB118" s="370">
        <f xml:space="preserve"> InpC!CYB$20</f>
        <v>0</v>
      </c>
      <c r="CYC118" s="370">
        <f xml:space="preserve"> InpC!CYC$20</f>
        <v>0</v>
      </c>
      <c r="CYD118" s="370">
        <f xml:space="preserve"> InpC!CYD$20</f>
        <v>0</v>
      </c>
      <c r="CYE118" s="370">
        <f xml:space="preserve"> InpC!CYE$20</f>
        <v>0</v>
      </c>
      <c r="CYF118" s="370">
        <f xml:space="preserve"> InpC!CYF$20</f>
        <v>0</v>
      </c>
      <c r="CYG118" s="370">
        <f xml:space="preserve"> InpC!CYG$20</f>
        <v>0</v>
      </c>
      <c r="CYH118" s="370">
        <f xml:space="preserve"> InpC!CYH$20</f>
        <v>0</v>
      </c>
      <c r="CYI118" s="370">
        <f xml:space="preserve"> InpC!CYI$20</f>
        <v>0</v>
      </c>
      <c r="CYJ118" s="370">
        <f xml:space="preserve"> InpC!CYJ$20</f>
        <v>0</v>
      </c>
      <c r="CYK118" s="370">
        <f xml:space="preserve"> InpC!CYK$20</f>
        <v>0</v>
      </c>
      <c r="CYL118" s="370">
        <f xml:space="preserve"> InpC!CYL$20</f>
        <v>0</v>
      </c>
      <c r="CYM118" s="370">
        <f xml:space="preserve"> InpC!CYM$20</f>
        <v>0</v>
      </c>
      <c r="CYN118" s="370">
        <f xml:space="preserve"> InpC!CYN$20</f>
        <v>0</v>
      </c>
      <c r="CYO118" s="370">
        <f xml:space="preserve"> InpC!CYO$20</f>
        <v>0</v>
      </c>
      <c r="CYP118" s="370">
        <f xml:space="preserve"> InpC!CYP$20</f>
        <v>0</v>
      </c>
      <c r="CYQ118" s="370">
        <f xml:space="preserve"> InpC!CYQ$20</f>
        <v>0</v>
      </c>
      <c r="CYR118" s="370">
        <f xml:space="preserve"> InpC!CYR$20</f>
        <v>0</v>
      </c>
      <c r="CYS118" s="370">
        <f xml:space="preserve"> InpC!CYS$20</f>
        <v>0</v>
      </c>
      <c r="CYT118" s="370">
        <f xml:space="preserve"> InpC!CYT$20</f>
        <v>0</v>
      </c>
      <c r="CYU118" s="370">
        <f xml:space="preserve"> InpC!CYU$20</f>
        <v>0</v>
      </c>
      <c r="CYV118" s="370">
        <f xml:space="preserve"> InpC!CYV$20</f>
        <v>0</v>
      </c>
      <c r="CYW118" s="370">
        <f xml:space="preserve"> InpC!CYW$20</f>
        <v>0</v>
      </c>
      <c r="CYX118" s="370">
        <f xml:space="preserve"> InpC!CYX$20</f>
        <v>0</v>
      </c>
      <c r="CYY118" s="370">
        <f xml:space="preserve"> InpC!CYY$20</f>
        <v>0</v>
      </c>
      <c r="CYZ118" s="370">
        <f xml:space="preserve"> InpC!CYZ$20</f>
        <v>0</v>
      </c>
      <c r="CZA118" s="370">
        <f xml:space="preserve"> InpC!CZA$20</f>
        <v>0</v>
      </c>
      <c r="CZB118" s="370">
        <f xml:space="preserve"> InpC!CZB$20</f>
        <v>0</v>
      </c>
      <c r="CZC118" s="370">
        <f xml:space="preserve"> InpC!CZC$20</f>
        <v>0</v>
      </c>
      <c r="CZD118" s="370">
        <f xml:space="preserve"> InpC!CZD$20</f>
        <v>0</v>
      </c>
      <c r="CZE118" s="370">
        <f xml:space="preserve"> InpC!CZE$20</f>
        <v>0</v>
      </c>
      <c r="CZF118" s="370">
        <f xml:space="preserve"> InpC!CZF$20</f>
        <v>0</v>
      </c>
      <c r="CZG118" s="370">
        <f xml:space="preserve"> InpC!CZG$20</f>
        <v>0</v>
      </c>
      <c r="CZH118" s="370">
        <f xml:space="preserve"> InpC!CZH$20</f>
        <v>0</v>
      </c>
      <c r="CZI118" s="370">
        <f xml:space="preserve"> InpC!CZI$20</f>
        <v>0</v>
      </c>
      <c r="CZJ118" s="370">
        <f xml:space="preserve"> InpC!CZJ$20</f>
        <v>0</v>
      </c>
      <c r="CZK118" s="370">
        <f xml:space="preserve"> InpC!CZK$20</f>
        <v>0</v>
      </c>
      <c r="CZL118" s="370">
        <f xml:space="preserve"> InpC!CZL$20</f>
        <v>0</v>
      </c>
      <c r="CZM118" s="370">
        <f xml:space="preserve"> InpC!CZM$20</f>
        <v>0</v>
      </c>
      <c r="CZN118" s="370">
        <f xml:space="preserve"> InpC!CZN$20</f>
        <v>0</v>
      </c>
      <c r="CZO118" s="370">
        <f xml:space="preserve"> InpC!CZO$20</f>
        <v>0</v>
      </c>
      <c r="CZP118" s="370">
        <f xml:space="preserve"> InpC!CZP$20</f>
        <v>0</v>
      </c>
      <c r="CZQ118" s="370">
        <f xml:space="preserve"> InpC!CZQ$20</f>
        <v>0</v>
      </c>
      <c r="CZR118" s="370">
        <f xml:space="preserve"> InpC!CZR$20</f>
        <v>0</v>
      </c>
      <c r="CZS118" s="370">
        <f xml:space="preserve"> InpC!CZS$20</f>
        <v>0</v>
      </c>
      <c r="CZT118" s="370">
        <f xml:space="preserve"> InpC!CZT$20</f>
        <v>0</v>
      </c>
      <c r="CZU118" s="370">
        <f xml:space="preserve"> InpC!CZU$20</f>
        <v>0</v>
      </c>
      <c r="CZV118" s="370">
        <f xml:space="preserve"> InpC!CZV$20</f>
        <v>0</v>
      </c>
      <c r="CZW118" s="370">
        <f xml:space="preserve"> InpC!CZW$20</f>
        <v>0</v>
      </c>
      <c r="CZX118" s="370">
        <f xml:space="preserve"> InpC!CZX$20</f>
        <v>0</v>
      </c>
      <c r="CZY118" s="370">
        <f xml:space="preserve"> InpC!CZY$20</f>
        <v>0</v>
      </c>
      <c r="CZZ118" s="370">
        <f xml:space="preserve"> InpC!CZZ$20</f>
        <v>0</v>
      </c>
      <c r="DAA118" s="370">
        <f xml:space="preserve"> InpC!DAA$20</f>
        <v>0</v>
      </c>
      <c r="DAB118" s="370">
        <f xml:space="preserve"> InpC!DAB$20</f>
        <v>0</v>
      </c>
      <c r="DAC118" s="370">
        <f xml:space="preserve"> InpC!DAC$20</f>
        <v>0</v>
      </c>
      <c r="DAD118" s="370">
        <f xml:space="preserve"> InpC!DAD$20</f>
        <v>0</v>
      </c>
      <c r="DAE118" s="370">
        <f xml:space="preserve"> InpC!DAE$20</f>
        <v>0</v>
      </c>
      <c r="DAF118" s="370">
        <f xml:space="preserve"> InpC!DAF$20</f>
        <v>0</v>
      </c>
      <c r="DAG118" s="370">
        <f xml:space="preserve"> InpC!DAG$20</f>
        <v>0</v>
      </c>
      <c r="DAH118" s="370">
        <f xml:space="preserve"> InpC!DAH$20</f>
        <v>0</v>
      </c>
      <c r="DAI118" s="370">
        <f xml:space="preserve"> InpC!DAI$20</f>
        <v>0</v>
      </c>
      <c r="DAJ118" s="370">
        <f xml:space="preserve"> InpC!DAJ$20</f>
        <v>0</v>
      </c>
      <c r="DAK118" s="370">
        <f xml:space="preserve"> InpC!DAK$20</f>
        <v>0</v>
      </c>
      <c r="DAL118" s="370">
        <f xml:space="preserve"> InpC!DAL$20</f>
        <v>0</v>
      </c>
      <c r="DAM118" s="370">
        <f xml:space="preserve"> InpC!DAM$20</f>
        <v>0</v>
      </c>
      <c r="DAN118" s="370">
        <f xml:space="preserve"> InpC!DAN$20</f>
        <v>0</v>
      </c>
      <c r="DAO118" s="370">
        <f xml:space="preserve"> InpC!DAO$20</f>
        <v>0</v>
      </c>
      <c r="DAP118" s="370">
        <f xml:space="preserve"> InpC!DAP$20</f>
        <v>0</v>
      </c>
      <c r="DAQ118" s="370">
        <f xml:space="preserve"> InpC!DAQ$20</f>
        <v>0</v>
      </c>
      <c r="DAR118" s="370">
        <f xml:space="preserve"> InpC!DAR$20</f>
        <v>0</v>
      </c>
      <c r="DAS118" s="370">
        <f xml:space="preserve"> InpC!DAS$20</f>
        <v>0</v>
      </c>
      <c r="DAT118" s="370">
        <f xml:space="preserve"> InpC!DAT$20</f>
        <v>0</v>
      </c>
      <c r="DAU118" s="370">
        <f xml:space="preserve"> InpC!DAU$20</f>
        <v>0</v>
      </c>
      <c r="DAV118" s="370">
        <f xml:space="preserve"> InpC!DAV$20</f>
        <v>0</v>
      </c>
      <c r="DAW118" s="370">
        <f xml:space="preserve"> InpC!DAW$20</f>
        <v>0</v>
      </c>
      <c r="DAX118" s="370">
        <f xml:space="preserve"> InpC!DAX$20</f>
        <v>0</v>
      </c>
      <c r="DAY118" s="370">
        <f xml:space="preserve"> InpC!DAY$20</f>
        <v>0</v>
      </c>
      <c r="DAZ118" s="370">
        <f xml:space="preserve"> InpC!DAZ$20</f>
        <v>0</v>
      </c>
      <c r="DBA118" s="370">
        <f xml:space="preserve"> InpC!DBA$20</f>
        <v>0</v>
      </c>
      <c r="DBB118" s="370">
        <f xml:space="preserve"> InpC!DBB$20</f>
        <v>0</v>
      </c>
      <c r="DBC118" s="370">
        <f xml:space="preserve"> InpC!DBC$20</f>
        <v>0</v>
      </c>
      <c r="DBD118" s="370">
        <f xml:space="preserve"> InpC!DBD$20</f>
        <v>0</v>
      </c>
      <c r="DBE118" s="370">
        <f xml:space="preserve"> InpC!DBE$20</f>
        <v>0</v>
      </c>
      <c r="DBF118" s="370">
        <f xml:space="preserve"> InpC!DBF$20</f>
        <v>0</v>
      </c>
      <c r="DBG118" s="370">
        <f xml:space="preserve"> InpC!DBG$20</f>
        <v>0</v>
      </c>
      <c r="DBH118" s="370">
        <f xml:space="preserve"> InpC!DBH$20</f>
        <v>0</v>
      </c>
      <c r="DBI118" s="370">
        <f xml:space="preserve"> InpC!DBI$20</f>
        <v>0</v>
      </c>
      <c r="DBJ118" s="370">
        <f xml:space="preserve"> InpC!DBJ$20</f>
        <v>0</v>
      </c>
      <c r="DBK118" s="370">
        <f xml:space="preserve"> InpC!DBK$20</f>
        <v>0</v>
      </c>
      <c r="DBL118" s="370">
        <f xml:space="preserve"> InpC!DBL$20</f>
        <v>0</v>
      </c>
      <c r="DBM118" s="370">
        <f xml:space="preserve"> InpC!DBM$20</f>
        <v>0</v>
      </c>
      <c r="DBN118" s="370">
        <f xml:space="preserve"> InpC!DBN$20</f>
        <v>0</v>
      </c>
      <c r="DBO118" s="370">
        <f xml:space="preserve"> InpC!DBO$20</f>
        <v>0</v>
      </c>
      <c r="DBP118" s="370">
        <f xml:space="preserve"> InpC!DBP$20</f>
        <v>0</v>
      </c>
      <c r="DBQ118" s="370">
        <f xml:space="preserve"> InpC!DBQ$20</f>
        <v>0</v>
      </c>
      <c r="DBR118" s="370">
        <f xml:space="preserve"> InpC!DBR$20</f>
        <v>0</v>
      </c>
      <c r="DBS118" s="370">
        <f xml:space="preserve"> InpC!DBS$20</f>
        <v>0</v>
      </c>
      <c r="DBT118" s="370">
        <f xml:space="preserve"> InpC!DBT$20</f>
        <v>0</v>
      </c>
      <c r="DBU118" s="370">
        <f xml:space="preserve"> InpC!DBU$20</f>
        <v>0</v>
      </c>
      <c r="DBV118" s="370">
        <f xml:space="preserve"> InpC!DBV$20</f>
        <v>0</v>
      </c>
      <c r="DBW118" s="370">
        <f xml:space="preserve"> InpC!DBW$20</f>
        <v>0</v>
      </c>
      <c r="DBX118" s="370">
        <f xml:space="preserve"> InpC!DBX$20</f>
        <v>0</v>
      </c>
      <c r="DBY118" s="370">
        <f xml:space="preserve"> InpC!DBY$20</f>
        <v>0</v>
      </c>
      <c r="DBZ118" s="370">
        <f xml:space="preserve"> InpC!DBZ$20</f>
        <v>0</v>
      </c>
      <c r="DCA118" s="370">
        <f xml:space="preserve"> InpC!DCA$20</f>
        <v>0</v>
      </c>
      <c r="DCB118" s="370">
        <f xml:space="preserve"> InpC!DCB$20</f>
        <v>0</v>
      </c>
      <c r="DCC118" s="370">
        <f xml:space="preserve"> InpC!DCC$20</f>
        <v>0</v>
      </c>
      <c r="DCD118" s="370">
        <f xml:space="preserve"> InpC!DCD$20</f>
        <v>0</v>
      </c>
      <c r="DCE118" s="370">
        <f xml:space="preserve"> InpC!DCE$20</f>
        <v>0</v>
      </c>
      <c r="DCF118" s="370">
        <f xml:space="preserve"> InpC!DCF$20</f>
        <v>0</v>
      </c>
      <c r="DCG118" s="370">
        <f xml:space="preserve"> InpC!DCG$20</f>
        <v>0</v>
      </c>
      <c r="DCH118" s="370">
        <f xml:space="preserve"> InpC!DCH$20</f>
        <v>0</v>
      </c>
      <c r="DCI118" s="370">
        <f xml:space="preserve"> InpC!DCI$20</f>
        <v>0</v>
      </c>
      <c r="DCJ118" s="370">
        <f xml:space="preserve"> InpC!DCJ$20</f>
        <v>0</v>
      </c>
      <c r="DCK118" s="370">
        <f xml:space="preserve"> InpC!DCK$20</f>
        <v>0</v>
      </c>
      <c r="DCL118" s="370">
        <f xml:space="preserve"> InpC!DCL$20</f>
        <v>0</v>
      </c>
      <c r="DCM118" s="370">
        <f xml:space="preserve"> InpC!DCM$20</f>
        <v>0</v>
      </c>
      <c r="DCN118" s="370">
        <f xml:space="preserve"> InpC!DCN$20</f>
        <v>0</v>
      </c>
      <c r="DCO118" s="370">
        <f xml:space="preserve"> InpC!DCO$20</f>
        <v>0</v>
      </c>
      <c r="DCP118" s="370">
        <f xml:space="preserve"> InpC!DCP$20</f>
        <v>0</v>
      </c>
      <c r="DCQ118" s="370">
        <f xml:space="preserve"> InpC!DCQ$20</f>
        <v>0</v>
      </c>
      <c r="DCR118" s="370">
        <f xml:space="preserve"> InpC!DCR$20</f>
        <v>0</v>
      </c>
      <c r="DCS118" s="370">
        <f xml:space="preserve"> InpC!DCS$20</f>
        <v>0</v>
      </c>
      <c r="DCT118" s="370">
        <f xml:space="preserve"> InpC!DCT$20</f>
        <v>0</v>
      </c>
      <c r="DCU118" s="370">
        <f xml:space="preserve"> InpC!DCU$20</f>
        <v>0</v>
      </c>
      <c r="DCV118" s="370">
        <f xml:space="preserve"> InpC!DCV$20</f>
        <v>0</v>
      </c>
      <c r="DCW118" s="370">
        <f xml:space="preserve"> InpC!DCW$20</f>
        <v>0</v>
      </c>
      <c r="DCX118" s="370">
        <f xml:space="preserve"> InpC!DCX$20</f>
        <v>0</v>
      </c>
      <c r="DCY118" s="370">
        <f xml:space="preserve"> InpC!DCY$20</f>
        <v>0</v>
      </c>
      <c r="DCZ118" s="370">
        <f xml:space="preserve"> InpC!DCZ$20</f>
        <v>0</v>
      </c>
      <c r="DDA118" s="370">
        <f xml:space="preserve"> InpC!DDA$20</f>
        <v>0</v>
      </c>
      <c r="DDB118" s="370">
        <f xml:space="preserve"> InpC!DDB$20</f>
        <v>0</v>
      </c>
      <c r="DDC118" s="370">
        <f xml:space="preserve"> InpC!DDC$20</f>
        <v>0</v>
      </c>
      <c r="DDD118" s="370">
        <f xml:space="preserve"> InpC!DDD$20</f>
        <v>0</v>
      </c>
      <c r="DDE118" s="370">
        <f xml:space="preserve"> InpC!DDE$20</f>
        <v>0</v>
      </c>
      <c r="DDF118" s="370">
        <f xml:space="preserve"> InpC!DDF$20</f>
        <v>0</v>
      </c>
      <c r="DDG118" s="370">
        <f xml:space="preserve"> InpC!DDG$20</f>
        <v>0</v>
      </c>
      <c r="DDH118" s="370">
        <f xml:space="preserve"> InpC!DDH$20</f>
        <v>0</v>
      </c>
      <c r="DDI118" s="370">
        <f xml:space="preserve"> InpC!DDI$20</f>
        <v>0</v>
      </c>
      <c r="DDJ118" s="370">
        <f xml:space="preserve"> InpC!DDJ$20</f>
        <v>0</v>
      </c>
      <c r="DDK118" s="370">
        <f xml:space="preserve"> InpC!DDK$20</f>
        <v>0</v>
      </c>
      <c r="DDL118" s="370">
        <f xml:space="preserve"> InpC!DDL$20</f>
        <v>0</v>
      </c>
      <c r="DDM118" s="370">
        <f xml:space="preserve"> InpC!DDM$20</f>
        <v>0</v>
      </c>
      <c r="DDN118" s="370">
        <f xml:space="preserve"> InpC!DDN$20</f>
        <v>0</v>
      </c>
      <c r="DDO118" s="370">
        <f xml:space="preserve"> InpC!DDO$20</f>
        <v>0</v>
      </c>
      <c r="DDP118" s="370">
        <f xml:space="preserve"> InpC!DDP$20</f>
        <v>0</v>
      </c>
      <c r="DDQ118" s="370">
        <f xml:space="preserve"> InpC!DDQ$20</f>
        <v>0</v>
      </c>
      <c r="DDR118" s="370">
        <f xml:space="preserve"> InpC!DDR$20</f>
        <v>0</v>
      </c>
      <c r="DDS118" s="370">
        <f xml:space="preserve"> InpC!DDS$20</f>
        <v>0</v>
      </c>
      <c r="DDT118" s="370">
        <f xml:space="preserve"> InpC!DDT$20</f>
        <v>0</v>
      </c>
      <c r="DDU118" s="370">
        <f xml:space="preserve"> InpC!DDU$20</f>
        <v>0</v>
      </c>
      <c r="DDV118" s="370">
        <f xml:space="preserve"> InpC!DDV$20</f>
        <v>0</v>
      </c>
      <c r="DDW118" s="370">
        <f xml:space="preserve"> InpC!DDW$20</f>
        <v>0</v>
      </c>
      <c r="DDX118" s="370">
        <f xml:space="preserve"> InpC!DDX$20</f>
        <v>0</v>
      </c>
      <c r="DDY118" s="370">
        <f xml:space="preserve"> InpC!DDY$20</f>
        <v>0</v>
      </c>
      <c r="DDZ118" s="370">
        <f xml:space="preserve"> InpC!DDZ$20</f>
        <v>0</v>
      </c>
      <c r="DEA118" s="370">
        <f xml:space="preserve"> InpC!DEA$20</f>
        <v>0</v>
      </c>
      <c r="DEB118" s="370">
        <f xml:space="preserve"> InpC!DEB$20</f>
        <v>0</v>
      </c>
      <c r="DEC118" s="370">
        <f xml:space="preserve"> InpC!DEC$20</f>
        <v>0</v>
      </c>
      <c r="DED118" s="370">
        <f xml:space="preserve"> InpC!DED$20</f>
        <v>0</v>
      </c>
      <c r="DEE118" s="370">
        <f xml:space="preserve"> InpC!DEE$20</f>
        <v>0</v>
      </c>
      <c r="DEF118" s="370">
        <f xml:space="preserve"> InpC!DEF$20</f>
        <v>0</v>
      </c>
      <c r="DEG118" s="370">
        <f xml:space="preserve"> InpC!DEG$20</f>
        <v>0</v>
      </c>
      <c r="DEH118" s="370">
        <f xml:space="preserve"> InpC!DEH$20</f>
        <v>0</v>
      </c>
      <c r="DEI118" s="370">
        <f xml:space="preserve"> InpC!DEI$20</f>
        <v>0</v>
      </c>
      <c r="DEJ118" s="370">
        <f xml:space="preserve"> InpC!DEJ$20</f>
        <v>0</v>
      </c>
      <c r="DEK118" s="370">
        <f xml:space="preserve"> InpC!DEK$20</f>
        <v>0</v>
      </c>
      <c r="DEL118" s="370">
        <f xml:space="preserve"> InpC!DEL$20</f>
        <v>0</v>
      </c>
      <c r="DEM118" s="370">
        <f xml:space="preserve"> InpC!DEM$20</f>
        <v>0</v>
      </c>
      <c r="DEN118" s="370">
        <f xml:space="preserve"> InpC!DEN$20</f>
        <v>0</v>
      </c>
      <c r="DEO118" s="370">
        <f xml:space="preserve"> InpC!DEO$20</f>
        <v>0</v>
      </c>
      <c r="DEP118" s="370">
        <f xml:space="preserve"> InpC!DEP$20</f>
        <v>0</v>
      </c>
      <c r="DEQ118" s="370">
        <f xml:space="preserve"> InpC!DEQ$20</f>
        <v>0</v>
      </c>
      <c r="DER118" s="370">
        <f xml:space="preserve"> InpC!DER$20</f>
        <v>0</v>
      </c>
      <c r="DES118" s="370">
        <f xml:space="preserve"> InpC!DES$20</f>
        <v>0</v>
      </c>
      <c r="DET118" s="370">
        <f xml:space="preserve"> InpC!DET$20</f>
        <v>0</v>
      </c>
      <c r="DEU118" s="370">
        <f xml:space="preserve"> InpC!DEU$20</f>
        <v>0</v>
      </c>
      <c r="DEV118" s="370">
        <f xml:space="preserve"> InpC!DEV$20</f>
        <v>0</v>
      </c>
      <c r="DEW118" s="370">
        <f xml:space="preserve"> InpC!DEW$20</f>
        <v>0</v>
      </c>
      <c r="DEX118" s="370">
        <f xml:space="preserve"> InpC!DEX$20</f>
        <v>0</v>
      </c>
      <c r="DEY118" s="370">
        <f xml:space="preserve"> InpC!DEY$20</f>
        <v>0</v>
      </c>
      <c r="DEZ118" s="370">
        <f xml:space="preserve"> InpC!DEZ$20</f>
        <v>0</v>
      </c>
      <c r="DFA118" s="370">
        <f xml:space="preserve"> InpC!DFA$20</f>
        <v>0</v>
      </c>
      <c r="DFB118" s="370">
        <f xml:space="preserve"> InpC!DFB$20</f>
        <v>0</v>
      </c>
      <c r="DFC118" s="370">
        <f xml:space="preserve"> InpC!DFC$20</f>
        <v>0</v>
      </c>
      <c r="DFD118" s="370">
        <f xml:space="preserve"> InpC!DFD$20</f>
        <v>0</v>
      </c>
      <c r="DFE118" s="370">
        <f xml:space="preserve"> InpC!DFE$20</f>
        <v>0</v>
      </c>
      <c r="DFF118" s="370">
        <f xml:space="preserve"> InpC!DFF$20</f>
        <v>0</v>
      </c>
      <c r="DFG118" s="370">
        <f xml:space="preserve"> InpC!DFG$20</f>
        <v>0</v>
      </c>
      <c r="DFH118" s="370">
        <f xml:space="preserve"> InpC!DFH$20</f>
        <v>0</v>
      </c>
      <c r="DFI118" s="370">
        <f xml:space="preserve"> InpC!DFI$20</f>
        <v>0</v>
      </c>
      <c r="DFJ118" s="370">
        <f xml:space="preserve"> InpC!DFJ$20</f>
        <v>0</v>
      </c>
      <c r="DFK118" s="370">
        <f xml:space="preserve"> InpC!DFK$20</f>
        <v>0</v>
      </c>
      <c r="DFL118" s="370">
        <f xml:space="preserve"> InpC!DFL$20</f>
        <v>0</v>
      </c>
      <c r="DFM118" s="370">
        <f xml:space="preserve"> InpC!DFM$20</f>
        <v>0</v>
      </c>
      <c r="DFN118" s="370">
        <f xml:space="preserve"> InpC!DFN$20</f>
        <v>0</v>
      </c>
      <c r="DFO118" s="370">
        <f xml:space="preserve"> InpC!DFO$20</f>
        <v>0</v>
      </c>
      <c r="DFP118" s="370">
        <f xml:space="preserve"> InpC!DFP$20</f>
        <v>0</v>
      </c>
      <c r="DFQ118" s="370">
        <f xml:space="preserve"> InpC!DFQ$20</f>
        <v>0</v>
      </c>
      <c r="DFR118" s="370">
        <f xml:space="preserve"> InpC!DFR$20</f>
        <v>0</v>
      </c>
      <c r="DFS118" s="370">
        <f xml:space="preserve"> InpC!DFS$20</f>
        <v>0</v>
      </c>
      <c r="DFT118" s="370">
        <f xml:space="preserve"> InpC!DFT$20</f>
        <v>0</v>
      </c>
      <c r="DFU118" s="370">
        <f xml:space="preserve"> InpC!DFU$20</f>
        <v>0</v>
      </c>
      <c r="DFV118" s="370">
        <f xml:space="preserve"> InpC!DFV$20</f>
        <v>0</v>
      </c>
      <c r="DFW118" s="370">
        <f xml:space="preserve"> InpC!DFW$20</f>
        <v>0</v>
      </c>
      <c r="DFX118" s="370">
        <f xml:space="preserve"> InpC!DFX$20</f>
        <v>0</v>
      </c>
      <c r="DFY118" s="370">
        <f xml:space="preserve"> InpC!DFY$20</f>
        <v>0</v>
      </c>
      <c r="DFZ118" s="370">
        <f xml:space="preserve"> InpC!DFZ$20</f>
        <v>0</v>
      </c>
      <c r="DGA118" s="370">
        <f xml:space="preserve"> InpC!DGA$20</f>
        <v>0</v>
      </c>
      <c r="DGB118" s="370">
        <f xml:space="preserve"> InpC!DGB$20</f>
        <v>0</v>
      </c>
      <c r="DGC118" s="370">
        <f xml:space="preserve"> InpC!DGC$20</f>
        <v>0</v>
      </c>
      <c r="DGD118" s="370">
        <f xml:space="preserve"> InpC!DGD$20</f>
        <v>0</v>
      </c>
      <c r="DGE118" s="370">
        <f xml:space="preserve"> InpC!DGE$20</f>
        <v>0</v>
      </c>
      <c r="DGF118" s="370">
        <f xml:space="preserve"> InpC!DGF$20</f>
        <v>0</v>
      </c>
      <c r="DGG118" s="370">
        <f xml:space="preserve"> InpC!DGG$20</f>
        <v>0</v>
      </c>
      <c r="DGH118" s="370">
        <f xml:space="preserve"> InpC!DGH$20</f>
        <v>0</v>
      </c>
      <c r="DGI118" s="370">
        <f xml:space="preserve"> InpC!DGI$20</f>
        <v>0</v>
      </c>
      <c r="DGJ118" s="370">
        <f xml:space="preserve"> InpC!DGJ$20</f>
        <v>0</v>
      </c>
      <c r="DGK118" s="370">
        <f xml:space="preserve"> InpC!DGK$20</f>
        <v>0</v>
      </c>
      <c r="DGL118" s="370">
        <f xml:space="preserve"> InpC!DGL$20</f>
        <v>0</v>
      </c>
      <c r="DGM118" s="370">
        <f xml:space="preserve"> InpC!DGM$20</f>
        <v>0</v>
      </c>
      <c r="DGN118" s="370">
        <f xml:space="preserve"> InpC!DGN$20</f>
        <v>0</v>
      </c>
      <c r="DGO118" s="370">
        <f xml:space="preserve"> InpC!DGO$20</f>
        <v>0</v>
      </c>
      <c r="DGP118" s="370">
        <f xml:space="preserve"> InpC!DGP$20</f>
        <v>0</v>
      </c>
      <c r="DGQ118" s="370">
        <f xml:space="preserve"> InpC!DGQ$20</f>
        <v>0</v>
      </c>
      <c r="DGR118" s="370">
        <f xml:space="preserve"> InpC!DGR$20</f>
        <v>0</v>
      </c>
      <c r="DGS118" s="370">
        <f xml:space="preserve"> InpC!DGS$20</f>
        <v>0</v>
      </c>
      <c r="DGT118" s="370">
        <f xml:space="preserve"> InpC!DGT$20</f>
        <v>0</v>
      </c>
      <c r="DGU118" s="370">
        <f xml:space="preserve"> InpC!DGU$20</f>
        <v>0</v>
      </c>
      <c r="DGV118" s="370">
        <f xml:space="preserve"> InpC!DGV$20</f>
        <v>0</v>
      </c>
      <c r="DGW118" s="370">
        <f xml:space="preserve"> InpC!DGW$20</f>
        <v>0</v>
      </c>
      <c r="DGX118" s="370">
        <f xml:space="preserve"> InpC!DGX$20</f>
        <v>0</v>
      </c>
      <c r="DGY118" s="370">
        <f xml:space="preserve"> InpC!DGY$20</f>
        <v>0</v>
      </c>
      <c r="DGZ118" s="370">
        <f xml:space="preserve"> InpC!DGZ$20</f>
        <v>0</v>
      </c>
      <c r="DHA118" s="370">
        <f xml:space="preserve"> InpC!DHA$20</f>
        <v>0</v>
      </c>
      <c r="DHB118" s="370">
        <f xml:space="preserve"> InpC!DHB$20</f>
        <v>0</v>
      </c>
      <c r="DHC118" s="370">
        <f xml:space="preserve"> InpC!DHC$20</f>
        <v>0</v>
      </c>
      <c r="DHD118" s="370">
        <f xml:space="preserve"> InpC!DHD$20</f>
        <v>0</v>
      </c>
      <c r="DHE118" s="370">
        <f xml:space="preserve"> InpC!DHE$20</f>
        <v>0</v>
      </c>
      <c r="DHF118" s="370">
        <f xml:space="preserve"> InpC!DHF$20</f>
        <v>0</v>
      </c>
      <c r="DHG118" s="370">
        <f xml:space="preserve"> InpC!DHG$20</f>
        <v>0</v>
      </c>
      <c r="DHH118" s="370">
        <f xml:space="preserve"> InpC!DHH$20</f>
        <v>0</v>
      </c>
      <c r="DHI118" s="370">
        <f xml:space="preserve"> InpC!DHI$20</f>
        <v>0</v>
      </c>
      <c r="DHJ118" s="370">
        <f xml:space="preserve"> InpC!DHJ$20</f>
        <v>0</v>
      </c>
      <c r="DHK118" s="370">
        <f xml:space="preserve"> InpC!DHK$20</f>
        <v>0</v>
      </c>
      <c r="DHL118" s="370">
        <f xml:space="preserve"> InpC!DHL$20</f>
        <v>0</v>
      </c>
      <c r="DHM118" s="370">
        <f xml:space="preserve"> InpC!DHM$20</f>
        <v>0</v>
      </c>
      <c r="DHN118" s="370">
        <f xml:space="preserve"> InpC!DHN$20</f>
        <v>0</v>
      </c>
      <c r="DHO118" s="370">
        <f xml:space="preserve"> InpC!DHO$20</f>
        <v>0</v>
      </c>
      <c r="DHP118" s="370">
        <f xml:space="preserve"> InpC!DHP$20</f>
        <v>0</v>
      </c>
      <c r="DHQ118" s="370">
        <f xml:space="preserve"> InpC!DHQ$20</f>
        <v>0</v>
      </c>
      <c r="DHR118" s="370">
        <f xml:space="preserve"> InpC!DHR$20</f>
        <v>0</v>
      </c>
      <c r="DHS118" s="370">
        <f xml:space="preserve"> InpC!DHS$20</f>
        <v>0</v>
      </c>
      <c r="DHT118" s="370">
        <f xml:space="preserve"> InpC!DHT$20</f>
        <v>0</v>
      </c>
      <c r="DHU118" s="370">
        <f xml:space="preserve"> InpC!DHU$20</f>
        <v>0</v>
      </c>
      <c r="DHV118" s="370">
        <f xml:space="preserve"> InpC!DHV$20</f>
        <v>0</v>
      </c>
      <c r="DHW118" s="370">
        <f xml:space="preserve"> InpC!DHW$20</f>
        <v>0</v>
      </c>
      <c r="DHX118" s="370">
        <f xml:space="preserve"> InpC!DHX$20</f>
        <v>0</v>
      </c>
      <c r="DHY118" s="370">
        <f xml:space="preserve"> InpC!DHY$20</f>
        <v>0</v>
      </c>
      <c r="DHZ118" s="370">
        <f xml:space="preserve"> InpC!DHZ$20</f>
        <v>0</v>
      </c>
      <c r="DIA118" s="370">
        <f xml:space="preserve"> InpC!DIA$20</f>
        <v>0</v>
      </c>
      <c r="DIB118" s="370">
        <f xml:space="preserve"> InpC!DIB$20</f>
        <v>0</v>
      </c>
      <c r="DIC118" s="370">
        <f xml:space="preserve"> InpC!DIC$20</f>
        <v>0</v>
      </c>
      <c r="DID118" s="370">
        <f xml:space="preserve"> InpC!DID$20</f>
        <v>0</v>
      </c>
      <c r="DIE118" s="370">
        <f xml:space="preserve"> InpC!DIE$20</f>
        <v>0</v>
      </c>
      <c r="DIF118" s="370">
        <f xml:space="preserve"> InpC!DIF$20</f>
        <v>0</v>
      </c>
      <c r="DIG118" s="370">
        <f xml:space="preserve"> InpC!DIG$20</f>
        <v>0</v>
      </c>
      <c r="DIH118" s="370">
        <f xml:space="preserve"> InpC!DIH$20</f>
        <v>0</v>
      </c>
      <c r="DII118" s="370">
        <f xml:space="preserve"> InpC!DII$20</f>
        <v>0</v>
      </c>
      <c r="DIJ118" s="370">
        <f xml:space="preserve"> InpC!DIJ$20</f>
        <v>0</v>
      </c>
      <c r="DIK118" s="370">
        <f xml:space="preserve"> InpC!DIK$20</f>
        <v>0</v>
      </c>
      <c r="DIL118" s="370">
        <f xml:space="preserve"> InpC!DIL$20</f>
        <v>0</v>
      </c>
      <c r="DIM118" s="370">
        <f xml:space="preserve"> InpC!DIM$20</f>
        <v>0</v>
      </c>
      <c r="DIN118" s="370">
        <f xml:space="preserve"> InpC!DIN$20</f>
        <v>0</v>
      </c>
      <c r="DIO118" s="370">
        <f xml:space="preserve"> InpC!DIO$20</f>
        <v>0</v>
      </c>
      <c r="DIP118" s="370">
        <f xml:space="preserve"> InpC!DIP$20</f>
        <v>0</v>
      </c>
      <c r="DIQ118" s="370">
        <f xml:space="preserve"> InpC!DIQ$20</f>
        <v>0</v>
      </c>
      <c r="DIR118" s="370">
        <f xml:space="preserve"> InpC!DIR$20</f>
        <v>0</v>
      </c>
      <c r="DIS118" s="370">
        <f xml:space="preserve"> InpC!DIS$20</f>
        <v>0</v>
      </c>
      <c r="DIT118" s="370">
        <f xml:space="preserve"> InpC!DIT$20</f>
        <v>0</v>
      </c>
      <c r="DIU118" s="370">
        <f xml:space="preserve"> InpC!DIU$20</f>
        <v>0</v>
      </c>
      <c r="DIV118" s="370">
        <f xml:space="preserve"> InpC!DIV$20</f>
        <v>0</v>
      </c>
      <c r="DIW118" s="370">
        <f xml:space="preserve"> InpC!DIW$20</f>
        <v>0</v>
      </c>
      <c r="DIX118" s="370">
        <f xml:space="preserve"> InpC!DIX$20</f>
        <v>0</v>
      </c>
      <c r="DIY118" s="370">
        <f xml:space="preserve"> InpC!DIY$20</f>
        <v>0</v>
      </c>
      <c r="DIZ118" s="370">
        <f xml:space="preserve"> InpC!DIZ$20</f>
        <v>0</v>
      </c>
      <c r="DJA118" s="370">
        <f xml:space="preserve"> InpC!DJA$20</f>
        <v>0</v>
      </c>
      <c r="DJB118" s="370">
        <f xml:space="preserve"> InpC!DJB$20</f>
        <v>0</v>
      </c>
      <c r="DJC118" s="370">
        <f xml:space="preserve"> InpC!DJC$20</f>
        <v>0</v>
      </c>
      <c r="DJD118" s="370">
        <f xml:space="preserve"> InpC!DJD$20</f>
        <v>0</v>
      </c>
      <c r="DJE118" s="370">
        <f xml:space="preserve"> InpC!DJE$20</f>
        <v>0</v>
      </c>
      <c r="DJF118" s="370">
        <f xml:space="preserve"> InpC!DJF$20</f>
        <v>0</v>
      </c>
      <c r="DJG118" s="370">
        <f xml:space="preserve"> InpC!DJG$20</f>
        <v>0</v>
      </c>
      <c r="DJH118" s="370">
        <f xml:space="preserve"> InpC!DJH$20</f>
        <v>0</v>
      </c>
      <c r="DJI118" s="370">
        <f xml:space="preserve"> InpC!DJI$20</f>
        <v>0</v>
      </c>
      <c r="DJJ118" s="370">
        <f xml:space="preserve"> InpC!DJJ$20</f>
        <v>0</v>
      </c>
      <c r="DJK118" s="370">
        <f xml:space="preserve"> InpC!DJK$20</f>
        <v>0</v>
      </c>
      <c r="DJL118" s="370">
        <f xml:space="preserve"> InpC!DJL$20</f>
        <v>0</v>
      </c>
      <c r="DJM118" s="370">
        <f xml:space="preserve"> InpC!DJM$20</f>
        <v>0</v>
      </c>
      <c r="DJN118" s="370">
        <f xml:space="preserve"> InpC!DJN$20</f>
        <v>0</v>
      </c>
      <c r="DJO118" s="370">
        <f xml:space="preserve"> InpC!DJO$20</f>
        <v>0</v>
      </c>
      <c r="DJP118" s="370">
        <f xml:space="preserve"> InpC!DJP$20</f>
        <v>0</v>
      </c>
      <c r="DJQ118" s="370">
        <f xml:space="preserve"> InpC!DJQ$20</f>
        <v>0</v>
      </c>
      <c r="DJR118" s="370">
        <f xml:space="preserve"> InpC!DJR$20</f>
        <v>0</v>
      </c>
      <c r="DJS118" s="370">
        <f xml:space="preserve"> InpC!DJS$20</f>
        <v>0</v>
      </c>
      <c r="DJT118" s="370">
        <f xml:space="preserve"> InpC!DJT$20</f>
        <v>0</v>
      </c>
      <c r="DJU118" s="370">
        <f xml:space="preserve"> InpC!DJU$20</f>
        <v>0</v>
      </c>
      <c r="DJV118" s="370">
        <f xml:space="preserve"> InpC!DJV$20</f>
        <v>0</v>
      </c>
      <c r="DJW118" s="370">
        <f xml:space="preserve"> InpC!DJW$20</f>
        <v>0</v>
      </c>
      <c r="DJX118" s="370">
        <f xml:space="preserve"> InpC!DJX$20</f>
        <v>0</v>
      </c>
      <c r="DJY118" s="370">
        <f xml:space="preserve"> InpC!DJY$20</f>
        <v>0</v>
      </c>
      <c r="DJZ118" s="370">
        <f xml:space="preserve"> InpC!DJZ$20</f>
        <v>0</v>
      </c>
      <c r="DKA118" s="370">
        <f xml:space="preserve"> InpC!DKA$20</f>
        <v>0</v>
      </c>
      <c r="DKB118" s="370">
        <f xml:space="preserve"> InpC!DKB$20</f>
        <v>0</v>
      </c>
      <c r="DKC118" s="370">
        <f xml:space="preserve"> InpC!DKC$20</f>
        <v>0</v>
      </c>
      <c r="DKD118" s="370">
        <f xml:space="preserve"> InpC!DKD$20</f>
        <v>0</v>
      </c>
      <c r="DKE118" s="370">
        <f xml:space="preserve"> InpC!DKE$20</f>
        <v>0</v>
      </c>
      <c r="DKF118" s="370">
        <f xml:space="preserve"> InpC!DKF$20</f>
        <v>0</v>
      </c>
      <c r="DKG118" s="370">
        <f xml:space="preserve"> InpC!DKG$20</f>
        <v>0</v>
      </c>
      <c r="DKH118" s="370">
        <f xml:space="preserve"> InpC!DKH$20</f>
        <v>0</v>
      </c>
      <c r="DKI118" s="370">
        <f xml:space="preserve"> InpC!DKI$20</f>
        <v>0</v>
      </c>
      <c r="DKJ118" s="370">
        <f xml:space="preserve"> InpC!DKJ$20</f>
        <v>0</v>
      </c>
      <c r="DKK118" s="370">
        <f xml:space="preserve"> InpC!DKK$20</f>
        <v>0</v>
      </c>
      <c r="DKL118" s="370">
        <f xml:space="preserve"> InpC!DKL$20</f>
        <v>0</v>
      </c>
      <c r="DKM118" s="370">
        <f xml:space="preserve"> InpC!DKM$20</f>
        <v>0</v>
      </c>
      <c r="DKN118" s="370">
        <f xml:space="preserve"> InpC!DKN$20</f>
        <v>0</v>
      </c>
      <c r="DKO118" s="370">
        <f xml:space="preserve"> InpC!DKO$20</f>
        <v>0</v>
      </c>
      <c r="DKP118" s="370">
        <f xml:space="preserve"> InpC!DKP$20</f>
        <v>0</v>
      </c>
      <c r="DKQ118" s="370">
        <f xml:space="preserve"> InpC!DKQ$20</f>
        <v>0</v>
      </c>
      <c r="DKR118" s="370">
        <f xml:space="preserve"> InpC!DKR$20</f>
        <v>0</v>
      </c>
      <c r="DKS118" s="370">
        <f xml:space="preserve"> InpC!DKS$20</f>
        <v>0</v>
      </c>
      <c r="DKT118" s="370">
        <f xml:space="preserve"> InpC!DKT$20</f>
        <v>0</v>
      </c>
      <c r="DKU118" s="370">
        <f xml:space="preserve"> InpC!DKU$20</f>
        <v>0</v>
      </c>
      <c r="DKV118" s="370">
        <f xml:space="preserve"> InpC!DKV$20</f>
        <v>0</v>
      </c>
      <c r="DKW118" s="370">
        <f xml:space="preserve"> InpC!DKW$20</f>
        <v>0</v>
      </c>
      <c r="DKX118" s="370">
        <f xml:space="preserve"> InpC!DKX$20</f>
        <v>0</v>
      </c>
      <c r="DKY118" s="370">
        <f xml:space="preserve"> InpC!DKY$20</f>
        <v>0</v>
      </c>
      <c r="DKZ118" s="370">
        <f xml:space="preserve"> InpC!DKZ$20</f>
        <v>0</v>
      </c>
      <c r="DLA118" s="370">
        <f xml:space="preserve"> InpC!DLA$20</f>
        <v>0</v>
      </c>
      <c r="DLB118" s="370">
        <f xml:space="preserve"> InpC!DLB$20</f>
        <v>0</v>
      </c>
      <c r="DLC118" s="370">
        <f xml:space="preserve"> InpC!DLC$20</f>
        <v>0</v>
      </c>
      <c r="DLD118" s="370">
        <f xml:space="preserve"> InpC!DLD$20</f>
        <v>0</v>
      </c>
      <c r="DLE118" s="370">
        <f xml:space="preserve"> InpC!DLE$20</f>
        <v>0</v>
      </c>
      <c r="DLF118" s="370">
        <f xml:space="preserve"> InpC!DLF$20</f>
        <v>0</v>
      </c>
      <c r="DLG118" s="370">
        <f xml:space="preserve"> InpC!DLG$20</f>
        <v>0</v>
      </c>
      <c r="DLH118" s="370">
        <f xml:space="preserve"> InpC!DLH$20</f>
        <v>0</v>
      </c>
      <c r="DLI118" s="370">
        <f xml:space="preserve"> InpC!DLI$20</f>
        <v>0</v>
      </c>
      <c r="DLJ118" s="370">
        <f xml:space="preserve"> InpC!DLJ$20</f>
        <v>0</v>
      </c>
      <c r="DLK118" s="370">
        <f xml:space="preserve"> InpC!DLK$20</f>
        <v>0</v>
      </c>
      <c r="DLL118" s="370">
        <f xml:space="preserve"> InpC!DLL$20</f>
        <v>0</v>
      </c>
      <c r="DLM118" s="370">
        <f xml:space="preserve"> InpC!DLM$20</f>
        <v>0</v>
      </c>
      <c r="DLN118" s="370">
        <f xml:space="preserve"> InpC!DLN$20</f>
        <v>0</v>
      </c>
      <c r="DLO118" s="370">
        <f xml:space="preserve"> InpC!DLO$20</f>
        <v>0</v>
      </c>
      <c r="DLP118" s="370">
        <f xml:space="preserve"> InpC!DLP$20</f>
        <v>0</v>
      </c>
      <c r="DLQ118" s="370">
        <f xml:space="preserve"> InpC!DLQ$20</f>
        <v>0</v>
      </c>
      <c r="DLR118" s="370">
        <f xml:space="preserve"> InpC!DLR$20</f>
        <v>0</v>
      </c>
      <c r="DLS118" s="370">
        <f xml:space="preserve"> InpC!DLS$20</f>
        <v>0</v>
      </c>
      <c r="DLT118" s="370">
        <f xml:space="preserve"> InpC!DLT$20</f>
        <v>0</v>
      </c>
      <c r="DLU118" s="370">
        <f xml:space="preserve"> InpC!DLU$20</f>
        <v>0</v>
      </c>
      <c r="DLV118" s="370">
        <f xml:space="preserve"> InpC!DLV$20</f>
        <v>0</v>
      </c>
      <c r="DLW118" s="370">
        <f xml:space="preserve"> InpC!DLW$20</f>
        <v>0</v>
      </c>
      <c r="DLX118" s="370">
        <f xml:space="preserve"> InpC!DLX$20</f>
        <v>0</v>
      </c>
      <c r="DLY118" s="370">
        <f xml:space="preserve"> InpC!DLY$20</f>
        <v>0</v>
      </c>
      <c r="DLZ118" s="370">
        <f xml:space="preserve"> InpC!DLZ$20</f>
        <v>0</v>
      </c>
      <c r="DMA118" s="370">
        <f xml:space="preserve"> InpC!DMA$20</f>
        <v>0</v>
      </c>
      <c r="DMB118" s="370">
        <f xml:space="preserve"> InpC!DMB$20</f>
        <v>0</v>
      </c>
      <c r="DMC118" s="370">
        <f xml:space="preserve"> InpC!DMC$20</f>
        <v>0</v>
      </c>
      <c r="DMD118" s="370">
        <f xml:space="preserve"> InpC!DMD$20</f>
        <v>0</v>
      </c>
      <c r="DME118" s="370">
        <f xml:space="preserve"> InpC!DME$20</f>
        <v>0</v>
      </c>
      <c r="DMF118" s="370">
        <f xml:space="preserve"> InpC!DMF$20</f>
        <v>0</v>
      </c>
      <c r="DMG118" s="370">
        <f xml:space="preserve"> InpC!DMG$20</f>
        <v>0</v>
      </c>
      <c r="DMH118" s="370">
        <f xml:space="preserve"> InpC!DMH$20</f>
        <v>0</v>
      </c>
      <c r="DMI118" s="370">
        <f xml:space="preserve"> InpC!DMI$20</f>
        <v>0</v>
      </c>
      <c r="DMJ118" s="370">
        <f xml:space="preserve"> InpC!DMJ$20</f>
        <v>0</v>
      </c>
      <c r="DMK118" s="370">
        <f xml:space="preserve"> InpC!DMK$20</f>
        <v>0</v>
      </c>
      <c r="DML118" s="370">
        <f xml:space="preserve"> InpC!DML$20</f>
        <v>0</v>
      </c>
      <c r="DMM118" s="370">
        <f xml:space="preserve"> InpC!DMM$20</f>
        <v>0</v>
      </c>
      <c r="DMN118" s="370">
        <f xml:space="preserve"> InpC!DMN$20</f>
        <v>0</v>
      </c>
      <c r="DMO118" s="370">
        <f xml:space="preserve"> InpC!DMO$20</f>
        <v>0</v>
      </c>
      <c r="DMP118" s="370">
        <f xml:space="preserve"> InpC!DMP$20</f>
        <v>0</v>
      </c>
      <c r="DMQ118" s="370">
        <f xml:space="preserve"> InpC!DMQ$20</f>
        <v>0</v>
      </c>
      <c r="DMR118" s="370">
        <f xml:space="preserve"> InpC!DMR$20</f>
        <v>0</v>
      </c>
      <c r="DMS118" s="370">
        <f xml:space="preserve"> InpC!DMS$20</f>
        <v>0</v>
      </c>
      <c r="DMT118" s="370">
        <f xml:space="preserve"> InpC!DMT$20</f>
        <v>0</v>
      </c>
      <c r="DMU118" s="370">
        <f xml:space="preserve"> InpC!DMU$20</f>
        <v>0</v>
      </c>
      <c r="DMV118" s="370">
        <f xml:space="preserve"> InpC!DMV$20</f>
        <v>0</v>
      </c>
      <c r="DMW118" s="370">
        <f xml:space="preserve"> InpC!DMW$20</f>
        <v>0</v>
      </c>
      <c r="DMX118" s="370">
        <f xml:space="preserve"> InpC!DMX$20</f>
        <v>0</v>
      </c>
      <c r="DMY118" s="370">
        <f xml:space="preserve"> InpC!DMY$20</f>
        <v>0</v>
      </c>
      <c r="DMZ118" s="370">
        <f xml:space="preserve"> InpC!DMZ$20</f>
        <v>0</v>
      </c>
      <c r="DNA118" s="370">
        <f xml:space="preserve"> InpC!DNA$20</f>
        <v>0</v>
      </c>
      <c r="DNB118" s="370">
        <f xml:space="preserve"> InpC!DNB$20</f>
        <v>0</v>
      </c>
      <c r="DNC118" s="370">
        <f xml:space="preserve"> InpC!DNC$20</f>
        <v>0</v>
      </c>
      <c r="DND118" s="370">
        <f xml:space="preserve"> InpC!DND$20</f>
        <v>0</v>
      </c>
      <c r="DNE118" s="370">
        <f xml:space="preserve"> InpC!DNE$20</f>
        <v>0</v>
      </c>
      <c r="DNF118" s="370">
        <f xml:space="preserve"> InpC!DNF$20</f>
        <v>0</v>
      </c>
      <c r="DNG118" s="370">
        <f xml:space="preserve"> InpC!DNG$20</f>
        <v>0</v>
      </c>
      <c r="DNH118" s="370">
        <f xml:space="preserve"> InpC!DNH$20</f>
        <v>0</v>
      </c>
      <c r="DNI118" s="370">
        <f xml:space="preserve"> InpC!DNI$20</f>
        <v>0</v>
      </c>
      <c r="DNJ118" s="370">
        <f xml:space="preserve"> InpC!DNJ$20</f>
        <v>0</v>
      </c>
      <c r="DNK118" s="370">
        <f xml:space="preserve"> InpC!DNK$20</f>
        <v>0</v>
      </c>
      <c r="DNL118" s="370">
        <f xml:space="preserve"> InpC!DNL$20</f>
        <v>0</v>
      </c>
      <c r="DNM118" s="370">
        <f xml:space="preserve"> InpC!DNM$20</f>
        <v>0</v>
      </c>
      <c r="DNN118" s="370">
        <f xml:space="preserve"> InpC!DNN$20</f>
        <v>0</v>
      </c>
      <c r="DNO118" s="370">
        <f xml:space="preserve"> InpC!DNO$20</f>
        <v>0</v>
      </c>
      <c r="DNP118" s="370">
        <f xml:space="preserve"> InpC!DNP$20</f>
        <v>0</v>
      </c>
      <c r="DNQ118" s="370">
        <f xml:space="preserve"> InpC!DNQ$20</f>
        <v>0</v>
      </c>
      <c r="DNR118" s="370">
        <f xml:space="preserve"> InpC!DNR$20</f>
        <v>0</v>
      </c>
      <c r="DNS118" s="370">
        <f xml:space="preserve"> InpC!DNS$20</f>
        <v>0</v>
      </c>
      <c r="DNT118" s="370">
        <f xml:space="preserve"> InpC!DNT$20</f>
        <v>0</v>
      </c>
      <c r="DNU118" s="370">
        <f xml:space="preserve"> InpC!DNU$20</f>
        <v>0</v>
      </c>
      <c r="DNV118" s="370">
        <f xml:space="preserve"> InpC!DNV$20</f>
        <v>0</v>
      </c>
      <c r="DNW118" s="370">
        <f xml:space="preserve"> InpC!DNW$20</f>
        <v>0</v>
      </c>
      <c r="DNX118" s="370">
        <f xml:space="preserve"> InpC!DNX$20</f>
        <v>0</v>
      </c>
      <c r="DNY118" s="370">
        <f xml:space="preserve"> InpC!DNY$20</f>
        <v>0</v>
      </c>
      <c r="DNZ118" s="370">
        <f xml:space="preserve"> InpC!DNZ$20</f>
        <v>0</v>
      </c>
      <c r="DOA118" s="370">
        <f xml:space="preserve"> InpC!DOA$20</f>
        <v>0</v>
      </c>
      <c r="DOB118" s="370">
        <f xml:space="preserve"> InpC!DOB$20</f>
        <v>0</v>
      </c>
      <c r="DOC118" s="370">
        <f xml:space="preserve"> InpC!DOC$20</f>
        <v>0</v>
      </c>
      <c r="DOD118" s="370">
        <f xml:space="preserve"> InpC!DOD$20</f>
        <v>0</v>
      </c>
      <c r="DOE118" s="370">
        <f xml:space="preserve"> InpC!DOE$20</f>
        <v>0</v>
      </c>
      <c r="DOF118" s="370">
        <f xml:space="preserve"> InpC!DOF$20</f>
        <v>0</v>
      </c>
      <c r="DOG118" s="370">
        <f xml:space="preserve"> InpC!DOG$20</f>
        <v>0</v>
      </c>
      <c r="DOH118" s="370">
        <f xml:space="preserve"> InpC!DOH$20</f>
        <v>0</v>
      </c>
      <c r="DOI118" s="370">
        <f xml:space="preserve"> InpC!DOI$20</f>
        <v>0</v>
      </c>
      <c r="DOJ118" s="370">
        <f xml:space="preserve"> InpC!DOJ$20</f>
        <v>0</v>
      </c>
      <c r="DOK118" s="370">
        <f xml:space="preserve"> InpC!DOK$20</f>
        <v>0</v>
      </c>
      <c r="DOL118" s="370">
        <f xml:space="preserve"> InpC!DOL$20</f>
        <v>0</v>
      </c>
      <c r="DOM118" s="370">
        <f xml:space="preserve"> InpC!DOM$20</f>
        <v>0</v>
      </c>
      <c r="DON118" s="370">
        <f xml:space="preserve"> InpC!DON$20</f>
        <v>0</v>
      </c>
      <c r="DOO118" s="370">
        <f xml:space="preserve"> InpC!DOO$20</f>
        <v>0</v>
      </c>
      <c r="DOP118" s="370">
        <f xml:space="preserve"> InpC!DOP$20</f>
        <v>0</v>
      </c>
      <c r="DOQ118" s="370">
        <f xml:space="preserve"> InpC!DOQ$20</f>
        <v>0</v>
      </c>
      <c r="DOR118" s="370">
        <f xml:space="preserve"> InpC!DOR$20</f>
        <v>0</v>
      </c>
      <c r="DOS118" s="370">
        <f xml:space="preserve"> InpC!DOS$20</f>
        <v>0</v>
      </c>
      <c r="DOT118" s="370">
        <f xml:space="preserve"> InpC!DOT$20</f>
        <v>0</v>
      </c>
      <c r="DOU118" s="370">
        <f xml:space="preserve"> InpC!DOU$20</f>
        <v>0</v>
      </c>
      <c r="DOV118" s="370">
        <f xml:space="preserve"> InpC!DOV$20</f>
        <v>0</v>
      </c>
      <c r="DOW118" s="370">
        <f xml:space="preserve"> InpC!DOW$20</f>
        <v>0</v>
      </c>
      <c r="DOX118" s="370">
        <f xml:space="preserve"> InpC!DOX$20</f>
        <v>0</v>
      </c>
      <c r="DOY118" s="370">
        <f xml:space="preserve"> InpC!DOY$20</f>
        <v>0</v>
      </c>
      <c r="DOZ118" s="370">
        <f xml:space="preserve"> InpC!DOZ$20</f>
        <v>0</v>
      </c>
      <c r="DPA118" s="370">
        <f xml:space="preserve"> InpC!DPA$20</f>
        <v>0</v>
      </c>
      <c r="DPB118" s="370">
        <f xml:space="preserve"> InpC!DPB$20</f>
        <v>0</v>
      </c>
      <c r="DPC118" s="370">
        <f xml:space="preserve"> InpC!DPC$20</f>
        <v>0</v>
      </c>
      <c r="DPD118" s="370">
        <f xml:space="preserve"> InpC!DPD$20</f>
        <v>0</v>
      </c>
      <c r="DPE118" s="370">
        <f xml:space="preserve"> InpC!DPE$20</f>
        <v>0</v>
      </c>
      <c r="DPF118" s="370">
        <f xml:space="preserve"> InpC!DPF$20</f>
        <v>0</v>
      </c>
      <c r="DPG118" s="370">
        <f xml:space="preserve"> InpC!DPG$20</f>
        <v>0</v>
      </c>
      <c r="DPH118" s="370">
        <f xml:space="preserve"> InpC!DPH$20</f>
        <v>0</v>
      </c>
      <c r="DPI118" s="370">
        <f xml:space="preserve"> InpC!DPI$20</f>
        <v>0</v>
      </c>
      <c r="DPJ118" s="370">
        <f xml:space="preserve"> InpC!DPJ$20</f>
        <v>0</v>
      </c>
      <c r="DPK118" s="370">
        <f xml:space="preserve"> InpC!DPK$20</f>
        <v>0</v>
      </c>
      <c r="DPL118" s="370">
        <f xml:space="preserve"> InpC!DPL$20</f>
        <v>0</v>
      </c>
      <c r="DPM118" s="370">
        <f xml:space="preserve"> InpC!DPM$20</f>
        <v>0</v>
      </c>
      <c r="DPN118" s="370">
        <f xml:space="preserve"> InpC!DPN$20</f>
        <v>0</v>
      </c>
      <c r="DPO118" s="370">
        <f xml:space="preserve"> InpC!DPO$20</f>
        <v>0</v>
      </c>
      <c r="DPP118" s="370">
        <f xml:space="preserve"> InpC!DPP$20</f>
        <v>0</v>
      </c>
      <c r="DPQ118" s="370">
        <f xml:space="preserve"> InpC!DPQ$20</f>
        <v>0</v>
      </c>
      <c r="DPR118" s="370">
        <f xml:space="preserve"> InpC!DPR$20</f>
        <v>0</v>
      </c>
      <c r="DPS118" s="370">
        <f xml:space="preserve"> InpC!DPS$20</f>
        <v>0</v>
      </c>
      <c r="DPT118" s="370">
        <f xml:space="preserve"> InpC!DPT$20</f>
        <v>0</v>
      </c>
      <c r="DPU118" s="370">
        <f xml:space="preserve"> InpC!DPU$20</f>
        <v>0</v>
      </c>
      <c r="DPV118" s="370">
        <f xml:space="preserve"> InpC!DPV$20</f>
        <v>0</v>
      </c>
      <c r="DPW118" s="370">
        <f xml:space="preserve"> InpC!DPW$20</f>
        <v>0</v>
      </c>
      <c r="DPX118" s="370">
        <f xml:space="preserve"> InpC!DPX$20</f>
        <v>0</v>
      </c>
      <c r="DPY118" s="370">
        <f xml:space="preserve"> InpC!DPY$20</f>
        <v>0</v>
      </c>
      <c r="DPZ118" s="370">
        <f xml:space="preserve"> InpC!DPZ$20</f>
        <v>0</v>
      </c>
      <c r="DQA118" s="370">
        <f xml:space="preserve"> InpC!DQA$20</f>
        <v>0</v>
      </c>
      <c r="DQB118" s="370">
        <f xml:space="preserve"> InpC!DQB$20</f>
        <v>0</v>
      </c>
      <c r="DQC118" s="370">
        <f xml:space="preserve"> InpC!DQC$20</f>
        <v>0</v>
      </c>
      <c r="DQD118" s="370">
        <f xml:space="preserve"> InpC!DQD$20</f>
        <v>0</v>
      </c>
      <c r="DQE118" s="370">
        <f xml:space="preserve"> InpC!DQE$20</f>
        <v>0</v>
      </c>
      <c r="DQF118" s="370">
        <f xml:space="preserve"> InpC!DQF$20</f>
        <v>0</v>
      </c>
      <c r="DQG118" s="370">
        <f xml:space="preserve"> InpC!DQG$20</f>
        <v>0</v>
      </c>
      <c r="DQH118" s="370">
        <f xml:space="preserve"> InpC!DQH$20</f>
        <v>0</v>
      </c>
      <c r="DQI118" s="370">
        <f xml:space="preserve"> InpC!DQI$20</f>
        <v>0</v>
      </c>
      <c r="DQJ118" s="370">
        <f xml:space="preserve"> InpC!DQJ$20</f>
        <v>0</v>
      </c>
      <c r="DQK118" s="370">
        <f xml:space="preserve"> InpC!DQK$20</f>
        <v>0</v>
      </c>
      <c r="DQL118" s="370">
        <f xml:space="preserve"> InpC!DQL$20</f>
        <v>0</v>
      </c>
      <c r="DQM118" s="370">
        <f xml:space="preserve"> InpC!DQM$20</f>
        <v>0</v>
      </c>
      <c r="DQN118" s="370">
        <f xml:space="preserve"> InpC!DQN$20</f>
        <v>0</v>
      </c>
      <c r="DQO118" s="370">
        <f xml:space="preserve"> InpC!DQO$20</f>
        <v>0</v>
      </c>
      <c r="DQP118" s="370">
        <f xml:space="preserve"> InpC!DQP$20</f>
        <v>0</v>
      </c>
      <c r="DQQ118" s="370">
        <f xml:space="preserve"> InpC!DQQ$20</f>
        <v>0</v>
      </c>
      <c r="DQR118" s="370">
        <f xml:space="preserve"> InpC!DQR$20</f>
        <v>0</v>
      </c>
      <c r="DQS118" s="370">
        <f xml:space="preserve"> InpC!DQS$20</f>
        <v>0</v>
      </c>
      <c r="DQT118" s="370">
        <f xml:space="preserve"> InpC!DQT$20</f>
        <v>0</v>
      </c>
      <c r="DQU118" s="370">
        <f xml:space="preserve"> InpC!DQU$20</f>
        <v>0</v>
      </c>
      <c r="DQV118" s="370">
        <f xml:space="preserve"> InpC!DQV$20</f>
        <v>0</v>
      </c>
      <c r="DQW118" s="370">
        <f xml:space="preserve"> InpC!DQW$20</f>
        <v>0</v>
      </c>
      <c r="DQX118" s="370">
        <f xml:space="preserve"> InpC!DQX$20</f>
        <v>0</v>
      </c>
      <c r="DQY118" s="370">
        <f xml:space="preserve"> InpC!DQY$20</f>
        <v>0</v>
      </c>
      <c r="DQZ118" s="370">
        <f xml:space="preserve"> InpC!DQZ$20</f>
        <v>0</v>
      </c>
      <c r="DRA118" s="370">
        <f xml:space="preserve"> InpC!DRA$20</f>
        <v>0</v>
      </c>
      <c r="DRB118" s="370">
        <f xml:space="preserve"> InpC!DRB$20</f>
        <v>0</v>
      </c>
      <c r="DRC118" s="370">
        <f xml:space="preserve"> InpC!DRC$20</f>
        <v>0</v>
      </c>
      <c r="DRD118" s="370">
        <f xml:space="preserve"> InpC!DRD$20</f>
        <v>0</v>
      </c>
      <c r="DRE118" s="370">
        <f xml:space="preserve"> InpC!DRE$20</f>
        <v>0</v>
      </c>
      <c r="DRF118" s="370">
        <f xml:space="preserve"> InpC!DRF$20</f>
        <v>0</v>
      </c>
      <c r="DRG118" s="370">
        <f xml:space="preserve"> InpC!DRG$20</f>
        <v>0</v>
      </c>
      <c r="DRH118" s="370">
        <f xml:space="preserve"> InpC!DRH$20</f>
        <v>0</v>
      </c>
      <c r="DRI118" s="370">
        <f xml:space="preserve"> InpC!DRI$20</f>
        <v>0</v>
      </c>
      <c r="DRJ118" s="370">
        <f xml:space="preserve"> InpC!DRJ$20</f>
        <v>0</v>
      </c>
      <c r="DRK118" s="370">
        <f xml:space="preserve"> InpC!DRK$20</f>
        <v>0</v>
      </c>
      <c r="DRL118" s="370">
        <f xml:space="preserve"> InpC!DRL$20</f>
        <v>0</v>
      </c>
      <c r="DRM118" s="370">
        <f xml:space="preserve"> InpC!DRM$20</f>
        <v>0</v>
      </c>
      <c r="DRN118" s="370">
        <f xml:space="preserve"> InpC!DRN$20</f>
        <v>0</v>
      </c>
      <c r="DRO118" s="370">
        <f xml:space="preserve"> InpC!DRO$20</f>
        <v>0</v>
      </c>
      <c r="DRP118" s="370">
        <f xml:space="preserve"> InpC!DRP$20</f>
        <v>0</v>
      </c>
      <c r="DRQ118" s="370">
        <f xml:space="preserve"> InpC!DRQ$20</f>
        <v>0</v>
      </c>
      <c r="DRR118" s="370">
        <f xml:space="preserve"> InpC!DRR$20</f>
        <v>0</v>
      </c>
      <c r="DRS118" s="370">
        <f xml:space="preserve"> InpC!DRS$20</f>
        <v>0</v>
      </c>
      <c r="DRT118" s="370">
        <f xml:space="preserve"> InpC!DRT$20</f>
        <v>0</v>
      </c>
      <c r="DRU118" s="370">
        <f xml:space="preserve"> InpC!DRU$20</f>
        <v>0</v>
      </c>
      <c r="DRV118" s="370">
        <f xml:space="preserve"> InpC!DRV$20</f>
        <v>0</v>
      </c>
      <c r="DRW118" s="370">
        <f xml:space="preserve"> InpC!DRW$20</f>
        <v>0</v>
      </c>
      <c r="DRX118" s="370">
        <f xml:space="preserve"> InpC!DRX$20</f>
        <v>0</v>
      </c>
      <c r="DRY118" s="370">
        <f xml:space="preserve"> InpC!DRY$20</f>
        <v>0</v>
      </c>
      <c r="DRZ118" s="370">
        <f xml:space="preserve"> InpC!DRZ$20</f>
        <v>0</v>
      </c>
      <c r="DSA118" s="370">
        <f xml:space="preserve"> InpC!DSA$20</f>
        <v>0</v>
      </c>
      <c r="DSB118" s="370">
        <f xml:space="preserve"> InpC!DSB$20</f>
        <v>0</v>
      </c>
      <c r="DSC118" s="370">
        <f xml:space="preserve"> InpC!DSC$20</f>
        <v>0</v>
      </c>
      <c r="DSD118" s="370">
        <f xml:space="preserve"> InpC!DSD$20</f>
        <v>0</v>
      </c>
      <c r="DSE118" s="370">
        <f xml:space="preserve"> InpC!DSE$20</f>
        <v>0</v>
      </c>
      <c r="DSF118" s="370">
        <f xml:space="preserve"> InpC!DSF$20</f>
        <v>0</v>
      </c>
      <c r="DSG118" s="370">
        <f xml:space="preserve"> InpC!DSG$20</f>
        <v>0</v>
      </c>
      <c r="DSH118" s="370">
        <f xml:space="preserve"> InpC!DSH$20</f>
        <v>0</v>
      </c>
      <c r="DSI118" s="370">
        <f xml:space="preserve"> InpC!DSI$20</f>
        <v>0</v>
      </c>
      <c r="DSJ118" s="370">
        <f xml:space="preserve"> InpC!DSJ$20</f>
        <v>0</v>
      </c>
      <c r="DSK118" s="370">
        <f xml:space="preserve"> InpC!DSK$20</f>
        <v>0</v>
      </c>
      <c r="DSL118" s="370">
        <f xml:space="preserve"> InpC!DSL$20</f>
        <v>0</v>
      </c>
      <c r="DSM118" s="370">
        <f xml:space="preserve"> InpC!DSM$20</f>
        <v>0</v>
      </c>
      <c r="DSN118" s="370">
        <f xml:space="preserve"> InpC!DSN$20</f>
        <v>0</v>
      </c>
      <c r="DSO118" s="370">
        <f xml:space="preserve"> InpC!DSO$20</f>
        <v>0</v>
      </c>
      <c r="DSP118" s="370">
        <f xml:space="preserve"> InpC!DSP$20</f>
        <v>0</v>
      </c>
      <c r="DSQ118" s="370">
        <f xml:space="preserve"> InpC!DSQ$20</f>
        <v>0</v>
      </c>
      <c r="DSR118" s="370">
        <f xml:space="preserve"> InpC!DSR$20</f>
        <v>0</v>
      </c>
      <c r="DSS118" s="370">
        <f xml:space="preserve"> InpC!DSS$20</f>
        <v>0</v>
      </c>
      <c r="DST118" s="370">
        <f xml:space="preserve"> InpC!DST$20</f>
        <v>0</v>
      </c>
      <c r="DSU118" s="370">
        <f xml:space="preserve"> InpC!DSU$20</f>
        <v>0</v>
      </c>
      <c r="DSV118" s="370">
        <f xml:space="preserve"> InpC!DSV$20</f>
        <v>0</v>
      </c>
      <c r="DSW118" s="370">
        <f xml:space="preserve"> InpC!DSW$20</f>
        <v>0</v>
      </c>
      <c r="DSX118" s="370">
        <f xml:space="preserve"> InpC!DSX$20</f>
        <v>0</v>
      </c>
      <c r="DSY118" s="370">
        <f xml:space="preserve"> InpC!DSY$20</f>
        <v>0</v>
      </c>
      <c r="DSZ118" s="370">
        <f xml:space="preserve"> InpC!DSZ$20</f>
        <v>0</v>
      </c>
      <c r="DTA118" s="370">
        <f xml:space="preserve"> InpC!DTA$20</f>
        <v>0</v>
      </c>
      <c r="DTB118" s="370">
        <f xml:space="preserve"> InpC!DTB$20</f>
        <v>0</v>
      </c>
      <c r="DTC118" s="370">
        <f xml:space="preserve"> InpC!DTC$20</f>
        <v>0</v>
      </c>
      <c r="DTD118" s="370">
        <f xml:space="preserve"> InpC!DTD$20</f>
        <v>0</v>
      </c>
      <c r="DTE118" s="370">
        <f xml:space="preserve"> InpC!DTE$20</f>
        <v>0</v>
      </c>
      <c r="DTF118" s="370">
        <f xml:space="preserve"> InpC!DTF$20</f>
        <v>0</v>
      </c>
      <c r="DTG118" s="370">
        <f xml:space="preserve"> InpC!DTG$20</f>
        <v>0</v>
      </c>
      <c r="DTH118" s="370">
        <f xml:space="preserve"> InpC!DTH$20</f>
        <v>0</v>
      </c>
      <c r="DTI118" s="370">
        <f xml:space="preserve"> InpC!DTI$20</f>
        <v>0</v>
      </c>
      <c r="DTJ118" s="370">
        <f xml:space="preserve"> InpC!DTJ$20</f>
        <v>0</v>
      </c>
      <c r="DTK118" s="370">
        <f xml:space="preserve"> InpC!DTK$20</f>
        <v>0</v>
      </c>
      <c r="DTL118" s="370">
        <f xml:space="preserve"> InpC!DTL$20</f>
        <v>0</v>
      </c>
      <c r="DTM118" s="370">
        <f xml:space="preserve"> InpC!DTM$20</f>
        <v>0</v>
      </c>
      <c r="DTN118" s="370">
        <f xml:space="preserve"> InpC!DTN$20</f>
        <v>0</v>
      </c>
      <c r="DTO118" s="370">
        <f xml:space="preserve"> InpC!DTO$20</f>
        <v>0</v>
      </c>
      <c r="DTP118" s="370">
        <f xml:space="preserve"> InpC!DTP$20</f>
        <v>0</v>
      </c>
      <c r="DTQ118" s="370">
        <f xml:space="preserve"> InpC!DTQ$20</f>
        <v>0</v>
      </c>
      <c r="DTR118" s="370">
        <f xml:space="preserve"> InpC!DTR$20</f>
        <v>0</v>
      </c>
      <c r="DTS118" s="370">
        <f xml:space="preserve"> InpC!DTS$20</f>
        <v>0</v>
      </c>
      <c r="DTT118" s="370">
        <f xml:space="preserve"> InpC!DTT$20</f>
        <v>0</v>
      </c>
      <c r="DTU118" s="370">
        <f xml:space="preserve"> InpC!DTU$20</f>
        <v>0</v>
      </c>
      <c r="DTV118" s="370">
        <f xml:space="preserve"> InpC!DTV$20</f>
        <v>0</v>
      </c>
      <c r="DTW118" s="370">
        <f xml:space="preserve"> InpC!DTW$20</f>
        <v>0</v>
      </c>
      <c r="DTX118" s="370">
        <f xml:space="preserve"> InpC!DTX$20</f>
        <v>0</v>
      </c>
      <c r="DTY118" s="370">
        <f xml:space="preserve"> InpC!DTY$20</f>
        <v>0</v>
      </c>
      <c r="DTZ118" s="370">
        <f xml:space="preserve"> InpC!DTZ$20</f>
        <v>0</v>
      </c>
      <c r="DUA118" s="370">
        <f xml:space="preserve"> InpC!DUA$20</f>
        <v>0</v>
      </c>
      <c r="DUB118" s="370">
        <f xml:space="preserve"> InpC!DUB$20</f>
        <v>0</v>
      </c>
      <c r="DUC118" s="370">
        <f xml:space="preserve"> InpC!DUC$20</f>
        <v>0</v>
      </c>
      <c r="DUD118" s="370">
        <f xml:space="preserve"> InpC!DUD$20</f>
        <v>0</v>
      </c>
      <c r="DUE118" s="370">
        <f xml:space="preserve"> InpC!DUE$20</f>
        <v>0</v>
      </c>
      <c r="DUF118" s="370">
        <f xml:space="preserve"> InpC!DUF$20</f>
        <v>0</v>
      </c>
      <c r="DUG118" s="370">
        <f xml:space="preserve"> InpC!DUG$20</f>
        <v>0</v>
      </c>
      <c r="DUH118" s="370">
        <f xml:space="preserve"> InpC!DUH$20</f>
        <v>0</v>
      </c>
      <c r="DUI118" s="370">
        <f xml:space="preserve"> InpC!DUI$20</f>
        <v>0</v>
      </c>
      <c r="DUJ118" s="370">
        <f xml:space="preserve"> InpC!DUJ$20</f>
        <v>0</v>
      </c>
      <c r="DUK118" s="370">
        <f xml:space="preserve"> InpC!DUK$20</f>
        <v>0</v>
      </c>
      <c r="DUL118" s="370">
        <f xml:space="preserve"> InpC!DUL$20</f>
        <v>0</v>
      </c>
      <c r="DUM118" s="370">
        <f xml:space="preserve"> InpC!DUM$20</f>
        <v>0</v>
      </c>
      <c r="DUN118" s="370">
        <f xml:space="preserve"> InpC!DUN$20</f>
        <v>0</v>
      </c>
      <c r="DUO118" s="370">
        <f xml:space="preserve"> InpC!DUO$20</f>
        <v>0</v>
      </c>
      <c r="DUP118" s="370">
        <f xml:space="preserve"> InpC!DUP$20</f>
        <v>0</v>
      </c>
      <c r="DUQ118" s="370">
        <f xml:space="preserve"> InpC!DUQ$20</f>
        <v>0</v>
      </c>
      <c r="DUR118" s="370">
        <f xml:space="preserve"> InpC!DUR$20</f>
        <v>0</v>
      </c>
      <c r="DUS118" s="370">
        <f xml:space="preserve"> InpC!DUS$20</f>
        <v>0</v>
      </c>
      <c r="DUT118" s="370">
        <f xml:space="preserve"> InpC!DUT$20</f>
        <v>0</v>
      </c>
      <c r="DUU118" s="370">
        <f xml:space="preserve"> InpC!DUU$20</f>
        <v>0</v>
      </c>
      <c r="DUV118" s="370">
        <f xml:space="preserve"> InpC!DUV$20</f>
        <v>0</v>
      </c>
      <c r="DUW118" s="370">
        <f xml:space="preserve"> InpC!DUW$20</f>
        <v>0</v>
      </c>
      <c r="DUX118" s="370">
        <f xml:space="preserve"> InpC!DUX$20</f>
        <v>0</v>
      </c>
      <c r="DUY118" s="370">
        <f xml:space="preserve"> InpC!DUY$20</f>
        <v>0</v>
      </c>
      <c r="DUZ118" s="370">
        <f xml:space="preserve"> InpC!DUZ$20</f>
        <v>0</v>
      </c>
      <c r="DVA118" s="370">
        <f xml:space="preserve"> InpC!DVA$20</f>
        <v>0</v>
      </c>
      <c r="DVB118" s="370">
        <f xml:space="preserve"> InpC!DVB$20</f>
        <v>0</v>
      </c>
      <c r="DVC118" s="370">
        <f xml:space="preserve"> InpC!DVC$20</f>
        <v>0</v>
      </c>
      <c r="DVD118" s="370">
        <f xml:space="preserve"> InpC!DVD$20</f>
        <v>0</v>
      </c>
      <c r="DVE118" s="370">
        <f xml:space="preserve"> InpC!DVE$20</f>
        <v>0</v>
      </c>
      <c r="DVF118" s="370">
        <f xml:space="preserve"> InpC!DVF$20</f>
        <v>0</v>
      </c>
      <c r="DVG118" s="370">
        <f xml:space="preserve"> InpC!DVG$20</f>
        <v>0</v>
      </c>
      <c r="DVH118" s="370">
        <f xml:space="preserve"> InpC!DVH$20</f>
        <v>0</v>
      </c>
      <c r="DVI118" s="370">
        <f xml:space="preserve"> InpC!DVI$20</f>
        <v>0</v>
      </c>
      <c r="DVJ118" s="370">
        <f xml:space="preserve"> InpC!DVJ$20</f>
        <v>0</v>
      </c>
      <c r="DVK118" s="370">
        <f xml:space="preserve"> InpC!DVK$20</f>
        <v>0</v>
      </c>
      <c r="DVL118" s="370">
        <f xml:space="preserve"> InpC!DVL$20</f>
        <v>0</v>
      </c>
      <c r="DVM118" s="370">
        <f xml:space="preserve"> InpC!DVM$20</f>
        <v>0</v>
      </c>
      <c r="DVN118" s="370">
        <f xml:space="preserve"> InpC!DVN$20</f>
        <v>0</v>
      </c>
      <c r="DVO118" s="370">
        <f xml:space="preserve"> InpC!DVO$20</f>
        <v>0</v>
      </c>
      <c r="DVP118" s="370">
        <f xml:space="preserve"> InpC!DVP$20</f>
        <v>0</v>
      </c>
      <c r="DVQ118" s="370">
        <f xml:space="preserve"> InpC!DVQ$20</f>
        <v>0</v>
      </c>
      <c r="DVR118" s="370">
        <f xml:space="preserve"> InpC!DVR$20</f>
        <v>0</v>
      </c>
      <c r="DVS118" s="370">
        <f xml:space="preserve"> InpC!DVS$20</f>
        <v>0</v>
      </c>
      <c r="DVT118" s="370">
        <f xml:space="preserve"> InpC!DVT$20</f>
        <v>0</v>
      </c>
      <c r="DVU118" s="370">
        <f xml:space="preserve"> InpC!DVU$20</f>
        <v>0</v>
      </c>
      <c r="DVV118" s="370">
        <f xml:space="preserve"> InpC!DVV$20</f>
        <v>0</v>
      </c>
      <c r="DVW118" s="370">
        <f xml:space="preserve"> InpC!DVW$20</f>
        <v>0</v>
      </c>
      <c r="DVX118" s="370">
        <f xml:space="preserve"> InpC!DVX$20</f>
        <v>0</v>
      </c>
      <c r="DVY118" s="370">
        <f xml:space="preserve"> InpC!DVY$20</f>
        <v>0</v>
      </c>
      <c r="DVZ118" s="370">
        <f xml:space="preserve"> InpC!DVZ$20</f>
        <v>0</v>
      </c>
      <c r="DWA118" s="370">
        <f xml:space="preserve"> InpC!DWA$20</f>
        <v>0</v>
      </c>
      <c r="DWB118" s="370">
        <f xml:space="preserve"> InpC!DWB$20</f>
        <v>0</v>
      </c>
      <c r="DWC118" s="370">
        <f xml:space="preserve"> InpC!DWC$20</f>
        <v>0</v>
      </c>
      <c r="DWD118" s="370">
        <f xml:space="preserve"> InpC!DWD$20</f>
        <v>0</v>
      </c>
      <c r="DWE118" s="370">
        <f xml:space="preserve"> InpC!DWE$20</f>
        <v>0</v>
      </c>
      <c r="DWF118" s="370">
        <f xml:space="preserve"> InpC!DWF$20</f>
        <v>0</v>
      </c>
      <c r="DWG118" s="370">
        <f xml:space="preserve"> InpC!DWG$20</f>
        <v>0</v>
      </c>
      <c r="DWH118" s="370">
        <f xml:space="preserve"> InpC!DWH$20</f>
        <v>0</v>
      </c>
      <c r="DWI118" s="370">
        <f xml:space="preserve"> InpC!DWI$20</f>
        <v>0</v>
      </c>
      <c r="DWJ118" s="370">
        <f xml:space="preserve"> InpC!DWJ$20</f>
        <v>0</v>
      </c>
      <c r="DWK118" s="370">
        <f xml:space="preserve"> InpC!DWK$20</f>
        <v>0</v>
      </c>
      <c r="DWL118" s="370">
        <f xml:space="preserve"> InpC!DWL$20</f>
        <v>0</v>
      </c>
      <c r="DWM118" s="370">
        <f xml:space="preserve"> InpC!DWM$20</f>
        <v>0</v>
      </c>
      <c r="DWN118" s="370">
        <f xml:space="preserve"> InpC!DWN$20</f>
        <v>0</v>
      </c>
      <c r="DWO118" s="370">
        <f xml:space="preserve"> InpC!DWO$20</f>
        <v>0</v>
      </c>
      <c r="DWP118" s="370">
        <f xml:space="preserve"> InpC!DWP$20</f>
        <v>0</v>
      </c>
      <c r="DWQ118" s="370">
        <f xml:space="preserve"> InpC!DWQ$20</f>
        <v>0</v>
      </c>
      <c r="DWR118" s="370">
        <f xml:space="preserve"> InpC!DWR$20</f>
        <v>0</v>
      </c>
      <c r="DWS118" s="370">
        <f xml:space="preserve"> InpC!DWS$20</f>
        <v>0</v>
      </c>
      <c r="DWT118" s="370">
        <f xml:space="preserve"> InpC!DWT$20</f>
        <v>0</v>
      </c>
      <c r="DWU118" s="370">
        <f xml:space="preserve"> InpC!DWU$20</f>
        <v>0</v>
      </c>
      <c r="DWV118" s="370">
        <f xml:space="preserve"> InpC!DWV$20</f>
        <v>0</v>
      </c>
      <c r="DWW118" s="370">
        <f xml:space="preserve"> InpC!DWW$20</f>
        <v>0</v>
      </c>
      <c r="DWX118" s="370">
        <f xml:space="preserve"> InpC!DWX$20</f>
        <v>0</v>
      </c>
      <c r="DWY118" s="370">
        <f xml:space="preserve"> InpC!DWY$20</f>
        <v>0</v>
      </c>
      <c r="DWZ118" s="370">
        <f xml:space="preserve"> InpC!DWZ$20</f>
        <v>0</v>
      </c>
      <c r="DXA118" s="370">
        <f xml:space="preserve"> InpC!DXA$20</f>
        <v>0</v>
      </c>
      <c r="DXB118" s="370">
        <f xml:space="preserve"> InpC!DXB$20</f>
        <v>0</v>
      </c>
      <c r="DXC118" s="370">
        <f xml:space="preserve"> InpC!DXC$20</f>
        <v>0</v>
      </c>
      <c r="DXD118" s="370">
        <f xml:space="preserve"> InpC!DXD$20</f>
        <v>0</v>
      </c>
      <c r="DXE118" s="370">
        <f xml:space="preserve"> InpC!DXE$20</f>
        <v>0</v>
      </c>
      <c r="DXF118" s="370">
        <f xml:space="preserve"> InpC!DXF$20</f>
        <v>0</v>
      </c>
      <c r="DXG118" s="370">
        <f xml:space="preserve"> InpC!DXG$20</f>
        <v>0</v>
      </c>
      <c r="DXH118" s="370">
        <f xml:space="preserve"> InpC!DXH$20</f>
        <v>0</v>
      </c>
      <c r="DXI118" s="370">
        <f xml:space="preserve"> InpC!DXI$20</f>
        <v>0</v>
      </c>
      <c r="DXJ118" s="370">
        <f xml:space="preserve"> InpC!DXJ$20</f>
        <v>0</v>
      </c>
      <c r="DXK118" s="370">
        <f xml:space="preserve"> InpC!DXK$20</f>
        <v>0</v>
      </c>
      <c r="DXL118" s="370">
        <f xml:space="preserve"> InpC!DXL$20</f>
        <v>0</v>
      </c>
      <c r="DXM118" s="370">
        <f xml:space="preserve"> InpC!DXM$20</f>
        <v>0</v>
      </c>
      <c r="DXN118" s="370">
        <f xml:space="preserve"> InpC!DXN$20</f>
        <v>0</v>
      </c>
      <c r="DXO118" s="370">
        <f xml:space="preserve"> InpC!DXO$20</f>
        <v>0</v>
      </c>
      <c r="DXP118" s="370">
        <f xml:space="preserve"> InpC!DXP$20</f>
        <v>0</v>
      </c>
      <c r="DXQ118" s="370">
        <f xml:space="preserve"> InpC!DXQ$20</f>
        <v>0</v>
      </c>
      <c r="DXR118" s="370">
        <f xml:space="preserve"> InpC!DXR$20</f>
        <v>0</v>
      </c>
      <c r="DXS118" s="370">
        <f xml:space="preserve"> InpC!DXS$20</f>
        <v>0</v>
      </c>
      <c r="DXT118" s="370">
        <f xml:space="preserve"> InpC!DXT$20</f>
        <v>0</v>
      </c>
      <c r="DXU118" s="370">
        <f xml:space="preserve"> InpC!DXU$20</f>
        <v>0</v>
      </c>
      <c r="DXV118" s="370">
        <f xml:space="preserve"> InpC!DXV$20</f>
        <v>0</v>
      </c>
      <c r="DXW118" s="370">
        <f xml:space="preserve"> InpC!DXW$20</f>
        <v>0</v>
      </c>
      <c r="DXX118" s="370">
        <f xml:space="preserve"> InpC!DXX$20</f>
        <v>0</v>
      </c>
      <c r="DXY118" s="370">
        <f xml:space="preserve"> InpC!DXY$20</f>
        <v>0</v>
      </c>
      <c r="DXZ118" s="370">
        <f xml:space="preserve"> InpC!DXZ$20</f>
        <v>0</v>
      </c>
      <c r="DYA118" s="370">
        <f xml:space="preserve"> InpC!DYA$20</f>
        <v>0</v>
      </c>
      <c r="DYB118" s="370">
        <f xml:space="preserve"> InpC!DYB$20</f>
        <v>0</v>
      </c>
      <c r="DYC118" s="370">
        <f xml:space="preserve"> InpC!DYC$20</f>
        <v>0</v>
      </c>
      <c r="DYD118" s="370">
        <f xml:space="preserve"> InpC!DYD$20</f>
        <v>0</v>
      </c>
      <c r="DYE118" s="370">
        <f xml:space="preserve"> InpC!DYE$20</f>
        <v>0</v>
      </c>
      <c r="DYF118" s="370">
        <f xml:space="preserve"> InpC!DYF$20</f>
        <v>0</v>
      </c>
      <c r="DYG118" s="370">
        <f xml:space="preserve"> InpC!DYG$20</f>
        <v>0</v>
      </c>
      <c r="DYH118" s="370">
        <f xml:space="preserve"> InpC!DYH$20</f>
        <v>0</v>
      </c>
      <c r="DYI118" s="370">
        <f xml:space="preserve"> InpC!DYI$20</f>
        <v>0</v>
      </c>
      <c r="DYJ118" s="370">
        <f xml:space="preserve"> InpC!DYJ$20</f>
        <v>0</v>
      </c>
      <c r="DYK118" s="370">
        <f xml:space="preserve"> InpC!DYK$20</f>
        <v>0</v>
      </c>
      <c r="DYL118" s="370">
        <f xml:space="preserve"> InpC!DYL$20</f>
        <v>0</v>
      </c>
      <c r="DYM118" s="370">
        <f xml:space="preserve"> InpC!DYM$20</f>
        <v>0</v>
      </c>
      <c r="DYN118" s="370">
        <f xml:space="preserve"> InpC!DYN$20</f>
        <v>0</v>
      </c>
      <c r="DYO118" s="370">
        <f xml:space="preserve"> InpC!DYO$20</f>
        <v>0</v>
      </c>
      <c r="DYP118" s="370">
        <f xml:space="preserve"> InpC!DYP$20</f>
        <v>0</v>
      </c>
      <c r="DYQ118" s="370">
        <f xml:space="preserve"> InpC!DYQ$20</f>
        <v>0</v>
      </c>
      <c r="DYR118" s="370">
        <f xml:space="preserve"> InpC!DYR$20</f>
        <v>0</v>
      </c>
      <c r="DYS118" s="370">
        <f xml:space="preserve"> InpC!DYS$20</f>
        <v>0</v>
      </c>
      <c r="DYT118" s="370">
        <f xml:space="preserve"> InpC!DYT$20</f>
        <v>0</v>
      </c>
      <c r="DYU118" s="370">
        <f xml:space="preserve"> InpC!DYU$20</f>
        <v>0</v>
      </c>
      <c r="DYV118" s="370">
        <f xml:space="preserve"> InpC!DYV$20</f>
        <v>0</v>
      </c>
      <c r="DYW118" s="370">
        <f xml:space="preserve"> InpC!DYW$20</f>
        <v>0</v>
      </c>
      <c r="DYX118" s="370">
        <f xml:space="preserve"> InpC!DYX$20</f>
        <v>0</v>
      </c>
      <c r="DYY118" s="370">
        <f xml:space="preserve"> InpC!DYY$20</f>
        <v>0</v>
      </c>
      <c r="DYZ118" s="370">
        <f xml:space="preserve"> InpC!DYZ$20</f>
        <v>0</v>
      </c>
      <c r="DZA118" s="370">
        <f xml:space="preserve"> InpC!DZA$20</f>
        <v>0</v>
      </c>
      <c r="DZB118" s="370">
        <f xml:space="preserve"> InpC!DZB$20</f>
        <v>0</v>
      </c>
      <c r="DZC118" s="370">
        <f xml:space="preserve"> InpC!DZC$20</f>
        <v>0</v>
      </c>
      <c r="DZD118" s="370">
        <f xml:space="preserve"> InpC!DZD$20</f>
        <v>0</v>
      </c>
      <c r="DZE118" s="370">
        <f xml:space="preserve"> InpC!DZE$20</f>
        <v>0</v>
      </c>
      <c r="DZF118" s="370">
        <f xml:space="preserve"> InpC!DZF$20</f>
        <v>0</v>
      </c>
      <c r="DZG118" s="370">
        <f xml:space="preserve"> InpC!DZG$20</f>
        <v>0</v>
      </c>
      <c r="DZH118" s="370">
        <f xml:space="preserve"> InpC!DZH$20</f>
        <v>0</v>
      </c>
      <c r="DZI118" s="370">
        <f xml:space="preserve"> InpC!DZI$20</f>
        <v>0</v>
      </c>
      <c r="DZJ118" s="370">
        <f xml:space="preserve"> InpC!DZJ$20</f>
        <v>0</v>
      </c>
      <c r="DZK118" s="370">
        <f xml:space="preserve"> InpC!DZK$20</f>
        <v>0</v>
      </c>
      <c r="DZL118" s="370">
        <f xml:space="preserve"> InpC!DZL$20</f>
        <v>0</v>
      </c>
      <c r="DZM118" s="370">
        <f xml:space="preserve"> InpC!DZM$20</f>
        <v>0</v>
      </c>
      <c r="DZN118" s="370">
        <f xml:space="preserve"> InpC!DZN$20</f>
        <v>0</v>
      </c>
      <c r="DZO118" s="370">
        <f xml:space="preserve"> InpC!DZO$20</f>
        <v>0</v>
      </c>
      <c r="DZP118" s="370">
        <f xml:space="preserve"> InpC!DZP$20</f>
        <v>0</v>
      </c>
      <c r="DZQ118" s="370">
        <f xml:space="preserve"> InpC!DZQ$20</f>
        <v>0</v>
      </c>
      <c r="DZR118" s="370">
        <f xml:space="preserve"> InpC!DZR$20</f>
        <v>0</v>
      </c>
      <c r="DZS118" s="370">
        <f xml:space="preserve"> InpC!DZS$20</f>
        <v>0</v>
      </c>
      <c r="DZT118" s="370">
        <f xml:space="preserve"> InpC!DZT$20</f>
        <v>0</v>
      </c>
      <c r="DZU118" s="370">
        <f xml:space="preserve"> InpC!DZU$20</f>
        <v>0</v>
      </c>
      <c r="DZV118" s="370">
        <f xml:space="preserve"> InpC!DZV$20</f>
        <v>0</v>
      </c>
      <c r="DZW118" s="370">
        <f xml:space="preserve"> InpC!DZW$20</f>
        <v>0</v>
      </c>
      <c r="DZX118" s="370">
        <f xml:space="preserve"> InpC!DZX$20</f>
        <v>0</v>
      </c>
      <c r="DZY118" s="370">
        <f xml:space="preserve"> InpC!DZY$20</f>
        <v>0</v>
      </c>
      <c r="DZZ118" s="370">
        <f xml:space="preserve"> InpC!DZZ$20</f>
        <v>0</v>
      </c>
      <c r="EAA118" s="370">
        <f xml:space="preserve"> InpC!EAA$20</f>
        <v>0</v>
      </c>
      <c r="EAB118" s="370">
        <f xml:space="preserve"> InpC!EAB$20</f>
        <v>0</v>
      </c>
      <c r="EAC118" s="370">
        <f xml:space="preserve"> InpC!EAC$20</f>
        <v>0</v>
      </c>
      <c r="EAD118" s="370">
        <f xml:space="preserve"> InpC!EAD$20</f>
        <v>0</v>
      </c>
      <c r="EAE118" s="370">
        <f xml:space="preserve"> InpC!EAE$20</f>
        <v>0</v>
      </c>
      <c r="EAF118" s="370">
        <f xml:space="preserve"> InpC!EAF$20</f>
        <v>0</v>
      </c>
      <c r="EAG118" s="370">
        <f xml:space="preserve"> InpC!EAG$20</f>
        <v>0</v>
      </c>
      <c r="EAH118" s="370">
        <f xml:space="preserve"> InpC!EAH$20</f>
        <v>0</v>
      </c>
      <c r="EAI118" s="370">
        <f xml:space="preserve"> InpC!EAI$20</f>
        <v>0</v>
      </c>
      <c r="EAJ118" s="370">
        <f xml:space="preserve"> InpC!EAJ$20</f>
        <v>0</v>
      </c>
      <c r="EAK118" s="370">
        <f xml:space="preserve"> InpC!EAK$20</f>
        <v>0</v>
      </c>
      <c r="EAL118" s="370">
        <f xml:space="preserve"> InpC!EAL$20</f>
        <v>0</v>
      </c>
      <c r="EAM118" s="370">
        <f xml:space="preserve"> InpC!EAM$20</f>
        <v>0</v>
      </c>
      <c r="EAN118" s="370">
        <f xml:space="preserve"> InpC!EAN$20</f>
        <v>0</v>
      </c>
      <c r="EAO118" s="370">
        <f xml:space="preserve"> InpC!EAO$20</f>
        <v>0</v>
      </c>
      <c r="EAP118" s="370">
        <f xml:space="preserve"> InpC!EAP$20</f>
        <v>0</v>
      </c>
      <c r="EAQ118" s="370">
        <f xml:space="preserve"> InpC!EAQ$20</f>
        <v>0</v>
      </c>
      <c r="EAR118" s="370">
        <f xml:space="preserve"> InpC!EAR$20</f>
        <v>0</v>
      </c>
      <c r="EAS118" s="370">
        <f xml:space="preserve"> InpC!EAS$20</f>
        <v>0</v>
      </c>
      <c r="EAT118" s="370">
        <f xml:space="preserve"> InpC!EAT$20</f>
        <v>0</v>
      </c>
      <c r="EAU118" s="370">
        <f xml:space="preserve"> InpC!EAU$20</f>
        <v>0</v>
      </c>
      <c r="EAV118" s="370">
        <f xml:space="preserve"> InpC!EAV$20</f>
        <v>0</v>
      </c>
      <c r="EAW118" s="370">
        <f xml:space="preserve"> InpC!EAW$20</f>
        <v>0</v>
      </c>
      <c r="EAX118" s="370">
        <f xml:space="preserve"> InpC!EAX$20</f>
        <v>0</v>
      </c>
      <c r="EAY118" s="370">
        <f xml:space="preserve"> InpC!EAY$20</f>
        <v>0</v>
      </c>
      <c r="EAZ118" s="370">
        <f xml:space="preserve"> InpC!EAZ$20</f>
        <v>0</v>
      </c>
      <c r="EBA118" s="370">
        <f xml:space="preserve"> InpC!EBA$20</f>
        <v>0</v>
      </c>
      <c r="EBB118" s="370">
        <f xml:space="preserve"> InpC!EBB$20</f>
        <v>0</v>
      </c>
      <c r="EBC118" s="370">
        <f xml:space="preserve"> InpC!EBC$20</f>
        <v>0</v>
      </c>
      <c r="EBD118" s="370">
        <f xml:space="preserve"> InpC!EBD$20</f>
        <v>0</v>
      </c>
      <c r="EBE118" s="370">
        <f xml:space="preserve"> InpC!EBE$20</f>
        <v>0</v>
      </c>
      <c r="EBF118" s="370">
        <f xml:space="preserve"> InpC!EBF$20</f>
        <v>0</v>
      </c>
      <c r="EBG118" s="370">
        <f xml:space="preserve"> InpC!EBG$20</f>
        <v>0</v>
      </c>
      <c r="EBH118" s="370">
        <f xml:space="preserve"> InpC!EBH$20</f>
        <v>0</v>
      </c>
      <c r="EBI118" s="370">
        <f xml:space="preserve"> InpC!EBI$20</f>
        <v>0</v>
      </c>
      <c r="EBJ118" s="370">
        <f xml:space="preserve"> InpC!EBJ$20</f>
        <v>0</v>
      </c>
      <c r="EBK118" s="370">
        <f xml:space="preserve"> InpC!EBK$20</f>
        <v>0</v>
      </c>
      <c r="EBL118" s="370">
        <f xml:space="preserve"> InpC!EBL$20</f>
        <v>0</v>
      </c>
      <c r="EBM118" s="370">
        <f xml:space="preserve"> InpC!EBM$20</f>
        <v>0</v>
      </c>
      <c r="EBN118" s="370">
        <f xml:space="preserve"> InpC!EBN$20</f>
        <v>0</v>
      </c>
      <c r="EBO118" s="370">
        <f xml:space="preserve"> InpC!EBO$20</f>
        <v>0</v>
      </c>
      <c r="EBP118" s="370">
        <f xml:space="preserve"> InpC!EBP$20</f>
        <v>0</v>
      </c>
      <c r="EBQ118" s="370">
        <f xml:space="preserve"> InpC!EBQ$20</f>
        <v>0</v>
      </c>
      <c r="EBR118" s="370">
        <f xml:space="preserve"> InpC!EBR$20</f>
        <v>0</v>
      </c>
      <c r="EBS118" s="370">
        <f xml:space="preserve"> InpC!EBS$20</f>
        <v>0</v>
      </c>
      <c r="EBT118" s="370">
        <f xml:space="preserve"> InpC!EBT$20</f>
        <v>0</v>
      </c>
      <c r="EBU118" s="370">
        <f xml:space="preserve"> InpC!EBU$20</f>
        <v>0</v>
      </c>
      <c r="EBV118" s="370">
        <f xml:space="preserve"> InpC!EBV$20</f>
        <v>0</v>
      </c>
      <c r="EBW118" s="370">
        <f xml:space="preserve"> InpC!EBW$20</f>
        <v>0</v>
      </c>
      <c r="EBX118" s="370">
        <f xml:space="preserve"> InpC!EBX$20</f>
        <v>0</v>
      </c>
      <c r="EBY118" s="370">
        <f xml:space="preserve"> InpC!EBY$20</f>
        <v>0</v>
      </c>
      <c r="EBZ118" s="370">
        <f xml:space="preserve"> InpC!EBZ$20</f>
        <v>0</v>
      </c>
      <c r="ECA118" s="370">
        <f xml:space="preserve"> InpC!ECA$20</f>
        <v>0</v>
      </c>
      <c r="ECB118" s="370">
        <f xml:space="preserve"> InpC!ECB$20</f>
        <v>0</v>
      </c>
      <c r="ECC118" s="370">
        <f xml:space="preserve"> InpC!ECC$20</f>
        <v>0</v>
      </c>
      <c r="ECD118" s="370">
        <f xml:space="preserve"> InpC!ECD$20</f>
        <v>0</v>
      </c>
      <c r="ECE118" s="370">
        <f xml:space="preserve"> InpC!ECE$20</f>
        <v>0</v>
      </c>
      <c r="ECF118" s="370">
        <f xml:space="preserve"> InpC!ECF$20</f>
        <v>0</v>
      </c>
      <c r="ECG118" s="370">
        <f xml:space="preserve"> InpC!ECG$20</f>
        <v>0</v>
      </c>
      <c r="ECH118" s="370">
        <f xml:space="preserve"> InpC!ECH$20</f>
        <v>0</v>
      </c>
      <c r="ECI118" s="370">
        <f xml:space="preserve"> InpC!ECI$20</f>
        <v>0</v>
      </c>
      <c r="ECJ118" s="370">
        <f xml:space="preserve"> InpC!ECJ$20</f>
        <v>0</v>
      </c>
      <c r="ECK118" s="370">
        <f xml:space="preserve"> InpC!ECK$20</f>
        <v>0</v>
      </c>
      <c r="ECL118" s="370">
        <f xml:space="preserve"> InpC!ECL$20</f>
        <v>0</v>
      </c>
      <c r="ECM118" s="370">
        <f xml:space="preserve"> InpC!ECM$20</f>
        <v>0</v>
      </c>
      <c r="ECN118" s="370">
        <f xml:space="preserve"> InpC!ECN$20</f>
        <v>0</v>
      </c>
      <c r="ECO118" s="370">
        <f xml:space="preserve"> InpC!ECO$20</f>
        <v>0</v>
      </c>
      <c r="ECP118" s="370">
        <f xml:space="preserve"> InpC!ECP$20</f>
        <v>0</v>
      </c>
      <c r="ECQ118" s="370">
        <f xml:space="preserve"> InpC!ECQ$20</f>
        <v>0</v>
      </c>
      <c r="ECR118" s="370">
        <f xml:space="preserve"> InpC!ECR$20</f>
        <v>0</v>
      </c>
      <c r="ECS118" s="370">
        <f xml:space="preserve"> InpC!ECS$20</f>
        <v>0</v>
      </c>
      <c r="ECT118" s="370">
        <f xml:space="preserve"> InpC!ECT$20</f>
        <v>0</v>
      </c>
      <c r="ECU118" s="370">
        <f xml:space="preserve"> InpC!ECU$20</f>
        <v>0</v>
      </c>
      <c r="ECV118" s="370">
        <f xml:space="preserve"> InpC!ECV$20</f>
        <v>0</v>
      </c>
      <c r="ECW118" s="370">
        <f xml:space="preserve"> InpC!ECW$20</f>
        <v>0</v>
      </c>
      <c r="ECX118" s="370">
        <f xml:space="preserve"> InpC!ECX$20</f>
        <v>0</v>
      </c>
      <c r="ECY118" s="370">
        <f xml:space="preserve"> InpC!ECY$20</f>
        <v>0</v>
      </c>
      <c r="ECZ118" s="370">
        <f xml:space="preserve"> InpC!ECZ$20</f>
        <v>0</v>
      </c>
      <c r="EDA118" s="370">
        <f xml:space="preserve"> InpC!EDA$20</f>
        <v>0</v>
      </c>
      <c r="EDB118" s="370">
        <f xml:space="preserve"> InpC!EDB$20</f>
        <v>0</v>
      </c>
      <c r="EDC118" s="370">
        <f xml:space="preserve"> InpC!EDC$20</f>
        <v>0</v>
      </c>
      <c r="EDD118" s="370">
        <f xml:space="preserve"> InpC!EDD$20</f>
        <v>0</v>
      </c>
      <c r="EDE118" s="370">
        <f xml:space="preserve"> InpC!EDE$20</f>
        <v>0</v>
      </c>
      <c r="EDF118" s="370">
        <f xml:space="preserve"> InpC!EDF$20</f>
        <v>0</v>
      </c>
      <c r="EDG118" s="370">
        <f xml:space="preserve"> InpC!EDG$20</f>
        <v>0</v>
      </c>
      <c r="EDH118" s="370">
        <f xml:space="preserve"> InpC!EDH$20</f>
        <v>0</v>
      </c>
      <c r="EDI118" s="370">
        <f xml:space="preserve"> InpC!EDI$20</f>
        <v>0</v>
      </c>
      <c r="EDJ118" s="370">
        <f xml:space="preserve"> InpC!EDJ$20</f>
        <v>0</v>
      </c>
      <c r="EDK118" s="370">
        <f xml:space="preserve"> InpC!EDK$20</f>
        <v>0</v>
      </c>
      <c r="EDL118" s="370">
        <f xml:space="preserve"> InpC!EDL$20</f>
        <v>0</v>
      </c>
      <c r="EDM118" s="370">
        <f xml:space="preserve"> InpC!EDM$20</f>
        <v>0</v>
      </c>
      <c r="EDN118" s="370">
        <f xml:space="preserve"> InpC!EDN$20</f>
        <v>0</v>
      </c>
      <c r="EDO118" s="370">
        <f xml:space="preserve"> InpC!EDO$20</f>
        <v>0</v>
      </c>
      <c r="EDP118" s="370">
        <f xml:space="preserve"> InpC!EDP$20</f>
        <v>0</v>
      </c>
      <c r="EDQ118" s="370">
        <f xml:space="preserve"> InpC!EDQ$20</f>
        <v>0</v>
      </c>
      <c r="EDR118" s="370">
        <f xml:space="preserve"> InpC!EDR$20</f>
        <v>0</v>
      </c>
      <c r="EDS118" s="370">
        <f xml:space="preserve"> InpC!EDS$20</f>
        <v>0</v>
      </c>
      <c r="EDT118" s="370">
        <f xml:space="preserve"> InpC!EDT$20</f>
        <v>0</v>
      </c>
      <c r="EDU118" s="370">
        <f xml:space="preserve"> InpC!EDU$20</f>
        <v>0</v>
      </c>
      <c r="EDV118" s="370">
        <f xml:space="preserve"> InpC!EDV$20</f>
        <v>0</v>
      </c>
      <c r="EDW118" s="370">
        <f xml:space="preserve"> InpC!EDW$20</f>
        <v>0</v>
      </c>
      <c r="EDX118" s="370">
        <f xml:space="preserve"> InpC!EDX$20</f>
        <v>0</v>
      </c>
      <c r="EDY118" s="370">
        <f xml:space="preserve"> InpC!EDY$20</f>
        <v>0</v>
      </c>
      <c r="EDZ118" s="370">
        <f xml:space="preserve"> InpC!EDZ$20</f>
        <v>0</v>
      </c>
      <c r="EEA118" s="370">
        <f xml:space="preserve"> InpC!EEA$20</f>
        <v>0</v>
      </c>
      <c r="EEB118" s="370">
        <f xml:space="preserve"> InpC!EEB$20</f>
        <v>0</v>
      </c>
      <c r="EEC118" s="370">
        <f xml:space="preserve"> InpC!EEC$20</f>
        <v>0</v>
      </c>
      <c r="EED118" s="370">
        <f xml:space="preserve"> InpC!EED$20</f>
        <v>0</v>
      </c>
      <c r="EEE118" s="370">
        <f xml:space="preserve"> InpC!EEE$20</f>
        <v>0</v>
      </c>
      <c r="EEF118" s="370">
        <f xml:space="preserve"> InpC!EEF$20</f>
        <v>0</v>
      </c>
      <c r="EEG118" s="370">
        <f xml:space="preserve"> InpC!EEG$20</f>
        <v>0</v>
      </c>
      <c r="EEH118" s="370">
        <f xml:space="preserve"> InpC!EEH$20</f>
        <v>0</v>
      </c>
      <c r="EEI118" s="370">
        <f xml:space="preserve"> InpC!EEI$20</f>
        <v>0</v>
      </c>
      <c r="EEJ118" s="370">
        <f xml:space="preserve"> InpC!EEJ$20</f>
        <v>0</v>
      </c>
      <c r="EEK118" s="370">
        <f xml:space="preserve"> InpC!EEK$20</f>
        <v>0</v>
      </c>
      <c r="EEL118" s="370">
        <f xml:space="preserve"> InpC!EEL$20</f>
        <v>0</v>
      </c>
      <c r="EEM118" s="370">
        <f xml:space="preserve"> InpC!EEM$20</f>
        <v>0</v>
      </c>
      <c r="EEN118" s="370">
        <f xml:space="preserve"> InpC!EEN$20</f>
        <v>0</v>
      </c>
      <c r="EEO118" s="370">
        <f xml:space="preserve"> InpC!EEO$20</f>
        <v>0</v>
      </c>
      <c r="EEP118" s="370">
        <f xml:space="preserve"> InpC!EEP$20</f>
        <v>0</v>
      </c>
      <c r="EEQ118" s="370">
        <f xml:space="preserve"> InpC!EEQ$20</f>
        <v>0</v>
      </c>
      <c r="EER118" s="370">
        <f xml:space="preserve"> InpC!EER$20</f>
        <v>0</v>
      </c>
      <c r="EES118" s="370">
        <f xml:space="preserve"> InpC!EES$20</f>
        <v>0</v>
      </c>
      <c r="EET118" s="370">
        <f xml:space="preserve"> InpC!EET$20</f>
        <v>0</v>
      </c>
      <c r="EEU118" s="370">
        <f xml:space="preserve"> InpC!EEU$20</f>
        <v>0</v>
      </c>
      <c r="EEV118" s="370">
        <f xml:space="preserve"> InpC!EEV$20</f>
        <v>0</v>
      </c>
      <c r="EEW118" s="370">
        <f xml:space="preserve"> InpC!EEW$20</f>
        <v>0</v>
      </c>
      <c r="EEX118" s="370">
        <f xml:space="preserve"> InpC!EEX$20</f>
        <v>0</v>
      </c>
      <c r="EEY118" s="370">
        <f xml:space="preserve"> InpC!EEY$20</f>
        <v>0</v>
      </c>
      <c r="EEZ118" s="370">
        <f xml:space="preserve"> InpC!EEZ$20</f>
        <v>0</v>
      </c>
      <c r="EFA118" s="370">
        <f xml:space="preserve"> InpC!EFA$20</f>
        <v>0</v>
      </c>
      <c r="EFB118" s="370">
        <f xml:space="preserve"> InpC!EFB$20</f>
        <v>0</v>
      </c>
      <c r="EFC118" s="370">
        <f xml:space="preserve"> InpC!EFC$20</f>
        <v>0</v>
      </c>
      <c r="EFD118" s="370">
        <f xml:space="preserve"> InpC!EFD$20</f>
        <v>0</v>
      </c>
      <c r="EFE118" s="370">
        <f xml:space="preserve"> InpC!EFE$20</f>
        <v>0</v>
      </c>
      <c r="EFF118" s="370">
        <f xml:space="preserve"> InpC!EFF$20</f>
        <v>0</v>
      </c>
      <c r="EFG118" s="370">
        <f xml:space="preserve"> InpC!EFG$20</f>
        <v>0</v>
      </c>
      <c r="EFH118" s="370">
        <f xml:space="preserve"> InpC!EFH$20</f>
        <v>0</v>
      </c>
      <c r="EFI118" s="370">
        <f xml:space="preserve"> InpC!EFI$20</f>
        <v>0</v>
      </c>
      <c r="EFJ118" s="370">
        <f xml:space="preserve"> InpC!EFJ$20</f>
        <v>0</v>
      </c>
      <c r="EFK118" s="370">
        <f xml:space="preserve"> InpC!EFK$20</f>
        <v>0</v>
      </c>
      <c r="EFL118" s="370">
        <f xml:space="preserve"> InpC!EFL$20</f>
        <v>0</v>
      </c>
      <c r="EFM118" s="370">
        <f xml:space="preserve"> InpC!EFM$20</f>
        <v>0</v>
      </c>
      <c r="EFN118" s="370">
        <f xml:space="preserve"> InpC!EFN$20</f>
        <v>0</v>
      </c>
      <c r="EFO118" s="370">
        <f xml:space="preserve"> InpC!EFO$20</f>
        <v>0</v>
      </c>
      <c r="EFP118" s="370">
        <f xml:space="preserve"> InpC!EFP$20</f>
        <v>0</v>
      </c>
      <c r="EFQ118" s="370">
        <f xml:space="preserve"> InpC!EFQ$20</f>
        <v>0</v>
      </c>
      <c r="EFR118" s="370">
        <f xml:space="preserve"> InpC!EFR$20</f>
        <v>0</v>
      </c>
      <c r="EFS118" s="370">
        <f xml:space="preserve"> InpC!EFS$20</f>
        <v>0</v>
      </c>
      <c r="EFT118" s="370">
        <f xml:space="preserve"> InpC!EFT$20</f>
        <v>0</v>
      </c>
      <c r="EFU118" s="370">
        <f xml:space="preserve"> InpC!EFU$20</f>
        <v>0</v>
      </c>
      <c r="EFV118" s="370">
        <f xml:space="preserve"> InpC!EFV$20</f>
        <v>0</v>
      </c>
      <c r="EFW118" s="370">
        <f xml:space="preserve"> InpC!EFW$20</f>
        <v>0</v>
      </c>
      <c r="EFX118" s="370">
        <f xml:space="preserve"> InpC!EFX$20</f>
        <v>0</v>
      </c>
      <c r="EFY118" s="370">
        <f xml:space="preserve"> InpC!EFY$20</f>
        <v>0</v>
      </c>
      <c r="EFZ118" s="370">
        <f xml:space="preserve"> InpC!EFZ$20</f>
        <v>0</v>
      </c>
      <c r="EGA118" s="370">
        <f xml:space="preserve"> InpC!EGA$20</f>
        <v>0</v>
      </c>
      <c r="EGB118" s="370">
        <f xml:space="preserve"> InpC!EGB$20</f>
        <v>0</v>
      </c>
      <c r="EGC118" s="370">
        <f xml:space="preserve"> InpC!EGC$20</f>
        <v>0</v>
      </c>
      <c r="EGD118" s="370">
        <f xml:space="preserve"> InpC!EGD$20</f>
        <v>0</v>
      </c>
      <c r="EGE118" s="370">
        <f xml:space="preserve"> InpC!EGE$20</f>
        <v>0</v>
      </c>
      <c r="EGF118" s="370">
        <f xml:space="preserve"> InpC!EGF$20</f>
        <v>0</v>
      </c>
      <c r="EGG118" s="370">
        <f xml:space="preserve"> InpC!EGG$20</f>
        <v>0</v>
      </c>
      <c r="EGH118" s="370">
        <f xml:space="preserve"> InpC!EGH$20</f>
        <v>0</v>
      </c>
      <c r="EGI118" s="370">
        <f xml:space="preserve"> InpC!EGI$20</f>
        <v>0</v>
      </c>
      <c r="EGJ118" s="370">
        <f xml:space="preserve"> InpC!EGJ$20</f>
        <v>0</v>
      </c>
      <c r="EGK118" s="370">
        <f xml:space="preserve"> InpC!EGK$20</f>
        <v>0</v>
      </c>
      <c r="EGL118" s="370">
        <f xml:space="preserve"> InpC!EGL$20</f>
        <v>0</v>
      </c>
      <c r="EGM118" s="370">
        <f xml:space="preserve"> InpC!EGM$20</f>
        <v>0</v>
      </c>
      <c r="EGN118" s="370">
        <f xml:space="preserve"> InpC!EGN$20</f>
        <v>0</v>
      </c>
      <c r="EGO118" s="370">
        <f xml:space="preserve"> InpC!EGO$20</f>
        <v>0</v>
      </c>
      <c r="EGP118" s="370">
        <f xml:space="preserve"> InpC!EGP$20</f>
        <v>0</v>
      </c>
      <c r="EGQ118" s="370">
        <f xml:space="preserve"> InpC!EGQ$20</f>
        <v>0</v>
      </c>
      <c r="EGR118" s="370">
        <f xml:space="preserve"> InpC!EGR$20</f>
        <v>0</v>
      </c>
      <c r="EGS118" s="370">
        <f xml:space="preserve"> InpC!EGS$20</f>
        <v>0</v>
      </c>
      <c r="EGT118" s="370">
        <f xml:space="preserve"> InpC!EGT$20</f>
        <v>0</v>
      </c>
      <c r="EGU118" s="370">
        <f xml:space="preserve"> InpC!EGU$20</f>
        <v>0</v>
      </c>
      <c r="EGV118" s="370">
        <f xml:space="preserve"> InpC!EGV$20</f>
        <v>0</v>
      </c>
      <c r="EGW118" s="370">
        <f xml:space="preserve"> InpC!EGW$20</f>
        <v>0</v>
      </c>
      <c r="EGX118" s="370">
        <f xml:space="preserve"> InpC!EGX$20</f>
        <v>0</v>
      </c>
      <c r="EGY118" s="370">
        <f xml:space="preserve"> InpC!EGY$20</f>
        <v>0</v>
      </c>
      <c r="EGZ118" s="370">
        <f xml:space="preserve"> InpC!EGZ$20</f>
        <v>0</v>
      </c>
      <c r="EHA118" s="370">
        <f xml:space="preserve"> InpC!EHA$20</f>
        <v>0</v>
      </c>
      <c r="EHB118" s="370">
        <f xml:space="preserve"> InpC!EHB$20</f>
        <v>0</v>
      </c>
      <c r="EHC118" s="370">
        <f xml:space="preserve"> InpC!EHC$20</f>
        <v>0</v>
      </c>
      <c r="EHD118" s="370">
        <f xml:space="preserve"> InpC!EHD$20</f>
        <v>0</v>
      </c>
      <c r="EHE118" s="370">
        <f xml:space="preserve"> InpC!EHE$20</f>
        <v>0</v>
      </c>
      <c r="EHF118" s="370">
        <f xml:space="preserve"> InpC!EHF$20</f>
        <v>0</v>
      </c>
      <c r="EHG118" s="370">
        <f xml:space="preserve"> InpC!EHG$20</f>
        <v>0</v>
      </c>
      <c r="EHH118" s="370">
        <f xml:space="preserve"> InpC!EHH$20</f>
        <v>0</v>
      </c>
      <c r="EHI118" s="370">
        <f xml:space="preserve"> InpC!EHI$20</f>
        <v>0</v>
      </c>
      <c r="EHJ118" s="370">
        <f xml:space="preserve"> InpC!EHJ$20</f>
        <v>0</v>
      </c>
      <c r="EHK118" s="370">
        <f xml:space="preserve"> InpC!EHK$20</f>
        <v>0</v>
      </c>
      <c r="EHL118" s="370">
        <f xml:space="preserve"> InpC!EHL$20</f>
        <v>0</v>
      </c>
      <c r="EHM118" s="370">
        <f xml:space="preserve"> InpC!EHM$20</f>
        <v>0</v>
      </c>
      <c r="EHN118" s="370">
        <f xml:space="preserve"> InpC!EHN$20</f>
        <v>0</v>
      </c>
      <c r="EHO118" s="370">
        <f xml:space="preserve"> InpC!EHO$20</f>
        <v>0</v>
      </c>
      <c r="EHP118" s="370">
        <f xml:space="preserve"> InpC!EHP$20</f>
        <v>0</v>
      </c>
      <c r="EHQ118" s="370">
        <f xml:space="preserve"> InpC!EHQ$20</f>
        <v>0</v>
      </c>
      <c r="EHR118" s="370">
        <f xml:space="preserve"> InpC!EHR$20</f>
        <v>0</v>
      </c>
      <c r="EHS118" s="370">
        <f xml:space="preserve"> InpC!EHS$20</f>
        <v>0</v>
      </c>
      <c r="EHT118" s="370">
        <f xml:space="preserve"> InpC!EHT$20</f>
        <v>0</v>
      </c>
      <c r="EHU118" s="370">
        <f xml:space="preserve"> InpC!EHU$20</f>
        <v>0</v>
      </c>
      <c r="EHV118" s="370">
        <f xml:space="preserve"> InpC!EHV$20</f>
        <v>0</v>
      </c>
      <c r="EHW118" s="370">
        <f xml:space="preserve"> InpC!EHW$20</f>
        <v>0</v>
      </c>
      <c r="EHX118" s="370">
        <f xml:space="preserve"> InpC!EHX$20</f>
        <v>0</v>
      </c>
      <c r="EHY118" s="370">
        <f xml:space="preserve"> InpC!EHY$20</f>
        <v>0</v>
      </c>
      <c r="EHZ118" s="370">
        <f xml:space="preserve"> InpC!EHZ$20</f>
        <v>0</v>
      </c>
      <c r="EIA118" s="370">
        <f xml:space="preserve"> InpC!EIA$20</f>
        <v>0</v>
      </c>
      <c r="EIB118" s="370">
        <f xml:space="preserve"> InpC!EIB$20</f>
        <v>0</v>
      </c>
      <c r="EIC118" s="370">
        <f xml:space="preserve"> InpC!EIC$20</f>
        <v>0</v>
      </c>
      <c r="EID118" s="370">
        <f xml:space="preserve"> InpC!EID$20</f>
        <v>0</v>
      </c>
      <c r="EIE118" s="370">
        <f xml:space="preserve"> InpC!EIE$20</f>
        <v>0</v>
      </c>
      <c r="EIF118" s="370">
        <f xml:space="preserve"> InpC!EIF$20</f>
        <v>0</v>
      </c>
      <c r="EIG118" s="370">
        <f xml:space="preserve"> InpC!EIG$20</f>
        <v>0</v>
      </c>
      <c r="EIH118" s="370">
        <f xml:space="preserve"> InpC!EIH$20</f>
        <v>0</v>
      </c>
      <c r="EII118" s="370">
        <f xml:space="preserve"> InpC!EII$20</f>
        <v>0</v>
      </c>
      <c r="EIJ118" s="370">
        <f xml:space="preserve"> InpC!EIJ$20</f>
        <v>0</v>
      </c>
      <c r="EIK118" s="370">
        <f xml:space="preserve"> InpC!EIK$20</f>
        <v>0</v>
      </c>
      <c r="EIL118" s="370">
        <f xml:space="preserve"> InpC!EIL$20</f>
        <v>0</v>
      </c>
      <c r="EIM118" s="370">
        <f xml:space="preserve"> InpC!EIM$20</f>
        <v>0</v>
      </c>
      <c r="EIN118" s="370">
        <f xml:space="preserve"> InpC!EIN$20</f>
        <v>0</v>
      </c>
      <c r="EIO118" s="370">
        <f xml:space="preserve"> InpC!EIO$20</f>
        <v>0</v>
      </c>
      <c r="EIP118" s="370">
        <f xml:space="preserve"> InpC!EIP$20</f>
        <v>0</v>
      </c>
      <c r="EIQ118" s="370">
        <f xml:space="preserve"> InpC!EIQ$20</f>
        <v>0</v>
      </c>
      <c r="EIR118" s="370">
        <f xml:space="preserve"> InpC!EIR$20</f>
        <v>0</v>
      </c>
      <c r="EIS118" s="370">
        <f xml:space="preserve"> InpC!EIS$20</f>
        <v>0</v>
      </c>
      <c r="EIT118" s="370">
        <f xml:space="preserve"> InpC!EIT$20</f>
        <v>0</v>
      </c>
      <c r="EIU118" s="370">
        <f xml:space="preserve"> InpC!EIU$20</f>
        <v>0</v>
      </c>
      <c r="EIV118" s="370">
        <f xml:space="preserve"> InpC!EIV$20</f>
        <v>0</v>
      </c>
      <c r="EIW118" s="370">
        <f xml:space="preserve"> InpC!EIW$20</f>
        <v>0</v>
      </c>
      <c r="EIX118" s="370">
        <f xml:space="preserve"> InpC!EIX$20</f>
        <v>0</v>
      </c>
      <c r="EIY118" s="370">
        <f xml:space="preserve"> InpC!EIY$20</f>
        <v>0</v>
      </c>
      <c r="EIZ118" s="370">
        <f xml:space="preserve"> InpC!EIZ$20</f>
        <v>0</v>
      </c>
      <c r="EJA118" s="370">
        <f xml:space="preserve"> InpC!EJA$20</f>
        <v>0</v>
      </c>
      <c r="EJB118" s="370">
        <f xml:space="preserve"> InpC!EJB$20</f>
        <v>0</v>
      </c>
      <c r="EJC118" s="370">
        <f xml:space="preserve"> InpC!EJC$20</f>
        <v>0</v>
      </c>
      <c r="EJD118" s="370">
        <f xml:space="preserve"> InpC!EJD$20</f>
        <v>0</v>
      </c>
      <c r="EJE118" s="370">
        <f xml:space="preserve"> InpC!EJE$20</f>
        <v>0</v>
      </c>
      <c r="EJF118" s="370">
        <f xml:space="preserve"> InpC!EJF$20</f>
        <v>0</v>
      </c>
      <c r="EJG118" s="370">
        <f xml:space="preserve"> InpC!EJG$20</f>
        <v>0</v>
      </c>
      <c r="EJH118" s="370">
        <f xml:space="preserve"> InpC!EJH$20</f>
        <v>0</v>
      </c>
      <c r="EJI118" s="370">
        <f xml:space="preserve"> InpC!EJI$20</f>
        <v>0</v>
      </c>
      <c r="EJJ118" s="370">
        <f xml:space="preserve"> InpC!EJJ$20</f>
        <v>0</v>
      </c>
      <c r="EJK118" s="370">
        <f xml:space="preserve"> InpC!EJK$20</f>
        <v>0</v>
      </c>
      <c r="EJL118" s="370">
        <f xml:space="preserve"> InpC!EJL$20</f>
        <v>0</v>
      </c>
      <c r="EJM118" s="370">
        <f xml:space="preserve"> InpC!EJM$20</f>
        <v>0</v>
      </c>
      <c r="EJN118" s="370">
        <f xml:space="preserve"> InpC!EJN$20</f>
        <v>0</v>
      </c>
      <c r="EJO118" s="370">
        <f xml:space="preserve"> InpC!EJO$20</f>
        <v>0</v>
      </c>
      <c r="EJP118" s="370">
        <f xml:space="preserve"> InpC!EJP$20</f>
        <v>0</v>
      </c>
      <c r="EJQ118" s="370">
        <f xml:space="preserve"> InpC!EJQ$20</f>
        <v>0</v>
      </c>
      <c r="EJR118" s="370">
        <f xml:space="preserve"> InpC!EJR$20</f>
        <v>0</v>
      </c>
      <c r="EJS118" s="370">
        <f xml:space="preserve"> InpC!EJS$20</f>
        <v>0</v>
      </c>
      <c r="EJT118" s="370">
        <f xml:space="preserve"> InpC!EJT$20</f>
        <v>0</v>
      </c>
      <c r="EJU118" s="370">
        <f xml:space="preserve"> InpC!EJU$20</f>
        <v>0</v>
      </c>
      <c r="EJV118" s="370">
        <f xml:space="preserve"> InpC!EJV$20</f>
        <v>0</v>
      </c>
      <c r="EJW118" s="370">
        <f xml:space="preserve"> InpC!EJW$20</f>
        <v>0</v>
      </c>
      <c r="EJX118" s="370">
        <f xml:space="preserve"> InpC!EJX$20</f>
        <v>0</v>
      </c>
      <c r="EJY118" s="370">
        <f xml:space="preserve"> InpC!EJY$20</f>
        <v>0</v>
      </c>
      <c r="EJZ118" s="370">
        <f xml:space="preserve"> InpC!EJZ$20</f>
        <v>0</v>
      </c>
      <c r="EKA118" s="370">
        <f xml:space="preserve"> InpC!EKA$20</f>
        <v>0</v>
      </c>
      <c r="EKB118" s="370">
        <f xml:space="preserve"> InpC!EKB$20</f>
        <v>0</v>
      </c>
      <c r="EKC118" s="370">
        <f xml:space="preserve"> InpC!EKC$20</f>
        <v>0</v>
      </c>
      <c r="EKD118" s="370">
        <f xml:space="preserve"> InpC!EKD$20</f>
        <v>0</v>
      </c>
      <c r="EKE118" s="370">
        <f xml:space="preserve"> InpC!EKE$20</f>
        <v>0</v>
      </c>
      <c r="EKF118" s="370">
        <f xml:space="preserve"> InpC!EKF$20</f>
        <v>0</v>
      </c>
      <c r="EKG118" s="370">
        <f xml:space="preserve"> InpC!EKG$20</f>
        <v>0</v>
      </c>
      <c r="EKH118" s="370">
        <f xml:space="preserve"> InpC!EKH$20</f>
        <v>0</v>
      </c>
      <c r="EKI118" s="370">
        <f xml:space="preserve"> InpC!EKI$20</f>
        <v>0</v>
      </c>
      <c r="EKJ118" s="370">
        <f xml:space="preserve"> InpC!EKJ$20</f>
        <v>0</v>
      </c>
      <c r="EKK118" s="370">
        <f xml:space="preserve"> InpC!EKK$20</f>
        <v>0</v>
      </c>
      <c r="EKL118" s="370">
        <f xml:space="preserve"> InpC!EKL$20</f>
        <v>0</v>
      </c>
      <c r="EKM118" s="370">
        <f xml:space="preserve"> InpC!EKM$20</f>
        <v>0</v>
      </c>
      <c r="EKN118" s="370">
        <f xml:space="preserve"> InpC!EKN$20</f>
        <v>0</v>
      </c>
      <c r="EKO118" s="370">
        <f xml:space="preserve"> InpC!EKO$20</f>
        <v>0</v>
      </c>
      <c r="EKP118" s="370">
        <f xml:space="preserve"> InpC!EKP$20</f>
        <v>0</v>
      </c>
      <c r="EKQ118" s="370">
        <f xml:space="preserve"> InpC!EKQ$20</f>
        <v>0</v>
      </c>
      <c r="EKR118" s="370">
        <f xml:space="preserve"> InpC!EKR$20</f>
        <v>0</v>
      </c>
      <c r="EKS118" s="370">
        <f xml:space="preserve"> InpC!EKS$20</f>
        <v>0</v>
      </c>
      <c r="EKT118" s="370">
        <f xml:space="preserve"> InpC!EKT$20</f>
        <v>0</v>
      </c>
      <c r="EKU118" s="370">
        <f xml:space="preserve"> InpC!EKU$20</f>
        <v>0</v>
      </c>
      <c r="EKV118" s="370">
        <f xml:space="preserve"> InpC!EKV$20</f>
        <v>0</v>
      </c>
      <c r="EKW118" s="370">
        <f xml:space="preserve"> InpC!EKW$20</f>
        <v>0</v>
      </c>
      <c r="EKX118" s="370">
        <f xml:space="preserve"> InpC!EKX$20</f>
        <v>0</v>
      </c>
      <c r="EKY118" s="370">
        <f xml:space="preserve"> InpC!EKY$20</f>
        <v>0</v>
      </c>
      <c r="EKZ118" s="370">
        <f xml:space="preserve"> InpC!EKZ$20</f>
        <v>0</v>
      </c>
      <c r="ELA118" s="370">
        <f xml:space="preserve"> InpC!ELA$20</f>
        <v>0</v>
      </c>
      <c r="ELB118" s="370">
        <f xml:space="preserve"> InpC!ELB$20</f>
        <v>0</v>
      </c>
      <c r="ELC118" s="370">
        <f xml:space="preserve"> InpC!ELC$20</f>
        <v>0</v>
      </c>
      <c r="ELD118" s="370">
        <f xml:space="preserve"> InpC!ELD$20</f>
        <v>0</v>
      </c>
      <c r="ELE118" s="370">
        <f xml:space="preserve"> InpC!ELE$20</f>
        <v>0</v>
      </c>
      <c r="ELF118" s="370">
        <f xml:space="preserve"> InpC!ELF$20</f>
        <v>0</v>
      </c>
      <c r="ELG118" s="370">
        <f xml:space="preserve"> InpC!ELG$20</f>
        <v>0</v>
      </c>
      <c r="ELH118" s="370">
        <f xml:space="preserve"> InpC!ELH$20</f>
        <v>0</v>
      </c>
      <c r="ELI118" s="370">
        <f xml:space="preserve"> InpC!ELI$20</f>
        <v>0</v>
      </c>
      <c r="ELJ118" s="370">
        <f xml:space="preserve"> InpC!ELJ$20</f>
        <v>0</v>
      </c>
      <c r="ELK118" s="370">
        <f xml:space="preserve"> InpC!ELK$20</f>
        <v>0</v>
      </c>
      <c r="ELL118" s="370">
        <f xml:space="preserve"> InpC!ELL$20</f>
        <v>0</v>
      </c>
      <c r="ELM118" s="370">
        <f xml:space="preserve"> InpC!ELM$20</f>
        <v>0</v>
      </c>
      <c r="ELN118" s="370">
        <f xml:space="preserve"> InpC!ELN$20</f>
        <v>0</v>
      </c>
      <c r="ELO118" s="370">
        <f xml:space="preserve"> InpC!ELO$20</f>
        <v>0</v>
      </c>
      <c r="ELP118" s="370">
        <f xml:space="preserve"> InpC!ELP$20</f>
        <v>0</v>
      </c>
      <c r="ELQ118" s="370">
        <f xml:space="preserve"> InpC!ELQ$20</f>
        <v>0</v>
      </c>
      <c r="ELR118" s="370">
        <f xml:space="preserve"> InpC!ELR$20</f>
        <v>0</v>
      </c>
      <c r="ELS118" s="370">
        <f xml:space="preserve"> InpC!ELS$20</f>
        <v>0</v>
      </c>
      <c r="ELT118" s="370">
        <f xml:space="preserve"> InpC!ELT$20</f>
        <v>0</v>
      </c>
      <c r="ELU118" s="370">
        <f xml:space="preserve"> InpC!ELU$20</f>
        <v>0</v>
      </c>
      <c r="ELV118" s="370">
        <f xml:space="preserve"> InpC!ELV$20</f>
        <v>0</v>
      </c>
      <c r="ELW118" s="370">
        <f xml:space="preserve"> InpC!ELW$20</f>
        <v>0</v>
      </c>
      <c r="ELX118" s="370">
        <f xml:space="preserve"> InpC!ELX$20</f>
        <v>0</v>
      </c>
      <c r="ELY118" s="370">
        <f xml:space="preserve"> InpC!ELY$20</f>
        <v>0</v>
      </c>
      <c r="ELZ118" s="370">
        <f xml:space="preserve"> InpC!ELZ$20</f>
        <v>0</v>
      </c>
      <c r="EMA118" s="370">
        <f xml:space="preserve"> InpC!EMA$20</f>
        <v>0</v>
      </c>
      <c r="EMB118" s="370">
        <f xml:space="preserve"> InpC!EMB$20</f>
        <v>0</v>
      </c>
      <c r="EMC118" s="370">
        <f xml:space="preserve"> InpC!EMC$20</f>
        <v>0</v>
      </c>
      <c r="EMD118" s="370">
        <f xml:space="preserve"> InpC!EMD$20</f>
        <v>0</v>
      </c>
      <c r="EME118" s="370">
        <f xml:space="preserve"> InpC!EME$20</f>
        <v>0</v>
      </c>
      <c r="EMF118" s="370">
        <f xml:space="preserve"> InpC!EMF$20</f>
        <v>0</v>
      </c>
      <c r="EMG118" s="370">
        <f xml:space="preserve"> InpC!EMG$20</f>
        <v>0</v>
      </c>
      <c r="EMH118" s="370">
        <f xml:space="preserve"> InpC!EMH$20</f>
        <v>0</v>
      </c>
      <c r="EMI118" s="370">
        <f xml:space="preserve"> InpC!EMI$20</f>
        <v>0</v>
      </c>
      <c r="EMJ118" s="370">
        <f xml:space="preserve"> InpC!EMJ$20</f>
        <v>0</v>
      </c>
      <c r="EMK118" s="370">
        <f xml:space="preserve"> InpC!EMK$20</f>
        <v>0</v>
      </c>
      <c r="EML118" s="370">
        <f xml:space="preserve"> InpC!EML$20</f>
        <v>0</v>
      </c>
      <c r="EMM118" s="370">
        <f xml:space="preserve"> InpC!EMM$20</f>
        <v>0</v>
      </c>
      <c r="EMN118" s="370">
        <f xml:space="preserve"> InpC!EMN$20</f>
        <v>0</v>
      </c>
      <c r="EMO118" s="370">
        <f xml:space="preserve"> InpC!EMO$20</f>
        <v>0</v>
      </c>
      <c r="EMP118" s="370">
        <f xml:space="preserve"> InpC!EMP$20</f>
        <v>0</v>
      </c>
      <c r="EMQ118" s="370">
        <f xml:space="preserve"> InpC!EMQ$20</f>
        <v>0</v>
      </c>
      <c r="EMR118" s="370">
        <f xml:space="preserve"> InpC!EMR$20</f>
        <v>0</v>
      </c>
      <c r="EMS118" s="370">
        <f xml:space="preserve"> InpC!EMS$20</f>
        <v>0</v>
      </c>
      <c r="EMT118" s="370">
        <f xml:space="preserve"> InpC!EMT$20</f>
        <v>0</v>
      </c>
      <c r="EMU118" s="370">
        <f xml:space="preserve"> InpC!EMU$20</f>
        <v>0</v>
      </c>
      <c r="EMV118" s="370">
        <f xml:space="preserve"> InpC!EMV$20</f>
        <v>0</v>
      </c>
      <c r="EMW118" s="370">
        <f xml:space="preserve"> InpC!EMW$20</f>
        <v>0</v>
      </c>
      <c r="EMX118" s="370">
        <f xml:space="preserve"> InpC!EMX$20</f>
        <v>0</v>
      </c>
      <c r="EMY118" s="370">
        <f xml:space="preserve"> InpC!EMY$20</f>
        <v>0</v>
      </c>
      <c r="EMZ118" s="370">
        <f xml:space="preserve"> InpC!EMZ$20</f>
        <v>0</v>
      </c>
      <c r="ENA118" s="370">
        <f xml:space="preserve"> InpC!ENA$20</f>
        <v>0</v>
      </c>
      <c r="ENB118" s="370">
        <f xml:space="preserve"> InpC!ENB$20</f>
        <v>0</v>
      </c>
      <c r="ENC118" s="370">
        <f xml:space="preserve"> InpC!ENC$20</f>
        <v>0</v>
      </c>
      <c r="END118" s="370">
        <f xml:space="preserve"> InpC!END$20</f>
        <v>0</v>
      </c>
      <c r="ENE118" s="370">
        <f xml:space="preserve"> InpC!ENE$20</f>
        <v>0</v>
      </c>
      <c r="ENF118" s="370">
        <f xml:space="preserve"> InpC!ENF$20</f>
        <v>0</v>
      </c>
      <c r="ENG118" s="370">
        <f xml:space="preserve"> InpC!ENG$20</f>
        <v>0</v>
      </c>
      <c r="ENH118" s="370">
        <f xml:space="preserve"> InpC!ENH$20</f>
        <v>0</v>
      </c>
      <c r="ENI118" s="370">
        <f xml:space="preserve"> InpC!ENI$20</f>
        <v>0</v>
      </c>
      <c r="ENJ118" s="370">
        <f xml:space="preserve"> InpC!ENJ$20</f>
        <v>0</v>
      </c>
      <c r="ENK118" s="370">
        <f xml:space="preserve"> InpC!ENK$20</f>
        <v>0</v>
      </c>
      <c r="ENL118" s="370">
        <f xml:space="preserve"> InpC!ENL$20</f>
        <v>0</v>
      </c>
      <c r="ENM118" s="370">
        <f xml:space="preserve"> InpC!ENM$20</f>
        <v>0</v>
      </c>
      <c r="ENN118" s="370">
        <f xml:space="preserve"> InpC!ENN$20</f>
        <v>0</v>
      </c>
      <c r="ENO118" s="370">
        <f xml:space="preserve"> InpC!ENO$20</f>
        <v>0</v>
      </c>
      <c r="ENP118" s="370">
        <f xml:space="preserve"> InpC!ENP$20</f>
        <v>0</v>
      </c>
      <c r="ENQ118" s="370">
        <f xml:space="preserve"> InpC!ENQ$20</f>
        <v>0</v>
      </c>
      <c r="ENR118" s="370">
        <f xml:space="preserve"> InpC!ENR$20</f>
        <v>0</v>
      </c>
      <c r="ENS118" s="370">
        <f xml:space="preserve"> InpC!ENS$20</f>
        <v>0</v>
      </c>
      <c r="ENT118" s="370">
        <f xml:space="preserve"> InpC!ENT$20</f>
        <v>0</v>
      </c>
      <c r="ENU118" s="370">
        <f xml:space="preserve"> InpC!ENU$20</f>
        <v>0</v>
      </c>
      <c r="ENV118" s="370">
        <f xml:space="preserve"> InpC!ENV$20</f>
        <v>0</v>
      </c>
      <c r="ENW118" s="370">
        <f xml:space="preserve"> InpC!ENW$20</f>
        <v>0</v>
      </c>
      <c r="ENX118" s="370">
        <f xml:space="preserve"> InpC!ENX$20</f>
        <v>0</v>
      </c>
      <c r="ENY118" s="370">
        <f xml:space="preserve"> InpC!ENY$20</f>
        <v>0</v>
      </c>
      <c r="ENZ118" s="370">
        <f xml:space="preserve"> InpC!ENZ$20</f>
        <v>0</v>
      </c>
      <c r="EOA118" s="370">
        <f xml:space="preserve"> InpC!EOA$20</f>
        <v>0</v>
      </c>
      <c r="EOB118" s="370">
        <f xml:space="preserve"> InpC!EOB$20</f>
        <v>0</v>
      </c>
      <c r="EOC118" s="370">
        <f xml:space="preserve"> InpC!EOC$20</f>
        <v>0</v>
      </c>
      <c r="EOD118" s="370">
        <f xml:space="preserve"> InpC!EOD$20</f>
        <v>0</v>
      </c>
      <c r="EOE118" s="370">
        <f xml:space="preserve"> InpC!EOE$20</f>
        <v>0</v>
      </c>
      <c r="EOF118" s="370">
        <f xml:space="preserve"> InpC!EOF$20</f>
        <v>0</v>
      </c>
      <c r="EOG118" s="370">
        <f xml:space="preserve"> InpC!EOG$20</f>
        <v>0</v>
      </c>
      <c r="EOH118" s="370">
        <f xml:space="preserve"> InpC!EOH$20</f>
        <v>0</v>
      </c>
      <c r="EOI118" s="370">
        <f xml:space="preserve"> InpC!EOI$20</f>
        <v>0</v>
      </c>
      <c r="EOJ118" s="370">
        <f xml:space="preserve"> InpC!EOJ$20</f>
        <v>0</v>
      </c>
      <c r="EOK118" s="370">
        <f xml:space="preserve"> InpC!EOK$20</f>
        <v>0</v>
      </c>
      <c r="EOL118" s="370">
        <f xml:space="preserve"> InpC!EOL$20</f>
        <v>0</v>
      </c>
      <c r="EOM118" s="370">
        <f xml:space="preserve"> InpC!EOM$20</f>
        <v>0</v>
      </c>
      <c r="EON118" s="370">
        <f xml:space="preserve"> InpC!EON$20</f>
        <v>0</v>
      </c>
      <c r="EOO118" s="370">
        <f xml:space="preserve"> InpC!EOO$20</f>
        <v>0</v>
      </c>
      <c r="EOP118" s="370">
        <f xml:space="preserve"> InpC!EOP$20</f>
        <v>0</v>
      </c>
      <c r="EOQ118" s="370">
        <f xml:space="preserve"> InpC!EOQ$20</f>
        <v>0</v>
      </c>
      <c r="EOR118" s="370">
        <f xml:space="preserve"> InpC!EOR$20</f>
        <v>0</v>
      </c>
      <c r="EOS118" s="370">
        <f xml:space="preserve"> InpC!EOS$20</f>
        <v>0</v>
      </c>
      <c r="EOT118" s="370">
        <f xml:space="preserve"> InpC!EOT$20</f>
        <v>0</v>
      </c>
      <c r="EOU118" s="370">
        <f xml:space="preserve"> InpC!EOU$20</f>
        <v>0</v>
      </c>
      <c r="EOV118" s="370">
        <f xml:space="preserve"> InpC!EOV$20</f>
        <v>0</v>
      </c>
      <c r="EOW118" s="370">
        <f xml:space="preserve"> InpC!EOW$20</f>
        <v>0</v>
      </c>
      <c r="EOX118" s="370">
        <f xml:space="preserve"> InpC!EOX$20</f>
        <v>0</v>
      </c>
      <c r="EOY118" s="370">
        <f xml:space="preserve"> InpC!EOY$20</f>
        <v>0</v>
      </c>
      <c r="EOZ118" s="370">
        <f xml:space="preserve"> InpC!EOZ$20</f>
        <v>0</v>
      </c>
      <c r="EPA118" s="370">
        <f xml:space="preserve"> InpC!EPA$20</f>
        <v>0</v>
      </c>
      <c r="EPB118" s="370">
        <f xml:space="preserve"> InpC!EPB$20</f>
        <v>0</v>
      </c>
      <c r="EPC118" s="370">
        <f xml:space="preserve"> InpC!EPC$20</f>
        <v>0</v>
      </c>
      <c r="EPD118" s="370">
        <f xml:space="preserve"> InpC!EPD$20</f>
        <v>0</v>
      </c>
      <c r="EPE118" s="370">
        <f xml:space="preserve"> InpC!EPE$20</f>
        <v>0</v>
      </c>
      <c r="EPF118" s="370">
        <f xml:space="preserve"> InpC!EPF$20</f>
        <v>0</v>
      </c>
      <c r="EPG118" s="370">
        <f xml:space="preserve"> InpC!EPG$20</f>
        <v>0</v>
      </c>
      <c r="EPH118" s="370">
        <f xml:space="preserve"> InpC!EPH$20</f>
        <v>0</v>
      </c>
      <c r="EPI118" s="370">
        <f xml:space="preserve"> InpC!EPI$20</f>
        <v>0</v>
      </c>
      <c r="EPJ118" s="370">
        <f xml:space="preserve"> InpC!EPJ$20</f>
        <v>0</v>
      </c>
      <c r="EPK118" s="370">
        <f xml:space="preserve"> InpC!EPK$20</f>
        <v>0</v>
      </c>
      <c r="EPL118" s="370">
        <f xml:space="preserve"> InpC!EPL$20</f>
        <v>0</v>
      </c>
      <c r="EPM118" s="370">
        <f xml:space="preserve"> InpC!EPM$20</f>
        <v>0</v>
      </c>
      <c r="EPN118" s="370">
        <f xml:space="preserve"> InpC!EPN$20</f>
        <v>0</v>
      </c>
      <c r="EPO118" s="370">
        <f xml:space="preserve"> InpC!EPO$20</f>
        <v>0</v>
      </c>
      <c r="EPP118" s="370">
        <f xml:space="preserve"> InpC!EPP$20</f>
        <v>0</v>
      </c>
      <c r="EPQ118" s="370">
        <f xml:space="preserve"> InpC!EPQ$20</f>
        <v>0</v>
      </c>
      <c r="EPR118" s="370">
        <f xml:space="preserve"> InpC!EPR$20</f>
        <v>0</v>
      </c>
      <c r="EPS118" s="370">
        <f xml:space="preserve"> InpC!EPS$20</f>
        <v>0</v>
      </c>
      <c r="EPT118" s="370">
        <f xml:space="preserve"> InpC!EPT$20</f>
        <v>0</v>
      </c>
      <c r="EPU118" s="370">
        <f xml:space="preserve"> InpC!EPU$20</f>
        <v>0</v>
      </c>
      <c r="EPV118" s="370">
        <f xml:space="preserve"> InpC!EPV$20</f>
        <v>0</v>
      </c>
      <c r="EPW118" s="370">
        <f xml:space="preserve"> InpC!EPW$20</f>
        <v>0</v>
      </c>
      <c r="EPX118" s="370">
        <f xml:space="preserve"> InpC!EPX$20</f>
        <v>0</v>
      </c>
      <c r="EPY118" s="370">
        <f xml:space="preserve"> InpC!EPY$20</f>
        <v>0</v>
      </c>
      <c r="EPZ118" s="370">
        <f xml:space="preserve"> InpC!EPZ$20</f>
        <v>0</v>
      </c>
      <c r="EQA118" s="370">
        <f xml:space="preserve"> InpC!EQA$20</f>
        <v>0</v>
      </c>
      <c r="EQB118" s="370">
        <f xml:space="preserve"> InpC!EQB$20</f>
        <v>0</v>
      </c>
      <c r="EQC118" s="370">
        <f xml:space="preserve"> InpC!EQC$20</f>
        <v>0</v>
      </c>
      <c r="EQD118" s="370">
        <f xml:space="preserve"> InpC!EQD$20</f>
        <v>0</v>
      </c>
      <c r="EQE118" s="370">
        <f xml:space="preserve"> InpC!EQE$20</f>
        <v>0</v>
      </c>
      <c r="EQF118" s="370">
        <f xml:space="preserve"> InpC!EQF$20</f>
        <v>0</v>
      </c>
      <c r="EQG118" s="370">
        <f xml:space="preserve"> InpC!EQG$20</f>
        <v>0</v>
      </c>
      <c r="EQH118" s="370">
        <f xml:space="preserve"> InpC!EQH$20</f>
        <v>0</v>
      </c>
      <c r="EQI118" s="370">
        <f xml:space="preserve"> InpC!EQI$20</f>
        <v>0</v>
      </c>
      <c r="EQJ118" s="370">
        <f xml:space="preserve"> InpC!EQJ$20</f>
        <v>0</v>
      </c>
      <c r="EQK118" s="370">
        <f xml:space="preserve"> InpC!EQK$20</f>
        <v>0</v>
      </c>
      <c r="EQL118" s="370">
        <f xml:space="preserve"> InpC!EQL$20</f>
        <v>0</v>
      </c>
      <c r="EQM118" s="370">
        <f xml:space="preserve"> InpC!EQM$20</f>
        <v>0</v>
      </c>
      <c r="EQN118" s="370">
        <f xml:space="preserve"> InpC!EQN$20</f>
        <v>0</v>
      </c>
      <c r="EQO118" s="370">
        <f xml:space="preserve"> InpC!EQO$20</f>
        <v>0</v>
      </c>
      <c r="EQP118" s="370">
        <f xml:space="preserve"> InpC!EQP$20</f>
        <v>0</v>
      </c>
      <c r="EQQ118" s="370">
        <f xml:space="preserve"> InpC!EQQ$20</f>
        <v>0</v>
      </c>
      <c r="EQR118" s="370">
        <f xml:space="preserve"> InpC!EQR$20</f>
        <v>0</v>
      </c>
      <c r="EQS118" s="370">
        <f xml:space="preserve"> InpC!EQS$20</f>
        <v>0</v>
      </c>
      <c r="EQT118" s="370">
        <f xml:space="preserve"> InpC!EQT$20</f>
        <v>0</v>
      </c>
      <c r="EQU118" s="370">
        <f xml:space="preserve"> InpC!EQU$20</f>
        <v>0</v>
      </c>
      <c r="EQV118" s="370">
        <f xml:space="preserve"> InpC!EQV$20</f>
        <v>0</v>
      </c>
      <c r="EQW118" s="370">
        <f xml:space="preserve"> InpC!EQW$20</f>
        <v>0</v>
      </c>
      <c r="EQX118" s="370">
        <f xml:space="preserve"> InpC!EQX$20</f>
        <v>0</v>
      </c>
      <c r="EQY118" s="370">
        <f xml:space="preserve"> InpC!EQY$20</f>
        <v>0</v>
      </c>
      <c r="EQZ118" s="370">
        <f xml:space="preserve"> InpC!EQZ$20</f>
        <v>0</v>
      </c>
      <c r="ERA118" s="370">
        <f xml:space="preserve"> InpC!ERA$20</f>
        <v>0</v>
      </c>
      <c r="ERB118" s="370">
        <f xml:space="preserve"> InpC!ERB$20</f>
        <v>0</v>
      </c>
      <c r="ERC118" s="370">
        <f xml:space="preserve"> InpC!ERC$20</f>
        <v>0</v>
      </c>
      <c r="ERD118" s="370">
        <f xml:space="preserve"> InpC!ERD$20</f>
        <v>0</v>
      </c>
      <c r="ERE118" s="370">
        <f xml:space="preserve"> InpC!ERE$20</f>
        <v>0</v>
      </c>
      <c r="ERF118" s="370">
        <f xml:space="preserve"> InpC!ERF$20</f>
        <v>0</v>
      </c>
      <c r="ERG118" s="370">
        <f xml:space="preserve"> InpC!ERG$20</f>
        <v>0</v>
      </c>
      <c r="ERH118" s="370">
        <f xml:space="preserve"> InpC!ERH$20</f>
        <v>0</v>
      </c>
      <c r="ERI118" s="370">
        <f xml:space="preserve"> InpC!ERI$20</f>
        <v>0</v>
      </c>
      <c r="ERJ118" s="370">
        <f xml:space="preserve"> InpC!ERJ$20</f>
        <v>0</v>
      </c>
      <c r="ERK118" s="370">
        <f xml:space="preserve"> InpC!ERK$20</f>
        <v>0</v>
      </c>
      <c r="ERL118" s="370">
        <f xml:space="preserve"> InpC!ERL$20</f>
        <v>0</v>
      </c>
      <c r="ERM118" s="370">
        <f xml:space="preserve"> InpC!ERM$20</f>
        <v>0</v>
      </c>
      <c r="ERN118" s="370">
        <f xml:space="preserve"> InpC!ERN$20</f>
        <v>0</v>
      </c>
      <c r="ERO118" s="370">
        <f xml:space="preserve"> InpC!ERO$20</f>
        <v>0</v>
      </c>
      <c r="ERP118" s="370">
        <f xml:space="preserve"> InpC!ERP$20</f>
        <v>0</v>
      </c>
      <c r="ERQ118" s="370">
        <f xml:space="preserve"> InpC!ERQ$20</f>
        <v>0</v>
      </c>
      <c r="ERR118" s="370">
        <f xml:space="preserve"> InpC!ERR$20</f>
        <v>0</v>
      </c>
      <c r="ERS118" s="370">
        <f xml:space="preserve"> InpC!ERS$20</f>
        <v>0</v>
      </c>
      <c r="ERT118" s="370">
        <f xml:space="preserve"> InpC!ERT$20</f>
        <v>0</v>
      </c>
      <c r="ERU118" s="370">
        <f xml:space="preserve"> InpC!ERU$20</f>
        <v>0</v>
      </c>
      <c r="ERV118" s="370">
        <f xml:space="preserve"> InpC!ERV$20</f>
        <v>0</v>
      </c>
      <c r="ERW118" s="370">
        <f xml:space="preserve"> InpC!ERW$20</f>
        <v>0</v>
      </c>
      <c r="ERX118" s="370">
        <f xml:space="preserve"> InpC!ERX$20</f>
        <v>0</v>
      </c>
      <c r="ERY118" s="370">
        <f xml:space="preserve"> InpC!ERY$20</f>
        <v>0</v>
      </c>
      <c r="ERZ118" s="370">
        <f xml:space="preserve"> InpC!ERZ$20</f>
        <v>0</v>
      </c>
      <c r="ESA118" s="370">
        <f xml:space="preserve"> InpC!ESA$20</f>
        <v>0</v>
      </c>
      <c r="ESB118" s="370">
        <f xml:space="preserve"> InpC!ESB$20</f>
        <v>0</v>
      </c>
      <c r="ESC118" s="370">
        <f xml:space="preserve"> InpC!ESC$20</f>
        <v>0</v>
      </c>
      <c r="ESD118" s="370">
        <f xml:space="preserve"> InpC!ESD$20</f>
        <v>0</v>
      </c>
      <c r="ESE118" s="370">
        <f xml:space="preserve"> InpC!ESE$20</f>
        <v>0</v>
      </c>
      <c r="ESF118" s="370">
        <f xml:space="preserve"> InpC!ESF$20</f>
        <v>0</v>
      </c>
      <c r="ESG118" s="370">
        <f xml:space="preserve"> InpC!ESG$20</f>
        <v>0</v>
      </c>
      <c r="ESH118" s="370">
        <f xml:space="preserve"> InpC!ESH$20</f>
        <v>0</v>
      </c>
      <c r="ESI118" s="370">
        <f xml:space="preserve"> InpC!ESI$20</f>
        <v>0</v>
      </c>
      <c r="ESJ118" s="370">
        <f xml:space="preserve"> InpC!ESJ$20</f>
        <v>0</v>
      </c>
      <c r="ESK118" s="370">
        <f xml:space="preserve"> InpC!ESK$20</f>
        <v>0</v>
      </c>
      <c r="ESL118" s="370">
        <f xml:space="preserve"> InpC!ESL$20</f>
        <v>0</v>
      </c>
      <c r="ESM118" s="370">
        <f xml:space="preserve"> InpC!ESM$20</f>
        <v>0</v>
      </c>
      <c r="ESN118" s="370">
        <f xml:space="preserve"> InpC!ESN$20</f>
        <v>0</v>
      </c>
      <c r="ESO118" s="370">
        <f xml:space="preserve"> InpC!ESO$20</f>
        <v>0</v>
      </c>
      <c r="ESP118" s="370">
        <f xml:space="preserve"> InpC!ESP$20</f>
        <v>0</v>
      </c>
      <c r="ESQ118" s="370">
        <f xml:space="preserve"> InpC!ESQ$20</f>
        <v>0</v>
      </c>
      <c r="ESR118" s="370">
        <f xml:space="preserve"> InpC!ESR$20</f>
        <v>0</v>
      </c>
      <c r="ESS118" s="370">
        <f xml:space="preserve"> InpC!ESS$20</f>
        <v>0</v>
      </c>
      <c r="EST118" s="370">
        <f xml:space="preserve"> InpC!EST$20</f>
        <v>0</v>
      </c>
      <c r="ESU118" s="370">
        <f xml:space="preserve"> InpC!ESU$20</f>
        <v>0</v>
      </c>
      <c r="ESV118" s="370">
        <f xml:space="preserve"> InpC!ESV$20</f>
        <v>0</v>
      </c>
      <c r="ESW118" s="370">
        <f xml:space="preserve"> InpC!ESW$20</f>
        <v>0</v>
      </c>
      <c r="ESX118" s="370">
        <f xml:space="preserve"> InpC!ESX$20</f>
        <v>0</v>
      </c>
      <c r="ESY118" s="370">
        <f xml:space="preserve"> InpC!ESY$20</f>
        <v>0</v>
      </c>
      <c r="ESZ118" s="370">
        <f xml:space="preserve"> InpC!ESZ$20</f>
        <v>0</v>
      </c>
      <c r="ETA118" s="370">
        <f xml:space="preserve"> InpC!ETA$20</f>
        <v>0</v>
      </c>
      <c r="ETB118" s="370">
        <f xml:space="preserve"> InpC!ETB$20</f>
        <v>0</v>
      </c>
      <c r="ETC118" s="370">
        <f xml:space="preserve"> InpC!ETC$20</f>
        <v>0</v>
      </c>
      <c r="ETD118" s="370">
        <f xml:space="preserve"> InpC!ETD$20</f>
        <v>0</v>
      </c>
      <c r="ETE118" s="370">
        <f xml:space="preserve"> InpC!ETE$20</f>
        <v>0</v>
      </c>
      <c r="ETF118" s="370">
        <f xml:space="preserve"> InpC!ETF$20</f>
        <v>0</v>
      </c>
      <c r="ETG118" s="370">
        <f xml:space="preserve"> InpC!ETG$20</f>
        <v>0</v>
      </c>
      <c r="ETH118" s="370">
        <f xml:space="preserve"> InpC!ETH$20</f>
        <v>0</v>
      </c>
      <c r="ETI118" s="370">
        <f xml:space="preserve"> InpC!ETI$20</f>
        <v>0</v>
      </c>
      <c r="ETJ118" s="370">
        <f xml:space="preserve"> InpC!ETJ$20</f>
        <v>0</v>
      </c>
      <c r="ETK118" s="370">
        <f xml:space="preserve"> InpC!ETK$20</f>
        <v>0</v>
      </c>
      <c r="ETL118" s="370">
        <f xml:space="preserve"> InpC!ETL$20</f>
        <v>0</v>
      </c>
      <c r="ETM118" s="370">
        <f xml:space="preserve"> InpC!ETM$20</f>
        <v>0</v>
      </c>
      <c r="ETN118" s="370">
        <f xml:space="preserve"> InpC!ETN$20</f>
        <v>0</v>
      </c>
      <c r="ETO118" s="370">
        <f xml:space="preserve"> InpC!ETO$20</f>
        <v>0</v>
      </c>
      <c r="ETP118" s="370">
        <f xml:space="preserve"> InpC!ETP$20</f>
        <v>0</v>
      </c>
      <c r="ETQ118" s="370">
        <f xml:space="preserve"> InpC!ETQ$20</f>
        <v>0</v>
      </c>
      <c r="ETR118" s="370">
        <f xml:space="preserve"> InpC!ETR$20</f>
        <v>0</v>
      </c>
      <c r="ETS118" s="370">
        <f xml:space="preserve"> InpC!ETS$20</f>
        <v>0</v>
      </c>
      <c r="ETT118" s="370">
        <f xml:space="preserve"> InpC!ETT$20</f>
        <v>0</v>
      </c>
      <c r="ETU118" s="370">
        <f xml:space="preserve"> InpC!ETU$20</f>
        <v>0</v>
      </c>
      <c r="ETV118" s="370">
        <f xml:space="preserve"> InpC!ETV$20</f>
        <v>0</v>
      </c>
      <c r="ETW118" s="370">
        <f xml:space="preserve"> InpC!ETW$20</f>
        <v>0</v>
      </c>
      <c r="ETX118" s="370">
        <f xml:space="preserve"> InpC!ETX$20</f>
        <v>0</v>
      </c>
      <c r="ETY118" s="370">
        <f xml:space="preserve"> InpC!ETY$20</f>
        <v>0</v>
      </c>
      <c r="ETZ118" s="370">
        <f xml:space="preserve"> InpC!ETZ$20</f>
        <v>0</v>
      </c>
      <c r="EUA118" s="370">
        <f xml:space="preserve"> InpC!EUA$20</f>
        <v>0</v>
      </c>
      <c r="EUB118" s="370">
        <f xml:space="preserve"> InpC!EUB$20</f>
        <v>0</v>
      </c>
      <c r="EUC118" s="370">
        <f xml:space="preserve"> InpC!EUC$20</f>
        <v>0</v>
      </c>
      <c r="EUD118" s="370">
        <f xml:space="preserve"> InpC!EUD$20</f>
        <v>0</v>
      </c>
      <c r="EUE118" s="370">
        <f xml:space="preserve"> InpC!EUE$20</f>
        <v>0</v>
      </c>
      <c r="EUF118" s="370">
        <f xml:space="preserve"> InpC!EUF$20</f>
        <v>0</v>
      </c>
      <c r="EUG118" s="370">
        <f xml:space="preserve"> InpC!EUG$20</f>
        <v>0</v>
      </c>
      <c r="EUH118" s="370">
        <f xml:space="preserve"> InpC!EUH$20</f>
        <v>0</v>
      </c>
      <c r="EUI118" s="370">
        <f xml:space="preserve"> InpC!EUI$20</f>
        <v>0</v>
      </c>
      <c r="EUJ118" s="370">
        <f xml:space="preserve"> InpC!EUJ$20</f>
        <v>0</v>
      </c>
      <c r="EUK118" s="370">
        <f xml:space="preserve"> InpC!EUK$20</f>
        <v>0</v>
      </c>
      <c r="EUL118" s="370">
        <f xml:space="preserve"> InpC!EUL$20</f>
        <v>0</v>
      </c>
      <c r="EUM118" s="370">
        <f xml:space="preserve"> InpC!EUM$20</f>
        <v>0</v>
      </c>
      <c r="EUN118" s="370">
        <f xml:space="preserve"> InpC!EUN$20</f>
        <v>0</v>
      </c>
      <c r="EUO118" s="370">
        <f xml:space="preserve"> InpC!EUO$20</f>
        <v>0</v>
      </c>
      <c r="EUP118" s="370">
        <f xml:space="preserve"> InpC!EUP$20</f>
        <v>0</v>
      </c>
      <c r="EUQ118" s="370">
        <f xml:space="preserve"> InpC!EUQ$20</f>
        <v>0</v>
      </c>
      <c r="EUR118" s="370">
        <f xml:space="preserve"> InpC!EUR$20</f>
        <v>0</v>
      </c>
      <c r="EUS118" s="370">
        <f xml:space="preserve"> InpC!EUS$20</f>
        <v>0</v>
      </c>
      <c r="EUT118" s="370">
        <f xml:space="preserve"> InpC!EUT$20</f>
        <v>0</v>
      </c>
      <c r="EUU118" s="370">
        <f xml:space="preserve"> InpC!EUU$20</f>
        <v>0</v>
      </c>
      <c r="EUV118" s="370">
        <f xml:space="preserve"> InpC!EUV$20</f>
        <v>0</v>
      </c>
      <c r="EUW118" s="370">
        <f xml:space="preserve"> InpC!EUW$20</f>
        <v>0</v>
      </c>
      <c r="EUX118" s="370">
        <f xml:space="preserve"> InpC!EUX$20</f>
        <v>0</v>
      </c>
      <c r="EUY118" s="370">
        <f xml:space="preserve"> InpC!EUY$20</f>
        <v>0</v>
      </c>
      <c r="EUZ118" s="370">
        <f xml:space="preserve"> InpC!EUZ$20</f>
        <v>0</v>
      </c>
      <c r="EVA118" s="370">
        <f xml:space="preserve"> InpC!EVA$20</f>
        <v>0</v>
      </c>
      <c r="EVB118" s="370">
        <f xml:space="preserve"> InpC!EVB$20</f>
        <v>0</v>
      </c>
      <c r="EVC118" s="370">
        <f xml:space="preserve"> InpC!EVC$20</f>
        <v>0</v>
      </c>
      <c r="EVD118" s="370">
        <f xml:space="preserve"> InpC!EVD$20</f>
        <v>0</v>
      </c>
      <c r="EVE118" s="370">
        <f xml:space="preserve"> InpC!EVE$20</f>
        <v>0</v>
      </c>
      <c r="EVF118" s="370">
        <f xml:space="preserve"> InpC!EVF$20</f>
        <v>0</v>
      </c>
      <c r="EVG118" s="370">
        <f xml:space="preserve"> InpC!EVG$20</f>
        <v>0</v>
      </c>
      <c r="EVH118" s="370">
        <f xml:space="preserve"> InpC!EVH$20</f>
        <v>0</v>
      </c>
      <c r="EVI118" s="370">
        <f xml:space="preserve"> InpC!EVI$20</f>
        <v>0</v>
      </c>
      <c r="EVJ118" s="370">
        <f xml:space="preserve"> InpC!EVJ$20</f>
        <v>0</v>
      </c>
      <c r="EVK118" s="370">
        <f xml:space="preserve"> InpC!EVK$20</f>
        <v>0</v>
      </c>
      <c r="EVL118" s="370">
        <f xml:space="preserve"> InpC!EVL$20</f>
        <v>0</v>
      </c>
      <c r="EVM118" s="370">
        <f xml:space="preserve"> InpC!EVM$20</f>
        <v>0</v>
      </c>
      <c r="EVN118" s="370">
        <f xml:space="preserve"> InpC!EVN$20</f>
        <v>0</v>
      </c>
      <c r="EVO118" s="370">
        <f xml:space="preserve"> InpC!EVO$20</f>
        <v>0</v>
      </c>
      <c r="EVP118" s="370">
        <f xml:space="preserve"> InpC!EVP$20</f>
        <v>0</v>
      </c>
      <c r="EVQ118" s="370">
        <f xml:space="preserve"> InpC!EVQ$20</f>
        <v>0</v>
      </c>
      <c r="EVR118" s="370">
        <f xml:space="preserve"> InpC!EVR$20</f>
        <v>0</v>
      </c>
      <c r="EVS118" s="370">
        <f xml:space="preserve"> InpC!EVS$20</f>
        <v>0</v>
      </c>
      <c r="EVT118" s="370">
        <f xml:space="preserve"> InpC!EVT$20</f>
        <v>0</v>
      </c>
      <c r="EVU118" s="370">
        <f xml:space="preserve"> InpC!EVU$20</f>
        <v>0</v>
      </c>
      <c r="EVV118" s="370">
        <f xml:space="preserve"> InpC!EVV$20</f>
        <v>0</v>
      </c>
      <c r="EVW118" s="370">
        <f xml:space="preserve"> InpC!EVW$20</f>
        <v>0</v>
      </c>
      <c r="EVX118" s="370">
        <f xml:space="preserve"> InpC!EVX$20</f>
        <v>0</v>
      </c>
      <c r="EVY118" s="370">
        <f xml:space="preserve"> InpC!EVY$20</f>
        <v>0</v>
      </c>
      <c r="EVZ118" s="370">
        <f xml:space="preserve"> InpC!EVZ$20</f>
        <v>0</v>
      </c>
      <c r="EWA118" s="370">
        <f xml:space="preserve"> InpC!EWA$20</f>
        <v>0</v>
      </c>
      <c r="EWB118" s="370">
        <f xml:space="preserve"> InpC!EWB$20</f>
        <v>0</v>
      </c>
      <c r="EWC118" s="370">
        <f xml:space="preserve"> InpC!EWC$20</f>
        <v>0</v>
      </c>
      <c r="EWD118" s="370">
        <f xml:space="preserve"> InpC!EWD$20</f>
        <v>0</v>
      </c>
      <c r="EWE118" s="370">
        <f xml:space="preserve"> InpC!EWE$20</f>
        <v>0</v>
      </c>
      <c r="EWF118" s="370">
        <f xml:space="preserve"> InpC!EWF$20</f>
        <v>0</v>
      </c>
      <c r="EWG118" s="370">
        <f xml:space="preserve"> InpC!EWG$20</f>
        <v>0</v>
      </c>
      <c r="EWH118" s="370">
        <f xml:space="preserve"> InpC!EWH$20</f>
        <v>0</v>
      </c>
      <c r="EWI118" s="370">
        <f xml:space="preserve"> InpC!EWI$20</f>
        <v>0</v>
      </c>
      <c r="EWJ118" s="370">
        <f xml:space="preserve"> InpC!EWJ$20</f>
        <v>0</v>
      </c>
      <c r="EWK118" s="370">
        <f xml:space="preserve"> InpC!EWK$20</f>
        <v>0</v>
      </c>
      <c r="EWL118" s="370">
        <f xml:space="preserve"> InpC!EWL$20</f>
        <v>0</v>
      </c>
      <c r="EWM118" s="370">
        <f xml:space="preserve"> InpC!EWM$20</f>
        <v>0</v>
      </c>
      <c r="EWN118" s="370">
        <f xml:space="preserve"> InpC!EWN$20</f>
        <v>0</v>
      </c>
      <c r="EWO118" s="370">
        <f xml:space="preserve"> InpC!EWO$20</f>
        <v>0</v>
      </c>
      <c r="EWP118" s="370">
        <f xml:space="preserve"> InpC!EWP$20</f>
        <v>0</v>
      </c>
      <c r="EWQ118" s="370">
        <f xml:space="preserve"> InpC!EWQ$20</f>
        <v>0</v>
      </c>
      <c r="EWR118" s="370">
        <f xml:space="preserve"> InpC!EWR$20</f>
        <v>0</v>
      </c>
      <c r="EWS118" s="370">
        <f xml:space="preserve"> InpC!EWS$20</f>
        <v>0</v>
      </c>
      <c r="EWT118" s="370">
        <f xml:space="preserve"> InpC!EWT$20</f>
        <v>0</v>
      </c>
      <c r="EWU118" s="370">
        <f xml:space="preserve"> InpC!EWU$20</f>
        <v>0</v>
      </c>
      <c r="EWV118" s="370">
        <f xml:space="preserve"> InpC!EWV$20</f>
        <v>0</v>
      </c>
      <c r="EWW118" s="370">
        <f xml:space="preserve"> InpC!EWW$20</f>
        <v>0</v>
      </c>
      <c r="EWX118" s="370">
        <f xml:space="preserve"> InpC!EWX$20</f>
        <v>0</v>
      </c>
      <c r="EWY118" s="370">
        <f xml:space="preserve"> InpC!EWY$20</f>
        <v>0</v>
      </c>
      <c r="EWZ118" s="370">
        <f xml:space="preserve"> InpC!EWZ$20</f>
        <v>0</v>
      </c>
      <c r="EXA118" s="370">
        <f xml:space="preserve"> InpC!EXA$20</f>
        <v>0</v>
      </c>
      <c r="EXB118" s="370">
        <f xml:space="preserve"> InpC!EXB$20</f>
        <v>0</v>
      </c>
      <c r="EXC118" s="370">
        <f xml:space="preserve"> InpC!EXC$20</f>
        <v>0</v>
      </c>
      <c r="EXD118" s="370">
        <f xml:space="preserve"> InpC!EXD$20</f>
        <v>0</v>
      </c>
      <c r="EXE118" s="370">
        <f xml:space="preserve"> InpC!EXE$20</f>
        <v>0</v>
      </c>
      <c r="EXF118" s="370">
        <f xml:space="preserve"> InpC!EXF$20</f>
        <v>0</v>
      </c>
      <c r="EXG118" s="370">
        <f xml:space="preserve"> InpC!EXG$20</f>
        <v>0</v>
      </c>
      <c r="EXH118" s="370">
        <f xml:space="preserve"> InpC!EXH$20</f>
        <v>0</v>
      </c>
      <c r="EXI118" s="370">
        <f xml:space="preserve"> InpC!EXI$20</f>
        <v>0</v>
      </c>
      <c r="EXJ118" s="370">
        <f xml:space="preserve"> InpC!EXJ$20</f>
        <v>0</v>
      </c>
      <c r="EXK118" s="370">
        <f xml:space="preserve"> InpC!EXK$20</f>
        <v>0</v>
      </c>
      <c r="EXL118" s="370">
        <f xml:space="preserve"> InpC!EXL$20</f>
        <v>0</v>
      </c>
      <c r="EXM118" s="370">
        <f xml:space="preserve"> InpC!EXM$20</f>
        <v>0</v>
      </c>
      <c r="EXN118" s="370">
        <f xml:space="preserve"> InpC!EXN$20</f>
        <v>0</v>
      </c>
      <c r="EXO118" s="370">
        <f xml:space="preserve"> InpC!EXO$20</f>
        <v>0</v>
      </c>
      <c r="EXP118" s="370">
        <f xml:space="preserve"> InpC!EXP$20</f>
        <v>0</v>
      </c>
      <c r="EXQ118" s="370">
        <f xml:space="preserve"> InpC!EXQ$20</f>
        <v>0</v>
      </c>
      <c r="EXR118" s="370">
        <f xml:space="preserve"> InpC!EXR$20</f>
        <v>0</v>
      </c>
      <c r="EXS118" s="370">
        <f xml:space="preserve"> InpC!EXS$20</f>
        <v>0</v>
      </c>
      <c r="EXT118" s="370">
        <f xml:space="preserve"> InpC!EXT$20</f>
        <v>0</v>
      </c>
      <c r="EXU118" s="370">
        <f xml:space="preserve"> InpC!EXU$20</f>
        <v>0</v>
      </c>
      <c r="EXV118" s="370">
        <f xml:space="preserve"> InpC!EXV$20</f>
        <v>0</v>
      </c>
      <c r="EXW118" s="370">
        <f xml:space="preserve"> InpC!EXW$20</f>
        <v>0</v>
      </c>
      <c r="EXX118" s="370">
        <f xml:space="preserve"> InpC!EXX$20</f>
        <v>0</v>
      </c>
      <c r="EXY118" s="370">
        <f xml:space="preserve"> InpC!EXY$20</f>
        <v>0</v>
      </c>
      <c r="EXZ118" s="370">
        <f xml:space="preserve"> InpC!EXZ$20</f>
        <v>0</v>
      </c>
      <c r="EYA118" s="370">
        <f xml:space="preserve"> InpC!EYA$20</f>
        <v>0</v>
      </c>
      <c r="EYB118" s="370">
        <f xml:space="preserve"> InpC!EYB$20</f>
        <v>0</v>
      </c>
      <c r="EYC118" s="370">
        <f xml:space="preserve"> InpC!EYC$20</f>
        <v>0</v>
      </c>
      <c r="EYD118" s="370">
        <f xml:space="preserve"> InpC!EYD$20</f>
        <v>0</v>
      </c>
      <c r="EYE118" s="370">
        <f xml:space="preserve"> InpC!EYE$20</f>
        <v>0</v>
      </c>
      <c r="EYF118" s="370">
        <f xml:space="preserve"> InpC!EYF$20</f>
        <v>0</v>
      </c>
      <c r="EYG118" s="370">
        <f xml:space="preserve"> InpC!EYG$20</f>
        <v>0</v>
      </c>
      <c r="EYH118" s="370">
        <f xml:space="preserve"> InpC!EYH$20</f>
        <v>0</v>
      </c>
      <c r="EYI118" s="370">
        <f xml:space="preserve"> InpC!EYI$20</f>
        <v>0</v>
      </c>
      <c r="EYJ118" s="370">
        <f xml:space="preserve"> InpC!EYJ$20</f>
        <v>0</v>
      </c>
      <c r="EYK118" s="370">
        <f xml:space="preserve"> InpC!EYK$20</f>
        <v>0</v>
      </c>
      <c r="EYL118" s="370">
        <f xml:space="preserve"> InpC!EYL$20</f>
        <v>0</v>
      </c>
      <c r="EYM118" s="370">
        <f xml:space="preserve"> InpC!EYM$20</f>
        <v>0</v>
      </c>
      <c r="EYN118" s="370">
        <f xml:space="preserve"> InpC!EYN$20</f>
        <v>0</v>
      </c>
      <c r="EYO118" s="370">
        <f xml:space="preserve"> InpC!EYO$20</f>
        <v>0</v>
      </c>
      <c r="EYP118" s="370">
        <f xml:space="preserve"> InpC!EYP$20</f>
        <v>0</v>
      </c>
      <c r="EYQ118" s="370">
        <f xml:space="preserve"> InpC!EYQ$20</f>
        <v>0</v>
      </c>
      <c r="EYR118" s="370">
        <f xml:space="preserve"> InpC!EYR$20</f>
        <v>0</v>
      </c>
      <c r="EYS118" s="370">
        <f xml:space="preserve"> InpC!EYS$20</f>
        <v>0</v>
      </c>
      <c r="EYT118" s="370">
        <f xml:space="preserve"> InpC!EYT$20</f>
        <v>0</v>
      </c>
      <c r="EYU118" s="370">
        <f xml:space="preserve"> InpC!EYU$20</f>
        <v>0</v>
      </c>
      <c r="EYV118" s="370">
        <f xml:space="preserve"> InpC!EYV$20</f>
        <v>0</v>
      </c>
      <c r="EYW118" s="370">
        <f xml:space="preserve"> InpC!EYW$20</f>
        <v>0</v>
      </c>
      <c r="EYX118" s="370">
        <f xml:space="preserve"> InpC!EYX$20</f>
        <v>0</v>
      </c>
      <c r="EYY118" s="370">
        <f xml:space="preserve"> InpC!EYY$20</f>
        <v>0</v>
      </c>
      <c r="EYZ118" s="370">
        <f xml:space="preserve"> InpC!EYZ$20</f>
        <v>0</v>
      </c>
      <c r="EZA118" s="370">
        <f xml:space="preserve"> InpC!EZA$20</f>
        <v>0</v>
      </c>
      <c r="EZB118" s="370">
        <f xml:space="preserve"> InpC!EZB$20</f>
        <v>0</v>
      </c>
      <c r="EZC118" s="370">
        <f xml:space="preserve"> InpC!EZC$20</f>
        <v>0</v>
      </c>
      <c r="EZD118" s="370">
        <f xml:space="preserve"> InpC!EZD$20</f>
        <v>0</v>
      </c>
      <c r="EZE118" s="370">
        <f xml:space="preserve"> InpC!EZE$20</f>
        <v>0</v>
      </c>
      <c r="EZF118" s="370">
        <f xml:space="preserve"> InpC!EZF$20</f>
        <v>0</v>
      </c>
      <c r="EZG118" s="370">
        <f xml:space="preserve"> InpC!EZG$20</f>
        <v>0</v>
      </c>
      <c r="EZH118" s="370">
        <f xml:space="preserve"> InpC!EZH$20</f>
        <v>0</v>
      </c>
      <c r="EZI118" s="370">
        <f xml:space="preserve"> InpC!EZI$20</f>
        <v>0</v>
      </c>
      <c r="EZJ118" s="370">
        <f xml:space="preserve"> InpC!EZJ$20</f>
        <v>0</v>
      </c>
      <c r="EZK118" s="370">
        <f xml:space="preserve"> InpC!EZK$20</f>
        <v>0</v>
      </c>
      <c r="EZL118" s="370">
        <f xml:space="preserve"> InpC!EZL$20</f>
        <v>0</v>
      </c>
      <c r="EZM118" s="370">
        <f xml:space="preserve"> InpC!EZM$20</f>
        <v>0</v>
      </c>
      <c r="EZN118" s="370">
        <f xml:space="preserve"> InpC!EZN$20</f>
        <v>0</v>
      </c>
      <c r="EZO118" s="370">
        <f xml:space="preserve"> InpC!EZO$20</f>
        <v>0</v>
      </c>
      <c r="EZP118" s="370">
        <f xml:space="preserve"> InpC!EZP$20</f>
        <v>0</v>
      </c>
      <c r="EZQ118" s="370">
        <f xml:space="preserve"> InpC!EZQ$20</f>
        <v>0</v>
      </c>
      <c r="EZR118" s="370">
        <f xml:space="preserve"> InpC!EZR$20</f>
        <v>0</v>
      </c>
      <c r="EZS118" s="370">
        <f xml:space="preserve"> InpC!EZS$20</f>
        <v>0</v>
      </c>
      <c r="EZT118" s="370">
        <f xml:space="preserve"> InpC!EZT$20</f>
        <v>0</v>
      </c>
      <c r="EZU118" s="370">
        <f xml:space="preserve"> InpC!EZU$20</f>
        <v>0</v>
      </c>
      <c r="EZV118" s="370">
        <f xml:space="preserve"> InpC!EZV$20</f>
        <v>0</v>
      </c>
      <c r="EZW118" s="370">
        <f xml:space="preserve"> InpC!EZW$20</f>
        <v>0</v>
      </c>
      <c r="EZX118" s="370">
        <f xml:space="preserve"> InpC!EZX$20</f>
        <v>0</v>
      </c>
      <c r="EZY118" s="370">
        <f xml:space="preserve"> InpC!EZY$20</f>
        <v>0</v>
      </c>
      <c r="EZZ118" s="370">
        <f xml:space="preserve"> InpC!EZZ$20</f>
        <v>0</v>
      </c>
      <c r="FAA118" s="370">
        <f xml:space="preserve"> InpC!FAA$20</f>
        <v>0</v>
      </c>
      <c r="FAB118" s="370">
        <f xml:space="preserve"> InpC!FAB$20</f>
        <v>0</v>
      </c>
      <c r="FAC118" s="370">
        <f xml:space="preserve"> InpC!FAC$20</f>
        <v>0</v>
      </c>
      <c r="FAD118" s="370">
        <f xml:space="preserve"> InpC!FAD$20</f>
        <v>0</v>
      </c>
      <c r="FAE118" s="370">
        <f xml:space="preserve"> InpC!FAE$20</f>
        <v>0</v>
      </c>
      <c r="FAF118" s="370">
        <f xml:space="preserve"> InpC!FAF$20</f>
        <v>0</v>
      </c>
      <c r="FAG118" s="370">
        <f xml:space="preserve"> InpC!FAG$20</f>
        <v>0</v>
      </c>
      <c r="FAH118" s="370">
        <f xml:space="preserve"> InpC!FAH$20</f>
        <v>0</v>
      </c>
      <c r="FAI118" s="370">
        <f xml:space="preserve"> InpC!FAI$20</f>
        <v>0</v>
      </c>
      <c r="FAJ118" s="370">
        <f xml:space="preserve"> InpC!FAJ$20</f>
        <v>0</v>
      </c>
      <c r="FAK118" s="370">
        <f xml:space="preserve"> InpC!FAK$20</f>
        <v>0</v>
      </c>
      <c r="FAL118" s="370">
        <f xml:space="preserve"> InpC!FAL$20</f>
        <v>0</v>
      </c>
      <c r="FAM118" s="370">
        <f xml:space="preserve"> InpC!FAM$20</f>
        <v>0</v>
      </c>
      <c r="FAN118" s="370">
        <f xml:space="preserve"> InpC!FAN$20</f>
        <v>0</v>
      </c>
      <c r="FAO118" s="370">
        <f xml:space="preserve"> InpC!FAO$20</f>
        <v>0</v>
      </c>
      <c r="FAP118" s="370">
        <f xml:space="preserve"> InpC!FAP$20</f>
        <v>0</v>
      </c>
      <c r="FAQ118" s="370">
        <f xml:space="preserve"> InpC!FAQ$20</f>
        <v>0</v>
      </c>
      <c r="FAR118" s="370">
        <f xml:space="preserve"> InpC!FAR$20</f>
        <v>0</v>
      </c>
      <c r="FAS118" s="370">
        <f xml:space="preserve"> InpC!FAS$20</f>
        <v>0</v>
      </c>
      <c r="FAT118" s="370">
        <f xml:space="preserve"> InpC!FAT$20</f>
        <v>0</v>
      </c>
      <c r="FAU118" s="370">
        <f xml:space="preserve"> InpC!FAU$20</f>
        <v>0</v>
      </c>
      <c r="FAV118" s="370">
        <f xml:space="preserve"> InpC!FAV$20</f>
        <v>0</v>
      </c>
      <c r="FAW118" s="370">
        <f xml:space="preserve"> InpC!FAW$20</f>
        <v>0</v>
      </c>
      <c r="FAX118" s="370">
        <f xml:space="preserve"> InpC!FAX$20</f>
        <v>0</v>
      </c>
      <c r="FAY118" s="370">
        <f xml:space="preserve"> InpC!FAY$20</f>
        <v>0</v>
      </c>
      <c r="FAZ118" s="370">
        <f xml:space="preserve"> InpC!FAZ$20</f>
        <v>0</v>
      </c>
      <c r="FBA118" s="370">
        <f xml:space="preserve"> InpC!FBA$20</f>
        <v>0</v>
      </c>
      <c r="FBB118" s="370">
        <f xml:space="preserve"> InpC!FBB$20</f>
        <v>0</v>
      </c>
      <c r="FBC118" s="370">
        <f xml:space="preserve"> InpC!FBC$20</f>
        <v>0</v>
      </c>
      <c r="FBD118" s="370">
        <f xml:space="preserve"> InpC!FBD$20</f>
        <v>0</v>
      </c>
      <c r="FBE118" s="370">
        <f xml:space="preserve"> InpC!FBE$20</f>
        <v>0</v>
      </c>
      <c r="FBF118" s="370">
        <f xml:space="preserve"> InpC!FBF$20</f>
        <v>0</v>
      </c>
      <c r="FBG118" s="370">
        <f xml:space="preserve"> InpC!FBG$20</f>
        <v>0</v>
      </c>
      <c r="FBH118" s="370">
        <f xml:space="preserve"> InpC!FBH$20</f>
        <v>0</v>
      </c>
      <c r="FBI118" s="370">
        <f xml:space="preserve"> InpC!FBI$20</f>
        <v>0</v>
      </c>
      <c r="FBJ118" s="370">
        <f xml:space="preserve"> InpC!FBJ$20</f>
        <v>0</v>
      </c>
      <c r="FBK118" s="370">
        <f xml:space="preserve"> InpC!FBK$20</f>
        <v>0</v>
      </c>
      <c r="FBL118" s="370">
        <f xml:space="preserve"> InpC!FBL$20</f>
        <v>0</v>
      </c>
      <c r="FBM118" s="370">
        <f xml:space="preserve"> InpC!FBM$20</f>
        <v>0</v>
      </c>
      <c r="FBN118" s="370">
        <f xml:space="preserve"> InpC!FBN$20</f>
        <v>0</v>
      </c>
      <c r="FBO118" s="370">
        <f xml:space="preserve"> InpC!FBO$20</f>
        <v>0</v>
      </c>
      <c r="FBP118" s="370">
        <f xml:space="preserve"> InpC!FBP$20</f>
        <v>0</v>
      </c>
      <c r="FBQ118" s="370">
        <f xml:space="preserve"> InpC!FBQ$20</f>
        <v>0</v>
      </c>
      <c r="FBR118" s="370">
        <f xml:space="preserve"> InpC!FBR$20</f>
        <v>0</v>
      </c>
      <c r="FBS118" s="370">
        <f xml:space="preserve"> InpC!FBS$20</f>
        <v>0</v>
      </c>
      <c r="FBT118" s="370">
        <f xml:space="preserve"> InpC!FBT$20</f>
        <v>0</v>
      </c>
      <c r="FBU118" s="370">
        <f xml:space="preserve"> InpC!FBU$20</f>
        <v>0</v>
      </c>
      <c r="FBV118" s="370">
        <f xml:space="preserve"> InpC!FBV$20</f>
        <v>0</v>
      </c>
      <c r="FBW118" s="370">
        <f xml:space="preserve"> InpC!FBW$20</f>
        <v>0</v>
      </c>
      <c r="FBX118" s="370">
        <f xml:space="preserve"> InpC!FBX$20</f>
        <v>0</v>
      </c>
      <c r="FBY118" s="370">
        <f xml:space="preserve"> InpC!FBY$20</f>
        <v>0</v>
      </c>
      <c r="FBZ118" s="370">
        <f xml:space="preserve"> InpC!FBZ$20</f>
        <v>0</v>
      </c>
      <c r="FCA118" s="370">
        <f xml:space="preserve"> InpC!FCA$20</f>
        <v>0</v>
      </c>
      <c r="FCB118" s="370">
        <f xml:space="preserve"> InpC!FCB$20</f>
        <v>0</v>
      </c>
      <c r="FCC118" s="370">
        <f xml:space="preserve"> InpC!FCC$20</f>
        <v>0</v>
      </c>
      <c r="FCD118" s="370">
        <f xml:space="preserve"> InpC!FCD$20</f>
        <v>0</v>
      </c>
      <c r="FCE118" s="370">
        <f xml:space="preserve"> InpC!FCE$20</f>
        <v>0</v>
      </c>
      <c r="FCF118" s="370">
        <f xml:space="preserve"> InpC!FCF$20</f>
        <v>0</v>
      </c>
      <c r="FCG118" s="370">
        <f xml:space="preserve"> InpC!FCG$20</f>
        <v>0</v>
      </c>
      <c r="FCH118" s="370">
        <f xml:space="preserve"> InpC!FCH$20</f>
        <v>0</v>
      </c>
      <c r="FCI118" s="370">
        <f xml:space="preserve"> InpC!FCI$20</f>
        <v>0</v>
      </c>
      <c r="FCJ118" s="370">
        <f xml:space="preserve"> InpC!FCJ$20</f>
        <v>0</v>
      </c>
      <c r="FCK118" s="370">
        <f xml:space="preserve"> InpC!FCK$20</f>
        <v>0</v>
      </c>
      <c r="FCL118" s="370">
        <f xml:space="preserve"> InpC!FCL$20</f>
        <v>0</v>
      </c>
      <c r="FCM118" s="370">
        <f xml:space="preserve"> InpC!FCM$20</f>
        <v>0</v>
      </c>
      <c r="FCN118" s="370">
        <f xml:space="preserve"> InpC!FCN$20</f>
        <v>0</v>
      </c>
      <c r="FCO118" s="370">
        <f xml:space="preserve"> InpC!FCO$20</f>
        <v>0</v>
      </c>
      <c r="FCP118" s="370">
        <f xml:space="preserve"> InpC!FCP$20</f>
        <v>0</v>
      </c>
      <c r="FCQ118" s="370">
        <f xml:space="preserve"> InpC!FCQ$20</f>
        <v>0</v>
      </c>
      <c r="FCR118" s="370">
        <f xml:space="preserve"> InpC!FCR$20</f>
        <v>0</v>
      </c>
      <c r="FCS118" s="370">
        <f xml:space="preserve"> InpC!FCS$20</f>
        <v>0</v>
      </c>
      <c r="FCT118" s="370">
        <f xml:space="preserve"> InpC!FCT$20</f>
        <v>0</v>
      </c>
      <c r="FCU118" s="370">
        <f xml:space="preserve"> InpC!FCU$20</f>
        <v>0</v>
      </c>
      <c r="FCV118" s="370">
        <f xml:space="preserve"> InpC!FCV$20</f>
        <v>0</v>
      </c>
      <c r="FCW118" s="370">
        <f xml:space="preserve"> InpC!FCW$20</f>
        <v>0</v>
      </c>
      <c r="FCX118" s="370">
        <f xml:space="preserve"> InpC!FCX$20</f>
        <v>0</v>
      </c>
      <c r="FCY118" s="370">
        <f xml:space="preserve"> InpC!FCY$20</f>
        <v>0</v>
      </c>
      <c r="FCZ118" s="370">
        <f xml:space="preserve"> InpC!FCZ$20</f>
        <v>0</v>
      </c>
      <c r="FDA118" s="370">
        <f xml:space="preserve"> InpC!FDA$20</f>
        <v>0</v>
      </c>
      <c r="FDB118" s="370">
        <f xml:space="preserve"> InpC!FDB$20</f>
        <v>0</v>
      </c>
      <c r="FDC118" s="370">
        <f xml:space="preserve"> InpC!FDC$20</f>
        <v>0</v>
      </c>
      <c r="FDD118" s="370">
        <f xml:space="preserve"> InpC!FDD$20</f>
        <v>0</v>
      </c>
      <c r="FDE118" s="370">
        <f xml:space="preserve"> InpC!FDE$20</f>
        <v>0</v>
      </c>
      <c r="FDF118" s="370">
        <f xml:space="preserve"> InpC!FDF$20</f>
        <v>0</v>
      </c>
      <c r="FDG118" s="370">
        <f xml:space="preserve"> InpC!FDG$20</f>
        <v>0</v>
      </c>
      <c r="FDH118" s="370">
        <f xml:space="preserve"> InpC!FDH$20</f>
        <v>0</v>
      </c>
      <c r="FDI118" s="370">
        <f xml:space="preserve"> InpC!FDI$20</f>
        <v>0</v>
      </c>
      <c r="FDJ118" s="370">
        <f xml:space="preserve"> InpC!FDJ$20</f>
        <v>0</v>
      </c>
      <c r="FDK118" s="370">
        <f xml:space="preserve"> InpC!FDK$20</f>
        <v>0</v>
      </c>
      <c r="FDL118" s="370">
        <f xml:space="preserve"> InpC!FDL$20</f>
        <v>0</v>
      </c>
      <c r="FDM118" s="370">
        <f xml:space="preserve"> InpC!FDM$20</f>
        <v>0</v>
      </c>
      <c r="FDN118" s="370">
        <f xml:space="preserve"> InpC!FDN$20</f>
        <v>0</v>
      </c>
      <c r="FDO118" s="370">
        <f xml:space="preserve"> InpC!FDO$20</f>
        <v>0</v>
      </c>
      <c r="FDP118" s="370">
        <f xml:space="preserve"> InpC!FDP$20</f>
        <v>0</v>
      </c>
      <c r="FDQ118" s="370">
        <f xml:space="preserve"> InpC!FDQ$20</f>
        <v>0</v>
      </c>
      <c r="FDR118" s="370">
        <f xml:space="preserve"> InpC!FDR$20</f>
        <v>0</v>
      </c>
      <c r="FDS118" s="370">
        <f xml:space="preserve"> InpC!FDS$20</f>
        <v>0</v>
      </c>
      <c r="FDT118" s="370">
        <f xml:space="preserve"> InpC!FDT$20</f>
        <v>0</v>
      </c>
      <c r="FDU118" s="370">
        <f xml:space="preserve"> InpC!FDU$20</f>
        <v>0</v>
      </c>
      <c r="FDV118" s="370">
        <f xml:space="preserve"> InpC!FDV$20</f>
        <v>0</v>
      </c>
      <c r="FDW118" s="370">
        <f xml:space="preserve"> InpC!FDW$20</f>
        <v>0</v>
      </c>
      <c r="FDX118" s="370">
        <f xml:space="preserve"> InpC!FDX$20</f>
        <v>0</v>
      </c>
      <c r="FDY118" s="370">
        <f xml:space="preserve"> InpC!FDY$20</f>
        <v>0</v>
      </c>
      <c r="FDZ118" s="370">
        <f xml:space="preserve"> InpC!FDZ$20</f>
        <v>0</v>
      </c>
      <c r="FEA118" s="370">
        <f xml:space="preserve"> InpC!FEA$20</f>
        <v>0</v>
      </c>
      <c r="FEB118" s="370">
        <f xml:space="preserve"> InpC!FEB$20</f>
        <v>0</v>
      </c>
      <c r="FEC118" s="370">
        <f xml:space="preserve"> InpC!FEC$20</f>
        <v>0</v>
      </c>
      <c r="FED118" s="370">
        <f xml:space="preserve"> InpC!FED$20</f>
        <v>0</v>
      </c>
      <c r="FEE118" s="370">
        <f xml:space="preserve"> InpC!FEE$20</f>
        <v>0</v>
      </c>
      <c r="FEF118" s="370">
        <f xml:space="preserve"> InpC!FEF$20</f>
        <v>0</v>
      </c>
      <c r="FEG118" s="370">
        <f xml:space="preserve"> InpC!FEG$20</f>
        <v>0</v>
      </c>
      <c r="FEH118" s="370">
        <f xml:space="preserve"> InpC!FEH$20</f>
        <v>0</v>
      </c>
      <c r="FEI118" s="370">
        <f xml:space="preserve"> InpC!FEI$20</f>
        <v>0</v>
      </c>
      <c r="FEJ118" s="370">
        <f xml:space="preserve"> InpC!FEJ$20</f>
        <v>0</v>
      </c>
      <c r="FEK118" s="370">
        <f xml:space="preserve"> InpC!FEK$20</f>
        <v>0</v>
      </c>
      <c r="FEL118" s="370">
        <f xml:space="preserve"> InpC!FEL$20</f>
        <v>0</v>
      </c>
      <c r="FEM118" s="370">
        <f xml:space="preserve"> InpC!FEM$20</f>
        <v>0</v>
      </c>
      <c r="FEN118" s="370">
        <f xml:space="preserve"> InpC!FEN$20</f>
        <v>0</v>
      </c>
      <c r="FEO118" s="370">
        <f xml:space="preserve"> InpC!FEO$20</f>
        <v>0</v>
      </c>
      <c r="FEP118" s="370">
        <f xml:space="preserve"> InpC!FEP$20</f>
        <v>0</v>
      </c>
      <c r="FEQ118" s="370">
        <f xml:space="preserve"> InpC!FEQ$20</f>
        <v>0</v>
      </c>
      <c r="FER118" s="370">
        <f xml:space="preserve"> InpC!FER$20</f>
        <v>0</v>
      </c>
      <c r="FES118" s="370">
        <f xml:space="preserve"> InpC!FES$20</f>
        <v>0</v>
      </c>
      <c r="FET118" s="370">
        <f xml:space="preserve"> InpC!FET$20</f>
        <v>0</v>
      </c>
      <c r="FEU118" s="370">
        <f xml:space="preserve"> InpC!FEU$20</f>
        <v>0</v>
      </c>
      <c r="FEV118" s="370">
        <f xml:space="preserve"> InpC!FEV$20</f>
        <v>0</v>
      </c>
      <c r="FEW118" s="370">
        <f xml:space="preserve"> InpC!FEW$20</f>
        <v>0</v>
      </c>
      <c r="FEX118" s="370">
        <f xml:space="preserve"> InpC!FEX$20</f>
        <v>0</v>
      </c>
      <c r="FEY118" s="370">
        <f xml:space="preserve"> InpC!FEY$20</f>
        <v>0</v>
      </c>
      <c r="FEZ118" s="370">
        <f xml:space="preserve"> InpC!FEZ$20</f>
        <v>0</v>
      </c>
      <c r="FFA118" s="370">
        <f xml:space="preserve"> InpC!FFA$20</f>
        <v>0</v>
      </c>
      <c r="FFB118" s="370">
        <f xml:space="preserve"> InpC!FFB$20</f>
        <v>0</v>
      </c>
      <c r="FFC118" s="370">
        <f xml:space="preserve"> InpC!FFC$20</f>
        <v>0</v>
      </c>
      <c r="FFD118" s="370">
        <f xml:space="preserve"> InpC!FFD$20</f>
        <v>0</v>
      </c>
      <c r="FFE118" s="370">
        <f xml:space="preserve"> InpC!FFE$20</f>
        <v>0</v>
      </c>
      <c r="FFF118" s="370">
        <f xml:space="preserve"> InpC!FFF$20</f>
        <v>0</v>
      </c>
      <c r="FFG118" s="370">
        <f xml:space="preserve"> InpC!FFG$20</f>
        <v>0</v>
      </c>
      <c r="FFH118" s="370">
        <f xml:space="preserve"> InpC!FFH$20</f>
        <v>0</v>
      </c>
      <c r="FFI118" s="370">
        <f xml:space="preserve"> InpC!FFI$20</f>
        <v>0</v>
      </c>
      <c r="FFJ118" s="370">
        <f xml:space="preserve"> InpC!FFJ$20</f>
        <v>0</v>
      </c>
      <c r="FFK118" s="370">
        <f xml:space="preserve"> InpC!FFK$20</f>
        <v>0</v>
      </c>
      <c r="FFL118" s="370">
        <f xml:space="preserve"> InpC!FFL$20</f>
        <v>0</v>
      </c>
      <c r="FFM118" s="370">
        <f xml:space="preserve"> InpC!FFM$20</f>
        <v>0</v>
      </c>
      <c r="FFN118" s="370">
        <f xml:space="preserve"> InpC!FFN$20</f>
        <v>0</v>
      </c>
      <c r="FFO118" s="370">
        <f xml:space="preserve"> InpC!FFO$20</f>
        <v>0</v>
      </c>
      <c r="FFP118" s="370">
        <f xml:space="preserve"> InpC!FFP$20</f>
        <v>0</v>
      </c>
      <c r="FFQ118" s="370">
        <f xml:space="preserve"> InpC!FFQ$20</f>
        <v>0</v>
      </c>
      <c r="FFR118" s="370">
        <f xml:space="preserve"> InpC!FFR$20</f>
        <v>0</v>
      </c>
      <c r="FFS118" s="370">
        <f xml:space="preserve"> InpC!FFS$20</f>
        <v>0</v>
      </c>
      <c r="FFT118" s="370">
        <f xml:space="preserve"> InpC!FFT$20</f>
        <v>0</v>
      </c>
      <c r="FFU118" s="370">
        <f xml:space="preserve"> InpC!FFU$20</f>
        <v>0</v>
      </c>
      <c r="FFV118" s="370">
        <f xml:space="preserve"> InpC!FFV$20</f>
        <v>0</v>
      </c>
      <c r="FFW118" s="370">
        <f xml:space="preserve"> InpC!FFW$20</f>
        <v>0</v>
      </c>
      <c r="FFX118" s="370">
        <f xml:space="preserve"> InpC!FFX$20</f>
        <v>0</v>
      </c>
      <c r="FFY118" s="370">
        <f xml:space="preserve"> InpC!FFY$20</f>
        <v>0</v>
      </c>
      <c r="FFZ118" s="370">
        <f xml:space="preserve"> InpC!FFZ$20</f>
        <v>0</v>
      </c>
      <c r="FGA118" s="370">
        <f xml:space="preserve"> InpC!FGA$20</f>
        <v>0</v>
      </c>
      <c r="FGB118" s="370">
        <f xml:space="preserve"> InpC!FGB$20</f>
        <v>0</v>
      </c>
      <c r="FGC118" s="370">
        <f xml:space="preserve"> InpC!FGC$20</f>
        <v>0</v>
      </c>
      <c r="FGD118" s="370">
        <f xml:space="preserve"> InpC!FGD$20</f>
        <v>0</v>
      </c>
      <c r="FGE118" s="370">
        <f xml:space="preserve"> InpC!FGE$20</f>
        <v>0</v>
      </c>
      <c r="FGF118" s="370">
        <f xml:space="preserve"> InpC!FGF$20</f>
        <v>0</v>
      </c>
      <c r="FGG118" s="370">
        <f xml:space="preserve"> InpC!FGG$20</f>
        <v>0</v>
      </c>
      <c r="FGH118" s="370">
        <f xml:space="preserve"> InpC!FGH$20</f>
        <v>0</v>
      </c>
      <c r="FGI118" s="370">
        <f xml:space="preserve"> InpC!FGI$20</f>
        <v>0</v>
      </c>
      <c r="FGJ118" s="370">
        <f xml:space="preserve"> InpC!FGJ$20</f>
        <v>0</v>
      </c>
      <c r="FGK118" s="370">
        <f xml:space="preserve"> InpC!FGK$20</f>
        <v>0</v>
      </c>
      <c r="FGL118" s="370">
        <f xml:space="preserve"> InpC!FGL$20</f>
        <v>0</v>
      </c>
      <c r="FGM118" s="370">
        <f xml:space="preserve"> InpC!FGM$20</f>
        <v>0</v>
      </c>
      <c r="FGN118" s="370">
        <f xml:space="preserve"> InpC!FGN$20</f>
        <v>0</v>
      </c>
      <c r="FGO118" s="370">
        <f xml:space="preserve"> InpC!FGO$20</f>
        <v>0</v>
      </c>
      <c r="FGP118" s="370">
        <f xml:space="preserve"> InpC!FGP$20</f>
        <v>0</v>
      </c>
      <c r="FGQ118" s="370">
        <f xml:space="preserve"> InpC!FGQ$20</f>
        <v>0</v>
      </c>
      <c r="FGR118" s="370">
        <f xml:space="preserve"> InpC!FGR$20</f>
        <v>0</v>
      </c>
      <c r="FGS118" s="370">
        <f xml:space="preserve"> InpC!FGS$20</f>
        <v>0</v>
      </c>
      <c r="FGT118" s="370">
        <f xml:space="preserve"> InpC!FGT$20</f>
        <v>0</v>
      </c>
      <c r="FGU118" s="370">
        <f xml:space="preserve"> InpC!FGU$20</f>
        <v>0</v>
      </c>
      <c r="FGV118" s="370">
        <f xml:space="preserve"> InpC!FGV$20</f>
        <v>0</v>
      </c>
      <c r="FGW118" s="370">
        <f xml:space="preserve"> InpC!FGW$20</f>
        <v>0</v>
      </c>
      <c r="FGX118" s="370">
        <f xml:space="preserve"> InpC!FGX$20</f>
        <v>0</v>
      </c>
      <c r="FGY118" s="370">
        <f xml:space="preserve"> InpC!FGY$20</f>
        <v>0</v>
      </c>
      <c r="FGZ118" s="370">
        <f xml:space="preserve"> InpC!FGZ$20</f>
        <v>0</v>
      </c>
      <c r="FHA118" s="370">
        <f xml:space="preserve"> InpC!FHA$20</f>
        <v>0</v>
      </c>
      <c r="FHB118" s="370">
        <f xml:space="preserve"> InpC!FHB$20</f>
        <v>0</v>
      </c>
      <c r="FHC118" s="370">
        <f xml:space="preserve"> InpC!FHC$20</f>
        <v>0</v>
      </c>
      <c r="FHD118" s="370">
        <f xml:space="preserve"> InpC!FHD$20</f>
        <v>0</v>
      </c>
      <c r="FHE118" s="370">
        <f xml:space="preserve"> InpC!FHE$20</f>
        <v>0</v>
      </c>
      <c r="FHF118" s="370">
        <f xml:space="preserve"> InpC!FHF$20</f>
        <v>0</v>
      </c>
      <c r="FHG118" s="370">
        <f xml:space="preserve"> InpC!FHG$20</f>
        <v>0</v>
      </c>
      <c r="FHH118" s="370">
        <f xml:space="preserve"> InpC!FHH$20</f>
        <v>0</v>
      </c>
      <c r="FHI118" s="370">
        <f xml:space="preserve"> InpC!FHI$20</f>
        <v>0</v>
      </c>
      <c r="FHJ118" s="370">
        <f xml:space="preserve"> InpC!FHJ$20</f>
        <v>0</v>
      </c>
      <c r="FHK118" s="370">
        <f xml:space="preserve"> InpC!FHK$20</f>
        <v>0</v>
      </c>
      <c r="FHL118" s="370">
        <f xml:space="preserve"> InpC!FHL$20</f>
        <v>0</v>
      </c>
      <c r="FHM118" s="370">
        <f xml:space="preserve"> InpC!FHM$20</f>
        <v>0</v>
      </c>
      <c r="FHN118" s="370">
        <f xml:space="preserve"> InpC!FHN$20</f>
        <v>0</v>
      </c>
      <c r="FHO118" s="370">
        <f xml:space="preserve"> InpC!FHO$20</f>
        <v>0</v>
      </c>
      <c r="FHP118" s="370">
        <f xml:space="preserve"> InpC!FHP$20</f>
        <v>0</v>
      </c>
      <c r="FHQ118" s="370">
        <f xml:space="preserve"> InpC!FHQ$20</f>
        <v>0</v>
      </c>
      <c r="FHR118" s="370">
        <f xml:space="preserve"> InpC!FHR$20</f>
        <v>0</v>
      </c>
      <c r="FHS118" s="370">
        <f xml:space="preserve"> InpC!FHS$20</f>
        <v>0</v>
      </c>
      <c r="FHT118" s="370">
        <f xml:space="preserve"> InpC!FHT$20</f>
        <v>0</v>
      </c>
      <c r="FHU118" s="370">
        <f xml:space="preserve"> InpC!FHU$20</f>
        <v>0</v>
      </c>
      <c r="FHV118" s="370">
        <f xml:space="preserve"> InpC!FHV$20</f>
        <v>0</v>
      </c>
      <c r="FHW118" s="370">
        <f xml:space="preserve"> InpC!FHW$20</f>
        <v>0</v>
      </c>
      <c r="FHX118" s="370">
        <f xml:space="preserve"> InpC!FHX$20</f>
        <v>0</v>
      </c>
      <c r="FHY118" s="370">
        <f xml:space="preserve"> InpC!FHY$20</f>
        <v>0</v>
      </c>
      <c r="FHZ118" s="370">
        <f xml:space="preserve"> InpC!FHZ$20</f>
        <v>0</v>
      </c>
      <c r="FIA118" s="370">
        <f xml:space="preserve"> InpC!FIA$20</f>
        <v>0</v>
      </c>
      <c r="FIB118" s="370">
        <f xml:space="preserve"> InpC!FIB$20</f>
        <v>0</v>
      </c>
      <c r="FIC118" s="370">
        <f xml:space="preserve"> InpC!FIC$20</f>
        <v>0</v>
      </c>
      <c r="FID118" s="370">
        <f xml:space="preserve"> InpC!FID$20</f>
        <v>0</v>
      </c>
      <c r="FIE118" s="370">
        <f xml:space="preserve"> InpC!FIE$20</f>
        <v>0</v>
      </c>
      <c r="FIF118" s="370">
        <f xml:space="preserve"> InpC!FIF$20</f>
        <v>0</v>
      </c>
      <c r="FIG118" s="370">
        <f xml:space="preserve"> InpC!FIG$20</f>
        <v>0</v>
      </c>
      <c r="FIH118" s="370">
        <f xml:space="preserve"> InpC!FIH$20</f>
        <v>0</v>
      </c>
      <c r="FII118" s="370">
        <f xml:space="preserve"> InpC!FII$20</f>
        <v>0</v>
      </c>
      <c r="FIJ118" s="370">
        <f xml:space="preserve"> InpC!FIJ$20</f>
        <v>0</v>
      </c>
      <c r="FIK118" s="370">
        <f xml:space="preserve"> InpC!FIK$20</f>
        <v>0</v>
      </c>
      <c r="FIL118" s="370">
        <f xml:space="preserve"> InpC!FIL$20</f>
        <v>0</v>
      </c>
      <c r="FIM118" s="370">
        <f xml:space="preserve"> InpC!FIM$20</f>
        <v>0</v>
      </c>
      <c r="FIN118" s="370">
        <f xml:space="preserve"> InpC!FIN$20</f>
        <v>0</v>
      </c>
      <c r="FIO118" s="370">
        <f xml:space="preserve"> InpC!FIO$20</f>
        <v>0</v>
      </c>
      <c r="FIP118" s="370">
        <f xml:space="preserve"> InpC!FIP$20</f>
        <v>0</v>
      </c>
      <c r="FIQ118" s="370">
        <f xml:space="preserve"> InpC!FIQ$20</f>
        <v>0</v>
      </c>
      <c r="FIR118" s="370">
        <f xml:space="preserve"> InpC!FIR$20</f>
        <v>0</v>
      </c>
      <c r="FIS118" s="370">
        <f xml:space="preserve"> InpC!FIS$20</f>
        <v>0</v>
      </c>
      <c r="FIT118" s="370">
        <f xml:space="preserve"> InpC!FIT$20</f>
        <v>0</v>
      </c>
      <c r="FIU118" s="370">
        <f xml:space="preserve"> InpC!FIU$20</f>
        <v>0</v>
      </c>
      <c r="FIV118" s="370">
        <f xml:space="preserve"> InpC!FIV$20</f>
        <v>0</v>
      </c>
      <c r="FIW118" s="370">
        <f xml:space="preserve"> InpC!FIW$20</f>
        <v>0</v>
      </c>
      <c r="FIX118" s="370">
        <f xml:space="preserve"> InpC!FIX$20</f>
        <v>0</v>
      </c>
      <c r="FIY118" s="370">
        <f xml:space="preserve"> InpC!FIY$20</f>
        <v>0</v>
      </c>
      <c r="FIZ118" s="370">
        <f xml:space="preserve"> InpC!FIZ$20</f>
        <v>0</v>
      </c>
      <c r="FJA118" s="370">
        <f xml:space="preserve"> InpC!FJA$20</f>
        <v>0</v>
      </c>
      <c r="FJB118" s="370">
        <f xml:space="preserve"> InpC!FJB$20</f>
        <v>0</v>
      </c>
      <c r="FJC118" s="370">
        <f xml:space="preserve"> InpC!FJC$20</f>
        <v>0</v>
      </c>
      <c r="FJD118" s="370">
        <f xml:space="preserve"> InpC!FJD$20</f>
        <v>0</v>
      </c>
      <c r="FJE118" s="370">
        <f xml:space="preserve"> InpC!FJE$20</f>
        <v>0</v>
      </c>
      <c r="FJF118" s="370">
        <f xml:space="preserve"> InpC!FJF$20</f>
        <v>0</v>
      </c>
      <c r="FJG118" s="370">
        <f xml:space="preserve"> InpC!FJG$20</f>
        <v>0</v>
      </c>
      <c r="FJH118" s="370">
        <f xml:space="preserve"> InpC!FJH$20</f>
        <v>0</v>
      </c>
      <c r="FJI118" s="370">
        <f xml:space="preserve"> InpC!FJI$20</f>
        <v>0</v>
      </c>
      <c r="FJJ118" s="370">
        <f xml:space="preserve"> InpC!FJJ$20</f>
        <v>0</v>
      </c>
      <c r="FJK118" s="370">
        <f xml:space="preserve"> InpC!FJK$20</f>
        <v>0</v>
      </c>
      <c r="FJL118" s="370">
        <f xml:space="preserve"> InpC!FJL$20</f>
        <v>0</v>
      </c>
      <c r="FJM118" s="370">
        <f xml:space="preserve"> InpC!FJM$20</f>
        <v>0</v>
      </c>
      <c r="FJN118" s="370">
        <f xml:space="preserve"> InpC!FJN$20</f>
        <v>0</v>
      </c>
      <c r="FJO118" s="370">
        <f xml:space="preserve"> InpC!FJO$20</f>
        <v>0</v>
      </c>
      <c r="FJP118" s="370">
        <f xml:space="preserve"> InpC!FJP$20</f>
        <v>0</v>
      </c>
      <c r="FJQ118" s="370">
        <f xml:space="preserve"> InpC!FJQ$20</f>
        <v>0</v>
      </c>
      <c r="FJR118" s="370">
        <f xml:space="preserve"> InpC!FJR$20</f>
        <v>0</v>
      </c>
      <c r="FJS118" s="370">
        <f xml:space="preserve"> InpC!FJS$20</f>
        <v>0</v>
      </c>
      <c r="FJT118" s="370">
        <f xml:space="preserve"> InpC!FJT$20</f>
        <v>0</v>
      </c>
      <c r="FJU118" s="370">
        <f xml:space="preserve"> InpC!FJU$20</f>
        <v>0</v>
      </c>
      <c r="FJV118" s="370">
        <f xml:space="preserve"> InpC!FJV$20</f>
        <v>0</v>
      </c>
      <c r="FJW118" s="370">
        <f xml:space="preserve"> InpC!FJW$20</f>
        <v>0</v>
      </c>
      <c r="FJX118" s="370">
        <f xml:space="preserve"> InpC!FJX$20</f>
        <v>0</v>
      </c>
      <c r="FJY118" s="370">
        <f xml:space="preserve"> InpC!FJY$20</f>
        <v>0</v>
      </c>
      <c r="FJZ118" s="370">
        <f xml:space="preserve"> InpC!FJZ$20</f>
        <v>0</v>
      </c>
      <c r="FKA118" s="370">
        <f xml:space="preserve"> InpC!FKA$20</f>
        <v>0</v>
      </c>
      <c r="FKB118" s="370">
        <f xml:space="preserve"> InpC!FKB$20</f>
        <v>0</v>
      </c>
      <c r="FKC118" s="370">
        <f xml:space="preserve"> InpC!FKC$20</f>
        <v>0</v>
      </c>
      <c r="FKD118" s="370">
        <f xml:space="preserve"> InpC!FKD$20</f>
        <v>0</v>
      </c>
      <c r="FKE118" s="370">
        <f xml:space="preserve"> InpC!FKE$20</f>
        <v>0</v>
      </c>
      <c r="FKF118" s="370">
        <f xml:space="preserve"> InpC!FKF$20</f>
        <v>0</v>
      </c>
      <c r="FKG118" s="370">
        <f xml:space="preserve"> InpC!FKG$20</f>
        <v>0</v>
      </c>
      <c r="FKH118" s="370">
        <f xml:space="preserve"> InpC!FKH$20</f>
        <v>0</v>
      </c>
      <c r="FKI118" s="370">
        <f xml:space="preserve"> InpC!FKI$20</f>
        <v>0</v>
      </c>
      <c r="FKJ118" s="370">
        <f xml:space="preserve"> InpC!FKJ$20</f>
        <v>0</v>
      </c>
      <c r="FKK118" s="370">
        <f xml:space="preserve"> InpC!FKK$20</f>
        <v>0</v>
      </c>
      <c r="FKL118" s="370">
        <f xml:space="preserve"> InpC!FKL$20</f>
        <v>0</v>
      </c>
      <c r="FKM118" s="370">
        <f xml:space="preserve"> InpC!FKM$20</f>
        <v>0</v>
      </c>
      <c r="FKN118" s="370">
        <f xml:space="preserve"> InpC!FKN$20</f>
        <v>0</v>
      </c>
      <c r="FKO118" s="370">
        <f xml:space="preserve"> InpC!FKO$20</f>
        <v>0</v>
      </c>
      <c r="FKP118" s="370">
        <f xml:space="preserve"> InpC!FKP$20</f>
        <v>0</v>
      </c>
      <c r="FKQ118" s="370">
        <f xml:space="preserve"> InpC!FKQ$20</f>
        <v>0</v>
      </c>
      <c r="FKR118" s="370">
        <f xml:space="preserve"> InpC!FKR$20</f>
        <v>0</v>
      </c>
      <c r="FKS118" s="370">
        <f xml:space="preserve"> InpC!FKS$20</f>
        <v>0</v>
      </c>
      <c r="FKT118" s="370">
        <f xml:space="preserve"> InpC!FKT$20</f>
        <v>0</v>
      </c>
      <c r="FKU118" s="370">
        <f xml:space="preserve"> InpC!FKU$20</f>
        <v>0</v>
      </c>
      <c r="FKV118" s="370">
        <f xml:space="preserve"> InpC!FKV$20</f>
        <v>0</v>
      </c>
      <c r="FKW118" s="370">
        <f xml:space="preserve"> InpC!FKW$20</f>
        <v>0</v>
      </c>
      <c r="FKX118" s="370">
        <f xml:space="preserve"> InpC!FKX$20</f>
        <v>0</v>
      </c>
      <c r="FKY118" s="370">
        <f xml:space="preserve"> InpC!FKY$20</f>
        <v>0</v>
      </c>
      <c r="FKZ118" s="370">
        <f xml:space="preserve"> InpC!FKZ$20</f>
        <v>0</v>
      </c>
      <c r="FLA118" s="370">
        <f xml:space="preserve"> InpC!FLA$20</f>
        <v>0</v>
      </c>
      <c r="FLB118" s="370">
        <f xml:space="preserve"> InpC!FLB$20</f>
        <v>0</v>
      </c>
      <c r="FLC118" s="370">
        <f xml:space="preserve"> InpC!FLC$20</f>
        <v>0</v>
      </c>
      <c r="FLD118" s="370">
        <f xml:space="preserve"> InpC!FLD$20</f>
        <v>0</v>
      </c>
      <c r="FLE118" s="370">
        <f xml:space="preserve"> InpC!FLE$20</f>
        <v>0</v>
      </c>
      <c r="FLF118" s="370">
        <f xml:space="preserve"> InpC!FLF$20</f>
        <v>0</v>
      </c>
      <c r="FLG118" s="370">
        <f xml:space="preserve"> InpC!FLG$20</f>
        <v>0</v>
      </c>
      <c r="FLH118" s="370">
        <f xml:space="preserve"> InpC!FLH$20</f>
        <v>0</v>
      </c>
      <c r="FLI118" s="370">
        <f xml:space="preserve"> InpC!FLI$20</f>
        <v>0</v>
      </c>
      <c r="FLJ118" s="370">
        <f xml:space="preserve"> InpC!FLJ$20</f>
        <v>0</v>
      </c>
      <c r="FLK118" s="370">
        <f xml:space="preserve"> InpC!FLK$20</f>
        <v>0</v>
      </c>
      <c r="FLL118" s="370">
        <f xml:space="preserve"> InpC!FLL$20</f>
        <v>0</v>
      </c>
      <c r="FLM118" s="370">
        <f xml:space="preserve"> InpC!FLM$20</f>
        <v>0</v>
      </c>
      <c r="FLN118" s="370">
        <f xml:space="preserve"> InpC!FLN$20</f>
        <v>0</v>
      </c>
      <c r="FLO118" s="370">
        <f xml:space="preserve"> InpC!FLO$20</f>
        <v>0</v>
      </c>
      <c r="FLP118" s="370">
        <f xml:space="preserve"> InpC!FLP$20</f>
        <v>0</v>
      </c>
      <c r="FLQ118" s="370">
        <f xml:space="preserve"> InpC!FLQ$20</f>
        <v>0</v>
      </c>
      <c r="FLR118" s="370">
        <f xml:space="preserve"> InpC!FLR$20</f>
        <v>0</v>
      </c>
      <c r="FLS118" s="370">
        <f xml:space="preserve"> InpC!FLS$20</f>
        <v>0</v>
      </c>
      <c r="FLT118" s="370">
        <f xml:space="preserve"> InpC!FLT$20</f>
        <v>0</v>
      </c>
      <c r="FLU118" s="370">
        <f xml:space="preserve"> InpC!FLU$20</f>
        <v>0</v>
      </c>
      <c r="FLV118" s="370">
        <f xml:space="preserve"> InpC!FLV$20</f>
        <v>0</v>
      </c>
      <c r="FLW118" s="370">
        <f xml:space="preserve"> InpC!FLW$20</f>
        <v>0</v>
      </c>
      <c r="FLX118" s="370">
        <f xml:space="preserve"> InpC!FLX$20</f>
        <v>0</v>
      </c>
      <c r="FLY118" s="370">
        <f xml:space="preserve"> InpC!FLY$20</f>
        <v>0</v>
      </c>
      <c r="FLZ118" s="370">
        <f xml:space="preserve"> InpC!FLZ$20</f>
        <v>0</v>
      </c>
      <c r="FMA118" s="370">
        <f xml:space="preserve"> InpC!FMA$20</f>
        <v>0</v>
      </c>
      <c r="FMB118" s="370">
        <f xml:space="preserve"> InpC!FMB$20</f>
        <v>0</v>
      </c>
      <c r="FMC118" s="370">
        <f xml:space="preserve"> InpC!FMC$20</f>
        <v>0</v>
      </c>
      <c r="FMD118" s="370">
        <f xml:space="preserve"> InpC!FMD$20</f>
        <v>0</v>
      </c>
      <c r="FME118" s="370">
        <f xml:space="preserve"> InpC!FME$20</f>
        <v>0</v>
      </c>
      <c r="FMF118" s="370">
        <f xml:space="preserve"> InpC!FMF$20</f>
        <v>0</v>
      </c>
      <c r="FMG118" s="370">
        <f xml:space="preserve"> InpC!FMG$20</f>
        <v>0</v>
      </c>
      <c r="FMH118" s="370">
        <f xml:space="preserve"> InpC!FMH$20</f>
        <v>0</v>
      </c>
      <c r="FMI118" s="370">
        <f xml:space="preserve"> InpC!FMI$20</f>
        <v>0</v>
      </c>
      <c r="FMJ118" s="370">
        <f xml:space="preserve"> InpC!FMJ$20</f>
        <v>0</v>
      </c>
      <c r="FMK118" s="370">
        <f xml:space="preserve"> InpC!FMK$20</f>
        <v>0</v>
      </c>
      <c r="FML118" s="370">
        <f xml:space="preserve"> InpC!FML$20</f>
        <v>0</v>
      </c>
      <c r="FMM118" s="370">
        <f xml:space="preserve"> InpC!FMM$20</f>
        <v>0</v>
      </c>
      <c r="FMN118" s="370">
        <f xml:space="preserve"> InpC!FMN$20</f>
        <v>0</v>
      </c>
      <c r="FMO118" s="370">
        <f xml:space="preserve"> InpC!FMO$20</f>
        <v>0</v>
      </c>
      <c r="FMP118" s="370">
        <f xml:space="preserve"> InpC!FMP$20</f>
        <v>0</v>
      </c>
      <c r="FMQ118" s="370">
        <f xml:space="preserve"> InpC!FMQ$20</f>
        <v>0</v>
      </c>
      <c r="FMR118" s="370">
        <f xml:space="preserve"> InpC!FMR$20</f>
        <v>0</v>
      </c>
      <c r="FMS118" s="370">
        <f xml:space="preserve"> InpC!FMS$20</f>
        <v>0</v>
      </c>
      <c r="FMT118" s="370">
        <f xml:space="preserve"> InpC!FMT$20</f>
        <v>0</v>
      </c>
      <c r="FMU118" s="370">
        <f xml:space="preserve"> InpC!FMU$20</f>
        <v>0</v>
      </c>
      <c r="FMV118" s="370">
        <f xml:space="preserve"> InpC!FMV$20</f>
        <v>0</v>
      </c>
      <c r="FMW118" s="370">
        <f xml:space="preserve"> InpC!FMW$20</f>
        <v>0</v>
      </c>
      <c r="FMX118" s="370">
        <f xml:space="preserve"> InpC!FMX$20</f>
        <v>0</v>
      </c>
      <c r="FMY118" s="370">
        <f xml:space="preserve"> InpC!FMY$20</f>
        <v>0</v>
      </c>
      <c r="FMZ118" s="370">
        <f xml:space="preserve"> InpC!FMZ$20</f>
        <v>0</v>
      </c>
      <c r="FNA118" s="370">
        <f xml:space="preserve"> InpC!FNA$20</f>
        <v>0</v>
      </c>
      <c r="FNB118" s="370">
        <f xml:space="preserve"> InpC!FNB$20</f>
        <v>0</v>
      </c>
      <c r="FNC118" s="370">
        <f xml:space="preserve"> InpC!FNC$20</f>
        <v>0</v>
      </c>
      <c r="FND118" s="370">
        <f xml:space="preserve"> InpC!FND$20</f>
        <v>0</v>
      </c>
      <c r="FNE118" s="370">
        <f xml:space="preserve"> InpC!FNE$20</f>
        <v>0</v>
      </c>
      <c r="FNF118" s="370">
        <f xml:space="preserve"> InpC!FNF$20</f>
        <v>0</v>
      </c>
      <c r="FNG118" s="370">
        <f xml:space="preserve"> InpC!FNG$20</f>
        <v>0</v>
      </c>
      <c r="FNH118" s="370">
        <f xml:space="preserve"> InpC!FNH$20</f>
        <v>0</v>
      </c>
      <c r="FNI118" s="370">
        <f xml:space="preserve"> InpC!FNI$20</f>
        <v>0</v>
      </c>
      <c r="FNJ118" s="370">
        <f xml:space="preserve"> InpC!FNJ$20</f>
        <v>0</v>
      </c>
      <c r="FNK118" s="370">
        <f xml:space="preserve"> InpC!FNK$20</f>
        <v>0</v>
      </c>
      <c r="FNL118" s="370">
        <f xml:space="preserve"> InpC!FNL$20</f>
        <v>0</v>
      </c>
      <c r="FNM118" s="370">
        <f xml:space="preserve"> InpC!FNM$20</f>
        <v>0</v>
      </c>
      <c r="FNN118" s="370">
        <f xml:space="preserve"> InpC!FNN$20</f>
        <v>0</v>
      </c>
      <c r="FNO118" s="370">
        <f xml:space="preserve"> InpC!FNO$20</f>
        <v>0</v>
      </c>
      <c r="FNP118" s="370">
        <f xml:space="preserve"> InpC!FNP$20</f>
        <v>0</v>
      </c>
      <c r="FNQ118" s="370">
        <f xml:space="preserve"> InpC!FNQ$20</f>
        <v>0</v>
      </c>
      <c r="FNR118" s="370">
        <f xml:space="preserve"> InpC!FNR$20</f>
        <v>0</v>
      </c>
      <c r="FNS118" s="370">
        <f xml:space="preserve"> InpC!FNS$20</f>
        <v>0</v>
      </c>
      <c r="FNT118" s="370">
        <f xml:space="preserve"> InpC!FNT$20</f>
        <v>0</v>
      </c>
      <c r="FNU118" s="370">
        <f xml:space="preserve"> InpC!FNU$20</f>
        <v>0</v>
      </c>
      <c r="FNV118" s="370">
        <f xml:space="preserve"> InpC!FNV$20</f>
        <v>0</v>
      </c>
      <c r="FNW118" s="370">
        <f xml:space="preserve"> InpC!FNW$20</f>
        <v>0</v>
      </c>
      <c r="FNX118" s="370">
        <f xml:space="preserve"> InpC!FNX$20</f>
        <v>0</v>
      </c>
      <c r="FNY118" s="370">
        <f xml:space="preserve"> InpC!FNY$20</f>
        <v>0</v>
      </c>
      <c r="FNZ118" s="370">
        <f xml:space="preserve"> InpC!FNZ$20</f>
        <v>0</v>
      </c>
      <c r="FOA118" s="370">
        <f xml:space="preserve"> InpC!FOA$20</f>
        <v>0</v>
      </c>
      <c r="FOB118" s="370">
        <f xml:space="preserve"> InpC!FOB$20</f>
        <v>0</v>
      </c>
      <c r="FOC118" s="370">
        <f xml:space="preserve"> InpC!FOC$20</f>
        <v>0</v>
      </c>
      <c r="FOD118" s="370">
        <f xml:space="preserve"> InpC!FOD$20</f>
        <v>0</v>
      </c>
      <c r="FOE118" s="370">
        <f xml:space="preserve"> InpC!FOE$20</f>
        <v>0</v>
      </c>
      <c r="FOF118" s="370">
        <f xml:space="preserve"> InpC!FOF$20</f>
        <v>0</v>
      </c>
      <c r="FOG118" s="370">
        <f xml:space="preserve"> InpC!FOG$20</f>
        <v>0</v>
      </c>
      <c r="FOH118" s="370">
        <f xml:space="preserve"> InpC!FOH$20</f>
        <v>0</v>
      </c>
      <c r="FOI118" s="370">
        <f xml:space="preserve"> InpC!FOI$20</f>
        <v>0</v>
      </c>
      <c r="FOJ118" s="370">
        <f xml:space="preserve"> InpC!FOJ$20</f>
        <v>0</v>
      </c>
      <c r="FOK118" s="370">
        <f xml:space="preserve"> InpC!FOK$20</f>
        <v>0</v>
      </c>
      <c r="FOL118" s="370">
        <f xml:space="preserve"> InpC!FOL$20</f>
        <v>0</v>
      </c>
      <c r="FOM118" s="370">
        <f xml:space="preserve"> InpC!FOM$20</f>
        <v>0</v>
      </c>
      <c r="FON118" s="370">
        <f xml:space="preserve"> InpC!FON$20</f>
        <v>0</v>
      </c>
      <c r="FOO118" s="370">
        <f xml:space="preserve"> InpC!FOO$20</f>
        <v>0</v>
      </c>
      <c r="FOP118" s="370">
        <f xml:space="preserve"> InpC!FOP$20</f>
        <v>0</v>
      </c>
      <c r="FOQ118" s="370">
        <f xml:space="preserve"> InpC!FOQ$20</f>
        <v>0</v>
      </c>
      <c r="FOR118" s="370">
        <f xml:space="preserve"> InpC!FOR$20</f>
        <v>0</v>
      </c>
      <c r="FOS118" s="370">
        <f xml:space="preserve"> InpC!FOS$20</f>
        <v>0</v>
      </c>
      <c r="FOT118" s="370">
        <f xml:space="preserve"> InpC!FOT$20</f>
        <v>0</v>
      </c>
      <c r="FOU118" s="370">
        <f xml:space="preserve"> InpC!FOU$20</f>
        <v>0</v>
      </c>
      <c r="FOV118" s="370">
        <f xml:space="preserve"> InpC!FOV$20</f>
        <v>0</v>
      </c>
      <c r="FOW118" s="370">
        <f xml:space="preserve"> InpC!FOW$20</f>
        <v>0</v>
      </c>
      <c r="FOX118" s="370">
        <f xml:space="preserve"> InpC!FOX$20</f>
        <v>0</v>
      </c>
      <c r="FOY118" s="370">
        <f xml:space="preserve"> InpC!FOY$20</f>
        <v>0</v>
      </c>
      <c r="FOZ118" s="370">
        <f xml:space="preserve"> InpC!FOZ$20</f>
        <v>0</v>
      </c>
      <c r="FPA118" s="370">
        <f xml:space="preserve"> InpC!FPA$20</f>
        <v>0</v>
      </c>
      <c r="FPB118" s="370">
        <f xml:space="preserve"> InpC!FPB$20</f>
        <v>0</v>
      </c>
      <c r="FPC118" s="370">
        <f xml:space="preserve"> InpC!FPC$20</f>
        <v>0</v>
      </c>
      <c r="FPD118" s="370">
        <f xml:space="preserve"> InpC!FPD$20</f>
        <v>0</v>
      </c>
      <c r="FPE118" s="370">
        <f xml:space="preserve"> InpC!FPE$20</f>
        <v>0</v>
      </c>
      <c r="FPF118" s="370">
        <f xml:space="preserve"> InpC!FPF$20</f>
        <v>0</v>
      </c>
      <c r="FPG118" s="370">
        <f xml:space="preserve"> InpC!FPG$20</f>
        <v>0</v>
      </c>
      <c r="FPH118" s="370">
        <f xml:space="preserve"> InpC!FPH$20</f>
        <v>0</v>
      </c>
      <c r="FPI118" s="370">
        <f xml:space="preserve"> InpC!FPI$20</f>
        <v>0</v>
      </c>
      <c r="FPJ118" s="370">
        <f xml:space="preserve"> InpC!FPJ$20</f>
        <v>0</v>
      </c>
      <c r="FPK118" s="370">
        <f xml:space="preserve"> InpC!FPK$20</f>
        <v>0</v>
      </c>
      <c r="FPL118" s="370">
        <f xml:space="preserve"> InpC!FPL$20</f>
        <v>0</v>
      </c>
      <c r="FPM118" s="370">
        <f xml:space="preserve"> InpC!FPM$20</f>
        <v>0</v>
      </c>
      <c r="FPN118" s="370">
        <f xml:space="preserve"> InpC!FPN$20</f>
        <v>0</v>
      </c>
      <c r="FPO118" s="370">
        <f xml:space="preserve"> InpC!FPO$20</f>
        <v>0</v>
      </c>
      <c r="FPP118" s="370">
        <f xml:space="preserve"> InpC!FPP$20</f>
        <v>0</v>
      </c>
      <c r="FPQ118" s="370">
        <f xml:space="preserve"> InpC!FPQ$20</f>
        <v>0</v>
      </c>
      <c r="FPR118" s="370">
        <f xml:space="preserve"> InpC!FPR$20</f>
        <v>0</v>
      </c>
      <c r="FPS118" s="370">
        <f xml:space="preserve"> InpC!FPS$20</f>
        <v>0</v>
      </c>
      <c r="FPT118" s="370">
        <f xml:space="preserve"> InpC!FPT$20</f>
        <v>0</v>
      </c>
      <c r="FPU118" s="370">
        <f xml:space="preserve"> InpC!FPU$20</f>
        <v>0</v>
      </c>
      <c r="FPV118" s="370">
        <f xml:space="preserve"> InpC!FPV$20</f>
        <v>0</v>
      </c>
      <c r="FPW118" s="370">
        <f xml:space="preserve"> InpC!FPW$20</f>
        <v>0</v>
      </c>
      <c r="FPX118" s="370">
        <f xml:space="preserve"> InpC!FPX$20</f>
        <v>0</v>
      </c>
      <c r="FPY118" s="370">
        <f xml:space="preserve"> InpC!FPY$20</f>
        <v>0</v>
      </c>
      <c r="FPZ118" s="370">
        <f xml:space="preserve"> InpC!FPZ$20</f>
        <v>0</v>
      </c>
      <c r="FQA118" s="370">
        <f xml:space="preserve"> InpC!FQA$20</f>
        <v>0</v>
      </c>
      <c r="FQB118" s="370">
        <f xml:space="preserve"> InpC!FQB$20</f>
        <v>0</v>
      </c>
      <c r="FQC118" s="370">
        <f xml:space="preserve"> InpC!FQC$20</f>
        <v>0</v>
      </c>
      <c r="FQD118" s="370">
        <f xml:space="preserve"> InpC!FQD$20</f>
        <v>0</v>
      </c>
      <c r="FQE118" s="370">
        <f xml:space="preserve"> InpC!FQE$20</f>
        <v>0</v>
      </c>
      <c r="FQF118" s="370">
        <f xml:space="preserve"> InpC!FQF$20</f>
        <v>0</v>
      </c>
      <c r="FQG118" s="370">
        <f xml:space="preserve"> InpC!FQG$20</f>
        <v>0</v>
      </c>
      <c r="FQH118" s="370">
        <f xml:space="preserve"> InpC!FQH$20</f>
        <v>0</v>
      </c>
      <c r="FQI118" s="370">
        <f xml:space="preserve"> InpC!FQI$20</f>
        <v>0</v>
      </c>
      <c r="FQJ118" s="370">
        <f xml:space="preserve"> InpC!FQJ$20</f>
        <v>0</v>
      </c>
      <c r="FQK118" s="370">
        <f xml:space="preserve"> InpC!FQK$20</f>
        <v>0</v>
      </c>
      <c r="FQL118" s="370">
        <f xml:space="preserve"> InpC!FQL$20</f>
        <v>0</v>
      </c>
      <c r="FQM118" s="370">
        <f xml:space="preserve"> InpC!FQM$20</f>
        <v>0</v>
      </c>
      <c r="FQN118" s="370">
        <f xml:space="preserve"> InpC!FQN$20</f>
        <v>0</v>
      </c>
      <c r="FQO118" s="370">
        <f xml:space="preserve"> InpC!FQO$20</f>
        <v>0</v>
      </c>
      <c r="FQP118" s="370">
        <f xml:space="preserve"> InpC!FQP$20</f>
        <v>0</v>
      </c>
      <c r="FQQ118" s="370">
        <f xml:space="preserve"> InpC!FQQ$20</f>
        <v>0</v>
      </c>
      <c r="FQR118" s="370">
        <f xml:space="preserve"> InpC!FQR$20</f>
        <v>0</v>
      </c>
      <c r="FQS118" s="370">
        <f xml:space="preserve"> InpC!FQS$20</f>
        <v>0</v>
      </c>
      <c r="FQT118" s="370">
        <f xml:space="preserve"> InpC!FQT$20</f>
        <v>0</v>
      </c>
      <c r="FQU118" s="370">
        <f xml:space="preserve"> InpC!FQU$20</f>
        <v>0</v>
      </c>
      <c r="FQV118" s="370">
        <f xml:space="preserve"> InpC!FQV$20</f>
        <v>0</v>
      </c>
      <c r="FQW118" s="370">
        <f xml:space="preserve"> InpC!FQW$20</f>
        <v>0</v>
      </c>
      <c r="FQX118" s="370">
        <f xml:space="preserve"> InpC!FQX$20</f>
        <v>0</v>
      </c>
      <c r="FQY118" s="370">
        <f xml:space="preserve"> InpC!FQY$20</f>
        <v>0</v>
      </c>
      <c r="FQZ118" s="370">
        <f xml:space="preserve"> InpC!FQZ$20</f>
        <v>0</v>
      </c>
      <c r="FRA118" s="370">
        <f xml:space="preserve"> InpC!FRA$20</f>
        <v>0</v>
      </c>
      <c r="FRB118" s="370">
        <f xml:space="preserve"> InpC!FRB$20</f>
        <v>0</v>
      </c>
      <c r="FRC118" s="370">
        <f xml:space="preserve"> InpC!FRC$20</f>
        <v>0</v>
      </c>
      <c r="FRD118" s="370">
        <f xml:space="preserve"> InpC!FRD$20</f>
        <v>0</v>
      </c>
      <c r="FRE118" s="370">
        <f xml:space="preserve"> InpC!FRE$20</f>
        <v>0</v>
      </c>
      <c r="FRF118" s="370">
        <f xml:space="preserve"> InpC!FRF$20</f>
        <v>0</v>
      </c>
      <c r="FRG118" s="370">
        <f xml:space="preserve"> InpC!FRG$20</f>
        <v>0</v>
      </c>
      <c r="FRH118" s="370">
        <f xml:space="preserve"> InpC!FRH$20</f>
        <v>0</v>
      </c>
      <c r="FRI118" s="370">
        <f xml:space="preserve"> InpC!FRI$20</f>
        <v>0</v>
      </c>
      <c r="FRJ118" s="370">
        <f xml:space="preserve"> InpC!FRJ$20</f>
        <v>0</v>
      </c>
      <c r="FRK118" s="370">
        <f xml:space="preserve"> InpC!FRK$20</f>
        <v>0</v>
      </c>
      <c r="FRL118" s="370">
        <f xml:space="preserve"> InpC!FRL$20</f>
        <v>0</v>
      </c>
      <c r="FRM118" s="370">
        <f xml:space="preserve"> InpC!FRM$20</f>
        <v>0</v>
      </c>
      <c r="FRN118" s="370">
        <f xml:space="preserve"> InpC!FRN$20</f>
        <v>0</v>
      </c>
      <c r="FRO118" s="370">
        <f xml:space="preserve"> InpC!FRO$20</f>
        <v>0</v>
      </c>
      <c r="FRP118" s="370">
        <f xml:space="preserve"> InpC!FRP$20</f>
        <v>0</v>
      </c>
      <c r="FRQ118" s="370">
        <f xml:space="preserve"> InpC!FRQ$20</f>
        <v>0</v>
      </c>
      <c r="FRR118" s="370">
        <f xml:space="preserve"> InpC!FRR$20</f>
        <v>0</v>
      </c>
      <c r="FRS118" s="370">
        <f xml:space="preserve"> InpC!FRS$20</f>
        <v>0</v>
      </c>
      <c r="FRT118" s="370">
        <f xml:space="preserve"> InpC!FRT$20</f>
        <v>0</v>
      </c>
      <c r="FRU118" s="370">
        <f xml:space="preserve"> InpC!FRU$20</f>
        <v>0</v>
      </c>
      <c r="FRV118" s="370">
        <f xml:space="preserve"> InpC!FRV$20</f>
        <v>0</v>
      </c>
      <c r="FRW118" s="370">
        <f xml:space="preserve"> InpC!FRW$20</f>
        <v>0</v>
      </c>
      <c r="FRX118" s="370">
        <f xml:space="preserve"> InpC!FRX$20</f>
        <v>0</v>
      </c>
      <c r="FRY118" s="370">
        <f xml:space="preserve"> InpC!FRY$20</f>
        <v>0</v>
      </c>
      <c r="FRZ118" s="370">
        <f xml:space="preserve"> InpC!FRZ$20</f>
        <v>0</v>
      </c>
      <c r="FSA118" s="370">
        <f xml:space="preserve"> InpC!FSA$20</f>
        <v>0</v>
      </c>
      <c r="FSB118" s="370">
        <f xml:space="preserve"> InpC!FSB$20</f>
        <v>0</v>
      </c>
      <c r="FSC118" s="370">
        <f xml:space="preserve"> InpC!FSC$20</f>
        <v>0</v>
      </c>
      <c r="FSD118" s="370">
        <f xml:space="preserve"> InpC!FSD$20</f>
        <v>0</v>
      </c>
      <c r="FSE118" s="370">
        <f xml:space="preserve"> InpC!FSE$20</f>
        <v>0</v>
      </c>
      <c r="FSF118" s="370">
        <f xml:space="preserve"> InpC!FSF$20</f>
        <v>0</v>
      </c>
      <c r="FSG118" s="370">
        <f xml:space="preserve"> InpC!FSG$20</f>
        <v>0</v>
      </c>
      <c r="FSH118" s="370">
        <f xml:space="preserve"> InpC!FSH$20</f>
        <v>0</v>
      </c>
      <c r="FSI118" s="370">
        <f xml:space="preserve"> InpC!FSI$20</f>
        <v>0</v>
      </c>
      <c r="FSJ118" s="370">
        <f xml:space="preserve"> InpC!FSJ$20</f>
        <v>0</v>
      </c>
      <c r="FSK118" s="370">
        <f xml:space="preserve"> InpC!FSK$20</f>
        <v>0</v>
      </c>
      <c r="FSL118" s="370">
        <f xml:space="preserve"> InpC!FSL$20</f>
        <v>0</v>
      </c>
      <c r="FSM118" s="370">
        <f xml:space="preserve"> InpC!FSM$20</f>
        <v>0</v>
      </c>
      <c r="FSN118" s="370">
        <f xml:space="preserve"> InpC!FSN$20</f>
        <v>0</v>
      </c>
      <c r="FSO118" s="370">
        <f xml:space="preserve"> InpC!FSO$20</f>
        <v>0</v>
      </c>
      <c r="FSP118" s="370">
        <f xml:space="preserve"> InpC!FSP$20</f>
        <v>0</v>
      </c>
      <c r="FSQ118" s="370">
        <f xml:space="preserve"> InpC!FSQ$20</f>
        <v>0</v>
      </c>
      <c r="FSR118" s="370">
        <f xml:space="preserve"> InpC!FSR$20</f>
        <v>0</v>
      </c>
      <c r="FSS118" s="370">
        <f xml:space="preserve"> InpC!FSS$20</f>
        <v>0</v>
      </c>
      <c r="FST118" s="370">
        <f xml:space="preserve"> InpC!FST$20</f>
        <v>0</v>
      </c>
      <c r="FSU118" s="370">
        <f xml:space="preserve"> InpC!FSU$20</f>
        <v>0</v>
      </c>
      <c r="FSV118" s="370">
        <f xml:space="preserve"> InpC!FSV$20</f>
        <v>0</v>
      </c>
      <c r="FSW118" s="370">
        <f xml:space="preserve"> InpC!FSW$20</f>
        <v>0</v>
      </c>
      <c r="FSX118" s="370">
        <f xml:space="preserve"> InpC!FSX$20</f>
        <v>0</v>
      </c>
      <c r="FSY118" s="370">
        <f xml:space="preserve"> InpC!FSY$20</f>
        <v>0</v>
      </c>
      <c r="FSZ118" s="370">
        <f xml:space="preserve"> InpC!FSZ$20</f>
        <v>0</v>
      </c>
      <c r="FTA118" s="370">
        <f xml:space="preserve"> InpC!FTA$20</f>
        <v>0</v>
      </c>
      <c r="FTB118" s="370">
        <f xml:space="preserve"> InpC!FTB$20</f>
        <v>0</v>
      </c>
      <c r="FTC118" s="370">
        <f xml:space="preserve"> InpC!FTC$20</f>
        <v>0</v>
      </c>
      <c r="FTD118" s="370">
        <f xml:space="preserve"> InpC!FTD$20</f>
        <v>0</v>
      </c>
      <c r="FTE118" s="370">
        <f xml:space="preserve"> InpC!FTE$20</f>
        <v>0</v>
      </c>
      <c r="FTF118" s="370">
        <f xml:space="preserve"> InpC!FTF$20</f>
        <v>0</v>
      </c>
      <c r="FTG118" s="370">
        <f xml:space="preserve"> InpC!FTG$20</f>
        <v>0</v>
      </c>
      <c r="FTH118" s="370">
        <f xml:space="preserve"> InpC!FTH$20</f>
        <v>0</v>
      </c>
      <c r="FTI118" s="370">
        <f xml:space="preserve"> InpC!FTI$20</f>
        <v>0</v>
      </c>
      <c r="FTJ118" s="370">
        <f xml:space="preserve"> InpC!FTJ$20</f>
        <v>0</v>
      </c>
      <c r="FTK118" s="370">
        <f xml:space="preserve"> InpC!FTK$20</f>
        <v>0</v>
      </c>
      <c r="FTL118" s="370">
        <f xml:space="preserve"> InpC!FTL$20</f>
        <v>0</v>
      </c>
      <c r="FTM118" s="370">
        <f xml:space="preserve"> InpC!FTM$20</f>
        <v>0</v>
      </c>
      <c r="FTN118" s="370">
        <f xml:space="preserve"> InpC!FTN$20</f>
        <v>0</v>
      </c>
      <c r="FTO118" s="370">
        <f xml:space="preserve"> InpC!FTO$20</f>
        <v>0</v>
      </c>
      <c r="FTP118" s="370">
        <f xml:space="preserve"> InpC!FTP$20</f>
        <v>0</v>
      </c>
      <c r="FTQ118" s="370">
        <f xml:space="preserve"> InpC!FTQ$20</f>
        <v>0</v>
      </c>
      <c r="FTR118" s="370">
        <f xml:space="preserve"> InpC!FTR$20</f>
        <v>0</v>
      </c>
      <c r="FTS118" s="370">
        <f xml:space="preserve"> InpC!FTS$20</f>
        <v>0</v>
      </c>
      <c r="FTT118" s="370">
        <f xml:space="preserve"> InpC!FTT$20</f>
        <v>0</v>
      </c>
      <c r="FTU118" s="370">
        <f xml:space="preserve"> InpC!FTU$20</f>
        <v>0</v>
      </c>
      <c r="FTV118" s="370">
        <f xml:space="preserve"> InpC!FTV$20</f>
        <v>0</v>
      </c>
      <c r="FTW118" s="370">
        <f xml:space="preserve"> InpC!FTW$20</f>
        <v>0</v>
      </c>
      <c r="FTX118" s="370">
        <f xml:space="preserve"> InpC!FTX$20</f>
        <v>0</v>
      </c>
      <c r="FTY118" s="370">
        <f xml:space="preserve"> InpC!FTY$20</f>
        <v>0</v>
      </c>
      <c r="FTZ118" s="370">
        <f xml:space="preserve"> InpC!FTZ$20</f>
        <v>0</v>
      </c>
      <c r="FUA118" s="370">
        <f xml:space="preserve"> InpC!FUA$20</f>
        <v>0</v>
      </c>
      <c r="FUB118" s="370">
        <f xml:space="preserve"> InpC!FUB$20</f>
        <v>0</v>
      </c>
      <c r="FUC118" s="370">
        <f xml:space="preserve"> InpC!FUC$20</f>
        <v>0</v>
      </c>
      <c r="FUD118" s="370">
        <f xml:space="preserve"> InpC!FUD$20</f>
        <v>0</v>
      </c>
      <c r="FUE118" s="370">
        <f xml:space="preserve"> InpC!FUE$20</f>
        <v>0</v>
      </c>
      <c r="FUF118" s="370">
        <f xml:space="preserve"> InpC!FUF$20</f>
        <v>0</v>
      </c>
      <c r="FUG118" s="370">
        <f xml:space="preserve"> InpC!FUG$20</f>
        <v>0</v>
      </c>
      <c r="FUH118" s="370">
        <f xml:space="preserve"> InpC!FUH$20</f>
        <v>0</v>
      </c>
      <c r="FUI118" s="370">
        <f xml:space="preserve"> InpC!FUI$20</f>
        <v>0</v>
      </c>
      <c r="FUJ118" s="370">
        <f xml:space="preserve"> InpC!FUJ$20</f>
        <v>0</v>
      </c>
      <c r="FUK118" s="370">
        <f xml:space="preserve"> InpC!FUK$20</f>
        <v>0</v>
      </c>
      <c r="FUL118" s="370">
        <f xml:space="preserve"> InpC!FUL$20</f>
        <v>0</v>
      </c>
      <c r="FUM118" s="370">
        <f xml:space="preserve"> InpC!FUM$20</f>
        <v>0</v>
      </c>
      <c r="FUN118" s="370">
        <f xml:space="preserve"> InpC!FUN$20</f>
        <v>0</v>
      </c>
      <c r="FUO118" s="370">
        <f xml:space="preserve"> InpC!FUO$20</f>
        <v>0</v>
      </c>
      <c r="FUP118" s="370">
        <f xml:space="preserve"> InpC!FUP$20</f>
        <v>0</v>
      </c>
      <c r="FUQ118" s="370">
        <f xml:space="preserve"> InpC!FUQ$20</f>
        <v>0</v>
      </c>
      <c r="FUR118" s="370">
        <f xml:space="preserve"> InpC!FUR$20</f>
        <v>0</v>
      </c>
      <c r="FUS118" s="370">
        <f xml:space="preserve"> InpC!FUS$20</f>
        <v>0</v>
      </c>
      <c r="FUT118" s="370">
        <f xml:space="preserve"> InpC!FUT$20</f>
        <v>0</v>
      </c>
      <c r="FUU118" s="370">
        <f xml:space="preserve"> InpC!FUU$20</f>
        <v>0</v>
      </c>
      <c r="FUV118" s="370">
        <f xml:space="preserve"> InpC!FUV$20</f>
        <v>0</v>
      </c>
      <c r="FUW118" s="370">
        <f xml:space="preserve"> InpC!FUW$20</f>
        <v>0</v>
      </c>
      <c r="FUX118" s="370">
        <f xml:space="preserve"> InpC!FUX$20</f>
        <v>0</v>
      </c>
      <c r="FUY118" s="370">
        <f xml:space="preserve"> InpC!FUY$20</f>
        <v>0</v>
      </c>
      <c r="FUZ118" s="370">
        <f xml:space="preserve"> InpC!FUZ$20</f>
        <v>0</v>
      </c>
      <c r="FVA118" s="370">
        <f xml:space="preserve"> InpC!FVA$20</f>
        <v>0</v>
      </c>
      <c r="FVB118" s="370">
        <f xml:space="preserve"> InpC!FVB$20</f>
        <v>0</v>
      </c>
      <c r="FVC118" s="370">
        <f xml:space="preserve"> InpC!FVC$20</f>
        <v>0</v>
      </c>
      <c r="FVD118" s="370">
        <f xml:space="preserve"> InpC!FVD$20</f>
        <v>0</v>
      </c>
      <c r="FVE118" s="370">
        <f xml:space="preserve"> InpC!FVE$20</f>
        <v>0</v>
      </c>
      <c r="FVF118" s="370">
        <f xml:space="preserve"> InpC!FVF$20</f>
        <v>0</v>
      </c>
      <c r="FVG118" s="370">
        <f xml:space="preserve"> InpC!FVG$20</f>
        <v>0</v>
      </c>
      <c r="FVH118" s="370">
        <f xml:space="preserve"> InpC!FVH$20</f>
        <v>0</v>
      </c>
      <c r="FVI118" s="370">
        <f xml:space="preserve"> InpC!FVI$20</f>
        <v>0</v>
      </c>
      <c r="FVJ118" s="370">
        <f xml:space="preserve"> InpC!FVJ$20</f>
        <v>0</v>
      </c>
      <c r="FVK118" s="370">
        <f xml:space="preserve"> InpC!FVK$20</f>
        <v>0</v>
      </c>
      <c r="FVL118" s="370">
        <f xml:space="preserve"> InpC!FVL$20</f>
        <v>0</v>
      </c>
      <c r="FVM118" s="370">
        <f xml:space="preserve"> InpC!FVM$20</f>
        <v>0</v>
      </c>
      <c r="FVN118" s="370">
        <f xml:space="preserve"> InpC!FVN$20</f>
        <v>0</v>
      </c>
      <c r="FVO118" s="370">
        <f xml:space="preserve"> InpC!FVO$20</f>
        <v>0</v>
      </c>
      <c r="FVP118" s="370">
        <f xml:space="preserve"> InpC!FVP$20</f>
        <v>0</v>
      </c>
      <c r="FVQ118" s="370">
        <f xml:space="preserve"> InpC!FVQ$20</f>
        <v>0</v>
      </c>
      <c r="FVR118" s="370">
        <f xml:space="preserve"> InpC!FVR$20</f>
        <v>0</v>
      </c>
      <c r="FVS118" s="370">
        <f xml:space="preserve"> InpC!FVS$20</f>
        <v>0</v>
      </c>
      <c r="FVT118" s="370">
        <f xml:space="preserve"> InpC!FVT$20</f>
        <v>0</v>
      </c>
      <c r="FVU118" s="370">
        <f xml:space="preserve"> InpC!FVU$20</f>
        <v>0</v>
      </c>
      <c r="FVV118" s="370">
        <f xml:space="preserve"> InpC!FVV$20</f>
        <v>0</v>
      </c>
      <c r="FVW118" s="370">
        <f xml:space="preserve"> InpC!FVW$20</f>
        <v>0</v>
      </c>
      <c r="FVX118" s="370">
        <f xml:space="preserve"> InpC!FVX$20</f>
        <v>0</v>
      </c>
      <c r="FVY118" s="370">
        <f xml:space="preserve"> InpC!FVY$20</f>
        <v>0</v>
      </c>
      <c r="FVZ118" s="370">
        <f xml:space="preserve"> InpC!FVZ$20</f>
        <v>0</v>
      </c>
      <c r="FWA118" s="370">
        <f xml:space="preserve"> InpC!FWA$20</f>
        <v>0</v>
      </c>
      <c r="FWB118" s="370">
        <f xml:space="preserve"> InpC!FWB$20</f>
        <v>0</v>
      </c>
      <c r="FWC118" s="370">
        <f xml:space="preserve"> InpC!FWC$20</f>
        <v>0</v>
      </c>
      <c r="FWD118" s="370">
        <f xml:space="preserve"> InpC!FWD$20</f>
        <v>0</v>
      </c>
      <c r="FWE118" s="370">
        <f xml:space="preserve"> InpC!FWE$20</f>
        <v>0</v>
      </c>
      <c r="FWF118" s="370">
        <f xml:space="preserve"> InpC!FWF$20</f>
        <v>0</v>
      </c>
      <c r="FWG118" s="370">
        <f xml:space="preserve"> InpC!FWG$20</f>
        <v>0</v>
      </c>
      <c r="FWH118" s="370">
        <f xml:space="preserve"> InpC!FWH$20</f>
        <v>0</v>
      </c>
      <c r="FWI118" s="370">
        <f xml:space="preserve"> InpC!FWI$20</f>
        <v>0</v>
      </c>
      <c r="FWJ118" s="370">
        <f xml:space="preserve"> InpC!FWJ$20</f>
        <v>0</v>
      </c>
      <c r="FWK118" s="370">
        <f xml:space="preserve"> InpC!FWK$20</f>
        <v>0</v>
      </c>
      <c r="FWL118" s="370">
        <f xml:space="preserve"> InpC!FWL$20</f>
        <v>0</v>
      </c>
      <c r="FWM118" s="370">
        <f xml:space="preserve"> InpC!FWM$20</f>
        <v>0</v>
      </c>
      <c r="FWN118" s="370">
        <f xml:space="preserve"> InpC!FWN$20</f>
        <v>0</v>
      </c>
      <c r="FWO118" s="370">
        <f xml:space="preserve"> InpC!FWO$20</f>
        <v>0</v>
      </c>
      <c r="FWP118" s="370">
        <f xml:space="preserve"> InpC!FWP$20</f>
        <v>0</v>
      </c>
      <c r="FWQ118" s="370">
        <f xml:space="preserve"> InpC!FWQ$20</f>
        <v>0</v>
      </c>
      <c r="FWR118" s="370">
        <f xml:space="preserve"> InpC!FWR$20</f>
        <v>0</v>
      </c>
      <c r="FWS118" s="370">
        <f xml:space="preserve"> InpC!FWS$20</f>
        <v>0</v>
      </c>
      <c r="FWT118" s="370">
        <f xml:space="preserve"> InpC!FWT$20</f>
        <v>0</v>
      </c>
      <c r="FWU118" s="370">
        <f xml:space="preserve"> InpC!FWU$20</f>
        <v>0</v>
      </c>
      <c r="FWV118" s="370">
        <f xml:space="preserve"> InpC!FWV$20</f>
        <v>0</v>
      </c>
      <c r="FWW118" s="370">
        <f xml:space="preserve"> InpC!FWW$20</f>
        <v>0</v>
      </c>
      <c r="FWX118" s="370">
        <f xml:space="preserve"> InpC!FWX$20</f>
        <v>0</v>
      </c>
      <c r="FWY118" s="370">
        <f xml:space="preserve"> InpC!FWY$20</f>
        <v>0</v>
      </c>
      <c r="FWZ118" s="370">
        <f xml:space="preserve"> InpC!FWZ$20</f>
        <v>0</v>
      </c>
      <c r="FXA118" s="370">
        <f xml:space="preserve"> InpC!FXA$20</f>
        <v>0</v>
      </c>
      <c r="FXB118" s="370">
        <f xml:space="preserve"> InpC!FXB$20</f>
        <v>0</v>
      </c>
      <c r="FXC118" s="370">
        <f xml:space="preserve"> InpC!FXC$20</f>
        <v>0</v>
      </c>
      <c r="FXD118" s="370">
        <f xml:space="preserve"> InpC!FXD$20</f>
        <v>0</v>
      </c>
      <c r="FXE118" s="370">
        <f xml:space="preserve"> InpC!FXE$20</f>
        <v>0</v>
      </c>
      <c r="FXF118" s="370">
        <f xml:space="preserve"> InpC!FXF$20</f>
        <v>0</v>
      </c>
      <c r="FXG118" s="370">
        <f xml:space="preserve"> InpC!FXG$20</f>
        <v>0</v>
      </c>
      <c r="FXH118" s="370">
        <f xml:space="preserve"> InpC!FXH$20</f>
        <v>0</v>
      </c>
      <c r="FXI118" s="370">
        <f xml:space="preserve"> InpC!FXI$20</f>
        <v>0</v>
      </c>
      <c r="FXJ118" s="370">
        <f xml:space="preserve"> InpC!FXJ$20</f>
        <v>0</v>
      </c>
      <c r="FXK118" s="370">
        <f xml:space="preserve"> InpC!FXK$20</f>
        <v>0</v>
      </c>
      <c r="FXL118" s="370">
        <f xml:space="preserve"> InpC!FXL$20</f>
        <v>0</v>
      </c>
      <c r="FXM118" s="370">
        <f xml:space="preserve"> InpC!FXM$20</f>
        <v>0</v>
      </c>
      <c r="FXN118" s="370">
        <f xml:space="preserve"> InpC!FXN$20</f>
        <v>0</v>
      </c>
      <c r="FXO118" s="370">
        <f xml:space="preserve"> InpC!FXO$20</f>
        <v>0</v>
      </c>
      <c r="FXP118" s="370">
        <f xml:space="preserve"> InpC!FXP$20</f>
        <v>0</v>
      </c>
      <c r="FXQ118" s="370">
        <f xml:space="preserve"> InpC!FXQ$20</f>
        <v>0</v>
      </c>
      <c r="FXR118" s="370">
        <f xml:space="preserve"> InpC!FXR$20</f>
        <v>0</v>
      </c>
      <c r="FXS118" s="370">
        <f xml:space="preserve"> InpC!FXS$20</f>
        <v>0</v>
      </c>
      <c r="FXT118" s="370">
        <f xml:space="preserve"> InpC!FXT$20</f>
        <v>0</v>
      </c>
      <c r="FXU118" s="370">
        <f xml:space="preserve"> InpC!FXU$20</f>
        <v>0</v>
      </c>
      <c r="FXV118" s="370">
        <f xml:space="preserve"> InpC!FXV$20</f>
        <v>0</v>
      </c>
      <c r="FXW118" s="370">
        <f xml:space="preserve"> InpC!FXW$20</f>
        <v>0</v>
      </c>
      <c r="FXX118" s="370">
        <f xml:space="preserve"> InpC!FXX$20</f>
        <v>0</v>
      </c>
      <c r="FXY118" s="370">
        <f xml:space="preserve"> InpC!FXY$20</f>
        <v>0</v>
      </c>
      <c r="FXZ118" s="370">
        <f xml:space="preserve"> InpC!FXZ$20</f>
        <v>0</v>
      </c>
      <c r="FYA118" s="370">
        <f xml:space="preserve"> InpC!FYA$20</f>
        <v>0</v>
      </c>
      <c r="FYB118" s="370">
        <f xml:space="preserve"> InpC!FYB$20</f>
        <v>0</v>
      </c>
      <c r="FYC118" s="370">
        <f xml:space="preserve"> InpC!FYC$20</f>
        <v>0</v>
      </c>
      <c r="FYD118" s="370">
        <f xml:space="preserve"> InpC!FYD$20</f>
        <v>0</v>
      </c>
      <c r="FYE118" s="370">
        <f xml:space="preserve"> InpC!FYE$20</f>
        <v>0</v>
      </c>
      <c r="FYF118" s="370">
        <f xml:space="preserve"> InpC!FYF$20</f>
        <v>0</v>
      </c>
      <c r="FYG118" s="370">
        <f xml:space="preserve"> InpC!FYG$20</f>
        <v>0</v>
      </c>
      <c r="FYH118" s="370">
        <f xml:space="preserve"> InpC!FYH$20</f>
        <v>0</v>
      </c>
      <c r="FYI118" s="370">
        <f xml:space="preserve"> InpC!FYI$20</f>
        <v>0</v>
      </c>
      <c r="FYJ118" s="370">
        <f xml:space="preserve"> InpC!FYJ$20</f>
        <v>0</v>
      </c>
      <c r="FYK118" s="370">
        <f xml:space="preserve"> InpC!FYK$20</f>
        <v>0</v>
      </c>
      <c r="FYL118" s="370">
        <f xml:space="preserve"> InpC!FYL$20</f>
        <v>0</v>
      </c>
      <c r="FYM118" s="370">
        <f xml:space="preserve"> InpC!FYM$20</f>
        <v>0</v>
      </c>
      <c r="FYN118" s="370">
        <f xml:space="preserve"> InpC!FYN$20</f>
        <v>0</v>
      </c>
      <c r="FYO118" s="370">
        <f xml:space="preserve"> InpC!FYO$20</f>
        <v>0</v>
      </c>
      <c r="FYP118" s="370">
        <f xml:space="preserve"> InpC!FYP$20</f>
        <v>0</v>
      </c>
      <c r="FYQ118" s="370">
        <f xml:space="preserve"> InpC!FYQ$20</f>
        <v>0</v>
      </c>
      <c r="FYR118" s="370">
        <f xml:space="preserve"> InpC!FYR$20</f>
        <v>0</v>
      </c>
      <c r="FYS118" s="370">
        <f xml:space="preserve"> InpC!FYS$20</f>
        <v>0</v>
      </c>
      <c r="FYT118" s="370">
        <f xml:space="preserve"> InpC!FYT$20</f>
        <v>0</v>
      </c>
      <c r="FYU118" s="370">
        <f xml:space="preserve"> InpC!FYU$20</f>
        <v>0</v>
      </c>
      <c r="FYV118" s="370">
        <f xml:space="preserve"> InpC!FYV$20</f>
        <v>0</v>
      </c>
      <c r="FYW118" s="370">
        <f xml:space="preserve"> InpC!FYW$20</f>
        <v>0</v>
      </c>
      <c r="FYX118" s="370">
        <f xml:space="preserve"> InpC!FYX$20</f>
        <v>0</v>
      </c>
      <c r="FYY118" s="370">
        <f xml:space="preserve"> InpC!FYY$20</f>
        <v>0</v>
      </c>
      <c r="FYZ118" s="370">
        <f xml:space="preserve"> InpC!FYZ$20</f>
        <v>0</v>
      </c>
      <c r="FZA118" s="370">
        <f xml:space="preserve"> InpC!FZA$20</f>
        <v>0</v>
      </c>
      <c r="FZB118" s="370">
        <f xml:space="preserve"> InpC!FZB$20</f>
        <v>0</v>
      </c>
      <c r="FZC118" s="370">
        <f xml:space="preserve"> InpC!FZC$20</f>
        <v>0</v>
      </c>
      <c r="FZD118" s="370">
        <f xml:space="preserve"> InpC!FZD$20</f>
        <v>0</v>
      </c>
      <c r="FZE118" s="370">
        <f xml:space="preserve"> InpC!FZE$20</f>
        <v>0</v>
      </c>
      <c r="FZF118" s="370">
        <f xml:space="preserve"> InpC!FZF$20</f>
        <v>0</v>
      </c>
      <c r="FZG118" s="370">
        <f xml:space="preserve"> InpC!FZG$20</f>
        <v>0</v>
      </c>
      <c r="FZH118" s="370">
        <f xml:space="preserve"> InpC!FZH$20</f>
        <v>0</v>
      </c>
      <c r="FZI118" s="370">
        <f xml:space="preserve"> InpC!FZI$20</f>
        <v>0</v>
      </c>
      <c r="FZJ118" s="370">
        <f xml:space="preserve"> InpC!FZJ$20</f>
        <v>0</v>
      </c>
      <c r="FZK118" s="370">
        <f xml:space="preserve"> InpC!FZK$20</f>
        <v>0</v>
      </c>
      <c r="FZL118" s="370">
        <f xml:space="preserve"> InpC!FZL$20</f>
        <v>0</v>
      </c>
      <c r="FZM118" s="370">
        <f xml:space="preserve"> InpC!FZM$20</f>
        <v>0</v>
      </c>
      <c r="FZN118" s="370">
        <f xml:space="preserve"> InpC!FZN$20</f>
        <v>0</v>
      </c>
      <c r="FZO118" s="370">
        <f xml:space="preserve"> InpC!FZO$20</f>
        <v>0</v>
      </c>
      <c r="FZP118" s="370">
        <f xml:space="preserve"> InpC!FZP$20</f>
        <v>0</v>
      </c>
      <c r="FZQ118" s="370">
        <f xml:space="preserve"> InpC!FZQ$20</f>
        <v>0</v>
      </c>
      <c r="FZR118" s="370">
        <f xml:space="preserve"> InpC!FZR$20</f>
        <v>0</v>
      </c>
      <c r="FZS118" s="370">
        <f xml:space="preserve"> InpC!FZS$20</f>
        <v>0</v>
      </c>
      <c r="FZT118" s="370">
        <f xml:space="preserve"> InpC!FZT$20</f>
        <v>0</v>
      </c>
      <c r="FZU118" s="370">
        <f xml:space="preserve"> InpC!FZU$20</f>
        <v>0</v>
      </c>
      <c r="FZV118" s="370">
        <f xml:space="preserve"> InpC!FZV$20</f>
        <v>0</v>
      </c>
      <c r="FZW118" s="370">
        <f xml:space="preserve"> InpC!FZW$20</f>
        <v>0</v>
      </c>
      <c r="FZX118" s="370">
        <f xml:space="preserve"> InpC!FZX$20</f>
        <v>0</v>
      </c>
      <c r="FZY118" s="370">
        <f xml:space="preserve"> InpC!FZY$20</f>
        <v>0</v>
      </c>
      <c r="FZZ118" s="370">
        <f xml:space="preserve"> InpC!FZZ$20</f>
        <v>0</v>
      </c>
      <c r="GAA118" s="370">
        <f xml:space="preserve"> InpC!GAA$20</f>
        <v>0</v>
      </c>
      <c r="GAB118" s="370">
        <f xml:space="preserve"> InpC!GAB$20</f>
        <v>0</v>
      </c>
      <c r="GAC118" s="370">
        <f xml:space="preserve"> InpC!GAC$20</f>
        <v>0</v>
      </c>
      <c r="GAD118" s="370">
        <f xml:space="preserve"> InpC!GAD$20</f>
        <v>0</v>
      </c>
      <c r="GAE118" s="370">
        <f xml:space="preserve"> InpC!GAE$20</f>
        <v>0</v>
      </c>
      <c r="GAF118" s="370">
        <f xml:space="preserve"> InpC!GAF$20</f>
        <v>0</v>
      </c>
      <c r="GAG118" s="370">
        <f xml:space="preserve"> InpC!GAG$20</f>
        <v>0</v>
      </c>
      <c r="GAH118" s="370">
        <f xml:space="preserve"> InpC!GAH$20</f>
        <v>0</v>
      </c>
      <c r="GAI118" s="370">
        <f xml:space="preserve"> InpC!GAI$20</f>
        <v>0</v>
      </c>
      <c r="GAJ118" s="370">
        <f xml:space="preserve"> InpC!GAJ$20</f>
        <v>0</v>
      </c>
      <c r="GAK118" s="370">
        <f xml:space="preserve"> InpC!GAK$20</f>
        <v>0</v>
      </c>
      <c r="GAL118" s="370">
        <f xml:space="preserve"> InpC!GAL$20</f>
        <v>0</v>
      </c>
      <c r="GAM118" s="370">
        <f xml:space="preserve"> InpC!GAM$20</f>
        <v>0</v>
      </c>
      <c r="GAN118" s="370">
        <f xml:space="preserve"> InpC!GAN$20</f>
        <v>0</v>
      </c>
      <c r="GAO118" s="370">
        <f xml:space="preserve"> InpC!GAO$20</f>
        <v>0</v>
      </c>
      <c r="GAP118" s="370">
        <f xml:space="preserve"> InpC!GAP$20</f>
        <v>0</v>
      </c>
      <c r="GAQ118" s="370">
        <f xml:space="preserve"> InpC!GAQ$20</f>
        <v>0</v>
      </c>
      <c r="GAR118" s="370">
        <f xml:space="preserve"> InpC!GAR$20</f>
        <v>0</v>
      </c>
      <c r="GAS118" s="370">
        <f xml:space="preserve"> InpC!GAS$20</f>
        <v>0</v>
      </c>
      <c r="GAT118" s="370">
        <f xml:space="preserve"> InpC!GAT$20</f>
        <v>0</v>
      </c>
      <c r="GAU118" s="370">
        <f xml:space="preserve"> InpC!GAU$20</f>
        <v>0</v>
      </c>
      <c r="GAV118" s="370">
        <f xml:space="preserve"> InpC!GAV$20</f>
        <v>0</v>
      </c>
      <c r="GAW118" s="370">
        <f xml:space="preserve"> InpC!GAW$20</f>
        <v>0</v>
      </c>
      <c r="GAX118" s="370">
        <f xml:space="preserve"> InpC!GAX$20</f>
        <v>0</v>
      </c>
      <c r="GAY118" s="370">
        <f xml:space="preserve"> InpC!GAY$20</f>
        <v>0</v>
      </c>
      <c r="GAZ118" s="370">
        <f xml:space="preserve"> InpC!GAZ$20</f>
        <v>0</v>
      </c>
      <c r="GBA118" s="370">
        <f xml:space="preserve"> InpC!GBA$20</f>
        <v>0</v>
      </c>
      <c r="GBB118" s="370">
        <f xml:space="preserve"> InpC!GBB$20</f>
        <v>0</v>
      </c>
      <c r="GBC118" s="370">
        <f xml:space="preserve"> InpC!GBC$20</f>
        <v>0</v>
      </c>
      <c r="GBD118" s="370">
        <f xml:space="preserve"> InpC!GBD$20</f>
        <v>0</v>
      </c>
      <c r="GBE118" s="370">
        <f xml:space="preserve"> InpC!GBE$20</f>
        <v>0</v>
      </c>
      <c r="GBF118" s="370">
        <f xml:space="preserve"> InpC!GBF$20</f>
        <v>0</v>
      </c>
      <c r="GBG118" s="370">
        <f xml:space="preserve"> InpC!GBG$20</f>
        <v>0</v>
      </c>
      <c r="GBH118" s="370">
        <f xml:space="preserve"> InpC!GBH$20</f>
        <v>0</v>
      </c>
      <c r="GBI118" s="370">
        <f xml:space="preserve"> InpC!GBI$20</f>
        <v>0</v>
      </c>
      <c r="GBJ118" s="370">
        <f xml:space="preserve"> InpC!GBJ$20</f>
        <v>0</v>
      </c>
      <c r="GBK118" s="370">
        <f xml:space="preserve"> InpC!GBK$20</f>
        <v>0</v>
      </c>
      <c r="GBL118" s="370">
        <f xml:space="preserve"> InpC!GBL$20</f>
        <v>0</v>
      </c>
      <c r="GBM118" s="370">
        <f xml:space="preserve"> InpC!GBM$20</f>
        <v>0</v>
      </c>
      <c r="GBN118" s="370">
        <f xml:space="preserve"> InpC!GBN$20</f>
        <v>0</v>
      </c>
      <c r="GBO118" s="370">
        <f xml:space="preserve"> InpC!GBO$20</f>
        <v>0</v>
      </c>
      <c r="GBP118" s="370">
        <f xml:space="preserve"> InpC!GBP$20</f>
        <v>0</v>
      </c>
      <c r="GBQ118" s="370">
        <f xml:space="preserve"> InpC!GBQ$20</f>
        <v>0</v>
      </c>
      <c r="GBR118" s="370">
        <f xml:space="preserve"> InpC!GBR$20</f>
        <v>0</v>
      </c>
      <c r="GBS118" s="370">
        <f xml:space="preserve"> InpC!GBS$20</f>
        <v>0</v>
      </c>
      <c r="GBT118" s="370">
        <f xml:space="preserve"> InpC!GBT$20</f>
        <v>0</v>
      </c>
      <c r="GBU118" s="370">
        <f xml:space="preserve"> InpC!GBU$20</f>
        <v>0</v>
      </c>
      <c r="GBV118" s="370">
        <f xml:space="preserve"> InpC!GBV$20</f>
        <v>0</v>
      </c>
      <c r="GBW118" s="370">
        <f xml:space="preserve"> InpC!GBW$20</f>
        <v>0</v>
      </c>
      <c r="GBX118" s="370">
        <f xml:space="preserve"> InpC!GBX$20</f>
        <v>0</v>
      </c>
      <c r="GBY118" s="370">
        <f xml:space="preserve"> InpC!GBY$20</f>
        <v>0</v>
      </c>
      <c r="GBZ118" s="370">
        <f xml:space="preserve"> InpC!GBZ$20</f>
        <v>0</v>
      </c>
      <c r="GCA118" s="370">
        <f xml:space="preserve"> InpC!GCA$20</f>
        <v>0</v>
      </c>
      <c r="GCB118" s="370">
        <f xml:space="preserve"> InpC!GCB$20</f>
        <v>0</v>
      </c>
      <c r="GCC118" s="370">
        <f xml:space="preserve"> InpC!GCC$20</f>
        <v>0</v>
      </c>
      <c r="GCD118" s="370">
        <f xml:space="preserve"> InpC!GCD$20</f>
        <v>0</v>
      </c>
      <c r="GCE118" s="370">
        <f xml:space="preserve"> InpC!GCE$20</f>
        <v>0</v>
      </c>
      <c r="GCF118" s="370">
        <f xml:space="preserve"> InpC!GCF$20</f>
        <v>0</v>
      </c>
      <c r="GCG118" s="370">
        <f xml:space="preserve"> InpC!GCG$20</f>
        <v>0</v>
      </c>
      <c r="GCH118" s="370">
        <f xml:space="preserve"> InpC!GCH$20</f>
        <v>0</v>
      </c>
      <c r="GCI118" s="370">
        <f xml:space="preserve"> InpC!GCI$20</f>
        <v>0</v>
      </c>
      <c r="GCJ118" s="370">
        <f xml:space="preserve"> InpC!GCJ$20</f>
        <v>0</v>
      </c>
      <c r="GCK118" s="370">
        <f xml:space="preserve"> InpC!GCK$20</f>
        <v>0</v>
      </c>
      <c r="GCL118" s="370">
        <f xml:space="preserve"> InpC!GCL$20</f>
        <v>0</v>
      </c>
      <c r="GCM118" s="370">
        <f xml:space="preserve"> InpC!GCM$20</f>
        <v>0</v>
      </c>
      <c r="GCN118" s="370">
        <f xml:space="preserve"> InpC!GCN$20</f>
        <v>0</v>
      </c>
      <c r="GCO118" s="370">
        <f xml:space="preserve"> InpC!GCO$20</f>
        <v>0</v>
      </c>
      <c r="GCP118" s="370">
        <f xml:space="preserve"> InpC!GCP$20</f>
        <v>0</v>
      </c>
      <c r="GCQ118" s="370">
        <f xml:space="preserve"> InpC!GCQ$20</f>
        <v>0</v>
      </c>
      <c r="GCR118" s="370">
        <f xml:space="preserve"> InpC!GCR$20</f>
        <v>0</v>
      </c>
      <c r="GCS118" s="370">
        <f xml:space="preserve"> InpC!GCS$20</f>
        <v>0</v>
      </c>
      <c r="GCT118" s="370">
        <f xml:space="preserve"> InpC!GCT$20</f>
        <v>0</v>
      </c>
      <c r="GCU118" s="370">
        <f xml:space="preserve"> InpC!GCU$20</f>
        <v>0</v>
      </c>
      <c r="GCV118" s="370">
        <f xml:space="preserve"> InpC!GCV$20</f>
        <v>0</v>
      </c>
      <c r="GCW118" s="370">
        <f xml:space="preserve"> InpC!GCW$20</f>
        <v>0</v>
      </c>
      <c r="GCX118" s="370">
        <f xml:space="preserve"> InpC!GCX$20</f>
        <v>0</v>
      </c>
      <c r="GCY118" s="370">
        <f xml:space="preserve"> InpC!GCY$20</f>
        <v>0</v>
      </c>
      <c r="GCZ118" s="370">
        <f xml:space="preserve"> InpC!GCZ$20</f>
        <v>0</v>
      </c>
      <c r="GDA118" s="370">
        <f xml:space="preserve"> InpC!GDA$20</f>
        <v>0</v>
      </c>
      <c r="GDB118" s="370">
        <f xml:space="preserve"> InpC!GDB$20</f>
        <v>0</v>
      </c>
      <c r="GDC118" s="370">
        <f xml:space="preserve"> InpC!GDC$20</f>
        <v>0</v>
      </c>
      <c r="GDD118" s="370">
        <f xml:space="preserve"> InpC!GDD$20</f>
        <v>0</v>
      </c>
      <c r="GDE118" s="370">
        <f xml:space="preserve"> InpC!GDE$20</f>
        <v>0</v>
      </c>
      <c r="GDF118" s="370">
        <f xml:space="preserve"> InpC!GDF$20</f>
        <v>0</v>
      </c>
      <c r="GDG118" s="370">
        <f xml:space="preserve"> InpC!GDG$20</f>
        <v>0</v>
      </c>
      <c r="GDH118" s="370">
        <f xml:space="preserve"> InpC!GDH$20</f>
        <v>0</v>
      </c>
      <c r="GDI118" s="370">
        <f xml:space="preserve"> InpC!GDI$20</f>
        <v>0</v>
      </c>
      <c r="GDJ118" s="370">
        <f xml:space="preserve"> InpC!GDJ$20</f>
        <v>0</v>
      </c>
      <c r="GDK118" s="370">
        <f xml:space="preserve"> InpC!GDK$20</f>
        <v>0</v>
      </c>
      <c r="GDL118" s="370">
        <f xml:space="preserve"> InpC!GDL$20</f>
        <v>0</v>
      </c>
      <c r="GDM118" s="370">
        <f xml:space="preserve"> InpC!GDM$20</f>
        <v>0</v>
      </c>
      <c r="GDN118" s="370">
        <f xml:space="preserve"> InpC!GDN$20</f>
        <v>0</v>
      </c>
      <c r="GDO118" s="370">
        <f xml:space="preserve"> InpC!GDO$20</f>
        <v>0</v>
      </c>
      <c r="GDP118" s="370">
        <f xml:space="preserve"> InpC!GDP$20</f>
        <v>0</v>
      </c>
      <c r="GDQ118" s="370">
        <f xml:space="preserve"> InpC!GDQ$20</f>
        <v>0</v>
      </c>
      <c r="GDR118" s="370">
        <f xml:space="preserve"> InpC!GDR$20</f>
        <v>0</v>
      </c>
      <c r="GDS118" s="370">
        <f xml:space="preserve"> InpC!GDS$20</f>
        <v>0</v>
      </c>
      <c r="GDT118" s="370">
        <f xml:space="preserve"> InpC!GDT$20</f>
        <v>0</v>
      </c>
      <c r="GDU118" s="370">
        <f xml:space="preserve"> InpC!GDU$20</f>
        <v>0</v>
      </c>
      <c r="GDV118" s="370">
        <f xml:space="preserve"> InpC!GDV$20</f>
        <v>0</v>
      </c>
      <c r="GDW118" s="370">
        <f xml:space="preserve"> InpC!GDW$20</f>
        <v>0</v>
      </c>
      <c r="GDX118" s="370">
        <f xml:space="preserve"> InpC!GDX$20</f>
        <v>0</v>
      </c>
      <c r="GDY118" s="370">
        <f xml:space="preserve"> InpC!GDY$20</f>
        <v>0</v>
      </c>
      <c r="GDZ118" s="370">
        <f xml:space="preserve"> InpC!GDZ$20</f>
        <v>0</v>
      </c>
      <c r="GEA118" s="370">
        <f xml:space="preserve"> InpC!GEA$20</f>
        <v>0</v>
      </c>
      <c r="GEB118" s="370">
        <f xml:space="preserve"> InpC!GEB$20</f>
        <v>0</v>
      </c>
      <c r="GEC118" s="370">
        <f xml:space="preserve"> InpC!GEC$20</f>
        <v>0</v>
      </c>
      <c r="GED118" s="370">
        <f xml:space="preserve"> InpC!GED$20</f>
        <v>0</v>
      </c>
      <c r="GEE118" s="370">
        <f xml:space="preserve"> InpC!GEE$20</f>
        <v>0</v>
      </c>
      <c r="GEF118" s="370">
        <f xml:space="preserve"> InpC!GEF$20</f>
        <v>0</v>
      </c>
      <c r="GEG118" s="370">
        <f xml:space="preserve"> InpC!GEG$20</f>
        <v>0</v>
      </c>
      <c r="GEH118" s="370">
        <f xml:space="preserve"> InpC!GEH$20</f>
        <v>0</v>
      </c>
      <c r="GEI118" s="370">
        <f xml:space="preserve"> InpC!GEI$20</f>
        <v>0</v>
      </c>
      <c r="GEJ118" s="370">
        <f xml:space="preserve"> InpC!GEJ$20</f>
        <v>0</v>
      </c>
      <c r="GEK118" s="370">
        <f xml:space="preserve"> InpC!GEK$20</f>
        <v>0</v>
      </c>
      <c r="GEL118" s="370">
        <f xml:space="preserve"> InpC!GEL$20</f>
        <v>0</v>
      </c>
      <c r="GEM118" s="370">
        <f xml:space="preserve"> InpC!GEM$20</f>
        <v>0</v>
      </c>
      <c r="GEN118" s="370">
        <f xml:space="preserve"> InpC!GEN$20</f>
        <v>0</v>
      </c>
      <c r="GEO118" s="370">
        <f xml:space="preserve"> InpC!GEO$20</f>
        <v>0</v>
      </c>
      <c r="GEP118" s="370">
        <f xml:space="preserve"> InpC!GEP$20</f>
        <v>0</v>
      </c>
      <c r="GEQ118" s="370">
        <f xml:space="preserve"> InpC!GEQ$20</f>
        <v>0</v>
      </c>
      <c r="GER118" s="370">
        <f xml:space="preserve"> InpC!GER$20</f>
        <v>0</v>
      </c>
      <c r="GES118" s="370">
        <f xml:space="preserve"> InpC!GES$20</f>
        <v>0</v>
      </c>
      <c r="GET118" s="370">
        <f xml:space="preserve"> InpC!GET$20</f>
        <v>0</v>
      </c>
      <c r="GEU118" s="370">
        <f xml:space="preserve"> InpC!GEU$20</f>
        <v>0</v>
      </c>
      <c r="GEV118" s="370">
        <f xml:space="preserve"> InpC!GEV$20</f>
        <v>0</v>
      </c>
      <c r="GEW118" s="370">
        <f xml:space="preserve"> InpC!GEW$20</f>
        <v>0</v>
      </c>
      <c r="GEX118" s="370">
        <f xml:space="preserve"> InpC!GEX$20</f>
        <v>0</v>
      </c>
      <c r="GEY118" s="370">
        <f xml:space="preserve"> InpC!GEY$20</f>
        <v>0</v>
      </c>
      <c r="GEZ118" s="370">
        <f xml:space="preserve"> InpC!GEZ$20</f>
        <v>0</v>
      </c>
      <c r="GFA118" s="370">
        <f xml:space="preserve"> InpC!GFA$20</f>
        <v>0</v>
      </c>
      <c r="GFB118" s="370">
        <f xml:space="preserve"> InpC!GFB$20</f>
        <v>0</v>
      </c>
      <c r="GFC118" s="370">
        <f xml:space="preserve"> InpC!GFC$20</f>
        <v>0</v>
      </c>
      <c r="GFD118" s="370">
        <f xml:space="preserve"> InpC!GFD$20</f>
        <v>0</v>
      </c>
      <c r="GFE118" s="370">
        <f xml:space="preserve"> InpC!GFE$20</f>
        <v>0</v>
      </c>
      <c r="GFF118" s="370">
        <f xml:space="preserve"> InpC!GFF$20</f>
        <v>0</v>
      </c>
      <c r="GFG118" s="370">
        <f xml:space="preserve"> InpC!GFG$20</f>
        <v>0</v>
      </c>
      <c r="GFH118" s="370">
        <f xml:space="preserve"> InpC!GFH$20</f>
        <v>0</v>
      </c>
      <c r="GFI118" s="370">
        <f xml:space="preserve"> InpC!GFI$20</f>
        <v>0</v>
      </c>
      <c r="GFJ118" s="370">
        <f xml:space="preserve"> InpC!GFJ$20</f>
        <v>0</v>
      </c>
      <c r="GFK118" s="370">
        <f xml:space="preserve"> InpC!GFK$20</f>
        <v>0</v>
      </c>
      <c r="GFL118" s="370">
        <f xml:space="preserve"> InpC!GFL$20</f>
        <v>0</v>
      </c>
      <c r="GFM118" s="370">
        <f xml:space="preserve"> InpC!GFM$20</f>
        <v>0</v>
      </c>
      <c r="GFN118" s="370">
        <f xml:space="preserve"> InpC!GFN$20</f>
        <v>0</v>
      </c>
      <c r="GFO118" s="370">
        <f xml:space="preserve"> InpC!GFO$20</f>
        <v>0</v>
      </c>
      <c r="GFP118" s="370">
        <f xml:space="preserve"> InpC!GFP$20</f>
        <v>0</v>
      </c>
      <c r="GFQ118" s="370">
        <f xml:space="preserve"> InpC!GFQ$20</f>
        <v>0</v>
      </c>
      <c r="GFR118" s="370">
        <f xml:space="preserve"> InpC!GFR$20</f>
        <v>0</v>
      </c>
      <c r="GFS118" s="370">
        <f xml:space="preserve"> InpC!GFS$20</f>
        <v>0</v>
      </c>
      <c r="GFT118" s="370">
        <f xml:space="preserve"> InpC!GFT$20</f>
        <v>0</v>
      </c>
      <c r="GFU118" s="370">
        <f xml:space="preserve"> InpC!GFU$20</f>
        <v>0</v>
      </c>
      <c r="GFV118" s="370">
        <f xml:space="preserve"> InpC!GFV$20</f>
        <v>0</v>
      </c>
      <c r="GFW118" s="370">
        <f xml:space="preserve"> InpC!GFW$20</f>
        <v>0</v>
      </c>
      <c r="GFX118" s="370">
        <f xml:space="preserve"> InpC!GFX$20</f>
        <v>0</v>
      </c>
      <c r="GFY118" s="370">
        <f xml:space="preserve"> InpC!GFY$20</f>
        <v>0</v>
      </c>
      <c r="GFZ118" s="370">
        <f xml:space="preserve"> InpC!GFZ$20</f>
        <v>0</v>
      </c>
      <c r="GGA118" s="370">
        <f xml:space="preserve"> InpC!GGA$20</f>
        <v>0</v>
      </c>
      <c r="GGB118" s="370">
        <f xml:space="preserve"> InpC!GGB$20</f>
        <v>0</v>
      </c>
      <c r="GGC118" s="370">
        <f xml:space="preserve"> InpC!GGC$20</f>
        <v>0</v>
      </c>
      <c r="GGD118" s="370">
        <f xml:space="preserve"> InpC!GGD$20</f>
        <v>0</v>
      </c>
      <c r="GGE118" s="370">
        <f xml:space="preserve"> InpC!GGE$20</f>
        <v>0</v>
      </c>
      <c r="GGF118" s="370">
        <f xml:space="preserve"> InpC!GGF$20</f>
        <v>0</v>
      </c>
      <c r="GGG118" s="370">
        <f xml:space="preserve"> InpC!GGG$20</f>
        <v>0</v>
      </c>
      <c r="GGH118" s="370">
        <f xml:space="preserve"> InpC!GGH$20</f>
        <v>0</v>
      </c>
      <c r="GGI118" s="370">
        <f xml:space="preserve"> InpC!GGI$20</f>
        <v>0</v>
      </c>
      <c r="GGJ118" s="370">
        <f xml:space="preserve"> InpC!GGJ$20</f>
        <v>0</v>
      </c>
      <c r="GGK118" s="370">
        <f xml:space="preserve"> InpC!GGK$20</f>
        <v>0</v>
      </c>
      <c r="GGL118" s="370">
        <f xml:space="preserve"> InpC!GGL$20</f>
        <v>0</v>
      </c>
      <c r="GGM118" s="370">
        <f xml:space="preserve"> InpC!GGM$20</f>
        <v>0</v>
      </c>
      <c r="GGN118" s="370">
        <f xml:space="preserve"> InpC!GGN$20</f>
        <v>0</v>
      </c>
      <c r="GGO118" s="370">
        <f xml:space="preserve"> InpC!GGO$20</f>
        <v>0</v>
      </c>
      <c r="GGP118" s="370">
        <f xml:space="preserve"> InpC!GGP$20</f>
        <v>0</v>
      </c>
      <c r="GGQ118" s="370">
        <f xml:space="preserve"> InpC!GGQ$20</f>
        <v>0</v>
      </c>
      <c r="GGR118" s="370">
        <f xml:space="preserve"> InpC!GGR$20</f>
        <v>0</v>
      </c>
      <c r="GGS118" s="370">
        <f xml:space="preserve"> InpC!GGS$20</f>
        <v>0</v>
      </c>
      <c r="GGT118" s="370">
        <f xml:space="preserve"> InpC!GGT$20</f>
        <v>0</v>
      </c>
      <c r="GGU118" s="370">
        <f xml:space="preserve"> InpC!GGU$20</f>
        <v>0</v>
      </c>
      <c r="GGV118" s="370">
        <f xml:space="preserve"> InpC!GGV$20</f>
        <v>0</v>
      </c>
      <c r="GGW118" s="370">
        <f xml:space="preserve"> InpC!GGW$20</f>
        <v>0</v>
      </c>
      <c r="GGX118" s="370">
        <f xml:space="preserve"> InpC!GGX$20</f>
        <v>0</v>
      </c>
      <c r="GGY118" s="370">
        <f xml:space="preserve"> InpC!GGY$20</f>
        <v>0</v>
      </c>
      <c r="GGZ118" s="370">
        <f xml:space="preserve"> InpC!GGZ$20</f>
        <v>0</v>
      </c>
      <c r="GHA118" s="370">
        <f xml:space="preserve"> InpC!GHA$20</f>
        <v>0</v>
      </c>
      <c r="GHB118" s="370">
        <f xml:space="preserve"> InpC!GHB$20</f>
        <v>0</v>
      </c>
      <c r="GHC118" s="370">
        <f xml:space="preserve"> InpC!GHC$20</f>
        <v>0</v>
      </c>
      <c r="GHD118" s="370">
        <f xml:space="preserve"> InpC!GHD$20</f>
        <v>0</v>
      </c>
      <c r="GHE118" s="370">
        <f xml:space="preserve"> InpC!GHE$20</f>
        <v>0</v>
      </c>
      <c r="GHF118" s="370">
        <f xml:space="preserve"> InpC!GHF$20</f>
        <v>0</v>
      </c>
      <c r="GHG118" s="370">
        <f xml:space="preserve"> InpC!GHG$20</f>
        <v>0</v>
      </c>
      <c r="GHH118" s="370">
        <f xml:space="preserve"> InpC!GHH$20</f>
        <v>0</v>
      </c>
      <c r="GHI118" s="370">
        <f xml:space="preserve"> InpC!GHI$20</f>
        <v>0</v>
      </c>
      <c r="GHJ118" s="370">
        <f xml:space="preserve"> InpC!GHJ$20</f>
        <v>0</v>
      </c>
      <c r="GHK118" s="370">
        <f xml:space="preserve"> InpC!GHK$20</f>
        <v>0</v>
      </c>
      <c r="GHL118" s="370">
        <f xml:space="preserve"> InpC!GHL$20</f>
        <v>0</v>
      </c>
      <c r="GHM118" s="370">
        <f xml:space="preserve"> InpC!GHM$20</f>
        <v>0</v>
      </c>
      <c r="GHN118" s="370">
        <f xml:space="preserve"> InpC!GHN$20</f>
        <v>0</v>
      </c>
      <c r="GHO118" s="370">
        <f xml:space="preserve"> InpC!GHO$20</f>
        <v>0</v>
      </c>
      <c r="GHP118" s="370">
        <f xml:space="preserve"> InpC!GHP$20</f>
        <v>0</v>
      </c>
      <c r="GHQ118" s="370">
        <f xml:space="preserve"> InpC!GHQ$20</f>
        <v>0</v>
      </c>
      <c r="GHR118" s="370">
        <f xml:space="preserve"> InpC!GHR$20</f>
        <v>0</v>
      </c>
      <c r="GHS118" s="370">
        <f xml:space="preserve"> InpC!GHS$20</f>
        <v>0</v>
      </c>
      <c r="GHT118" s="370">
        <f xml:space="preserve"> InpC!GHT$20</f>
        <v>0</v>
      </c>
      <c r="GHU118" s="370">
        <f xml:space="preserve"> InpC!GHU$20</f>
        <v>0</v>
      </c>
      <c r="GHV118" s="370">
        <f xml:space="preserve"> InpC!GHV$20</f>
        <v>0</v>
      </c>
      <c r="GHW118" s="370">
        <f xml:space="preserve"> InpC!GHW$20</f>
        <v>0</v>
      </c>
      <c r="GHX118" s="370">
        <f xml:space="preserve"> InpC!GHX$20</f>
        <v>0</v>
      </c>
      <c r="GHY118" s="370">
        <f xml:space="preserve"> InpC!GHY$20</f>
        <v>0</v>
      </c>
      <c r="GHZ118" s="370">
        <f xml:space="preserve"> InpC!GHZ$20</f>
        <v>0</v>
      </c>
      <c r="GIA118" s="370">
        <f xml:space="preserve"> InpC!GIA$20</f>
        <v>0</v>
      </c>
      <c r="GIB118" s="370">
        <f xml:space="preserve"> InpC!GIB$20</f>
        <v>0</v>
      </c>
      <c r="GIC118" s="370">
        <f xml:space="preserve"> InpC!GIC$20</f>
        <v>0</v>
      </c>
      <c r="GID118" s="370">
        <f xml:space="preserve"> InpC!GID$20</f>
        <v>0</v>
      </c>
      <c r="GIE118" s="370">
        <f xml:space="preserve"> InpC!GIE$20</f>
        <v>0</v>
      </c>
      <c r="GIF118" s="370">
        <f xml:space="preserve"> InpC!GIF$20</f>
        <v>0</v>
      </c>
      <c r="GIG118" s="370">
        <f xml:space="preserve"> InpC!GIG$20</f>
        <v>0</v>
      </c>
      <c r="GIH118" s="370">
        <f xml:space="preserve"> InpC!GIH$20</f>
        <v>0</v>
      </c>
      <c r="GII118" s="370">
        <f xml:space="preserve"> InpC!GII$20</f>
        <v>0</v>
      </c>
      <c r="GIJ118" s="370">
        <f xml:space="preserve"> InpC!GIJ$20</f>
        <v>0</v>
      </c>
      <c r="GIK118" s="370">
        <f xml:space="preserve"> InpC!GIK$20</f>
        <v>0</v>
      </c>
      <c r="GIL118" s="370">
        <f xml:space="preserve"> InpC!GIL$20</f>
        <v>0</v>
      </c>
      <c r="GIM118" s="370">
        <f xml:space="preserve"> InpC!GIM$20</f>
        <v>0</v>
      </c>
      <c r="GIN118" s="370">
        <f xml:space="preserve"> InpC!GIN$20</f>
        <v>0</v>
      </c>
      <c r="GIO118" s="370">
        <f xml:space="preserve"> InpC!GIO$20</f>
        <v>0</v>
      </c>
      <c r="GIP118" s="370">
        <f xml:space="preserve"> InpC!GIP$20</f>
        <v>0</v>
      </c>
      <c r="GIQ118" s="370">
        <f xml:space="preserve"> InpC!GIQ$20</f>
        <v>0</v>
      </c>
      <c r="GIR118" s="370">
        <f xml:space="preserve"> InpC!GIR$20</f>
        <v>0</v>
      </c>
      <c r="GIS118" s="370">
        <f xml:space="preserve"> InpC!GIS$20</f>
        <v>0</v>
      </c>
      <c r="GIT118" s="370">
        <f xml:space="preserve"> InpC!GIT$20</f>
        <v>0</v>
      </c>
      <c r="GIU118" s="370">
        <f xml:space="preserve"> InpC!GIU$20</f>
        <v>0</v>
      </c>
      <c r="GIV118" s="370">
        <f xml:space="preserve"> InpC!GIV$20</f>
        <v>0</v>
      </c>
      <c r="GIW118" s="370">
        <f xml:space="preserve"> InpC!GIW$20</f>
        <v>0</v>
      </c>
      <c r="GIX118" s="370">
        <f xml:space="preserve"> InpC!GIX$20</f>
        <v>0</v>
      </c>
      <c r="GIY118" s="370">
        <f xml:space="preserve"> InpC!GIY$20</f>
        <v>0</v>
      </c>
      <c r="GIZ118" s="370">
        <f xml:space="preserve"> InpC!GIZ$20</f>
        <v>0</v>
      </c>
      <c r="GJA118" s="370">
        <f xml:space="preserve"> InpC!GJA$20</f>
        <v>0</v>
      </c>
      <c r="GJB118" s="370">
        <f xml:space="preserve"> InpC!GJB$20</f>
        <v>0</v>
      </c>
      <c r="GJC118" s="370">
        <f xml:space="preserve"> InpC!GJC$20</f>
        <v>0</v>
      </c>
      <c r="GJD118" s="370">
        <f xml:space="preserve"> InpC!GJD$20</f>
        <v>0</v>
      </c>
      <c r="GJE118" s="370">
        <f xml:space="preserve"> InpC!GJE$20</f>
        <v>0</v>
      </c>
      <c r="GJF118" s="370">
        <f xml:space="preserve"> InpC!GJF$20</f>
        <v>0</v>
      </c>
      <c r="GJG118" s="370">
        <f xml:space="preserve"> InpC!GJG$20</f>
        <v>0</v>
      </c>
      <c r="GJH118" s="370">
        <f xml:space="preserve"> InpC!GJH$20</f>
        <v>0</v>
      </c>
      <c r="GJI118" s="370">
        <f xml:space="preserve"> InpC!GJI$20</f>
        <v>0</v>
      </c>
      <c r="GJJ118" s="370">
        <f xml:space="preserve"> InpC!GJJ$20</f>
        <v>0</v>
      </c>
      <c r="GJK118" s="370">
        <f xml:space="preserve"> InpC!GJK$20</f>
        <v>0</v>
      </c>
      <c r="GJL118" s="370">
        <f xml:space="preserve"> InpC!GJL$20</f>
        <v>0</v>
      </c>
      <c r="GJM118" s="370">
        <f xml:space="preserve"> InpC!GJM$20</f>
        <v>0</v>
      </c>
      <c r="GJN118" s="370">
        <f xml:space="preserve"> InpC!GJN$20</f>
        <v>0</v>
      </c>
      <c r="GJO118" s="370">
        <f xml:space="preserve"> InpC!GJO$20</f>
        <v>0</v>
      </c>
      <c r="GJP118" s="370">
        <f xml:space="preserve"> InpC!GJP$20</f>
        <v>0</v>
      </c>
      <c r="GJQ118" s="370">
        <f xml:space="preserve"> InpC!GJQ$20</f>
        <v>0</v>
      </c>
      <c r="GJR118" s="370">
        <f xml:space="preserve"> InpC!GJR$20</f>
        <v>0</v>
      </c>
      <c r="GJS118" s="370">
        <f xml:space="preserve"> InpC!GJS$20</f>
        <v>0</v>
      </c>
      <c r="GJT118" s="370">
        <f xml:space="preserve"> InpC!GJT$20</f>
        <v>0</v>
      </c>
      <c r="GJU118" s="370">
        <f xml:space="preserve"> InpC!GJU$20</f>
        <v>0</v>
      </c>
      <c r="GJV118" s="370">
        <f xml:space="preserve"> InpC!GJV$20</f>
        <v>0</v>
      </c>
      <c r="GJW118" s="370">
        <f xml:space="preserve"> InpC!GJW$20</f>
        <v>0</v>
      </c>
      <c r="GJX118" s="370">
        <f xml:space="preserve"> InpC!GJX$20</f>
        <v>0</v>
      </c>
      <c r="GJY118" s="370">
        <f xml:space="preserve"> InpC!GJY$20</f>
        <v>0</v>
      </c>
      <c r="GJZ118" s="370">
        <f xml:space="preserve"> InpC!GJZ$20</f>
        <v>0</v>
      </c>
      <c r="GKA118" s="370">
        <f xml:space="preserve"> InpC!GKA$20</f>
        <v>0</v>
      </c>
      <c r="GKB118" s="370">
        <f xml:space="preserve"> InpC!GKB$20</f>
        <v>0</v>
      </c>
      <c r="GKC118" s="370">
        <f xml:space="preserve"> InpC!GKC$20</f>
        <v>0</v>
      </c>
      <c r="GKD118" s="370">
        <f xml:space="preserve"> InpC!GKD$20</f>
        <v>0</v>
      </c>
      <c r="GKE118" s="370">
        <f xml:space="preserve"> InpC!GKE$20</f>
        <v>0</v>
      </c>
      <c r="GKF118" s="370">
        <f xml:space="preserve"> InpC!GKF$20</f>
        <v>0</v>
      </c>
      <c r="GKG118" s="370">
        <f xml:space="preserve"> InpC!GKG$20</f>
        <v>0</v>
      </c>
      <c r="GKH118" s="370">
        <f xml:space="preserve"> InpC!GKH$20</f>
        <v>0</v>
      </c>
      <c r="GKI118" s="370">
        <f xml:space="preserve"> InpC!GKI$20</f>
        <v>0</v>
      </c>
      <c r="GKJ118" s="370">
        <f xml:space="preserve"> InpC!GKJ$20</f>
        <v>0</v>
      </c>
      <c r="GKK118" s="370">
        <f xml:space="preserve"> InpC!GKK$20</f>
        <v>0</v>
      </c>
      <c r="GKL118" s="370">
        <f xml:space="preserve"> InpC!GKL$20</f>
        <v>0</v>
      </c>
      <c r="GKM118" s="370">
        <f xml:space="preserve"> InpC!GKM$20</f>
        <v>0</v>
      </c>
      <c r="GKN118" s="370">
        <f xml:space="preserve"> InpC!GKN$20</f>
        <v>0</v>
      </c>
      <c r="GKO118" s="370">
        <f xml:space="preserve"> InpC!GKO$20</f>
        <v>0</v>
      </c>
      <c r="GKP118" s="370">
        <f xml:space="preserve"> InpC!GKP$20</f>
        <v>0</v>
      </c>
      <c r="GKQ118" s="370">
        <f xml:space="preserve"> InpC!GKQ$20</f>
        <v>0</v>
      </c>
      <c r="GKR118" s="370">
        <f xml:space="preserve"> InpC!GKR$20</f>
        <v>0</v>
      </c>
      <c r="GKS118" s="370">
        <f xml:space="preserve"> InpC!GKS$20</f>
        <v>0</v>
      </c>
      <c r="GKT118" s="370">
        <f xml:space="preserve"> InpC!GKT$20</f>
        <v>0</v>
      </c>
      <c r="GKU118" s="370">
        <f xml:space="preserve"> InpC!GKU$20</f>
        <v>0</v>
      </c>
      <c r="GKV118" s="370">
        <f xml:space="preserve"> InpC!GKV$20</f>
        <v>0</v>
      </c>
      <c r="GKW118" s="370">
        <f xml:space="preserve"> InpC!GKW$20</f>
        <v>0</v>
      </c>
      <c r="GKX118" s="370">
        <f xml:space="preserve"> InpC!GKX$20</f>
        <v>0</v>
      </c>
      <c r="GKY118" s="370">
        <f xml:space="preserve"> InpC!GKY$20</f>
        <v>0</v>
      </c>
      <c r="GKZ118" s="370">
        <f xml:space="preserve"> InpC!GKZ$20</f>
        <v>0</v>
      </c>
      <c r="GLA118" s="370">
        <f xml:space="preserve"> InpC!GLA$20</f>
        <v>0</v>
      </c>
      <c r="GLB118" s="370">
        <f xml:space="preserve"> InpC!GLB$20</f>
        <v>0</v>
      </c>
      <c r="GLC118" s="370">
        <f xml:space="preserve"> InpC!GLC$20</f>
        <v>0</v>
      </c>
      <c r="GLD118" s="370">
        <f xml:space="preserve"> InpC!GLD$20</f>
        <v>0</v>
      </c>
      <c r="GLE118" s="370">
        <f xml:space="preserve"> InpC!GLE$20</f>
        <v>0</v>
      </c>
      <c r="GLF118" s="370">
        <f xml:space="preserve"> InpC!GLF$20</f>
        <v>0</v>
      </c>
      <c r="GLG118" s="370">
        <f xml:space="preserve"> InpC!GLG$20</f>
        <v>0</v>
      </c>
      <c r="GLH118" s="370">
        <f xml:space="preserve"> InpC!GLH$20</f>
        <v>0</v>
      </c>
      <c r="GLI118" s="370">
        <f xml:space="preserve"> InpC!GLI$20</f>
        <v>0</v>
      </c>
      <c r="GLJ118" s="370">
        <f xml:space="preserve"> InpC!GLJ$20</f>
        <v>0</v>
      </c>
      <c r="GLK118" s="370">
        <f xml:space="preserve"> InpC!GLK$20</f>
        <v>0</v>
      </c>
      <c r="GLL118" s="370">
        <f xml:space="preserve"> InpC!GLL$20</f>
        <v>0</v>
      </c>
      <c r="GLM118" s="370">
        <f xml:space="preserve"> InpC!GLM$20</f>
        <v>0</v>
      </c>
      <c r="GLN118" s="370">
        <f xml:space="preserve"> InpC!GLN$20</f>
        <v>0</v>
      </c>
      <c r="GLO118" s="370">
        <f xml:space="preserve"> InpC!GLO$20</f>
        <v>0</v>
      </c>
      <c r="GLP118" s="370">
        <f xml:space="preserve"> InpC!GLP$20</f>
        <v>0</v>
      </c>
      <c r="GLQ118" s="370">
        <f xml:space="preserve"> InpC!GLQ$20</f>
        <v>0</v>
      </c>
      <c r="GLR118" s="370">
        <f xml:space="preserve"> InpC!GLR$20</f>
        <v>0</v>
      </c>
      <c r="GLS118" s="370">
        <f xml:space="preserve"> InpC!GLS$20</f>
        <v>0</v>
      </c>
      <c r="GLT118" s="370">
        <f xml:space="preserve"> InpC!GLT$20</f>
        <v>0</v>
      </c>
      <c r="GLU118" s="370">
        <f xml:space="preserve"> InpC!GLU$20</f>
        <v>0</v>
      </c>
      <c r="GLV118" s="370">
        <f xml:space="preserve"> InpC!GLV$20</f>
        <v>0</v>
      </c>
      <c r="GLW118" s="370">
        <f xml:space="preserve"> InpC!GLW$20</f>
        <v>0</v>
      </c>
      <c r="GLX118" s="370">
        <f xml:space="preserve"> InpC!GLX$20</f>
        <v>0</v>
      </c>
      <c r="GLY118" s="370">
        <f xml:space="preserve"> InpC!GLY$20</f>
        <v>0</v>
      </c>
      <c r="GLZ118" s="370">
        <f xml:space="preserve"> InpC!GLZ$20</f>
        <v>0</v>
      </c>
      <c r="GMA118" s="370">
        <f xml:space="preserve"> InpC!GMA$20</f>
        <v>0</v>
      </c>
      <c r="GMB118" s="370">
        <f xml:space="preserve"> InpC!GMB$20</f>
        <v>0</v>
      </c>
      <c r="GMC118" s="370">
        <f xml:space="preserve"> InpC!GMC$20</f>
        <v>0</v>
      </c>
      <c r="GMD118" s="370">
        <f xml:space="preserve"> InpC!GMD$20</f>
        <v>0</v>
      </c>
      <c r="GME118" s="370">
        <f xml:space="preserve"> InpC!GME$20</f>
        <v>0</v>
      </c>
      <c r="GMF118" s="370">
        <f xml:space="preserve"> InpC!GMF$20</f>
        <v>0</v>
      </c>
      <c r="GMG118" s="370">
        <f xml:space="preserve"> InpC!GMG$20</f>
        <v>0</v>
      </c>
      <c r="GMH118" s="370">
        <f xml:space="preserve"> InpC!GMH$20</f>
        <v>0</v>
      </c>
      <c r="GMI118" s="370">
        <f xml:space="preserve"> InpC!GMI$20</f>
        <v>0</v>
      </c>
      <c r="GMJ118" s="370">
        <f xml:space="preserve"> InpC!GMJ$20</f>
        <v>0</v>
      </c>
      <c r="GMK118" s="370">
        <f xml:space="preserve"> InpC!GMK$20</f>
        <v>0</v>
      </c>
      <c r="GML118" s="370">
        <f xml:space="preserve"> InpC!GML$20</f>
        <v>0</v>
      </c>
      <c r="GMM118" s="370">
        <f xml:space="preserve"> InpC!GMM$20</f>
        <v>0</v>
      </c>
      <c r="GMN118" s="370">
        <f xml:space="preserve"> InpC!GMN$20</f>
        <v>0</v>
      </c>
      <c r="GMO118" s="370">
        <f xml:space="preserve"> InpC!GMO$20</f>
        <v>0</v>
      </c>
      <c r="GMP118" s="370">
        <f xml:space="preserve"> InpC!GMP$20</f>
        <v>0</v>
      </c>
      <c r="GMQ118" s="370">
        <f xml:space="preserve"> InpC!GMQ$20</f>
        <v>0</v>
      </c>
      <c r="GMR118" s="370">
        <f xml:space="preserve"> InpC!GMR$20</f>
        <v>0</v>
      </c>
      <c r="GMS118" s="370">
        <f xml:space="preserve"> InpC!GMS$20</f>
        <v>0</v>
      </c>
      <c r="GMT118" s="370">
        <f xml:space="preserve"> InpC!GMT$20</f>
        <v>0</v>
      </c>
      <c r="GMU118" s="370">
        <f xml:space="preserve"> InpC!GMU$20</f>
        <v>0</v>
      </c>
      <c r="GMV118" s="370">
        <f xml:space="preserve"> InpC!GMV$20</f>
        <v>0</v>
      </c>
      <c r="GMW118" s="370">
        <f xml:space="preserve"> InpC!GMW$20</f>
        <v>0</v>
      </c>
      <c r="GMX118" s="370">
        <f xml:space="preserve"> InpC!GMX$20</f>
        <v>0</v>
      </c>
      <c r="GMY118" s="370">
        <f xml:space="preserve"> InpC!GMY$20</f>
        <v>0</v>
      </c>
      <c r="GMZ118" s="370">
        <f xml:space="preserve"> InpC!GMZ$20</f>
        <v>0</v>
      </c>
      <c r="GNA118" s="370">
        <f xml:space="preserve"> InpC!GNA$20</f>
        <v>0</v>
      </c>
      <c r="GNB118" s="370">
        <f xml:space="preserve"> InpC!GNB$20</f>
        <v>0</v>
      </c>
      <c r="GNC118" s="370">
        <f xml:space="preserve"> InpC!GNC$20</f>
        <v>0</v>
      </c>
      <c r="GND118" s="370">
        <f xml:space="preserve"> InpC!GND$20</f>
        <v>0</v>
      </c>
      <c r="GNE118" s="370">
        <f xml:space="preserve"> InpC!GNE$20</f>
        <v>0</v>
      </c>
      <c r="GNF118" s="370">
        <f xml:space="preserve"> InpC!GNF$20</f>
        <v>0</v>
      </c>
      <c r="GNG118" s="370">
        <f xml:space="preserve"> InpC!GNG$20</f>
        <v>0</v>
      </c>
      <c r="GNH118" s="370">
        <f xml:space="preserve"> InpC!GNH$20</f>
        <v>0</v>
      </c>
      <c r="GNI118" s="370">
        <f xml:space="preserve"> InpC!GNI$20</f>
        <v>0</v>
      </c>
      <c r="GNJ118" s="370">
        <f xml:space="preserve"> InpC!GNJ$20</f>
        <v>0</v>
      </c>
      <c r="GNK118" s="370">
        <f xml:space="preserve"> InpC!GNK$20</f>
        <v>0</v>
      </c>
      <c r="GNL118" s="370">
        <f xml:space="preserve"> InpC!GNL$20</f>
        <v>0</v>
      </c>
      <c r="GNM118" s="370">
        <f xml:space="preserve"> InpC!GNM$20</f>
        <v>0</v>
      </c>
      <c r="GNN118" s="370">
        <f xml:space="preserve"> InpC!GNN$20</f>
        <v>0</v>
      </c>
      <c r="GNO118" s="370">
        <f xml:space="preserve"> InpC!GNO$20</f>
        <v>0</v>
      </c>
      <c r="GNP118" s="370">
        <f xml:space="preserve"> InpC!GNP$20</f>
        <v>0</v>
      </c>
      <c r="GNQ118" s="370">
        <f xml:space="preserve"> InpC!GNQ$20</f>
        <v>0</v>
      </c>
      <c r="GNR118" s="370">
        <f xml:space="preserve"> InpC!GNR$20</f>
        <v>0</v>
      </c>
      <c r="GNS118" s="370">
        <f xml:space="preserve"> InpC!GNS$20</f>
        <v>0</v>
      </c>
      <c r="GNT118" s="370">
        <f xml:space="preserve"> InpC!GNT$20</f>
        <v>0</v>
      </c>
      <c r="GNU118" s="370">
        <f xml:space="preserve"> InpC!GNU$20</f>
        <v>0</v>
      </c>
      <c r="GNV118" s="370">
        <f xml:space="preserve"> InpC!GNV$20</f>
        <v>0</v>
      </c>
      <c r="GNW118" s="370">
        <f xml:space="preserve"> InpC!GNW$20</f>
        <v>0</v>
      </c>
      <c r="GNX118" s="370">
        <f xml:space="preserve"> InpC!GNX$20</f>
        <v>0</v>
      </c>
      <c r="GNY118" s="370">
        <f xml:space="preserve"> InpC!GNY$20</f>
        <v>0</v>
      </c>
      <c r="GNZ118" s="370">
        <f xml:space="preserve"> InpC!GNZ$20</f>
        <v>0</v>
      </c>
      <c r="GOA118" s="370">
        <f xml:space="preserve"> InpC!GOA$20</f>
        <v>0</v>
      </c>
      <c r="GOB118" s="370">
        <f xml:space="preserve"> InpC!GOB$20</f>
        <v>0</v>
      </c>
      <c r="GOC118" s="370">
        <f xml:space="preserve"> InpC!GOC$20</f>
        <v>0</v>
      </c>
      <c r="GOD118" s="370">
        <f xml:space="preserve"> InpC!GOD$20</f>
        <v>0</v>
      </c>
      <c r="GOE118" s="370">
        <f xml:space="preserve"> InpC!GOE$20</f>
        <v>0</v>
      </c>
      <c r="GOF118" s="370">
        <f xml:space="preserve"> InpC!GOF$20</f>
        <v>0</v>
      </c>
      <c r="GOG118" s="370">
        <f xml:space="preserve"> InpC!GOG$20</f>
        <v>0</v>
      </c>
      <c r="GOH118" s="370">
        <f xml:space="preserve"> InpC!GOH$20</f>
        <v>0</v>
      </c>
      <c r="GOI118" s="370">
        <f xml:space="preserve"> InpC!GOI$20</f>
        <v>0</v>
      </c>
      <c r="GOJ118" s="370">
        <f xml:space="preserve"> InpC!GOJ$20</f>
        <v>0</v>
      </c>
      <c r="GOK118" s="370">
        <f xml:space="preserve"> InpC!GOK$20</f>
        <v>0</v>
      </c>
      <c r="GOL118" s="370">
        <f xml:space="preserve"> InpC!GOL$20</f>
        <v>0</v>
      </c>
      <c r="GOM118" s="370">
        <f xml:space="preserve"> InpC!GOM$20</f>
        <v>0</v>
      </c>
      <c r="GON118" s="370">
        <f xml:space="preserve"> InpC!GON$20</f>
        <v>0</v>
      </c>
      <c r="GOO118" s="370">
        <f xml:space="preserve"> InpC!GOO$20</f>
        <v>0</v>
      </c>
      <c r="GOP118" s="370">
        <f xml:space="preserve"> InpC!GOP$20</f>
        <v>0</v>
      </c>
      <c r="GOQ118" s="370">
        <f xml:space="preserve"> InpC!GOQ$20</f>
        <v>0</v>
      </c>
      <c r="GOR118" s="370">
        <f xml:space="preserve"> InpC!GOR$20</f>
        <v>0</v>
      </c>
      <c r="GOS118" s="370">
        <f xml:space="preserve"> InpC!GOS$20</f>
        <v>0</v>
      </c>
      <c r="GOT118" s="370">
        <f xml:space="preserve"> InpC!GOT$20</f>
        <v>0</v>
      </c>
      <c r="GOU118" s="370">
        <f xml:space="preserve"> InpC!GOU$20</f>
        <v>0</v>
      </c>
      <c r="GOV118" s="370">
        <f xml:space="preserve"> InpC!GOV$20</f>
        <v>0</v>
      </c>
      <c r="GOW118" s="370">
        <f xml:space="preserve"> InpC!GOW$20</f>
        <v>0</v>
      </c>
      <c r="GOX118" s="370">
        <f xml:space="preserve"> InpC!GOX$20</f>
        <v>0</v>
      </c>
      <c r="GOY118" s="370">
        <f xml:space="preserve"> InpC!GOY$20</f>
        <v>0</v>
      </c>
      <c r="GOZ118" s="370">
        <f xml:space="preserve"> InpC!GOZ$20</f>
        <v>0</v>
      </c>
      <c r="GPA118" s="370">
        <f xml:space="preserve"> InpC!GPA$20</f>
        <v>0</v>
      </c>
      <c r="GPB118" s="370">
        <f xml:space="preserve"> InpC!GPB$20</f>
        <v>0</v>
      </c>
      <c r="GPC118" s="370">
        <f xml:space="preserve"> InpC!GPC$20</f>
        <v>0</v>
      </c>
      <c r="GPD118" s="370">
        <f xml:space="preserve"> InpC!GPD$20</f>
        <v>0</v>
      </c>
      <c r="GPE118" s="370">
        <f xml:space="preserve"> InpC!GPE$20</f>
        <v>0</v>
      </c>
      <c r="GPF118" s="370">
        <f xml:space="preserve"> InpC!GPF$20</f>
        <v>0</v>
      </c>
      <c r="GPG118" s="370">
        <f xml:space="preserve"> InpC!GPG$20</f>
        <v>0</v>
      </c>
      <c r="GPH118" s="370">
        <f xml:space="preserve"> InpC!GPH$20</f>
        <v>0</v>
      </c>
      <c r="GPI118" s="370">
        <f xml:space="preserve"> InpC!GPI$20</f>
        <v>0</v>
      </c>
      <c r="GPJ118" s="370">
        <f xml:space="preserve"> InpC!GPJ$20</f>
        <v>0</v>
      </c>
      <c r="GPK118" s="370">
        <f xml:space="preserve"> InpC!GPK$20</f>
        <v>0</v>
      </c>
      <c r="GPL118" s="370">
        <f xml:space="preserve"> InpC!GPL$20</f>
        <v>0</v>
      </c>
      <c r="GPM118" s="370">
        <f xml:space="preserve"> InpC!GPM$20</f>
        <v>0</v>
      </c>
      <c r="GPN118" s="370">
        <f xml:space="preserve"> InpC!GPN$20</f>
        <v>0</v>
      </c>
      <c r="GPO118" s="370">
        <f xml:space="preserve"> InpC!GPO$20</f>
        <v>0</v>
      </c>
      <c r="GPP118" s="370">
        <f xml:space="preserve"> InpC!GPP$20</f>
        <v>0</v>
      </c>
      <c r="GPQ118" s="370">
        <f xml:space="preserve"> InpC!GPQ$20</f>
        <v>0</v>
      </c>
      <c r="GPR118" s="370">
        <f xml:space="preserve"> InpC!GPR$20</f>
        <v>0</v>
      </c>
      <c r="GPS118" s="370">
        <f xml:space="preserve"> InpC!GPS$20</f>
        <v>0</v>
      </c>
      <c r="GPT118" s="370">
        <f xml:space="preserve"> InpC!GPT$20</f>
        <v>0</v>
      </c>
      <c r="GPU118" s="370">
        <f xml:space="preserve"> InpC!GPU$20</f>
        <v>0</v>
      </c>
      <c r="GPV118" s="370">
        <f xml:space="preserve"> InpC!GPV$20</f>
        <v>0</v>
      </c>
      <c r="GPW118" s="370">
        <f xml:space="preserve"> InpC!GPW$20</f>
        <v>0</v>
      </c>
      <c r="GPX118" s="370">
        <f xml:space="preserve"> InpC!GPX$20</f>
        <v>0</v>
      </c>
      <c r="GPY118" s="370">
        <f xml:space="preserve"> InpC!GPY$20</f>
        <v>0</v>
      </c>
      <c r="GPZ118" s="370">
        <f xml:space="preserve"> InpC!GPZ$20</f>
        <v>0</v>
      </c>
      <c r="GQA118" s="370">
        <f xml:space="preserve"> InpC!GQA$20</f>
        <v>0</v>
      </c>
      <c r="GQB118" s="370">
        <f xml:space="preserve"> InpC!GQB$20</f>
        <v>0</v>
      </c>
      <c r="GQC118" s="370">
        <f xml:space="preserve"> InpC!GQC$20</f>
        <v>0</v>
      </c>
      <c r="GQD118" s="370">
        <f xml:space="preserve"> InpC!GQD$20</f>
        <v>0</v>
      </c>
      <c r="GQE118" s="370">
        <f xml:space="preserve"> InpC!GQE$20</f>
        <v>0</v>
      </c>
      <c r="GQF118" s="370">
        <f xml:space="preserve"> InpC!GQF$20</f>
        <v>0</v>
      </c>
      <c r="GQG118" s="370">
        <f xml:space="preserve"> InpC!GQG$20</f>
        <v>0</v>
      </c>
      <c r="GQH118" s="370">
        <f xml:space="preserve"> InpC!GQH$20</f>
        <v>0</v>
      </c>
      <c r="GQI118" s="370">
        <f xml:space="preserve"> InpC!GQI$20</f>
        <v>0</v>
      </c>
      <c r="GQJ118" s="370">
        <f xml:space="preserve"> InpC!GQJ$20</f>
        <v>0</v>
      </c>
      <c r="GQK118" s="370">
        <f xml:space="preserve"> InpC!GQK$20</f>
        <v>0</v>
      </c>
      <c r="GQL118" s="370">
        <f xml:space="preserve"> InpC!GQL$20</f>
        <v>0</v>
      </c>
      <c r="GQM118" s="370">
        <f xml:space="preserve"> InpC!GQM$20</f>
        <v>0</v>
      </c>
      <c r="GQN118" s="370">
        <f xml:space="preserve"> InpC!GQN$20</f>
        <v>0</v>
      </c>
      <c r="GQO118" s="370">
        <f xml:space="preserve"> InpC!GQO$20</f>
        <v>0</v>
      </c>
      <c r="GQP118" s="370">
        <f xml:space="preserve"> InpC!GQP$20</f>
        <v>0</v>
      </c>
      <c r="GQQ118" s="370">
        <f xml:space="preserve"> InpC!GQQ$20</f>
        <v>0</v>
      </c>
      <c r="GQR118" s="370">
        <f xml:space="preserve"> InpC!GQR$20</f>
        <v>0</v>
      </c>
      <c r="GQS118" s="370">
        <f xml:space="preserve"> InpC!GQS$20</f>
        <v>0</v>
      </c>
      <c r="GQT118" s="370">
        <f xml:space="preserve"> InpC!GQT$20</f>
        <v>0</v>
      </c>
      <c r="GQU118" s="370">
        <f xml:space="preserve"> InpC!GQU$20</f>
        <v>0</v>
      </c>
      <c r="GQV118" s="370">
        <f xml:space="preserve"> InpC!GQV$20</f>
        <v>0</v>
      </c>
      <c r="GQW118" s="370">
        <f xml:space="preserve"> InpC!GQW$20</f>
        <v>0</v>
      </c>
      <c r="GQX118" s="370">
        <f xml:space="preserve"> InpC!GQX$20</f>
        <v>0</v>
      </c>
      <c r="GQY118" s="370">
        <f xml:space="preserve"> InpC!GQY$20</f>
        <v>0</v>
      </c>
      <c r="GQZ118" s="370">
        <f xml:space="preserve"> InpC!GQZ$20</f>
        <v>0</v>
      </c>
      <c r="GRA118" s="370">
        <f xml:space="preserve"> InpC!GRA$20</f>
        <v>0</v>
      </c>
      <c r="GRB118" s="370">
        <f xml:space="preserve"> InpC!GRB$20</f>
        <v>0</v>
      </c>
      <c r="GRC118" s="370">
        <f xml:space="preserve"> InpC!GRC$20</f>
        <v>0</v>
      </c>
      <c r="GRD118" s="370">
        <f xml:space="preserve"> InpC!GRD$20</f>
        <v>0</v>
      </c>
      <c r="GRE118" s="370">
        <f xml:space="preserve"> InpC!GRE$20</f>
        <v>0</v>
      </c>
      <c r="GRF118" s="370">
        <f xml:space="preserve"> InpC!GRF$20</f>
        <v>0</v>
      </c>
      <c r="GRG118" s="370">
        <f xml:space="preserve"> InpC!GRG$20</f>
        <v>0</v>
      </c>
      <c r="GRH118" s="370">
        <f xml:space="preserve"> InpC!GRH$20</f>
        <v>0</v>
      </c>
      <c r="GRI118" s="370">
        <f xml:space="preserve"> InpC!GRI$20</f>
        <v>0</v>
      </c>
      <c r="GRJ118" s="370">
        <f xml:space="preserve"> InpC!GRJ$20</f>
        <v>0</v>
      </c>
      <c r="GRK118" s="370">
        <f xml:space="preserve"> InpC!GRK$20</f>
        <v>0</v>
      </c>
      <c r="GRL118" s="370">
        <f xml:space="preserve"> InpC!GRL$20</f>
        <v>0</v>
      </c>
      <c r="GRM118" s="370">
        <f xml:space="preserve"> InpC!GRM$20</f>
        <v>0</v>
      </c>
      <c r="GRN118" s="370">
        <f xml:space="preserve"> InpC!GRN$20</f>
        <v>0</v>
      </c>
      <c r="GRO118" s="370">
        <f xml:space="preserve"> InpC!GRO$20</f>
        <v>0</v>
      </c>
      <c r="GRP118" s="370">
        <f xml:space="preserve"> InpC!GRP$20</f>
        <v>0</v>
      </c>
      <c r="GRQ118" s="370">
        <f xml:space="preserve"> InpC!GRQ$20</f>
        <v>0</v>
      </c>
      <c r="GRR118" s="370">
        <f xml:space="preserve"> InpC!GRR$20</f>
        <v>0</v>
      </c>
      <c r="GRS118" s="370">
        <f xml:space="preserve"> InpC!GRS$20</f>
        <v>0</v>
      </c>
      <c r="GRT118" s="370">
        <f xml:space="preserve"> InpC!GRT$20</f>
        <v>0</v>
      </c>
      <c r="GRU118" s="370">
        <f xml:space="preserve"> InpC!GRU$20</f>
        <v>0</v>
      </c>
      <c r="GRV118" s="370">
        <f xml:space="preserve"> InpC!GRV$20</f>
        <v>0</v>
      </c>
      <c r="GRW118" s="370">
        <f xml:space="preserve"> InpC!GRW$20</f>
        <v>0</v>
      </c>
      <c r="GRX118" s="370">
        <f xml:space="preserve"> InpC!GRX$20</f>
        <v>0</v>
      </c>
      <c r="GRY118" s="370">
        <f xml:space="preserve"> InpC!GRY$20</f>
        <v>0</v>
      </c>
      <c r="GRZ118" s="370">
        <f xml:space="preserve"> InpC!GRZ$20</f>
        <v>0</v>
      </c>
      <c r="GSA118" s="370">
        <f xml:space="preserve"> InpC!GSA$20</f>
        <v>0</v>
      </c>
      <c r="GSB118" s="370">
        <f xml:space="preserve"> InpC!GSB$20</f>
        <v>0</v>
      </c>
      <c r="GSC118" s="370">
        <f xml:space="preserve"> InpC!GSC$20</f>
        <v>0</v>
      </c>
      <c r="GSD118" s="370">
        <f xml:space="preserve"> InpC!GSD$20</f>
        <v>0</v>
      </c>
      <c r="GSE118" s="370">
        <f xml:space="preserve"> InpC!GSE$20</f>
        <v>0</v>
      </c>
      <c r="GSF118" s="370">
        <f xml:space="preserve"> InpC!GSF$20</f>
        <v>0</v>
      </c>
      <c r="GSG118" s="370">
        <f xml:space="preserve"> InpC!GSG$20</f>
        <v>0</v>
      </c>
      <c r="GSH118" s="370">
        <f xml:space="preserve"> InpC!GSH$20</f>
        <v>0</v>
      </c>
      <c r="GSI118" s="370">
        <f xml:space="preserve"> InpC!GSI$20</f>
        <v>0</v>
      </c>
      <c r="GSJ118" s="370">
        <f xml:space="preserve"> InpC!GSJ$20</f>
        <v>0</v>
      </c>
      <c r="GSK118" s="370">
        <f xml:space="preserve"> InpC!GSK$20</f>
        <v>0</v>
      </c>
      <c r="GSL118" s="370">
        <f xml:space="preserve"> InpC!GSL$20</f>
        <v>0</v>
      </c>
      <c r="GSM118" s="370">
        <f xml:space="preserve"> InpC!GSM$20</f>
        <v>0</v>
      </c>
      <c r="GSN118" s="370">
        <f xml:space="preserve"> InpC!GSN$20</f>
        <v>0</v>
      </c>
      <c r="GSO118" s="370">
        <f xml:space="preserve"> InpC!GSO$20</f>
        <v>0</v>
      </c>
      <c r="GSP118" s="370">
        <f xml:space="preserve"> InpC!GSP$20</f>
        <v>0</v>
      </c>
      <c r="GSQ118" s="370">
        <f xml:space="preserve"> InpC!GSQ$20</f>
        <v>0</v>
      </c>
      <c r="GSR118" s="370">
        <f xml:space="preserve"> InpC!GSR$20</f>
        <v>0</v>
      </c>
      <c r="GSS118" s="370">
        <f xml:space="preserve"> InpC!GSS$20</f>
        <v>0</v>
      </c>
      <c r="GST118" s="370">
        <f xml:space="preserve"> InpC!GST$20</f>
        <v>0</v>
      </c>
      <c r="GSU118" s="370">
        <f xml:space="preserve"> InpC!GSU$20</f>
        <v>0</v>
      </c>
      <c r="GSV118" s="370">
        <f xml:space="preserve"> InpC!GSV$20</f>
        <v>0</v>
      </c>
      <c r="GSW118" s="370">
        <f xml:space="preserve"> InpC!GSW$20</f>
        <v>0</v>
      </c>
      <c r="GSX118" s="370">
        <f xml:space="preserve"> InpC!GSX$20</f>
        <v>0</v>
      </c>
      <c r="GSY118" s="370">
        <f xml:space="preserve"> InpC!GSY$20</f>
        <v>0</v>
      </c>
      <c r="GSZ118" s="370">
        <f xml:space="preserve"> InpC!GSZ$20</f>
        <v>0</v>
      </c>
      <c r="GTA118" s="370">
        <f xml:space="preserve"> InpC!GTA$20</f>
        <v>0</v>
      </c>
      <c r="GTB118" s="370">
        <f xml:space="preserve"> InpC!GTB$20</f>
        <v>0</v>
      </c>
      <c r="GTC118" s="370">
        <f xml:space="preserve"> InpC!GTC$20</f>
        <v>0</v>
      </c>
      <c r="GTD118" s="370">
        <f xml:space="preserve"> InpC!GTD$20</f>
        <v>0</v>
      </c>
      <c r="GTE118" s="370">
        <f xml:space="preserve"> InpC!GTE$20</f>
        <v>0</v>
      </c>
      <c r="GTF118" s="370">
        <f xml:space="preserve"> InpC!GTF$20</f>
        <v>0</v>
      </c>
      <c r="GTG118" s="370">
        <f xml:space="preserve"> InpC!GTG$20</f>
        <v>0</v>
      </c>
      <c r="GTH118" s="370">
        <f xml:space="preserve"> InpC!GTH$20</f>
        <v>0</v>
      </c>
      <c r="GTI118" s="370">
        <f xml:space="preserve"> InpC!GTI$20</f>
        <v>0</v>
      </c>
      <c r="GTJ118" s="370">
        <f xml:space="preserve"> InpC!GTJ$20</f>
        <v>0</v>
      </c>
      <c r="GTK118" s="370">
        <f xml:space="preserve"> InpC!GTK$20</f>
        <v>0</v>
      </c>
      <c r="GTL118" s="370">
        <f xml:space="preserve"> InpC!GTL$20</f>
        <v>0</v>
      </c>
      <c r="GTM118" s="370">
        <f xml:space="preserve"> InpC!GTM$20</f>
        <v>0</v>
      </c>
      <c r="GTN118" s="370">
        <f xml:space="preserve"> InpC!GTN$20</f>
        <v>0</v>
      </c>
      <c r="GTO118" s="370">
        <f xml:space="preserve"> InpC!GTO$20</f>
        <v>0</v>
      </c>
      <c r="GTP118" s="370">
        <f xml:space="preserve"> InpC!GTP$20</f>
        <v>0</v>
      </c>
      <c r="GTQ118" s="370">
        <f xml:space="preserve"> InpC!GTQ$20</f>
        <v>0</v>
      </c>
      <c r="GTR118" s="370">
        <f xml:space="preserve"> InpC!GTR$20</f>
        <v>0</v>
      </c>
      <c r="GTS118" s="370">
        <f xml:space="preserve"> InpC!GTS$20</f>
        <v>0</v>
      </c>
      <c r="GTT118" s="370">
        <f xml:space="preserve"> InpC!GTT$20</f>
        <v>0</v>
      </c>
      <c r="GTU118" s="370">
        <f xml:space="preserve"> InpC!GTU$20</f>
        <v>0</v>
      </c>
      <c r="GTV118" s="370">
        <f xml:space="preserve"> InpC!GTV$20</f>
        <v>0</v>
      </c>
      <c r="GTW118" s="370">
        <f xml:space="preserve"> InpC!GTW$20</f>
        <v>0</v>
      </c>
      <c r="GTX118" s="370">
        <f xml:space="preserve"> InpC!GTX$20</f>
        <v>0</v>
      </c>
      <c r="GTY118" s="370">
        <f xml:space="preserve"> InpC!GTY$20</f>
        <v>0</v>
      </c>
      <c r="GTZ118" s="370">
        <f xml:space="preserve"> InpC!GTZ$20</f>
        <v>0</v>
      </c>
      <c r="GUA118" s="370">
        <f xml:space="preserve"> InpC!GUA$20</f>
        <v>0</v>
      </c>
      <c r="GUB118" s="370">
        <f xml:space="preserve"> InpC!GUB$20</f>
        <v>0</v>
      </c>
      <c r="GUC118" s="370">
        <f xml:space="preserve"> InpC!GUC$20</f>
        <v>0</v>
      </c>
      <c r="GUD118" s="370">
        <f xml:space="preserve"> InpC!GUD$20</f>
        <v>0</v>
      </c>
      <c r="GUE118" s="370">
        <f xml:space="preserve"> InpC!GUE$20</f>
        <v>0</v>
      </c>
      <c r="GUF118" s="370">
        <f xml:space="preserve"> InpC!GUF$20</f>
        <v>0</v>
      </c>
      <c r="GUG118" s="370">
        <f xml:space="preserve"> InpC!GUG$20</f>
        <v>0</v>
      </c>
      <c r="GUH118" s="370">
        <f xml:space="preserve"> InpC!GUH$20</f>
        <v>0</v>
      </c>
      <c r="GUI118" s="370">
        <f xml:space="preserve"> InpC!GUI$20</f>
        <v>0</v>
      </c>
      <c r="GUJ118" s="370">
        <f xml:space="preserve"> InpC!GUJ$20</f>
        <v>0</v>
      </c>
      <c r="GUK118" s="370">
        <f xml:space="preserve"> InpC!GUK$20</f>
        <v>0</v>
      </c>
      <c r="GUL118" s="370">
        <f xml:space="preserve"> InpC!GUL$20</f>
        <v>0</v>
      </c>
      <c r="GUM118" s="370">
        <f xml:space="preserve"> InpC!GUM$20</f>
        <v>0</v>
      </c>
      <c r="GUN118" s="370">
        <f xml:space="preserve"> InpC!GUN$20</f>
        <v>0</v>
      </c>
      <c r="GUO118" s="370">
        <f xml:space="preserve"> InpC!GUO$20</f>
        <v>0</v>
      </c>
      <c r="GUP118" s="370">
        <f xml:space="preserve"> InpC!GUP$20</f>
        <v>0</v>
      </c>
      <c r="GUQ118" s="370">
        <f xml:space="preserve"> InpC!GUQ$20</f>
        <v>0</v>
      </c>
      <c r="GUR118" s="370">
        <f xml:space="preserve"> InpC!GUR$20</f>
        <v>0</v>
      </c>
      <c r="GUS118" s="370">
        <f xml:space="preserve"> InpC!GUS$20</f>
        <v>0</v>
      </c>
      <c r="GUT118" s="370">
        <f xml:space="preserve"> InpC!GUT$20</f>
        <v>0</v>
      </c>
      <c r="GUU118" s="370">
        <f xml:space="preserve"> InpC!GUU$20</f>
        <v>0</v>
      </c>
      <c r="GUV118" s="370">
        <f xml:space="preserve"> InpC!GUV$20</f>
        <v>0</v>
      </c>
      <c r="GUW118" s="370">
        <f xml:space="preserve"> InpC!GUW$20</f>
        <v>0</v>
      </c>
      <c r="GUX118" s="370">
        <f xml:space="preserve"> InpC!GUX$20</f>
        <v>0</v>
      </c>
      <c r="GUY118" s="370">
        <f xml:space="preserve"> InpC!GUY$20</f>
        <v>0</v>
      </c>
      <c r="GUZ118" s="370">
        <f xml:space="preserve"> InpC!GUZ$20</f>
        <v>0</v>
      </c>
      <c r="GVA118" s="370">
        <f xml:space="preserve"> InpC!GVA$20</f>
        <v>0</v>
      </c>
      <c r="GVB118" s="370">
        <f xml:space="preserve"> InpC!GVB$20</f>
        <v>0</v>
      </c>
      <c r="GVC118" s="370">
        <f xml:space="preserve"> InpC!GVC$20</f>
        <v>0</v>
      </c>
      <c r="GVD118" s="370">
        <f xml:space="preserve"> InpC!GVD$20</f>
        <v>0</v>
      </c>
      <c r="GVE118" s="370">
        <f xml:space="preserve"> InpC!GVE$20</f>
        <v>0</v>
      </c>
      <c r="GVF118" s="370">
        <f xml:space="preserve"> InpC!GVF$20</f>
        <v>0</v>
      </c>
      <c r="GVG118" s="370">
        <f xml:space="preserve"> InpC!GVG$20</f>
        <v>0</v>
      </c>
      <c r="GVH118" s="370">
        <f xml:space="preserve"> InpC!GVH$20</f>
        <v>0</v>
      </c>
      <c r="GVI118" s="370">
        <f xml:space="preserve"> InpC!GVI$20</f>
        <v>0</v>
      </c>
      <c r="GVJ118" s="370">
        <f xml:space="preserve"> InpC!GVJ$20</f>
        <v>0</v>
      </c>
      <c r="GVK118" s="370">
        <f xml:space="preserve"> InpC!GVK$20</f>
        <v>0</v>
      </c>
      <c r="GVL118" s="370">
        <f xml:space="preserve"> InpC!GVL$20</f>
        <v>0</v>
      </c>
      <c r="GVM118" s="370">
        <f xml:space="preserve"> InpC!GVM$20</f>
        <v>0</v>
      </c>
      <c r="GVN118" s="370">
        <f xml:space="preserve"> InpC!GVN$20</f>
        <v>0</v>
      </c>
      <c r="GVO118" s="370">
        <f xml:space="preserve"> InpC!GVO$20</f>
        <v>0</v>
      </c>
      <c r="GVP118" s="370">
        <f xml:space="preserve"> InpC!GVP$20</f>
        <v>0</v>
      </c>
      <c r="GVQ118" s="370">
        <f xml:space="preserve"> InpC!GVQ$20</f>
        <v>0</v>
      </c>
      <c r="GVR118" s="370">
        <f xml:space="preserve"> InpC!GVR$20</f>
        <v>0</v>
      </c>
      <c r="GVS118" s="370">
        <f xml:space="preserve"> InpC!GVS$20</f>
        <v>0</v>
      </c>
      <c r="GVT118" s="370">
        <f xml:space="preserve"> InpC!GVT$20</f>
        <v>0</v>
      </c>
      <c r="GVU118" s="370">
        <f xml:space="preserve"> InpC!GVU$20</f>
        <v>0</v>
      </c>
      <c r="GVV118" s="370">
        <f xml:space="preserve"> InpC!GVV$20</f>
        <v>0</v>
      </c>
      <c r="GVW118" s="370">
        <f xml:space="preserve"> InpC!GVW$20</f>
        <v>0</v>
      </c>
      <c r="GVX118" s="370">
        <f xml:space="preserve"> InpC!GVX$20</f>
        <v>0</v>
      </c>
      <c r="GVY118" s="370">
        <f xml:space="preserve"> InpC!GVY$20</f>
        <v>0</v>
      </c>
      <c r="GVZ118" s="370">
        <f xml:space="preserve"> InpC!GVZ$20</f>
        <v>0</v>
      </c>
      <c r="GWA118" s="370">
        <f xml:space="preserve"> InpC!GWA$20</f>
        <v>0</v>
      </c>
      <c r="GWB118" s="370">
        <f xml:space="preserve"> InpC!GWB$20</f>
        <v>0</v>
      </c>
      <c r="GWC118" s="370">
        <f xml:space="preserve"> InpC!GWC$20</f>
        <v>0</v>
      </c>
      <c r="GWD118" s="370">
        <f xml:space="preserve"> InpC!GWD$20</f>
        <v>0</v>
      </c>
      <c r="GWE118" s="370">
        <f xml:space="preserve"> InpC!GWE$20</f>
        <v>0</v>
      </c>
      <c r="GWF118" s="370">
        <f xml:space="preserve"> InpC!GWF$20</f>
        <v>0</v>
      </c>
      <c r="GWG118" s="370">
        <f xml:space="preserve"> InpC!GWG$20</f>
        <v>0</v>
      </c>
      <c r="GWH118" s="370">
        <f xml:space="preserve"> InpC!GWH$20</f>
        <v>0</v>
      </c>
      <c r="GWI118" s="370">
        <f xml:space="preserve"> InpC!GWI$20</f>
        <v>0</v>
      </c>
      <c r="GWJ118" s="370">
        <f xml:space="preserve"> InpC!GWJ$20</f>
        <v>0</v>
      </c>
      <c r="GWK118" s="370">
        <f xml:space="preserve"> InpC!GWK$20</f>
        <v>0</v>
      </c>
      <c r="GWL118" s="370">
        <f xml:space="preserve"> InpC!GWL$20</f>
        <v>0</v>
      </c>
      <c r="GWM118" s="370">
        <f xml:space="preserve"> InpC!GWM$20</f>
        <v>0</v>
      </c>
      <c r="GWN118" s="370">
        <f xml:space="preserve"> InpC!GWN$20</f>
        <v>0</v>
      </c>
      <c r="GWO118" s="370">
        <f xml:space="preserve"> InpC!GWO$20</f>
        <v>0</v>
      </c>
      <c r="GWP118" s="370">
        <f xml:space="preserve"> InpC!GWP$20</f>
        <v>0</v>
      </c>
      <c r="GWQ118" s="370">
        <f xml:space="preserve"> InpC!GWQ$20</f>
        <v>0</v>
      </c>
      <c r="GWR118" s="370">
        <f xml:space="preserve"> InpC!GWR$20</f>
        <v>0</v>
      </c>
      <c r="GWS118" s="370">
        <f xml:space="preserve"> InpC!GWS$20</f>
        <v>0</v>
      </c>
      <c r="GWT118" s="370">
        <f xml:space="preserve"> InpC!GWT$20</f>
        <v>0</v>
      </c>
      <c r="GWU118" s="370">
        <f xml:space="preserve"> InpC!GWU$20</f>
        <v>0</v>
      </c>
      <c r="GWV118" s="370">
        <f xml:space="preserve"> InpC!GWV$20</f>
        <v>0</v>
      </c>
      <c r="GWW118" s="370">
        <f xml:space="preserve"> InpC!GWW$20</f>
        <v>0</v>
      </c>
      <c r="GWX118" s="370">
        <f xml:space="preserve"> InpC!GWX$20</f>
        <v>0</v>
      </c>
      <c r="GWY118" s="370">
        <f xml:space="preserve"> InpC!GWY$20</f>
        <v>0</v>
      </c>
      <c r="GWZ118" s="370">
        <f xml:space="preserve"> InpC!GWZ$20</f>
        <v>0</v>
      </c>
      <c r="GXA118" s="370">
        <f xml:space="preserve"> InpC!GXA$20</f>
        <v>0</v>
      </c>
      <c r="GXB118" s="370">
        <f xml:space="preserve"> InpC!GXB$20</f>
        <v>0</v>
      </c>
      <c r="GXC118" s="370">
        <f xml:space="preserve"> InpC!GXC$20</f>
        <v>0</v>
      </c>
      <c r="GXD118" s="370">
        <f xml:space="preserve"> InpC!GXD$20</f>
        <v>0</v>
      </c>
      <c r="GXE118" s="370">
        <f xml:space="preserve"> InpC!GXE$20</f>
        <v>0</v>
      </c>
      <c r="GXF118" s="370">
        <f xml:space="preserve"> InpC!GXF$20</f>
        <v>0</v>
      </c>
      <c r="GXG118" s="370">
        <f xml:space="preserve"> InpC!GXG$20</f>
        <v>0</v>
      </c>
      <c r="GXH118" s="370">
        <f xml:space="preserve"> InpC!GXH$20</f>
        <v>0</v>
      </c>
      <c r="GXI118" s="370">
        <f xml:space="preserve"> InpC!GXI$20</f>
        <v>0</v>
      </c>
      <c r="GXJ118" s="370">
        <f xml:space="preserve"> InpC!GXJ$20</f>
        <v>0</v>
      </c>
      <c r="GXK118" s="370">
        <f xml:space="preserve"> InpC!GXK$20</f>
        <v>0</v>
      </c>
      <c r="GXL118" s="370">
        <f xml:space="preserve"> InpC!GXL$20</f>
        <v>0</v>
      </c>
      <c r="GXM118" s="370">
        <f xml:space="preserve"> InpC!GXM$20</f>
        <v>0</v>
      </c>
      <c r="GXN118" s="370">
        <f xml:space="preserve"> InpC!GXN$20</f>
        <v>0</v>
      </c>
      <c r="GXO118" s="370">
        <f xml:space="preserve"> InpC!GXO$20</f>
        <v>0</v>
      </c>
      <c r="GXP118" s="370">
        <f xml:space="preserve"> InpC!GXP$20</f>
        <v>0</v>
      </c>
      <c r="GXQ118" s="370">
        <f xml:space="preserve"> InpC!GXQ$20</f>
        <v>0</v>
      </c>
      <c r="GXR118" s="370">
        <f xml:space="preserve"> InpC!GXR$20</f>
        <v>0</v>
      </c>
      <c r="GXS118" s="370">
        <f xml:space="preserve"> InpC!GXS$20</f>
        <v>0</v>
      </c>
      <c r="GXT118" s="370">
        <f xml:space="preserve"> InpC!GXT$20</f>
        <v>0</v>
      </c>
      <c r="GXU118" s="370">
        <f xml:space="preserve"> InpC!GXU$20</f>
        <v>0</v>
      </c>
      <c r="GXV118" s="370">
        <f xml:space="preserve"> InpC!GXV$20</f>
        <v>0</v>
      </c>
      <c r="GXW118" s="370">
        <f xml:space="preserve"> InpC!GXW$20</f>
        <v>0</v>
      </c>
      <c r="GXX118" s="370">
        <f xml:space="preserve"> InpC!GXX$20</f>
        <v>0</v>
      </c>
      <c r="GXY118" s="370">
        <f xml:space="preserve"> InpC!GXY$20</f>
        <v>0</v>
      </c>
      <c r="GXZ118" s="370">
        <f xml:space="preserve"> InpC!GXZ$20</f>
        <v>0</v>
      </c>
      <c r="GYA118" s="370">
        <f xml:space="preserve"> InpC!GYA$20</f>
        <v>0</v>
      </c>
      <c r="GYB118" s="370">
        <f xml:space="preserve"> InpC!GYB$20</f>
        <v>0</v>
      </c>
      <c r="GYC118" s="370">
        <f xml:space="preserve"> InpC!GYC$20</f>
        <v>0</v>
      </c>
      <c r="GYD118" s="370">
        <f xml:space="preserve"> InpC!GYD$20</f>
        <v>0</v>
      </c>
      <c r="GYE118" s="370">
        <f xml:space="preserve"> InpC!GYE$20</f>
        <v>0</v>
      </c>
      <c r="GYF118" s="370">
        <f xml:space="preserve"> InpC!GYF$20</f>
        <v>0</v>
      </c>
      <c r="GYG118" s="370">
        <f xml:space="preserve"> InpC!GYG$20</f>
        <v>0</v>
      </c>
      <c r="GYH118" s="370">
        <f xml:space="preserve"> InpC!GYH$20</f>
        <v>0</v>
      </c>
      <c r="GYI118" s="370">
        <f xml:space="preserve"> InpC!GYI$20</f>
        <v>0</v>
      </c>
      <c r="GYJ118" s="370">
        <f xml:space="preserve"> InpC!GYJ$20</f>
        <v>0</v>
      </c>
      <c r="GYK118" s="370">
        <f xml:space="preserve"> InpC!GYK$20</f>
        <v>0</v>
      </c>
      <c r="GYL118" s="370">
        <f xml:space="preserve"> InpC!GYL$20</f>
        <v>0</v>
      </c>
      <c r="GYM118" s="370">
        <f xml:space="preserve"> InpC!GYM$20</f>
        <v>0</v>
      </c>
      <c r="GYN118" s="370">
        <f xml:space="preserve"> InpC!GYN$20</f>
        <v>0</v>
      </c>
      <c r="GYO118" s="370">
        <f xml:space="preserve"> InpC!GYO$20</f>
        <v>0</v>
      </c>
      <c r="GYP118" s="370">
        <f xml:space="preserve"> InpC!GYP$20</f>
        <v>0</v>
      </c>
      <c r="GYQ118" s="370">
        <f xml:space="preserve"> InpC!GYQ$20</f>
        <v>0</v>
      </c>
      <c r="GYR118" s="370">
        <f xml:space="preserve"> InpC!GYR$20</f>
        <v>0</v>
      </c>
      <c r="GYS118" s="370">
        <f xml:space="preserve"> InpC!GYS$20</f>
        <v>0</v>
      </c>
      <c r="GYT118" s="370">
        <f xml:space="preserve"> InpC!GYT$20</f>
        <v>0</v>
      </c>
      <c r="GYU118" s="370">
        <f xml:space="preserve"> InpC!GYU$20</f>
        <v>0</v>
      </c>
      <c r="GYV118" s="370">
        <f xml:space="preserve"> InpC!GYV$20</f>
        <v>0</v>
      </c>
      <c r="GYW118" s="370">
        <f xml:space="preserve"> InpC!GYW$20</f>
        <v>0</v>
      </c>
      <c r="GYX118" s="370">
        <f xml:space="preserve"> InpC!GYX$20</f>
        <v>0</v>
      </c>
      <c r="GYY118" s="370">
        <f xml:space="preserve"> InpC!GYY$20</f>
        <v>0</v>
      </c>
      <c r="GYZ118" s="370">
        <f xml:space="preserve"> InpC!GYZ$20</f>
        <v>0</v>
      </c>
      <c r="GZA118" s="370">
        <f xml:space="preserve"> InpC!GZA$20</f>
        <v>0</v>
      </c>
      <c r="GZB118" s="370">
        <f xml:space="preserve"> InpC!GZB$20</f>
        <v>0</v>
      </c>
      <c r="GZC118" s="370">
        <f xml:space="preserve"> InpC!GZC$20</f>
        <v>0</v>
      </c>
      <c r="GZD118" s="370">
        <f xml:space="preserve"> InpC!GZD$20</f>
        <v>0</v>
      </c>
      <c r="GZE118" s="370">
        <f xml:space="preserve"> InpC!GZE$20</f>
        <v>0</v>
      </c>
      <c r="GZF118" s="370">
        <f xml:space="preserve"> InpC!GZF$20</f>
        <v>0</v>
      </c>
      <c r="GZG118" s="370">
        <f xml:space="preserve"> InpC!GZG$20</f>
        <v>0</v>
      </c>
      <c r="GZH118" s="370">
        <f xml:space="preserve"> InpC!GZH$20</f>
        <v>0</v>
      </c>
      <c r="GZI118" s="370">
        <f xml:space="preserve"> InpC!GZI$20</f>
        <v>0</v>
      </c>
      <c r="GZJ118" s="370">
        <f xml:space="preserve"> InpC!GZJ$20</f>
        <v>0</v>
      </c>
      <c r="GZK118" s="370">
        <f xml:space="preserve"> InpC!GZK$20</f>
        <v>0</v>
      </c>
      <c r="GZL118" s="370">
        <f xml:space="preserve"> InpC!GZL$20</f>
        <v>0</v>
      </c>
      <c r="GZM118" s="370">
        <f xml:space="preserve"> InpC!GZM$20</f>
        <v>0</v>
      </c>
      <c r="GZN118" s="370">
        <f xml:space="preserve"> InpC!GZN$20</f>
        <v>0</v>
      </c>
      <c r="GZO118" s="370">
        <f xml:space="preserve"> InpC!GZO$20</f>
        <v>0</v>
      </c>
      <c r="GZP118" s="370">
        <f xml:space="preserve"> InpC!GZP$20</f>
        <v>0</v>
      </c>
      <c r="GZQ118" s="370">
        <f xml:space="preserve"> InpC!GZQ$20</f>
        <v>0</v>
      </c>
      <c r="GZR118" s="370">
        <f xml:space="preserve"> InpC!GZR$20</f>
        <v>0</v>
      </c>
      <c r="GZS118" s="370">
        <f xml:space="preserve"> InpC!GZS$20</f>
        <v>0</v>
      </c>
      <c r="GZT118" s="370">
        <f xml:space="preserve"> InpC!GZT$20</f>
        <v>0</v>
      </c>
      <c r="GZU118" s="370">
        <f xml:space="preserve"> InpC!GZU$20</f>
        <v>0</v>
      </c>
      <c r="GZV118" s="370">
        <f xml:space="preserve"> InpC!GZV$20</f>
        <v>0</v>
      </c>
      <c r="GZW118" s="370">
        <f xml:space="preserve"> InpC!GZW$20</f>
        <v>0</v>
      </c>
      <c r="GZX118" s="370">
        <f xml:space="preserve"> InpC!GZX$20</f>
        <v>0</v>
      </c>
      <c r="GZY118" s="370">
        <f xml:space="preserve"> InpC!GZY$20</f>
        <v>0</v>
      </c>
      <c r="GZZ118" s="370">
        <f xml:space="preserve"> InpC!GZZ$20</f>
        <v>0</v>
      </c>
      <c r="HAA118" s="370">
        <f xml:space="preserve"> InpC!HAA$20</f>
        <v>0</v>
      </c>
      <c r="HAB118" s="370">
        <f xml:space="preserve"> InpC!HAB$20</f>
        <v>0</v>
      </c>
      <c r="HAC118" s="370">
        <f xml:space="preserve"> InpC!HAC$20</f>
        <v>0</v>
      </c>
      <c r="HAD118" s="370">
        <f xml:space="preserve"> InpC!HAD$20</f>
        <v>0</v>
      </c>
      <c r="HAE118" s="370">
        <f xml:space="preserve"> InpC!HAE$20</f>
        <v>0</v>
      </c>
      <c r="HAF118" s="370">
        <f xml:space="preserve"> InpC!HAF$20</f>
        <v>0</v>
      </c>
      <c r="HAG118" s="370">
        <f xml:space="preserve"> InpC!HAG$20</f>
        <v>0</v>
      </c>
      <c r="HAH118" s="370">
        <f xml:space="preserve"> InpC!HAH$20</f>
        <v>0</v>
      </c>
      <c r="HAI118" s="370">
        <f xml:space="preserve"> InpC!HAI$20</f>
        <v>0</v>
      </c>
      <c r="HAJ118" s="370">
        <f xml:space="preserve"> InpC!HAJ$20</f>
        <v>0</v>
      </c>
      <c r="HAK118" s="370">
        <f xml:space="preserve"> InpC!HAK$20</f>
        <v>0</v>
      </c>
      <c r="HAL118" s="370">
        <f xml:space="preserve"> InpC!HAL$20</f>
        <v>0</v>
      </c>
      <c r="HAM118" s="370">
        <f xml:space="preserve"> InpC!HAM$20</f>
        <v>0</v>
      </c>
      <c r="HAN118" s="370">
        <f xml:space="preserve"> InpC!HAN$20</f>
        <v>0</v>
      </c>
      <c r="HAO118" s="370">
        <f xml:space="preserve"> InpC!HAO$20</f>
        <v>0</v>
      </c>
      <c r="HAP118" s="370">
        <f xml:space="preserve"> InpC!HAP$20</f>
        <v>0</v>
      </c>
      <c r="HAQ118" s="370">
        <f xml:space="preserve"> InpC!HAQ$20</f>
        <v>0</v>
      </c>
      <c r="HAR118" s="370">
        <f xml:space="preserve"> InpC!HAR$20</f>
        <v>0</v>
      </c>
      <c r="HAS118" s="370">
        <f xml:space="preserve"> InpC!HAS$20</f>
        <v>0</v>
      </c>
      <c r="HAT118" s="370">
        <f xml:space="preserve"> InpC!HAT$20</f>
        <v>0</v>
      </c>
      <c r="HAU118" s="370">
        <f xml:space="preserve"> InpC!HAU$20</f>
        <v>0</v>
      </c>
      <c r="HAV118" s="370">
        <f xml:space="preserve"> InpC!HAV$20</f>
        <v>0</v>
      </c>
      <c r="HAW118" s="370">
        <f xml:space="preserve"> InpC!HAW$20</f>
        <v>0</v>
      </c>
      <c r="HAX118" s="370">
        <f xml:space="preserve"> InpC!HAX$20</f>
        <v>0</v>
      </c>
      <c r="HAY118" s="370">
        <f xml:space="preserve"> InpC!HAY$20</f>
        <v>0</v>
      </c>
      <c r="HAZ118" s="370">
        <f xml:space="preserve"> InpC!HAZ$20</f>
        <v>0</v>
      </c>
      <c r="HBA118" s="370">
        <f xml:space="preserve"> InpC!HBA$20</f>
        <v>0</v>
      </c>
      <c r="HBB118" s="370">
        <f xml:space="preserve"> InpC!HBB$20</f>
        <v>0</v>
      </c>
      <c r="HBC118" s="370">
        <f xml:space="preserve"> InpC!HBC$20</f>
        <v>0</v>
      </c>
      <c r="HBD118" s="370">
        <f xml:space="preserve"> InpC!HBD$20</f>
        <v>0</v>
      </c>
      <c r="HBE118" s="370">
        <f xml:space="preserve"> InpC!HBE$20</f>
        <v>0</v>
      </c>
      <c r="HBF118" s="370">
        <f xml:space="preserve"> InpC!HBF$20</f>
        <v>0</v>
      </c>
      <c r="HBG118" s="370">
        <f xml:space="preserve"> InpC!HBG$20</f>
        <v>0</v>
      </c>
      <c r="HBH118" s="370">
        <f xml:space="preserve"> InpC!HBH$20</f>
        <v>0</v>
      </c>
      <c r="HBI118" s="370">
        <f xml:space="preserve"> InpC!HBI$20</f>
        <v>0</v>
      </c>
      <c r="HBJ118" s="370">
        <f xml:space="preserve"> InpC!HBJ$20</f>
        <v>0</v>
      </c>
      <c r="HBK118" s="370">
        <f xml:space="preserve"> InpC!HBK$20</f>
        <v>0</v>
      </c>
      <c r="HBL118" s="370">
        <f xml:space="preserve"> InpC!HBL$20</f>
        <v>0</v>
      </c>
      <c r="HBM118" s="370">
        <f xml:space="preserve"> InpC!HBM$20</f>
        <v>0</v>
      </c>
      <c r="HBN118" s="370">
        <f xml:space="preserve"> InpC!HBN$20</f>
        <v>0</v>
      </c>
      <c r="HBO118" s="370">
        <f xml:space="preserve"> InpC!HBO$20</f>
        <v>0</v>
      </c>
      <c r="HBP118" s="370">
        <f xml:space="preserve"> InpC!HBP$20</f>
        <v>0</v>
      </c>
      <c r="HBQ118" s="370">
        <f xml:space="preserve"> InpC!HBQ$20</f>
        <v>0</v>
      </c>
      <c r="HBR118" s="370">
        <f xml:space="preserve"> InpC!HBR$20</f>
        <v>0</v>
      </c>
      <c r="HBS118" s="370">
        <f xml:space="preserve"> InpC!HBS$20</f>
        <v>0</v>
      </c>
      <c r="HBT118" s="370">
        <f xml:space="preserve"> InpC!HBT$20</f>
        <v>0</v>
      </c>
      <c r="HBU118" s="370">
        <f xml:space="preserve"> InpC!HBU$20</f>
        <v>0</v>
      </c>
      <c r="HBV118" s="370">
        <f xml:space="preserve"> InpC!HBV$20</f>
        <v>0</v>
      </c>
      <c r="HBW118" s="370">
        <f xml:space="preserve"> InpC!HBW$20</f>
        <v>0</v>
      </c>
      <c r="HBX118" s="370">
        <f xml:space="preserve"> InpC!HBX$20</f>
        <v>0</v>
      </c>
      <c r="HBY118" s="370">
        <f xml:space="preserve"> InpC!HBY$20</f>
        <v>0</v>
      </c>
      <c r="HBZ118" s="370">
        <f xml:space="preserve"> InpC!HBZ$20</f>
        <v>0</v>
      </c>
      <c r="HCA118" s="370">
        <f xml:space="preserve"> InpC!HCA$20</f>
        <v>0</v>
      </c>
      <c r="HCB118" s="370">
        <f xml:space="preserve"> InpC!HCB$20</f>
        <v>0</v>
      </c>
      <c r="HCC118" s="370">
        <f xml:space="preserve"> InpC!HCC$20</f>
        <v>0</v>
      </c>
      <c r="HCD118" s="370">
        <f xml:space="preserve"> InpC!HCD$20</f>
        <v>0</v>
      </c>
      <c r="HCE118" s="370">
        <f xml:space="preserve"> InpC!HCE$20</f>
        <v>0</v>
      </c>
      <c r="HCF118" s="370">
        <f xml:space="preserve"> InpC!HCF$20</f>
        <v>0</v>
      </c>
      <c r="HCG118" s="370">
        <f xml:space="preserve"> InpC!HCG$20</f>
        <v>0</v>
      </c>
      <c r="HCH118" s="370">
        <f xml:space="preserve"> InpC!HCH$20</f>
        <v>0</v>
      </c>
      <c r="HCI118" s="370">
        <f xml:space="preserve"> InpC!HCI$20</f>
        <v>0</v>
      </c>
      <c r="HCJ118" s="370">
        <f xml:space="preserve"> InpC!HCJ$20</f>
        <v>0</v>
      </c>
      <c r="HCK118" s="370">
        <f xml:space="preserve"> InpC!HCK$20</f>
        <v>0</v>
      </c>
      <c r="HCL118" s="370">
        <f xml:space="preserve"> InpC!HCL$20</f>
        <v>0</v>
      </c>
      <c r="HCM118" s="370">
        <f xml:space="preserve"> InpC!HCM$20</f>
        <v>0</v>
      </c>
      <c r="HCN118" s="370">
        <f xml:space="preserve"> InpC!HCN$20</f>
        <v>0</v>
      </c>
      <c r="HCO118" s="370">
        <f xml:space="preserve"> InpC!HCO$20</f>
        <v>0</v>
      </c>
      <c r="HCP118" s="370">
        <f xml:space="preserve"> InpC!HCP$20</f>
        <v>0</v>
      </c>
      <c r="HCQ118" s="370">
        <f xml:space="preserve"> InpC!HCQ$20</f>
        <v>0</v>
      </c>
      <c r="HCR118" s="370">
        <f xml:space="preserve"> InpC!HCR$20</f>
        <v>0</v>
      </c>
      <c r="HCS118" s="370">
        <f xml:space="preserve"> InpC!HCS$20</f>
        <v>0</v>
      </c>
      <c r="HCT118" s="370">
        <f xml:space="preserve"> InpC!HCT$20</f>
        <v>0</v>
      </c>
      <c r="HCU118" s="370">
        <f xml:space="preserve"> InpC!HCU$20</f>
        <v>0</v>
      </c>
      <c r="HCV118" s="370">
        <f xml:space="preserve"> InpC!HCV$20</f>
        <v>0</v>
      </c>
      <c r="HCW118" s="370">
        <f xml:space="preserve"> InpC!HCW$20</f>
        <v>0</v>
      </c>
      <c r="HCX118" s="370">
        <f xml:space="preserve"> InpC!HCX$20</f>
        <v>0</v>
      </c>
      <c r="HCY118" s="370">
        <f xml:space="preserve"> InpC!HCY$20</f>
        <v>0</v>
      </c>
      <c r="HCZ118" s="370">
        <f xml:space="preserve"> InpC!HCZ$20</f>
        <v>0</v>
      </c>
      <c r="HDA118" s="370">
        <f xml:space="preserve"> InpC!HDA$20</f>
        <v>0</v>
      </c>
      <c r="HDB118" s="370">
        <f xml:space="preserve"> InpC!HDB$20</f>
        <v>0</v>
      </c>
      <c r="HDC118" s="370">
        <f xml:space="preserve"> InpC!HDC$20</f>
        <v>0</v>
      </c>
      <c r="HDD118" s="370">
        <f xml:space="preserve"> InpC!HDD$20</f>
        <v>0</v>
      </c>
      <c r="HDE118" s="370">
        <f xml:space="preserve"> InpC!HDE$20</f>
        <v>0</v>
      </c>
      <c r="HDF118" s="370">
        <f xml:space="preserve"> InpC!HDF$20</f>
        <v>0</v>
      </c>
      <c r="HDG118" s="370">
        <f xml:space="preserve"> InpC!HDG$20</f>
        <v>0</v>
      </c>
      <c r="HDH118" s="370">
        <f xml:space="preserve"> InpC!HDH$20</f>
        <v>0</v>
      </c>
      <c r="HDI118" s="370">
        <f xml:space="preserve"> InpC!HDI$20</f>
        <v>0</v>
      </c>
      <c r="HDJ118" s="370">
        <f xml:space="preserve"> InpC!HDJ$20</f>
        <v>0</v>
      </c>
      <c r="HDK118" s="370">
        <f xml:space="preserve"> InpC!HDK$20</f>
        <v>0</v>
      </c>
      <c r="HDL118" s="370">
        <f xml:space="preserve"> InpC!HDL$20</f>
        <v>0</v>
      </c>
      <c r="HDM118" s="370">
        <f xml:space="preserve"> InpC!HDM$20</f>
        <v>0</v>
      </c>
      <c r="HDN118" s="370">
        <f xml:space="preserve"> InpC!HDN$20</f>
        <v>0</v>
      </c>
      <c r="HDO118" s="370">
        <f xml:space="preserve"> InpC!HDO$20</f>
        <v>0</v>
      </c>
      <c r="HDP118" s="370">
        <f xml:space="preserve"> InpC!HDP$20</f>
        <v>0</v>
      </c>
      <c r="HDQ118" s="370">
        <f xml:space="preserve"> InpC!HDQ$20</f>
        <v>0</v>
      </c>
      <c r="HDR118" s="370">
        <f xml:space="preserve"> InpC!HDR$20</f>
        <v>0</v>
      </c>
      <c r="HDS118" s="370">
        <f xml:space="preserve"> InpC!HDS$20</f>
        <v>0</v>
      </c>
      <c r="HDT118" s="370">
        <f xml:space="preserve"> InpC!HDT$20</f>
        <v>0</v>
      </c>
      <c r="HDU118" s="370">
        <f xml:space="preserve"> InpC!HDU$20</f>
        <v>0</v>
      </c>
      <c r="HDV118" s="370">
        <f xml:space="preserve"> InpC!HDV$20</f>
        <v>0</v>
      </c>
      <c r="HDW118" s="370">
        <f xml:space="preserve"> InpC!HDW$20</f>
        <v>0</v>
      </c>
      <c r="HDX118" s="370">
        <f xml:space="preserve"> InpC!HDX$20</f>
        <v>0</v>
      </c>
      <c r="HDY118" s="370">
        <f xml:space="preserve"> InpC!HDY$20</f>
        <v>0</v>
      </c>
      <c r="HDZ118" s="370">
        <f xml:space="preserve"> InpC!HDZ$20</f>
        <v>0</v>
      </c>
      <c r="HEA118" s="370">
        <f xml:space="preserve"> InpC!HEA$20</f>
        <v>0</v>
      </c>
      <c r="HEB118" s="370">
        <f xml:space="preserve"> InpC!HEB$20</f>
        <v>0</v>
      </c>
      <c r="HEC118" s="370">
        <f xml:space="preserve"> InpC!HEC$20</f>
        <v>0</v>
      </c>
      <c r="HED118" s="370">
        <f xml:space="preserve"> InpC!HED$20</f>
        <v>0</v>
      </c>
      <c r="HEE118" s="370">
        <f xml:space="preserve"> InpC!HEE$20</f>
        <v>0</v>
      </c>
      <c r="HEF118" s="370">
        <f xml:space="preserve"> InpC!HEF$20</f>
        <v>0</v>
      </c>
      <c r="HEG118" s="370">
        <f xml:space="preserve"> InpC!HEG$20</f>
        <v>0</v>
      </c>
      <c r="HEH118" s="370">
        <f xml:space="preserve"> InpC!HEH$20</f>
        <v>0</v>
      </c>
      <c r="HEI118" s="370">
        <f xml:space="preserve"> InpC!HEI$20</f>
        <v>0</v>
      </c>
      <c r="HEJ118" s="370">
        <f xml:space="preserve"> InpC!HEJ$20</f>
        <v>0</v>
      </c>
      <c r="HEK118" s="370">
        <f xml:space="preserve"> InpC!HEK$20</f>
        <v>0</v>
      </c>
      <c r="HEL118" s="370">
        <f xml:space="preserve"> InpC!HEL$20</f>
        <v>0</v>
      </c>
      <c r="HEM118" s="370">
        <f xml:space="preserve"> InpC!HEM$20</f>
        <v>0</v>
      </c>
      <c r="HEN118" s="370">
        <f xml:space="preserve"> InpC!HEN$20</f>
        <v>0</v>
      </c>
      <c r="HEO118" s="370">
        <f xml:space="preserve"> InpC!HEO$20</f>
        <v>0</v>
      </c>
      <c r="HEP118" s="370">
        <f xml:space="preserve"> InpC!HEP$20</f>
        <v>0</v>
      </c>
      <c r="HEQ118" s="370">
        <f xml:space="preserve"> InpC!HEQ$20</f>
        <v>0</v>
      </c>
      <c r="HER118" s="370">
        <f xml:space="preserve"> InpC!HER$20</f>
        <v>0</v>
      </c>
      <c r="HES118" s="370">
        <f xml:space="preserve"> InpC!HES$20</f>
        <v>0</v>
      </c>
      <c r="HET118" s="370">
        <f xml:space="preserve"> InpC!HET$20</f>
        <v>0</v>
      </c>
      <c r="HEU118" s="370">
        <f xml:space="preserve"> InpC!HEU$20</f>
        <v>0</v>
      </c>
      <c r="HEV118" s="370">
        <f xml:space="preserve"> InpC!HEV$20</f>
        <v>0</v>
      </c>
      <c r="HEW118" s="370">
        <f xml:space="preserve"> InpC!HEW$20</f>
        <v>0</v>
      </c>
      <c r="HEX118" s="370">
        <f xml:space="preserve"> InpC!HEX$20</f>
        <v>0</v>
      </c>
      <c r="HEY118" s="370">
        <f xml:space="preserve"> InpC!HEY$20</f>
        <v>0</v>
      </c>
      <c r="HEZ118" s="370">
        <f xml:space="preserve"> InpC!HEZ$20</f>
        <v>0</v>
      </c>
      <c r="HFA118" s="370">
        <f xml:space="preserve"> InpC!HFA$20</f>
        <v>0</v>
      </c>
      <c r="HFB118" s="370">
        <f xml:space="preserve"> InpC!HFB$20</f>
        <v>0</v>
      </c>
      <c r="HFC118" s="370">
        <f xml:space="preserve"> InpC!HFC$20</f>
        <v>0</v>
      </c>
      <c r="HFD118" s="370">
        <f xml:space="preserve"> InpC!HFD$20</f>
        <v>0</v>
      </c>
      <c r="HFE118" s="370">
        <f xml:space="preserve"> InpC!HFE$20</f>
        <v>0</v>
      </c>
      <c r="HFF118" s="370">
        <f xml:space="preserve"> InpC!HFF$20</f>
        <v>0</v>
      </c>
      <c r="HFG118" s="370">
        <f xml:space="preserve"> InpC!HFG$20</f>
        <v>0</v>
      </c>
      <c r="HFH118" s="370">
        <f xml:space="preserve"> InpC!HFH$20</f>
        <v>0</v>
      </c>
      <c r="HFI118" s="370">
        <f xml:space="preserve"> InpC!HFI$20</f>
        <v>0</v>
      </c>
      <c r="HFJ118" s="370">
        <f xml:space="preserve"> InpC!HFJ$20</f>
        <v>0</v>
      </c>
      <c r="HFK118" s="370">
        <f xml:space="preserve"> InpC!HFK$20</f>
        <v>0</v>
      </c>
      <c r="HFL118" s="370">
        <f xml:space="preserve"> InpC!HFL$20</f>
        <v>0</v>
      </c>
      <c r="HFM118" s="370">
        <f xml:space="preserve"> InpC!HFM$20</f>
        <v>0</v>
      </c>
      <c r="HFN118" s="370">
        <f xml:space="preserve"> InpC!HFN$20</f>
        <v>0</v>
      </c>
      <c r="HFO118" s="370">
        <f xml:space="preserve"> InpC!HFO$20</f>
        <v>0</v>
      </c>
      <c r="HFP118" s="370">
        <f xml:space="preserve"> InpC!HFP$20</f>
        <v>0</v>
      </c>
      <c r="HFQ118" s="370">
        <f xml:space="preserve"> InpC!HFQ$20</f>
        <v>0</v>
      </c>
      <c r="HFR118" s="370">
        <f xml:space="preserve"> InpC!HFR$20</f>
        <v>0</v>
      </c>
      <c r="HFS118" s="370">
        <f xml:space="preserve"> InpC!HFS$20</f>
        <v>0</v>
      </c>
      <c r="HFT118" s="370">
        <f xml:space="preserve"> InpC!HFT$20</f>
        <v>0</v>
      </c>
      <c r="HFU118" s="370">
        <f xml:space="preserve"> InpC!HFU$20</f>
        <v>0</v>
      </c>
      <c r="HFV118" s="370">
        <f xml:space="preserve"> InpC!HFV$20</f>
        <v>0</v>
      </c>
      <c r="HFW118" s="370">
        <f xml:space="preserve"> InpC!HFW$20</f>
        <v>0</v>
      </c>
      <c r="HFX118" s="370">
        <f xml:space="preserve"> InpC!HFX$20</f>
        <v>0</v>
      </c>
      <c r="HFY118" s="370">
        <f xml:space="preserve"> InpC!HFY$20</f>
        <v>0</v>
      </c>
      <c r="HFZ118" s="370">
        <f xml:space="preserve"> InpC!HFZ$20</f>
        <v>0</v>
      </c>
      <c r="HGA118" s="370">
        <f xml:space="preserve"> InpC!HGA$20</f>
        <v>0</v>
      </c>
      <c r="HGB118" s="370">
        <f xml:space="preserve"> InpC!HGB$20</f>
        <v>0</v>
      </c>
      <c r="HGC118" s="370">
        <f xml:space="preserve"> InpC!HGC$20</f>
        <v>0</v>
      </c>
      <c r="HGD118" s="370">
        <f xml:space="preserve"> InpC!HGD$20</f>
        <v>0</v>
      </c>
      <c r="HGE118" s="370">
        <f xml:space="preserve"> InpC!HGE$20</f>
        <v>0</v>
      </c>
      <c r="HGF118" s="370">
        <f xml:space="preserve"> InpC!HGF$20</f>
        <v>0</v>
      </c>
      <c r="HGG118" s="370">
        <f xml:space="preserve"> InpC!HGG$20</f>
        <v>0</v>
      </c>
      <c r="HGH118" s="370">
        <f xml:space="preserve"> InpC!HGH$20</f>
        <v>0</v>
      </c>
      <c r="HGI118" s="370">
        <f xml:space="preserve"> InpC!HGI$20</f>
        <v>0</v>
      </c>
      <c r="HGJ118" s="370">
        <f xml:space="preserve"> InpC!HGJ$20</f>
        <v>0</v>
      </c>
      <c r="HGK118" s="370">
        <f xml:space="preserve"> InpC!HGK$20</f>
        <v>0</v>
      </c>
      <c r="HGL118" s="370">
        <f xml:space="preserve"> InpC!HGL$20</f>
        <v>0</v>
      </c>
      <c r="HGM118" s="370">
        <f xml:space="preserve"> InpC!HGM$20</f>
        <v>0</v>
      </c>
      <c r="HGN118" s="370">
        <f xml:space="preserve"> InpC!HGN$20</f>
        <v>0</v>
      </c>
      <c r="HGO118" s="370">
        <f xml:space="preserve"> InpC!HGO$20</f>
        <v>0</v>
      </c>
      <c r="HGP118" s="370">
        <f xml:space="preserve"> InpC!HGP$20</f>
        <v>0</v>
      </c>
      <c r="HGQ118" s="370">
        <f xml:space="preserve"> InpC!HGQ$20</f>
        <v>0</v>
      </c>
      <c r="HGR118" s="370">
        <f xml:space="preserve"> InpC!HGR$20</f>
        <v>0</v>
      </c>
      <c r="HGS118" s="370">
        <f xml:space="preserve"> InpC!HGS$20</f>
        <v>0</v>
      </c>
      <c r="HGT118" s="370">
        <f xml:space="preserve"> InpC!HGT$20</f>
        <v>0</v>
      </c>
      <c r="HGU118" s="370">
        <f xml:space="preserve"> InpC!HGU$20</f>
        <v>0</v>
      </c>
      <c r="HGV118" s="370">
        <f xml:space="preserve"> InpC!HGV$20</f>
        <v>0</v>
      </c>
      <c r="HGW118" s="370">
        <f xml:space="preserve"> InpC!HGW$20</f>
        <v>0</v>
      </c>
      <c r="HGX118" s="370">
        <f xml:space="preserve"> InpC!HGX$20</f>
        <v>0</v>
      </c>
      <c r="HGY118" s="370">
        <f xml:space="preserve"> InpC!HGY$20</f>
        <v>0</v>
      </c>
      <c r="HGZ118" s="370">
        <f xml:space="preserve"> InpC!HGZ$20</f>
        <v>0</v>
      </c>
      <c r="HHA118" s="370">
        <f xml:space="preserve"> InpC!HHA$20</f>
        <v>0</v>
      </c>
      <c r="HHB118" s="370">
        <f xml:space="preserve"> InpC!HHB$20</f>
        <v>0</v>
      </c>
      <c r="HHC118" s="370">
        <f xml:space="preserve"> InpC!HHC$20</f>
        <v>0</v>
      </c>
      <c r="HHD118" s="370">
        <f xml:space="preserve"> InpC!HHD$20</f>
        <v>0</v>
      </c>
      <c r="HHE118" s="370">
        <f xml:space="preserve"> InpC!HHE$20</f>
        <v>0</v>
      </c>
      <c r="HHF118" s="370">
        <f xml:space="preserve"> InpC!HHF$20</f>
        <v>0</v>
      </c>
      <c r="HHG118" s="370">
        <f xml:space="preserve"> InpC!HHG$20</f>
        <v>0</v>
      </c>
      <c r="HHH118" s="370">
        <f xml:space="preserve"> InpC!HHH$20</f>
        <v>0</v>
      </c>
      <c r="HHI118" s="370">
        <f xml:space="preserve"> InpC!HHI$20</f>
        <v>0</v>
      </c>
      <c r="HHJ118" s="370">
        <f xml:space="preserve"> InpC!HHJ$20</f>
        <v>0</v>
      </c>
      <c r="HHK118" s="370">
        <f xml:space="preserve"> InpC!HHK$20</f>
        <v>0</v>
      </c>
      <c r="HHL118" s="370">
        <f xml:space="preserve"> InpC!HHL$20</f>
        <v>0</v>
      </c>
      <c r="HHM118" s="370">
        <f xml:space="preserve"> InpC!HHM$20</f>
        <v>0</v>
      </c>
      <c r="HHN118" s="370">
        <f xml:space="preserve"> InpC!HHN$20</f>
        <v>0</v>
      </c>
      <c r="HHO118" s="370">
        <f xml:space="preserve"> InpC!HHO$20</f>
        <v>0</v>
      </c>
      <c r="HHP118" s="370">
        <f xml:space="preserve"> InpC!HHP$20</f>
        <v>0</v>
      </c>
      <c r="HHQ118" s="370">
        <f xml:space="preserve"> InpC!HHQ$20</f>
        <v>0</v>
      </c>
      <c r="HHR118" s="370">
        <f xml:space="preserve"> InpC!HHR$20</f>
        <v>0</v>
      </c>
      <c r="HHS118" s="370">
        <f xml:space="preserve"> InpC!HHS$20</f>
        <v>0</v>
      </c>
      <c r="HHT118" s="370">
        <f xml:space="preserve"> InpC!HHT$20</f>
        <v>0</v>
      </c>
      <c r="HHU118" s="370">
        <f xml:space="preserve"> InpC!HHU$20</f>
        <v>0</v>
      </c>
      <c r="HHV118" s="370">
        <f xml:space="preserve"> InpC!HHV$20</f>
        <v>0</v>
      </c>
      <c r="HHW118" s="370">
        <f xml:space="preserve"> InpC!HHW$20</f>
        <v>0</v>
      </c>
      <c r="HHX118" s="370">
        <f xml:space="preserve"> InpC!HHX$20</f>
        <v>0</v>
      </c>
      <c r="HHY118" s="370">
        <f xml:space="preserve"> InpC!HHY$20</f>
        <v>0</v>
      </c>
      <c r="HHZ118" s="370">
        <f xml:space="preserve"> InpC!HHZ$20</f>
        <v>0</v>
      </c>
      <c r="HIA118" s="370">
        <f xml:space="preserve"> InpC!HIA$20</f>
        <v>0</v>
      </c>
      <c r="HIB118" s="370">
        <f xml:space="preserve"> InpC!HIB$20</f>
        <v>0</v>
      </c>
      <c r="HIC118" s="370">
        <f xml:space="preserve"> InpC!HIC$20</f>
        <v>0</v>
      </c>
      <c r="HID118" s="370">
        <f xml:space="preserve"> InpC!HID$20</f>
        <v>0</v>
      </c>
      <c r="HIE118" s="370">
        <f xml:space="preserve"> InpC!HIE$20</f>
        <v>0</v>
      </c>
      <c r="HIF118" s="370">
        <f xml:space="preserve"> InpC!HIF$20</f>
        <v>0</v>
      </c>
      <c r="HIG118" s="370">
        <f xml:space="preserve"> InpC!HIG$20</f>
        <v>0</v>
      </c>
      <c r="HIH118" s="370">
        <f xml:space="preserve"> InpC!HIH$20</f>
        <v>0</v>
      </c>
      <c r="HII118" s="370">
        <f xml:space="preserve"> InpC!HII$20</f>
        <v>0</v>
      </c>
      <c r="HIJ118" s="370">
        <f xml:space="preserve"> InpC!HIJ$20</f>
        <v>0</v>
      </c>
      <c r="HIK118" s="370">
        <f xml:space="preserve"> InpC!HIK$20</f>
        <v>0</v>
      </c>
      <c r="HIL118" s="370">
        <f xml:space="preserve"> InpC!HIL$20</f>
        <v>0</v>
      </c>
      <c r="HIM118" s="370">
        <f xml:space="preserve"> InpC!HIM$20</f>
        <v>0</v>
      </c>
      <c r="HIN118" s="370">
        <f xml:space="preserve"> InpC!HIN$20</f>
        <v>0</v>
      </c>
      <c r="HIO118" s="370">
        <f xml:space="preserve"> InpC!HIO$20</f>
        <v>0</v>
      </c>
      <c r="HIP118" s="370">
        <f xml:space="preserve"> InpC!HIP$20</f>
        <v>0</v>
      </c>
      <c r="HIQ118" s="370">
        <f xml:space="preserve"> InpC!HIQ$20</f>
        <v>0</v>
      </c>
      <c r="HIR118" s="370">
        <f xml:space="preserve"> InpC!HIR$20</f>
        <v>0</v>
      </c>
      <c r="HIS118" s="370">
        <f xml:space="preserve"> InpC!HIS$20</f>
        <v>0</v>
      </c>
      <c r="HIT118" s="370">
        <f xml:space="preserve"> InpC!HIT$20</f>
        <v>0</v>
      </c>
      <c r="HIU118" s="370">
        <f xml:space="preserve"> InpC!HIU$20</f>
        <v>0</v>
      </c>
      <c r="HIV118" s="370">
        <f xml:space="preserve"> InpC!HIV$20</f>
        <v>0</v>
      </c>
      <c r="HIW118" s="370">
        <f xml:space="preserve"> InpC!HIW$20</f>
        <v>0</v>
      </c>
      <c r="HIX118" s="370">
        <f xml:space="preserve"> InpC!HIX$20</f>
        <v>0</v>
      </c>
      <c r="HIY118" s="370">
        <f xml:space="preserve"> InpC!HIY$20</f>
        <v>0</v>
      </c>
      <c r="HIZ118" s="370">
        <f xml:space="preserve"> InpC!HIZ$20</f>
        <v>0</v>
      </c>
      <c r="HJA118" s="370">
        <f xml:space="preserve"> InpC!HJA$20</f>
        <v>0</v>
      </c>
      <c r="HJB118" s="370">
        <f xml:space="preserve"> InpC!HJB$20</f>
        <v>0</v>
      </c>
      <c r="HJC118" s="370">
        <f xml:space="preserve"> InpC!HJC$20</f>
        <v>0</v>
      </c>
      <c r="HJD118" s="370">
        <f xml:space="preserve"> InpC!HJD$20</f>
        <v>0</v>
      </c>
      <c r="HJE118" s="370">
        <f xml:space="preserve"> InpC!HJE$20</f>
        <v>0</v>
      </c>
      <c r="HJF118" s="370">
        <f xml:space="preserve"> InpC!HJF$20</f>
        <v>0</v>
      </c>
      <c r="HJG118" s="370">
        <f xml:space="preserve"> InpC!HJG$20</f>
        <v>0</v>
      </c>
      <c r="HJH118" s="370">
        <f xml:space="preserve"> InpC!HJH$20</f>
        <v>0</v>
      </c>
      <c r="HJI118" s="370">
        <f xml:space="preserve"> InpC!HJI$20</f>
        <v>0</v>
      </c>
      <c r="HJJ118" s="370">
        <f xml:space="preserve"> InpC!HJJ$20</f>
        <v>0</v>
      </c>
      <c r="HJK118" s="370">
        <f xml:space="preserve"> InpC!HJK$20</f>
        <v>0</v>
      </c>
      <c r="HJL118" s="370">
        <f xml:space="preserve"> InpC!HJL$20</f>
        <v>0</v>
      </c>
      <c r="HJM118" s="370">
        <f xml:space="preserve"> InpC!HJM$20</f>
        <v>0</v>
      </c>
      <c r="HJN118" s="370">
        <f xml:space="preserve"> InpC!HJN$20</f>
        <v>0</v>
      </c>
      <c r="HJO118" s="370">
        <f xml:space="preserve"> InpC!HJO$20</f>
        <v>0</v>
      </c>
      <c r="HJP118" s="370">
        <f xml:space="preserve"> InpC!HJP$20</f>
        <v>0</v>
      </c>
      <c r="HJQ118" s="370">
        <f xml:space="preserve"> InpC!HJQ$20</f>
        <v>0</v>
      </c>
      <c r="HJR118" s="370">
        <f xml:space="preserve"> InpC!HJR$20</f>
        <v>0</v>
      </c>
      <c r="HJS118" s="370">
        <f xml:space="preserve"> InpC!HJS$20</f>
        <v>0</v>
      </c>
      <c r="HJT118" s="370">
        <f xml:space="preserve"> InpC!HJT$20</f>
        <v>0</v>
      </c>
      <c r="HJU118" s="370">
        <f xml:space="preserve"> InpC!HJU$20</f>
        <v>0</v>
      </c>
      <c r="HJV118" s="370">
        <f xml:space="preserve"> InpC!HJV$20</f>
        <v>0</v>
      </c>
      <c r="HJW118" s="370">
        <f xml:space="preserve"> InpC!HJW$20</f>
        <v>0</v>
      </c>
      <c r="HJX118" s="370">
        <f xml:space="preserve"> InpC!HJX$20</f>
        <v>0</v>
      </c>
      <c r="HJY118" s="370">
        <f xml:space="preserve"> InpC!HJY$20</f>
        <v>0</v>
      </c>
      <c r="HJZ118" s="370">
        <f xml:space="preserve"> InpC!HJZ$20</f>
        <v>0</v>
      </c>
      <c r="HKA118" s="370">
        <f xml:space="preserve"> InpC!HKA$20</f>
        <v>0</v>
      </c>
      <c r="HKB118" s="370">
        <f xml:space="preserve"> InpC!HKB$20</f>
        <v>0</v>
      </c>
      <c r="HKC118" s="370">
        <f xml:space="preserve"> InpC!HKC$20</f>
        <v>0</v>
      </c>
      <c r="HKD118" s="370">
        <f xml:space="preserve"> InpC!HKD$20</f>
        <v>0</v>
      </c>
      <c r="HKE118" s="370">
        <f xml:space="preserve"> InpC!HKE$20</f>
        <v>0</v>
      </c>
      <c r="HKF118" s="370">
        <f xml:space="preserve"> InpC!HKF$20</f>
        <v>0</v>
      </c>
      <c r="HKG118" s="370">
        <f xml:space="preserve"> InpC!HKG$20</f>
        <v>0</v>
      </c>
      <c r="HKH118" s="370">
        <f xml:space="preserve"> InpC!HKH$20</f>
        <v>0</v>
      </c>
      <c r="HKI118" s="370">
        <f xml:space="preserve"> InpC!HKI$20</f>
        <v>0</v>
      </c>
      <c r="HKJ118" s="370">
        <f xml:space="preserve"> InpC!HKJ$20</f>
        <v>0</v>
      </c>
      <c r="HKK118" s="370">
        <f xml:space="preserve"> InpC!HKK$20</f>
        <v>0</v>
      </c>
      <c r="HKL118" s="370">
        <f xml:space="preserve"> InpC!HKL$20</f>
        <v>0</v>
      </c>
      <c r="HKM118" s="370">
        <f xml:space="preserve"> InpC!HKM$20</f>
        <v>0</v>
      </c>
      <c r="HKN118" s="370">
        <f xml:space="preserve"> InpC!HKN$20</f>
        <v>0</v>
      </c>
      <c r="HKO118" s="370">
        <f xml:space="preserve"> InpC!HKO$20</f>
        <v>0</v>
      </c>
      <c r="HKP118" s="370">
        <f xml:space="preserve"> InpC!HKP$20</f>
        <v>0</v>
      </c>
      <c r="HKQ118" s="370">
        <f xml:space="preserve"> InpC!HKQ$20</f>
        <v>0</v>
      </c>
      <c r="HKR118" s="370">
        <f xml:space="preserve"> InpC!HKR$20</f>
        <v>0</v>
      </c>
      <c r="HKS118" s="370">
        <f xml:space="preserve"> InpC!HKS$20</f>
        <v>0</v>
      </c>
      <c r="HKT118" s="370">
        <f xml:space="preserve"> InpC!HKT$20</f>
        <v>0</v>
      </c>
      <c r="HKU118" s="370">
        <f xml:space="preserve"> InpC!HKU$20</f>
        <v>0</v>
      </c>
      <c r="HKV118" s="370">
        <f xml:space="preserve"> InpC!HKV$20</f>
        <v>0</v>
      </c>
      <c r="HKW118" s="370">
        <f xml:space="preserve"> InpC!HKW$20</f>
        <v>0</v>
      </c>
      <c r="HKX118" s="370">
        <f xml:space="preserve"> InpC!HKX$20</f>
        <v>0</v>
      </c>
      <c r="HKY118" s="370">
        <f xml:space="preserve"> InpC!HKY$20</f>
        <v>0</v>
      </c>
      <c r="HKZ118" s="370">
        <f xml:space="preserve"> InpC!HKZ$20</f>
        <v>0</v>
      </c>
      <c r="HLA118" s="370">
        <f xml:space="preserve"> InpC!HLA$20</f>
        <v>0</v>
      </c>
      <c r="HLB118" s="370">
        <f xml:space="preserve"> InpC!HLB$20</f>
        <v>0</v>
      </c>
      <c r="HLC118" s="370">
        <f xml:space="preserve"> InpC!HLC$20</f>
        <v>0</v>
      </c>
      <c r="HLD118" s="370">
        <f xml:space="preserve"> InpC!HLD$20</f>
        <v>0</v>
      </c>
      <c r="HLE118" s="370">
        <f xml:space="preserve"> InpC!HLE$20</f>
        <v>0</v>
      </c>
      <c r="HLF118" s="370">
        <f xml:space="preserve"> InpC!HLF$20</f>
        <v>0</v>
      </c>
      <c r="HLG118" s="370">
        <f xml:space="preserve"> InpC!HLG$20</f>
        <v>0</v>
      </c>
      <c r="HLH118" s="370">
        <f xml:space="preserve"> InpC!HLH$20</f>
        <v>0</v>
      </c>
      <c r="HLI118" s="370">
        <f xml:space="preserve"> InpC!HLI$20</f>
        <v>0</v>
      </c>
      <c r="HLJ118" s="370">
        <f xml:space="preserve"> InpC!HLJ$20</f>
        <v>0</v>
      </c>
      <c r="HLK118" s="370">
        <f xml:space="preserve"> InpC!HLK$20</f>
        <v>0</v>
      </c>
      <c r="HLL118" s="370">
        <f xml:space="preserve"> InpC!HLL$20</f>
        <v>0</v>
      </c>
      <c r="HLM118" s="370">
        <f xml:space="preserve"> InpC!HLM$20</f>
        <v>0</v>
      </c>
      <c r="HLN118" s="370">
        <f xml:space="preserve"> InpC!HLN$20</f>
        <v>0</v>
      </c>
      <c r="HLO118" s="370">
        <f xml:space="preserve"> InpC!HLO$20</f>
        <v>0</v>
      </c>
      <c r="HLP118" s="370">
        <f xml:space="preserve"> InpC!HLP$20</f>
        <v>0</v>
      </c>
      <c r="HLQ118" s="370">
        <f xml:space="preserve"> InpC!HLQ$20</f>
        <v>0</v>
      </c>
      <c r="HLR118" s="370">
        <f xml:space="preserve"> InpC!HLR$20</f>
        <v>0</v>
      </c>
      <c r="HLS118" s="370">
        <f xml:space="preserve"> InpC!HLS$20</f>
        <v>0</v>
      </c>
      <c r="HLT118" s="370">
        <f xml:space="preserve"> InpC!HLT$20</f>
        <v>0</v>
      </c>
      <c r="HLU118" s="370">
        <f xml:space="preserve"> InpC!HLU$20</f>
        <v>0</v>
      </c>
      <c r="HLV118" s="370">
        <f xml:space="preserve"> InpC!HLV$20</f>
        <v>0</v>
      </c>
      <c r="HLW118" s="370">
        <f xml:space="preserve"> InpC!HLW$20</f>
        <v>0</v>
      </c>
      <c r="HLX118" s="370">
        <f xml:space="preserve"> InpC!HLX$20</f>
        <v>0</v>
      </c>
      <c r="HLY118" s="370">
        <f xml:space="preserve"> InpC!HLY$20</f>
        <v>0</v>
      </c>
      <c r="HLZ118" s="370">
        <f xml:space="preserve"> InpC!HLZ$20</f>
        <v>0</v>
      </c>
      <c r="HMA118" s="370">
        <f xml:space="preserve"> InpC!HMA$20</f>
        <v>0</v>
      </c>
      <c r="HMB118" s="370">
        <f xml:space="preserve"> InpC!HMB$20</f>
        <v>0</v>
      </c>
      <c r="HMC118" s="370">
        <f xml:space="preserve"> InpC!HMC$20</f>
        <v>0</v>
      </c>
      <c r="HMD118" s="370">
        <f xml:space="preserve"> InpC!HMD$20</f>
        <v>0</v>
      </c>
      <c r="HME118" s="370">
        <f xml:space="preserve"> InpC!HME$20</f>
        <v>0</v>
      </c>
      <c r="HMF118" s="370">
        <f xml:space="preserve"> InpC!HMF$20</f>
        <v>0</v>
      </c>
      <c r="HMG118" s="370">
        <f xml:space="preserve"> InpC!HMG$20</f>
        <v>0</v>
      </c>
      <c r="HMH118" s="370">
        <f xml:space="preserve"> InpC!HMH$20</f>
        <v>0</v>
      </c>
      <c r="HMI118" s="370">
        <f xml:space="preserve"> InpC!HMI$20</f>
        <v>0</v>
      </c>
      <c r="HMJ118" s="370">
        <f xml:space="preserve"> InpC!HMJ$20</f>
        <v>0</v>
      </c>
      <c r="HMK118" s="370">
        <f xml:space="preserve"> InpC!HMK$20</f>
        <v>0</v>
      </c>
      <c r="HML118" s="370">
        <f xml:space="preserve"> InpC!HML$20</f>
        <v>0</v>
      </c>
      <c r="HMM118" s="370">
        <f xml:space="preserve"> InpC!HMM$20</f>
        <v>0</v>
      </c>
      <c r="HMN118" s="370">
        <f xml:space="preserve"> InpC!HMN$20</f>
        <v>0</v>
      </c>
      <c r="HMO118" s="370">
        <f xml:space="preserve"> InpC!HMO$20</f>
        <v>0</v>
      </c>
      <c r="HMP118" s="370">
        <f xml:space="preserve"> InpC!HMP$20</f>
        <v>0</v>
      </c>
      <c r="HMQ118" s="370">
        <f xml:space="preserve"> InpC!HMQ$20</f>
        <v>0</v>
      </c>
      <c r="HMR118" s="370">
        <f xml:space="preserve"> InpC!HMR$20</f>
        <v>0</v>
      </c>
      <c r="HMS118" s="370">
        <f xml:space="preserve"> InpC!HMS$20</f>
        <v>0</v>
      </c>
      <c r="HMT118" s="370">
        <f xml:space="preserve"> InpC!HMT$20</f>
        <v>0</v>
      </c>
      <c r="HMU118" s="370">
        <f xml:space="preserve"> InpC!HMU$20</f>
        <v>0</v>
      </c>
      <c r="HMV118" s="370">
        <f xml:space="preserve"> InpC!HMV$20</f>
        <v>0</v>
      </c>
      <c r="HMW118" s="370">
        <f xml:space="preserve"> InpC!HMW$20</f>
        <v>0</v>
      </c>
      <c r="HMX118" s="370">
        <f xml:space="preserve"> InpC!HMX$20</f>
        <v>0</v>
      </c>
      <c r="HMY118" s="370">
        <f xml:space="preserve"> InpC!HMY$20</f>
        <v>0</v>
      </c>
      <c r="HMZ118" s="370">
        <f xml:space="preserve"> InpC!HMZ$20</f>
        <v>0</v>
      </c>
      <c r="HNA118" s="370">
        <f xml:space="preserve"> InpC!HNA$20</f>
        <v>0</v>
      </c>
      <c r="HNB118" s="370">
        <f xml:space="preserve"> InpC!HNB$20</f>
        <v>0</v>
      </c>
      <c r="HNC118" s="370">
        <f xml:space="preserve"> InpC!HNC$20</f>
        <v>0</v>
      </c>
      <c r="HND118" s="370">
        <f xml:space="preserve"> InpC!HND$20</f>
        <v>0</v>
      </c>
      <c r="HNE118" s="370">
        <f xml:space="preserve"> InpC!HNE$20</f>
        <v>0</v>
      </c>
      <c r="HNF118" s="370">
        <f xml:space="preserve"> InpC!HNF$20</f>
        <v>0</v>
      </c>
      <c r="HNG118" s="370">
        <f xml:space="preserve"> InpC!HNG$20</f>
        <v>0</v>
      </c>
      <c r="HNH118" s="370">
        <f xml:space="preserve"> InpC!HNH$20</f>
        <v>0</v>
      </c>
      <c r="HNI118" s="370">
        <f xml:space="preserve"> InpC!HNI$20</f>
        <v>0</v>
      </c>
      <c r="HNJ118" s="370">
        <f xml:space="preserve"> InpC!HNJ$20</f>
        <v>0</v>
      </c>
      <c r="HNK118" s="370">
        <f xml:space="preserve"> InpC!HNK$20</f>
        <v>0</v>
      </c>
      <c r="HNL118" s="370">
        <f xml:space="preserve"> InpC!HNL$20</f>
        <v>0</v>
      </c>
      <c r="HNM118" s="370">
        <f xml:space="preserve"> InpC!HNM$20</f>
        <v>0</v>
      </c>
      <c r="HNN118" s="370">
        <f xml:space="preserve"> InpC!HNN$20</f>
        <v>0</v>
      </c>
      <c r="HNO118" s="370">
        <f xml:space="preserve"> InpC!HNO$20</f>
        <v>0</v>
      </c>
      <c r="HNP118" s="370">
        <f xml:space="preserve"> InpC!HNP$20</f>
        <v>0</v>
      </c>
      <c r="HNQ118" s="370">
        <f xml:space="preserve"> InpC!HNQ$20</f>
        <v>0</v>
      </c>
      <c r="HNR118" s="370">
        <f xml:space="preserve"> InpC!HNR$20</f>
        <v>0</v>
      </c>
      <c r="HNS118" s="370">
        <f xml:space="preserve"> InpC!HNS$20</f>
        <v>0</v>
      </c>
      <c r="HNT118" s="370">
        <f xml:space="preserve"> InpC!HNT$20</f>
        <v>0</v>
      </c>
      <c r="HNU118" s="370">
        <f xml:space="preserve"> InpC!HNU$20</f>
        <v>0</v>
      </c>
      <c r="HNV118" s="370">
        <f xml:space="preserve"> InpC!HNV$20</f>
        <v>0</v>
      </c>
      <c r="HNW118" s="370">
        <f xml:space="preserve"> InpC!HNW$20</f>
        <v>0</v>
      </c>
      <c r="HNX118" s="370">
        <f xml:space="preserve"> InpC!HNX$20</f>
        <v>0</v>
      </c>
      <c r="HNY118" s="370">
        <f xml:space="preserve"> InpC!HNY$20</f>
        <v>0</v>
      </c>
      <c r="HNZ118" s="370">
        <f xml:space="preserve"> InpC!HNZ$20</f>
        <v>0</v>
      </c>
      <c r="HOA118" s="370">
        <f xml:space="preserve"> InpC!HOA$20</f>
        <v>0</v>
      </c>
      <c r="HOB118" s="370">
        <f xml:space="preserve"> InpC!HOB$20</f>
        <v>0</v>
      </c>
      <c r="HOC118" s="370">
        <f xml:space="preserve"> InpC!HOC$20</f>
        <v>0</v>
      </c>
      <c r="HOD118" s="370">
        <f xml:space="preserve"> InpC!HOD$20</f>
        <v>0</v>
      </c>
      <c r="HOE118" s="370">
        <f xml:space="preserve"> InpC!HOE$20</f>
        <v>0</v>
      </c>
      <c r="HOF118" s="370">
        <f xml:space="preserve"> InpC!HOF$20</f>
        <v>0</v>
      </c>
      <c r="HOG118" s="370">
        <f xml:space="preserve"> InpC!HOG$20</f>
        <v>0</v>
      </c>
      <c r="HOH118" s="370">
        <f xml:space="preserve"> InpC!HOH$20</f>
        <v>0</v>
      </c>
      <c r="HOI118" s="370">
        <f xml:space="preserve"> InpC!HOI$20</f>
        <v>0</v>
      </c>
      <c r="HOJ118" s="370">
        <f xml:space="preserve"> InpC!HOJ$20</f>
        <v>0</v>
      </c>
      <c r="HOK118" s="370">
        <f xml:space="preserve"> InpC!HOK$20</f>
        <v>0</v>
      </c>
      <c r="HOL118" s="370">
        <f xml:space="preserve"> InpC!HOL$20</f>
        <v>0</v>
      </c>
      <c r="HOM118" s="370">
        <f xml:space="preserve"> InpC!HOM$20</f>
        <v>0</v>
      </c>
      <c r="HON118" s="370">
        <f xml:space="preserve"> InpC!HON$20</f>
        <v>0</v>
      </c>
      <c r="HOO118" s="370">
        <f xml:space="preserve"> InpC!HOO$20</f>
        <v>0</v>
      </c>
      <c r="HOP118" s="370">
        <f xml:space="preserve"> InpC!HOP$20</f>
        <v>0</v>
      </c>
      <c r="HOQ118" s="370">
        <f xml:space="preserve"> InpC!HOQ$20</f>
        <v>0</v>
      </c>
      <c r="HOR118" s="370">
        <f xml:space="preserve"> InpC!HOR$20</f>
        <v>0</v>
      </c>
      <c r="HOS118" s="370">
        <f xml:space="preserve"> InpC!HOS$20</f>
        <v>0</v>
      </c>
      <c r="HOT118" s="370">
        <f xml:space="preserve"> InpC!HOT$20</f>
        <v>0</v>
      </c>
      <c r="HOU118" s="370">
        <f xml:space="preserve"> InpC!HOU$20</f>
        <v>0</v>
      </c>
      <c r="HOV118" s="370">
        <f xml:space="preserve"> InpC!HOV$20</f>
        <v>0</v>
      </c>
      <c r="HOW118" s="370">
        <f xml:space="preserve"> InpC!HOW$20</f>
        <v>0</v>
      </c>
      <c r="HOX118" s="370">
        <f xml:space="preserve"> InpC!HOX$20</f>
        <v>0</v>
      </c>
      <c r="HOY118" s="370">
        <f xml:space="preserve"> InpC!HOY$20</f>
        <v>0</v>
      </c>
      <c r="HOZ118" s="370">
        <f xml:space="preserve"> InpC!HOZ$20</f>
        <v>0</v>
      </c>
      <c r="HPA118" s="370">
        <f xml:space="preserve"> InpC!HPA$20</f>
        <v>0</v>
      </c>
      <c r="HPB118" s="370">
        <f xml:space="preserve"> InpC!HPB$20</f>
        <v>0</v>
      </c>
      <c r="HPC118" s="370">
        <f xml:space="preserve"> InpC!HPC$20</f>
        <v>0</v>
      </c>
      <c r="HPD118" s="370">
        <f xml:space="preserve"> InpC!HPD$20</f>
        <v>0</v>
      </c>
      <c r="HPE118" s="370">
        <f xml:space="preserve"> InpC!HPE$20</f>
        <v>0</v>
      </c>
      <c r="HPF118" s="370">
        <f xml:space="preserve"> InpC!HPF$20</f>
        <v>0</v>
      </c>
      <c r="HPG118" s="370">
        <f xml:space="preserve"> InpC!HPG$20</f>
        <v>0</v>
      </c>
      <c r="HPH118" s="370">
        <f xml:space="preserve"> InpC!HPH$20</f>
        <v>0</v>
      </c>
      <c r="HPI118" s="370">
        <f xml:space="preserve"> InpC!HPI$20</f>
        <v>0</v>
      </c>
      <c r="HPJ118" s="370">
        <f xml:space="preserve"> InpC!HPJ$20</f>
        <v>0</v>
      </c>
      <c r="HPK118" s="370">
        <f xml:space="preserve"> InpC!HPK$20</f>
        <v>0</v>
      </c>
      <c r="HPL118" s="370">
        <f xml:space="preserve"> InpC!HPL$20</f>
        <v>0</v>
      </c>
      <c r="HPM118" s="370">
        <f xml:space="preserve"> InpC!HPM$20</f>
        <v>0</v>
      </c>
      <c r="HPN118" s="370">
        <f xml:space="preserve"> InpC!HPN$20</f>
        <v>0</v>
      </c>
      <c r="HPO118" s="370">
        <f xml:space="preserve"> InpC!HPO$20</f>
        <v>0</v>
      </c>
      <c r="HPP118" s="370">
        <f xml:space="preserve"> InpC!HPP$20</f>
        <v>0</v>
      </c>
      <c r="HPQ118" s="370">
        <f xml:space="preserve"> InpC!HPQ$20</f>
        <v>0</v>
      </c>
      <c r="HPR118" s="370">
        <f xml:space="preserve"> InpC!HPR$20</f>
        <v>0</v>
      </c>
      <c r="HPS118" s="370">
        <f xml:space="preserve"> InpC!HPS$20</f>
        <v>0</v>
      </c>
      <c r="HPT118" s="370">
        <f xml:space="preserve"> InpC!HPT$20</f>
        <v>0</v>
      </c>
      <c r="HPU118" s="370">
        <f xml:space="preserve"> InpC!HPU$20</f>
        <v>0</v>
      </c>
      <c r="HPV118" s="370">
        <f xml:space="preserve"> InpC!HPV$20</f>
        <v>0</v>
      </c>
      <c r="HPW118" s="370">
        <f xml:space="preserve"> InpC!HPW$20</f>
        <v>0</v>
      </c>
      <c r="HPX118" s="370">
        <f xml:space="preserve"> InpC!HPX$20</f>
        <v>0</v>
      </c>
      <c r="HPY118" s="370">
        <f xml:space="preserve"> InpC!HPY$20</f>
        <v>0</v>
      </c>
      <c r="HPZ118" s="370">
        <f xml:space="preserve"> InpC!HPZ$20</f>
        <v>0</v>
      </c>
      <c r="HQA118" s="370">
        <f xml:space="preserve"> InpC!HQA$20</f>
        <v>0</v>
      </c>
      <c r="HQB118" s="370">
        <f xml:space="preserve"> InpC!HQB$20</f>
        <v>0</v>
      </c>
      <c r="HQC118" s="370">
        <f xml:space="preserve"> InpC!HQC$20</f>
        <v>0</v>
      </c>
      <c r="HQD118" s="370">
        <f xml:space="preserve"> InpC!HQD$20</f>
        <v>0</v>
      </c>
      <c r="HQE118" s="370">
        <f xml:space="preserve"> InpC!HQE$20</f>
        <v>0</v>
      </c>
      <c r="HQF118" s="370">
        <f xml:space="preserve"> InpC!HQF$20</f>
        <v>0</v>
      </c>
      <c r="HQG118" s="370">
        <f xml:space="preserve"> InpC!HQG$20</f>
        <v>0</v>
      </c>
      <c r="HQH118" s="370">
        <f xml:space="preserve"> InpC!HQH$20</f>
        <v>0</v>
      </c>
      <c r="HQI118" s="370">
        <f xml:space="preserve"> InpC!HQI$20</f>
        <v>0</v>
      </c>
      <c r="HQJ118" s="370">
        <f xml:space="preserve"> InpC!HQJ$20</f>
        <v>0</v>
      </c>
      <c r="HQK118" s="370">
        <f xml:space="preserve"> InpC!HQK$20</f>
        <v>0</v>
      </c>
      <c r="HQL118" s="370">
        <f xml:space="preserve"> InpC!HQL$20</f>
        <v>0</v>
      </c>
      <c r="HQM118" s="370">
        <f xml:space="preserve"> InpC!HQM$20</f>
        <v>0</v>
      </c>
      <c r="HQN118" s="370">
        <f xml:space="preserve"> InpC!HQN$20</f>
        <v>0</v>
      </c>
      <c r="HQO118" s="370">
        <f xml:space="preserve"> InpC!HQO$20</f>
        <v>0</v>
      </c>
      <c r="HQP118" s="370">
        <f xml:space="preserve"> InpC!HQP$20</f>
        <v>0</v>
      </c>
      <c r="HQQ118" s="370">
        <f xml:space="preserve"> InpC!HQQ$20</f>
        <v>0</v>
      </c>
      <c r="HQR118" s="370">
        <f xml:space="preserve"> InpC!HQR$20</f>
        <v>0</v>
      </c>
      <c r="HQS118" s="370">
        <f xml:space="preserve"> InpC!HQS$20</f>
        <v>0</v>
      </c>
      <c r="HQT118" s="370">
        <f xml:space="preserve"> InpC!HQT$20</f>
        <v>0</v>
      </c>
      <c r="HQU118" s="370">
        <f xml:space="preserve"> InpC!HQU$20</f>
        <v>0</v>
      </c>
      <c r="HQV118" s="370">
        <f xml:space="preserve"> InpC!HQV$20</f>
        <v>0</v>
      </c>
      <c r="HQW118" s="370">
        <f xml:space="preserve"> InpC!HQW$20</f>
        <v>0</v>
      </c>
      <c r="HQX118" s="370">
        <f xml:space="preserve"> InpC!HQX$20</f>
        <v>0</v>
      </c>
      <c r="HQY118" s="370">
        <f xml:space="preserve"> InpC!HQY$20</f>
        <v>0</v>
      </c>
      <c r="HQZ118" s="370">
        <f xml:space="preserve"> InpC!HQZ$20</f>
        <v>0</v>
      </c>
      <c r="HRA118" s="370">
        <f xml:space="preserve"> InpC!HRA$20</f>
        <v>0</v>
      </c>
      <c r="HRB118" s="370">
        <f xml:space="preserve"> InpC!HRB$20</f>
        <v>0</v>
      </c>
      <c r="HRC118" s="370">
        <f xml:space="preserve"> InpC!HRC$20</f>
        <v>0</v>
      </c>
      <c r="HRD118" s="370">
        <f xml:space="preserve"> InpC!HRD$20</f>
        <v>0</v>
      </c>
      <c r="HRE118" s="370">
        <f xml:space="preserve"> InpC!HRE$20</f>
        <v>0</v>
      </c>
      <c r="HRF118" s="370">
        <f xml:space="preserve"> InpC!HRF$20</f>
        <v>0</v>
      </c>
      <c r="HRG118" s="370">
        <f xml:space="preserve"> InpC!HRG$20</f>
        <v>0</v>
      </c>
      <c r="HRH118" s="370">
        <f xml:space="preserve"> InpC!HRH$20</f>
        <v>0</v>
      </c>
      <c r="HRI118" s="370">
        <f xml:space="preserve"> InpC!HRI$20</f>
        <v>0</v>
      </c>
      <c r="HRJ118" s="370">
        <f xml:space="preserve"> InpC!HRJ$20</f>
        <v>0</v>
      </c>
      <c r="HRK118" s="370">
        <f xml:space="preserve"> InpC!HRK$20</f>
        <v>0</v>
      </c>
      <c r="HRL118" s="370">
        <f xml:space="preserve"> InpC!HRL$20</f>
        <v>0</v>
      </c>
      <c r="HRM118" s="370">
        <f xml:space="preserve"> InpC!HRM$20</f>
        <v>0</v>
      </c>
      <c r="HRN118" s="370">
        <f xml:space="preserve"> InpC!HRN$20</f>
        <v>0</v>
      </c>
      <c r="HRO118" s="370">
        <f xml:space="preserve"> InpC!HRO$20</f>
        <v>0</v>
      </c>
      <c r="HRP118" s="370">
        <f xml:space="preserve"> InpC!HRP$20</f>
        <v>0</v>
      </c>
      <c r="HRQ118" s="370">
        <f xml:space="preserve"> InpC!HRQ$20</f>
        <v>0</v>
      </c>
      <c r="HRR118" s="370">
        <f xml:space="preserve"> InpC!HRR$20</f>
        <v>0</v>
      </c>
      <c r="HRS118" s="370">
        <f xml:space="preserve"> InpC!HRS$20</f>
        <v>0</v>
      </c>
      <c r="HRT118" s="370">
        <f xml:space="preserve"> InpC!HRT$20</f>
        <v>0</v>
      </c>
      <c r="HRU118" s="370">
        <f xml:space="preserve"> InpC!HRU$20</f>
        <v>0</v>
      </c>
      <c r="HRV118" s="370">
        <f xml:space="preserve"> InpC!HRV$20</f>
        <v>0</v>
      </c>
      <c r="HRW118" s="370">
        <f xml:space="preserve"> InpC!HRW$20</f>
        <v>0</v>
      </c>
      <c r="HRX118" s="370">
        <f xml:space="preserve"> InpC!HRX$20</f>
        <v>0</v>
      </c>
      <c r="HRY118" s="370">
        <f xml:space="preserve"> InpC!HRY$20</f>
        <v>0</v>
      </c>
      <c r="HRZ118" s="370">
        <f xml:space="preserve"> InpC!HRZ$20</f>
        <v>0</v>
      </c>
      <c r="HSA118" s="370">
        <f xml:space="preserve"> InpC!HSA$20</f>
        <v>0</v>
      </c>
      <c r="HSB118" s="370">
        <f xml:space="preserve"> InpC!HSB$20</f>
        <v>0</v>
      </c>
      <c r="HSC118" s="370">
        <f xml:space="preserve"> InpC!HSC$20</f>
        <v>0</v>
      </c>
      <c r="HSD118" s="370">
        <f xml:space="preserve"> InpC!HSD$20</f>
        <v>0</v>
      </c>
      <c r="HSE118" s="370">
        <f xml:space="preserve"> InpC!HSE$20</f>
        <v>0</v>
      </c>
      <c r="HSF118" s="370">
        <f xml:space="preserve"> InpC!HSF$20</f>
        <v>0</v>
      </c>
      <c r="HSG118" s="370">
        <f xml:space="preserve"> InpC!HSG$20</f>
        <v>0</v>
      </c>
      <c r="HSH118" s="370">
        <f xml:space="preserve"> InpC!HSH$20</f>
        <v>0</v>
      </c>
      <c r="HSI118" s="370">
        <f xml:space="preserve"> InpC!HSI$20</f>
        <v>0</v>
      </c>
      <c r="HSJ118" s="370">
        <f xml:space="preserve"> InpC!HSJ$20</f>
        <v>0</v>
      </c>
      <c r="HSK118" s="370">
        <f xml:space="preserve"> InpC!HSK$20</f>
        <v>0</v>
      </c>
      <c r="HSL118" s="370">
        <f xml:space="preserve"> InpC!HSL$20</f>
        <v>0</v>
      </c>
      <c r="HSM118" s="370">
        <f xml:space="preserve"> InpC!HSM$20</f>
        <v>0</v>
      </c>
      <c r="HSN118" s="370">
        <f xml:space="preserve"> InpC!HSN$20</f>
        <v>0</v>
      </c>
      <c r="HSO118" s="370">
        <f xml:space="preserve"> InpC!HSO$20</f>
        <v>0</v>
      </c>
      <c r="HSP118" s="370">
        <f xml:space="preserve"> InpC!HSP$20</f>
        <v>0</v>
      </c>
      <c r="HSQ118" s="370">
        <f xml:space="preserve"> InpC!HSQ$20</f>
        <v>0</v>
      </c>
      <c r="HSR118" s="370">
        <f xml:space="preserve"> InpC!HSR$20</f>
        <v>0</v>
      </c>
      <c r="HSS118" s="370">
        <f xml:space="preserve"> InpC!HSS$20</f>
        <v>0</v>
      </c>
      <c r="HST118" s="370">
        <f xml:space="preserve"> InpC!HST$20</f>
        <v>0</v>
      </c>
      <c r="HSU118" s="370">
        <f xml:space="preserve"> InpC!HSU$20</f>
        <v>0</v>
      </c>
      <c r="HSV118" s="370">
        <f xml:space="preserve"> InpC!HSV$20</f>
        <v>0</v>
      </c>
      <c r="HSW118" s="370">
        <f xml:space="preserve"> InpC!HSW$20</f>
        <v>0</v>
      </c>
      <c r="HSX118" s="370">
        <f xml:space="preserve"> InpC!HSX$20</f>
        <v>0</v>
      </c>
      <c r="HSY118" s="370">
        <f xml:space="preserve"> InpC!HSY$20</f>
        <v>0</v>
      </c>
      <c r="HSZ118" s="370">
        <f xml:space="preserve"> InpC!HSZ$20</f>
        <v>0</v>
      </c>
      <c r="HTA118" s="370">
        <f xml:space="preserve"> InpC!HTA$20</f>
        <v>0</v>
      </c>
      <c r="HTB118" s="370">
        <f xml:space="preserve"> InpC!HTB$20</f>
        <v>0</v>
      </c>
      <c r="HTC118" s="370">
        <f xml:space="preserve"> InpC!HTC$20</f>
        <v>0</v>
      </c>
      <c r="HTD118" s="370">
        <f xml:space="preserve"> InpC!HTD$20</f>
        <v>0</v>
      </c>
      <c r="HTE118" s="370">
        <f xml:space="preserve"> InpC!HTE$20</f>
        <v>0</v>
      </c>
      <c r="HTF118" s="370">
        <f xml:space="preserve"> InpC!HTF$20</f>
        <v>0</v>
      </c>
      <c r="HTG118" s="370">
        <f xml:space="preserve"> InpC!HTG$20</f>
        <v>0</v>
      </c>
      <c r="HTH118" s="370">
        <f xml:space="preserve"> InpC!HTH$20</f>
        <v>0</v>
      </c>
      <c r="HTI118" s="370">
        <f xml:space="preserve"> InpC!HTI$20</f>
        <v>0</v>
      </c>
      <c r="HTJ118" s="370">
        <f xml:space="preserve"> InpC!HTJ$20</f>
        <v>0</v>
      </c>
      <c r="HTK118" s="370">
        <f xml:space="preserve"> InpC!HTK$20</f>
        <v>0</v>
      </c>
      <c r="HTL118" s="370">
        <f xml:space="preserve"> InpC!HTL$20</f>
        <v>0</v>
      </c>
      <c r="HTM118" s="370">
        <f xml:space="preserve"> InpC!HTM$20</f>
        <v>0</v>
      </c>
      <c r="HTN118" s="370">
        <f xml:space="preserve"> InpC!HTN$20</f>
        <v>0</v>
      </c>
      <c r="HTO118" s="370">
        <f xml:space="preserve"> InpC!HTO$20</f>
        <v>0</v>
      </c>
      <c r="HTP118" s="370">
        <f xml:space="preserve"> InpC!HTP$20</f>
        <v>0</v>
      </c>
      <c r="HTQ118" s="370">
        <f xml:space="preserve"> InpC!HTQ$20</f>
        <v>0</v>
      </c>
      <c r="HTR118" s="370">
        <f xml:space="preserve"> InpC!HTR$20</f>
        <v>0</v>
      </c>
      <c r="HTS118" s="370">
        <f xml:space="preserve"> InpC!HTS$20</f>
        <v>0</v>
      </c>
      <c r="HTT118" s="370">
        <f xml:space="preserve"> InpC!HTT$20</f>
        <v>0</v>
      </c>
      <c r="HTU118" s="370">
        <f xml:space="preserve"> InpC!HTU$20</f>
        <v>0</v>
      </c>
      <c r="HTV118" s="370">
        <f xml:space="preserve"> InpC!HTV$20</f>
        <v>0</v>
      </c>
      <c r="HTW118" s="370">
        <f xml:space="preserve"> InpC!HTW$20</f>
        <v>0</v>
      </c>
      <c r="HTX118" s="370">
        <f xml:space="preserve"> InpC!HTX$20</f>
        <v>0</v>
      </c>
      <c r="HTY118" s="370">
        <f xml:space="preserve"> InpC!HTY$20</f>
        <v>0</v>
      </c>
      <c r="HTZ118" s="370">
        <f xml:space="preserve"> InpC!HTZ$20</f>
        <v>0</v>
      </c>
      <c r="HUA118" s="370">
        <f xml:space="preserve"> InpC!HUA$20</f>
        <v>0</v>
      </c>
      <c r="HUB118" s="370">
        <f xml:space="preserve"> InpC!HUB$20</f>
        <v>0</v>
      </c>
      <c r="HUC118" s="370">
        <f xml:space="preserve"> InpC!HUC$20</f>
        <v>0</v>
      </c>
      <c r="HUD118" s="370">
        <f xml:space="preserve"> InpC!HUD$20</f>
        <v>0</v>
      </c>
      <c r="HUE118" s="370">
        <f xml:space="preserve"> InpC!HUE$20</f>
        <v>0</v>
      </c>
      <c r="HUF118" s="370">
        <f xml:space="preserve"> InpC!HUF$20</f>
        <v>0</v>
      </c>
      <c r="HUG118" s="370">
        <f xml:space="preserve"> InpC!HUG$20</f>
        <v>0</v>
      </c>
      <c r="HUH118" s="370">
        <f xml:space="preserve"> InpC!HUH$20</f>
        <v>0</v>
      </c>
      <c r="HUI118" s="370">
        <f xml:space="preserve"> InpC!HUI$20</f>
        <v>0</v>
      </c>
      <c r="HUJ118" s="370">
        <f xml:space="preserve"> InpC!HUJ$20</f>
        <v>0</v>
      </c>
      <c r="HUK118" s="370">
        <f xml:space="preserve"> InpC!HUK$20</f>
        <v>0</v>
      </c>
      <c r="HUL118" s="370">
        <f xml:space="preserve"> InpC!HUL$20</f>
        <v>0</v>
      </c>
      <c r="HUM118" s="370">
        <f xml:space="preserve"> InpC!HUM$20</f>
        <v>0</v>
      </c>
      <c r="HUN118" s="370">
        <f xml:space="preserve"> InpC!HUN$20</f>
        <v>0</v>
      </c>
      <c r="HUO118" s="370">
        <f xml:space="preserve"> InpC!HUO$20</f>
        <v>0</v>
      </c>
      <c r="HUP118" s="370">
        <f xml:space="preserve"> InpC!HUP$20</f>
        <v>0</v>
      </c>
      <c r="HUQ118" s="370">
        <f xml:space="preserve"> InpC!HUQ$20</f>
        <v>0</v>
      </c>
      <c r="HUR118" s="370">
        <f xml:space="preserve"> InpC!HUR$20</f>
        <v>0</v>
      </c>
      <c r="HUS118" s="370">
        <f xml:space="preserve"> InpC!HUS$20</f>
        <v>0</v>
      </c>
      <c r="HUT118" s="370">
        <f xml:space="preserve"> InpC!HUT$20</f>
        <v>0</v>
      </c>
      <c r="HUU118" s="370">
        <f xml:space="preserve"> InpC!HUU$20</f>
        <v>0</v>
      </c>
      <c r="HUV118" s="370">
        <f xml:space="preserve"> InpC!HUV$20</f>
        <v>0</v>
      </c>
      <c r="HUW118" s="370">
        <f xml:space="preserve"> InpC!HUW$20</f>
        <v>0</v>
      </c>
      <c r="HUX118" s="370">
        <f xml:space="preserve"> InpC!HUX$20</f>
        <v>0</v>
      </c>
      <c r="HUY118" s="370">
        <f xml:space="preserve"> InpC!HUY$20</f>
        <v>0</v>
      </c>
      <c r="HUZ118" s="370">
        <f xml:space="preserve"> InpC!HUZ$20</f>
        <v>0</v>
      </c>
      <c r="HVA118" s="370">
        <f xml:space="preserve"> InpC!HVA$20</f>
        <v>0</v>
      </c>
      <c r="HVB118" s="370">
        <f xml:space="preserve"> InpC!HVB$20</f>
        <v>0</v>
      </c>
      <c r="HVC118" s="370">
        <f xml:space="preserve"> InpC!HVC$20</f>
        <v>0</v>
      </c>
      <c r="HVD118" s="370">
        <f xml:space="preserve"> InpC!HVD$20</f>
        <v>0</v>
      </c>
      <c r="HVE118" s="370">
        <f xml:space="preserve"> InpC!HVE$20</f>
        <v>0</v>
      </c>
      <c r="HVF118" s="370">
        <f xml:space="preserve"> InpC!HVF$20</f>
        <v>0</v>
      </c>
      <c r="HVG118" s="370">
        <f xml:space="preserve"> InpC!HVG$20</f>
        <v>0</v>
      </c>
      <c r="HVH118" s="370">
        <f xml:space="preserve"> InpC!HVH$20</f>
        <v>0</v>
      </c>
      <c r="HVI118" s="370">
        <f xml:space="preserve"> InpC!HVI$20</f>
        <v>0</v>
      </c>
      <c r="HVJ118" s="370">
        <f xml:space="preserve"> InpC!HVJ$20</f>
        <v>0</v>
      </c>
      <c r="HVK118" s="370">
        <f xml:space="preserve"> InpC!HVK$20</f>
        <v>0</v>
      </c>
      <c r="HVL118" s="370">
        <f xml:space="preserve"> InpC!HVL$20</f>
        <v>0</v>
      </c>
      <c r="HVM118" s="370">
        <f xml:space="preserve"> InpC!HVM$20</f>
        <v>0</v>
      </c>
      <c r="HVN118" s="370">
        <f xml:space="preserve"> InpC!HVN$20</f>
        <v>0</v>
      </c>
      <c r="HVO118" s="370">
        <f xml:space="preserve"> InpC!HVO$20</f>
        <v>0</v>
      </c>
      <c r="HVP118" s="370">
        <f xml:space="preserve"> InpC!HVP$20</f>
        <v>0</v>
      </c>
      <c r="HVQ118" s="370">
        <f xml:space="preserve"> InpC!HVQ$20</f>
        <v>0</v>
      </c>
      <c r="HVR118" s="370">
        <f xml:space="preserve"> InpC!HVR$20</f>
        <v>0</v>
      </c>
      <c r="HVS118" s="370">
        <f xml:space="preserve"> InpC!HVS$20</f>
        <v>0</v>
      </c>
      <c r="HVT118" s="370">
        <f xml:space="preserve"> InpC!HVT$20</f>
        <v>0</v>
      </c>
      <c r="HVU118" s="370">
        <f xml:space="preserve"> InpC!HVU$20</f>
        <v>0</v>
      </c>
      <c r="HVV118" s="370">
        <f xml:space="preserve"> InpC!HVV$20</f>
        <v>0</v>
      </c>
      <c r="HVW118" s="370">
        <f xml:space="preserve"> InpC!HVW$20</f>
        <v>0</v>
      </c>
      <c r="HVX118" s="370">
        <f xml:space="preserve"> InpC!HVX$20</f>
        <v>0</v>
      </c>
      <c r="HVY118" s="370">
        <f xml:space="preserve"> InpC!HVY$20</f>
        <v>0</v>
      </c>
      <c r="HVZ118" s="370">
        <f xml:space="preserve"> InpC!HVZ$20</f>
        <v>0</v>
      </c>
      <c r="HWA118" s="370">
        <f xml:space="preserve"> InpC!HWA$20</f>
        <v>0</v>
      </c>
      <c r="HWB118" s="370">
        <f xml:space="preserve"> InpC!HWB$20</f>
        <v>0</v>
      </c>
      <c r="HWC118" s="370">
        <f xml:space="preserve"> InpC!HWC$20</f>
        <v>0</v>
      </c>
      <c r="HWD118" s="370">
        <f xml:space="preserve"> InpC!HWD$20</f>
        <v>0</v>
      </c>
      <c r="HWE118" s="370">
        <f xml:space="preserve"> InpC!HWE$20</f>
        <v>0</v>
      </c>
      <c r="HWF118" s="370">
        <f xml:space="preserve"> InpC!HWF$20</f>
        <v>0</v>
      </c>
      <c r="HWG118" s="370">
        <f xml:space="preserve"> InpC!HWG$20</f>
        <v>0</v>
      </c>
      <c r="HWH118" s="370">
        <f xml:space="preserve"> InpC!HWH$20</f>
        <v>0</v>
      </c>
      <c r="HWI118" s="370">
        <f xml:space="preserve"> InpC!HWI$20</f>
        <v>0</v>
      </c>
      <c r="HWJ118" s="370">
        <f xml:space="preserve"> InpC!HWJ$20</f>
        <v>0</v>
      </c>
      <c r="HWK118" s="370">
        <f xml:space="preserve"> InpC!HWK$20</f>
        <v>0</v>
      </c>
      <c r="HWL118" s="370">
        <f xml:space="preserve"> InpC!HWL$20</f>
        <v>0</v>
      </c>
      <c r="HWM118" s="370">
        <f xml:space="preserve"> InpC!HWM$20</f>
        <v>0</v>
      </c>
      <c r="HWN118" s="370">
        <f xml:space="preserve"> InpC!HWN$20</f>
        <v>0</v>
      </c>
      <c r="HWO118" s="370">
        <f xml:space="preserve"> InpC!HWO$20</f>
        <v>0</v>
      </c>
      <c r="HWP118" s="370">
        <f xml:space="preserve"> InpC!HWP$20</f>
        <v>0</v>
      </c>
      <c r="HWQ118" s="370">
        <f xml:space="preserve"> InpC!HWQ$20</f>
        <v>0</v>
      </c>
      <c r="HWR118" s="370">
        <f xml:space="preserve"> InpC!HWR$20</f>
        <v>0</v>
      </c>
      <c r="HWS118" s="370">
        <f xml:space="preserve"> InpC!HWS$20</f>
        <v>0</v>
      </c>
      <c r="HWT118" s="370">
        <f xml:space="preserve"> InpC!HWT$20</f>
        <v>0</v>
      </c>
      <c r="HWU118" s="370">
        <f xml:space="preserve"> InpC!HWU$20</f>
        <v>0</v>
      </c>
      <c r="HWV118" s="370">
        <f xml:space="preserve"> InpC!HWV$20</f>
        <v>0</v>
      </c>
      <c r="HWW118" s="370">
        <f xml:space="preserve"> InpC!HWW$20</f>
        <v>0</v>
      </c>
      <c r="HWX118" s="370">
        <f xml:space="preserve"> InpC!HWX$20</f>
        <v>0</v>
      </c>
      <c r="HWY118" s="370">
        <f xml:space="preserve"> InpC!HWY$20</f>
        <v>0</v>
      </c>
      <c r="HWZ118" s="370">
        <f xml:space="preserve"> InpC!HWZ$20</f>
        <v>0</v>
      </c>
      <c r="HXA118" s="370">
        <f xml:space="preserve"> InpC!HXA$20</f>
        <v>0</v>
      </c>
      <c r="HXB118" s="370">
        <f xml:space="preserve"> InpC!HXB$20</f>
        <v>0</v>
      </c>
      <c r="HXC118" s="370">
        <f xml:space="preserve"> InpC!HXC$20</f>
        <v>0</v>
      </c>
      <c r="HXD118" s="370">
        <f xml:space="preserve"> InpC!HXD$20</f>
        <v>0</v>
      </c>
      <c r="HXE118" s="370">
        <f xml:space="preserve"> InpC!HXE$20</f>
        <v>0</v>
      </c>
      <c r="HXF118" s="370">
        <f xml:space="preserve"> InpC!HXF$20</f>
        <v>0</v>
      </c>
      <c r="HXG118" s="370">
        <f xml:space="preserve"> InpC!HXG$20</f>
        <v>0</v>
      </c>
      <c r="HXH118" s="370">
        <f xml:space="preserve"> InpC!HXH$20</f>
        <v>0</v>
      </c>
      <c r="HXI118" s="370">
        <f xml:space="preserve"> InpC!HXI$20</f>
        <v>0</v>
      </c>
      <c r="HXJ118" s="370">
        <f xml:space="preserve"> InpC!HXJ$20</f>
        <v>0</v>
      </c>
      <c r="HXK118" s="370">
        <f xml:space="preserve"> InpC!HXK$20</f>
        <v>0</v>
      </c>
      <c r="HXL118" s="370">
        <f xml:space="preserve"> InpC!HXL$20</f>
        <v>0</v>
      </c>
      <c r="HXM118" s="370">
        <f xml:space="preserve"> InpC!HXM$20</f>
        <v>0</v>
      </c>
      <c r="HXN118" s="370">
        <f xml:space="preserve"> InpC!HXN$20</f>
        <v>0</v>
      </c>
      <c r="HXO118" s="370">
        <f xml:space="preserve"> InpC!HXO$20</f>
        <v>0</v>
      </c>
      <c r="HXP118" s="370">
        <f xml:space="preserve"> InpC!HXP$20</f>
        <v>0</v>
      </c>
      <c r="HXQ118" s="370">
        <f xml:space="preserve"> InpC!HXQ$20</f>
        <v>0</v>
      </c>
      <c r="HXR118" s="370">
        <f xml:space="preserve"> InpC!HXR$20</f>
        <v>0</v>
      </c>
      <c r="HXS118" s="370">
        <f xml:space="preserve"> InpC!HXS$20</f>
        <v>0</v>
      </c>
      <c r="HXT118" s="370">
        <f xml:space="preserve"> InpC!HXT$20</f>
        <v>0</v>
      </c>
      <c r="HXU118" s="370">
        <f xml:space="preserve"> InpC!HXU$20</f>
        <v>0</v>
      </c>
      <c r="HXV118" s="370">
        <f xml:space="preserve"> InpC!HXV$20</f>
        <v>0</v>
      </c>
      <c r="HXW118" s="370">
        <f xml:space="preserve"> InpC!HXW$20</f>
        <v>0</v>
      </c>
      <c r="HXX118" s="370">
        <f xml:space="preserve"> InpC!HXX$20</f>
        <v>0</v>
      </c>
      <c r="HXY118" s="370">
        <f xml:space="preserve"> InpC!HXY$20</f>
        <v>0</v>
      </c>
      <c r="HXZ118" s="370">
        <f xml:space="preserve"> InpC!HXZ$20</f>
        <v>0</v>
      </c>
      <c r="HYA118" s="370">
        <f xml:space="preserve"> InpC!HYA$20</f>
        <v>0</v>
      </c>
      <c r="HYB118" s="370">
        <f xml:space="preserve"> InpC!HYB$20</f>
        <v>0</v>
      </c>
      <c r="HYC118" s="370">
        <f xml:space="preserve"> InpC!HYC$20</f>
        <v>0</v>
      </c>
      <c r="HYD118" s="370">
        <f xml:space="preserve"> InpC!HYD$20</f>
        <v>0</v>
      </c>
      <c r="HYE118" s="370">
        <f xml:space="preserve"> InpC!HYE$20</f>
        <v>0</v>
      </c>
      <c r="HYF118" s="370">
        <f xml:space="preserve"> InpC!HYF$20</f>
        <v>0</v>
      </c>
      <c r="HYG118" s="370">
        <f xml:space="preserve"> InpC!HYG$20</f>
        <v>0</v>
      </c>
      <c r="HYH118" s="370">
        <f xml:space="preserve"> InpC!HYH$20</f>
        <v>0</v>
      </c>
      <c r="HYI118" s="370">
        <f xml:space="preserve"> InpC!HYI$20</f>
        <v>0</v>
      </c>
      <c r="HYJ118" s="370">
        <f xml:space="preserve"> InpC!HYJ$20</f>
        <v>0</v>
      </c>
      <c r="HYK118" s="370">
        <f xml:space="preserve"> InpC!HYK$20</f>
        <v>0</v>
      </c>
      <c r="HYL118" s="370">
        <f xml:space="preserve"> InpC!HYL$20</f>
        <v>0</v>
      </c>
      <c r="HYM118" s="370">
        <f xml:space="preserve"> InpC!HYM$20</f>
        <v>0</v>
      </c>
      <c r="HYN118" s="370">
        <f xml:space="preserve"> InpC!HYN$20</f>
        <v>0</v>
      </c>
      <c r="HYO118" s="370">
        <f xml:space="preserve"> InpC!HYO$20</f>
        <v>0</v>
      </c>
      <c r="HYP118" s="370">
        <f xml:space="preserve"> InpC!HYP$20</f>
        <v>0</v>
      </c>
      <c r="HYQ118" s="370">
        <f xml:space="preserve"> InpC!HYQ$20</f>
        <v>0</v>
      </c>
      <c r="HYR118" s="370">
        <f xml:space="preserve"> InpC!HYR$20</f>
        <v>0</v>
      </c>
      <c r="HYS118" s="370">
        <f xml:space="preserve"> InpC!HYS$20</f>
        <v>0</v>
      </c>
      <c r="HYT118" s="370">
        <f xml:space="preserve"> InpC!HYT$20</f>
        <v>0</v>
      </c>
      <c r="HYU118" s="370">
        <f xml:space="preserve"> InpC!HYU$20</f>
        <v>0</v>
      </c>
      <c r="HYV118" s="370">
        <f xml:space="preserve"> InpC!HYV$20</f>
        <v>0</v>
      </c>
      <c r="HYW118" s="370">
        <f xml:space="preserve"> InpC!HYW$20</f>
        <v>0</v>
      </c>
      <c r="HYX118" s="370">
        <f xml:space="preserve"> InpC!HYX$20</f>
        <v>0</v>
      </c>
      <c r="HYY118" s="370">
        <f xml:space="preserve"> InpC!HYY$20</f>
        <v>0</v>
      </c>
      <c r="HYZ118" s="370">
        <f xml:space="preserve"> InpC!HYZ$20</f>
        <v>0</v>
      </c>
      <c r="HZA118" s="370">
        <f xml:space="preserve"> InpC!HZA$20</f>
        <v>0</v>
      </c>
      <c r="HZB118" s="370">
        <f xml:space="preserve"> InpC!HZB$20</f>
        <v>0</v>
      </c>
      <c r="HZC118" s="370">
        <f xml:space="preserve"> InpC!HZC$20</f>
        <v>0</v>
      </c>
      <c r="HZD118" s="370">
        <f xml:space="preserve"> InpC!HZD$20</f>
        <v>0</v>
      </c>
      <c r="HZE118" s="370">
        <f xml:space="preserve"> InpC!HZE$20</f>
        <v>0</v>
      </c>
      <c r="HZF118" s="370">
        <f xml:space="preserve"> InpC!HZF$20</f>
        <v>0</v>
      </c>
      <c r="HZG118" s="370">
        <f xml:space="preserve"> InpC!HZG$20</f>
        <v>0</v>
      </c>
      <c r="HZH118" s="370">
        <f xml:space="preserve"> InpC!HZH$20</f>
        <v>0</v>
      </c>
      <c r="HZI118" s="370">
        <f xml:space="preserve"> InpC!HZI$20</f>
        <v>0</v>
      </c>
      <c r="HZJ118" s="370">
        <f xml:space="preserve"> InpC!HZJ$20</f>
        <v>0</v>
      </c>
      <c r="HZK118" s="370">
        <f xml:space="preserve"> InpC!HZK$20</f>
        <v>0</v>
      </c>
      <c r="HZL118" s="370">
        <f xml:space="preserve"> InpC!HZL$20</f>
        <v>0</v>
      </c>
      <c r="HZM118" s="370">
        <f xml:space="preserve"> InpC!HZM$20</f>
        <v>0</v>
      </c>
      <c r="HZN118" s="370">
        <f xml:space="preserve"> InpC!HZN$20</f>
        <v>0</v>
      </c>
      <c r="HZO118" s="370">
        <f xml:space="preserve"> InpC!HZO$20</f>
        <v>0</v>
      </c>
      <c r="HZP118" s="370">
        <f xml:space="preserve"> InpC!HZP$20</f>
        <v>0</v>
      </c>
      <c r="HZQ118" s="370">
        <f xml:space="preserve"> InpC!HZQ$20</f>
        <v>0</v>
      </c>
      <c r="HZR118" s="370">
        <f xml:space="preserve"> InpC!HZR$20</f>
        <v>0</v>
      </c>
      <c r="HZS118" s="370">
        <f xml:space="preserve"> InpC!HZS$20</f>
        <v>0</v>
      </c>
      <c r="HZT118" s="370">
        <f xml:space="preserve"> InpC!HZT$20</f>
        <v>0</v>
      </c>
      <c r="HZU118" s="370">
        <f xml:space="preserve"> InpC!HZU$20</f>
        <v>0</v>
      </c>
      <c r="HZV118" s="370">
        <f xml:space="preserve"> InpC!HZV$20</f>
        <v>0</v>
      </c>
      <c r="HZW118" s="370">
        <f xml:space="preserve"> InpC!HZW$20</f>
        <v>0</v>
      </c>
      <c r="HZX118" s="370">
        <f xml:space="preserve"> InpC!HZX$20</f>
        <v>0</v>
      </c>
      <c r="HZY118" s="370">
        <f xml:space="preserve"> InpC!HZY$20</f>
        <v>0</v>
      </c>
      <c r="HZZ118" s="370">
        <f xml:space="preserve"> InpC!HZZ$20</f>
        <v>0</v>
      </c>
      <c r="IAA118" s="370">
        <f xml:space="preserve"> InpC!IAA$20</f>
        <v>0</v>
      </c>
      <c r="IAB118" s="370">
        <f xml:space="preserve"> InpC!IAB$20</f>
        <v>0</v>
      </c>
      <c r="IAC118" s="370">
        <f xml:space="preserve"> InpC!IAC$20</f>
        <v>0</v>
      </c>
      <c r="IAD118" s="370">
        <f xml:space="preserve"> InpC!IAD$20</f>
        <v>0</v>
      </c>
      <c r="IAE118" s="370">
        <f xml:space="preserve"> InpC!IAE$20</f>
        <v>0</v>
      </c>
      <c r="IAF118" s="370">
        <f xml:space="preserve"> InpC!IAF$20</f>
        <v>0</v>
      </c>
      <c r="IAG118" s="370">
        <f xml:space="preserve"> InpC!IAG$20</f>
        <v>0</v>
      </c>
      <c r="IAH118" s="370">
        <f xml:space="preserve"> InpC!IAH$20</f>
        <v>0</v>
      </c>
      <c r="IAI118" s="370">
        <f xml:space="preserve"> InpC!IAI$20</f>
        <v>0</v>
      </c>
      <c r="IAJ118" s="370">
        <f xml:space="preserve"> InpC!IAJ$20</f>
        <v>0</v>
      </c>
      <c r="IAK118" s="370">
        <f xml:space="preserve"> InpC!IAK$20</f>
        <v>0</v>
      </c>
      <c r="IAL118" s="370">
        <f xml:space="preserve"> InpC!IAL$20</f>
        <v>0</v>
      </c>
      <c r="IAM118" s="370">
        <f xml:space="preserve"> InpC!IAM$20</f>
        <v>0</v>
      </c>
      <c r="IAN118" s="370">
        <f xml:space="preserve"> InpC!IAN$20</f>
        <v>0</v>
      </c>
      <c r="IAO118" s="370">
        <f xml:space="preserve"> InpC!IAO$20</f>
        <v>0</v>
      </c>
      <c r="IAP118" s="370">
        <f xml:space="preserve"> InpC!IAP$20</f>
        <v>0</v>
      </c>
      <c r="IAQ118" s="370">
        <f xml:space="preserve"> InpC!IAQ$20</f>
        <v>0</v>
      </c>
      <c r="IAR118" s="370">
        <f xml:space="preserve"> InpC!IAR$20</f>
        <v>0</v>
      </c>
      <c r="IAS118" s="370">
        <f xml:space="preserve"> InpC!IAS$20</f>
        <v>0</v>
      </c>
      <c r="IAT118" s="370">
        <f xml:space="preserve"> InpC!IAT$20</f>
        <v>0</v>
      </c>
      <c r="IAU118" s="370">
        <f xml:space="preserve"> InpC!IAU$20</f>
        <v>0</v>
      </c>
      <c r="IAV118" s="370">
        <f xml:space="preserve"> InpC!IAV$20</f>
        <v>0</v>
      </c>
      <c r="IAW118" s="370">
        <f xml:space="preserve"> InpC!IAW$20</f>
        <v>0</v>
      </c>
      <c r="IAX118" s="370">
        <f xml:space="preserve"> InpC!IAX$20</f>
        <v>0</v>
      </c>
      <c r="IAY118" s="370">
        <f xml:space="preserve"> InpC!IAY$20</f>
        <v>0</v>
      </c>
      <c r="IAZ118" s="370">
        <f xml:space="preserve"> InpC!IAZ$20</f>
        <v>0</v>
      </c>
      <c r="IBA118" s="370">
        <f xml:space="preserve"> InpC!IBA$20</f>
        <v>0</v>
      </c>
      <c r="IBB118" s="370">
        <f xml:space="preserve"> InpC!IBB$20</f>
        <v>0</v>
      </c>
      <c r="IBC118" s="370">
        <f xml:space="preserve"> InpC!IBC$20</f>
        <v>0</v>
      </c>
      <c r="IBD118" s="370">
        <f xml:space="preserve"> InpC!IBD$20</f>
        <v>0</v>
      </c>
      <c r="IBE118" s="370">
        <f xml:space="preserve"> InpC!IBE$20</f>
        <v>0</v>
      </c>
      <c r="IBF118" s="370">
        <f xml:space="preserve"> InpC!IBF$20</f>
        <v>0</v>
      </c>
      <c r="IBG118" s="370">
        <f xml:space="preserve"> InpC!IBG$20</f>
        <v>0</v>
      </c>
      <c r="IBH118" s="370">
        <f xml:space="preserve"> InpC!IBH$20</f>
        <v>0</v>
      </c>
      <c r="IBI118" s="370">
        <f xml:space="preserve"> InpC!IBI$20</f>
        <v>0</v>
      </c>
      <c r="IBJ118" s="370">
        <f xml:space="preserve"> InpC!IBJ$20</f>
        <v>0</v>
      </c>
      <c r="IBK118" s="370">
        <f xml:space="preserve"> InpC!IBK$20</f>
        <v>0</v>
      </c>
      <c r="IBL118" s="370">
        <f xml:space="preserve"> InpC!IBL$20</f>
        <v>0</v>
      </c>
      <c r="IBM118" s="370">
        <f xml:space="preserve"> InpC!IBM$20</f>
        <v>0</v>
      </c>
      <c r="IBN118" s="370">
        <f xml:space="preserve"> InpC!IBN$20</f>
        <v>0</v>
      </c>
      <c r="IBO118" s="370">
        <f xml:space="preserve"> InpC!IBO$20</f>
        <v>0</v>
      </c>
      <c r="IBP118" s="370">
        <f xml:space="preserve"> InpC!IBP$20</f>
        <v>0</v>
      </c>
      <c r="IBQ118" s="370">
        <f xml:space="preserve"> InpC!IBQ$20</f>
        <v>0</v>
      </c>
      <c r="IBR118" s="370">
        <f xml:space="preserve"> InpC!IBR$20</f>
        <v>0</v>
      </c>
      <c r="IBS118" s="370">
        <f xml:space="preserve"> InpC!IBS$20</f>
        <v>0</v>
      </c>
      <c r="IBT118" s="370">
        <f xml:space="preserve"> InpC!IBT$20</f>
        <v>0</v>
      </c>
      <c r="IBU118" s="370">
        <f xml:space="preserve"> InpC!IBU$20</f>
        <v>0</v>
      </c>
      <c r="IBV118" s="370">
        <f xml:space="preserve"> InpC!IBV$20</f>
        <v>0</v>
      </c>
      <c r="IBW118" s="370">
        <f xml:space="preserve"> InpC!IBW$20</f>
        <v>0</v>
      </c>
      <c r="IBX118" s="370">
        <f xml:space="preserve"> InpC!IBX$20</f>
        <v>0</v>
      </c>
      <c r="IBY118" s="370">
        <f xml:space="preserve"> InpC!IBY$20</f>
        <v>0</v>
      </c>
      <c r="IBZ118" s="370">
        <f xml:space="preserve"> InpC!IBZ$20</f>
        <v>0</v>
      </c>
      <c r="ICA118" s="370">
        <f xml:space="preserve"> InpC!ICA$20</f>
        <v>0</v>
      </c>
      <c r="ICB118" s="370">
        <f xml:space="preserve"> InpC!ICB$20</f>
        <v>0</v>
      </c>
      <c r="ICC118" s="370">
        <f xml:space="preserve"> InpC!ICC$20</f>
        <v>0</v>
      </c>
      <c r="ICD118" s="370">
        <f xml:space="preserve"> InpC!ICD$20</f>
        <v>0</v>
      </c>
      <c r="ICE118" s="370">
        <f xml:space="preserve"> InpC!ICE$20</f>
        <v>0</v>
      </c>
      <c r="ICF118" s="370">
        <f xml:space="preserve"> InpC!ICF$20</f>
        <v>0</v>
      </c>
      <c r="ICG118" s="370">
        <f xml:space="preserve"> InpC!ICG$20</f>
        <v>0</v>
      </c>
      <c r="ICH118" s="370">
        <f xml:space="preserve"> InpC!ICH$20</f>
        <v>0</v>
      </c>
      <c r="ICI118" s="370">
        <f xml:space="preserve"> InpC!ICI$20</f>
        <v>0</v>
      </c>
      <c r="ICJ118" s="370">
        <f xml:space="preserve"> InpC!ICJ$20</f>
        <v>0</v>
      </c>
      <c r="ICK118" s="370">
        <f xml:space="preserve"> InpC!ICK$20</f>
        <v>0</v>
      </c>
      <c r="ICL118" s="370">
        <f xml:space="preserve"> InpC!ICL$20</f>
        <v>0</v>
      </c>
      <c r="ICM118" s="370">
        <f xml:space="preserve"> InpC!ICM$20</f>
        <v>0</v>
      </c>
      <c r="ICN118" s="370">
        <f xml:space="preserve"> InpC!ICN$20</f>
        <v>0</v>
      </c>
      <c r="ICO118" s="370">
        <f xml:space="preserve"> InpC!ICO$20</f>
        <v>0</v>
      </c>
      <c r="ICP118" s="370">
        <f xml:space="preserve"> InpC!ICP$20</f>
        <v>0</v>
      </c>
      <c r="ICQ118" s="370">
        <f xml:space="preserve"> InpC!ICQ$20</f>
        <v>0</v>
      </c>
      <c r="ICR118" s="370">
        <f xml:space="preserve"> InpC!ICR$20</f>
        <v>0</v>
      </c>
      <c r="ICS118" s="370">
        <f xml:space="preserve"> InpC!ICS$20</f>
        <v>0</v>
      </c>
      <c r="ICT118" s="370">
        <f xml:space="preserve"> InpC!ICT$20</f>
        <v>0</v>
      </c>
      <c r="ICU118" s="370">
        <f xml:space="preserve"> InpC!ICU$20</f>
        <v>0</v>
      </c>
      <c r="ICV118" s="370">
        <f xml:space="preserve"> InpC!ICV$20</f>
        <v>0</v>
      </c>
      <c r="ICW118" s="370">
        <f xml:space="preserve"> InpC!ICW$20</f>
        <v>0</v>
      </c>
      <c r="ICX118" s="370">
        <f xml:space="preserve"> InpC!ICX$20</f>
        <v>0</v>
      </c>
      <c r="ICY118" s="370">
        <f xml:space="preserve"> InpC!ICY$20</f>
        <v>0</v>
      </c>
      <c r="ICZ118" s="370">
        <f xml:space="preserve"> InpC!ICZ$20</f>
        <v>0</v>
      </c>
      <c r="IDA118" s="370">
        <f xml:space="preserve"> InpC!IDA$20</f>
        <v>0</v>
      </c>
      <c r="IDB118" s="370">
        <f xml:space="preserve"> InpC!IDB$20</f>
        <v>0</v>
      </c>
      <c r="IDC118" s="370">
        <f xml:space="preserve"> InpC!IDC$20</f>
        <v>0</v>
      </c>
      <c r="IDD118" s="370">
        <f xml:space="preserve"> InpC!IDD$20</f>
        <v>0</v>
      </c>
      <c r="IDE118" s="370">
        <f xml:space="preserve"> InpC!IDE$20</f>
        <v>0</v>
      </c>
      <c r="IDF118" s="370">
        <f xml:space="preserve"> InpC!IDF$20</f>
        <v>0</v>
      </c>
      <c r="IDG118" s="370">
        <f xml:space="preserve"> InpC!IDG$20</f>
        <v>0</v>
      </c>
      <c r="IDH118" s="370">
        <f xml:space="preserve"> InpC!IDH$20</f>
        <v>0</v>
      </c>
      <c r="IDI118" s="370">
        <f xml:space="preserve"> InpC!IDI$20</f>
        <v>0</v>
      </c>
      <c r="IDJ118" s="370">
        <f xml:space="preserve"> InpC!IDJ$20</f>
        <v>0</v>
      </c>
      <c r="IDK118" s="370">
        <f xml:space="preserve"> InpC!IDK$20</f>
        <v>0</v>
      </c>
      <c r="IDL118" s="370">
        <f xml:space="preserve"> InpC!IDL$20</f>
        <v>0</v>
      </c>
      <c r="IDM118" s="370">
        <f xml:space="preserve"> InpC!IDM$20</f>
        <v>0</v>
      </c>
      <c r="IDN118" s="370">
        <f xml:space="preserve"> InpC!IDN$20</f>
        <v>0</v>
      </c>
      <c r="IDO118" s="370">
        <f xml:space="preserve"> InpC!IDO$20</f>
        <v>0</v>
      </c>
      <c r="IDP118" s="370">
        <f xml:space="preserve"> InpC!IDP$20</f>
        <v>0</v>
      </c>
      <c r="IDQ118" s="370">
        <f xml:space="preserve"> InpC!IDQ$20</f>
        <v>0</v>
      </c>
      <c r="IDR118" s="370">
        <f xml:space="preserve"> InpC!IDR$20</f>
        <v>0</v>
      </c>
      <c r="IDS118" s="370">
        <f xml:space="preserve"> InpC!IDS$20</f>
        <v>0</v>
      </c>
      <c r="IDT118" s="370">
        <f xml:space="preserve"> InpC!IDT$20</f>
        <v>0</v>
      </c>
      <c r="IDU118" s="370">
        <f xml:space="preserve"> InpC!IDU$20</f>
        <v>0</v>
      </c>
      <c r="IDV118" s="370">
        <f xml:space="preserve"> InpC!IDV$20</f>
        <v>0</v>
      </c>
      <c r="IDW118" s="370">
        <f xml:space="preserve"> InpC!IDW$20</f>
        <v>0</v>
      </c>
      <c r="IDX118" s="370">
        <f xml:space="preserve"> InpC!IDX$20</f>
        <v>0</v>
      </c>
      <c r="IDY118" s="370">
        <f xml:space="preserve"> InpC!IDY$20</f>
        <v>0</v>
      </c>
      <c r="IDZ118" s="370">
        <f xml:space="preserve"> InpC!IDZ$20</f>
        <v>0</v>
      </c>
      <c r="IEA118" s="370">
        <f xml:space="preserve"> InpC!IEA$20</f>
        <v>0</v>
      </c>
      <c r="IEB118" s="370">
        <f xml:space="preserve"> InpC!IEB$20</f>
        <v>0</v>
      </c>
      <c r="IEC118" s="370">
        <f xml:space="preserve"> InpC!IEC$20</f>
        <v>0</v>
      </c>
      <c r="IED118" s="370">
        <f xml:space="preserve"> InpC!IED$20</f>
        <v>0</v>
      </c>
      <c r="IEE118" s="370">
        <f xml:space="preserve"> InpC!IEE$20</f>
        <v>0</v>
      </c>
      <c r="IEF118" s="370">
        <f xml:space="preserve"> InpC!IEF$20</f>
        <v>0</v>
      </c>
      <c r="IEG118" s="370">
        <f xml:space="preserve"> InpC!IEG$20</f>
        <v>0</v>
      </c>
      <c r="IEH118" s="370">
        <f xml:space="preserve"> InpC!IEH$20</f>
        <v>0</v>
      </c>
      <c r="IEI118" s="370">
        <f xml:space="preserve"> InpC!IEI$20</f>
        <v>0</v>
      </c>
      <c r="IEJ118" s="370">
        <f xml:space="preserve"> InpC!IEJ$20</f>
        <v>0</v>
      </c>
      <c r="IEK118" s="370">
        <f xml:space="preserve"> InpC!IEK$20</f>
        <v>0</v>
      </c>
      <c r="IEL118" s="370">
        <f xml:space="preserve"> InpC!IEL$20</f>
        <v>0</v>
      </c>
      <c r="IEM118" s="370">
        <f xml:space="preserve"> InpC!IEM$20</f>
        <v>0</v>
      </c>
      <c r="IEN118" s="370">
        <f xml:space="preserve"> InpC!IEN$20</f>
        <v>0</v>
      </c>
      <c r="IEO118" s="370">
        <f xml:space="preserve"> InpC!IEO$20</f>
        <v>0</v>
      </c>
      <c r="IEP118" s="370">
        <f xml:space="preserve"> InpC!IEP$20</f>
        <v>0</v>
      </c>
      <c r="IEQ118" s="370">
        <f xml:space="preserve"> InpC!IEQ$20</f>
        <v>0</v>
      </c>
      <c r="IER118" s="370">
        <f xml:space="preserve"> InpC!IER$20</f>
        <v>0</v>
      </c>
      <c r="IES118" s="370">
        <f xml:space="preserve"> InpC!IES$20</f>
        <v>0</v>
      </c>
      <c r="IET118" s="370">
        <f xml:space="preserve"> InpC!IET$20</f>
        <v>0</v>
      </c>
      <c r="IEU118" s="370">
        <f xml:space="preserve"> InpC!IEU$20</f>
        <v>0</v>
      </c>
      <c r="IEV118" s="370">
        <f xml:space="preserve"> InpC!IEV$20</f>
        <v>0</v>
      </c>
      <c r="IEW118" s="370">
        <f xml:space="preserve"> InpC!IEW$20</f>
        <v>0</v>
      </c>
      <c r="IEX118" s="370">
        <f xml:space="preserve"> InpC!IEX$20</f>
        <v>0</v>
      </c>
      <c r="IEY118" s="370">
        <f xml:space="preserve"> InpC!IEY$20</f>
        <v>0</v>
      </c>
      <c r="IEZ118" s="370">
        <f xml:space="preserve"> InpC!IEZ$20</f>
        <v>0</v>
      </c>
      <c r="IFA118" s="370">
        <f xml:space="preserve"> InpC!IFA$20</f>
        <v>0</v>
      </c>
      <c r="IFB118" s="370">
        <f xml:space="preserve"> InpC!IFB$20</f>
        <v>0</v>
      </c>
      <c r="IFC118" s="370">
        <f xml:space="preserve"> InpC!IFC$20</f>
        <v>0</v>
      </c>
      <c r="IFD118" s="370">
        <f xml:space="preserve"> InpC!IFD$20</f>
        <v>0</v>
      </c>
      <c r="IFE118" s="370">
        <f xml:space="preserve"> InpC!IFE$20</f>
        <v>0</v>
      </c>
      <c r="IFF118" s="370">
        <f xml:space="preserve"> InpC!IFF$20</f>
        <v>0</v>
      </c>
      <c r="IFG118" s="370">
        <f xml:space="preserve"> InpC!IFG$20</f>
        <v>0</v>
      </c>
      <c r="IFH118" s="370">
        <f xml:space="preserve"> InpC!IFH$20</f>
        <v>0</v>
      </c>
      <c r="IFI118" s="370">
        <f xml:space="preserve"> InpC!IFI$20</f>
        <v>0</v>
      </c>
      <c r="IFJ118" s="370">
        <f xml:space="preserve"> InpC!IFJ$20</f>
        <v>0</v>
      </c>
      <c r="IFK118" s="370">
        <f xml:space="preserve"> InpC!IFK$20</f>
        <v>0</v>
      </c>
      <c r="IFL118" s="370">
        <f xml:space="preserve"> InpC!IFL$20</f>
        <v>0</v>
      </c>
      <c r="IFM118" s="370">
        <f xml:space="preserve"> InpC!IFM$20</f>
        <v>0</v>
      </c>
      <c r="IFN118" s="370">
        <f xml:space="preserve"> InpC!IFN$20</f>
        <v>0</v>
      </c>
      <c r="IFO118" s="370">
        <f xml:space="preserve"> InpC!IFO$20</f>
        <v>0</v>
      </c>
      <c r="IFP118" s="370">
        <f xml:space="preserve"> InpC!IFP$20</f>
        <v>0</v>
      </c>
      <c r="IFQ118" s="370">
        <f xml:space="preserve"> InpC!IFQ$20</f>
        <v>0</v>
      </c>
      <c r="IFR118" s="370">
        <f xml:space="preserve"> InpC!IFR$20</f>
        <v>0</v>
      </c>
      <c r="IFS118" s="370">
        <f xml:space="preserve"> InpC!IFS$20</f>
        <v>0</v>
      </c>
      <c r="IFT118" s="370">
        <f xml:space="preserve"> InpC!IFT$20</f>
        <v>0</v>
      </c>
      <c r="IFU118" s="370">
        <f xml:space="preserve"> InpC!IFU$20</f>
        <v>0</v>
      </c>
      <c r="IFV118" s="370">
        <f xml:space="preserve"> InpC!IFV$20</f>
        <v>0</v>
      </c>
      <c r="IFW118" s="370">
        <f xml:space="preserve"> InpC!IFW$20</f>
        <v>0</v>
      </c>
      <c r="IFX118" s="370">
        <f xml:space="preserve"> InpC!IFX$20</f>
        <v>0</v>
      </c>
      <c r="IFY118" s="370">
        <f xml:space="preserve"> InpC!IFY$20</f>
        <v>0</v>
      </c>
      <c r="IFZ118" s="370">
        <f xml:space="preserve"> InpC!IFZ$20</f>
        <v>0</v>
      </c>
      <c r="IGA118" s="370">
        <f xml:space="preserve"> InpC!IGA$20</f>
        <v>0</v>
      </c>
      <c r="IGB118" s="370">
        <f xml:space="preserve"> InpC!IGB$20</f>
        <v>0</v>
      </c>
      <c r="IGC118" s="370">
        <f xml:space="preserve"> InpC!IGC$20</f>
        <v>0</v>
      </c>
      <c r="IGD118" s="370">
        <f xml:space="preserve"> InpC!IGD$20</f>
        <v>0</v>
      </c>
      <c r="IGE118" s="370">
        <f xml:space="preserve"> InpC!IGE$20</f>
        <v>0</v>
      </c>
      <c r="IGF118" s="370">
        <f xml:space="preserve"> InpC!IGF$20</f>
        <v>0</v>
      </c>
      <c r="IGG118" s="370">
        <f xml:space="preserve"> InpC!IGG$20</f>
        <v>0</v>
      </c>
      <c r="IGH118" s="370">
        <f xml:space="preserve"> InpC!IGH$20</f>
        <v>0</v>
      </c>
      <c r="IGI118" s="370">
        <f xml:space="preserve"> InpC!IGI$20</f>
        <v>0</v>
      </c>
      <c r="IGJ118" s="370">
        <f xml:space="preserve"> InpC!IGJ$20</f>
        <v>0</v>
      </c>
      <c r="IGK118" s="370">
        <f xml:space="preserve"> InpC!IGK$20</f>
        <v>0</v>
      </c>
      <c r="IGL118" s="370">
        <f xml:space="preserve"> InpC!IGL$20</f>
        <v>0</v>
      </c>
      <c r="IGM118" s="370">
        <f xml:space="preserve"> InpC!IGM$20</f>
        <v>0</v>
      </c>
      <c r="IGN118" s="370">
        <f xml:space="preserve"> InpC!IGN$20</f>
        <v>0</v>
      </c>
      <c r="IGO118" s="370">
        <f xml:space="preserve"> InpC!IGO$20</f>
        <v>0</v>
      </c>
      <c r="IGP118" s="370">
        <f xml:space="preserve"> InpC!IGP$20</f>
        <v>0</v>
      </c>
      <c r="IGQ118" s="370">
        <f xml:space="preserve"> InpC!IGQ$20</f>
        <v>0</v>
      </c>
      <c r="IGR118" s="370">
        <f xml:space="preserve"> InpC!IGR$20</f>
        <v>0</v>
      </c>
      <c r="IGS118" s="370">
        <f xml:space="preserve"> InpC!IGS$20</f>
        <v>0</v>
      </c>
      <c r="IGT118" s="370">
        <f xml:space="preserve"> InpC!IGT$20</f>
        <v>0</v>
      </c>
      <c r="IGU118" s="370">
        <f xml:space="preserve"> InpC!IGU$20</f>
        <v>0</v>
      </c>
      <c r="IGV118" s="370">
        <f xml:space="preserve"> InpC!IGV$20</f>
        <v>0</v>
      </c>
      <c r="IGW118" s="370">
        <f xml:space="preserve"> InpC!IGW$20</f>
        <v>0</v>
      </c>
      <c r="IGX118" s="370">
        <f xml:space="preserve"> InpC!IGX$20</f>
        <v>0</v>
      </c>
      <c r="IGY118" s="370">
        <f xml:space="preserve"> InpC!IGY$20</f>
        <v>0</v>
      </c>
      <c r="IGZ118" s="370">
        <f xml:space="preserve"> InpC!IGZ$20</f>
        <v>0</v>
      </c>
      <c r="IHA118" s="370">
        <f xml:space="preserve"> InpC!IHA$20</f>
        <v>0</v>
      </c>
      <c r="IHB118" s="370">
        <f xml:space="preserve"> InpC!IHB$20</f>
        <v>0</v>
      </c>
      <c r="IHC118" s="370">
        <f xml:space="preserve"> InpC!IHC$20</f>
        <v>0</v>
      </c>
      <c r="IHD118" s="370">
        <f xml:space="preserve"> InpC!IHD$20</f>
        <v>0</v>
      </c>
      <c r="IHE118" s="370">
        <f xml:space="preserve"> InpC!IHE$20</f>
        <v>0</v>
      </c>
      <c r="IHF118" s="370">
        <f xml:space="preserve"> InpC!IHF$20</f>
        <v>0</v>
      </c>
      <c r="IHG118" s="370">
        <f xml:space="preserve"> InpC!IHG$20</f>
        <v>0</v>
      </c>
      <c r="IHH118" s="370">
        <f xml:space="preserve"> InpC!IHH$20</f>
        <v>0</v>
      </c>
      <c r="IHI118" s="370">
        <f xml:space="preserve"> InpC!IHI$20</f>
        <v>0</v>
      </c>
      <c r="IHJ118" s="370">
        <f xml:space="preserve"> InpC!IHJ$20</f>
        <v>0</v>
      </c>
      <c r="IHK118" s="370">
        <f xml:space="preserve"> InpC!IHK$20</f>
        <v>0</v>
      </c>
      <c r="IHL118" s="370">
        <f xml:space="preserve"> InpC!IHL$20</f>
        <v>0</v>
      </c>
      <c r="IHM118" s="370">
        <f xml:space="preserve"> InpC!IHM$20</f>
        <v>0</v>
      </c>
      <c r="IHN118" s="370">
        <f xml:space="preserve"> InpC!IHN$20</f>
        <v>0</v>
      </c>
      <c r="IHO118" s="370">
        <f xml:space="preserve"> InpC!IHO$20</f>
        <v>0</v>
      </c>
      <c r="IHP118" s="370">
        <f xml:space="preserve"> InpC!IHP$20</f>
        <v>0</v>
      </c>
      <c r="IHQ118" s="370">
        <f xml:space="preserve"> InpC!IHQ$20</f>
        <v>0</v>
      </c>
      <c r="IHR118" s="370">
        <f xml:space="preserve"> InpC!IHR$20</f>
        <v>0</v>
      </c>
      <c r="IHS118" s="370">
        <f xml:space="preserve"> InpC!IHS$20</f>
        <v>0</v>
      </c>
      <c r="IHT118" s="370">
        <f xml:space="preserve"> InpC!IHT$20</f>
        <v>0</v>
      </c>
      <c r="IHU118" s="370">
        <f xml:space="preserve"> InpC!IHU$20</f>
        <v>0</v>
      </c>
      <c r="IHV118" s="370">
        <f xml:space="preserve"> InpC!IHV$20</f>
        <v>0</v>
      </c>
      <c r="IHW118" s="370">
        <f xml:space="preserve"> InpC!IHW$20</f>
        <v>0</v>
      </c>
      <c r="IHX118" s="370">
        <f xml:space="preserve"> InpC!IHX$20</f>
        <v>0</v>
      </c>
      <c r="IHY118" s="370">
        <f xml:space="preserve"> InpC!IHY$20</f>
        <v>0</v>
      </c>
      <c r="IHZ118" s="370">
        <f xml:space="preserve"> InpC!IHZ$20</f>
        <v>0</v>
      </c>
      <c r="IIA118" s="370">
        <f xml:space="preserve"> InpC!IIA$20</f>
        <v>0</v>
      </c>
      <c r="IIB118" s="370">
        <f xml:space="preserve"> InpC!IIB$20</f>
        <v>0</v>
      </c>
      <c r="IIC118" s="370">
        <f xml:space="preserve"> InpC!IIC$20</f>
        <v>0</v>
      </c>
      <c r="IID118" s="370">
        <f xml:space="preserve"> InpC!IID$20</f>
        <v>0</v>
      </c>
      <c r="IIE118" s="370">
        <f xml:space="preserve"> InpC!IIE$20</f>
        <v>0</v>
      </c>
      <c r="IIF118" s="370">
        <f xml:space="preserve"> InpC!IIF$20</f>
        <v>0</v>
      </c>
      <c r="IIG118" s="370">
        <f xml:space="preserve"> InpC!IIG$20</f>
        <v>0</v>
      </c>
      <c r="IIH118" s="370">
        <f xml:space="preserve"> InpC!IIH$20</f>
        <v>0</v>
      </c>
      <c r="III118" s="370">
        <f xml:space="preserve"> InpC!III$20</f>
        <v>0</v>
      </c>
      <c r="IIJ118" s="370">
        <f xml:space="preserve"> InpC!IIJ$20</f>
        <v>0</v>
      </c>
      <c r="IIK118" s="370">
        <f xml:space="preserve"> InpC!IIK$20</f>
        <v>0</v>
      </c>
      <c r="IIL118" s="370">
        <f xml:space="preserve"> InpC!IIL$20</f>
        <v>0</v>
      </c>
      <c r="IIM118" s="370">
        <f xml:space="preserve"> InpC!IIM$20</f>
        <v>0</v>
      </c>
      <c r="IIN118" s="370">
        <f xml:space="preserve"> InpC!IIN$20</f>
        <v>0</v>
      </c>
      <c r="IIO118" s="370">
        <f xml:space="preserve"> InpC!IIO$20</f>
        <v>0</v>
      </c>
      <c r="IIP118" s="370">
        <f xml:space="preserve"> InpC!IIP$20</f>
        <v>0</v>
      </c>
      <c r="IIQ118" s="370">
        <f xml:space="preserve"> InpC!IIQ$20</f>
        <v>0</v>
      </c>
      <c r="IIR118" s="370">
        <f xml:space="preserve"> InpC!IIR$20</f>
        <v>0</v>
      </c>
      <c r="IIS118" s="370">
        <f xml:space="preserve"> InpC!IIS$20</f>
        <v>0</v>
      </c>
      <c r="IIT118" s="370">
        <f xml:space="preserve"> InpC!IIT$20</f>
        <v>0</v>
      </c>
      <c r="IIU118" s="370">
        <f xml:space="preserve"> InpC!IIU$20</f>
        <v>0</v>
      </c>
      <c r="IIV118" s="370">
        <f xml:space="preserve"> InpC!IIV$20</f>
        <v>0</v>
      </c>
      <c r="IIW118" s="370">
        <f xml:space="preserve"> InpC!IIW$20</f>
        <v>0</v>
      </c>
      <c r="IIX118" s="370">
        <f xml:space="preserve"> InpC!IIX$20</f>
        <v>0</v>
      </c>
      <c r="IIY118" s="370">
        <f xml:space="preserve"> InpC!IIY$20</f>
        <v>0</v>
      </c>
      <c r="IIZ118" s="370">
        <f xml:space="preserve"> InpC!IIZ$20</f>
        <v>0</v>
      </c>
      <c r="IJA118" s="370">
        <f xml:space="preserve"> InpC!IJA$20</f>
        <v>0</v>
      </c>
      <c r="IJB118" s="370">
        <f xml:space="preserve"> InpC!IJB$20</f>
        <v>0</v>
      </c>
      <c r="IJC118" s="370">
        <f xml:space="preserve"> InpC!IJC$20</f>
        <v>0</v>
      </c>
      <c r="IJD118" s="370">
        <f xml:space="preserve"> InpC!IJD$20</f>
        <v>0</v>
      </c>
      <c r="IJE118" s="370">
        <f xml:space="preserve"> InpC!IJE$20</f>
        <v>0</v>
      </c>
      <c r="IJF118" s="370">
        <f xml:space="preserve"> InpC!IJF$20</f>
        <v>0</v>
      </c>
      <c r="IJG118" s="370">
        <f xml:space="preserve"> InpC!IJG$20</f>
        <v>0</v>
      </c>
      <c r="IJH118" s="370">
        <f xml:space="preserve"> InpC!IJH$20</f>
        <v>0</v>
      </c>
      <c r="IJI118" s="370">
        <f xml:space="preserve"> InpC!IJI$20</f>
        <v>0</v>
      </c>
      <c r="IJJ118" s="370">
        <f xml:space="preserve"> InpC!IJJ$20</f>
        <v>0</v>
      </c>
      <c r="IJK118" s="370">
        <f xml:space="preserve"> InpC!IJK$20</f>
        <v>0</v>
      </c>
      <c r="IJL118" s="370">
        <f xml:space="preserve"> InpC!IJL$20</f>
        <v>0</v>
      </c>
      <c r="IJM118" s="370">
        <f xml:space="preserve"> InpC!IJM$20</f>
        <v>0</v>
      </c>
      <c r="IJN118" s="370">
        <f xml:space="preserve"> InpC!IJN$20</f>
        <v>0</v>
      </c>
      <c r="IJO118" s="370">
        <f xml:space="preserve"> InpC!IJO$20</f>
        <v>0</v>
      </c>
      <c r="IJP118" s="370">
        <f xml:space="preserve"> InpC!IJP$20</f>
        <v>0</v>
      </c>
      <c r="IJQ118" s="370">
        <f xml:space="preserve"> InpC!IJQ$20</f>
        <v>0</v>
      </c>
      <c r="IJR118" s="370">
        <f xml:space="preserve"> InpC!IJR$20</f>
        <v>0</v>
      </c>
      <c r="IJS118" s="370">
        <f xml:space="preserve"> InpC!IJS$20</f>
        <v>0</v>
      </c>
      <c r="IJT118" s="370">
        <f xml:space="preserve"> InpC!IJT$20</f>
        <v>0</v>
      </c>
      <c r="IJU118" s="370">
        <f xml:space="preserve"> InpC!IJU$20</f>
        <v>0</v>
      </c>
      <c r="IJV118" s="370">
        <f xml:space="preserve"> InpC!IJV$20</f>
        <v>0</v>
      </c>
      <c r="IJW118" s="370">
        <f xml:space="preserve"> InpC!IJW$20</f>
        <v>0</v>
      </c>
      <c r="IJX118" s="370">
        <f xml:space="preserve"> InpC!IJX$20</f>
        <v>0</v>
      </c>
      <c r="IJY118" s="370">
        <f xml:space="preserve"> InpC!IJY$20</f>
        <v>0</v>
      </c>
      <c r="IJZ118" s="370">
        <f xml:space="preserve"> InpC!IJZ$20</f>
        <v>0</v>
      </c>
      <c r="IKA118" s="370">
        <f xml:space="preserve"> InpC!IKA$20</f>
        <v>0</v>
      </c>
      <c r="IKB118" s="370">
        <f xml:space="preserve"> InpC!IKB$20</f>
        <v>0</v>
      </c>
      <c r="IKC118" s="370">
        <f xml:space="preserve"> InpC!IKC$20</f>
        <v>0</v>
      </c>
      <c r="IKD118" s="370">
        <f xml:space="preserve"> InpC!IKD$20</f>
        <v>0</v>
      </c>
      <c r="IKE118" s="370">
        <f xml:space="preserve"> InpC!IKE$20</f>
        <v>0</v>
      </c>
      <c r="IKF118" s="370">
        <f xml:space="preserve"> InpC!IKF$20</f>
        <v>0</v>
      </c>
      <c r="IKG118" s="370">
        <f xml:space="preserve"> InpC!IKG$20</f>
        <v>0</v>
      </c>
      <c r="IKH118" s="370">
        <f xml:space="preserve"> InpC!IKH$20</f>
        <v>0</v>
      </c>
      <c r="IKI118" s="370">
        <f xml:space="preserve"> InpC!IKI$20</f>
        <v>0</v>
      </c>
      <c r="IKJ118" s="370">
        <f xml:space="preserve"> InpC!IKJ$20</f>
        <v>0</v>
      </c>
      <c r="IKK118" s="370">
        <f xml:space="preserve"> InpC!IKK$20</f>
        <v>0</v>
      </c>
      <c r="IKL118" s="370">
        <f xml:space="preserve"> InpC!IKL$20</f>
        <v>0</v>
      </c>
      <c r="IKM118" s="370">
        <f xml:space="preserve"> InpC!IKM$20</f>
        <v>0</v>
      </c>
      <c r="IKN118" s="370">
        <f xml:space="preserve"> InpC!IKN$20</f>
        <v>0</v>
      </c>
      <c r="IKO118" s="370">
        <f xml:space="preserve"> InpC!IKO$20</f>
        <v>0</v>
      </c>
      <c r="IKP118" s="370">
        <f xml:space="preserve"> InpC!IKP$20</f>
        <v>0</v>
      </c>
      <c r="IKQ118" s="370">
        <f xml:space="preserve"> InpC!IKQ$20</f>
        <v>0</v>
      </c>
      <c r="IKR118" s="370">
        <f xml:space="preserve"> InpC!IKR$20</f>
        <v>0</v>
      </c>
      <c r="IKS118" s="370">
        <f xml:space="preserve"> InpC!IKS$20</f>
        <v>0</v>
      </c>
      <c r="IKT118" s="370">
        <f xml:space="preserve"> InpC!IKT$20</f>
        <v>0</v>
      </c>
      <c r="IKU118" s="370">
        <f xml:space="preserve"> InpC!IKU$20</f>
        <v>0</v>
      </c>
      <c r="IKV118" s="370">
        <f xml:space="preserve"> InpC!IKV$20</f>
        <v>0</v>
      </c>
      <c r="IKW118" s="370">
        <f xml:space="preserve"> InpC!IKW$20</f>
        <v>0</v>
      </c>
      <c r="IKX118" s="370">
        <f xml:space="preserve"> InpC!IKX$20</f>
        <v>0</v>
      </c>
      <c r="IKY118" s="370">
        <f xml:space="preserve"> InpC!IKY$20</f>
        <v>0</v>
      </c>
      <c r="IKZ118" s="370">
        <f xml:space="preserve"> InpC!IKZ$20</f>
        <v>0</v>
      </c>
      <c r="ILA118" s="370">
        <f xml:space="preserve"> InpC!ILA$20</f>
        <v>0</v>
      </c>
      <c r="ILB118" s="370">
        <f xml:space="preserve"> InpC!ILB$20</f>
        <v>0</v>
      </c>
      <c r="ILC118" s="370">
        <f xml:space="preserve"> InpC!ILC$20</f>
        <v>0</v>
      </c>
      <c r="ILD118" s="370">
        <f xml:space="preserve"> InpC!ILD$20</f>
        <v>0</v>
      </c>
      <c r="ILE118" s="370">
        <f xml:space="preserve"> InpC!ILE$20</f>
        <v>0</v>
      </c>
      <c r="ILF118" s="370">
        <f xml:space="preserve"> InpC!ILF$20</f>
        <v>0</v>
      </c>
      <c r="ILG118" s="370">
        <f xml:space="preserve"> InpC!ILG$20</f>
        <v>0</v>
      </c>
      <c r="ILH118" s="370">
        <f xml:space="preserve"> InpC!ILH$20</f>
        <v>0</v>
      </c>
      <c r="ILI118" s="370">
        <f xml:space="preserve"> InpC!ILI$20</f>
        <v>0</v>
      </c>
      <c r="ILJ118" s="370">
        <f xml:space="preserve"> InpC!ILJ$20</f>
        <v>0</v>
      </c>
      <c r="ILK118" s="370">
        <f xml:space="preserve"> InpC!ILK$20</f>
        <v>0</v>
      </c>
      <c r="ILL118" s="370">
        <f xml:space="preserve"> InpC!ILL$20</f>
        <v>0</v>
      </c>
      <c r="ILM118" s="370">
        <f xml:space="preserve"> InpC!ILM$20</f>
        <v>0</v>
      </c>
      <c r="ILN118" s="370">
        <f xml:space="preserve"> InpC!ILN$20</f>
        <v>0</v>
      </c>
      <c r="ILO118" s="370">
        <f xml:space="preserve"> InpC!ILO$20</f>
        <v>0</v>
      </c>
      <c r="ILP118" s="370">
        <f xml:space="preserve"> InpC!ILP$20</f>
        <v>0</v>
      </c>
      <c r="ILQ118" s="370">
        <f xml:space="preserve"> InpC!ILQ$20</f>
        <v>0</v>
      </c>
      <c r="ILR118" s="370">
        <f xml:space="preserve"> InpC!ILR$20</f>
        <v>0</v>
      </c>
      <c r="ILS118" s="370">
        <f xml:space="preserve"> InpC!ILS$20</f>
        <v>0</v>
      </c>
      <c r="ILT118" s="370">
        <f xml:space="preserve"> InpC!ILT$20</f>
        <v>0</v>
      </c>
      <c r="ILU118" s="370">
        <f xml:space="preserve"> InpC!ILU$20</f>
        <v>0</v>
      </c>
      <c r="ILV118" s="370">
        <f xml:space="preserve"> InpC!ILV$20</f>
        <v>0</v>
      </c>
      <c r="ILW118" s="370">
        <f xml:space="preserve"> InpC!ILW$20</f>
        <v>0</v>
      </c>
      <c r="ILX118" s="370">
        <f xml:space="preserve"> InpC!ILX$20</f>
        <v>0</v>
      </c>
      <c r="ILY118" s="370">
        <f xml:space="preserve"> InpC!ILY$20</f>
        <v>0</v>
      </c>
      <c r="ILZ118" s="370">
        <f xml:space="preserve"> InpC!ILZ$20</f>
        <v>0</v>
      </c>
      <c r="IMA118" s="370">
        <f xml:space="preserve"> InpC!IMA$20</f>
        <v>0</v>
      </c>
      <c r="IMB118" s="370">
        <f xml:space="preserve"> InpC!IMB$20</f>
        <v>0</v>
      </c>
      <c r="IMC118" s="370">
        <f xml:space="preserve"> InpC!IMC$20</f>
        <v>0</v>
      </c>
      <c r="IMD118" s="370">
        <f xml:space="preserve"> InpC!IMD$20</f>
        <v>0</v>
      </c>
      <c r="IME118" s="370">
        <f xml:space="preserve"> InpC!IME$20</f>
        <v>0</v>
      </c>
      <c r="IMF118" s="370">
        <f xml:space="preserve"> InpC!IMF$20</f>
        <v>0</v>
      </c>
      <c r="IMG118" s="370">
        <f xml:space="preserve"> InpC!IMG$20</f>
        <v>0</v>
      </c>
      <c r="IMH118" s="370">
        <f xml:space="preserve"> InpC!IMH$20</f>
        <v>0</v>
      </c>
      <c r="IMI118" s="370">
        <f xml:space="preserve"> InpC!IMI$20</f>
        <v>0</v>
      </c>
      <c r="IMJ118" s="370">
        <f xml:space="preserve"> InpC!IMJ$20</f>
        <v>0</v>
      </c>
      <c r="IMK118" s="370">
        <f xml:space="preserve"> InpC!IMK$20</f>
        <v>0</v>
      </c>
      <c r="IML118" s="370">
        <f xml:space="preserve"> InpC!IML$20</f>
        <v>0</v>
      </c>
      <c r="IMM118" s="370">
        <f xml:space="preserve"> InpC!IMM$20</f>
        <v>0</v>
      </c>
      <c r="IMN118" s="370">
        <f xml:space="preserve"> InpC!IMN$20</f>
        <v>0</v>
      </c>
      <c r="IMO118" s="370">
        <f xml:space="preserve"> InpC!IMO$20</f>
        <v>0</v>
      </c>
      <c r="IMP118" s="370">
        <f xml:space="preserve"> InpC!IMP$20</f>
        <v>0</v>
      </c>
      <c r="IMQ118" s="370">
        <f xml:space="preserve"> InpC!IMQ$20</f>
        <v>0</v>
      </c>
      <c r="IMR118" s="370">
        <f xml:space="preserve"> InpC!IMR$20</f>
        <v>0</v>
      </c>
      <c r="IMS118" s="370">
        <f xml:space="preserve"> InpC!IMS$20</f>
        <v>0</v>
      </c>
      <c r="IMT118" s="370">
        <f xml:space="preserve"> InpC!IMT$20</f>
        <v>0</v>
      </c>
      <c r="IMU118" s="370">
        <f xml:space="preserve"> InpC!IMU$20</f>
        <v>0</v>
      </c>
      <c r="IMV118" s="370">
        <f xml:space="preserve"> InpC!IMV$20</f>
        <v>0</v>
      </c>
      <c r="IMW118" s="370">
        <f xml:space="preserve"> InpC!IMW$20</f>
        <v>0</v>
      </c>
      <c r="IMX118" s="370">
        <f xml:space="preserve"> InpC!IMX$20</f>
        <v>0</v>
      </c>
      <c r="IMY118" s="370">
        <f xml:space="preserve"> InpC!IMY$20</f>
        <v>0</v>
      </c>
      <c r="IMZ118" s="370">
        <f xml:space="preserve"> InpC!IMZ$20</f>
        <v>0</v>
      </c>
      <c r="INA118" s="370">
        <f xml:space="preserve"> InpC!INA$20</f>
        <v>0</v>
      </c>
      <c r="INB118" s="370">
        <f xml:space="preserve"> InpC!INB$20</f>
        <v>0</v>
      </c>
      <c r="INC118" s="370">
        <f xml:space="preserve"> InpC!INC$20</f>
        <v>0</v>
      </c>
      <c r="IND118" s="370">
        <f xml:space="preserve"> InpC!IND$20</f>
        <v>0</v>
      </c>
      <c r="INE118" s="370">
        <f xml:space="preserve"> InpC!INE$20</f>
        <v>0</v>
      </c>
      <c r="INF118" s="370">
        <f xml:space="preserve"> InpC!INF$20</f>
        <v>0</v>
      </c>
      <c r="ING118" s="370">
        <f xml:space="preserve"> InpC!ING$20</f>
        <v>0</v>
      </c>
      <c r="INH118" s="370">
        <f xml:space="preserve"> InpC!INH$20</f>
        <v>0</v>
      </c>
      <c r="INI118" s="370">
        <f xml:space="preserve"> InpC!INI$20</f>
        <v>0</v>
      </c>
      <c r="INJ118" s="370">
        <f xml:space="preserve"> InpC!INJ$20</f>
        <v>0</v>
      </c>
      <c r="INK118" s="370">
        <f xml:space="preserve"> InpC!INK$20</f>
        <v>0</v>
      </c>
      <c r="INL118" s="370">
        <f xml:space="preserve"> InpC!INL$20</f>
        <v>0</v>
      </c>
      <c r="INM118" s="370">
        <f xml:space="preserve"> InpC!INM$20</f>
        <v>0</v>
      </c>
      <c r="INN118" s="370">
        <f xml:space="preserve"> InpC!INN$20</f>
        <v>0</v>
      </c>
      <c r="INO118" s="370">
        <f xml:space="preserve"> InpC!INO$20</f>
        <v>0</v>
      </c>
      <c r="INP118" s="370">
        <f xml:space="preserve"> InpC!INP$20</f>
        <v>0</v>
      </c>
      <c r="INQ118" s="370">
        <f xml:space="preserve"> InpC!INQ$20</f>
        <v>0</v>
      </c>
      <c r="INR118" s="370">
        <f xml:space="preserve"> InpC!INR$20</f>
        <v>0</v>
      </c>
      <c r="INS118" s="370">
        <f xml:space="preserve"> InpC!INS$20</f>
        <v>0</v>
      </c>
      <c r="INT118" s="370">
        <f xml:space="preserve"> InpC!INT$20</f>
        <v>0</v>
      </c>
      <c r="INU118" s="370">
        <f xml:space="preserve"> InpC!INU$20</f>
        <v>0</v>
      </c>
      <c r="INV118" s="370">
        <f xml:space="preserve"> InpC!INV$20</f>
        <v>0</v>
      </c>
      <c r="INW118" s="370">
        <f xml:space="preserve"> InpC!INW$20</f>
        <v>0</v>
      </c>
      <c r="INX118" s="370">
        <f xml:space="preserve"> InpC!INX$20</f>
        <v>0</v>
      </c>
      <c r="INY118" s="370">
        <f xml:space="preserve"> InpC!INY$20</f>
        <v>0</v>
      </c>
      <c r="INZ118" s="370">
        <f xml:space="preserve"> InpC!INZ$20</f>
        <v>0</v>
      </c>
      <c r="IOA118" s="370">
        <f xml:space="preserve"> InpC!IOA$20</f>
        <v>0</v>
      </c>
      <c r="IOB118" s="370">
        <f xml:space="preserve"> InpC!IOB$20</f>
        <v>0</v>
      </c>
      <c r="IOC118" s="370">
        <f xml:space="preserve"> InpC!IOC$20</f>
        <v>0</v>
      </c>
      <c r="IOD118" s="370">
        <f xml:space="preserve"> InpC!IOD$20</f>
        <v>0</v>
      </c>
      <c r="IOE118" s="370">
        <f xml:space="preserve"> InpC!IOE$20</f>
        <v>0</v>
      </c>
      <c r="IOF118" s="370">
        <f xml:space="preserve"> InpC!IOF$20</f>
        <v>0</v>
      </c>
      <c r="IOG118" s="370">
        <f xml:space="preserve"> InpC!IOG$20</f>
        <v>0</v>
      </c>
      <c r="IOH118" s="370">
        <f xml:space="preserve"> InpC!IOH$20</f>
        <v>0</v>
      </c>
      <c r="IOI118" s="370">
        <f xml:space="preserve"> InpC!IOI$20</f>
        <v>0</v>
      </c>
      <c r="IOJ118" s="370">
        <f xml:space="preserve"> InpC!IOJ$20</f>
        <v>0</v>
      </c>
      <c r="IOK118" s="370">
        <f xml:space="preserve"> InpC!IOK$20</f>
        <v>0</v>
      </c>
      <c r="IOL118" s="370">
        <f xml:space="preserve"> InpC!IOL$20</f>
        <v>0</v>
      </c>
      <c r="IOM118" s="370">
        <f xml:space="preserve"> InpC!IOM$20</f>
        <v>0</v>
      </c>
      <c r="ION118" s="370">
        <f xml:space="preserve"> InpC!ION$20</f>
        <v>0</v>
      </c>
      <c r="IOO118" s="370">
        <f xml:space="preserve"> InpC!IOO$20</f>
        <v>0</v>
      </c>
      <c r="IOP118" s="370">
        <f xml:space="preserve"> InpC!IOP$20</f>
        <v>0</v>
      </c>
      <c r="IOQ118" s="370">
        <f xml:space="preserve"> InpC!IOQ$20</f>
        <v>0</v>
      </c>
      <c r="IOR118" s="370">
        <f xml:space="preserve"> InpC!IOR$20</f>
        <v>0</v>
      </c>
      <c r="IOS118" s="370">
        <f xml:space="preserve"> InpC!IOS$20</f>
        <v>0</v>
      </c>
      <c r="IOT118" s="370">
        <f xml:space="preserve"> InpC!IOT$20</f>
        <v>0</v>
      </c>
      <c r="IOU118" s="370">
        <f xml:space="preserve"> InpC!IOU$20</f>
        <v>0</v>
      </c>
      <c r="IOV118" s="370">
        <f xml:space="preserve"> InpC!IOV$20</f>
        <v>0</v>
      </c>
      <c r="IOW118" s="370">
        <f xml:space="preserve"> InpC!IOW$20</f>
        <v>0</v>
      </c>
      <c r="IOX118" s="370">
        <f xml:space="preserve"> InpC!IOX$20</f>
        <v>0</v>
      </c>
      <c r="IOY118" s="370">
        <f xml:space="preserve"> InpC!IOY$20</f>
        <v>0</v>
      </c>
      <c r="IOZ118" s="370">
        <f xml:space="preserve"> InpC!IOZ$20</f>
        <v>0</v>
      </c>
      <c r="IPA118" s="370">
        <f xml:space="preserve"> InpC!IPA$20</f>
        <v>0</v>
      </c>
      <c r="IPB118" s="370">
        <f xml:space="preserve"> InpC!IPB$20</f>
        <v>0</v>
      </c>
      <c r="IPC118" s="370">
        <f xml:space="preserve"> InpC!IPC$20</f>
        <v>0</v>
      </c>
      <c r="IPD118" s="370">
        <f xml:space="preserve"> InpC!IPD$20</f>
        <v>0</v>
      </c>
      <c r="IPE118" s="370">
        <f xml:space="preserve"> InpC!IPE$20</f>
        <v>0</v>
      </c>
      <c r="IPF118" s="370">
        <f xml:space="preserve"> InpC!IPF$20</f>
        <v>0</v>
      </c>
      <c r="IPG118" s="370">
        <f xml:space="preserve"> InpC!IPG$20</f>
        <v>0</v>
      </c>
      <c r="IPH118" s="370">
        <f xml:space="preserve"> InpC!IPH$20</f>
        <v>0</v>
      </c>
      <c r="IPI118" s="370">
        <f xml:space="preserve"> InpC!IPI$20</f>
        <v>0</v>
      </c>
      <c r="IPJ118" s="370">
        <f xml:space="preserve"> InpC!IPJ$20</f>
        <v>0</v>
      </c>
      <c r="IPK118" s="370">
        <f xml:space="preserve"> InpC!IPK$20</f>
        <v>0</v>
      </c>
      <c r="IPL118" s="370">
        <f xml:space="preserve"> InpC!IPL$20</f>
        <v>0</v>
      </c>
      <c r="IPM118" s="370">
        <f xml:space="preserve"> InpC!IPM$20</f>
        <v>0</v>
      </c>
      <c r="IPN118" s="370">
        <f xml:space="preserve"> InpC!IPN$20</f>
        <v>0</v>
      </c>
      <c r="IPO118" s="370">
        <f xml:space="preserve"> InpC!IPO$20</f>
        <v>0</v>
      </c>
      <c r="IPP118" s="370">
        <f xml:space="preserve"> InpC!IPP$20</f>
        <v>0</v>
      </c>
      <c r="IPQ118" s="370">
        <f xml:space="preserve"> InpC!IPQ$20</f>
        <v>0</v>
      </c>
      <c r="IPR118" s="370">
        <f xml:space="preserve"> InpC!IPR$20</f>
        <v>0</v>
      </c>
      <c r="IPS118" s="370">
        <f xml:space="preserve"> InpC!IPS$20</f>
        <v>0</v>
      </c>
      <c r="IPT118" s="370">
        <f xml:space="preserve"> InpC!IPT$20</f>
        <v>0</v>
      </c>
      <c r="IPU118" s="370">
        <f xml:space="preserve"> InpC!IPU$20</f>
        <v>0</v>
      </c>
      <c r="IPV118" s="370">
        <f xml:space="preserve"> InpC!IPV$20</f>
        <v>0</v>
      </c>
      <c r="IPW118" s="370">
        <f xml:space="preserve"> InpC!IPW$20</f>
        <v>0</v>
      </c>
      <c r="IPX118" s="370">
        <f xml:space="preserve"> InpC!IPX$20</f>
        <v>0</v>
      </c>
      <c r="IPY118" s="370">
        <f xml:space="preserve"> InpC!IPY$20</f>
        <v>0</v>
      </c>
      <c r="IPZ118" s="370">
        <f xml:space="preserve"> InpC!IPZ$20</f>
        <v>0</v>
      </c>
      <c r="IQA118" s="370">
        <f xml:space="preserve"> InpC!IQA$20</f>
        <v>0</v>
      </c>
      <c r="IQB118" s="370">
        <f xml:space="preserve"> InpC!IQB$20</f>
        <v>0</v>
      </c>
      <c r="IQC118" s="370">
        <f xml:space="preserve"> InpC!IQC$20</f>
        <v>0</v>
      </c>
      <c r="IQD118" s="370">
        <f xml:space="preserve"> InpC!IQD$20</f>
        <v>0</v>
      </c>
      <c r="IQE118" s="370">
        <f xml:space="preserve"> InpC!IQE$20</f>
        <v>0</v>
      </c>
      <c r="IQF118" s="370">
        <f xml:space="preserve"> InpC!IQF$20</f>
        <v>0</v>
      </c>
      <c r="IQG118" s="370">
        <f xml:space="preserve"> InpC!IQG$20</f>
        <v>0</v>
      </c>
      <c r="IQH118" s="370">
        <f xml:space="preserve"> InpC!IQH$20</f>
        <v>0</v>
      </c>
      <c r="IQI118" s="370">
        <f xml:space="preserve"> InpC!IQI$20</f>
        <v>0</v>
      </c>
      <c r="IQJ118" s="370">
        <f xml:space="preserve"> InpC!IQJ$20</f>
        <v>0</v>
      </c>
      <c r="IQK118" s="370">
        <f xml:space="preserve"> InpC!IQK$20</f>
        <v>0</v>
      </c>
      <c r="IQL118" s="370">
        <f xml:space="preserve"> InpC!IQL$20</f>
        <v>0</v>
      </c>
      <c r="IQM118" s="370">
        <f xml:space="preserve"> InpC!IQM$20</f>
        <v>0</v>
      </c>
      <c r="IQN118" s="370">
        <f xml:space="preserve"> InpC!IQN$20</f>
        <v>0</v>
      </c>
      <c r="IQO118" s="370">
        <f xml:space="preserve"> InpC!IQO$20</f>
        <v>0</v>
      </c>
      <c r="IQP118" s="370">
        <f xml:space="preserve"> InpC!IQP$20</f>
        <v>0</v>
      </c>
      <c r="IQQ118" s="370">
        <f xml:space="preserve"> InpC!IQQ$20</f>
        <v>0</v>
      </c>
      <c r="IQR118" s="370">
        <f xml:space="preserve"> InpC!IQR$20</f>
        <v>0</v>
      </c>
      <c r="IQS118" s="370">
        <f xml:space="preserve"> InpC!IQS$20</f>
        <v>0</v>
      </c>
      <c r="IQT118" s="370">
        <f xml:space="preserve"> InpC!IQT$20</f>
        <v>0</v>
      </c>
      <c r="IQU118" s="370">
        <f xml:space="preserve"> InpC!IQU$20</f>
        <v>0</v>
      </c>
      <c r="IQV118" s="370">
        <f xml:space="preserve"> InpC!IQV$20</f>
        <v>0</v>
      </c>
      <c r="IQW118" s="370">
        <f xml:space="preserve"> InpC!IQW$20</f>
        <v>0</v>
      </c>
      <c r="IQX118" s="370">
        <f xml:space="preserve"> InpC!IQX$20</f>
        <v>0</v>
      </c>
      <c r="IQY118" s="370">
        <f xml:space="preserve"> InpC!IQY$20</f>
        <v>0</v>
      </c>
      <c r="IQZ118" s="370">
        <f xml:space="preserve"> InpC!IQZ$20</f>
        <v>0</v>
      </c>
      <c r="IRA118" s="370">
        <f xml:space="preserve"> InpC!IRA$20</f>
        <v>0</v>
      </c>
      <c r="IRB118" s="370">
        <f xml:space="preserve"> InpC!IRB$20</f>
        <v>0</v>
      </c>
      <c r="IRC118" s="370">
        <f xml:space="preserve"> InpC!IRC$20</f>
        <v>0</v>
      </c>
      <c r="IRD118" s="370">
        <f xml:space="preserve"> InpC!IRD$20</f>
        <v>0</v>
      </c>
      <c r="IRE118" s="370">
        <f xml:space="preserve"> InpC!IRE$20</f>
        <v>0</v>
      </c>
      <c r="IRF118" s="370">
        <f xml:space="preserve"> InpC!IRF$20</f>
        <v>0</v>
      </c>
      <c r="IRG118" s="370">
        <f xml:space="preserve"> InpC!IRG$20</f>
        <v>0</v>
      </c>
      <c r="IRH118" s="370">
        <f xml:space="preserve"> InpC!IRH$20</f>
        <v>0</v>
      </c>
      <c r="IRI118" s="370">
        <f xml:space="preserve"> InpC!IRI$20</f>
        <v>0</v>
      </c>
      <c r="IRJ118" s="370">
        <f xml:space="preserve"> InpC!IRJ$20</f>
        <v>0</v>
      </c>
      <c r="IRK118" s="370">
        <f xml:space="preserve"> InpC!IRK$20</f>
        <v>0</v>
      </c>
      <c r="IRL118" s="370">
        <f xml:space="preserve"> InpC!IRL$20</f>
        <v>0</v>
      </c>
      <c r="IRM118" s="370">
        <f xml:space="preserve"> InpC!IRM$20</f>
        <v>0</v>
      </c>
      <c r="IRN118" s="370">
        <f xml:space="preserve"> InpC!IRN$20</f>
        <v>0</v>
      </c>
      <c r="IRO118" s="370">
        <f xml:space="preserve"> InpC!IRO$20</f>
        <v>0</v>
      </c>
      <c r="IRP118" s="370">
        <f xml:space="preserve"> InpC!IRP$20</f>
        <v>0</v>
      </c>
      <c r="IRQ118" s="370">
        <f xml:space="preserve"> InpC!IRQ$20</f>
        <v>0</v>
      </c>
      <c r="IRR118" s="370">
        <f xml:space="preserve"> InpC!IRR$20</f>
        <v>0</v>
      </c>
      <c r="IRS118" s="370">
        <f xml:space="preserve"> InpC!IRS$20</f>
        <v>0</v>
      </c>
      <c r="IRT118" s="370">
        <f xml:space="preserve"> InpC!IRT$20</f>
        <v>0</v>
      </c>
      <c r="IRU118" s="370">
        <f xml:space="preserve"> InpC!IRU$20</f>
        <v>0</v>
      </c>
      <c r="IRV118" s="370">
        <f xml:space="preserve"> InpC!IRV$20</f>
        <v>0</v>
      </c>
      <c r="IRW118" s="370">
        <f xml:space="preserve"> InpC!IRW$20</f>
        <v>0</v>
      </c>
      <c r="IRX118" s="370">
        <f xml:space="preserve"> InpC!IRX$20</f>
        <v>0</v>
      </c>
      <c r="IRY118" s="370">
        <f xml:space="preserve"> InpC!IRY$20</f>
        <v>0</v>
      </c>
      <c r="IRZ118" s="370">
        <f xml:space="preserve"> InpC!IRZ$20</f>
        <v>0</v>
      </c>
      <c r="ISA118" s="370">
        <f xml:space="preserve"> InpC!ISA$20</f>
        <v>0</v>
      </c>
      <c r="ISB118" s="370">
        <f xml:space="preserve"> InpC!ISB$20</f>
        <v>0</v>
      </c>
      <c r="ISC118" s="370">
        <f xml:space="preserve"> InpC!ISC$20</f>
        <v>0</v>
      </c>
      <c r="ISD118" s="370">
        <f xml:space="preserve"> InpC!ISD$20</f>
        <v>0</v>
      </c>
      <c r="ISE118" s="370">
        <f xml:space="preserve"> InpC!ISE$20</f>
        <v>0</v>
      </c>
      <c r="ISF118" s="370">
        <f xml:space="preserve"> InpC!ISF$20</f>
        <v>0</v>
      </c>
      <c r="ISG118" s="370">
        <f xml:space="preserve"> InpC!ISG$20</f>
        <v>0</v>
      </c>
      <c r="ISH118" s="370">
        <f xml:space="preserve"> InpC!ISH$20</f>
        <v>0</v>
      </c>
      <c r="ISI118" s="370">
        <f xml:space="preserve"> InpC!ISI$20</f>
        <v>0</v>
      </c>
      <c r="ISJ118" s="370">
        <f xml:space="preserve"> InpC!ISJ$20</f>
        <v>0</v>
      </c>
      <c r="ISK118" s="370">
        <f xml:space="preserve"> InpC!ISK$20</f>
        <v>0</v>
      </c>
      <c r="ISL118" s="370">
        <f xml:space="preserve"> InpC!ISL$20</f>
        <v>0</v>
      </c>
      <c r="ISM118" s="370">
        <f xml:space="preserve"> InpC!ISM$20</f>
        <v>0</v>
      </c>
      <c r="ISN118" s="370">
        <f xml:space="preserve"> InpC!ISN$20</f>
        <v>0</v>
      </c>
      <c r="ISO118" s="370">
        <f xml:space="preserve"> InpC!ISO$20</f>
        <v>0</v>
      </c>
      <c r="ISP118" s="370">
        <f xml:space="preserve"> InpC!ISP$20</f>
        <v>0</v>
      </c>
      <c r="ISQ118" s="370">
        <f xml:space="preserve"> InpC!ISQ$20</f>
        <v>0</v>
      </c>
      <c r="ISR118" s="370">
        <f xml:space="preserve"> InpC!ISR$20</f>
        <v>0</v>
      </c>
      <c r="ISS118" s="370">
        <f xml:space="preserve"> InpC!ISS$20</f>
        <v>0</v>
      </c>
      <c r="IST118" s="370">
        <f xml:space="preserve"> InpC!IST$20</f>
        <v>0</v>
      </c>
      <c r="ISU118" s="370">
        <f xml:space="preserve"> InpC!ISU$20</f>
        <v>0</v>
      </c>
      <c r="ISV118" s="370">
        <f xml:space="preserve"> InpC!ISV$20</f>
        <v>0</v>
      </c>
      <c r="ISW118" s="370">
        <f xml:space="preserve"> InpC!ISW$20</f>
        <v>0</v>
      </c>
      <c r="ISX118" s="370">
        <f xml:space="preserve"> InpC!ISX$20</f>
        <v>0</v>
      </c>
      <c r="ISY118" s="370">
        <f xml:space="preserve"> InpC!ISY$20</f>
        <v>0</v>
      </c>
      <c r="ISZ118" s="370">
        <f xml:space="preserve"> InpC!ISZ$20</f>
        <v>0</v>
      </c>
      <c r="ITA118" s="370">
        <f xml:space="preserve"> InpC!ITA$20</f>
        <v>0</v>
      </c>
      <c r="ITB118" s="370">
        <f xml:space="preserve"> InpC!ITB$20</f>
        <v>0</v>
      </c>
      <c r="ITC118" s="370">
        <f xml:space="preserve"> InpC!ITC$20</f>
        <v>0</v>
      </c>
      <c r="ITD118" s="370">
        <f xml:space="preserve"> InpC!ITD$20</f>
        <v>0</v>
      </c>
      <c r="ITE118" s="370">
        <f xml:space="preserve"> InpC!ITE$20</f>
        <v>0</v>
      </c>
      <c r="ITF118" s="370">
        <f xml:space="preserve"> InpC!ITF$20</f>
        <v>0</v>
      </c>
      <c r="ITG118" s="370">
        <f xml:space="preserve"> InpC!ITG$20</f>
        <v>0</v>
      </c>
      <c r="ITH118" s="370">
        <f xml:space="preserve"> InpC!ITH$20</f>
        <v>0</v>
      </c>
      <c r="ITI118" s="370">
        <f xml:space="preserve"> InpC!ITI$20</f>
        <v>0</v>
      </c>
      <c r="ITJ118" s="370">
        <f xml:space="preserve"> InpC!ITJ$20</f>
        <v>0</v>
      </c>
      <c r="ITK118" s="370">
        <f xml:space="preserve"> InpC!ITK$20</f>
        <v>0</v>
      </c>
      <c r="ITL118" s="370">
        <f xml:space="preserve"> InpC!ITL$20</f>
        <v>0</v>
      </c>
      <c r="ITM118" s="370">
        <f xml:space="preserve"> InpC!ITM$20</f>
        <v>0</v>
      </c>
      <c r="ITN118" s="370">
        <f xml:space="preserve"> InpC!ITN$20</f>
        <v>0</v>
      </c>
      <c r="ITO118" s="370">
        <f xml:space="preserve"> InpC!ITO$20</f>
        <v>0</v>
      </c>
      <c r="ITP118" s="370">
        <f xml:space="preserve"> InpC!ITP$20</f>
        <v>0</v>
      </c>
      <c r="ITQ118" s="370">
        <f xml:space="preserve"> InpC!ITQ$20</f>
        <v>0</v>
      </c>
      <c r="ITR118" s="370">
        <f xml:space="preserve"> InpC!ITR$20</f>
        <v>0</v>
      </c>
      <c r="ITS118" s="370">
        <f xml:space="preserve"> InpC!ITS$20</f>
        <v>0</v>
      </c>
      <c r="ITT118" s="370">
        <f xml:space="preserve"> InpC!ITT$20</f>
        <v>0</v>
      </c>
      <c r="ITU118" s="370">
        <f xml:space="preserve"> InpC!ITU$20</f>
        <v>0</v>
      </c>
      <c r="ITV118" s="370">
        <f xml:space="preserve"> InpC!ITV$20</f>
        <v>0</v>
      </c>
      <c r="ITW118" s="370">
        <f xml:space="preserve"> InpC!ITW$20</f>
        <v>0</v>
      </c>
      <c r="ITX118" s="370">
        <f xml:space="preserve"> InpC!ITX$20</f>
        <v>0</v>
      </c>
      <c r="ITY118" s="370">
        <f xml:space="preserve"> InpC!ITY$20</f>
        <v>0</v>
      </c>
      <c r="ITZ118" s="370">
        <f xml:space="preserve"> InpC!ITZ$20</f>
        <v>0</v>
      </c>
      <c r="IUA118" s="370">
        <f xml:space="preserve"> InpC!IUA$20</f>
        <v>0</v>
      </c>
      <c r="IUB118" s="370">
        <f xml:space="preserve"> InpC!IUB$20</f>
        <v>0</v>
      </c>
      <c r="IUC118" s="370">
        <f xml:space="preserve"> InpC!IUC$20</f>
        <v>0</v>
      </c>
      <c r="IUD118" s="370">
        <f xml:space="preserve"> InpC!IUD$20</f>
        <v>0</v>
      </c>
      <c r="IUE118" s="370">
        <f xml:space="preserve"> InpC!IUE$20</f>
        <v>0</v>
      </c>
      <c r="IUF118" s="370">
        <f xml:space="preserve"> InpC!IUF$20</f>
        <v>0</v>
      </c>
      <c r="IUG118" s="370">
        <f xml:space="preserve"> InpC!IUG$20</f>
        <v>0</v>
      </c>
      <c r="IUH118" s="370">
        <f xml:space="preserve"> InpC!IUH$20</f>
        <v>0</v>
      </c>
      <c r="IUI118" s="370">
        <f xml:space="preserve"> InpC!IUI$20</f>
        <v>0</v>
      </c>
      <c r="IUJ118" s="370">
        <f xml:space="preserve"> InpC!IUJ$20</f>
        <v>0</v>
      </c>
      <c r="IUK118" s="370">
        <f xml:space="preserve"> InpC!IUK$20</f>
        <v>0</v>
      </c>
      <c r="IUL118" s="370">
        <f xml:space="preserve"> InpC!IUL$20</f>
        <v>0</v>
      </c>
      <c r="IUM118" s="370">
        <f xml:space="preserve"> InpC!IUM$20</f>
        <v>0</v>
      </c>
      <c r="IUN118" s="370">
        <f xml:space="preserve"> InpC!IUN$20</f>
        <v>0</v>
      </c>
      <c r="IUO118" s="370">
        <f xml:space="preserve"> InpC!IUO$20</f>
        <v>0</v>
      </c>
      <c r="IUP118" s="370">
        <f xml:space="preserve"> InpC!IUP$20</f>
        <v>0</v>
      </c>
      <c r="IUQ118" s="370">
        <f xml:space="preserve"> InpC!IUQ$20</f>
        <v>0</v>
      </c>
      <c r="IUR118" s="370">
        <f xml:space="preserve"> InpC!IUR$20</f>
        <v>0</v>
      </c>
      <c r="IUS118" s="370">
        <f xml:space="preserve"> InpC!IUS$20</f>
        <v>0</v>
      </c>
      <c r="IUT118" s="370">
        <f xml:space="preserve"> InpC!IUT$20</f>
        <v>0</v>
      </c>
      <c r="IUU118" s="370">
        <f xml:space="preserve"> InpC!IUU$20</f>
        <v>0</v>
      </c>
      <c r="IUV118" s="370">
        <f xml:space="preserve"> InpC!IUV$20</f>
        <v>0</v>
      </c>
      <c r="IUW118" s="370">
        <f xml:space="preserve"> InpC!IUW$20</f>
        <v>0</v>
      </c>
      <c r="IUX118" s="370">
        <f xml:space="preserve"> InpC!IUX$20</f>
        <v>0</v>
      </c>
      <c r="IUY118" s="370">
        <f xml:space="preserve"> InpC!IUY$20</f>
        <v>0</v>
      </c>
      <c r="IUZ118" s="370">
        <f xml:space="preserve"> InpC!IUZ$20</f>
        <v>0</v>
      </c>
      <c r="IVA118" s="370">
        <f xml:space="preserve"> InpC!IVA$20</f>
        <v>0</v>
      </c>
      <c r="IVB118" s="370">
        <f xml:space="preserve"> InpC!IVB$20</f>
        <v>0</v>
      </c>
      <c r="IVC118" s="370">
        <f xml:space="preserve"> InpC!IVC$20</f>
        <v>0</v>
      </c>
      <c r="IVD118" s="370">
        <f xml:space="preserve"> InpC!IVD$20</f>
        <v>0</v>
      </c>
      <c r="IVE118" s="370">
        <f xml:space="preserve"> InpC!IVE$20</f>
        <v>0</v>
      </c>
      <c r="IVF118" s="370">
        <f xml:space="preserve"> InpC!IVF$20</f>
        <v>0</v>
      </c>
      <c r="IVG118" s="370">
        <f xml:space="preserve"> InpC!IVG$20</f>
        <v>0</v>
      </c>
      <c r="IVH118" s="370">
        <f xml:space="preserve"> InpC!IVH$20</f>
        <v>0</v>
      </c>
      <c r="IVI118" s="370">
        <f xml:space="preserve"> InpC!IVI$20</f>
        <v>0</v>
      </c>
      <c r="IVJ118" s="370">
        <f xml:space="preserve"> InpC!IVJ$20</f>
        <v>0</v>
      </c>
      <c r="IVK118" s="370">
        <f xml:space="preserve"> InpC!IVK$20</f>
        <v>0</v>
      </c>
      <c r="IVL118" s="370">
        <f xml:space="preserve"> InpC!IVL$20</f>
        <v>0</v>
      </c>
      <c r="IVM118" s="370">
        <f xml:space="preserve"> InpC!IVM$20</f>
        <v>0</v>
      </c>
      <c r="IVN118" s="370">
        <f xml:space="preserve"> InpC!IVN$20</f>
        <v>0</v>
      </c>
      <c r="IVO118" s="370">
        <f xml:space="preserve"> InpC!IVO$20</f>
        <v>0</v>
      </c>
      <c r="IVP118" s="370">
        <f xml:space="preserve"> InpC!IVP$20</f>
        <v>0</v>
      </c>
      <c r="IVQ118" s="370">
        <f xml:space="preserve"> InpC!IVQ$20</f>
        <v>0</v>
      </c>
      <c r="IVR118" s="370">
        <f xml:space="preserve"> InpC!IVR$20</f>
        <v>0</v>
      </c>
      <c r="IVS118" s="370">
        <f xml:space="preserve"> InpC!IVS$20</f>
        <v>0</v>
      </c>
      <c r="IVT118" s="370">
        <f xml:space="preserve"> InpC!IVT$20</f>
        <v>0</v>
      </c>
      <c r="IVU118" s="370">
        <f xml:space="preserve"> InpC!IVU$20</f>
        <v>0</v>
      </c>
      <c r="IVV118" s="370">
        <f xml:space="preserve"> InpC!IVV$20</f>
        <v>0</v>
      </c>
      <c r="IVW118" s="370">
        <f xml:space="preserve"> InpC!IVW$20</f>
        <v>0</v>
      </c>
      <c r="IVX118" s="370">
        <f xml:space="preserve"> InpC!IVX$20</f>
        <v>0</v>
      </c>
      <c r="IVY118" s="370">
        <f xml:space="preserve"> InpC!IVY$20</f>
        <v>0</v>
      </c>
      <c r="IVZ118" s="370">
        <f xml:space="preserve"> InpC!IVZ$20</f>
        <v>0</v>
      </c>
      <c r="IWA118" s="370">
        <f xml:space="preserve"> InpC!IWA$20</f>
        <v>0</v>
      </c>
      <c r="IWB118" s="370">
        <f xml:space="preserve"> InpC!IWB$20</f>
        <v>0</v>
      </c>
      <c r="IWC118" s="370">
        <f xml:space="preserve"> InpC!IWC$20</f>
        <v>0</v>
      </c>
      <c r="IWD118" s="370">
        <f xml:space="preserve"> InpC!IWD$20</f>
        <v>0</v>
      </c>
      <c r="IWE118" s="370">
        <f xml:space="preserve"> InpC!IWE$20</f>
        <v>0</v>
      </c>
      <c r="IWF118" s="370">
        <f xml:space="preserve"> InpC!IWF$20</f>
        <v>0</v>
      </c>
      <c r="IWG118" s="370">
        <f xml:space="preserve"> InpC!IWG$20</f>
        <v>0</v>
      </c>
      <c r="IWH118" s="370">
        <f xml:space="preserve"> InpC!IWH$20</f>
        <v>0</v>
      </c>
      <c r="IWI118" s="370">
        <f xml:space="preserve"> InpC!IWI$20</f>
        <v>0</v>
      </c>
      <c r="IWJ118" s="370">
        <f xml:space="preserve"> InpC!IWJ$20</f>
        <v>0</v>
      </c>
      <c r="IWK118" s="370">
        <f xml:space="preserve"> InpC!IWK$20</f>
        <v>0</v>
      </c>
      <c r="IWL118" s="370">
        <f xml:space="preserve"> InpC!IWL$20</f>
        <v>0</v>
      </c>
      <c r="IWM118" s="370">
        <f xml:space="preserve"> InpC!IWM$20</f>
        <v>0</v>
      </c>
      <c r="IWN118" s="370">
        <f xml:space="preserve"> InpC!IWN$20</f>
        <v>0</v>
      </c>
      <c r="IWO118" s="370">
        <f xml:space="preserve"> InpC!IWO$20</f>
        <v>0</v>
      </c>
      <c r="IWP118" s="370">
        <f xml:space="preserve"> InpC!IWP$20</f>
        <v>0</v>
      </c>
      <c r="IWQ118" s="370">
        <f xml:space="preserve"> InpC!IWQ$20</f>
        <v>0</v>
      </c>
      <c r="IWR118" s="370">
        <f xml:space="preserve"> InpC!IWR$20</f>
        <v>0</v>
      </c>
      <c r="IWS118" s="370">
        <f xml:space="preserve"> InpC!IWS$20</f>
        <v>0</v>
      </c>
      <c r="IWT118" s="370">
        <f xml:space="preserve"> InpC!IWT$20</f>
        <v>0</v>
      </c>
      <c r="IWU118" s="370">
        <f xml:space="preserve"> InpC!IWU$20</f>
        <v>0</v>
      </c>
      <c r="IWV118" s="370">
        <f xml:space="preserve"> InpC!IWV$20</f>
        <v>0</v>
      </c>
      <c r="IWW118" s="370">
        <f xml:space="preserve"> InpC!IWW$20</f>
        <v>0</v>
      </c>
      <c r="IWX118" s="370">
        <f xml:space="preserve"> InpC!IWX$20</f>
        <v>0</v>
      </c>
      <c r="IWY118" s="370">
        <f xml:space="preserve"> InpC!IWY$20</f>
        <v>0</v>
      </c>
      <c r="IWZ118" s="370">
        <f xml:space="preserve"> InpC!IWZ$20</f>
        <v>0</v>
      </c>
      <c r="IXA118" s="370">
        <f xml:space="preserve"> InpC!IXA$20</f>
        <v>0</v>
      </c>
      <c r="IXB118" s="370">
        <f xml:space="preserve"> InpC!IXB$20</f>
        <v>0</v>
      </c>
      <c r="IXC118" s="370">
        <f xml:space="preserve"> InpC!IXC$20</f>
        <v>0</v>
      </c>
      <c r="IXD118" s="370">
        <f xml:space="preserve"> InpC!IXD$20</f>
        <v>0</v>
      </c>
      <c r="IXE118" s="370">
        <f xml:space="preserve"> InpC!IXE$20</f>
        <v>0</v>
      </c>
      <c r="IXF118" s="370">
        <f xml:space="preserve"> InpC!IXF$20</f>
        <v>0</v>
      </c>
      <c r="IXG118" s="370">
        <f xml:space="preserve"> InpC!IXG$20</f>
        <v>0</v>
      </c>
      <c r="IXH118" s="370">
        <f xml:space="preserve"> InpC!IXH$20</f>
        <v>0</v>
      </c>
      <c r="IXI118" s="370">
        <f xml:space="preserve"> InpC!IXI$20</f>
        <v>0</v>
      </c>
      <c r="IXJ118" s="370">
        <f xml:space="preserve"> InpC!IXJ$20</f>
        <v>0</v>
      </c>
      <c r="IXK118" s="370">
        <f xml:space="preserve"> InpC!IXK$20</f>
        <v>0</v>
      </c>
      <c r="IXL118" s="370">
        <f xml:space="preserve"> InpC!IXL$20</f>
        <v>0</v>
      </c>
      <c r="IXM118" s="370">
        <f xml:space="preserve"> InpC!IXM$20</f>
        <v>0</v>
      </c>
      <c r="IXN118" s="370">
        <f xml:space="preserve"> InpC!IXN$20</f>
        <v>0</v>
      </c>
      <c r="IXO118" s="370">
        <f xml:space="preserve"> InpC!IXO$20</f>
        <v>0</v>
      </c>
      <c r="IXP118" s="370">
        <f xml:space="preserve"> InpC!IXP$20</f>
        <v>0</v>
      </c>
      <c r="IXQ118" s="370">
        <f xml:space="preserve"> InpC!IXQ$20</f>
        <v>0</v>
      </c>
      <c r="IXR118" s="370">
        <f xml:space="preserve"> InpC!IXR$20</f>
        <v>0</v>
      </c>
      <c r="IXS118" s="370">
        <f xml:space="preserve"> InpC!IXS$20</f>
        <v>0</v>
      </c>
      <c r="IXT118" s="370">
        <f xml:space="preserve"> InpC!IXT$20</f>
        <v>0</v>
      </c>
      <c r="IXU118" s="370">
        <f xml:space="preserve"> InpC!IXU$20</f>
        <v>0</v>
      </c>
      <c r="IXV118" s="370">
        <f xml:space="preserve"> InpC!IXV$20</f>
        <v>0</v>
      </c>
      <c r="IXW118" s="370">
        <f xml:space="preserve"> InpC!IXW$20</f>
        <v>0</v>
      </c>
      <c r="IXX118" s="370">
        <f xml:space="preserve"> InpC!IXX$20</f>
        <v>0</v>
      </c>
      <c r="IXY118" s="370">
        <f xml:space="preserve"> InpC!IXY$20</f>
        <v>0</v>
      </c>
      <c r="IXZ118" s="370">
        <f xml:space="preserve"> InpC!IXZ$20</f>
        <v>0</v>
      </c>
      <c r="IYA118" s="370">
        <f xml:space="preserve"> InpC!IYA$20</f>
        <v>0</v>
      </c>
      <c r="IYB118" s="370">
        <f xml:space="preserve"> InpC!IYB$20</f>
        <v>0</v>
      </c>
      <c r="IYC118" s="370">
        <f xml:space="preserve"> InpC!IYC$20</f>
        <v>0</v>
      </c>
      <c r="IYD118" s="370">
        <f xml:space="preserve"> InpC!IYD$20</f>
        <v>0</v>
      </c>
      <c r="IYE118" s="370">
        <f xml:space="preserve"> InpC!IYE$20</f>
        <v>0</v>
      </c>
      <c r="IYF118" s="370">
        <f xml:space="preserve"> InpC!IYF$20</f>
        <v>0</v>
      </c>
      <c r="IYG118" s="370">
        <f xml:space="preserve"> InpC!IYG$20</f>
        <v>0</v>
      </c>
      <c r="IYH118" s="370">
        <f xml:space="preserve"> InpC!IYH$20</f>
        <v>0</v>
      </c>
      <c r="IYI118" s="370">
        <f xml:space="preserve"> InpC!IYI$20</f>
        <v>0</v>
      </c>
      <c r="IYJ118" s="370">
        <f xml:space="preserve"> InpC!IYJ$20</f>
        <v>0</v>
      </c>
      <c r="IYK118" s="370">
        <f xml:space="preserve"> InpC!IYK$20</f>
        <v>0</v>
      </c>
      <c r="IYL118" s="370">
        <f xml:space="preserve"> InpC!IYL$20</f>
        <v>0</v>
      </c>
      <c r="IYM118" s="370">
        <f xml:space="preserve"> InpC!IYM$20</f>
        <v>0</v>
      </c>
      <c r="IYN118" s="370">
        <f xml:space="preserve"> InpC!IYN$20</f>
        <v>0</v>
      </c>
      <c r="IYO118" s="370">
        <f xml:space="preserve"> InpC!IYO$20</f>
        <v>0</v>
      </c>
      <c r="IYP118" s="370">
        <f xml:space="preserve"> InpC!IYP$20</f>
        <v>0</v>
      </c>
      <c r="IYQ118" s="370">
        <f xml:space="preserve"> InpC!IYQ$20</f>
        <v>0</v>
      </c>
      <c r="IYR118" s="370">
        <f xml:space="preserve"> InpC!IYR$20</f>
        <v>0</v>
      </c>
      <c r="IYS118" s="370">
        <f xml:space="preserve"> InpC!IYS$20</f>
        <v>0</v>
      </c>
      <c r="IYT118" s="370">
        <f xml:space="preserve"> InpC!IYT$20</f>
        <v>0</v>
      </c>
      <c r="IYU118" s="370">
        <f xml:space="preserve"> InpC!IYU$20</f>
        <v>0</v>
      </c>
      <c r="IYV118" s="370">
        <f xml:space="preserve"> InpC!IYV$20</f>
        <v>0</v>
      </c>
      <c r="IYW118" s="370">
        <f xml:space="preserve"> InpC!IYW$20</f>
        <v>0</v>
      </c>
      <c r="IYX118" s="370">
        <f xml:space="preserve"> InpC!IYX$20</f>
        <v>0</v>
      </c>
      <c r="IYY118" s="370">
        <f xml:space="preserve"> InpC!IYY$20</f>
        <v>0</v>
      </c>
      <c r="IYZ118" s="370">
        <f xml:space="preserve"> InpC!IYZ$20</f>
        <v>0</v>
      </c>
      <c r="IZA118" s="370">
        <f xml:space="preserve"> InpC!IZA$20</f>
        <v>0</v>
      </c>
      <c r="IZB118" s="370">
        <f xml:space="preserve"> InpC!IZB$20</f>
        <v>0</v>
      </c>
      <c r="IZC118" s="370">
        <f xml:space="preserve"> InpC!IZC$20</f>
        <v>0</v>
      </c>
      <c r="IZD118" s="370">
        <f xml:space="preserve"> InpC!IZD$20</f>
        <v>0</v>
      </c>
      <c r="IZE118" s="370">
        <f xml:space="preserve"> InpC!IZE$20</f>
        <v>0</v>
      </c>
      <c r="IZF118" s="370">
        <f xml:space="preserve"> InpC!IZF$20</f>
        <v>0</v>
      </c>
      <c r="IZG118" s="370">
        <f xml:space="preserve"> InpC!IZG$20</f>
        <v>0</v>
      </c>
      <c r="IZH118" s="370">
        <f xml:space="preserve"> InpC!IZH$20</f>
        <v>0</v>
      </c>
      <c r="IZI118" s="370">
        <f xml:space="preserve"> InpC!IZI$20</f>
        <v>0</v>
      </c>
      <c r="IZJ118" s="370">
        <f xml:space="preserve"> InpC!IZJ$20</f>
        <v>0</v>
      </c>
      <c r="IZK118" s="370">
        <f xml:space="preserve"> InpC!IZK$20</f>
        <v>0</v>
      </c>
      <c r="IZL118" s="370">
        <f xml:space="preserve"> InpC!IZL$20</f>
        <v>0</v>
      </c>
      <c r="IZM118" s="370">
        <f xml:space="preserve"> InpC!IZM$20</f>
        <v>0</v>
      </c>
      <c r="IZN118" s="370">
        <f xml:space="preserve"> InpC!IZN$20</f>
        <v>0</v>
      </c>
      <c r="IZO118" s="370">
        <f xml:space="preserve"> InpC!IZO$20</f>
        <v>0</v>
      </c>
      <c r="IZP118" s="370">
        <f xml:space="preserve"> InpC!IZP$20</f>
        <v>0</v>
      </c>
      <c r="IZQ118" s="370">
        <f xml:space="preserve"> InpC!IZQ$20</f>
        <v>0</v>
      </c>
      <c r="IZR118" s="370">
        <f xml:space="preserve"> InpC!IZR$20</f>
        <v>0</v>
      </c>
      <c r="IZS118" s="370">
        <f xml:space="preserve"> InpC!IZS$20</f>
        <v>0</v>
      </c>
      <c r="IZT118" s="370">
        <f xml:space="preserve"> InpC!IZT$20</f>
        <v>0</v>
      </c>
      <c r="IZU118" s="370">
        <f xml:space="preserve"> InpC!IZU$20</f>
        <v>0</v>
      </c>
      <c r="IZV118" s="370">
        <f xml:space="preserve"> InpC!IZV$20</f>
        <v>0</v>
      </c>
      <c r="IZW118" s="370">
        <f xml:space="preserve"> InpC!IZW$20</f>
        <v>0</v>
      </c>
      <c r="IZX118" s="370">
        <f xml:space="preserve"> InpC!IZX$20</f>
        <v>0</v>
      </c>
      <c r="IZY118" s="370">
        <f xml:space="preserve"> InpC!IZY$20</f>
        <v>0</v>
      </c>
      <c r="IZZ118" s="370">
        <f xml:space="preserve"> InpC!IZZ$20</f>
        <v>0</v>
      </c>
      <c r="JAA118" s="370">
        <f xml:space="preserve"> InpC!JAA$20</f>
        <v>0</v>
      </c>
      <c r="JAB118" s="370">
        <f xml:space="preserve"> InpC!JAB$20</f>
        <v>0</v>
      </c>
      <c r="JAC118" s="370">
        <f xml:space="preserve"> InpC!JAC$20</f>
        <v>0</v>
      </c>
      <c r="JAD118" s="370">
        <f xml:space="preserve"> InpC!JAD$20</f>
        <v>0</v>
      </c>
      <c r="JAE118" s="370">
        <f xml:space="preserve"> InpC!JAE$20</f>
        <v>0</v>
      </c>
      <c r="JAF118" s="370">
        <f xml:space="preserve"> InpC!JAF$20</f>
        <v>0</v>
      </c>
      <c r="JAG118" s="370">
        <f xml:space="preserve"> InpC!JAG$20</f>
        <v>0</v>
      </c>
      <c r="JAH118" s="370">
        <f xml:space="preserve"> InpC!JAH$20</f>
        <v>0</v>
      </c>
      <c r="JAI118" s="370">
        <f xml:space="preserve"> InpC!JAI$20</f>
        <v>0</v>
      </c>
      <c r="JAJ118" s="370">
        <f xml:space="preserve"> InpC!JAJ$20</f>
        <v>0</v>
      </c>
      <c r="JAK118" s="370">
        <f xml:space="preserve"> InpC!JAK$20</f>
        <v>0</v>
      </c>
      <c r="JAL118" s="370">
        <f xml:space="preserve"> InpC!JAL$20</f>
        <v>0</v>
      </c>
      <c r="JAM118" s="370">
        <f xml:space="preserve"> InpC!JAM$20</f>
        <v>0</v>
      </c>
      <c r="JAN118" s="370">
        <f xml:space="preserve"> InpC!JAN$20</f>
        <v>0</v>
      </c>
      <c r="JAO118" s="370">
        <f xml:space="preserve"> InpC!JAO$20</f>
        <v>0</v>
      </c>
      <c r="JAP118" s="370">
        <f xml:space="preserve"> InpC!JAP$20</f>
        <v>0</v>
      </c>
      <c r="JAQ118" s="370">
        <f xml:space="preserve"> InpC!JAQ$20</f>
        <v>0</v>
      </c>
      <c r="JAR118" s="370">
        <f xml:space="preserve"> InpC!JAR$20</f>
        <v>0</v>
      </c>
      <c r="JAS118" s="370">
        <f xml:space="preserve"> InpC!JAS$20</f>
        <v>0</v>
      </c>
      <c r="JAT118" s="370">
        <f xml:space="preserve"> InpC!JAT$20</f>
        <v>0</v>
      </c>
      <c r="JAU118" s="370">
        <f xml:space="preserve"> InpC!JAU$20</f>
        <v>0</v>
      </c>
      <c r="JAV118" s="370">
        <f xml:space="preserve"> InpC!JAV$20</f>
        <v>0</v>
      </c>
      <c r="JAW118" s="370">
        <f xml:space="preserve"> InpC!JAW$20</f>
        <v>0</v>
      </c>
      <c r="JAX118" s="370">
        <f xml:space="preserve"> InpC!JAX$20</f>
        <v>0</v>
      </c>
      <c r="JAY118" s="370">
        <f xml:space="preserve"> InpC!JAY$20</f>
        <v>0</v>
      </c>
      <c r="JAZ118" s="370">
        <f xml:space="preserve"> InpC!JAZ$20</f>
        <v>0</v>
      </c>
      <c r="JBA118" s="370">
        <f xml:space="preserve"> InpC!JBA$20</f>
        <v>0</v>
      </c>
      <c r="JBB118" s="370">
        <f xml:space="preserve"> InpC!JBB$20</f>
        <v>0</v>
      </c>
      <c r="JBC118" s="370">
        <f xml:space="preserve"> InpC!JBC$20</f>
        <v>0</v>
      </c>
      <c r="JBD118" s="370">
        <f xml:space="preserve"> InpC!JBD$20</f>
        <v>0</v>
      </c>
      <c r="JBE118" s="370">
        <f xml:space="preserve"> InpC!JBE$20</f>
        <v>0</v>
      </c>
      <c r="JBF118" s="370">
        <f xml:space="preserve"> InpC!JBF$20</f>
        <v>0</v>
      </c>
      <c r="JBG118" s="370">
        <f xml:space="preserve"> InpC!JBG$20</f>
        <v>0</v>
      </c>
      <c r="JBH118" s="370">
        <f xml:space="preserve"> InpC!JBH$20</f>
        <v>0</v>
      </c>
      <c r="JBI118" s="370">
        <f xml:space="preserve"> InpC!JBI$20</f>
        <v>0</v>
      </c>
      <c r="JBJ118" s="370">
        <f xml:space="preserve"> InpC!JBJ$20</f>
        <v>0</v>
      </c>
      <c r="JBK118" s="370">
        <f xml:space="preserve"> InpC!JBK$20</f>
        <v>0</v>
      </c>
      <c r="JBL118" s="370">
        <f xml:space="preserve"> InpC!JBL$20</f>
        <v>0</v>
      </c>
      <c r="JBM118" s="370">
        <f xml:space="preserve"> InpC!JBM$20</f>
        <v>0</v>
      </c>
      <c r="JBN118" s="370">
        <f xml:space="preserve"> InpC!JBN$20</f>
        <v>0</v>
      </c>
      <c r="JBO118" s="370">
        <f xml:space="preserve"> InpC!JBO$20</f>
        <v>0</v>
      </c>
      <c r="JBP118" s="370">
        <f xml:space="preserve"> InpC!JBP$20</f>
        <v>0</v>
      </c>
      <c r="JBQ118" s="370">
        <f xml:space="preserve"> InpC!JBQ$20</f>
        <v>0</v>
      </c>
      <c r="JBR118" s="370">
        <f xml:space="preserve"> InpC!JBR$20</f>
        <v>0</v>
      </c>
      <c r="JBS118" s="370">
        <f xml:space="preserve"> InpC!JBS$20</f>
        <v>0</v>
      </c>
      <c r="JBT118" s="370">
        <f xml:space="preserve"> InpC!JBT$20</f>
        <v>0</v>
      </c>
      <c r="JBU118" s="370">
        <f xml:space="preserve"> InpC!JBU$20</f>
        <v>0</v>
      </c>
      <c r="JBV118" s="370">
        <f xml:space="preserve"> InpC!JBV$20</f>
        <v>0</v>
      </c>
      <c r="JBW118" s="370">
        <f xml:space="preserve"> InpC!JBW$20</f>
        <v>0</v>
      </c>
      <c r="JBX118" s="370">
        <f xml:space="preserve"> InpC!JBX$20</f>
        <v>0</v>
      </c>
      <c r="JBY118" s="370">
        <f xml:space="preserve"> InpC!JBY$20</f>
        <v>0</v>
      </c>
      <c r="JBZ118" s="370">
        <f xml:space="preserve"> InpC!JBZ$20</f>
        <v>0</v>
      </c>
      <c r="JCA118" s="370">
        <f xml:space="preserve"> InpC!JCA$20</f>
        <v>0</v>
      </c>
      <c r="JCB118" s="370">
        <f xml:space="preserve"> InpC!JCB$20</f>
        <v>0</v>
      </c>
      <c r="JCC118" s="370">
        <f xml:space="preserve"> InpC!JCC$20</f>
        <v>0</v>
      </c>
      <c r="JCD118" s="370">
        <f xml:space="preserve"> InpC!JCD$20</f>
        <v>0</v>
      </c>
      <c r="JCE118" s="370">
        <f xml:space="preserve"> InpC!JCE$20</f>
        <v>0</v>
      </c>
      <c r="JCF118" s="370">
        <f xml:space="preserve"> InpC!JCF$20</f>
        <v>0</v>
      </c>
      <c r="JCG118" s="370">
        <f xml:space="preserve"> InpC!JCG$20</f>
        <v>0</v>
      </c>
      <c r="JCH118" s="370">
        <f xml:space="preserve"> InpC!JCH$20</f>
        <v>0</v>
      </c>
      <c r="JCI118" s="370">
        <f xml:space="preserve"> InpC!JCI$20</f>
        <v>0</v>
      </c>
      <c r="JCJ118" s="370">
        <f xml:space="preserve"> InpC!JCJ$20</f>
        <v>0</v>
      </c>
      <c r="JCK118" s="370">
        <f xml:space="preserve"> InpC!JCK$20</f>
        <v>0</v>
      </c>
      <c r="JCL118" s="370">
        <f xml:space="preserve"> InpC!JCL$20</f>
        <v>0</v>
      </c>
      <c r="JCM118" s="370">
        <f xml:space="preserve"> InpC!JCM$20</f>
        <v>0</v>
      </c>
      <c r="JCN118" s="370">
        <f xml:space="preserve"> InpC!JCN$20</f>
        <v>0</v>
      </c>
      <c r="JCO118" s="370">
        <f xml:space="preserve"> InpC!JCO$20</f>
        <v>0</v>
      </c>
      <c r="JCP118" s="370">
        <f xml:space="preserve"> InpC!JCP$20</f>
        <v>0</v>
      </c>
      <c r="JCQ118" s="370">
        <f xml:space="preserve"> InpC!JCQ$20</f>
        <v>0</v>
      </c>
      <c r="JCR118" s="370">
        <f xml:space="preserve"> InpC!JCR$20</f>
        <v>0</v>
      </c>
      <c r="JCS118" s="370">
        <f xml:space="preserve"> InpC!JCS$20</f>
        <v>0</v>
      </c>
      <c r="JCT118" s="370">
        <f xml:space="preserve"> InpC!JCT$20</f>
        <v>0</v>
      </c>
      <c r="JCU118" s="370">
        <f xml:space="preserve"> InpC!JCU$20</f>
        <v>0</v>
      </c>
      <c r="JCV118" s="370">
        <f xml:space="preserve"> InpC!JCV$20</f>
        <v>0</v>
      </c>
      <c r="JCW118" s="370">
        <f xml:space="preserve"> InpC!JCW$20</f>
        <v>0</v>
      </c>
      <c r="JCX118" s="370">
        <f xml:space="preserve"> InpC!JCX$20</f>
        <v>0</v>
      </c>
      <c r="JCY118" s="370">
        <f xml:space="preserve"> InpC!JCY$20</f>
        <v>0</v>
      </c>
      <c r="JCZ118" s="370">
        <f xml:space="preserve"> InpC!JCZ$20</f>
        <v>0</v>
      </c>
      <c r="JDA118" s="370">
        <f xml:space="preserve"> InpC!JDA$20</f>
        <v>0</v>
      </c>
      <c r="JDB118" s="370">
        <f xml:space="preserve"> InpC!JDB$20</f>
        <v>0</v>
      </c>
      <c r="JDC118" s="370">
        <f xml:space="preserve"> InpC!JDC$20</f>
        <v>0</v>
      </c>
      <c r="JDD118" s="370">
        <f xml:space="preserve"> InpC!JDD$20</f>
        <v>0</v>
      </c>
      <c r="JDE118" s="370">
        <f xml:space="preserve"> InpC!JDE$20</f>
        <v>0</v>
      </c>
      <c r="JDF118" s="370">
        <f xml:space="preserve"> InpC!JDF$20</f>
        <v>0</v>
      </c>
      <c r="JDG118" s="370">
        <f xml:space="preserve"> InpC!JDG$20</f>
        <v>0</v>
      </c>
      <c r="JDH118" s="370">
        <f xml:space="preserve"> InpC!JDH$20</f>
        <v>0</v>
      </c>
      <c r="JDI118" s="370">
        <f xml:space="preserve"> InpC!JDI$20</f>
        <v>0</v>
      </c>
      <c r="JDJ118" s="370">
        <f xml:space="preserve"> InpC!JDJ$20</f>
        <v>0</v>
      </c>
      <c r="JDK118" s="370">
        <f xml:space="preserve"> InpC!JDK$20</f>
        <v>0</v>
      </c>
      <c r="JDL118" s="370">
        <f xml:space="preserve"> InpC!JDL$20</f>
        <v>0</v>
      </c>
      <c r="JDM118" s="370">
        <f xml:space="preserve"> InpC!JDM$20</f>
        <v>0</v>
      </c>
      <c r="JDN118" s="370">
        <f xml:space="preserve"> InpC!JDN$20</f>
        <v>0</v>
      </c>
      <c r="JDO118" s="370">
        <f xml:space="preserve"> InpC!JDO$20</f>
        <v>0</v>
      </c>
      <c r="JDP118" s="370">
        <f xml:space="preserve"> InpC!JDP$20</f>
        <v>0</v>
      </c>
      <c r="JDQ118" s="370">
        <f xml:space="preserve"> InpC!JDQ$20</f>
        <v>0</v>
      </c>
      <c r="JDR118" s="370">
        <f xml:space="preserve"> InpC!JDR$20</f>
        <v>0</v>
      </c>
      <c r="JDS118" s="370">
        <f xml:space="preserve"> InpC!JDS$20</f>
        <v>0</v>
      </c>
      <c r="JDT118" s="370">
        <f xml:space="preserve"> InpC!JDT$20</f>
        <v>0</v>
      </c>
      <c r="JDU118" s="370">
        <f xml:space="preserve"> InpC!JDU$20</f>
        <v>0</v>
      </c>
      <c r="JDV118" s="370">
        <f xml:space="preserve"> InpC!JDV$20</f>
        <v>0</v>
      </c>
      <c r="JDW118" s="370">
        <f xml:space="preserve"> InpC!JDW$20</f>
        <v>0</v>
      </c>
      <c r="JDX118" s="370">
        <f xml:space="preserve"> InpC!JDX$20</f>
        <v>0</v>
      </c>
      <c r="JDY118" s="370">
        <f xml:space="preserve"> InpC!JDY$20</f>
        <v>0</v>
      </c>
      <c r="JDZ118" s="370">
        <f xml:space="preserve"> InpC!JDZ$20</f>
        <v>0</v>
      </c>
      <c r="JEA118" s="370">
        <f xml:space="preserve"> InpC!JEA$20</f>
        <v>0</v>
      </c>
      <c r="JEB118" s="370">
        <f xml:space="preserve"> InpC!JEB$20</f>
        <v>0</v>
      </c>
      <c r="JEC118" s="370">
        <f xml:space="preserve"> InpC!JEC$20</f>
        <v>0</v>
      </c>
      <c r="JED118" s="370">
        <f xml:space="preserve"> InpC!JED$20</f>
        <v>0</v>
      </c>
      <c r="JEE118" s="370">
        <f xml:space="preserve"> InpC!JEE$20</f>
        <v>0</v>
      </c>
      <c r="JEF118" s="370">
        <f xml:space="preserve"> InpC!JEF$20</f>
        <v>0</v>
      </c>
      <c r="JEG118" s="370">
        <f xml:space="preserve"> InpC!JEG$20</f>
        <v>0</v>
      </c>
      <c r="JEH118" s="370">
        <f xml:space="preserve"> InpC!JEH$20</f>
        <v>0</v>
      </c>
      <c r="JEI118" s="370">
        <f xml:space="preserve"> InpC!JEI$20</f>
        <v>0</v>
      </c>
      <c r="JEJ118" s="370">
        <f xml:space="preserve"> InpC!JEJ$20</f>
        <v>0</v>
      </c>
      <c r="JEK118" s="370">
        <f xml:space="preserve"> InpC!JEK$20</f>
        <v>0</v>
      </c>
      <c r="JEL118" s="370">
        <f xml:space="preserve"> InpC!JEL$20</f>
        <v>0</v>
      </c>
      <c r="JEM118" s="370">
        <f xml:space="preserve"> InpC!JEM$20</f>
        <v>0</v>
      </c>
      <c r="JEN118" s="370">
        <f xml:space="preserve"> InpC!JEN$20</f>
        <v>0</v>
      </c>
      <c r="JEO118" s="370">
        <f xml:space="preserve"> InpC!JEO$20</f>
        <v>0</v>
      </c>
      <c r="JEP118" s="370">
        <f xml:space="preserve"> InpC!JEP$20</f>
        <v>0</v>
      </c>
      <c r="JEQ118" s="370">
        <f xml:space="preserve"> InpC!JEQ$20</f>
        <v>0</v>
      </c>
      <c r="JER118" s="370">
        <f xml:space="preserve"> InpC!JER$20</f>
        <v>0</v>
      </c>
      <c r="JES118" s="370">
        <f xml:space="preserve"> InpC!JES$20</f>
        <v>0</v>
      </c>
      <c r="JET118" s="370">
        <f xml:space="preserve"> InpC!JET$20</f>
        <v>0</v>
      </c>
      <c r="JEU118" s="370">
        <f xml:space="preserve"> InpC!JEU$20</f>
        <v>0</v>
      </c>
      <c r="JEV118" s="370">
        <f xml:space="preserve"> InpC!JEV$20</f>
        <v>0</v>
      </c>
      <c r="JEW118" s="370">
        <f xml:space="preserve"> InpC!JEW$20</f>
        <v>0</v>
      </c>
      <c r="JEX118" s="370">
        <f xml:space="preserve"> InpC!JEX$20</f>
        <v>0</v>
      </c>
      <c r="JEY118" s="370">
        <f xml:space="preserve"> InpC!JEY$20</f>
        <v>0</v>
      </c>
      <c r="JEZ118" s="370">
        <f xml:space="preserve"> InpC!JEZ$20</f>
        <v>0</v>
      </c>
      <c r="JFA118" s="370">
        <f xml:space="preserve"> InpC!JFA$20</f>
        <v>0</v>
      </c>
      <c r="JFB118" s="370">
        <f xml:space="preserve"> InpC!JFB$20</f>
        <v>0</v>
      </c>
      <c r="JFC118" s="370">
        <f xml:space="preserve"> InpC!JFC$20</f>
        <v>0</v>
      </c>
      <c r="JFD118" s="370">
        <f xml:space="preserve"> InpC!JFD$20</f>
        <v>0</v>
      </c>
      <c r="JFE118" s="370">
        <f xml:space="preserve"> InpC!JFE$20</f>
        <v>0</v>
      </c>
      <c r="JFF118" s="370">
        <f xml:space="preserve"> InpC!JFF$20</f>
        <v>0</v>
      </c>
      <c r="JFG118" s="370">
        <f xml:space="preserve"> InpC!JFG$20</f>
        <v>0</v>
      </c>
      <c r="JFH118" s="370">
        <f xml:space="preserve"> InpC!JFH$20</f>
        <v>0</v>
      </c>
      <c r="JFI118" s="370">
        <f xml:space="preserve"> InpC!JFI$20</f>
        <v>0</v>
      </c>
      <c r="JFJ118" s="370">
        <f xml:space="preserve"> InpC!JFJ$20</f>
        <v>0</v>
      </c>
      <c r="JFK118" s="370">
        <f xml:space="preserve"> InpC!JFK$20</f>
        <v>0</v>
      </c>
      <c r="JFL118" s="370">
        <f xml:space="preserve"> InpC!JFL$20</f>
        <v>0</v>
      </c>
      <c r="JFM118" s="370">
        <f xml:space="preserve"> InpC!JFM$20</f>
        <v>0</v>
      </c>
      <c r="JFN118" s="370">
        <f xml:space="preserve"> InpC!JFN$20</f>
        <v>0</v>
      </c>
      <c r="JFO118" s="370">
        <f xml:space="preserve"> InpC!JFO$20</f>
        <v>0</v>
      </c>
      <c r="JFP118" s="370">
        <f xml:space="preserve"> InpC!JFP$20</f>
        <v>0</v>
      </c>
      <c r="JFQ118" s="370">
        <f xml:space="preserve"> InpC!JFQ$20</f>
        <v>0</v>
      </c>
      <c r="JFR118" s="370">
        <f xml:space="preserve"> InpC!JFR$20</f>
        <v>0</v>
      </c>
      <c r="JFS118" s="370">
        <f xml:space="preserve"> InpC!JFS$20</f>
        <v>0</v>
      </c>
      <c r="JFT118" s="370">
        <f xml:space="preserve"> InpC!JFT$20</f>
        <v>0</v>
      </c>
      <c r="JFU118" s="370">
        <f xml:space="preserve"> InpC!JFU$20</f>
        <v>0</v>
      </c>
      <c r="JFV118" s="370">
        <f xml:space="preserve"> InpC!JFV$20</f>
        <v>0</v>
      </c>
      <c r="JFW118" s="370">
        <f xml:space="preserve"> InpC!JFW$20</f>
        <v>0</v>
      </c>
      <c r="JFX118" s="370">
        <f xml:space="preserve"> InpC!JFX$20</f>
        <v>0</v>
      </c>
      <c r="JFY118" s="370">
        <f xml:space="preserve"> InpC!JFY$20</f>
        <v>0</v>
      </c>
      <c r="JFZ118" s="370">
        <f xml:space="preserve"> InpC!JFZ$20</f>
        <v>0</v>
      </c>
      <c r="JGA118" s="370">
        <f xml:space="preserve"> InpC!JGA$20</f>
        <v>0</v>
      </c>
      <c r="JGB118" s="370">
        <f xml:space="preserve"> InpC!JGB$20</f>
        <v>0</v>
      </c>
      <c r="JGC118" s="370">
        <f xml:space="preserve"> InpC!JGC$20</f>
        <v>0</v>
      </c>
      <c r="JGD118" s="370">
        <f xml:space="preserve"> InpC!JGD$20</f>
        <v>0</v>
      </c>
      <c r="JGE118" s="370">
        <f xml:space="preserve"> InpC!JGE$20</f>
        <v>0</v>
      </c>
      <c r="JGF118" s="370">
        <f xml:space="preserve"> InpC!JGF$20</f>
        <v>0</v>
      </c>
      <c r="JGG118" s="370">
        <f xml:space="preserve"> InpC!JGG$20</f>
        <v>0</v>
      </c>
      <c r="JGH118" s="370">
        <f xml:space="preserve"> InpC!JGH$20</f>
        <v>0</v>
      </c>
      <c r="JGI118" s="370">
        <f xml:space="preserve"> InpC!JGI$20</f>
        <v>0</v>
      </c>
      <c r="JGJ118" s="370">
        <f xml:space="preserve"> InpC!JGJ$20</f>
        <v>0</v>
      </c>
      <c r="JGK118" s="370">
        <f xml:space="preserve"> InpC!JGK$20</f>
        <v>0</v>
      </c>
      <c r="JGL118" s="370">
        <f xml:space="preserve"> InpC!JGL$20</f>
        <v>0</v>
      </c>
      <c r="JGM118" s="370">
        <f xml:space="preserve"> InpC!JGM$20</f>
        <v>0</v>
      </c>
      <c r="JGN118" s="370">
        <f xml:space="preserve"> InpC!JGN$20</f>
        <v>0</v>
      </c>
      <c r="JGO118" s="370">
        <f xml:space="preserve"> InpC!JGO$20</f>
        <v>0</v>
      </c>
      <c r="JGP118" s="370">
        <f xml:space="preserve"> InpC!JGP$20</f>
        <v>0</v>
      </c>
      <c r="JGQ118" s="370">
        <f xml:space="preserve"> InpC!JGQ$20</f>
        <v>0</v>
      </c>
      <c r="JGR118" s="370">
        <f xml:space="preserve"> InpC!JGR$20</f>
        <v>0</v>
      </c>
      <c r="JGS118" s="370">
        <f xml:space="preserve"> InpC!JGS$20</f>
        <v>0</v>
      </c>
      <c r="JGT118" s="370">
        <f xml:space="preserve"> InpC!JGT$20</f>
        <v>0</v>
      </c>
      <c r="JGU118" s="370">
        <f xml:space="preserve"> InpC!JGU$20</f>
        <v>0</v>
      </c>
      <c r="JGV118" s="370">
        <f xml:space="preserve"> InpC!JGV$20</f>
        <v>0</v>
      </c>
      <c r="JGW118" s="370">
        <f xml:space="preserve"> InpC!JGW$20</f>
        <v>0</v>
      </c>
      <c r="JGX118" s="370">
        <f xml:space="preserve"> InpC!JGX$20</f>
        <v>0</v>
      </c>
      <c r="JGY118" s="370">
        <f xml:space="preserve"> InpC!JGY$20</f>
        <v>0</v>
      </c>
      <c r="JGZ118" s="370">
        <f xml:space="preserve"> InpC!JGZ$20</f>
        <v>0</v>
      </c>
      <c r="JHA118" s="370">
        <f xml:space="preserve"> InpC!JHA$20</f>
        <v>0</v>
      </c>
      <c r="JHB118" s="370">
        <f xml:space="preserve"> InpC!JHB$20</f>
        <v>0</v>
      </c>
      <c r="JHC118" s="370">
        <f xml:space="preserve"> InpC!JHC$20</f>
        <v>0</v>
      </c>
      <c r="JHD118" s="370">
        <f xml:space="preserve"> InpC!JHD$20</f>
        <v>0</v>
      </c>
      <c r="JHE118" s="370">
        <f xml:space="preserve"> InpC!JHE$20</f>
        <v>0</v>
      </c>
      <c r="JHF118" s="370">
        <f xml:space="preserve"> InpC!JHF$20</f>
        <v>0</v>
      </c>
      <c r="JHG118" s="370">
        <f xml:space="preserve"> InpC!JHG$20</f>
        <v>0</v>
      </c>
      <c r="JHH118" s="370">
        <f xml:space="preserve"> InpC!JHH$20</f>
        <v>0</v>
      </c>
      <c r="JHI118" s="370">
        <f xml:space="preserve"> InpC!JHI$20</f>
        <v>0</v>
      </c>
      <c r="JHJ118" s="370">
        <f xml:space="preserve"> InpC!JHJ$20</f>
        <v>0</v>
      </c>
      <c r="JHK118" s="370">
        <f xml:space="preserve"> InpC!JHK$20</f>
        <v>0</v>
      </c>
      <c r="JHL118" s="370">
        <f xml:space="preserve"> InpC!JHL$20</f>
        <v>0</v>
      </c>
      <c r="JHM118" s="370">
        <f xml:space="preserve"> InpC!JHM$20</f>
        <v>0</v>
      </c>
      <c r="JHN118" s="370">
        <f xml:space="preserve"> InpC!JHN$20</f>
        <v>0</v>
      </c>
      <c r="JHO118" s="370">
        <f xml:space="preserve"> InpC!JHO$20</f>
        <v>0</v>
      </c>
      <c r="JHP118" s="370">
        <f xml:space="preserve"> InpC!JHP$20</f>
        <v>0</v>
      </c>
      <c r="JHQ118" s="370">
        <f xml:space="preserve"> InpC!JHQ$20</f>
        <v>0</v>
      </c>
      <c r="JHR118" s="370">
        <f xml:space="preserve"> InpC!JHR$20</f>
        <v>0</v>
      </c>
      <c r="JHS118" s="370">
        <f xml:space="preserve"> InpC!JHS$20</f>
        <v>0</v>
      </c>
      <c r="JHT118" s="370">
        <f xml:space="preserve"> InpC!JHT$20</f>
        <v>0</v>
      </c>
      <c r="JHU118" s="370">
        <f xml:space="preserve"> InpC!JHU$20</f>
        <v>0</v>
      </c>
      <c r="JHV118" s="370">
        <f xml:space="preserve"> InpC!JHV$20</f>
        <v>0</v>
      </c>
      <c r="JHW118" s="370">
        <f xml:space="preserve"> InpC!JHW$20</f>
        <v>0</v>
      </c>
      <c r="JHX118" s="370">
        <f xml:space="preserve"> InpC!JHX$20</f>
        <v>0</v>
      </c>
      <c r="JHY118" s="370">
        <f xml:space="preserve"> InpC!JHY$20</f>
        <v>0</v>
      </c>
      <c r="JHZ118" s="370">
        <f xml:space="preserve"> InpC!JHZ$20</f>
        <v>0</v>
      </c>
      <c r="JIA118" s="370">
        <f xml:space="preserve"> InpC!JIA$20</f>
        <v>0</v>
      </c>
      <c r="JIB118" s="370">
        <f xml:space="preserve"> InpC!JIB$20</f>
        <v>0</v>
      </c>
      <c r="JIC118" s="370">
        <f xml:space="preserve"> InpC!JIC$20</f>
        <v>0</v>
      </c>
      <c r="JID118" s="370">
        <f xml:space="preserve"> InpC!JID$20</f>
        <v>0</v>
      </c>
      <c r="JIE118" s="370">
        <f xml:space="preserve"> InpC!JIE$20</f>
        <v>0</v>
      </c>
      <c r="JIF118" s="370">
        <f xml:space="preserve"> InpC!JIF$20</f>
        <v>0</v>
      </c>
      <c r="JIG118" s="370">
        <f xml:space="preserve"> InpC!JIG$20</f>
        <v>0</v>
      </c>
      <c r="JIH118" s="370">
        <f xml:space="preserve"> InpC!JIH$20</f>
        <v>0</v>
      </c>
      <c r="JII118" s="370">
        <f xml:space="preserve"> InpC!JII$20</f>
        <v>0</v>
      </c>
      <c r="JIJ118" s="370">
        <f xml:space="preserve"> InpC!JIJ$20</f>
        <v>0</v>
      </c>
      <c r="JIK118" s="370">
        <f xml:space="preserve"> InpC!JIK$20</f>
        <v>0</v>
      </c>
      <c r="JIL118" s="370">
        <f xml:space="preserve"> InpC!JIL$20</f>
        <v>0</v>
      </c>
      <c r="JIM118" s="370">
        <f xml:space="preserve"> InpC!JIM$20</f>
        <v>0</v>
      </c>
      <c r="JIN118" s="370">
        <f xml:space="preserve"> InpC!JIN$20</f>
        <v>0</v>
      </c>
      <c r="JIO118" s="370">
        <f xml:space="preserve"> InpC!JIO$20</f>
        <v>0</v>
      </c>
      <c r="JIP118" s="370">
        <f xml:space="preserve"> InpC!JIP$20</f>
        <v>0</v>
      </c>
      <c r="JIQ118" s="370">
        <f xml:space="preserve"> InpC!JIQ$20</f>
        <v>0</v>
      </c>
      <c r="JIR118" s="370">
        <f xml:space="preserve"> InpC!JIR$20</f>
        <v>0</v>
      </c>
      <c r="JIS118" s="370">
        <f xml:space="preserve"> InpC!JIS$20</f>
        <v>0</v>
      </c>
      <c r="JIT118" s="370">
        <f xml:space="preserve"> InpC!JIT$20</f>
        <v>0</v>
      </c>
      <c r="JIU118" s="370">
        <f xml:space="preserve"> InpC!JIU$20</f>
        <v>0</v>
      </c>
      <c r="JIV118" s="370">
        <f xml:space="preserve"> InpC!JIV$20</f>
        <v>0</v>
      </c>
      <c r="JIW118" s="370">
        <f xml:space="preserve"> InpC!JIW$20</f>
        <v>0</v>
      </c>
      <c r="JIX118" s="370">
        <f xml:space="preserve"> InpC!JIX$20</f>
        <v>0</v>
      </c>
      <c r="JIY118" s="370">
        <f xml:space="preserve"> InpC!JIY$20</f>
        <v>0</v>
      </c>
      <c r="JIZ118" s="370">
        <f xml:space="preserve"> InpC!JIZ$20</f>
        <v>0</v>
      </c>
      <c r="JJA118" s="370">
        <f xml:space="preserve"> InpC!JJA$20</f>
        <v>0</v>
      </c>
      <c r="JJB118" s="370">
        <f xml:space="preserve"> InpC!JJB$20</f>
        <v>0</v>
      </c>
      <c r="JJC118" s="370">
        <f xml:space="preserve"> InpC!JJC$20</f>
        <v>0</v>
      </c>
      <c r="JJD118" s="370">
        <f xml:space="preserve"> InpC!JJD$20</f>
        <v>0</v>
      </c>
      <c r="JJE118" s="370">
        <f xml:space="preserve"> InpC!JJE$20</f>
        <v>0</v>
      </c>
      <c r="JJF118" s="370">
        <f xml:space="preserve"> InpC!JJF$20</f>
        <v>0</v>
      </c>
      <c r="JJG118" s="370">
        <f xml:space="preserve"> InpC!JJG$20</f>
        <v>0</v>
      </c>
      <c r="JJH118" s="370">
        <f xml:space="preserve"> InpC!JJH$20</f>
        <v>0</v>
      </c>
      <c r="JJI118" s="370">
        <f xml:space="preserve"> InpC!JJI$20</f>
        <v>0</v>
      </c>
      <c r="JJJ118" s="370">
        <f xml:space="preserve"> InpC!JJJ$20</f>
        <v>0</v>
      </c>
      <c r="JJK118" s="370">
        <f xml:space="preserve"> InpC!JJK$20</f>
        <v>0</v>
      </c>
      <c r="JJL118" s="370">
        <f xml:space="preserve"> InpC!JJL$20</f>
        <v>0</v>
      </c>
      <c r="JJM118" s="370">
        <f xml:space="preserve"> InpC!JJM$20</f>
        <v>0</v>
      </c>
      <c r="JJN118" s="370">
        <f xml:space="preserve"> InpC!JJN$20</f>
        <v>0</v>
      </c>
      <c r="JJO118" s="370">
        <f xml:space="preserve"> InpC!JJO$20</f>
        <v>0</v>
      </c>
      <c r="JJP118" s="370">
        <f xml:space="preserve"> InpC!JJP$20</f>
        <v>0</v>
      </c>
      <c r="JJQ118" s="370">
        <f xml:space="preserve"> InpC!JJQ$20</f>
        <v>0</v>
      </c>
      <c r="JJR118" s="370">
        <f xml:space="preserve"> InpC!JJR$20</f>
        <v>0</v>
      </c>
      <c r="JJS118" s="370">
        <f xml:space="preserve"> InpC!JJS$20</f>
        <v>0</v>
      </c>
      <c r="JJT118" s="370">
        <f xml:space="preserve"> InpC!JJT$20</f>
        <v>0</v>
      </c>
      <c r="JJU118" s="370">
        <f xml:space="preserve"> InpC!JJU$20</f>
        <v>0</v>
      </c>
      <c r="JJV118" s="370">
        <f xml:space="preserve"> InpC!JJV$20</f>
        <v>0</v>
      </c>
      <c r="JJW118" s="370">
        <f xml:space="preserve"> InpC!JJW$20</f>
        <v>0</v>
      </c>
      <c r="JJX118" s="370">
        <f xml:space="preserve"> InpC!JJX$20</f>
        <v>0</v>
      </c>
      <c r="JJY118" s="370">
        <f xml:space="preserve"> InpC!JJY$20</f>
        <v>0</v>
      </c>
      <c r="JJZ118" s="370">
        <f xml:space="preserve"> InpC!JJZ$20</f>
        <v>0</v>
      </c>
      <c r="JKA118" s="370">
        <f xml:space="preserve"> InpC!JKA$20</f>
        <v>0</v>
      </c>
      <c r="JKB118" s="370">
        <f xml:space="preserve"> InpC!JKB$20</f>
        <v>0</v>
      </c>
      <c r="JKC118" s="370">
        <f xml:space="preserve"> InpC!JKC$20</f>
        <v>0</v>
      </c>
      <c r="JKD118" s="370">
        <f xml:space="preserve"> InpC!JKD$20</f>
        <v>0</v>
      </c>
      <c r="JKE118" s="370">
        <f xml:space="preserve"> InpC!JKE$20</f>
        <v>0</v>
      </c>
      <c r="JKF118" s="370">
        <f xml:space="preserve"> InpC!JKF$20</f>
        <v>0</v>
      </c>
      <c r="JKG118" s="370">
        <f xml:space="preserve"> InpC!JKG$20</f>
        <v>0</v>
      </c>
      <c r="JKH118" s="370">
        <f xml:space="preserve"> InpC!JKH$20</f>
        <v>0</v>
      </c>
      <c r="JKI118" s="370">
        <f xml:space="preserve"> InpC!JKI$20</f>
        <v>0</v>
      </c>
      <c r="JKJ118" s="370">
        <f xml:space="preserve"> InpC!JKJ$20</f>
        <v>0</v>
      </c>
      <c r="JKK118" s="370">
        <f xml:space="preserve"> InpC!JKK$20</f>
        <v>0</v>
      </c>
      <c r="JKL118" s="370">
        <f xml:space="preserve"> InpC!JKL$20</f>
        <v>0</v>
      </c>
      <c r="JKM118" s="370">
        <f xml:space="preserve"> InpC!JKM$20</f>
        <v>0</v>
      </c>
      <c r="JKN118" s="370">
        <f xml:space="preserve"> InpC!JKN$20</f>
        <v>0</v>
      </c>
      <c r="JKO118" s="370">
        <f xml:space="preserve"> InpC!JKO$20</f>
        <v>0</v>
      </c>
      <c r="JKP118" s="370">
        <f xml:space="preserve"> InpC!JKP$20</f>
        <v>0</v>
      </c>
      <c r="JKQ118" s="370">
        <f xml:space="preserve"> InpC!JKQ$20</f>
        <v>0</v>
      </c>
      <c r="JKR118" s="370">
        <f xml:space="preserve"> InpC!JKR$20</f>
        <v>0</v>
      </c>
      <c r="JKS118" s="370">
        <f xml:space="preserve"> InpC!JKS$20</f>
        <v>0</v>
      </c>
      <c r="JKT118" s="370">
        <f xml:space="preserve"> InpC!JKT$20</f>
        <v>0</v>
      </c>
      <c r="JKU118" s="370">
        <f xml:space="preserve"> InpC!JKU$20</f>
        <v>0</v>
      </c>
      <c r="JKV118" s="370">
        <f xml:space="preserve"> InpC!JKV$20</f>
        <v>0</v>
      </c>
      <c r="JKW118" s="370">
        <f xml:space="preserve"> InpC!JKW$20</f>
        <v>0</v>
      </c>
      <c r="JKX118" s="370">
        <f xml:space="preserve"> InpC!JKX$20</f>
        <v>0</v>
      </c>
      <c r="JKY118" s="370">
        <f xml:space="preserve"> InpC!JKY$20</f>
        <v>0</v>
      </c>
      <c r="JKZ118" s="370">
        <f xml:space="preserve"> InpC!JKZ$20</f>
        <v>0</v>
      </c>
      <c r="JLA118" s="370">
        <f xml:space="preserve"> InpC!JLA$20</f>
        <v>0</v>
      </c>
      <c r="JLB118" s="370">
        <f xml:space="preserve"> InpC!JLB$20</f>
        <v>0</v>
      </c>
      <c r="JLC118" s="370">
        <f xml:space="preserve"> InpC!JLC$20</f>
        <v>0</v>
      </c>
      <c r="JLD118" s="370">
        <f xml:space="preserve"> InpC!JLD$20</f>
        <v>0</v>
      </c>
      <c r="JLE118" s="370">
        <f xml:space="preserve"> InpC!JLE$20</f>
        <v>0</v>
      </c>
      <c r="JLF118" s="370">
        <f xml:space="preserve"> InpC!JLF$20</f>
        <v>0</v>
      </c>
      <c r="JLG118" s="370">
        <f xml:space="preserve"> InpC!JLG$20</f>
        <v>0</v>
      </c>
      <c r="JLH118" s="370">
        <f xml:space="preserve"> InpC!JLH$20</f>
        <v>0</v>
      </c>
      <c r="JLI118" s="370">
        <f xml:space="preserve"> InpC!JLI$20</f>
        <v>0</v>
      </c>
      <c r="JLJ118" s="370">
        <f xml:space="preserve"> InpC!JLJ$20</f>
        <v>0</v>
      </c>
      <c r="JLK118" s="370">
        <f xml:space="preserve"> InpC!JLK$20</f>
        <v>0</v>
      </c>
      <c r="JLL118" s="370">
        <f xml:space="preserve"> InpC!JLL$20</f>
        <v>0</v>
      </c>
      <c r="JLM118" s="370">
        <f xml:space="preserve"> InpC!JLM$20</f>
        <v>0</v>
      </c>
      <c r="JLN118" s="370">
        <f xml:space="preserve"> InpC!JLN$20</f>
        <v>0</v>
      </c>
      <c r="JLO118" s="370">
        <f xml:space="preserve"> InpC!JLO$20</f>
        <v>0</v>
      </c>
      <c r="JLP118" s="370">
        <f xml:space="preserve"> InpC!JLP$20</f>
        <v>0</v>
      </c>
      <c r="JLQ118" s="370">
        <f xml:space="preserve"> InpC!JLQ$20</f>
        <v>0</v>
      </c>
      <c r="JLR118" s="370">
        <f xml:space="preserve"> InpC!JLR$20</f>
        <v>0</v>
      </c>
      <c r="JLS118" s="370">
        <f xml:space="preserve"> InpC!JLS$20</f>
        <v>0</v>
      </c>
      <c r="JLT118" s="370">
        <f xml:space="preserve"> InpC!JLT$20</f>
        <v>0</v>
      </c>
      <c r="JLU118" s="370">
        <f xml:space="preserve"> InpC!JLU$20</f>
        <v>0</v>
      </c>
      <c r="JLV118" s="370">
        <f xml:space="preserve"> InpC!JLV$20</f>
        <v>0</v>
      </c>
      <c r="JLW118" s="370">
        <f xml:space="preserve"> InpC!JLW$20</f>
        <v>0</v>
      </c>
      <c r="JLX118" s="370">
        <f xml:space="preserve"> InpC!JLX$20</f>
        <v>0</v>
      </c>
      <c r="JLY118" s="370">
        <f xml:space="preserve"> InpC!JLY$20</f>
        <v>0</v>
      </c>
      <c r="JLZ118" s="370">
        <f xml:space="preserve"> InpC!JLZ$20</f>
        <v>0</v>
      </c>
      <c r="JMA118" s="370">
        <f xml:space="preserve"> InpC!JMA$20</f>
        <v>0</v>
      </c>
      <c r="JMB118" s="370">
        <f xml:space="preserve"> InpC!JMB$20</f>
        <v>0</v>
      </c>
      <c r="JMC118" s="370">
        <f xml:space="preserve"> InpC!JMC$20</f>
        <v>0</v>
      </c>
      <c r="JMD118" s="370">
        <f xml:space="preserve"> InpC!JMD$20</f>
        <v>0</v>
      </c>
      <c r="JME118" s="370">
        <f xml:space="preserve"> InpC!JME$20</f>
        <v>0</v>
      </c>
      <c r="JMF118" s="370">
        <f xml:space="preserve"> InpC!JMF$20</f>
        <v>0</v>
      </c>
      <c r="JMG118" s="370">
        <f xml:space="preserve"> InpC!JMG$20</f>
        <v>0</v>
      </c>
      <c r="JMH118" s="370">
        <f xml:space="preserve"> InpC!JMH$20</f>
        <v>0</v>
      </c>
      <c r="JMI118" s="370">
        <f xml:space="preserve"> InpC!JMI$20</f>
        <v>0</v>
      </c>
      <c r="JMJ118" s="370">
        <f xml:space="preserve"> InpC!JMJ$20</f>
        <v>0</v>
      </c>
      <c r="JMK118" s="370">
        <f xml:space="preserve"> InpC!JMK$20</f>
        <v>0</v>
      </c>
      <c r="JML118" s="370">
        <f xml:space="preserve"> InpC!JML$20</f>
        <v>0</v>
      </c>
      <c r="JMM118" s="370">
        <f xml:space="preserve"> InpC!JMM$20</f>
        <v>0</v>
      </c>
      <c r="JMN118" s="370">
        <f xml:space="preserve"> InpC!JMN$20</f>
        <v>0</v>
      </c>
      <c r="JMO118" s="370">
        <f xml:space="preserve"> InpC!JMO$20</f>
        <v>0</v>
      </c>
      <c r="JMP118" s="370">
        <f xml:space="preserve"> InpC!JMP$20</f>
        <v>0</v>
      </c>
      <c r="JMQ118" s="370">
        <f xml:space="preserve"> InpC!JMQ$20</f>
        <v>0</v>
      </c>
      <c r="JMR118" s="370">
        <f xml:space="preserve"> InpC!JMR$20</f>
        <v>0</v>
      </c>
      <c r="JMS118" s="370">
        <f xml:space="preserve"> InpC!JMS$20</f>
        <v>0</v>
      </c>
      <c r="JMT118" s="370">
        <f xml:space="preserve"> InpC!JMT$20</f>
        <v>0</v>
      </c>
      <c r="JMU118" s="370">
        <f xml:space="preserve"> InpC!JMU$20</f>
        <v>0</v>
      </c>
      <c r="JMV118" s="370">
        <f xml:space="preserve"> InpC!JMV$20</f>
        <v>0</v>
      </c>
      <c r="JMW118" s="370">
        <f xml:space="preserve"> InpC!JMW$20</f>
        <v>0</v>
      </c>
      <c r="JMX118" s="370">
        <f xml:space="preserve"> InpC!JMX$20</f>
        <v>0</v>
      </c>
      <c r="JMY118" s="370">
        <f xml:space="preserve"> InpC!JMY$20</f>
        <v>0</v>
      </c>
      <c r="JMZ118" s="370">
        <f xml:space="preserve"> InpC!JMZ$20</f>
        <v>0</v>
      </c>
      <c r="JNA118" s="370">
        <f xml:space="preserve"> InpC!JNA$20</f>
        <v>0</v>
      </c>
      <c r="JNB118" s="370">
        <f xml:space="preserve"> InpC!JNB$20</f>
        <v>0</v>
      </c>
      <c r="JNC118" s="370">
        <f xml:space="preserve"> InpC!JNC$20</f>
        <v>0</v>
      </c>
      <c r="JND118" s="370">
        <f xml:space="preserve"> InpC!JND$20</f>
        <v>0</v>
      </c>
      <c r="JNE118" s="370">
        <f xml:space="preserve"> InpC!JNE$20</f>
        <v>0</v>
      </c>
      <c r="JNF118" s="370">
        <f xml:space="preserve"> InpC!JNF$20</f>
        <v>0</v>
      </c>
      <c r="JNG118" s="370">
        <f xml:space="preserve"> InpC!JNG$20</f>
        <v>0</v>
      </c>
      <c r="JNH118" s="370">
        <f xml:space="preserve"> InpC!JNH$20</f>
        <v>0</v>
      </c>
      <c r="JNI118" s="370">
        <f xml:space="preserve"> InpC!JNI$20</f>
        <v>0</v>
      </c>
      <c r="JNJ118" s="370">
        <f xml:space="preserve"> InpC!JNJ$20</f>
        <v>0</v>
      </c>
      <c r="JNK118" s="370">
        <f xml:space="preserve"> InpC!JNK$20</f>
        <v>0</v>
      </c>
      <c r="JNL118" s="370">
        <f xml:space="preserve"> InpC!JNL$20</f>
        <v>0</v>
      </c>
      <c r="JNM118" s="370">
        <f xml:space="preserve"> InpC!JNM$20</f>
        <v>0</v>
      </c>
      <c r="JNN118" s="370">
        <f xml:space="preserve"> InpC!JNN$20</f>
        <v>0</v>
      </c>
      <c r="JNO118" s="370">
        <f xml:space="preserve"> InpC!JNO$20</f>
        <v>0</v>
      </c>
      <c r="JNP118" s="370">
        <f xml:space="preserve"> InpC!JNP$20</f>
        <v>0</v>
      </c>
      <c r="JNQ118" s="370">
        <f xml:space="preserve"> InpC!JNQ$20</f>
        <v>0</v>
      </c>
      <c r="JNR118" s="370">
        <f xml:space="preserve"> InpC!JNR$20</f>
        <v>0</v>
      </c>
      <c r="JNS118" s="370">
        <f xml:space="preserve"> InpC!JNS$20</f>
        <v>0</v>
      </c>
      <c r="JNT118" s="370">
        <f xml:space="preserve"> InpC!JNT$20</f>
        <v>0</v>
      </c>
      <c r="JNU118" s="370">
        <f xml:space="preserve"> InpC!JNU$20</f>
        <v>0</v>
      </c>
      <c r="JNV118" s="370">
        <f xml:space="preserve"> InpC!JNV$20</f>
        <v>0</v>
      </c>
      <c r="JNW118" s="370">
        <f xml:space="preserve"> InpC!JNW$20</f>
        <v>0</v>
      </c>
      <c r="JNX118" s="370">
        <f xml:space="preserve"> InpC!JNX$20</f>
        <v>0</v>
      </c>
      <c r="JNY118" s="370">
        <f xml:space="preserve"> InpC!JNY$20</f>
        <v>0</v>
      </c>
      <c r="JNZ118" s="370">
        <f xml:space="preserve"> InpC!JNZ$20</f>
        <v>0</v>
      </c>
      <c r="JOA118" s="370">
        <f xml:space="preserve"> InpC!JOA$20</f>
        <v>0</v>
      </c>
      <c r="JOB118" s="370">
        <f xml:space="preserve"> InpC!JOB$20</f>
        <v>0</v>
      </c>
      <c r="JOC118" s="370">
        <f xml:space="preserve"> InpC!JOC$20</f>
        <v>0</v>
      </c>
      <c r="JOD118" s="370">
        <f xml:space="preserve"> InpC!JOD$20</f>
        <v>0</v>
      </c>
      <c r="JOE118" s="370">
        <f xml:space="preserve"> InpC!JOE$20</f>
        <v>0</v>
      </c>
      <c r="JOF118" s="370">
        <f xml:space="preserve"> InpC!JOF$20</f>
        <v>0</v>
      </c>
      <c r="JOG118" s="370">
        <f xml:space="preserve"> InpC!JOG$20</f>
        <v>0</v>
      </c>
      <c r="JOH118" s="370">
        <f xml:space="preserve"> InpC!JOH$20</f>
        <v>0</v>
      </c>
      <c r="JOI118" s="370">
        <f xml:space="preserve"> InpC!JOI$20</f>
        <v>0</v>
      </c>
      <c r="JOJ118" s="370">
        <f xml:space="preserve"> InpC!JOJ$20</f>
        <v>0</v>
      </c>
      <c r="JOK118" s="370">
        <f xml:space="preserve"> InpC!JOK$20</f>
        <v>0</v>
      </c>
      <c r="JOL118" s="370">
        <f xml:space="preserve"> InpC!JOL$20</f>
        <v>0</v>
      </c>
      <c r="JOM118" s="370">
        <f xml:space="preserve"> InpC!JOM$20</f>
        <v>0</v>
      </c>
      <c r="JON118" s="370">
        <f xml:space="preserve"> InpC!JON$20</f>
        <v>0</v>
      </c>
      <c r="JOO118" s="370">
        <f xml:space="preserve"> InpC!JOO$20</f>
        <v>0</v>
      </c>
      <c r="JOP118" s="370">
        <f xml:space="preserve"> InpC!JOP$20</f>
        <v>0</v>
      </c>
      <c r="JOQ118" s="370">
        <f xml:space="preserve"> InpC!JOQ$20</f>
        <v>0</v>
      </c>
      <c r="JOR118" s="370">
        <f xml:space="preserve"> InpC!JOR$20</f>
        <v>0</v>
      </c>
      <c r="JOS118" s="370">
        <f xml:space="preserve"> InpC!JOS$20</f>
        <v>0</v>
      </c>
      <c r="JOT118" s="370">
        <f xml:space="preserve"> InpC!JOT$20</f>
        <v>0</v>
      </c>
      <c r="JOU118" s="370">
        <f xml:space="preserve"> InpC!JOU$20</f>
        <v>0</v>
      </c>
      <c r="JOV118" s="370">
        <f xml:space="preserve"> InpC!JOV$20</f>
        <v>0</v>
      </c>
      <c r="JOW118" s="370">
        <f xml:space="preserve"> InpC!JOW$20</f>
        <v>0</v>
      </c>
      <c r="JOX118" s="370">
        <f xml:space="preserve"> InpC!JOX$20</f>
        <v>0</v>
      </c>
      <c r="JOY118" s="370">
        <f xml:space="preserve"> InpC!JOY$20</f>
        <v>0</v>
      </c>
      <c r="JOZ118" s="370">
        <f xml:space="preserve"> InpC!JOZ$20</f>
        <v>0</v>
      </c>
      <c r="JPA118" s="370">
        <f xml:space="preserve"> InpC!JPA$20</f>
        <v>0</v>
      </c>
      <c r="JPB118" s="370">
        <f xml:space="preserve"> InpC!JPB$20</f>
        <v>0</v>
      </c>
      <c r="JPC118" s="370">
        <f xml:space="preserve"> InpC!JPC$20</f>
        <v>0</v>
      </c>
      <c r="JPD118" s="370">
        <f xml:space="preserve"> InpC!JPD$20</f>
        <v>0</v>
      </c>
      <c r="JPE118" s="370">
        <f xml:space="preserve"> InpC!JPE$20</f>
        <v>0</v>
      </c>
      <c r="JPF118" s="370">
        <f xml:space="preserve"> InpC!JPF$20</f>
        <v>0</v>
      </c>
      <c r="JPG118" s="370">
        <f xml:space="preserve"> InpC!JPG$20</f>
        <v>0</v>
      </c>
      <c r="JPH118" s="370">
        <f xml:space="preserve"> InpC!JPH$20</f>
        <v>0</v>
      </c>
      <c r="JPI118" s="370">
        <f xml:space="preserve"> InpC!JPI$20</f>
        <v>0</v>
      </c>
      <c r="JPJ118" s="370">
        <f xml:space="preserve"> InpC!JPJ$20</f>
        <v>0</v>
      </c>
      <c r="JPK118" s="370">
        <f xml:space="preserve"> InpC!JPK$20</f>
        <v>0</v>
      </c>
      <c r="JPL118" s="370">
        <f xml:space="preserve"> InpC!JPL$20</f>
        <v>0</v>
      </c>
      <c r="JPM118" s="370">
        <f xml:space="preserve"> InpC!JPM$20</f>
        <v>0</v>
      </c>
      <c r="JPN118" s="370">
        <f xml:space="preserve"> InpC!JPN$20</f>
        <v>0</v>
      </c>
      <c r="JPO118" s="370">
        <f xml:space="preserve"> InpC!JPO$20</f>
        <v>0</v>
      </c>
      <c r="JPP118" s="370">
        <f xml:space="preserve"> InpC!JPP$20</f>
        <v>0</v>
      </c>
      <c r="JPQ118" s="370">
        <f xml:space="preserve"> InpC!JPQ$20</f>
        <v>0</v>
      </c>
      <c r="JPR118" s="370">
        <f xml:space="preserve"> InpC!JPR$20</f>
        <v>0</v>
      </c>
      <c r="JPS118" s="370">
        <f xml:space="preserve"> InpC!JPS$20</f>
        <v>0</v>
      </c>
      <c r="JPT118" s="370">
        <f xml:space="preserve"> InpC!JPT$20</f>
        <v>0</v>
      </c>
      <c r="JPU118" s="370">
        <f xml:space="preserve"> InpC!JPU$20</f>
        <v>0</v>
      </c>
      <c r="JPV118" s="370">
        <f xml:space="preserve"> InpC!JPV$20</f>
        <v>0</v>
      </c>
      <c r="JPW118" s="370">
        <f xml:space="preserve"> InpC!JPW$20</f>
        <v>0</v>
      </c>
      <c r="JPX118" s="370">
        <f xml:space="preserve"> InpC!JPX$20</f>
        <v>0</v>
      </c>
      <c r="JPY118" s="370">
        <f xml:space="preserve"> InpC!JPY$20</f>
        <v>0</v>
      </c>
      <c r="JPZ118" s="370">
        <f xml:space="preserve"> InpC!JPZ$20</f>
        <v>0</v>
      </c>
      <c r="JQA118" s="370">
        <f xml:space="preserve"> InpC!JQA$20</f>
        <v>0</v>
      </c>
      <c r="JQB118" s="370">
        <f xml:space="preserve"> InpC!JQB$20</f>
        <v>0</v>
      </c>
      <c r="JQC118" s="370">
        <f xml:space="preserve"> InpC!JQC$20</f>
        <v>0</v>
      </c>
      <c r="JQD118" s="370">
        <f xml:space="preserve"> InpC!JQD$20</f>
        <v>0</v>
      </c>
      <c r="JQE118" s="370">
        <f xml:space="preserve"> InpC!JQE$20</f>
        <v>0</v>
      </c>
      <c r="JQF118" s="370">
        <f xml:space="preserve"> InpC!JQF$20</f>
        <v>0</v>
      </c>
      <c r="JQG118" s="370">
        <f xml:space="preserve"> InpC!JQG$20</f>
        <v>0</v>
      </c>
      <c r="JQH118" s="370">
        <f xml:space="preserve"> InpC!JQH$20</f>
        <v>0</v>
      </c>
      <c r="JQI118" s="370">
        <f xml:space="preserve"> InpC!JQI$20</f>
        <v>0</v>
      </c>
      <c r="JQJ118" s="370">
        <f xml:space="preserve"> InpC!JQJ$20</f>
        <v>0</v>
      </c>
      <c r="JQK118" s="370">
        <f xml:space="preserve"> InpC!JQK$20</f>
        <v>0</v>
      </c>
      <c r="JQL118" s="370">
        <f xml:space="preserve"> InpC!JQL$20</f>
        <v>0</v>
      </c>
      <c r="JQM118" s="370">
        <f xml:space="preserve"> InpC!JQM$20</f>
        <v>0</v>
      </c>
      <c r="JQN118" s="370">
        <f xml:space="preserve"> InpC!JQN$20</f>
        <v>0</v>
      </c>
      <c r="JQO118" s="370">
        <f xml:space="preserve"> InpC!JQO$20</f>
        <v>0</v>
      </c>
      <c r="JQP118" s="370">
        <f xml:space="preserve"> InpC!JQP$20</f>
        <v>0</v>
      </c>
      <c r="JQQ118" s="370">
        <f xml:space="preserve"> InpC!JQQ$20</f>
        <v>0</v>
      </c>
      <c r="JQR118" s="370">
        <f xml:space="preserve"> InpC!JQR$20</f>
        <v>0</v>
      </c>
      <c r="JQS118" s="370">
        <f xml:space="preserve"> InpC!JQS$20</f>
        <v>0</v>
      </c>
      <c r="JQT118" s="370">
        <f xml:space="preserve"> InpC!JQT$20</f>
        <v>0</v>
      </c>
      <c r="JQU118" s="370">
        <f xml:space="preserve"> InpC!JQU$20</f>
        <v>0</v>
      </c>
      <c r="JQV118" s="370">
        <f xml:space="preserve"> InpC!JQV$20</f>
        <v>0</v>
      </c>
      <c r="JQW118" s="370">
        <f xml:space="preserve"> InpC!JQW$20</f>
        <v>0</v>
      </c>
      <c r="JQX118" s="370">
        <f xml:space="preserve"> InpC!JQX$20</f>
        <v>0</v>
      </c>
      <c r="JQY118" s="370">
        <f xml:space="preserve"> InpC!JQY$20</f>
        <v>0</v>
      </c>
      <c r="JQZ118" s="370">
        <f xml:space="preserve"> InpC!JQZ$20</f>
        <v>0</v>
      </c>
      <c r="JRA118" s="370">
        <f xml:space="preserve"> InpC!JRA$20</f>
        <v>0</v>
      </c>
      <c r="JRB118" s="370">
        <f xml:space="preserve"> InpC!JRB$20</f>
        <v>0</v>
      </c>
      <c r="JRC118" s="370">
        <f xml:space="preserve"> InpC!JRC$20</f>
        <v>0</v>
      </c>
      <c r="JRD118" s="370">
        <f xml:space="preserve"> InpC!JRD$20</f>
        <v>0</v>
      </c>
      <c r="JRE118" s="370">
        <f xml:space="preserve"> InpC!JRE$20</f>
        <v>0</v>
      </c>
      <c r="JRF118" s="370">
        <f xml:space="preserve"> InpC!JRF$20</f>
        <v>0</v>
      </c>
      <c r="JRG118" s="370">
        <f xml:space="preserve"> InpC!JRG$20</f>
        <v>0</v>
      </c>
      <c r="JRH118" s="370">
        <f xml:space="preserve"> InpC!JRH$20</f>
        <v>0</v>
      </c>
      <c r="JRI118" s="370">
        <f xml:space="preserve"> InpC!JRI$20</f>
        <v>0</v>
      </c>
      <c r="JRJ118" s="370">
        <f xml:space="preserve"> InpC!JRJ$20</f>
        <v>0</v>
      </c>
      <c r="JRK118" s="370">
        <f xml:space="preserve"> InpC!JRK$20</f>
        <v>0</v>
      </c>
      <c r="JRL118" s="370">
        <f xml:space="preserve"> InpC!JRL$20</f>
        <v>0</v>
      </c>
      <c r="JRM118" s="370">
        <f xml:space="preserve"> InpC!JRM$20</f>
        <v>0</v>
      </c>
      <c r="JRN118" s="370">
        <f xml:space="preserve"> InpC!JRN$20</f>
        <v>0</v>
      </c>
      <c r="JRO118" s="370">
        <f xml:space="preserve"> InpC!JRO$20</f>
        <v>0</v>
      </c>
      <c r="JRP118" s="370">
        <f xml:space="preserve"> InpC!JRP$20</f>
        <v>0</v>
      </c>
      <c r="JRQ118" s="370">
        <f xml:space="preserve"> InpC!JRQ$20</f>
        <v>0</v>
      </c>
      <c r="JRR118" s="370">
        <f xml:space="preserve"> InpC!JRR$20</f>
        <v>0</v>
      </c>
      <c r="JRS118" s="370">
        <f xml:space="preserve"> InpC!JRS$20</f>
        <v>0</v>
      </c>
      <c r="JRT118" s="370">
        <f xml:space="preserve"> InpC!JRT$20</f>
        <v>0</v>
      </c>
      <c r="JRU118" s="370">
        <f xml:space="preserve"> InpC!JRU$20</f>
        <v>0</v>
      </c>
      <c r="JRV118" s="370">
        <f xml:space="preserve"> InpC!JRV$20</f>
        <v>0</v>
      </c>
      <c r="JRW118" s="370">
        <f xml:space="preserve"> InpC!JRW$20</f>
        <v>0</v>
      </c>
      <c r="JRX118" s="370">
        <f xml:space="preserve"> InpC!JRX$20</f>
        <v>0</v>
      </c>
      <c r="JRY118" s="370">
        <f xml:space="preserve"> InpC!JRY$20</f>
        <v>0</v>
      </c>
      <c r="JRZ118" s="370">
        <f xml:space="preserve"> InpC!JRZ$20</f>
        <v>0</v>
      </c>
      <c r="JSA118" s="370">
        <f xml:space="preserve"> InpC!JSA$20</f>
        <v>0</v>
      </c>
      <c r="JSB118" s="370">
        <f xml:space="preserve"> InpC!JSB$20</f>
        <v>0</v>
      </c>
      <c r="JSC118" s="370">
        <f xml:space="preserve"> InpC!JSC$20</f>
        <v>0</v>
      </c>
      <c r="JSD118" s="370">
        <f xml:space="preserve"> InpC!JSD$20</f>
        <v>0</v>
      </c>
      <c r="JSE118" s="370">
        <f xml:space="preserve"> InpC!JSE$20</f>
        <v>0</v>
      </c>
      <c r="JSF118" s="370">
        <f xml:space="preserve"> InpC!JSF$20</f>
        <v>0</v>
      </c>
      <c r="JSG118" s="370">
        <f xml:space="preserve"> InpC!JSG$20</f>
        <v>0</v>
      </c>
      <c r="JSH118" s="370">
        <f xml:space="preserve"> InpC!JSH$20</f>
        <v>0</v>
      </c>
      <c r="JSI118" s="370">
        <f xml:space="preserve"> InpC!JSI$20</f>
        <v>0</v>
      </c>
      <c r="JSJ118" s="370">
        <f xml:space="preserve"> InpC!JSJ$20</f>
        <v>0</v>
      </c>
      <c r="JSK118" s="370">
        <f xml:space="preserve"> InpC!JSK$20</f>
        <v>0</v>
      </c>
      <c r="JSL118" s="370">
        <f xml:space="preserve"> InpC!JSL$20</f>
        <v>0</v>
      </c>
      <c r="JSM118" s="370">
        <f xml:space="preserve"> InpC!JSM$20</f>
        <v>0</v>
      </c>
      <c r="JSN118" s="370">
        <f xml:space="preserve"> InpC!JSN$20</f>
        <v>0</v>
      </c>
      <c r="JSO118" s="370">
        <f xml:space="preserve"> InpC!JSO$20</f>
        <v>0</v>
      </c>
      <c r="JSP118" s="370">
        <f xml:space="preserve"> InpC!JSP$20</f>
        <v>0</v>
      </c>
      <c r="JSQ118" s="370">
        <f xml:space="preserve"> InpC!JSQ$20</f>
        <v>0</v>
      </c>
      <c r="JSR118" s="370">
        <f xml:space="preserve"> InpC!JSR$20</f>
        <v>0</v>
      </c>
      <c r="JSS118" s="370">
        <f xml:space="preserve"> InpC!JSS$20</f>
        <v>0</v>
      </c>
      <c r="JST118" s="370">
        <f xml:space="preserve"> InpC!JST$20</f>
        <v>0</v>
      </c>
      <c r="JSU118" s="370">
        <f xml:space="preserve"> InpC!JSU$20</f>
        <v>0</v>
      </c>
      <c r="JSV118" s="370">
        <f xml:space="preserve"> InpC!JSV$20</f>
        <v>0</v>
      </c>
      <c r="JSW118" s="370">
        <f xml:space="preserve"> InpC!JSW$20</f>
        <v>0</v>
      </c>
      <c r="JSX118" s="370">
        <f xml:space="preserve"> InpC!JSX$20</f>
        <v>0</v>
      </c>
      <c r="JSY118" s="370">
        <f xml:space="preserve"> InpC!JSY$20</f>
        <v>0</v>
      </c>
      <c r="JSZ118" s="370">
        <f xml:space="preserve"> InpC!JSZ$20</f>
        <v>0</v>
      </c>
      <c r="JTA118" s="370">
        <f xml:space="preserve"> InpC!JTA$20</f>
        <v>0</v>
      </c>
      <c r="JTB118" s="370">
        <f xml:space="preserve"> InpC!JTB$20</f>
        <v>0</v>
      </c>
      <c r="JTC118" s="370">
        <f xml:space="preserve"> InpC!JTC$20</f>
        <v>0</v>
      </c>
      <c r="JTD118" s="370">
        <f xml:space="preserve"> InpC!JTD$20</f>
        <v>0</v>
      </c>
      <c r="JTE118" s="370">
        <f xml:space="preserve"> InpC!JTE$20</f>
        <v>0</v>
      </c>
      <c r="JTF118" s="370">
        <f xml:space="preserve"> InpC!JTF$20</f>
        <v>0</v>
      </c>
      <c r="JTG118" s="370">
        <f xml:space="preserve"> InpC!JTG$20</f>
        <v>0</v>
      </c>
      <c r="JTH118" s="370">
        <f xml:space="preserve"> InpC!JTH$20</f>
        <v>0</v>
      </c>
      <c r="JTI118" s="370">
        <f xml:space="preserve"> InpC!JTI$20</f>
        <v>0</v>
      </c>
      <c r="JTJ118" s="370">
        <f xml:space="preserve"> InpC!JTJ$20</f>
        <v>0</v>
      </c>
      <c r="JTK118" s="370">
        <f xml:space="preserve"> InpC!JTK$20</f>
        <v>0</v>
      </c>
      <c r="JTL118" s="370">
        <f xml:space="preserve"> InpC!JTL$20</f>
        <v>0</v>
      </c>
      <c r="JTM118" s="370">
        <f xml:space="preserve"> InpC!JTM$20</f>
        <v>0</v>
      </c>
      <c r="JTN118" s="370">
        <f xml:space="preserve"> InpC!JTN$20</f>
        <v>0</v>
      </c>
      <c r="JTO118" s="370">
        <f xml:space="preserve"> InpC!JTO$20</f>
        <v>0</v>
      </c>
      <c r="JTP118" s="370">
        <f xml:space="preserve"> InpC!JTP$20</f>
        <v>0</v>
      </c>
      <c r="JTQ118" s="370">
        <f xml:space="preserve"> InpC!JTQ$20</f>
        <v>0</v>
      </c>
      <c r="JTR118" s="370">
        <f xml:space="preserve"> InpC!JTR$20</f>
        <v>0</v>
      </c>
      <c r="JTS118" s="370">
        <f xml:space="preserve"> InpC!JTS$20</f>
        <v>0</v>
      </c>
      <c r="JTT118" s="370">
        <f xml:space="preserve"> InpC!JTT$20</f>
        <v>0</v>
      </c>
      <c r="JTU118" s="370">
        <f xml:space="preserve"> InpC!JTU$20</f>
        <v>0</v>
      </c>
      <c r="JTV118" s="370">
        <f xml:space="preserve"> InpC!JTV$20</f>
        <v>0</v>
      </c>
      <c r="JTW118" s="370">
        <f xml:space="preserve"> InpC!JTW$20</f>
        <v>0</v>
      </c>
      <c r="JTX118" s="370">
        <f xml:space="preserve"> InpC!JTX$20</f>
        <v>0</v>
      </c>
      <c r="JTY118" s="370">
        <f xml:space="preserve"> InpC!JTY$20</f>
        <v>0</v>
      </c>
      <c r="JTZ118" s="370">
        <f xml:space="preserve"> InpC!JTZ$20</f>
        <v>0</v>
      </c>
      <c r="JUA118" s="370">
        <f xml:space="preserve"> InpC!JUA$20</f>
        <v>0</v>
      </c>
      <c r="JUB118" s="370">
        <f xml:space="preserve"> InpC!JUB$20</f>
        <v>0</v>
      </c>
      <c r="JUC118" s="370">
        <f xml:space="preserve"> InpC!JUC$20</f>
        <v>0</v>
      </c>
      <c r="JUD118" s="370">
        <f xml:space="preserve"> InpC!JUD$20</f>
        <v>0</v>
      </c>
      <c r="JUE118" s="370">
        <f xml:space="preserve"> InpC!JUE$20</f>
        <v>0</v>
      </c>
      <c r="JUF118" s="370">
        <f xml:space="preserve"> InpC!JUF$20</f>
        <v>0</v>
      </c>
      <c r="JUG118" s="370">
        <f xml:space="preserve"> InpC!JUG$20</f>
        <v>0</v>
      </c>
      <c r="JUH118" s="370">
        <f xml:space="preserve"> InpC!JUH$20</f>
        <v>0</v>
      </c>
      <c r="JUI118" s="370">
        <f xml:space="preserve"> InpC!JUI$20</f>
        <v>0</v>
      </c>
      <c r="JUJ118" s="370">
        <f xml:space="preserve"> InpC!JUJ$20</f>
        <v>0</v>
      </c>
      <c r="JUK118" s="370">
        <f xml:space="preserve"> InpC!JUK$20</f>
        <v>0</v>
      </c>
      <c r="JUL118" s="370">
        <f xml:space="preserve"> InpC!JUL$20</f>
        <v>0</v>
      </c>
      <c r="JUM118" s="370">
        <f xml:space="preserve"> InpC!JUM$20</f>
        <v>0</v>
      </c>
      <c r="JUN118" s="370">
        <f xml:space="preserve"> InpC!JUN$20</f>
        <v>0</v>
      </c>
      <c r="JUO118" s="370">
        <f xml:space="preserve"> InpC!JUO$20</f>
        <v>0</v>
      </c>
      <c r="JUP118" s="370">
        <f xml:space="preserve"> InpC!JUP$20</f>
        <v>0</v>
      </c>
      <c r="JUQ118" s="370">
        <f xml:space="preserve"> InpC!JUQ$20</f>
        <v>0</v>
      </c>
      <c r="JUR118" s="370">
        <f xml:space="preserve"> InpC!JUR$20</f>
        <v>0</v>
      </c>
      <c r="JUS118" s="370">
        <f xml:space="preserve"> InpC!JUS$20</f>
        <v>0</v>
      </c>
      <c r="JUT118" s="370">
        <f xml:space="preserve"> InpC!JUT$20</f>
        <v>0</v>
      </c>
      <c r="JUU118" s="370">
        <f xml:space="preserve"> InpC!JUU$20</f>
        <v>0</v>
      </c>
      <c r="JUV118" s="370">
        <f xml:space="preserve"> InpC!JUV$20</f>
        <v>0</v>
      </c>
      <c r="JUW118" s="370">
        <f xml:space="preserve"> InpC!JUW$20</f>
        <v>0</v>
      </c>
      <c r="JUX118" s="370">
        <f xml:space="preserve"> InpC!JUX$20</f>
        <v>0</v>
      </c>
      <c r="JUY118" s="370">
        <f xml:space="preserve"> InpC!JUY$20</f>
        <v>0</v>
      </c>
      <c r="JUZ118" s="370">
        <f xml:space="preserve"> InpC!JUZ$20</f>
        <v>0</v>
      </c>
      <c r="JVA118" s="370">
        <f xml:space="preserve"> InpC!JVA$20</f>
        <v>0</v>
      </c>
      <c r="JVB118" s="370">
        <f xml:space="preserve"> InpC!JVB$20</f>
        <v>0</v>
      </c>
      <c r="JVC118" s="370">
        <f xml:space="preserve"> InpC!JVC$20</f>
        <v>0</v>
      </c>
      <c r="JVD118" s="370">
        <f xml:space="preserve"> InpC!JVD$20</f>
        <v>0</v>
      </c>
      <c r="JVE118" s="370">
        <f xml:space="preserve"> InpC!JVE$20</f>
        <v>0</v>
      </c>
      <c r="JVF118" s="370">
        <f xml:space="preserve"> InpC!JVF$20</f>
        <v>0</v>
      </c>
      <c r="JVG118" s="370">
        <f xml:space="preserve"> InpC!JVG$20</f>
        <v>0</v>
      </c>
      <c r="JVH118" s="370">
        <f xml:space="preserve"> InpC!JVH$20</f>
        <v>0</v>
      </c>
      <c r="JVI118" s="370">
        <f xml:space="preserve"> InpC!JVI$20</f>
        <v>0</v>
      </c>
      <c r="JVJ118" s="370">
        <f xml:space="preserve"> InpC!JVJ$20</f>
        <v>0</v>
      </c>
      <c r="JVK118" s="370">
        <f xml:space="preserve"> InpC!JVK$20</f>
        <v>0</v>
      </c>
      <c r="JVL118" s="370">
        <f xml:space="preserve"> InpC!JVL$20</f>
        <v>0</v>
      </c>
      <c r="JVM118" s="370">
        <f xml:space="preserve"> InpC!JVM$20</f>
        <v>0</v>
      </c>
      <c r="JVN118" s="370">
        <f xml:space="preserve"> InpC!JVN$20</f>
        <v>0</v>
      </c>
      <c r="JVO118" s="370">
        <f xml:space="preserve"> InpC!JVO$20</f>
        <v>0</v>
      </c>
      <c r="JVP118" s="370">
        <f xml:space="preserve"> InpC!JVP$20</f>
        <v>0</v>
      </c>
      <c r="JVQ118" s="370">
        <f xml:space="preserve"> InpC!JVQ$20</f>
        <v>0</v>
      </c>
      <c r="JVR118" s="370">
        <f xml:space="preserve"> InpC!JVR$20</f>
        <v>0</v>
      </c>
      <c r="JVS118" s="370">
        <f xml:space="preserve"> InpC!JVS$20</f>
        <v>0</v>
      </c>
      <c r="JVT118" s="370">
        <f xml:space="preserve"> InpC!JVT$20</f>
        <v>0</v>
      </c>
      <c r="JVU118" s="370">
        <f xml:space="preserve"> InpC!JVU$20</f>
        <v>0</v>
      </c>
      <c r="JVV118" s="370">
        <f xml:space="preserve"> InpC!JVV$20</f>
        <v>0</v>
      </c>
      <c r="JVW118" s="370">
        <f xml:space="preserve"> InpC!JVW$20</f>
        <v>0</v>
      </c>
      <c r="JVX118" s="370">
        <f xml:space="preserve"> InpC!JVX$20</f>
        <v>0</v>
      </c>
      <c r="JVY118" s="370">
        <f xml:space="preserve"> InpC!JVY$20</f>
        <v>0</v>
      </c>
      <c r="JVZ118" s="370">
        <f xml:space="preserve"> InpC!JVZ$20</f>
        <v>0</v>
      </c>
      <c r="JWA118" s="370">
        <f xml:space="preserve"> InpC!JWA$20</f>
        <v>0</v>
      </c>
      <c r="JWB118" s="370">
        <f xml:space="preserve"> InpC!JWB$20</f>
        <v>0</v>
      </c>
      <c r="JWC118" s="370">
        <f xml:space="preserve"> InpC!JWC$20</f>
        <v>0</v>
      </c>
      <c r="JWD118" s="370">
        <f xml:space="preserve"> InpC!JWD$20</f>
        <v>0</v>
      </c>
      <c r="JWE118" s="370">
        <f xml:space="preserve"> InpC!JWE$20</f>
        <v>0</v>
      </c>
      <c r="JWF118" s="370">
        <f xml:space="preserve"> InpC!JWF$20</f>
        <v>0</v>
      </c>
      <c r="JWG118" s="370">
        <f xml:space="preserve"> InpC!JWG$20</f>
        <v>0</v>
      </c>
      <c r="JWH118" s="370">
        <f xml:space="preserve"> InpC!JWH$20</f>
        <v>0</v>
      </c>
      <c r="JWI118" s="370">
        <f xml:space="preserve"> InpC!JWI$20</f>
        <v>0</v>
      </c>
      <c r="JWJ118" s="370">
        <f xml:space="preserve"> InpC!JWJ$20</f>
        <v>0</v>
      </c>
      <c r="JWK118" s="370">
        <f xml:space="preserve"> InpC!JWK$20</f>
        <v>0</v>
      </c>
      <c r="JWL118" s="370">
        <f xml:space="preserve"> InpC!JWL$20</f>
        <v>0</v>
      </c>
      <c r="JWM118" s="370">
        <f xml:space="preserve"> InpC!JWM$20</f>
        <v>0</v>
      </c>
      <c r="JWN118" s="370">
        <f xml:space="preserve"> InpC!JWN$20</f>
        <v>0</v>
      </c>
      <c r="JWO118" s="370">
        <f xml:space="preserve"> InpC!JWO$20</f>
        <v>0</v>
      </c>
      <c r="JWP118" s="370">
        <f xml:space="preserve"> InpC!JWP$20</f>
        <v>0</v>
      </c>
      <c r="JWQ118" s="370">
        <f xml:space="preserve"> InpC!JWQ$20</f>
        <v>0</v>
      </c>
      <c r="JWR118" s="370">
        <f xml:space="preserve"> InpC!JWR$20</f>
        <v>0</v>
      </c>
      <c r="JWS118" s="370">
        <f xml:space="preserve"> InpC!JWS$20</f>
        <v>0</v>
      </c>
      <c r="JWT118" s="370">
        <f xml:space="preserve"> InpC!JWT$20</f>
        <v>0</v>
      </c>
      <c r="JWU118" s="370">
        <f xml:space="preserve"> InpC!JWU$20</f>
        <v>0</v>
      </c>
      <c r="JWV118" s="370">
        <f xml:space="preserve"> InpC!JWV$20</f>
        <v>0</v>
      </c>
      <c r="JWW118" s="370">
        <f xml:space="preserve"> InpC!JWW$20</f>
        <v>0</v>
      </c>
      <c r="JWX118" s="370">
        <f xml:space="preserve"> InpC!JWX$20</f>
        <v>0</v>
      </c>
      <c r="JWY118" s="370">
        <f xml:space="preserve"> InpC!JWY$20</f>
        <v>0</v>
      </c>
      <c r="JWZ118" s="370">
        <f xml:space="preserve"> InpC!JWZ$20</f>
        <v>0</v>
      </c>
      <c r="JXA118" s="370">
        <f xml:space="preserve"> InpC!JXA$20</f>
        <v>0</v>
      </c>
      <c r="JXB118" s="370">
        <f xml:space="preserve"> InpC!JXB$20</f>
        <v>0</v>
      </c>
      <c r="JXC118" s="370">
        <f xml:space="preserve"> InpC!JXC$20</f>
        <v>0</v>
      </c>
      <c r="JXD118" s="370">
        <f xml:space="preserve"> InpC!JXD$20</f>
        <v>0</v>
      </c>
      <c r="JXE118" s="370">
        <f xml:space="preserve"> InpC!JXE$20</f>
        <v>0</v>
      </c>
      <c r="JXF118" s="370">
        <f xml:space="preserve"> InpC!JXF$20</f>
        <v>0</v>
      </c>
      <c r="JXG118" s="370">
        <f xml:space="preserve"> InpC!JXG$20</f>
        <v>0</v>
      </c>
      <c r="JXH118" s="370">
        <f xml:space="preserve"> InpC!JXH$20</f>
        <v>0</v>
      </c>
      <c r="JXI118" s="370">
        <f xml:space="preserve"> InpC!JXI$20</f>
        <v>0</v>
      </c>
      <c r="JXJ118" s="370">
        <f xml:space="preserve"> InpC!JXJ$20</f>
        <v>0</v>
      </c>
      <c r="JXK118" s="370">
        <f xml:space="preserve"> InpC!JXK$20</f>
        <v>0</v>
      </c>
      <c r="JXL118" s="370">
        <f xml:space="preserve"> InpC!JXL$20</f>
        <v>0</v>
      </c>
      <c r="JXM118" s="370">
        <f xml:space="preserve"> InpC!JXM$20</f>
        <v>0</v>
      </c>
      <c r="JXN118" s="370">
        <f xml:space="preserve"> InpC!JXN$20</f>
        <v>0</v>
      </c>
      <c r="JXO118" s="370">
        <f xml:space="preserve"> InpC!JXO$20</f>
        <v>0</v>
      </c>
      <c r="JXP118" s="370">
        <f xml:space="preserve"> InpC!JXP$20</f>
        <v>0</v>
      </c>
      <c r="JXQ118" s="370">
        <f xml:space="preserve"> InpC!JXQ$20</f>
        <v>0</v>
      </c>
      <c r="JXR118" s="370">
        <f xml:space="preserve"> InpC!JXR$20</f>
        <v>0</v>
      </c>
      <c r="JXS118" s="370">
        <f xml:space="preserve"> InpC!JXS$20</f>
        <v>0</v>
      </c>
      <c r="JXT118" s="370">
        <f xml:space="preserve"> InpC!JXT$20</f>
        <v>0</v>
      </c>
      <c r="JXU118" s="370">
        <f xml:space="preserve"> InpC!JXU$20</f>
        <v>0</v>
      </c>
      <c r="JXV118" s="370">
        <f xml:space="preserve"> InpC!JXV$20</f>
        <v>0</v>
      </c>
      <c r="JXW118" s="370">
        <f xml:space="preserve"> InpC!JXW$20</f>
        <v>0</v>
      </c>
      <c r="JXX118" s="370">
        <f xml:space="preserve"> InpC!JXX$20</f>
        <v>0</v>
      </c>
      <c r="JXY118" s="370">
        <f xml:space="preserve"> InpC!JXY$20</f>
        <v>0</v>
      </c>
      <c r="JXZ118" s="370">
        <f xml:space="preserve"> InpC!JXZ$20</f>
        <v>0</v>
      </c>
      <c r="JYA118" s="370">
        <f xml:space="preserve"> InpC!JYA$20</f>
        <v>0</v>
      </c>
      <c r="JYB118" s="370">
        <f xml:space="preserve"> InpC!JYB$20</f>
        <v>0</v>
      </c>
      <c r="JYC118" s="370">
        <f xml:space="preserve"> InpC!JYC$20</f>
        <v>0</v>
      </c>
      <c r="JYD118" s="370">
        <f xml:space="preserve"> InpC!JYD$20</f>
        <v>0</v>
      </c>
      <c r="JYE118" s="370">
        <f xml:space="preserve"> InpC!JYE$20</f>
        <v>0</v>
      </c>
      <c r="JYF118" s="370">
        <f xml:space="preserve"> InpC!JYF$20</f>
        <v>0</v>
      </c>
      <c r="JYG118" s="370">
        <f xml:space="preserve"> InpC!JYG$20</f>
        <v>0</v>
      </c>
      <c r="JYH118" s="370">
        <f xml:space="preserve"> InpC!JYH$20</f>
        <v>0</v>
      </c>
      <c r="JYI118" s="370">
        <f xml:space="preserve"> InpC!JYI$20</f>
        <v>0</v>
      </c>
      <c r="JYJ118" s="370">
        <f xml:space="preserve"> InpC!JYJ$20</f>
        <v>0</v>
      </c>
      <c r="JYK118" s="370">
        <f xml:space="preserve"> InpC!JYK$20</f>
        <v>0</v>
      </c>
      <c r="JYL118" s="370">
        <f xml:space="preserve"> InpC!JYL$20</f>
        <v>0</v>
      </c>
      <c r="JYM118" s="370">
        <f xml:space="preserve"> InpC!JYM$20</f>
        <v>0</v>
      </c>
      <c r="JYN118" s="370">
        <f xml:space="preserve"> InpC!JYN$20</f>
        <v>0</v>
      </c>
      <c r="JYO118" s="370">
        <f xml:space="preserve"> InpC!JYO$20</f>
        <v>0</v>
      </c>
      <c r="JYP118" s="370">
        <f xml:space="preserve"> InpC!JYP$20</f>
        <v>0</v>
      </c>
      <c r="JYQ118" s="370">
        <f xml:space="preserve"> InpC!JYQ$20</f>
        <v>0</v>
      </c>
      <c r="JYR118" s="370">
        <f xml:space="preserve"> InpC!JYR$20</f>
        <v>0</v>
      </c>
      <c r="JYS118" s="370">
        <f xml:space="preserve"> InpC!JYS$20</f>
        <v>0</v>
      </c>
      <c r="JYT118" s="370">
        <f xml:space="preserve"> InpC!JYT$20</f>
        <v>0</v>
      </c>
      <c r="JYU118" s="370">
        <f xml:space="preserve"> InpC!JYU$20</f>
        <v>0</v>
      </c>
      <c r="JYV118" s="370">
        <f xml:space="preserve"> InpC!JYV$20</f>
        <v>0</v>
      </c>
      <c r="JYW118" s="370">
        <f xml:space="preserve"> InpC!JYW$20</f>
        <v>0</v>
      </c>
      <c r="JYX118" s="370">
        <f xml:space="preserve"> InpC!JYX$20</f>
        <v>0</v>
      </c>
      <c r="JYY118" s="370">
        <f xml:space="preserve"> InpC!JYY$20</f>
        <v>0</v>
      </c>
      <c r="JYZ118" s="370">
        <f xml:space="preserve"> InpC!JYZ$20</f>
        <v>0</v>
      </c>
      <c r="JZA118" s="370">
        <f xml:space="preserve"> InpC!JZA$20</f>
        <v>0</v>
      </c>
      <c r="JZB118" s="370">
        <f xml:space="preserve"> InpC!JZB$20</f>
        <v>0</v>
      </c>
      <c r="JZC118" s="370">
        <f xml:space="preserve"> InpC!JZC$20</f>
        <v>0</v>
      </c>
      <c r="JZD118" s="370">
        <f xml:space="preserve"> InpC!JZD$20</f>
        <v>0</v>
      </c>
      <c r="JZE118" s="370">
        <f xml:space="preserve"> InpC!JZE$20</f>
        <v>0</v>
      </c>
      <c r="JZF118" s="370">
        <f xml:space="preserve"> InpC!JZF$20</f>
        <v>0</v>
      </c>
      <c r="JZG118" s="370">
        <f xml:space="preserve"> InpC!JZG$20</f>
        <v>0</v>
      </c>
      <c r="JZH118" s="370">
        <f xml:space="preserve"> InpC!JZH$20</f>
        <v>0</v>
      </c>
      <c r="JZI118" s="370">
        <f xml:space="preserve"> InpC!JZI$20</f>
        <v>0</v>
      </c>
      <c r="JZJ118" s="370">
        <f xml:space="preserve"> InpC!JZJ$20</f>
        <v>0</v>
      </c>
      <c r="JZK118" s="370">
        <f xml:space="preserve"> InpC!JZK$20</f>
        <v>0</v>
      </c>
      <c r="JZL118" s="370">
        <f xml:space="preserve"> InpC!JZL$20</f>
        <v>0</v>
      </c>
      <c r="JZM118" s="370">
        <f xml:space="preserve"> InpC!JZM$20</f>
        <v>0</v>
      </c>
      <c r="JZN118" s="370">
        <f xml:space="preserve"> InpC!JZN$20</f>
        <v>0</v>
      </c>
      <c r="JZO118" s="370">
        <f xml:space="preserve"> InpC!JZO$20</f>
        <v>0</v>
      </c>
      <c r="JZP118" s="370">
        <f xml:space="preserve"> InpC!JZP$20</f>
        <v>0</v>
      </c>
      <c r="JZQ118" s="370">
        <f xml:space="preserve"> InpC!JZQ$20</f>
        <v>0</v>
      </c>
      <c r="JZR118" s="370">
        <f xml:space="preserve"> InpC!JZR$20</f>
        <v>0</v>
      </c>
      <c r="JZS118" s="370">
        <f xml:space="preserve"> InpC!JZS$20</f>
        <v>0</v>
      </c>
      <c r="JZT118" s="370">
        <f xml:space="preserve"> InpC!JZT$20</f>
        <v>0</v>
      </c>
      <c r="JZU118" s="370">
        <f xml:space="preserve"> InpC!JZU$20</f>
        <v>0</v>
      </c>
      <c r="JZV118" s="370">
        <f xml:space="preserve"> InpC!JZV$20</f>
        <v>0</v>
      </c>
      <c r="JZW118" s="370">
        <f xml:space="preserve"> InpC!JZW$20</f>
        <v>0</v>
      </c>
      <c r="JZX118" s="370">
        <f xml:space="preserve"> InpC!JZX$20</f>
        <v>0</v>
      </c>
      <c r="JZY118" s="370">
        <f xml:space="preserve"> InpC!JZY$20</f>
        <v>0</v>
      </c>
      <c r="JZZ118" s="370">
        <f xml:space="preserve"> InpC!JZZ$20</f>
        <v>0</v>
      </c>
      <c r="KAA118" s="370">
        <f xml:space="preserve"> InpC!KAA$20</f>
        <v>0</v>
      </c>
      <c r="KAB118" s="370">
        <f xml:space="preserve"> InpC!KAB$20</f>
        <v>0</v>
      </c>
      <c r="KAC118" s="370">
        <f xml:space="preserve"> InpC!KAC$20</f>
        <v>0</v>
      </c>
      <c r="KAD118" s="370">
        <f xml:space="preserve"> InpC!KAD$20</f>
        <v>0</v>
      </c>
      <c r="KAE118" s="370">
        <f xml:space="preserve"> InpC!KAE$20</f>
        <v>0</v>
      </c>
      <c r="KAF118" s="370">
        <f xml:space="preserve"> InpC!KAF$20</f>
        <v>0</v>
      </c>
      <c r="KAG118" s="370">
        <f xml:space="preserve"> InpC!KAG$20</f>
        <v>0</v>
      </c>
      <c r="KAH118" s="370">
        <f xml:space="preserve"> InpC!KAH$20</f>
        <v>0</v>
      </c>
      <c r="KAI118" s="370">
        <f xml:space="preserve"> InpC!KAI$20</f>
        <v>0</v>
      </c>
      <c r="KAJ118" s="370">
        <f xml:space="preserve"> InpC!KAJ$20</f>
        <v>0</v>
      </c>
      <c r="KAK118" s="370">
        <f xml:space="preserve"> InpC!KAK$20</f>
        <v>0</v>
      </c>
      <c r="KAL118" s="370">
        <f xml:space="preserve"> InpC!KAL$20</f>
        <v>0</v>
      </c>
      <c r="KAM118" s="370">
        <f xml:space="preserve"> InpC!KAM$20</f>
        <v>0</v>
      </c>
      <c r="KAN118" s="370">
        <f xml:space="preserve"> InpC!KAN$20</f>
        <v>0</v>
      </c>
      <c r="KAO118" s="370">
        <f xml:space="preserve"> InpC!KAO$20</f>
        <v>0</v>
      </c>
      <c r="KAP118" s="370">
        <f xml:space="preserve"> InpC!KAP$20</f>
        <v>0</v>
      </c>
      <c r="KAQ118" s="370">
        <f xml:space="preserve"> InpC!KAQ$20</f>
        <v>0</v>
      </c>
      <c r="KAR118" s="370">
        <f xml:space="preserve"> InpC!KAR$20</f>
        <v>0</v>
      </c>
      <c r="KAS118" s="370">
        <f xml:space="preserve"> InpC!KAS$20</f>
        <v>0</v>
      </c>
      <c r="KAT118" s="370">
        <f xml:space="preserve"> InpC!KAT$20</f>
        <v>0</v>
      </c>
      <c r="KAU118" s="370">
        <f xml:space="preserve"> InpC!KAU$20</f>
        <v>0</v>
      </c>
      <c r="KAV118" s="370">
        <f xml:space="preserve"> InpC!KAV$20</f>
        <v>0</v>
      </c>
      <c r="KAW118" s="370">
        <f xml:space="preserve"> InpC!KAW$20</f>
        <v>0</v>
      </c>
      <c r="KAX118" s="370">
        <f xml:space="preserve"> InpC!KAX$20</f>
        <v>0</v>
      </c>
      <c r="KAY118" s="370">
        <f xml:space="preserve"> InpC!KAY$20</f>
        <v>0</v>
      </c>
      <c r="KAZ118" s="370">
        <f xml:space="preserve"> InpC!KAZ$20</f>
        <v>0</v>
      </c>
      <c r="KBA118" s="370">
        <f xml:space="preserve"> InpC!KBA$20</f>
        <v>0</v>
      </c>
      <c r="KBB118" s="370">
        <f xml:space="preserve"> InpC!KBB$20</f>
        <v>0</v>
      </c>
      <c r="KBC118" s="370">
        <f xml:space="preserve"> InpC!KBC$20</f>
        <v>0</v>
      </c>
      <c r="KBD118" s="370">
        <f xml:space="preserve"> InpC!KBD$20</f>
        <v>0</v>
      </c>
      <c r="KBE118" s="370">
        <f xml:space="preserve"> InpC!KBE$20</f>
        <v>0</v>
      </c>
      <c r="KBF118" s="370">
        <f xml:space="preserve"> InpC!KBF$20</f>
        <v>0</v>
      </c>
      <c r="KBG118" s="370">
        <f xml:space="preserve"> InpC!KBG$20</f>
        <v>0</v>
      </c>
      <c r="KBH118" s="370">
        <f xml:space="preserve"> InpC!KBH$20</f>
        <v>0</v>
      </c>
      <c r="KBI118" s="370">
        <f xml:space="preserve"> InpC!KBI$20</f>
        <v>0</v>
      </c>
      <c r="KBJ118" s="370">
        <f xml:space="preserve"> InpC!KBJ$20</f>
        <v>0</v>
      </c>
      <c r="KBK118" s="370">
        <f xml:space="preserve"> InpC!KBK$20</f>
        <v>0</v>
      </c>
      <c r="KBL118" s="370">
        <f xml:space="preserve"> InpC!KBL$20</f>
        <v>0</v>
      </c>
      <c r="KBM118" s="370">
        <f xml:space="preserve"> InpC!KBM$20</f>
        <v>0</v>
      </c>
      <c r="KBN118" s="370">
        <f xml:space="preserve"> InpC!KBN$20</f>
        <v>0</v>
      </c>
      <c r="KBO118" s="370">
        <f xml:space="preserve"> InpC!KBO$20</f>
        <v>0</v>
      </c>
      <c r="KBP118" s="370">
        <f xml:space="preserve"> InpC!KBP$20</f>
        <v>0</v>
      </c>
      <c r="KBQ118" s="370">
        <f xml:space="preserve"> InpC!KBQ$20</f>
        <v>0</v>
      </c>
      <c r="KBR118" s="370">
        <f xml:space="preserve"> InpC!KBR$20</f>
        <v>0</v>
      </c>
      <c r="KBS118" s="370">
        <f xml:space="preserve"> InpC!KBS$20</f>
        <v>0</v>
      </c>
      <c r="KBT118" s="370">
        <f xml:space="preserve"> InpC!KBT$20</f>
        <v>0</v>
      </c>
      <c r="KBU118" s="370">
        <f xml:space="preserve"> InpC!KBU$20</f>
        <v>0</v>
      </c>
      <c r="KBV118" s="370">
        <f xml:space="preserve"> InpC!KBV$20</f>
        <v>0</v>
      </c>
      <c r="KBW118" s="370">
        <f xml:space="preserve"> InpC!KBW$20</f>
        <v>0</v>
      </c>
      <c r="KBX118" s="370">
        <f xml:space="preserve"> InpC!KBX$20</f>
        <v>0</v>
      </c>
      <c r="KBY118" s="370">
        <f xml:space="preserve"> InpC!KBY$20</f>
        <v>0</v>
      </c>
      <c r="KBZ118" s="370">
        <f xml:space="preserve"> InpC!KBZ$20</f>
        <v>0</v>
      </c>
      <c r="KCA118" s="370">
        <f xml:space="preserve"> InpC!KCA$20</f>
        <v>0</v>
      </c>
      <c r="KCB118" s="370">
        <f xml:space="preserve"> InpC!KCB$20</f>
        <v>0</v>
      </c>
      <c r="KCC118" s="370">
        <f xml:space="preserve"> InpC!KCC$20</f>
        <v>0</v>
      </c>
      <c r="KCD118" s="370">
        <f xml:space="preserve"> InpC!KCD$20</f>
        <v>0</v>
      </c>
      <c r="KCE118" s="370">
        <f xml:space="preserve"> InpC!KCE$20</f>
        <v>0</v>
      </c>
      <c r="KCF118" s="370">
        <f xml:space="preserve"> InpC!KCF$20</f>
        <v>0</v>
      </c>
      <c r="KCG118" s="370">
        <f xml:space="preserve"> InpC!KCG$20</f>
        <v>0</v>
      </c>
      <c r="KCH118" s="370">
        <f xml:space="preserve"> InpC!KCH$20</f>
        <v>0</v>
      </c>
      <c r="KCI118" s="370">
        <f xml:space="preserve"> InpC!KCI$20</f>
        <v>0</v>
      </c>
      <c r="KCJ118" s="370">
        <f xml:space="preserve"> InpC!KCJ$20</f>
        <v>0</v>
      </c>
      <c r="KCK118" s="370">
        <f xml:space="preserve"> InpC!KCK$20</f>
        <v>0</v>
      </c>
      <c r="KCL118" s="370">
        <f xml:space="preserve"> InpC!KCL$20</f>
        <v>0</v>
      </c>
      <c r="KCM118" s="370">
        <f xml:space="preserve"> InpC!KCM$20</f>
        <v>0</v>
      </c>
      <c r="KCN118" s="370">
        <f xml:space="preserve"> InpC!KCN$20</f>
        <v>0</v>
      </c>
      <c r="KCO118" s="370">
        <f xml:space="preserve"> InpC!KCO$20</f>
        <v>0</v>
      </c>
      <c r="KCP118" s="370">
        <f xml:space="preserve"> InpC!KCP$20</f>
        <v>0</v>
      </c>
      <c r="KCQ118" s="370">
        <f xml:space="preserve"> InpC!KCQ$20</f>
        <v>0</v>
      </c>
      <c r="KCR118" s="370">
        <f xml:space="preserve"> InpC!KCR$20</f>
        <v>0</v>
      </c>
      <c r="KCS118" s="370">
        <f xml:space="preserve"> InpC!KCS$20</f>
        <v>0</v>
      </c>
      <c r="KCT118" s="370">
        <f xml:space="preserve"> InpC!KCT$20</f>
        <v>0</v>
      </c>
      <c r="KCU118" s="370">
        <f xml:space="preserve"> InpC!KCU$20</f>
        <v>0</v>
      </c>
      <c r="KCV118" s="370">
        <f xml:space="preserve"> InpC!KCV$20</f>
        <v>0</v>
      </c>
      <c r="KCW118" s="370">
        <f xml:space="preserve"> InpC!KCW$20</f>
        <v>0</v>
      </c>
      <c r="KCX118" s="370">
        <f xml:space="preserve"> InpC!KCX$20</f>
        <v>0</v>
      </c>
      <c r="KCY118" s="370">
        <f xml:space="preserve"> InpC!KCY$20</f>
        <v>0</v>
      </c>
      <c r="KCZ118" s="370">
        <f xml:space="preserve"> InpC!KCZ$20</f>
        <v>0</v>
      </c>
      <c r="KDA118" s="370">
        <f xml:space="preserve"> InpC!KDA$20</f>
        <v>0</v>
      </c>
      <c r="KDB118" s="370">
        <f xml:space="preserve"> InpC!KDB$20</f>
        <v>0</v>
      </c>
      <c r="KDC118" s="370">
        <f xml:space="preserve"> InpC!KDC$20</f>
        <v>0</v>
      </c>
      <c r="KDD118" s="370">
        <f xml:space="preserve"> InpC!KDD$20</f>
        <v>0</v>
      </c>
      <c r="KDE118" s="370">
        <f xml:space="preserve"> InpC!KDE$20</f>
        <v>0</v>
      </c>
      <c r="KDF118" s="370">
        <f xml:space="preserve"> InpC!KDF$20</f>
        <v>0</v>
      </c>
      <c r="KDG118" s="370">
        <f xml:space="preserve"> InpC!KDG$20</f>
        <v>0</v>
      </c>
      <c r="KDH118" s="370">
        <f xml:space="preserve"> InpC!KDH$20</f>
        <v>0</v>
      </c>
      <c r="KDI118" s="370">
        <f xml:space="preserve"> InpC!KDI$20</f>
        <v>0</v>
      </c>
      <c r="KDJ118" s="370">
        <f xml:space="preserve"> InpC!KDJ$20</f>
        <v>0</v>
      </c>
      <c r="KDK118" s="370">
        <f xml:space="preserve"> InpC!KDK$20</f>
        <v>0</v>
      </c>
      <c r="KDL118" s="370">
        <f xml:space="preserve"> InpC!KDL$20</f>
        <v>0</v>
      </c>
      <c r="KDM118" s="370">
        <f xml:space="preserve"> InpC!KDM$20</f>
        <v>0</v>
      </c>
      <c r="KDN118" s="370">
        <f xml:space="preserve"> InpC!KDN$20</f>
        <v>0</v>
      </c>
      <c r="KDO118" s="370">
        <f xml:space="preserve"> InpC!KDO$20</f>
        <v>0</v>
      </c>
      <c r="KDP118" s="370">
        <f xml:space="preserve"> InpC!KDP$20</f>
        <v>0</v>
      </c>
      <c r="KDQ118" s="370">
        <f xml:space="preserve"> InpC!KDQ$20</f>
        <v>0</v>
      </c>
      <c r="KDR118" s="370">
        <f xml:space="preserve"> InpC!KDR$20</f>
        <v>0</v>
      </c>
      <c r="KDS118" s="370">
        <f xml:space="preserve"> InpC!KDS$20</f>
        <v>0</v>
      </c>
      <c r="KDT118" s="370">
        <f xml:space="preserve"> InpC!KDT$20</f>
        <v>0</v>
      </c>
      <c r="KDU118" s="370">
        <f xml:space="preserve"> InpC!KDU$20</f>
        <v>0</v>
      </c>
      <c r="KDV118" s="370">
        <f xml:space="preserve"> InpC!KDV$20</f>
        <v>0</v>
      </c>
      <c r="KDW118" s="370">
        <f xml:space="preserve"> InpC!KDW$20</f>
        <v>0</v>
      </c>
      <c r="KDX118" s="370">
        <f xml:space="preserve"> InpC!KDX$20</f>
        <v>0</v>
      </c>
      <c r="KDY118" s="370">
        <f xml:space="preserve"> InpC!KDY$20</f>
        <v>0</v>
      </c>
      <c r="KDZ118" s="370">
        <f xml:space="preserve"> InpC!KDZ$20</f>
        <v>0</v>
      </c>
      <c r="KEA118" s="370">
        <f xml:space="preserve"> InpC!KEA$20</f>
        <v>0</v>
      </c>
      <c r="KEB118" s="370">
        <f xml:space="preserve"> InpC!KEB$20</f>
        <v>0</v>
      </c>
      <c r="KEC118" s="370">
        <f xml:space="preserve"> InpC!KEC$20</f>
        <v>0</v>
      </c>
      <c r="KED118" s="370">
        <f xml:space="preserve"> InpC!KED$20</f>
        <v>0</v>
      </c>
      <c r="KEE118" s="370">
        <f xml:space="preserve"> InpC!KEE$20</f>
        <v>0</v>
      </c>
      <c r="KEF118" s="370">
        <f xml:space="preserve"> InpC!KEF$20</f>
        <v>0</v>
      </c>
      <c r="KEG118" s="370">
        <f xml:space="preserve"> InpC!KEG$20</f>
        <v>0</v>
      </c>
      <c r="KEH118" s="370">
        <f xml:space="preserve"> InpC!KEH$20</f>
        <v>0</v>
      </c>
      <c r="KEI118" s="370">
        <f xml:space="preserve"> InpC!KEI$20</f>
        <v>0</v>
      </c>
      <c r="KEJ118" s="370">
        <f xml:space="preserve"> InpC!KEJ$20</f>
        <v>0</v>
      </c>
      <c r="KEK118" s="370">
        <f xml:space="preserve"> InpC!KEK$20</f>
        <v>0</v>
      </c>
      <c r="KEL118" s="370">
        <f xml:space="preserve"> InpC!KEL$20</f>
        <v>0</v>
      </c>
      <c r="KEM118" s="370">
        <f xml:space="preserve"> InpC!KEM$20</f>
        <v>0</v>
      </c>
      <c r="KEN118" s="370">
        <f xml:space="preserve"> InpC!KEN$20</f>
        <v>0</v>
      </c>
      <c r="KEO118" s="370">
        <f xml:space="preserve"> InpC!KEO$20</f>
        <v>0</v>
      </c>
      <c r="KEP118" s="370">
        <f xml:space="preserve"> InpC!KEP$20</f>
        <v>0</v>
      </c>
      <c r="KEQ118" s="370">
        <f xml:space="preserve"> InpC!KEQ$20</f>
        <v>0</v>
      </c>
      <c r="KER118" s="370">
        <f xml:space="preserve"> InpC!KER$20</f>
        <v>0</v>
      </c>
      <c r="KES118" s="370">
        <f xml:space="preserve"> InpC!KES$20</f>
        <v>0</v>
      </c>
      <c r="KET118" s="370">
        <f xml:space="preserve"> InpC!KET$20</f>
        <v>0</v>
      </c>
      <c r="KEU118" s="370">
        <f xml:space="preserve"> InpC!KEU$20</f>
        <v>0</v>
      </c>
      <c r="KEV118" s="370">
        <f xml:space="preserve"> InpC!KEV$20</f>
        <v>0</v>
      </c>
      <c r="KEW118" s="370">
        <f xml:space="preserve"> InpC!KEW$20</f>
        <v>0</v>
      </c>
      <c r="KEX118" s="370">
        <f xml:space="preserve"> InpC!KEX$20</f>
        <v>0</v>
      </c>
      <c r="KEY118" s="370">
        <f xml:space="preserve"> InpC!KEY$20</f>
        <v>0</v>
      </c>
      <c r="KEZ118" s="370">
        <f xml:space="preserve"> InpC!KEZ$20</f>
        <v>0</v>
      </c>
      <c r="KFA118" s="370">
        <f xml:space="preserve"> InpC!KFA$20</f>
        <v>0</v>
      </c>
      <c r="KFB118" s="370">
        <f xml:space="preserve"> InpC!KFB$20</f>
        <v>0</v>
      </c>
      <c r="KFC118" s="370">
        <f xml:space="preserve"> InpC!KFC$20</f>
        <v>0</v>
      </c>
      <c r="KFD118" s="370">
        <f xml:space="preserve"> InpC!KFD$20</f>
        <v>0</v>
      </c>
      <c r="KFE118" s="370">
        <f xml:space="preserve"> InpC!KFE$20</f>
        <v>0</v>
      </c>
      <c r="KFF118" s="370">
        <f xml:space="preserve"> InpC!KFF$20</f>
        <v>0</v>
      </c>
      <c r="KFG118" s="370">
        <f xml:space="preserve"> InpC!KFG$20</f>
        <v>0</v>
      </c>
      <c r="KFH118" s="370">
        <f xml:space="preserve"> InpC!KFH$20</f>
        <v>0</v>
      </c>
      <c r="KFI118" s="370">
        <f xml:space="preserve"> InpC!KFI$20</f>
        <v>0</v>
      </c>
      <c r="KFJ118" s="370">
        <f xml:space="preserve"> InpC!KFJ$20</f>
        <v>0</v>
      </c>
      <c r="KFK118" s="370">
        <f xml:space="preserve"> InpC!KFK$20</f>
        <v>0</v>
      </c>
      <c r="KFL118" s="370">
        <f xml:space="preserve"> InpC!KFL$20</f>
        <v>0</v>
      </c>
      <c r="KFM118" s="370">
        <f xml:space="preserve"> InpC!KFM$20</f>
        <v>0</v>
      </c>
      <c r="KFN118" s="370">
        <f xml:space="preserve"> InpC!KFN$20</f>
        <v>0</v>
      </c>
      <c r="KFO118" s="370">
        <f xml:space="preserve"> InpC!KFO$20</f>
        <v>0</v>
      </c>
      <c r="KFP118" s="370">
        <f xml:space="preserve"> InpC!KFP$20</f>
        <v>0</v>
      </c>
      <c r="KFQ118" s="370">
        <f xml:space="preserve"> InpC!KFQ$20</f>
        <v>0</v>
      </c>
      <c r="KFR118" s="370">
        <f xml:space="preserve"> InpC!KFR$20</f>
        <v>0</v>
      </c>
      <c r="KFS118" s="370">
        <f xml:space="preserve"> InpC!KFS$20</f>
        <v>0</v>
      </c>
      <c r="KFT118" s="370">
        <f xml:space="preserve"> InpC!KFT$20</f>
        <v>0</v>
      </c>
      <c r="KFU118" s="370">
        <f xml:space="preserve"> InpC!KFU$20</f>
        <v>0</v>
      </c>
      <c r="KFV118" s="370">
        <f xml:space="preserve"> InpC!KFV$20</f>
        <v>0</v>
      </c>
      <c r="KFW118" s="370">
        <f xml:space="preserve"> InpC!KFW$20</f>
        <v>0</v>
      </c>
      <c r="KFX118" s="370">
        <f xml:space="preserve"> InpC!KFX$20</f>
        <v>0</v>
      </c>
      <c r="KFY118" s="370">
        <f xml:space="preserve"> InpC!KFY$20</f>
        <v>0</v>
      </c>
      <c r="KFZ118" s="370">
        <f xml:space="preserve"> InpC!KFZ$20</f>
        <v>0</v>
      </c>
      <c r="KGA118" s="370">
        <f xml:space="preserve"> InpC!KGA$20</f>
        <v>0</v>
      </c>
      <c r="KGB118" s="370">
        <f xml:space="preserve"> InpC!KGB$20</f>
        <v>0</v>
      </c>
      <c r="KGC118" s="370">
        <f xml:space="preserve"> InpC!KGC$20</f>
        <v>0</v>
      </c>
      <c r="KGD118" s="370">
        <f xml:space="preserve"> InpC!KGD$20</f>
        <v>0</v>
      </c>
      <c r="KGE118" s="370">
        <f xml:space="preserve"> InpC!KGE$20</f>
        <v>0</v>
      </c>
      <c r="KGF118" s="370">
        <f xml:space="preserve"> InpC!KGF$20</f>
        <v>0</v>
      </c>
      <c r="KGG118" s="370">
        <f xml:space="preserve"> InpC!KGG$20</f>
        <v>0</v>
      </c>
      <c r="KGH118" s="370">
        <f xml:space="preserve"> InpC!KGH$20</f>
        <v>0</v>
      </c>
      <c r="KGI118" s="370">
        <f xml:space="preserve"> InpC!KGI$20</f>
        <v>0</v>
      </c>
      <c r="KGJ118" s="370">
        <f xml:space="preserve"> InpC!KGJ$20</f>
        <v>0</v>
      </c>
      <c r="KGK118" s="370">
        <f xml:space="preserve"> InpC!KGK$20</f>
        <v>0</v>
      </c>
      <c r="KGL118" s="370">
        <f xml:space="preserve"> InpC!KGL$20</f>
        <v>0</v>
      </c>
      <c r="KGM118" s="370">
        <f xml:space="preserve"> InpC!KGM$20</f>
        <v>0</v>
      </c>
      <c r="KGN118" s="370">
        <f xml:space="preserve"> InpC!KGN$20</f>
        <v>0</v>
      </c>
      <c r="KGO118" s="370">
        <f xml:space="preserve"> InpC!KGO$20</f>
        <v>0</v>
      </c>
      <c r="KGP118" s="370">
        <f xml:space="preserve"> InpC!KGP$20</f>
        <v>0</v>
      </c>
      <c r="KGQ118" s="370">
        <f xml:space="preserve"> InpC!KGQ$20</f>
        <v>0</v>
      </c>
      <c r="KGR118" s="370">
        <f xml:space="preserve"> InpC!KGR$20</f>
        <v>0</v>
      </c>
      <c r="KGS118" s="370">
        <f xml:space="preserve"> InpC!KGS$20</f>
        <v>0</v>
      </c>
      <c r="KGT118" s="370">
        <f xml:space="preserve"> InpC!KGT$20</f>
        <v>0</v>
      </c>
      <c r="KGU118" s="370">
        <f xml:space="preserve"> InpC!KGU$20</f>
        <v>0</v>
      </c>
      <c r="KGV118" s="370">
        <f xml:space="preserve"> InpC!KGV$20</f>
        <v>0</v>
      </c>
      <c r="KGW118" s="370">
        <f xml:space="preserve"> InpC!KGW$20</f>
        <v>0</v>
      </c>
      <c r="KGX118" s="370">
        <f xml:space="preserve"> InpC!KGX$20</f>
        <v>0</v>
      </c>
      <c r="KGY118" s="370">
        <f xml:space="preserve"> InpC!KGY$20</f>
        <v>0</v>
      </c>
      <c r="KGZ118" s="370">
        <f xml:space="preserve"> InpC!KGZ$20</f>
        <v>0</v>
      </c>
      <c r="KHA118" s="370">
        <f xml:space="preserve"> InpC!KHA$20</f>
        <v>0</v>
      </c>
      <c r="KHB118" s="370">
        <f xml:space="preserve"> InpC!KHB$20</f>
        <v>0</v>
      </c>
      <c r="KHC118" s="370">
        <f xml:space="preserve"> InpC!KHC$20</f>
        <v>0</v>
      </c>
      <c r="KHD118" s="370">
        <f xml:space="preserve"> InpC!KHD$20</f>
        <v>0</v>
      </c>
      <c r="KHE118" s="370">
        <f xml:space="preserve"> InpC!KHE$20</f>
        <v>0</v>
      </c>
      <c r="KHF118" s="370">
        <f xml:space="preserve"> InpC!KHF$20</f>
        <v>0</v>
      </c>
      <c r="KHG118" s="370">
        <f xml:space="preserve"> InpC!KHG$20</f>
        <v>0</v>
      </c>
      <c r="KHH118" s="370">
        <f xml:space="preserve"> InpC!KHH$20</f>
        <v>0</v>
      </c>
      <c r="KHI118" s="370">
        <f xml:space="preserve"> InpC!KHI$20</f>
        <v>0</v>
      </c>
      <c r="KHJ118" s="370">
        <f xml:space="preserve"> InpC!KHJ$20</f>
        <v>0</v>
      </c>
      <c r="KHK118" s="370">
        <f xml:space="preserve"> InpC!KHK$20</f>
        <v>0</v>
      </c>
      <c r="KHL118" s="370">
        <f xml:space="preserve"> InpC!KHL$20</f>
        <v>0</v>
      </c>
      <c r="KHM118" s="370">
        <f xml:space="preserve"> InpC!KHM$20</f>
        <v>0</v>
      </c>
      <c r="KHN118" s="370">
        <f xml:space="preserve"> InpC!KHN$20</f>
        <v>0</v>
      </c>
      <c r="KHO118" s="370">
        <f xml:space="preserve"> InpC!KHO$20</f>
        <v>0</v>
      </c>
      <c r="KHP118" s="370">
        <f xml:space="preserve"> InpC!KHP$20</f>
        <v>0</v>
      </c>
      <c r="KHQ118" s="370">
        <f xml:space="preserve"> InpC!KHQ$20</f>
        <v>0</v>
      </c>
      <c r="KHR118" s="370">
        <f xml:space="preserve"> InpC!KHR$20</f>
        <v>0</v>
      </c>
      <c r="KHS118" s="370">
        <f xml:space="preserve"> InpC!KHS$20</f>
        <v>0</v>
      </c>
      <c r="KHT118" s="370">
        <f xml:space="preserve"> InpC!KHT$20</f>
        <v>0</v>
      </c>
      <c r="KHU118" s="370">
        <f xml:space="preserve"> InpC!KHU$20</f>
        <v>0</v>
      </c>
      <c r="KHV118" s="370">
        <f xml:space="preserve"> InpC!KHV$20</f>
        <v>0</v>
      </c>
      <c r="KHW118" s="370">
        <f xml:space="preserve"> InpC!KHW$20</f>
        <v>0</v>
      </c>
      <c r="KHX118" s="370">
        <f xml:space="preserve"> InpC!KHX$20</f>
        <v>0</v>
      </c>
      <c r="KHY118" s="370">
        <f xml:space="preserve"> InpC!KHY$20</f>
        <v>0</v>
      </c>
      <c r="KHZ118" s="370">
        <f xml:space="preserve"> InpC!KHZ$20</f>
        <v>0</v>
      </c>
      <c r="KIA118" s="370">
        <f xml:space="preserve"> InpC!KIA$20</f>
        <v>0</v>
      </c>
      <c r="KIB118" s="370">
        <f xml:space="preserve"> InpC!KIB$20</f>
        <v>0</v>
      </c>
      <c r="KIC118" s="370">
        <f xml:space="preserve"> InpC!KIC$20</f>
        <v>0</v>
      </c>
      <c r="KID118" s="370">
        <f xml:space="preserve"> InpC!KID$20</f>
        <v>0</v>
      </c>
      <c r="KIE118" s="370">
        <f xml:space="preserve"> InpC!KIE$20</f>
        <v>0</v>
      </c>
      <c r="KIF118" s="370">
        <f xml:space="preserve"> InpC!KIF$20</f>
        <v>0</v>
      </c>
      <c r="KIG118" s="370">
        <f xml:space="preserve"> InpC!KIG$20</f>
        <v>0</v>
      </c>
      <c r="KIH118" s="370">
        <f xml:space="preserve"> InpC!KIH$20</f>
        <v>0</v>
      </c>
      <c r="KII118" s="370">
        <f xml:space="preserve"> InpC!KII$20</f>
        <v>0</v>
      </c>
      <c r="KIJ118" s="370">
        <f xml:space="preserve"> InpC!KIJ$20</f>
        <v>0</v>
      </c>
      <c r="KIK118" s="370">
        <f xml:space="preserve"> InpC!KIK$20</f>
        <v>0</v>
      </c>
      <c r="KIL118" s="370">
        <f xml:space="preserve"> InpC!KIL$20</f>
        <v>0</v>
      </c>
      <c r="KIM118" s="370">
        <f xml:space="preserve"> InpC!KIM$20</f>
        <v>0</v>
      </c>
      <c r="KIN118" s="370">
        <f xml:space="preserve"> InpC!KIN$20</f>
        <v>0</v>
      </c>
      <c r="KIO118" s="370">
        <f xml:space="preserve"> InpC!KIO$20</f>
        <v>0</v>
      </c>
      <c r="KIP118" s="370">
        <f xml:space="preserve"> InpC!KIP$20</f>
        <v>0</v>
      </c>
      <c r="KIQ118" s="370">
        <f xml:space="preserve"> InpC!KIQ$20</f>
        <v>0</v>
      </c>
      <c r="KIR118" s="370">
        <f xml:space="preserve"> InpC!KIR$20</f>
        <v>0</v>
      </c>
      <c r="KIS118" s="370">
        <f xml:space="preserve"> InpC!KIS$20</f>
        <v>0</v>
      </c>
      <c r="KIT118" s="370">
        <f xml:space="preserve"> InpC!KIT$20</f>
        <v>0</v>
      </c>
      <c r="KIU118" s="370">
        <f xml:space="preserve"> InpC!KIU$20</f>
        <v>0</v>
      </c>
      <c r="KIV118" s="370">
        <f xml:space="preserve"> InpC!KIV$20</f>
        <v>0</v>
      </c>
      <c r="KIW118" s="370">
        <f xml:space="preserve"> InpC!KIW$20</f>
        <v>0</v>
      </c>
      <c r="KIX118" s="370">
        <f xml:space="preserve"> InpC!KIX$20</f>
        <v>0</v>
      </c>
      <c r="KIY118" s="370">
        <f xml:space="preserve"> InpC!KIY$20</f>
        <v>0</v>
      </c>
      <c r="KIZ118" s="370">
        <f xml:space="preserve"> InpC!KIZ$20</f>
        <v>0</v>
      </c>
      <c r="KJA118" s="370">
        <f xml:space="preserve"> InpC!KJA$20</f>
        <v>0</v>
      </c>
      <c r="KJB118" s="370">
        <f xml:space="preserve"> InpC!KJB$20</f>
        <v>0</v>
      </c>
      <c r="KJC118" s="370">
        <f xml:space="preserve"> InpC!KJC$20</f>
        <v>0</v>
      </c>
      <c r="KJD118" s="370">
        <f xml:space="preserve"> InpC!KJD$20</f>
        <v>0</v>
      </c>
      <c r="KJE118" s="370">
        <f xml:space="preserve"> InpC!KJE$20</f>
        <v>0</v>
      </c>
      <c r="KJF118" s="370">
        <f xml:space="preserve"> InpC!KJF$20</f>
        <v>0</v>
      </c>
      <c r="KJG118" s="370">
        <f xml:space="preserve"> InpC!KJG$20</f>
        <v>0</v>
      </c>
      <c r="KJH118" s="370">
        <f xml:space="preserve"> InpC!KJH$20</f>
        <v>0</v>
      </c>
      <c r="KJI118" s="370">
        <f xml:space="preserve"> InpC!KJI$20</f>
        <v>0</v>
      </c>
      <c r="KJJ118" s="370">
        <f xml:space="preserve"> InpC!KJJ$20</f>
        <v>0</v>
      </c>
      <c r="KJK118" s="370">
        <f xml:space="preserve"> InpC!KJK$20</f>
        <v>0</v>
      </c>
      <c r="KJL118" s="370">
        <f xml:space="preserve"> InpC!KJL$20</f>
        <v>0</v>
      </c>
      <c r="KJM118" s="370">
        <f xml:space="preserve"> InpC!KJM$20</f>
        <v>0</v>
      </c>
      <c r="KJN118" s="370">
        <f xml:space="preserve"> InpC!KJN$20</f>
        <v>0</v>
      </c>
      <c r="KJO118" s="370">
        <f xml:space="preserve"> InpC!KJO$20</f>
        <v>0</v>
      </c>
      <c r="KJP118" s="370">
        <f xml:space="preserve"> InpC!KJP$20</f>
        <v>0</v>
      </c>
      <c r="KJQ118" s="370">
        <f xml:space="preserve"> InpC!KJQ$20</f>
        <v>0</v>
      </c>
      <c r="KJR118" s="370">
        <f xml:space="preserve"> InpC!KJR$20</f>
        <v>0</v>
      </c>
      <c r="KJS118" s="370">
        <f xml:space="preserve"> InpC!KJS$20</f>
        <v>0</v>
      </c>
      <c r="KJT118" s="370">
        <f xml:space="preserve"> InpC!KJT$20</f>
        <v>0</v>
      </c>
      <c r="KJU118" s="370">
        <f xml:space="preserve"> InpC!KJU$20</f>
        <v>0</v>
      </c>
      <c r="KJV118" s="370">
        <f xml:space="preserve"> InpC!KJV$20</f>
        <v>0</v>
      </c>
      <c r="KJW118" s="370">
        <f xml:space="preserve"> InpC!KJW$20</f>
        <v>0</v>
      </c>
      <c r="KJX118" s="370">
        <f xml:space="preserve"> InpC!KJX$20</f>
        <v>0</v>
      </c>
      <c r="KJY118" s="370">
        <f xml:space="preserve"> InpC!KJY$20</f>
        <v>0</v>
      </c>
      <c r="KJZ118" s="370">
        <f xml:space="preserve"> InpC!KJZ$20</f>
        <v>0</v>
      </c>
      <c r="KKA118" s="370">
        <f xml:space="preserve"> InpC!KKA$20</f>
        <v>0</v>
      </c>
      <c r="KKB118" s="370">
        <f xml:space="preserve"> InpC!KKB$20</f>
        <v>0</v>
      </c>
      <c r="KKC118" s="370">
        <f xml:space="preserve"> InpC!KKC$20</f>
        <v>0</v>
      </c>
      <c r="KKD118" s="370">
        <f xml:space="preserve"> InpC!KKD$20</f>
        <v>0</v>
      </c>
      <c r="KKE118" s="370">
        <f xml:space="preserve"> InpC!KKE$20</f>
        <v>0</v>
      </c>
      <c r="KKF118" s="370">
        <f xml:space="preserve"> InpC!KKF$20</f>
        <v>0</v>
      </c>
      <c r="KKG118" s="370">
        <f xml:space="preserve"> InpC!KKG$20</f>
        <v>0</v>
      </c>
      <c r="KKH118" s="370">
        <f xml:space="preserve"> InpC!KKH$20</f>
        <v>0</v>
      </c>
      <c r="KKI118" s="370">
        <f xml:space="preserve"> InpC!KKI$20</f>
        <v>0</v>
      </c>
      <c r="KKJ118" s="370">
        <f xml:space="preserve"> InpC!KKJ$20</f>
        <v>0</v>
      </c>
      <c r="KKK118" s="370">
        <f xml:space="preserve"> InpC!KKK$20</f>
        <v>0</v>
      </c>
      <c r="KKL118" s="370">
        <f xml:space="preserve"> InpC!KKL$20</f>
        <v>0</v>
      </c>
      <c r="KKM118" s="370">
        <f xml:space="preserve"> InpC!KKM$20</f>
        <v>0</v>
      </c>
      <c r="KKN118" s="370">
        <f xml:space="preserve"> InpC!KKN$20</f>
        <v>0</v>
      </c>
      <c r="KKO118" s="370">
        <f xml:space="preserve"> InpC!KKO$20</f>
        <v>0</v>
      </c>
      <c r="KKP118" s="370">
        <f xml:space="preserve"> InpC!KKP$20</f>
        <v>0</v>
      </c>
      <c r="KKQ118" s="370">
        <f xml:space="preserve"> InpC!KKQ$20</f>
        <v>0</v>
      </c>
      <c r="KKR118" s="370">
        <f xml:space="preserve"> InpC!KKR$20</f>
        <v>0</v>
      </c>
      <c r="KKS118" s="370">
        <f xml:space="preserve"> InpC!KKS$20</f>
        <v>0</v>
      </c>
      <c r="KKT118" s="370">
        <f xml:space="preserve"> InpC!KKT$20</f>
        <v>0</v>
      </c>
      <c r="KKU118" s="370">
        <f xml:space="preserve"> InpC!KKU$20</f>
        <v>0</v>
      </c>
      <c r="KKV118" s="370">
        <f xml:space="preserve"> InpC!KKV$20</f>
        <v>0</v>
      </c>
      <c r="KKW118" s="370">
        <f xml:space="preserve"> InpC!KKW$20</f>
        <v>0</v>
      </c>
      <c r="KKX118" s="370">
        <f xml:space="preserve"> InpC!KKX$20</f>
        <v>0</v>
      </c>
      <c r="KKY118" s="370">
        <f xml:space="preserve"> InpC!KKY$20</f>
        <v>0</v>
      </c>
      <c r="KKZ118" s="370">
        <f xml:space="preserve"> InpC!KKZ$20</f>
        <v>0</v>
      </c>
      <c r="KLA118" s="370">
        <f xml:space="preserve"> InpC!KLA$20</f>
        <v>0</v>
      </c>
      <c r="KLB118" s="370">
        <f xml:space="preserve"> InpC!KLB$20</f>
        <v>0</v>
      </c>
      <c r="KLC118" s="370">
        <f xml:space="preserve"> InpC!KLC$20</f>
        <v>0</v>
      </c>
      <c r="KLD118" s="370">
        <f xml:space="preserve"> InpC!KLD$20</f>
        <v>0</v>
      </c>
      <c r="KLE118" s="370">
        <f xml:space="preserve"> InpC!KLE$20</f>
        <v>0</v>
      </c>
      <c r="KLF118" s="370">
        <f xml:space="preserve"> InpC!KLF$20</f>
        <v>0</v>
      </c>
      <c r="KLG118" s="370">
        <f xml:space="preserve"> InpC!KLG$20</f>
        <v>0</v>
      </c>
      <c r="KLH118" s="370">
        <f xml:space="preserve"> InpC!KLH$20</f>
        <v>0</v>
      </c>
      <c r="KLI118" s="370">
        <f xml:space="preserve"> InpC!KLI$20</f>
        <v>0</v>
      </c>
      <c r="KLJ118" s="370">
        <f xml:space="preserve"> InpC!KLJ$20</f>
        <v>0</v>
      </c>
      <c r="KLK118" s="370">
        <f xml:space="preserve"> InpC!KLK$20</f>
        <v>0</v>
      </c>
      <c r="KLL118" s="370">
        <f xml:space="preserve"> InpC!KLL$20</f>
        <v>0</v>
      </c>
      <c r="KLM118" s="370">
        <f xml:space="preserve"> InpC!KLM$20</f>
        <v>0</v>
      </c>
      <c r="KLN118" s="370">
        <f xml:space="preserve"> InpC!KLN$20</f>
        <v>0</v>
      </c>
      <c r="KLO118" s="370">
        <f xml:space="preserve"> InpC!KLO$20</f>
        <v>0</v>
      </c>
      <c r="KLP118" s="370">
        <f xml:space="preserve"> InpC!KLP$20</f>
        <v>0</v>
      </c>
      <c r="KLQ118" s="370">
        <f xml:space="preserve"> InpC!KLQ$20</f>
        <v>0</v>
      </c>
      <c r="KLR118" s="370">
        <f xml:space="preserve"> InpC!KLR$20</f>
        <v>0</v>
      </c>
      <c r="KLS118" s="370">
        <f xml:space="preserve"> InpC!KLS$20</f>
        <v>0</v>
      </c>
      <c r="KLT118" s="370">
        <f xml:space="preserve"> InpC!KLT$20</f>
        <v>0</v>
      </c>
      <c r="KLU118" s="370">
        <f xml:space="preserve"> InpC!KLU$20</f>
        <v>0</v>
      </c>
      <c r="KLV118" s="370">
        <f xml:space="preserve"> InpC!KLV$20</f>
        <v>0</v>
      </c>
      <c r="KLW118" s="370">
        <f xml:space="preserve"> InpC!KLW$20</f>
        <v>0</v>
      </c>
      <c r="KLX118" s="370">
        <f xml:space="preserve"> InpC!KLX$20</f>
        <v>0</v>
      </c>
      <c r="KLY118" s="370">
        <f xml:space="preserve"> InpC!KLY$20</f>
        <v>0</v>
      </c>
      <c r="KLZ118" s="370">
        <f xml:space="preserve"> InpC!KLZ$20</f>
        <v>0</v>
      </c>
      <c r="KMA118" s="370">
        <f xml:space="preserve"> InpC!KMA$20</f>
        <v>0</v>
      </c>
      <c r="KMB118" s="370">
        <f xml:space="preserve"> InpC!KMB$20</f>
        <v>0</v>
      </c>
      <c r="KMC118" s="370">
        <f xml:space="preserve"> InpC!KMC$20</f>
        <v>0</v>
      </c>
      <c r="KMD118" s="370">
        <f xml:space="preserve"> InpC!KMD$20</f>
        <v>0</v>
      </c>
      <c r="KME118" s="370">
        <f xml:space="preserve"> InpC!KME$20</f>
        <v>0</v>
      </c>
      <c r="KMF118" s="370">
        <f xml:space="preserve"> InpC!KMF$20</f>
        <v>0</v>
      </c>
      <c r="KMG118" s="370">
        <f xml:space="preserve"> InpC!KMG$20</f>
        <v>0</v>
      </c>
      <c r="KMH118" s="370">
        <f xml:space="preserve"> InpC!KMH$20</f>
        <v>0</v>
      </c>
      <c r="KMI118" s="370">
        <f xml:space="preserve"> InpC!KMI$20</f>
        <v>0</v>
      </c>
      <c r="KMJ118" s="370">
        <f xml:space="preserve"> InpC!KMJ$20</f>
        <v>0</v>
      </c>
      <c r="KMK118" s="370">
        <f xml:space="preserve"> InpC!KMK$20</f>
        <v>0</v>
      </c>
      <c r="KML118" s="370">
        <f xml:space="preserve"> InpC!KML$20</f>
        <v>0</v>
      </c>
      <c r="KMM118" s="370">
        <f xml:space="preserve"> InpC!KMM$20</f>
        <v>0</v>
      </c>
      <c r="KMN118" s="370">
        <f xml:space="preserve"> InpC!KMN$20</f>
        <v>0</v>
      </c>
      <c r="KMO118" s="370">
        <f xml:space="preserve"> InpC!KMO$20</f>
        <v>0</v>
      </c>
      <c r="KMP118" s="370">
        <f xml:space="preserve"> InpC!KMP$20</f>
        <v>0</v>
      </c>
      <c r="KMQ118" s="370">
        <f xml:space="preserve"> InpC!KMQ$20</f>
        <v>0</v>
      </c>
      <c r="KMR118" s="370">
        <f xml:space="preserve"> InpC!KMR$20</f>
        <v>0</v>
      </c>
      <c r="KMS118" s="370">
        <f xml:space="preserve"> InpC!KMS$20</f>
        <v>0</v>
      </c>
      <c r="KMT118" s="370">
        <f xml:space="preserve"> InpC!KMT$20</f>
        <v>0</v>
      </c>
      <c r="KMU118" s="370">
        <f xml:space="preserve"> InpC!KMU$20</f>
        <v>0</v>
      </c>
      <c r="KMV118" s="370">
        <f xml:space="preserve"> InpC!KMV$20</f>
        <v>0</v>
      </c>
      <c r="KMW118" s="370">
        <f xml:space="preserve"> InpC!KMW$20</f>
        <v>0</v>
      </c>
      <c r="KMX118" s="370">
        <f xml:space="preserve"> InpC!KMX$20</f>
        <v>0</v>
      </c>
      <c r="KMY118" s="370">
        <f xml:space="preserve"> InpC!KMY$20</f>
        <v>0</v>
      </c>
      <c r="KMZ118" s="370">
        <f xml:space="preserve"> InpC!KMZ$20</f>
        <v>0</v>
      </c>
      <c r="KNA118" s="370">
        <f xml:space="preserve"> InpC!KNA$20</f>
        <v>0</v>
      </c>
      <c r="KNB118" s="370">
        <f xml:space="preserve"> InpC!KNB$20</f>
        <v>0</v>
      </c>
      <c r="KNC118" s="370">
        <f xml:space="preserve"> InpC!KNC$20</f>
        <v>0</v>
      </c>
      <c r="KND118" s="370">
        <f xml:space="preserve"> InpC!KND$20</f>
        <v>0</v>
      </c>
      <c r="KNE118" s="370">
        <f xml:space="preserve"> InpC!KNE$20</f>
        <v>0</v>
      </c>
      <c r="KNF118" s="370">
        <f xml:space="preserve"> InpC!KNF$20</f>
        <v>0</v>
      </c>
      <c r="KNG118" s="370">
        <f xml:space="preserve"> InpC!KNG$20</f>
        <v>0</v>
      </c>
      <c r="KNH118" s="370">
        <f xml:space="preserve"> InpC!KNH$20</f>
        <v>0</v>
      </c>
      <c r="KNI118" s="370">
        <f xml:space="preserve"> InpC!KNI$20</f>
        <v>0</v>
      </c>
      <c r="KNJ118" s="370">
        <f xml:space="preserve"> InpC!KNJ$20</f>
        <v>0</v>
      </c>
      <c r="KNK118" s="370">
        <f xml:space="preserve"> InpC!KNK$20</f>
        <v>0</v>
      </c>
      <c r="KNL118" s="370">
        <f xml:space="preserve"> InpC!KNL$20</f>
        <v>0</v>
      </c>
      <c r="KNM118" s="370">
        <f xml:space="preserve"> InpC!KNM$20</f>
        <v>0</v>
      </c>
      <c r="KNN118" s="370">
        <f xml:space="preserve"> InpC!KNN$20</f>
        <v>0</v>
      </c>
      <c r="KNO118" s="370">
        <f xml:space="preserve"> InpC!KNO$20</f>
        <v>0</v>
      </c>
      <c r="KNP118" s="370">
        <f xml:space="preserve"> InpC!KNP$20</f>
        <v>0</v>
      </c>
      <c r="KNQ118" s="370">
        <f xml:space="preserve"> InpC!KNQ$20</f>
        <v>0</v>
      </c>
      <c r="KNR118" s="370">
        <f xml:space="preserve"> InpC!KNR$20</f>
        <v>0</v>
      </c>
      <c r="KNS118" s="370">
        <f xml:space="preserve"> InpC!KNS$20</f>
        <v>0</v>
      </c>
      <c r="KNT118" s="370">
        <f xml:space="preserve"> InpC!KNT$20</f>
        <v>0</v>
      </c>
      <c r="KNU118" s="370">
        <f xml:space="preserve"> InpC!KNU$20</f>
        <v>0</v>
      </c>
      <c r="KNV118" s="370">
        <f xml:space="preserve"> InpC!KNV$20</f>
        <v>0</v>
      </c>
      <c r="KNW118" s="370">
        <f xml:space="preserve"> InpC!KNW$20</f>
        <v>0</v>
      </c>
      <c r="KNX118" s="370">
        <f xml:space="preserve"> InpC!KNX$20</f>
        <v>0</v>
      </c>
      <c r="KNY118" s="370">
        <f xml:space="preserve"> InpC!KNY$20</f>
        <v>0</v>
      </c>
      <c r="KNZ118" s="370">
        <f xml:space="preserve"> InpC!KNZ$20</f>
        <v>0</v>
      </c>
      <c r="KOA118" s="370">
        <f xml:space="preserve"> InpC!KOA$20</f>
        <v>0</v>
      </c>
      <c r="KOB118" s="370">
        <f xml:space="preserve"> InpC!KOB$20</f>
        <v>0</v>
      </c>
      <c r="KOC118" s="370">
        <f xml:space="preserve"> InpC!KOC$20</f>
        <v>0</v>
      </c>
      <c r="KOD118" s="370">
        <f xml:space="preserve"> InpC!KOD$20</f>
        <v>0</v>
      </c>
      <c r="KOE118" s="370">
        <f xml:space="preserve"> InpC!KOE$20</f>
        <v>0</v>
      </c>
      <c r="KOF118" s="370">
        <f xml:space="preserve"> InpC!KOF$20</f>
        <v>0</v>
      </c>
      <c r="KOG118" s="370">
        <f xml:space="preserve"> InpC!KOG$20</f>
        <v>0</v>
      </c>
      <c r="KOH118" s="370">
        <f xml:space="preserve"> InpC!KOH$20</f>
        <v>0</v>
      </c>
      <c r="KOI118" s="370">
        <f xml:space="preserve"> InpC!KOI$20</f>
        <v>0</v>
      </c>
      <c r="KOJ118" s="370">
        <f xml:space="preserve"> InpC!KOJ$20</f>
        <v>0</v>
      </c>
      <c r="KOK118" s="370">
        <f xml:space="preserve"> InpC!KOK$20</f>
        <v>0</v>
      </c>
      <c r="KOL118" s="370">
        <f xml:space="preserve"> InpC!KOL$20</f>
        <v>0</v>
      </c>
      <c r="KOM118" s="370">
        <f xml:space="preserve"> InpC!KOM$20</f>
        <v>0</v>
      </c>
      <c r="KON118" s="370">
        <f xml:space="preserve"> InpC!KON$20</f>
        <v>0</v>
      </c>
      <c r="KOO118" s="370">
        <f xml:space="preserve"> InpC!KOO$20</f>
        <v>0</v>
      </c>
      <c r="KOP118" s="370">
        <f xml:space="preserve"> InpC!KOP$20</f>
        <v>0</v>
      </c>
      <c r="KOQ118" s="370">
        <f xml:space="preserve"> InpC!KOQ$20</f>
        <v>0</v>
      </c>
      <c r="KOR118" s="370">
        <f xml:space="preserve"> InpC!KOR$20</f>
        <v>0</v>
      </c>
      <c r="KOS118" s="370">
        <f xml:space="preserve"> InpC!KOS$20</f>
        <v>0</v>
      </c>
      <c r="KOT118" s="370">
        <f xml:space="preserve"> InpC!KOT$20</f>
        <v>0</v>
      </c>
      <c r="KOU118" s="370">
        <f xml:space="preserve"> InpC!KOU$20</f>
        <v>0</v>
      </c>
      <c r="KOV118" s="370">
        <f xml:space="preserve"> InpC!KOV$20</f>
        <v>0</v>
      </c>
      <c r="KOW118" s="370">
        <f xml:space="preserve"> InpC!KOW$20</f>
        <v>0</v>
      </c>
      <c r="KOX118" s="370">
        <f xml:space="preserve"> InpC!KOX$20</f>
        <v>0</v>
      </c>
      <c r="KOY118" s="370">
        <f xml:space="preserve"> InpC!KOY$20</f>
        <v>0</v>
      </c>
      <c r="KOZ118" s="370">
        <f xml:space="preserve"> InpC!KOZ$20</f>
        <v>0</v>
      </c>
      <c r="KPA118" s="370">
        <f xml:space="preserve"> InpC!KPA$20</f>
        <v>0</v>
      </c>
      <c r="KPB118" s="370">
        <f xml:space="preserve"> InpC!KPB$20</f>
        <v>0</v>
      </c>
      <c r="KPC118" s="370">
        <f xml:space="preserve"> InpC!KPC$20</f>
        <v>0</v>
      </c>
      <c r="KPD118" s="370">
        <f xml:space="preserve"> InpC!KPD$20</f>
        <v>0</v>
      </c>
      <c r="KPE118" s="370">
        <f xml:space="preserve"> InpC!KPE$20</f>
        <v>0</v>
      </c>
      <c r="KPF118" s="370">
        <f xml:space="preserve"> InpC!KPF$20</f>
        <v>0</v>
      </c>
      <c r="KPG118" s="370">
        <f xml:space="preserve"> InpC!KPG$20</f>
        <v>0</v>
      </c>
      <c r="KPH118" s="370">
        <f xml:space="preserve"> InpC!KPH$20</f>
        <v>0</v>
      </c>
      <c r="KPI118" s="370">
        <f xml:space="preserve"> InpC!KPI$20</f>
        <v>0</v>
      </c>
      <c r="KPJ118" s="370">
        <f xml:space="preserve"> InpC!KPJ$20</f>
        <v>0</v>
      </c>
      <c r="KPK118" s="370">
        <f xml:space="preserve"> InpC!KPK$20</f>
        <v>0</v>
      </c>
      <c r="KPL118" s="370">
        <f xml:space="preserve"> InpC!KPL$20</f>
        <v>0</v>
      </c>
      <c r="KPM118" s="370">
        <f xml:space="preserve"> InpC!KPM$20</f>
        <v>0</v>
      </c>
      <c r="KPN118" s="370">
        <f xml:space="preserve"> InpC!KPN$20</f>
        <v>0</v>
      </c>
      <c r="KPO118" s="370">
        <f xml:space="preserve"> InpC!KPO$20</f>
        <v>0</v>
      </c>
      <c r="KPP118" s="370">
        <f xml:space="preserve"> InpC!KPP$20</f>
        <v>0</v>
      </c>
      <c r="KPQ118" s="370">
        <f xml:space="preserve"> InpC!KPQ$20</f>
        <v>0</v>
      </c>
      <c r="KPR118" s="370">
        <f xml:space="preserve"> InpC!KPR$20</f>
        <v>0</v>
      </c>
      <c r="KPS118" s="370">
        <f xml:space="preserve"> InpC!KPS$20</f>
        <v>0</v>
      </c>
      <c r="KPT118" s="370">
        <f xml:space="preserve"> InpC!KPT$20</f>
        <v>0</v>
      </c>
      <c r="KPU118" s="370">
        <f xml:space="preserve"> InpC!KPU$20</f>
        <v>0</v>
      </c>
      <c r="KPV118" s="370">
        <f xml:space="preserve"> InpC!KPV$20</f>
        <v>0</v>
      </c>
      <c r="KPW118" s="370">
        <f xml:space="preserve"> InpC!KPW$20</f>
        <v>0</v>
      </c>
      <c r="KPX118" s="370">
        <f xml:space="preserve"> InpC!KPX$20</f>
        <v>0</v>
      </c>
      <c r="KPY118" s="370">
        <f xml:space="preserve"> InpC!KPY$20</f>
        <v>0</v>
      </c>
      <c r="KPZ118" s="370">
        <f xml:space="preserve"> InpC!KPZ$20</f>
        <v>0</v>
      </c>
      <c r="KQA118" s="370">
        <f xml:space="preserve"> InpC!KQA$20</f>
        <v>0</v>
      </c>
      <c r="KQB118" s="370">
        <f xml:space="preserve"> InpC!KQB$20</f>
        <v>0</v>
      </c>
      <c r="KQC118" s="370">
        <f xml:space="preserve"> InpC!KQC$20</f>
        <v>0</v>
      </c>
      <c r="KQD118" s="370">
        <f xml:space="preserve"> InpC!KQD$20</f>
        <v>0</v>
      </c>
      <c r="KQE118" s="370">
        <f xml:space="preserve"> InpC!KQE$20</f>
        <v>0</v>
      </c>
      <c r="KQF118" s="370">
        <f xml:space="preserve"> InpC!KQF$20</f>
        <v>0</v>
      </c>
      <c r="KQG118" s="370">
        <f xml:space="preserve"> InpC!KQG$20</f>
        <v>0</v>
      </c>
      <c r="KQH118" s="370">
        <f xml:space="preserve"> InpC!KQH$20</f>
        <v>0</v>
      </c>
      <c r="KQI118" s="370">
        <f xml:space="preserve"> InpC!KQI$20</f>
        <v>0</v>
      </c>
      <c r="KQJ118" s="370">
        <f xml:space="preserve"> InpC!KQJ$20</f>
        <v>0</v>
      </c>
      <c r="KQK118" s="370">
        <f xml:space="preserve"> InpC!KQK$20</f>
        <v>0</v>
      </c>
      <c r="KQL118" s="370">
        <f xml:space="preserve"> InpC!KQL$20</f>
        <v>0</v>
      </c>
      <c r="KQM118" s="370">
        <f xml:space="preserve"> InpC!KQM$20</f>
        <v>0</v>
      </c>
      <c r="KQN118" s="370">
        <f xml:space="preserve"> InpC!KQN$20</f>
        <v>0</v>
      </c>
      <c r="KQO118" s="370">
        <f xml:space="preserve"> InpC!KQO$20</f>
        <v>0</v>
      </c>
      <c r="KQP118" s="370">
        <f xml:space="preserve"> InpC!KQP$20</f>
        <v>0</v>
      </c>
      <c r="KQQ118" s="370">
        <f xml:space="preserve"> InpC!KQQ$20</f>
        <v>0</v>
      </c>
      <c r="KQR118" s="370">
        <f xml:space="preserve"> InpC!KQR$20</f>
        <v>0</v>
      </c>
      <c r="KQS118" s="370">
        <f xml:space="preserve"> InpC!KQS$20</f>
        <v>0</v>
      </c>
      <c r="KQT118" s="370">
        <f xml:space="preserve"> InpC!KQT$20</f>
        <v>0</v>
      </c>
      <c r="KQU118" s="370">
        <f xml:space="preserve"> InpC!KQU$20</f>
        <v>0</v>
      </c>
      <c r="KQV118" s="370">
        <f xml:space="preserve"> InpC!KQV$20</f>
        <v>0</v>
      </c>
      <c r="KQW118" s="370">
        <f xml:space="preserve"> InpC!KQW$20</f>
        <v>0</v>
      </c>
      <c r="KQX118" s="370">
        <f xml:space="preserve"> InpC!KQX$20</f>
        <v>0</v>
      </c>
      <c r="KQY118" s="370">
        <f xml:space="preserve"> InpC!KQY$20</f>
        <v>0</v>
      </c>
      <c r="KQZ118" s="370">
        <f xml:space="preserve"> InpC!KQZ$20</f>
        <v>0</v>
      </c>
      <c r="KRA118" s="370">
        <f xml:space="preserve"> InpC!KRA$20</f>
        <v>0</v>
      </c>
      <c r="KRB118" s="370">
        <f xml:space="preserve"> InpC!KRB$20</f>
        <v>0</v>
      </c>
      <c r="KRC118" s="370">
        <f xml:space="preserve"> InpC!KRC$20</f>
        <v>0</v>
      </c>
      <c r="KRD118" s="370">
        <f xml:space="preserve"> InpC!KRD$20</f>
        <v>0</v>
      </c>
      <c r="KRE118" s="370">
        <f xml:space="preserve"> InpC!KRE$20</f>
        <v>0</v>
      </c>
      <c r="KRF118" s="370">
        <f xml:space="preserve"> InpC!KRF$20</f>
        <v>0</v>
      </c>
      <c r="KRG118" s="370">
        <f xml:space="preserve"> InpC!KRG$20</f>
        <v>0</v>
      </c>
      <c r="KRH118" s="370">
        <f xml:space="preserve"> InpC!KRH$20</f>
        <v>0</v>
      </c>
      <c r="KRI118" s="370">
        <f xml:space="preserve"> InpC!KRI$20</f>
        <v>0</v>
      </c>
      <c r="KRJ118" s="370">
        <f xml:space="preserve"> InpC!KRJ$20</f>
        <v>0</v>
      </c>
      <c r="KRK118" s="370">
        <f xml:space="preserve"> InpC!KRK$20</f>
        <v>0</v>
      </c>
      <c r="KRL118" s="370">
        <f xml:space="preserve"> InpC!KRL$20</f>
        <v>0</v>
      </c>
      <c r="KRM118" s="370">
        <f xml:space="preserve"> InpC!KRM$20</f>
        <v>0</v>
      </c>
      <c r="KRN118" s="370">
        <f xml:space="preserve"> InpC!KRN$20</f>
        <v>0</v>
      </c>
      <c r="KRO118" s="370">
        <f xml:space="preserve"> InpC!KRO$20</f>
        <v>0</v>
      </c>
      <c r="KRP118" s="370">
        <f xml:space="preserve"> InpC!KRP$20</f>
        <v>0</v>
      </c>
      <c r="KRQ118" s="370">
        <f xml:space="preserve"> InpC!KRQ$20</f>
        <v>0</v>
      </c>
      <c r="KRR118" s="370">
        <f xml:space="preserve"> InpC!KRR$20</f>
        <v>0</v>
      </c>
      <c r="KRS118" s="370">
        <f xml:space="preserve"> InpC!KRS$20</f>
        <v>0</v>
      </c>
      <c r="KRT118" s="370">
        <f xml:space="preserve"> InpC!KRT$20</f>
        <v>0</v>
      </c>
      <c r="KRU118" s="370">
        <f xml:space="preserve"> InpC!KRU$20</f>
        <v>0</v>
      </c>
      <c r="KRV118" s="370">
        <f xml:space="preserve"> InpC!KRV$20</f>
        <v>0</v>
      </c>
      <c r="KRW118" s="370">
        <f xml:space="preserve"> InpC!KRW$20</f>
        <v>0</v>
      </c>
      <c r="KRX118" s="370">
        <f xml:space="preserve"> InpC!KRX$20</f>
        <v>0</v>
      </c>
      <c r="KRY118" s="370">
        <f xml:space="preserve"> InpC!KRY$20</f>
        <v>0</v>
      </c>
      <c r="KRZ118" s="370">
        <f xml:space="preserve"> InpC!KRZ$20</f>
        <v>0</v>
      </c>
      <c r="KSA118" s="370">
        <f xml:space="preserve"> InpC!KSA$20</f>
        <v>0</v>
      </c>
      <c r="KSB118" s="370">
        <f xml:space="preserve"> InpC!KSB$20</f>
        <v>0</v>
      </c>
      <c r="KSC118" s="370">
        <f xml:space="preserve"> InpC!KSC$20</f>
        <v>0</v>
      </c>
      <c r="KSD118" s="370">
        <f xml:space="preserve"> InpC!KSD$20</f>
        <v>0</v>
      </c>
      <c r="KSE118" s="370">
        <f xml:space="preserve"> InpC!KSE$20</f>
        <v>0</v>
      </c>
      <c r="KSF118" s="370">
        <f xml:space="preserve"> InpC!KSF$20</f>
        <v>0</v>
      </c>
      <c r="KSG118" s="370">
        <f xml:space="preserve"> InpC!KSG$20</f>
        <v>0</v>
      </c>
      <c r="KSH118" s="370">
        <f xml:space="preserve"> InpC!KSH$20</f>
        <v>0</v>
      </c>
      <c r="KSI118" s="370">
        <f xml:space="preserve"> InpC!KSI$20</f>
        <v>0</v>
      </c>
      <c r="KSJ118" s="370">
        <f xml:space="preserve"> InpC!KSJ$20</f>
        <v>0</v>
      </c>
      <c r="KSK118" s="370">
        <f xml:space="preserve"> InpC!KSK$20</f>
        <v>0</v>
      </c>
      <c r="KSL118" s="370">
        <f xml:space="preserve"> InpC!KSL$20</f>
        <v>0</v>
      </c>
      <c r="KSM118" s="370">
        <f xml:space="preserve"> InpC!KSM$20</f>
        <v>0</v>
      </c>
      <c r="KSN118" s="370">
        <f xml:space="preserve"> InpC!KSN$20</f>
        <v>0</v>
      </c>
      <c r="KSO118" s="370">
        <f xml:space="preserve"> InpC!KSO$20</f>
        <v>0</v>
      </c>
      <c r="KSP118" s="370">
        <f xml:space="preserve"> InpC!KSP$20</f>
        <v>0</v>
      </c>
      <c r="KSQ118" s="370">
        <f xml:space="preserve"> InpC!KSQ$20</f>
        <v>0</v>
      </c>
      <c r="KSR118" s="370">
        <f xml:space="preserve"> InpC!KSR$20</f>
        <v>0</v>
      </c>
      <c r="KSS118" s="370">
        <f xml:space="preserve"> InpC!KSS$20</f>
        <v>0</v>
      </c>
      <c r="KST118" s="370">
        <f xml:space="preserve"> InpC!KST$20</f>
        <v>0</v>
      </c>
      <c r="KSU118" s="370">
        <f xml:space="preserve"> InpC!KSU$20</f>
        <v>0</v>
      </c>
      <c r="KSV118" s="370">
        <f xml:space="preserve"> InpC!KSV$20</f>
        <v>0</v>
      </c>
      <c r="KSW118" s="370">
        <f xml:space="preserve"> InpC!KSW$20</f>
        <v>0</v>
      </c>
      <c r="KSX118" s="370">
        <f xml:space="preserve"> InpC!KSX$20</f>
        <v>0</v>
      </c>
      <c r="KSY118" s="370">
        <f xml:space="preserve"> InpC!KSY$20</f>
        <v>0</v>
      </c>
      <c r="KSZ118" s="370">
        <f xml:space="preserve"> InpC!KSZ$20</f>
        <v>0</v>
      </c>
      <c r="KTA118" s="370">
        <f xml:space="preserve"> InpC!KTA$20</f>
        <v>0</v>
      </c>
      <c r="KTB118" s="370">
        <f xml:space="preserve"> InpC!KTB$20</f>
        <v>0</v>
      </c>
      <c r="KTC118" s="370">
        <f xml:space="preserve"> InpC!KTC$20</f>
        <v>0</v>
      </c>
      <c r="KTD118" s="370">
        <f xml:space="preserve"> InpC!KTD$20</f>
        <v>0</v>
      </c>
      <c r="KTE118" s="370">
        <f xml:space="preserve"> InpC!KTE$20</f>
        <v>0</v>
      </c>
      <c r="KTF118" s="370">
        <f xml:space="preserve"> InpC!KTF$20</f>
        <v>0</v>
      </c>
      <c r="KTG118" s="370">
        <f xml:space="preserve"> InpC!KTG$20</f>
        <v>0</v>
      </c>
      <c r="KTH118" s="370">
        <f xml:space="preserve"> InpC!KTH$20</f>
        <v>0</v>
      </c>
      <c r="KTI118" s="370">
        <f xml:space="preserve"> InpC!KTI$20</f>
        <v>0</v>
      </c>
      <c r="KTJ118" s="370">
        <f xml:space="preserve"> InpC!KTJ$20</f>
        <v>0</v>
      </c>
      <c r="KTK118" s="370">
        <f xml:space="preserve"> InpC!KTK$20</f>
        <v>0</v>
      </c>
      <c r="KTL118" s="370">
        <f xml:space="preserve"> InpC!KTL$20</f>
        <v>0</v>
      </c>
      <c r="KTM118" s="370">
        <f xml:space="preserve"> InpC!KTM$20</f>
        <v>0</v>
      </c>
      <c r="KTN118" s="370">
        <f xml:space="preserve"> InpC!KTN$20</f>
        <v>0</v>
      </c>
      <c r="KTO118" s="370">
        <f xml:space="preserve"> InpC!KTO$20</f>
        <v>0</v>
      </c>
      <c r="KTP118" s="370">
        <f xml:space="preserve"> InpC!KTP$20</f>
        <v>0</v>
      </c>
      <c r="KTQ118" s="370">
        <f xml:space="preserve"> InpC!KTQ$20</f>
        <v>0</v>
      </c>
      <c r="KTR118" s="370">
        <f xml:space="preserve"> InpC!KTR$20</f>
        <v>0</v>
      </c>
      <c r="KTS118" s="370">
        <f xml:space="preserve"> InpC!KTS$20</f>
        <v>0</v>
      </c>
      <c r="KTT118" s="370">
        <f xml:space="preserve"> InpC!KTT$20</f>
        <v>0</v>
      </c>
      <c r="KTU118" s="370">
        <f xml:space="preserve"> InpC!KTU$20</f>
        <v>0</v>
      </c>
      <c r="KTV118" s="370">
        <f xml:space="preserve"> InpC!KTV$20</f>
        <v>0</v>
      </c>
      <c r="KTW118" s="370">
        <f xml:space="preserve"> InpC!KTW$20</f>
        <v>0</v>
      </c>
      <c r="KTX118" s="370">
        <f xml:space="preserve"> InpC!KTX$20</f>
        <v>0</v>
      </c>
      <c r="KTY118" s="370">
        <f xml:space="preserve"> InpC!KTY$20</f>
        <v>0</v>
      </c>
      <c r="KTZ118" s="370">
        <f xml:space="preserve"> InpC!KTZ$20</f>
        <v>0</v>
      </c>
      <c r="KUA118" s="370">
        <f xml:space="preserve"> InpC!KUA$20</f>
        <v>0</v>
      </c>
      <c r="KUB118" s="370">
        <f xml:space="preserve"> InpC!KUB$20</f>
        <v>0</v>
      </c>
      <c r="KUC118" s="370">
        <f xml:space="preserve"> InpC!KUC$20</f>
        <v>0</v>
      </c>
      <c r="KUD118" s="370">
        <f xml:space="preserve"> InpC!KUD$20</f>
        <v>0</v>
      </c>
      <c r="KUE118" s="370">
        <f xml:space="preserve"> InpC!KUE$20</f>
        <v>0</v>
      </c>
      <c r="KUF118" s="370">
        <f xml:space="preserve"> InpC!KUF$20</f>
        <v>0</v>
      </c>
      <c r="KUG118" s="370">
        <f xml:space="preserve"> InpC!KUG$20</f>
        <v>0</v>
      </c>
      <c r="KUH118" s="370">
        <f xml:space="preserve"> InpC!KUH$20</f>
        <v>0</v>
      </c>
      <c r="KUI118" s="370">
        <f xml:space="preserve"> InpC!KUI$20</f>
        <v>0</v>
      </c>
      <c r="KUJ118" s="370">
        <f xml:space="preserve"> InpC!KUJ$20</f>
        <v>0</v>
      </c>
      <c r="KUK118" s="370">
        <f xml:space="preserve"> InpC!KUK$20</f>
        <v>0</v>
      </c>
      <c r="KUL118" s="370">
        <f xml:space="preserve"> InpC!KUL$20</f>
        <v>0</v>
      </c>
      <c r="KUM118" s="370">
        <f xml:space="preserve"> InpC!KUM$20</f>
        <v>0</v>
      </c>
      <c r="KUN118" s="370">
        <f xml:space="preserve"> InpC!KUN$20</f>
        <v>0</v>
      </c>
      <c r="KUO118" s="370">
        <f xml:space="preserve"> InpC!KUO$20</f>
        <v>0</v>
      </c>
      <c r="KUP118" s="370">
        <f xml:space="preserve"> InpC!KUP$20</f>
        <v>0</v>
      </c>
      <c r="KUQ118" s="370">
        <f xml:space="preserve"> InpC!KUQ$20</f>
        <v>0</v>
      </c>
      <c r="KUR118" s="370">
        <f xml:space="preserve"> InpC!KUR$20</f>
        <v>0</v>
      </c>
      <c r="KUS118" s="370">
        <f xml:space="preserve"> InpC!KUS$20</f>
        <v>0</v>
      </c>
      <c r="KUT118" s="370">
        <f xml:space="preserve"> InpC!KUT$20</f>
        <v>0</v>
      </c>
      <c r="KUU118" s="370">
        <f xml:space="preserve"> InpC!KUU$20</f>
        <v>0</v>
      </c>
      <c r="KUV118" s="370">
        <f xml:space="preserve"> InpC!KUV$20</f>
        <v>0</v>
      </c>
      <c r="KUW118" s="370">
        <f xml:space="preserve"> InpC!KUW$20</f>
        <v>0</v>
      </c>
      <c r="KUX118" s="370">
        <f xml:space="preserve"> InpC!KUX$20</f>
        <v>0</v>
      </c>
      <c r="KUY118" s="370">
        <f xml:space="preserve"> InpC!KUY$20</f>
        <v>0</v>
      </c>
      <c r="KUZ118" s="370">
        <f xml:space="preserve"> InpC!KUZ$20</f>
        <v>0</v>
      </c>
      <c r="KVA118" s="370">
        <f xml:space="preserve"> InpC!KVA$20</f>
        <v>0</v>
      </c>
      <c r="KVB118" s="370">
        <f xml:space="preserve"> InpC!KVB$20</f>
        <v>0</v>
      </c>
      <c r="KVC118" s="370">
        <f xml:space="preserve"> InpC!KVC$20</f>
        <v>0</v>
      </c>
      <c r="KVD118" s="370">
        <f xml:space="preserve"> InpC!KVD$20</f>
        <v>0</v>
      </c>
      <c r="KVE118" s="370">
        <f xml:space="preserve"> InpC!KVE$20</f>
        <v>0</v>
      </c>
      <c r="KVF118" s="370">
        <f xml:space="preserve"> InpC!KVF$20</f>
        <v>0</v>
      </c>
      <c r="KVG118" s="370">
        <f xml:space="preserve"> InpC!KVG$20</f>
        <v>0</v>
      </c>
      <c r="KVH118" s="370">
        <f xml:space="preserve"> InpC!KVH$20</f>
        <v>0</v>
      </c>
      <c r="KVI118" s="370">
        <f xml:space="preserve"> InpC!KVI$20</f>
        <v>0</v>
      </c>
      <c r="KVJ118" s="370">
        <f xml:space="preserve"> InpC!KVJ$20</f>
        <v>0</v>
      </c>
      <c r="KVK118" s="370">
        <f xml:space="preserve"> InpC!KVK$20</f>
        <v>0</v>
      </c>
      <c r="KVL118" s="370">
        <f xml:space="preserve"> InpC!KVL$20</f>
        <v>0</v>
      </c>
      <c r="KVM118" s="370">
        <f xml:space="preserve"> InpC!KVM$20</f>
        <v>0</v>
      </c>
      <c r="KVN118" s="370">
        <f xml:space="preserve"> InpC!KVN$20</f>
        <v>0</v>
      </c>
      <c r="KVO118" s="370">
        <f xml:space="preserve"> InpC!KVO$20</f>
        <v>0</v>
      </c>
      <c r="KVP118" s="370">
        <f xml:space="preserve"> InpC!KVP$20</f>
        <v>0</v>
      </c>
      <c r="KVQ118" s="370">
        <f xml:space="preserve"> InpC!KVQ$20</f>
        <v>0</v>
      </c>
      <c r="KVR118" s="370">
        <f xml:space="preserve"> InpC!KVR$20</f>
        <v>0</v>
      </c>
      <c r="KVS118" s="370">
        <f xml:space="preserve"> InpC!KVS$20</f>
        <v>0</v>
      </c>
      <c r="KVT118" s="370">
        <f xml:space="preserve"> InpC!KVT$20</f>
        <v>0</v>
      </c>
      <c r="KVU118" s="370">
        <f xml:space="preserve"> InpC!KVU$20</f>
        <v>0</v>
      </c>
      <c r="KVV118" s="370">
        <f xml:space="preserve"> InpC!KVV$20</f>
        <v>0</v>
      </c>
      <c r="KVW118" s="370">
        <f xml:space="preserve"> InpC!KVW$20</f>
        <v>0</v>
      </c>
      <c r="KVX118" s="370">
        <f xml:space="preserve"> InpC!KVX$20</f>
        <v>0</v>
      </c>
      <c r="KVY118" s="370">
        <f xml:space="preserve"> InpC!KVY$20</f>
        <v>0</v>
      </c>
      <c r="KVZ118" s="370">
        <f xml:space="preserve"> InpC!KVZ$20</f>
        <v>0</v>
      </c>
      <c r="KWA118" s="370">
        <f xml:space="preserve"> InpC!KWA$20</f>
        <v>0</v>
      </c>
      <c r="KWB118" s="370">
        <f xml:space="preserve"> InpC!KWB$20</f>
        <v>0</v>
      </c>
      <c r="KWC118" s="370">
        <f xml:space="preserve"> InpC!KWC$20</f>
        <v>0</v>
      </c>
      <c r="KWD118" s="370">
        <f xml:space="preserve"> InpC!KWD$20</f>
        <v>0</v>
      </c>
      <c r="KWE118" s="370">
        <f xml:space="preserve"> InpC!KWE$20</f>
        <v>0</v>
      </c>
      <c r="KWF118" s="370">
        <f xml:space="preserve"> InpC!KWF$20</f>
        <v>0</v>
      </c>
      <c r="KWG118" s="370">
        <f xml:space="preserve"> InpC!KWG$20</f>
        <v>0</v>
      </c>
      <c r="KWH118" s="370">
        <f xml:space="preserve"> InpC!KWH$20</f>
        <v>0</v>
      </c>
      <c r="KWI118" s="370">
        <f xml:space="preserve"> InpC!KWI$20</f>
        <v>0</v>
      </c>
      <c r="KWJ118" s="370">
        <f xml:space="preserve"> InpC!KWJ$20</f>
        <v>0</v>
      </c>
      <c r="KWK118" s="370">
        <f xml:space="preserve"> InpC!KWK$20</f>
        <v>0</v>
      </c>
      <c r="KWL118" s="370">
        <f xml:space="preserve"> InpC!KWL$20</f>
        <v>0</v>
      </c>
      <c r="KWM118" s="370">
        <f xml:space="preserve"> InpC!KWM$20</f>
        <v>0</v>
      </c>
      <c r="KWN118" s="370">
        <f xml:space="preserve"> InpC!KWN$20</f>
        <v>0</v>
      </c>
      <c r="KWO118" s="370">
        <f xml:space="preserve"> InpC!KWO$20</f>
        <v>0</v>
      </c>
      <c r="KWP118" s="370">
        <f xml:space="preserve"> InpC!KWP$20</f>
        <v>0</v>
      </c>
      <c r="KWQ118" s="370">
        <f xml:space="preserve"> InpC!KWQ$20</f>
        <v>0</v>
      </c>
      <c r="KWR118" s="370">
        <f xml:space="preserve"> InpC!KWR$20</f>
        <v>0</v>
      </c>
      <c r="KWS118" s="370">
        <f xml:space="preserve"> InpC!KWS$20</f>
        <v>0</v>
      </c>
      <c r="KWT118" s="370">
        <f xml:space="preserve"> InpC!KWT$20</f>
        <v>0</v>
      </c>
      <c r="KWU118" s="370">
        <f xml:space="preserve"> InpC!KWU$20</f>
        <v>0</v>
      </c>
      <c r="KWV118" s="370">
        <f xml:space="preserve"> InpC!KWV$20</f>
        <v>0</v>
      </c>
      <c r="KWW118" s="370">
        <f xml:space="preserve"> InpC!KWW$20</f>
        <v>0</v>
      </c>
      <c r="KWX118" s="370">
        <f xml:space="preserve"> InpC!KWX$20</f>
        <v>0</v>
      </c>
      <c r="KWY118" s="370">
        <f xml:space="preserve"> InpC!KWY$20</f>
        <v>0</v>
      </c>
      <c r="KWZ118" s="370">
        <f xml:space="preserve"> InpC!KWZ$20</f>
        <v>0</v>
      </c>
      <c r="KXA118" s="370">
        <f xml:space="preserve"> InpC!KXA$20</f>
        <v>0</v>
      </c>
      <c r="KXB118" s="370">
        <f xml:space="preserve"> InpC!KXB$20</f>
        <v>0</v>
      </c>
      <c r="KXC118" s="370">
        <f xml:space="preserve"> InpC!KXC$20</f>
        <v>0</v>
      </c>
      <c r="KXD118" s="370">
        <f xml:space="preserve"> InpC!KXD$20</f>
        <v>0</v>
      </c>
      <c r="KXE118" s="370">
        <f xml:space="preserve"> InpC!KXE$20</f>
        <v>0</v>
      </c>
      <c r="KXF118" s="370">
        <f xml:space="preserve"> InpC!KXF$20</f>
        <v>0</v>
      </c>
      <c r="KXG118" s="370">
        <f xml:space="preserve"> InpC!KXG$20</f>
        <v>0</v>
      </c>
      <c r="KXH118" s="370">
        <f xml:space="preserve"> InpC!KXH$20</f>
        <v>0</v>
      </c>
      <c r="KXI118" s="370">
        <f xml:space="preserve"> InpC!KXI$20</f>
        <v>0</v>
      </c>
      <c r="KXJ118" s="370">
        <f xml:space="preserve"> InpC!KXJ$20</f>
        <v>0</v>
      </c>
      <c r="KXK118" s="370">
        <f xml:space="preserve"> InpC!KXK$20</f>
        <v>0</v>
      </c>
      <c r="KXL118" s="370">
        <f xml:space="preserve"> InpC!KXL$20</f>
        <v>0</v>
      </c>
      <c r="KXM118" s="370">
        <f xml:space="preserve"> InpC!KXM$20</f>
        <v>0</v>
      </c>
      <c r="KXN118" s="370">
        <f xml:space="preserve"> InpC!KXN$20</f>
        <v>0</v>
      </c>
      <c r="KXO118" s="370">
        <f xml:space="preserve"> InpC!KXO$20</f>
        <v>0</v>
      </c>
      <c r="KXP118" s="370">
        <f xml:space="preserve"> InpC!KXP$20</f>
        <v>0</v>
      </c>
      <c r="KXQ118" s="370">
        <f xml:space="preserve"> InpC!KXQ$20</f>
        <v>0</v>
      </c>
      <c r="KXR118" s="370">
        <f xml:space="preserve"> InpC!KXR$20</f>
        <v>0</v>
      </c>
      <c r="KXS118" s="370">
        <f xml:space="preserve"> InpC!KXS$20</f>
        <v>0</v>
      </c>
      <c r="KXT118" s="370">
        <f xml:space="preserve"> InpC!KXT$20</f>
        <v>0</v>
      </c>
      <c r="KXU118" s="370">
        <f xml:space="preserve"> InpC!KXU$20</f>
        <v>0</v>
      </c>
      <c r="KXV118" s="370">
        <f xml:space="preserve"> InpC!KXV$20</f>
        <v>0</v>
      </c>
      <c r="KXW118" s="370">
        <f xml:space="preserve"> InpC!KXW$20</f>
        <v>0</v>
      </c>
      <c r="KXX118" s="370">
        <f xml:space="preserve"> InpC!KXX$20</f>
        <v>0</v>
      </c>
      <c r="KXY118" s="370">
        <f xml:space="preserve"> InpC!KXY$20</f>
        <v>0</v>
      </c>
      <c r="KXZ118" s="370">
        <f xml:space="preserve"> InpC!KXZ$20</f>
        <v>0</v>
      </c>
      <c r="KYA118" s="370">
        <f xml:space="preserve"> InpC!KYA$20</f>
        <v>0</v>
      </c>
      <c r="KYB118" s="370">
        <f xml:space="preserve"> InpC!KYB$20</f>
        <v>0</v>
      </c>
      <c r="KYC118" s="370">
        <f xml:space="preserve"> InpC!KYC$20</f>
        <v>0</v>
      </c>
      <c r="KYD118" s="370">
        <f xml:space="preserve"> InpC!KYD$20</f>
        <v>0</v>
      </c>
      <c r="KYE118" s="370">
        <f xml:space="preserve"> InpC!KYE$20</f>
        <v>0</v>
      </c>
      <c r="KYF118" s="370">
        <f xml:space="preserve"> InpC!KYF$20</f>
        <v>0</v>
      </c>
      <c r="KYG118" s="370">
        <f xml:space="preserve"> InpC!KYG$20</f>
        <v>0</v>
      </c>
      <c r="KYH118" s="370">
        <f xml:space="preserve"> InpC!KYH$20</f>
        <v>0</v>
      </c>
      <c r="KYI118" s="370">
        <f xml:space="preserve"> InpC!KYI$20</f>
        <v>0</v>
      </c>
      <c r="KYJ118" s="370">
        <f xml:space="preserve"> InpC!KYJ$20</f>
        <v>0</v>
      </c>
      <c r="KYK118" s="370">
        <f xml:space="preserve"> InpC!KYK$20</f>
        <v>0</v>
      </c>
      <c r="KYL118" s="370">
        <f xml:space="preserve"> InpC!KYL$20</f>
        <v>0</v>
      </c>
      <c r="KYM118" s="370">
        <f xml:space="preserve"> InpC!KYM$20</f>
        <v>0</v>
      </c>
      <c r="KYN118" s="370">
        <f xml:space="preserve"> InpC!KYN$20</f>
        <v>0</v>
      </c>
      <c r="KYO118" s="370">
        <f xml:space="preserve"> InpC!KYO$20</f>
        <v>0</v>
      </c>
      <c r="KYP118" s="370">
        <f xml:space="preserve"> InpC!KYP$20</f>
        <v>0</v>
      </c>
      <c r="KYQ118" s="370">
        <f xml:space="preserve"> InpC!KYQ$20</f>
        <v>0</v>
      </c>
      <c r="KYR118" s="370">
        <f xml:space="preserve"> InpC!KYR$20</f>
        <v>0</v>
      </c>
      <c r="KYS118" s="370">
        <f xml:space="preserve"> InpC!KYS$20</f>
        <v>0</v>
      </c>
      <c r="KYT118" s="370">
        <f xml:space="preserve"> InpC!KYT$20</f>
        <v>0</v>
      </c>
      <c r="KYU118" s="370">
        <f xml:space="preserve"> InpC!KYU$20</f>
        <v>0</v>
      </c>
      <c r="KYV118" s="370">
        <f xml:space="preserve"> InpC!KYV$20</f>
        <v>0</v>
      </c>
      <c r="KYW118" s="370">
        <f xml:space="preserve"> InpC!KYW$20</f>
        <v>0</v>
      </c>
      <c r="KYX118" s="370">
        <f xml:space="preserve"> InpC!KYX$20</f>
        <v>0</v>
      </c>
      <c r="KYY118" s="370">
        <f xml:space="preserve"> InpC!KYY$20</f>
        <v>0</v>
      </c>
      <c r="KYZ118" s="370">
        <f xml:space="preserve"> InpC!KYZ$20</f>
        <v>0</v>
      </c>
      <c r="KZA118" s="370">
        <f xml:space="preserve"> InpC!KZA$20</f>
        <v>0</v>
      </c>
      <c r="KZB118" s="370">
        <f xml:space="preserve"> InpC!KZB$20</f>
        <v>0</v>
      </c>
      <c r="KZC118" s="370">
        <f xml:space="preserve"> InpC!KZC$20</f>
        <v>0</v>
      </c>
      <c r="KZD118" s="370">
        <f xml:space="preserve"> InpC!KZD$20</f>
        <v>0</v>
      </c>
      <c r="KZE118" s="370">
        <f xml:space="preserve"> InpC!KZE$20</f>
        <v>0</v>
      </c>
      <c r="KZF118" s="370">
        <f xml:space="preserve"> InpC!KZF$20</f>
        <v>0</v>
      </c>
      <c r="KZG118" s="370">
        <f xml:space="preserve"> InpC!KZG$20</f>
        <v>0</v>
      </c>
      <c r="KZH118" s="370">
        <f xml:space="preserve"> InpC!KZH$20</f>
        <v>0</v>
      </c>
      <c r="KZI118" s="370">
        <f xml:space="preserve"> InpC!KZI$20</f>
        <v>0</v>
      </c>
      <c r="KZJ118" s="370">
        <f xml:space="preserve"> InpC!KZJ$20</f>
        <v>0</v>
      </c>
      <c r="KZK118" s="370">
        <f xml:space="preserve"> InpC!KZK$20</f>
        <v>0</v>
      </c>
      <c r="KZL118" s="370">
        <f xml:space="preserve"> InpC!KZL$20</f>
        <v>0</v>
      </c>
      <c r="KZM118" s="370">
        <f xml:space="preserve"> InpC!KZM$20</f>
        <v>0</v>
      </c>
      <c r="KZN118" s="370">
        <f xml:space="preserve"> InpC!KZN$20</f>
        <v>0</v>
      </c>
      <c r="KZO118" s="370">
        <f xml:space="preserve"> InpC!KZO$20</f>
        <v>0</v>
      </c>
      <c r="KZP118" s="370">
        <f xml:space="preserve"> InpC!KZP$20</f>
        <v>0</v>
      </c>
      <c r="KZQ118" s="370">
        <f xml:space="preserve"> InpC!KZQ$20</f>
        <v>0</v>
      </c>
      <c r="KZR118" s="370">
        <f xml:space="preserve"> InpC!KZR$20</f>
        <v>0</v>
      </c>
      <c r="KZS118" s="370">
        <f xml:space="preserve"> InpC!KZS$20</f>
        <v>0</v>
      </c>
      <c r="KZT118" s="370">
        <f xml:space="preserve"> InpC!KZT$20</f>
        <v>0</v>
      </c>
      <c r="KZU118" s="370">
        <f xml:space="preserve"> InpC!KZU$20</f>
        <v>0</v>
      </c>
      <c r="KZV118" s="370">
        <f xml:space="preserve"> InpC!KZV$20</f>
        <v>0</v>
      </c>
      <c r="KZW118" s="370">
        <f xml:space="preserve"> InpC!KZW$20</f>
        <v>0</v>
      </c>
      <c r="KZX118" s="370">
        <f xml:space="preserve"> InpC!KZX$20</f>
        <v>0</v>
      </c>
      <c r="KZY118" s="370">
        <f xml:space="preserve"> InpC!KZY$20</f>
        <v>0</v>
      </c>
      <c r="KZZ118" s="370">
        <f xml:space="preserve"> InpC!KZZ$20</f>
        <v>0</v>
      </c>
      <c r="LAA118" s="370">
        <f xml:space="preserve"> InpC!LAA$20</f>
        <v>0</v>
      </c>
      <c r="LAB118" s="370">
        <f xml:space="preserve"> InpC!LAB$20</f>
        <v>0</v>
      </c>
      <c r="LAC118" s="370">
        <f xml:space="preserve"> InpC!LAC$20</f>
        <v>0</v>
      </c>
      <c r="LAD118" s="370">
        <f xml:space="preserve"> InpC!LAD$20</f>
        <v>0</v>
      </c>
      <c r="LAE118" s="370">
        <f xml:space="preserve"> InpC!LAE$20</f>
        <v>0</v>
      </c>
      <c r="LAF118" s="370">
        <f xml:space="preserve"> InpC!LAF$20</f>
        <v>0</v>
      </c>
      <c r="LAG118" s="370">
        <f xml:space="preserve"> InpC!LAG$20</f>
        <v>0</v>
      </c>
      <c r="LAH118" s="370">
        <f xml:space="preserve"> InpC!LAH$20</f>
        <v>0</v>
      </c>
      <c r="LAI118" s="370">
        <f xml:space="preserve"> InpC!LAI$20</f>
        <v>0</v>
      </c>
      <c r="LAJ118" s="370">
        <f xml:space="preserve"> InpC!LAJ$20</f>
        <v>0</v>
      </c>
      <c r="LAK118" s="370">
        <f xml:space="preserve"> InpC!LAK$20</f>
        <v>0</v>
      </c>
      <c r="LAL118" s="370">
        <f xml:space="preserve"> InpC!LAL$20</f>
        <v>0</v>
      </c>
      <c r="LAM118" s="370">
        <f xml:space="preserve"> InpC!LAM$20</f>
        <v>0</v>
      </c>
      <c r="LAN118" s="370">
        <f xml:space="preserve"> InpC!LAN$20</f>
        <v>0</v>
      </c>
      <c r="LAO118" s="370">
        <f xml:space="preserve"> InpC!LAO$20</f>
        <v>0</v>
      </c>
      <c r="LAP118" s="370">
        <f xml:space="preserve"> InpC!LAP$20</f>
        <v>0</v>
      </c>
      <c r="LAQ118" s="370">
        <f xml:space="preserve"> InpC!LAQ$20</f>
        <v>0</v>
      </c>
      <c r="LAR118" s="370">
        <f xml:space="preserve"> InpC!LAR$20</f>
        <v>0</v>
      </c>
      <c r="LAS118" s="370">
        <f xml:space="preserve"> InpC!LAS$20</f>
        <v>0</v>
      </c>
      <c r="LAT118" s="370">
        <f xml:space="preserve"> InpC!LAT$20</f>
        <v>0</v>
      </c>
      <c r="LAU118" s="370">
        <f xml:space="preserve"> InpC!LAU$20</f>
        <v>0</v>
      </c>
      <c r="LAV118" s="370">
        <f xml:space="preserve"> InpC!LAV$20</f>
        <v>0</v>
      </c>
      <c r="LAW118" s="370">
        <f xml:space="preserve"> InpC!LAW$20</f>
        <v>0</v>
      </c>
      <c r="LAX118" s="370">
        <f xml:space="preserve"> InpC!LAX$20</f>
        <v>0</v>
      </c>
      <c r="LAY118" s="370">
        <f xml:space="preserve"> InpC!LAY$20</f>
        <v>0</v>
      </c>
      <c r="LAZ118" s="370">
        <f xml:space="preserve"> InpC!LAZ$20</f>
        <v>0</v>
      </c>
      <c r="LBA118" s="370">
        <f xml:space="preserve"> InpC!LBA$20</f>
        <v>0</v>
      </c>
      <c r="LBB118" s="370">
        <f xml:space="preserve"> InpC!LBB$20</f>
        <v>0</v>
      </c>
      <c r="LBC118" s="370">
        <f xml:space="preserve"> InpC!LBC$20</f>
        <v>0</v>
      </c>
      <c r="LBD118" s="370">
        <f xml:space="preserve"> InpC!LBD$20</f>
        <v>0</v>
      </c>
      <c r="LBE118" s="370">
        <f xml:space="preserve"> InpC!LBE$20</f>
        <v>0</v>
      </c>
      <c r="LBF118" s="370">
        <f xml:space="preserve"> InpC!LBF$20</f>
        <v>0</v>
      </c>
      <c r="LBG118" s="370">
        <f xml:space="preserve"> InpC!LBG$20</f>
        <v>0</v>
      </c>
      <c r="LBH118" s="370">
        <f xml:space="preserve"> InpC!LBH$20</f>
        <v>0</v>
      </c>
      <c r="LBI118" s="370">
        <f xml:space="preserve"> InpC!LBI$20</f>
        <v>0</v>
      </c>
      <c r="LBJ118" s="370">
        <f xml:space="preserve"> InpC!LBJ$20</f>
        <v>0</v>
      </c>
      <c r="LBK118" s="370">
        <f xml:space="preserve"> InpC!LBK$20</f>
        <v>0</v>
      </c>
      <c r="LBL118" s="370">
        <f xml:space="preserve"> InpC!LBL$20</f>
        <v>0</v>
      </c>
      <c r="LBM118" s="370">
        <f xml:space="preserve"> InpC!LBM$20</f>
        <v>0</v>
      </c>
      <c r="LBN118" s="370">
        <f xml:space="preserve"> InpC!LBN$20</f>
        <v>0</v>
      </c>
      <c r="LBO118" s="370">
        <f xml:space="preserve"> InpC!LBO$20</f>
        <v>0</v>
      </c>
      <c r="LBP118" s="370">
        <f xml:space="preserve"> InpC!LBP$20</f>
        <v>0</v>
      </c>
      <c r="LBQ118" s="370">
        <f xml:space="preserve"> InpC!LBQ$20</f>
        <v>0</v>
      </c>
      <c r="LBR118" s="370">
        <f xml:space="preserve"> InpC!LBR$20</f>
        <v>0</v>
      </c>
      <c r="LBS118" s="370">
        <f xml:space="preserve"> InpC!LBS$20</f>
        <v>0</v>
      </c>
      <c r="LBT118" s="370">
        <f xml:space="preserve"> InpC!LBT$20</f>
        <v>0</v>
      </c>
      <c r="LBU118" s="370">
        <f xml:space="preserve"> InpC!LBU$20</f>
        <v>0</v>
      </c>
      <c r="LBV118" s="370">
        <f xml:space="preserve"> InpC!LBV$20</f>
        <v>0</v>
      </c>
      <c r="LBW118" s="370">
        <f xml:space="preserve"> InpC!LBW$20</f>
        <v>0</v>
      </c>
      <c r="LBX118" s="370">
        <f xml:space="preserve"> InpC!LBX$20</f>
        <v>0</v>
      </c>
      <c r="LBY118" s="370">
        <f xml:space="preserve"> InpC!LBY$20</f>
        <v>0</v>
      </c>
      <c r="LBZ118" s="370">
        <f xml:space="preserve"> InpC!LBZ$20</f>
        <v>0</v>
      </c>
      <c r="LCA118" s="370">
        <f xml:space="preserve"> InpC!LCA$20</f>
        <v>0</v>
      </c>
      <c r="LCB118" s="370">
        <f xml:space="preserve"> InpC!LCB$20</f>
        <v>0</v>
      </c>
      <c r="LCC118" s="370">
        <f xml:space="preserve"> InpC!LCC$20</f>
        <v>0</v>
      </c>
      <c r="LCD118" s="370">
        <f xml:space="preserve"> InpC!LCD$20</f>
        <v>0</v>
      </c>
      <c r="LCE118" s="370">
        <f xml:space="preserve"> InpC!LCE$20</f>
        <v>0</v>
      </c>
      <c r="LCF118" s="370">
        <f xml:space="preserve"> InpC!LCF$20</f>
        <v>0</v>
      </c>
      <c r="LCG118" s="370">
        <f xml:space="preserve"> InpC!LCG$20</f>
        <v>0</v>
      </c>
      <c r="LCH118" s="370">
        <f xml:space="preserve"> InpC!LCH$20</f>
        <v>0</v>
      </c>
      <c r="LCI118" s="370">
        <f xml:space="preserve"> InpC!LCI$20</f>
        <v>0</v>
      </c>
      <c r="LCJ118" s="370">
        <f xml:space="preserve"> InpC!LCJ$20</f>
        <v>0</v>
      </c>
      <c r="LCK118" s="370">
        <f xml:space="preserve"> InpC!LCK$20</f>
        <v>0</v>
      </c>
      <c r="LCL118" s="370">
        <f xml:space="preserve"> InpC!LCL$20</f>
        <v>0</v>
      </c>
      <c r="LCM118" s="370">
        <f xml:space="preserve"> InpC!LCM$20</f>
        <v>0</v>
      </c>
      <c r="LCN118" s="370">
        <f xml:space="preserve"> InpC!LCN$20</f>
        <v>0</v>
      </c>
      <c r="LCO118" s="370">
        <f xml:space="preserve"> InpC!LCO$20</f>
        <v>0</v>
      </c>
      <c r="LCP118" s="370">
        <f xml:space="preserve"> InpC!LCP$20</f>
        <v>0</v>
      </c>
      <c r="LCQ118" s="370">
        <f xml:space="preserve"> InpC!LCQ$20</f>
        <v>0</v>
      </c>
      <c r="LCR118" s="370">
        <f xml:space="preserve"> InpC!LCR$20</f>
        <v>0</v>
      </c>
      <c r="LCS118" s="370">
        <f xml:space="preserve"> InpC!LCS$20</f>
        <v>0</v>
      </c>
      <c r="LCT118" s="370">
        <f xml:space="preserve"> InpC!LCT$20</f>
        <v>0</v>
      </c>
      <c r="LCU118" s="370">
        <f xml:space="preserve"> InpC!LCU$20</f>
        <v>0</v>
      </c>
      <c r="LCV118" s="370">
        <f xml:space="preserve"> InpC!LCV$20</f>
        <v>0</v>
      </c>
      <c r="LCW118" s="370">
        <f xml:space="preserve"> InpC!LCW$20</f>
        <v>0</v>
      </c>
      <c r="LCX118" s="370">
        <f xml:space="preserve"> InpC!LCX$20</f>
        <v>0</v>
      </c>
      <c r="LCY118" s="370">
        <f xml:space="preserve"> InpC!LCY$20</f>
        <v>0</v>
      </c>
      <c r="LCZ118" s="370">
        <f xml:space="preserve"> InpC!LCZ$20</f>
        <v>0</v>
      </c>
      <c r="LDA118" s="370">
        <f xml:space="preserve"> InpC!LDA$20</f>
        <v>0</v>
      </c>
      <c r="LDB118" s="370">
        <f xml:space="preserve"> InpC!LDB$20</f>
        <v>0</v>
      </c>
      <c r="LDC118" s="370">
        <f xml:space="preserve"> InpC!LDC$20</f>
        <v>0</v>
      </c>
      <c r="LDD118" s="370">
        <f xml:space="preserve"> InpC!LDD$20</f>
        <v>0</v>
      </c>
      <c r="LDE118" s="370">
        <f xml:space="preserve"> InpC!LDE$20</f>
        <v>0</v>
      </c>
      <c r="LDF118" s="370">
        <f xml:space="preserve"> InpC!LDF$20</f>
        <v>0</v>
      </c>
      <c r="LDG118" s="370">
        <f xml:space="preserve"> InpC!LDG$20</f>
        <v>0</v>
      </c>
      <c r="LDH118" s="370">
        <f xml:space="preserve"> InpC!LDH$20</f>
        <v>0</v>
      </c>
      <c r="LDI118" s="370">
        <f xml:space="preserve"> InpC!LDI$20</f>
        <v>0</v>
      </c>
      <c r="LDJ118" s="370">
        <f xml:space="preserve"> InpC!LDJ$20</f>
        <v>0</v>
      </c>
      <c r="LDK118" s="370">
        <f xml:space="preserve"> InpC!LDK$20</f>
        <v>0</v>
      </c>
      <c r="LDL118" s="370">
        <f xml:space="preserve"> InpC!LDL$20</f>
        <v>0</v>
      </c>
      <c r="LDM118" s="370">
        <f xml:space="preserve"> InpC!LDM$20</f>
        <v>0</v>
      </c>
      <c r="LDN118" s="370">
        <f xml:space="preserve"> InpC!LDN$20</f>
        <v>0</v>
      </c>
      <c r="LDO118" s="370">
        <f xml:space="preserve"> InpC!LDO$20</f>
        <v>0</v>
      </c>
      <c r="LDP118" s="370">
        <f xml:space="preserve"> InpC!LDP$20</f>
        <v>0</v>
      </c>
      <c r="LDQ118" s="370">
        <f xml:space="preserve"> InpC!LDQ$20</f>
        <v>0</v>
      </c>
      <c r="LDR118" s="370">
        <f xml:space="preserve"> InpC!LDR$20</f>
        <v>0</v>
      </c>
      <c r="LDS118" s="370">
        <f xml:space="preserve"> InpC!LDS$20</f>
        <v>0</v>
      </c>
      <c r="LDT118" s="370">
        <f xml:space="preserve"> InpC!LDT$20</f>
        <v>0</v>
      </c>
      <c r="LDU118" s="370">
        <f xml:space="preserve"> InpC!LDU$20</f>
        <v>0</v>
      </c>
      <c r="LDV118" s="370">
        <f xml:space="preserve"> InpC!LDV$20</f>
        <v>0</v>
      </c>
      <c r="LDW118" s="370">
        <f xml:space="preserve"> InpC!LDW$20</f>
        <v>0</v>
      </c>
      <c r="LDX118" s="370">
        <f xml:space="preserve"> InpC!LDX$20</f>
        <v>0</v>
      </c>
      <c r="LDY118" s="370">
        <f xml:space="preserve"> InpC!LDY$20</f>
        <v>0</v>
      </c>
      <c r="LDZ118" s="370">
        <f xml:space="preserve"> InpC!LDZ$20</f>
        <v>0</v>
      </c>
      <c r="LEA118" s="370">
        <f xml:space="preserve"> InpC!LEA$20</f>
        <v>0</v>
      </c>
      <c r="LEB118" s="370">
        <f xml:space="preserve"> InpC!LEB$20</f>
        <v>0</v>
      </c>
      <c r="LEC118" s="370">
        <f xml:space="preserve"> InpC!LEC$20</f>
        <v>0</v>
      </c>
      <c r="LED118" s="370">
        <f xml:space="preserve"> InpC!LED$20</f>
        <v>0</v>
      </c>
      <c r="LEE118" s="370">
        <f xml:space="preserve"> InpC!LEE$20</f>
        <v>0</v>
      </c>
      <c r="LEF118" s="370">
        <f xml:space="preserve"> InpC!LEF$20</f>
        <v>0</v>
      </c>
      <c r="LEG118" s="370">
        <f xml:space="preserve"> InpC!LEG$20</f>
        <v>0</v>
      </c>
      <c r="LEH118" s="370">
        <f xml:space="preserve"> InpC!LEH$20</f>
        <v>0</v>
      </c>
      <c r="LEI118" s="370">
        <f xml:space="preserve"> InpC!LEI$20</f>
        <v>0</v>
      </c>
      <c r="LEJ118" s="370">
        <f xml:space="preserve"> InpC!LEJ$20</f>
        <v>0</v>
      </c>
      <c r="LEK118" s="370">
        <f xml:space="preserve"> InpC!LEK$20</f>
        <v>0</v>
      </c>
      <c r="LEL118" s="370">
        <f xml:space="preserve"> InpC!LEL$20</f>
        <v>0</v>
      </c>
      <c r="LEM118" s="370">
        <f xml:space="preserve"> InpC!LEM$20</f>
        <v>0</v>
      </c>
      <c r="LEN118" s="370">
        <f xml:space="preserve"> InpC!LEN$20</f>
        <v>0</v>
      </c>
      <c r="LEO118" s="370">
        <f xml:space="preserve"> InpC!LEO$20</f>
        <v>0</v>
      </c>
      <c r="LEP118" s="370">
        <f xml:space="preserve"> InpC!LEP$20</f>
        <v>0</v>
      </c>
      <c r="LEQ118" s="370">
        <f xml:space="preserve"> InpC!LEQ$20</f>
        <v>0</v>
      </c>
      <c r="LER118" s="370">
        <f xml:space="preserve"> InpC!LER$20</f>
        <v>0</v>
      </c>
      <c r="LES118" s="370">
        <f xml:space="preserve"> InpC!LES$20</f>
        <v>0</v>
      </c>
      <c r="LET118" s="370">
        <f xml:space="preserve"> InpC!LET$20</f>
        <v>0</v>
      </c>
      <c r="LEU118" s="370">
        <f xml:space="preserve"> InpC!LEU$20</f>
        <v>0</v>
      </c>
      <c r="LEV118" s="370">
        <f xml:space="preserve"> InpC!LEV$20</f>
        <v>0</v>
      </c>
      <c r="LEW118" s="370">
        <f xml:space="preserve"> InpC!LEW$20</f>
        <v>0</v>
      </c>
      <c r="LEX118" s="370">
        <f xml:space="preserve"> InpC!LEX$20</f>
        <v>0</v>
      </c>
      <c r="LEY118" s="370">
        <f xml:space="preserve"> InpC!LEY$20</f>
        <v>0</v>
      </c>
      <c r="LEZ118" s="370">
        <f xml:space="preserve"> InpC!LEZ$20</f>
        <v>0</v>
      </c>
      <c r="LFA118" s="370">
        <f xml:space="preserve"> InpC!LFA$20</f>
        <v>0</v>
      </c>
      <c r="LFB118" s="370">
        <f xml:space="preserve"> InpC!LFB$20</f>
        <v>0</v>
      </c>
      <c r="LFC118" s="370">
        <f xml:space="preserve"> InpC!LFC$20</f>
        <v>0</v>
      </c>
      <c r="LFD118" s="370">
        <f xml:space="preserve"> InpC!LFD$20</f>
        <v>0</v>
      </c>
      <c r="LFE118" s="370">
        <f xml:space="preserve"> InpC!LFE$20</f>
        <v>0</v>
      </c>
      <c r="LFF118" s="370">
        <f xml:space="preserve"> InpC!LFF$20</f>
        <v>0</v>
      </c>
      <c r="LFG118" s="370">
        <f xml:space="preserve"> InpC!LFG$20</f>
        <v>0</v>
      </c>
      <c r="LFH118" s="370">
        <f xml:space="preserve"> InpC!LFH$20</f>
        <v>0</v>
      </c>
      <c r="LFI118" s="370">
        <f xml:space="preserve"> InpC!LFI$20</f>
        <v>0</v>
      </c>
      <c r="LFJ118" s="370">
        <f xml:space="preserve"> InpC!LFJ$20</f>
        <v>0</v>
      </c>
      <c r="LFK118" s="370">
        <f xml:space="preserve"> InpC!LFK$20</f>
        <v>0</v>
      </c>
      <c r="LFL118" s="370">
        <f xml:space="preserve"> InpC!LFL$20</f>
        <v>0</v>
      </c>
      <c r="LFM118" s="370">
        <f xml:space="preserve"> InpC!LFM$20</f>
        <v>0</v>
      </c>
      <c r="LFN118" s="370">
        <f xml:space="preserve"> InpC!LFN$20</f>
        <v>0</v>
      </c>
      <c r="LFO118" s="370">
        <f xml:space="preserve"> InpC!LFO$20</f>
        <v>0</v>
      </c>
      <c r="LFP118" s="370">
        <f xml:space="preserve"> InpC!LFP$20</f>
        <v>0</v>
      </c>
      <c r="LFQ118" s="370">
        <f xml:space="preserve"> InpC!LFQ$20</f>
        <v>0</v>
      </c>
      <c r="LFR118" s="370">
        <f xml:space="preserve"> InpC!LFR$20</f>
        <v>0</v>
      </c>
      <c r="LFS118" s="370">
        <f xml:space="preserve"> InpC!LFS$20</f>
        <v>0</v>
      </c>
      <c r="LFT118" s="370">
        <f xml:space="preserve"> InpC!LFT$20</f>
        <v>0</v>
      </c>
      <c r="LFU118" s="370">
        <f xml:space="preserve"> InpC!LFU$20</f>
        <v>0</v>
      </c>
      <c r="LFV118" s="370">
        <f xml:space="preserve"> InpC!LFV$20</f>
        <v>0</v>
      </c>
      <c r="LFW118" s="370">
        <f xml:space="preserve"> InpC!LFW$20</f>
        <v>0</v>
      </c>
      <c r="LFX118" s="370">
        <f xml:space="preserve"> InpC!LFX$20</f>
        <v>0</v>
      </c>
      <c r="LFY118" s="370">
        <f xml:space="preserve"> InpC!LFY$20</f>
        <v>0</v>
      </c>
      <c r="LFZ118" s="370">
        <f xml:space="preserve"> InpC!LFZ$20</f>
        <v>0</v>
      </c>
      <c r="LGA118" s="370">
        <f xml:space="preserve"> InpC!LGA$20</f>
        <v>0</v>
      </c>
      <c r="LGB118" s="370">
        <f xml:space="preserve"> InpC!LGB$20</f>
        <v>0</v>
      </c>
      <c r="LGC118" s="370">
        <f xml:space="preserve"> InpC!LGC$20</f>
        <v>0</v>
      </c>
      <c r="LGD118" s="370">
        <f xml:space="preserve"> InpC!LGD$20</f>
        <v>0</v>
      </c>
      <c r="LGE118" s="370">
        <f xml:space="preserve"> InpC!LGE$20</f>
        <v>0</v>
      </c>
      <c r="LGF118" s="370">
        <f xml:space="preserve"> InpC!LGF$20</f>
        <v>0</v>
      </c>
      <c r="LGG118" s="370">
        <f xml:space="preserve"> InpC!LGG$20</f>
        <v>0</v>
      </c>
      <c r="LGH118" s="370">
        <f xml:space="preserve"> InpC!LGH$20</f>
        <v>0</v>
      </c>
      <c r="LGI118" s="370">
        <f xml:space="preserve"> InpC!LGI$20</f>
        <v>0</v>
      </c>
      <c r="LGJ118" s="370">
        <f xml:space="preserve"> InpC!LGJ$20</f>
        <v>0</v>
      </c>
      <c r="LGK118" s="370">
        <f xml:space="preserve"> InpC!LGK$20</f>
        <v>0</v>
      </c>
      <c r="LGL118" s="370">
        <f xml:space="preserve"> InpC!LGL$20</f>
        <v>0</v>
      </c>
      <c r="LGM118" s="370">
        <f xml:space="preserve"> InpC!LGM$20</f>
        <v>0</v>
      </c>
      <c r="LGN118" s="370">
        <f xml:space="preserve"> InpC!LGN$20</f>
        <v>0</v>
      </c>
      <c r="LGO118" s="370">
        <f xml:space="preserve"> InpC!LGO$20</f>
        <v>0</v>
      </c>
      <c r="LGP118" s="370">
        <f xml:space="preserve"> InpC!LGP$20</f>
        <v>0</v>
      </c>
      <c r="LGQ118" s="370">
        <f xml:space="preserve"> InpC!LGQ$20</f>
        <v>0</v>
      </c>
      <c r="LGR118" s="370">
        <f xml:space="preserve"> InpC!LGR$20</f>
        <v>0</v>
      </c>
      <c r="LGS118" s="370">
        <f xml:space="preserve"> InpC!LGS$20</f>
        <v>0</v>
      </c>
      <c r="LGT118" s="370">
        <f xml:space="preserve"> InpC!LGT$20</f>
        <v>0</v>
      </c>
      <c r="LGU118" s="370">
        <f xml:space="preserve"> InpC!LGU$20</f>
        <v>0</v>
      </c>
      <c r="LGV118" s="370">
        <f xml:space="preserve"> InpC!LGV$20</f>
        <v>0</v>
      </c>
      <c r="LGW118" s="370">
        <f xml:space="preserve"> InpC!LGW$20</f>
        <v>0</v>
      </c>
      <c r="LGX118" s="370">
        <f xml:space="preserve"> InpC!LGX$20</f>
        <v>0</v>
      </c>
      <c r="LGY118" s="370">
        <f xml:space="preserve"> InpC!LGY$20</f>
        <v>0</v>
      </c>
      <c r="LGZ118" s="370">
        <f xml:space="preserve"> InpC!LGZ$20</f>
        <v>0</v>
      </c>
      <c r="LHA118" s="370">
        <f xml:space="preserve"> InpC!LHA$20</f>
        <v>0</v>
      </c>
      <c r="LHB118" s="370">
        <f xml:space="preserve"> InpC!LHB$20</f>
        <v>0</v>
      </c>
      <c r="LHC118" s="370">
        <f xml:space="preserve"> InpC!LHC$20</f>
        <v>0</v>
      </c>
      <c r="LHD118" s="370">
        <f xml:space="preserve"> InpC!LHD$20</f>
        <v>0</v>
      </c>
      <c r="LHE118" s="370">
        <f xml:space="preserve"> InpC!LHE$20</f>
        <v>0</v>
      </c>
      <c r="LHF118" s="370">
        <f xml:space="preserve"> InpC!LHF$20</f>
        <v>0</v>
      </c>
      <c r="LHG118" s="370">
        <f xml:space="preserve"> InpC!LHG$20</f>
        <v>0</v>
      </c>
      <c r="LHH118" s="370">
        <f xml:space="preserve"> InpC!LHH$20</f>
        <v>0</v>
      </c>
      <c r="LHI118" s="370">
        <f xml:space="preserve"> InpC!LHI$20</f>
        <v>0</v>
      </c>
      <c r="LHJ118" s="370">
        <f xml:space="preserve"> InpC!LHJ$20</f>
        <v>0</v>
      </c>
      <c r="LHK118" s="370">
        <f xml:space="preserve"> InpC!LHK$20</f>
        <v>0</v>
      </c>
      <c r="LHL118" s="370">
        <f xml:space="preserve"> InpC!LHL$20</f>
        <v>0</v>
      </c>
      <c r="LHM118" s="370">
        <f xml:space="preserve"> InpC!LHM$20</f>
        <v>0</v>
      </c>
      <c r="LHN118" s="370">
        <f xml:space="preserve"> InpC!LHN$20</f>
        <v>0</v>
      </c>
      <c r="LHO118" s="370">
        <f xml:space="preserve"> InpC!LHO$20</f>
        <v>0</v>
      </c>
      <c r="LHP118" s="370">
        <f xml:space="preserve"> InpC!LHP$20</f>
        <v>0</v>
      </c>
      <c r="LHQ118" s="370">
        <f xml:space="preserve"> InpC!LHQ$20</f>
        <v>0</v>
      </c>
      <c r="LHR118" s="370">
        <f xml:space="preserve"> InpC!LHR$20</f>
        <v>0</v>
      </c>
      <c r="LHS118" s="370">
        <f xml:space="preserve"> InpC!LHS$20</f>
        <v>0</v>
      </c>
      <c r="LHT118" s="370">
        <f xml:space="preserve"> InpC!LHT$20</f>
        <v>0</v>
      </c>
      <c r="LHU118" s="370">
        <f xml:space="preserve"> InpC!LHU$20</f>
        <v>0</v>
      </c>
      <c r="LHV118" s="370">
        <f xml:space="preserve"> InpC!LHV$20</f>
        <v>0</v>
      </c>
      <c r="LHW118" s="370">
        <f xml:space="preserve"> InpC!LHW$20</f>
        <v>0</v>
      </c>
      <c r="LHX118" s="370">
        <f xml:space="preserve"> InpC!LHX$20</f>
        <v>0</v>
      </c>
      <c r="LHY118" s="370">
        <f xml:space="preserve"> InpC!LHY$20</f>
        <v>0</v>
      </c>
      <c r="LHZ118" s="370">
        <f xml:space="preserve"> InpC!LHZ$20</f>
        <v>0</v>
      </c>
      <c r="LIA118" s="370">
        <f xml:space="preserve"> InpC!LIA$20</f>
        <v>0</v>
      </c>
      <c r="LIB118" s="370">
        <f xml:space="preserve"> InpC!LIB$20</f>
        <v>0</v>
      </c>
      <c r="LIC118" s="370">
        <f xml:space="preserve"> InpC!LIC$20</f>
        <v>0</v>
      </c>
      <c r="LID118" s="370">
        <f xml:space="preserve"> InpC!LID$20</f>
        <v>0</v>
      </c>
      <c r="LIE118" s="370">
        <f xml:space="preserve"> InpC!LIE$20</f>
        <v>0</v>
      </c>
      <c r="LIF118" s="370">
        <f xml:space="preserve"> InpC!LIF$20</f>
        <v>0</v>
      </c>
      <c r="LIG118" s="370">
        <f xml:space="preserve"> InpC!LIG$20</f>
        <v>0</v>
      </c>
      <c r="LIH118" s="370">
        <f xml:space="preserve"> InpC!LIH$20</f>
        <v>0</v>
      </c>
      <c r="LII118" s="370">
        <f xml:space="preserve"> InpC!LII$20</f>
        <v>0</v>
      </c>
      <c r="LIJ118" s="370">
        <f xml:space="preserve"> InpC!LIJ$20</f>
        <v>0</v>
      </c>
      <c r="LIK118" s="370">
        <f xml:space="preserve"> InpC!LIK$20</f>
        <v>0</v>
      </c>
      <c r="LIL118" s="370">
        <f xml:space="preserve"> InpC!LIL$20</f>
        <v>0</v>
      </c>
      <c r="LIM118" s="370">
        <f xml:space="preserve"> InpC!LIM$20</f>
        <v>0</v>
      </c>
      <c r="LIN118" s="370">
        <f xml:space="preserve"> InpC!LIN$20</f>
        <v>0</v>
      </c>
      <c r="LIO118" s="370">
        <f xml:space="preserve"> InpC!LIO$20</f>
        <v>0</v>
      </c>
      <c r="LIP118" s="370">
        <f xml:space="preserve"> InpC!LIP$20</f>
        <v>0</v>
      </c>
      <c r="LIQ118" s="370">
        <f xml:space="preserve"> InpC!LIQ$20</f>
        <v>0</v>
      </c>
      <c r="LIR118" s="370">
        <f xml:space="preserve"> InpC!LIR$20</f>
        <v>0</v>
      </c>
      <c r="LIS118" s="370">
        <f xml:space="preserve"> InpC!LIS$20</f>
        <v>0</v>
      </c>
      <c r="LIT118" s="370">
        <f xml:space="preserve"> InpC!LIT$20</f>
        <v>0</v>
      </c>
      <c r="LIU118" s="370">
        <f xml:space="preserve"> InpC!LIU$20</f>
        <v>0</v>
      </c>
      <c r="LIV118" s="370">
        <f xml:space="preserve"> InpC!LIV$20</f>
        <v>0</v>
      </c>
      <c r="LIW118" s="370">
        <f xml:space="preserve"> InpC!LIW$20</f>
        <v>0</v>
      </c>
      <c r="LIX118" s="370">
        <f xml:space="preserve"> InpC!LIX$20</f>
        <v>0</v>
      </c>
      <c r="LIY118" s="370">
        <f xml:space="preserve"> InpC!LIY$20</f>
        <v>0</v>
      </c>
      <c r="LIZ118" s="370">
        <f xml:space="preserve"> InpC!LIZ$20</f>
        <v>0</v>
      </c>
      <c r="LJA118" s="370">
        <f xml:space="preserve"> InpC!LJA$20</f>
        <v>0</v>
      </c>
      <c r="LJB118" s="370">
        <f xml:space="preserve"> InpC!LJB$20</f>
        <v>0</v>
      </c>
      <c r="LJC118" s="370">
        <f xml:space="preserve"> InpC!LJC$20</f>
        <v>0</v>
      </c>
      <c r="LJD118" s="370">
        <f xml:space="preserve"> InpC!LJD$20</f>
        <v>0</v>
      </c>
      <c r="LJE118" s="370">
        <f xml:space="preserve"> InpC!LJE$20</f>
        <v>0</v>
      </c>
      <c r="LJF118" s="370">
        <f xml:space="preserve"> InpC!LJF$20</f>
        <v>0</v>
      </c>
      <c r="LJG118" s="370">
        <f xml:space="preserve"> InpC!LJG$20</f>
        <v>0</v>
      </c>
      <c r="LJH118" s="370">
        <f xml:space="preserve"> InpC!LJH$20</f>
        <v>0</v>
      </c>
      <c r="LJI118" s="370">
        <f xml:space="preserve"> InpC!LJI$20</f>
        <v>0</v>
      </c>
      <c r="LJJ118" s="370">
        <f xml:space="preserve"> InpC!LJJ$20</f>
        <v>0</v>
      </c>
      <c r="LJK118" s="370">
        <f xml:space="preserve"> InpC!LJK$20</f>
        <v>0</v>
      </c>
      <c r="LJL118" s="370">
        <f xml:space="preserve"> InpC!LJL$20</f>
        <v>0</v>
      </c>
      <c r="LJM118" s="370">
        <f xml:space="preserve"> InpC!LJM$20</f>
        <v>0</v>
      </c>
      <c r="LJN118" s="370">
        <f xml:space="preserve"> InpC!LJN$20</f>
        <v>0</v>
      </c>
      <c r="LJO118" s="370">
        <f xml:space="preserve"> InpC!LJO$20</f>
        <v>0</v>
      </c>
      <c r="LJP118" s="370">
        <f xml:space="preserve"> InpC!LJP$20</f>
        <v>0</v>
      </c>
      <c r="LJQ118" s="370">
        <f xml:space="preserve"> InpC!LJQ$20</f>
        <v>0</v>
      </c>
      <c r="LJR118" s="370">
        <f xml:space="preserve"> InpC!LJR$20</f>
        <v>0</v>
      </c>
      <c r="LJS118" s="370">
        <f xml:space="preserve"> InpC!LJS$20</f>
        <v>0</v>
      </c>
      <c r="LJT118" s="370">
        <f xml:space="preserve"> InpC!LJT$20</f>
        <v>0</v>
      </c>
      <c r="LJU118" s="370">
        <f xml:space="preserve"> InpC!LJU$20</f>
        <v>0</v>
      </c>
      <c r="LJV118" s="370">
        <f xml:space="preserve"> InpC!LJV$20</f>
        <v>0</v>
      </c>
      <c r="LJW118" s="370">
        <f xml:space="preserve"> InpC!LJW$20</f>
        <v>0</v>
      </c>
      <c r="LJX118" s="370">
        <f xml:space="preserve"> InpC!LJX$20</f>
        <v>0</v>
      </c>
      <c r="LJY118" s="370">
        <f xml:space="preserve"> InpC!LJY$20</f>
        <v>0</v>
      </c>
      <c r="LJZ118" s="370">
        <f xml:space="preserve"> InpC!LJZ$20</f>
        <v>0</v>
      </c>
      <c r="LKA118" s="370">
        <f xml:space="preserve"> InpC!LKA$20</f>
        <v>0</v>
      </c>
      <c r="LKB118" s="370">
        <f xml:space="preserve"> InpC!LKB$20</f>
        <v>0</v>
      </c>
      <c r="LKC118" s="370">
        <f xml:space="preserve"> InpC!LKC$20</f>
        <v>0</v>
      </c>
      <c r="LKD118" s="370">
        <f xml:space="preserve"> InpC!LKD$20</f>
        <v>0</v>
      </c>
      <c r="LKE118" s="370">
        <f xml:space="preserve"> InpC!LKE$20</f>
        <v>0</v>
      </c>
      <c r="LKF118" s="370">
        <f xml:space="preserve"> InpC!LKF$20</f>
        <v>0</v>
      </c>
      <c r="LKG118" s="370">
        <f xml:space="preserve"> InpC!LKG$20</f>
        <v>0</v>
      </c>
      <c r="LKH118" s="370">
        <f xml:space="preserve"> InpC!LKH$20</f>
        <v>0</v>
      </c>
      <c r="LKI118" s="370">
        <f xml:space="preserve"> InpC!LKI$20</f>
        <v>0</v>
      </c>
      <c r="LKJ118" s="370">
        <f xml:space="preserve"> InpC!LKJ$20</f>
        <v>0</v>
      </c>
      <c r="LKK118" s="370">
        <f xml:space="preserve"> InpC!LKK$20</f>
        <v>0</v>
      </c>
      <c r="LKL118" s="370">
        <f xml:space="preserve"> InpC!LKL$20</f>
        <v>0</v>
      </c>
      <c r="LKM118" s="370">
        <f xml:space="preserve"> InpC!LKM$20</f>
        <v>0</v>
      </c>
      <c r="LKN118" s="370">
        <f xml:space="preserve"> InpC!LKN$20</f>
        <v>0</v>
      </c>
      <c r="LKO118" s="370">
        <f xml:space="preserve"> InpC!LKO$20</f>
        <v>0</v>
      </c>
      <c r="LKP118" s="370">
        <f xml:space="preserve"> InpC!LKP$20</f>
        <v>0</v>
      </c>
      <c r="LKQ118" s="370">
        <f xml:space="preserve"> InpC!LKQ$20</f>
        <v>0</v>
      </c>
      <c r="LKR118" s="370">
        <f xml:space="preserve"> InpC!LKR$20</f>
        <v>0</v>
      </c>
      <c r="LKS118" s="370">
        <f xml:space="preserve"> InpC!LKS$20</f>
        <v>0</v>
      </c>
      <c r="LKT118" s="370">
        <f xml:space="preserve"> InpC!LKT$20</f>
        <v>0</v>
      </c>
      <c r="LKU118" s="370">
        <f xml:space="preserve"> InpC!LKU$20</f>
        <v>0</v>
      </c>
      <c r="LKV118" s="370">
        <f xml:space="preserve"> InpC!LKV$20</f>
        <v>0</v>
      </c>
      <c r="LKW118" s="370">
        <f xml:space="preserve"> InpC!LKW$20</f>
        <v>0</v>
      </c>
      <c r="LKX118" s="370">
        <f xml:space="preserve"> InpC!LKX$20</f>
        <v>0</v>
      </c>
      <c r="LKY118" s="370">
        <f xml:space="preserve"> InpC!LKY$20</f>
        <v>0</v>
      </c>
      <c r="LKZ118" s="370">
        <f xml:space="preserve"> InpC!LKZ$20</f>
        <v>0</v>
      </c>
      <c r="LLA118" s="370">
        <f xml:space="preserve"> InpC!LLA$20</f>
        <v>0</v>
      </c>
      <c r="LLB118" s="370">
        <f xml:space="preserve"> InpC!LLB$20</f>
        <v>0</v>
      </c>
      <c r="LLC118" s="370">
        <f xml:space="preserve"> InpC!LLC$20</f>
        <v>0</v>
      </c>
      <c r="LLD118" s="370">
        <f xml:space="preserve"> InpC!LLD$20</f>
        <v>0</v>
      </c>
      <c r="LLE118" s="370">
        <f xml:space="preserve"> InpC!LLE$20</f>
        <v>0</v>
      </c>
      <c r="LLF118" s="370">
        <f xml:space="preserve"> InpC!LLF$20</f>
        <v>0</v>
      </c>
      <c r="LLG118" s="370">
        <f xml:space="preserve"> InpC!LLG$20</f>
        <v>0</v>
      </c>
      <c r="LLH118" s="370">
        <f xml:space="preserve"> InpC!LLH$20</f>
        <v>0</v>
      </c>
      <c r="LLI118" s="370">
        <f xml:space="preserve"> InpC!LLI$20</f>
        <v>0</v>
      </c>
      <c r="LLJ118" s="370">
        <f xml:space="preserve"> InpC!LLJ$20</f>
        <v>0</v>
      </c>
      <c r="LLK118" s="370">
        <f xml:space="preserve"> InpC!LLK$20</f>
        <v>0</v>
      </c>
      <c r="LLL118" s="370">
        <f xml:space="preserve"> InpC!LLL$20</f>
        <v>0</v>
      </c>
      <c r="LLM118" s="370">
        <f xml:space="preserve"> InpC!LLM$20</f>
        <v>0</v>
      </c>
      <c r="LLN118" s="370">
        <f xml:space="preserve"> InpC!LLN$20</f>
        <v>0</v>
      </c>
      <c r="LLO118" s="370">
        <f xml:space="preserve"> InpC!LLO$20</f>
        <v>0</v>
      </c>
      <c r="LLP118" s="370">
        <f xml:space="preserve"> InpC!LLP$20</f>
        <v>0</v>
      </c>
      <c r="LLQ118" s="370">
        <f xml:space="preserve"> InpC!LLQ$20</f>
        <v>0</v>
      </c>
      <c r="LLR118" s="370">
        <f xml:space="preserve"> InpC!LLR$20</f>
        <v>0</v>
      </c>
      <c r="LLS118" s="370">
        <f xml:space="preserve"> InpC!LLS$20</f>
        <v>0</v>
      </c>
      <c r="LLT118" s="370">
        <f xml:space="preserve"> InpC!LLT$20</f>
        <v>0</v>
      </c>
      <c r="LLU118" s="370">
        <f xml:space="preserve"> InpC!LLU$20</f>
        <v>0</v>
      </c>
      <c r="LLV118" s="370">
        <f xml:space="preserve"> InpC!LLV$20</f>
        <v>0</v>
      </c>
      <c r="LLW118" s="370">
        <f xml:space="preserve"> InpC!LLW$20</f>
        <v>0</v>
      </c>
      <c r="LLX118" s="370">
        <f xml:space="preserve"> InpC!LLX$20</f>
        <v>0</v>
      </c>
      <c r="LLY118" s="370">
        <f xml:space="preserve"> InpC!LLY$20</f>
        <v>0</v>
      </c>
      <c r="LLZ118" s="370">
        <f xml:space="preserve"> InpC!LLZ$20</f>
        <v>0</v>
      </c>
      <c r="LMA118" s="370">
        <f xml:space="preserve"> InpC!LMA$20</f>
        <v>0</v>
      </c>
      <c r="LMB118" s="370">
        <f xml:space="preserve"> InpC!LMB$20</f>
        <v>0</v>
      </c>
      <c r="LMC118" s="370">
        <f xml:space="preserve"> InpC!LMC$20</f>
        <v>0</v>
      </c>
      <c r="LMD118" s="370">
        <f xml:space="preserve"> InpC!LMD$20</f>
        <v>0</v>
      </c>
      <c r="LME118" s="370">
        <f xml:space="preserve"> InpC!LME$20</f>
        <v>0</v>
      </c>
      <c r="LMF118" s="370">
        <f xml:space="preserve"> InpC!LMF$20</f>
        <v>0</v>
      </c>
      <c r="LMG118" s="370">
        <f xml:space="preserve"> InpC!LMG$20</f>
        <v>0</v>
      </c>
      <c r="LMH118" s="370">
        <f xml:space="preserve"> InpC!LMH$20</f>
        <v>0</v>
      </c>
      <c r="LMI118" s="370">
        <f xml:space="preserve"> InpC!LMI$20</f>
        <v>0</v>
      </c>
      <c r="LMJ118" s="370">
        <f xml:space="preserve"> InpC!LMJ$20</f>
        <v>0</v>
      </c>
      <c r="LMK118" s="370">
        <f xml:space="preserve"> InpC!LMK$20</f>
        <v>0</v>
      </c>
      <c r="LML118" s="370">
        <f xml:space="preserve"> InpC!LML$20</f>
        <v>0</v>
      </c>
      <c r="LMM118" s="370">
        <f xml:space="preserve"> InpC!LMM$20</f>
        <v>0</v>
      </c>
      <c r="LMN118" s="370">
        <f xml:space="preserve"> InpC!LMN$20</f>
        <v>0</v>
      </c>
      <c r="LMO118" s="370">
        <f xml:space="preserve"> InpC!LMO$20</f>
        <v>0</v>
      </c>
      <c r="LMP118" s="370">
        <f xml:space="preserve"> InpC!LMP$20</f>
        <v>0</v>
      </c>
      <c r="LMQ118" s="370">
        <f xml:space="preserve"> InpC!LMQ$20</f>
        <v>0</v>
      </c>
      <c r="LMR118" s="370">
        <f xml:space="preserve"> InpC!LMR$20</f>
        <v>0</v>
      </c>
      <c r="LMS118" s="370">
        <f xml:space="preserve"> InpC!LMS$20</f>
        <v>0</v>
      </c>
      <c r="LMT118" s="370">
        <f xml:space="preserve"> InpC!LMT$20</f>
        <v>0</v>
      </c>
      <c r="LMU118" s="370">
        <f xml:space="preserve"> InpC!LMU$20</f>
        <v>0</v>
      </c>
      <c r="LMV118" s="370">
        <f xml:space="preserve"> InpC!LMV$20</f>
        <v>0</v>
      </c>
      <c r="LMW118" s="370">
        <f xml:space="preserve"> InpC!LMW$20</f>
        <v>0</v>
      </c>
      <c r="LMX118" s="370">
        <f xml:space="preserve"> InpC!LMX$20</f>
        <v>0</v>
      </c>
      <c r="LMY118" s="370">
        <f xml:space="preserve"> InpC!LMY$20</f>
        <v>0</v>
      </c>
      <c r="LMZ118" s="370">
        <f xml:space="preserve"> InpC!LMZ$20</f>
        <v>0</v>
      </c>
      <c r="LNA118" s="370">
        <f xml:space="preserve"> InpC!LNA$20</f>
        <v>0</v>
      </c>
      <c r="LNB118" s="370">
        <f xml:space="preserve"> InpC!LNB$20</f>
        <v>0</v>
      </c>
      <c r="LNC118" s="370">
        <f xml:space="preserve"> InpC!LNC$20</f>
        <v>0</v>
      </c>
      <c r="LND118" s="370">
        <f xml:space="preserve"> InpC!LND$20</f>
        <v>0</v>
      </c>
      <c r="LNE118" s="370">
        <f xml:space="preserve"> InpC!LNE$20</f>
        <v>0</v>
      </c>
      <c r="LNF118" s="370">
        <f xml:space="preserve"> InpC!LNF$20</f>
        <v>0</v>
      </c>
      <c r="LNG118" s="370">
        <f xml:space="preserve"> InpC!LNG$20</f>
        <v>0</v>
      </c>
      <c r="LNH118" s="370">
        <f xml:space="preserve"> InpC!LNH$20</f>
        <v>0</v>
      </c>
      <c r="LNI118" s="370">
        <f xml:space="preserve"> InpC!LNI$20</f>
        <v>0</v>
      </c>
      <c r="LNJ118" s="370">
        <f xml:space="preserve"> InpC!LNJ$20</f>
        <v>0</v>
      </c>
      <c r="LNK118" s="370">
        <f xml:space="preserve"> InpC!LNK$20</f>
        <v>0</v>
      </c>
      <c r="LNL118" s="370">
        <f xml:space="preserve"> InpC!LNL$20</f>
        <v>0</v>
      </c>
      <c r="LNM118" s="370">
        <f xml:space="preserve"> InpC!LNM$20</f>
        <v>0</v>
      </c>
      <c r="LNN118" s="370">
        <f xml:space="preserve"> InpC!LNN$20</f>
        <v>0</v>
      </c>
      <c r="LNO118" s="370">
        <f xml:space="preserve"> InpC!LNO$20</f>
        <v>0</v>
      </c>
      <c r="LNP118" s="370">
        <f xml:space="preserve"> InpC!LNP$20</f>
        <v>0</v>
      </c>
      <c r="LNQ118" s="370">
        <f xml:space="preserve"> InpC!LNQ$20</f>
        <v>0</v>
      </c>
      <c r="LNR118" s="370">
        <f xml:space="preserve"> InpC!LNR$20</f>
        <v>0</v>
      </c>
      <c r="LNS118" s="370">
        <f xml:space="preserve"> InpC!LNS$20</f>
        <v>0</v>
      </c>
      <c r="LNT118" s="370">
        <f xml:space="preserve"> InpC!LNT$20</f>
        <v>0</v>
      </c>
      <c r="LNU118" s="370">
        <f xml:space="preserve"> InpC!LNU$20</f>
        <v>0</v>
      </c>
      <c r="LNV118" s="370">
        <f xml:space="preserve"> InpC!LNV$20</f>
        <v>0</v>
      </c>
      <c r="LNW118" s="370">
        <f xml:space="preserve"> InpC!LNW$20</f>
        <v>0</v>
      </c>
      <c r="LNX118" s="370">
        <f xml:space="preserve"> InpC!LNX$20</f>
        <v>0</v>
      </c>
      <c r="LNY118" s="370">
        <f xml:space="preserve"> InpC!LNY$20</f>
        <v>0</v>
      </c>
      <c r="LNZ118" s="370">
        <f xml:space="preserve"> InpC!LNZ$20</f>
        <v>0</v>
      </c>
      <c r="LOA118" s="370">
        <f xml:space="preserve"> InpC!LOA$20</f>
        <v>0</v>
      </c>
      <c r="LOB118" s="370">
        <f xml:space="preserve"> InpC!LOB$20</f>
        <v>0</v>
      </c>
      <c r="LOC118" s="370">
        <f xml:space="preserve"> InpC!LOC$20</f>
        <v>0</v>
      </c>
      <c r="LOD118" s="370">
        <f xml:space="preserve"> InpC!LOD$20</f>
        <v>0</v>
      </c>
      <c r="LOE118" s="370">
        <f xml:space="preserve"> InpC!LOE$20</f>
        <v>0</v>
      </c>
      <c r="LOF118" s="370">
        <f xml:space="preserve"> InpC!LOF$20</f>
        <v>0</v>
      </c>
      <c r="LOG118" s="370">
        <f xml:space="preserve"> InpC!LOG$20</f>
        <v>0</v>
      </c>
      <c r="LOH118" s="370">
        <f xml:space="preserve"> InpC!LOH$20</f>
        <v>0</v>
      </c>
      <c r="LOI118" s="370">
        <f xml:space="preserve"> InpC!LOI$20</f>
        <v>0</v>
      </c>
      <c r="LOJ118" s="370">
        <f xml:space="preserve"> InpC!LOJ$20</f>
        <v>0</v>
      </c>
      <c r="LOK118" s="370">
        <f xml:space="preserve"> InpC!LOK$20</f>
        <v>0</v>
      </c>
      <c r="LOL118" s="370">
        <f xml:space="preserve"> InpC!LOL$20</f>
        <v>0</v>
      </c>
      <c r="LOM118" s="370">
        <f xml:space="preserve"> InpC!LOM$20</f>
        <v>0</v>
      </c>
      <c r="LON118" s="370">
        <f xml:space="preserve"> InpC!LON$20</f>
        <v>0</v>
      </c>
      <c r="LOO118" s="370">
        <f xml:space="preserve"> InpC!LOO$20</f>
        <v>0</v>
      </c>
      <c r="LOP118" s="370">
        <f xml:space="preserve"> InpC!LOP$20</f>
        <v>0</v>
      </c>
      <c r="LOQ118" s="370">
        <f xml:space="preserve"> InpC!LOQ$20</f>
        <v>0</v>
      </c>
      <c r="LOR118" s="370">
        <f xml:space="preserve"> InpC!LOR$20</f>
        <v>0</v>
      </c>
      <c r="LOS118" s="370">
        <f xml:space="preserve"> InpC!LOS$20</f>
        <v>0</v>
      </c>
      <c r="LOT118" s="370">
        <f xml:space="preserve"> InpC!LOT$20</f>
        <v>0</v>
      </c>
      <c r="LOU118" s="370">
        <f xml:space="preserve"> InpC!LOU$20</f>
        <v>0</v>
      </c>
      <c r="LOV118" s="370">
        <f xml:space="preserve"> InpC!LOV$20</f>
        <v>0</v>
      </c>
      <c r="LOW118" s="370">
        <f xml:space="preserve"> InpC!LOW$20</f>
        <v>0</v>
      </c>
      <c r="LOX118" s="370">
        <f xml:space="preserve"> InpC!LOX$20</f>
        <v>0</v>
      </c>
      <c r="LOY118" s="370">
        <f xml:space="preserve"> InpC!LOY$20</f>
        <v>0</v>
      </c>
      <c r="LOZ118" s="370">
        <f xml:space="preserve"> InpC!LOZ$20</f>
        <v>0</v>
      </c>
      <c r="LPA118" s="370">
        <f xml:space="preserve"> InpC!LPA$20</f>
        <v>0</v>
      </c>
      <c r="LPB118" s="370">
        <f xml:space="preserve"> InpC!LPB$20</f>
        <v>0</v>
      </c>
      <c r="LPC118" s="370">
        <f xml:space="preserve"> InpC!LPC$20</f>
        <v>0</v>
      </c>
      <c r="LPD118" s="370">
        <f xml:space="preserve"> InpC!LPD$20</f>
        <v>0</v>
      </c>
      <c r="LPE118" s="370">
        <f xml:space="preserve"> InpC!LPE$20</f>
        <v>0</v>
      </c>
      <c r="LPF118" s="370">
        <f xml:space="preserve"> InpC!LPF$20</f>
        <v>0</v>
      </c>
      <c r="LPG118" s="370">
        <f xml:space="preserve"> InpC!LPG$20</f>
        <v>0</v>
      </c>
      <c r="LPH118" s="370">
        <f xml:space="preserve"> InpC!LPH$20</f>
        <v>0</v>
      </c>
      <c r="LPI118" s="370">
        <f xml:space="preserve"> InpC!LPI$20</f>
        <v>0</v>
      </c>
      <c r="LPJ118" s="370">
        <f xml:space="preserve"> InpC!LPJ$20</f>
        <v>0</v>
      </c>
      <c r="LPK118" s="370">
        <f xml:space="preserve"> InpC!LPK$20</f>
        <v>0</v>
      </c>
      <c r="LPL118" s="370">
        <f xml:space="preserve"> InpC!LPL$20</f>
        <v>0</v>
      </c>
      <c r="LPM118" s="370">
        <f xml:space="preserve"> InpC!LPM$20</f>
        <v>0</v>
      </c>
      <c r="LPN118" s="370">
        <f xml:space="preserve"> InpC!LPN$20</f>
        <v>0</v>
      </c>
      <c r="LPO118" s="370">
        <f xml:space="preserve"> InpC!LPO$20</f>
        <v>0</v>
      </c>
      <c r="LPP118" s="370">
        <f xml:space="preserve"> InpC!LPP$20</f>
        <v>0</v>
      </c>
      <c r="LPQ118" s="370">
        <f xml:space="preserve"> InpC!LPQ$20</f>
        <v>0</v>
      </c>
      <c r="LPR118" s="370">
        <f xml:space="preserve"> InpC!LPR$20</f>
        <v>0</v>
      </c>
      <c r="LPS118" s="370">
        <f xml:space="preserve"> InpC!LPS$20</f>
        <v>0</v>
      </c>
      <c r="LPT118" s="370">
        <f xml:space="preserve"> InpC!LPT$20</f>
        <v>0</v>
      </c>
      <c r="LPU118" s="370">
        <f xml:space="preserve"> InpC!LPU$20</f>
        <v>0</v>
      </c>
      <c r="LPV118" s="370">
        <f xml:space="preserve"> InpC!LPV$20</f>
        <v>0</v>
      </c>
      <c r="LPW118" s="370">
        <f xml:space="preserve"> InpC!LPW$20</f>
        <v>0</v>
      </c>
      <c r="LPX118" s="370">
        <f xml:space="preserve"> InpC!LPX$20</f>
        <v>0</v>
      </c>
      <c r="LPY118" s="370">
        <f xml:space="preserve"> InpC!LPY$20</f>
        <v>0</v>
      </c>
      <c r="LPZ118" s="370">
        <f xml:space="preserve"> InpC!LPZ$20</f>
        <v>0</v>
      </c>
      <c r="LQA118" s="370">
        <f xml:space="preserve"> InpC!LQA$20</f>
        <v>0</v>
      </c>
      <c r="LQB118" s="370">
        <f xml:space="preserve"> InpC!LQB$20</f>
        <v>0</v>
      </c>
      <c r="LQC118" s="370">
        <f xml:space="preserve"> InpC!LQC$20</f>
        <v>0</v>
      </c>
      <c r="LQD118" s="370">
        <f xml:space="preserve"> InpC!LQD$20</f>
        <v>0</v>
      </c>
      <c r="LQE118" s="370">
        <f xml:space="preserve"> InpC!LQE$20</f>
        <v>0</v>
      </c>
      <c r="LQF118" s="370">
        <f xml:space="preserve"> InpC!LQF$20</f>
        <v>0</v>
      </c>
      <c r="LQG118" s="370">
        <f xml:space="preserve"> InpC!LQG$20</f>
        <v>0</v>
      </c>
      <c r="LQH118" s="370">
        <f xml:space="preserve"> InpC!LQH$20</f>
        <v>0</v>
      </c>
      <c r="LQI118" s="370">
        <f xml:space="preserve"> InpC!LQI$20</f>
        <v>0</v>
      </c>
      <c r="LQJ118" s="370">
        <f xml:space="preserve"> InpC!LQJ$20</f>
        <v>0</v>
      </c>
      <c r="LQK118" s="370">
        <f xml:space="preserve"> InpC!LQK$20</f>
        <v>0</v>
      </c>
      <c r="LQL118" s="370">
        <f xml:space="preserve"> InpC!LQL$20</f>
        <v>0</v>
      </c>
      <c r="LQM118" s="370">
        <f xml:space="preserve"> InpC!LQM$20</f>
        <v>0</v>
      </c>
      <c r="LQN118" s="370">
        <f xml:space="preserve"> InpC!LQN$20</f>
        <v>0</v>
      </c>
      <c r="LQO118" s="370">
        <f xml:space="preserve"> InpC!LQO$20</f>
        <v>0</v>
      </c>
      <c r="LQP118" s="370">
        <f xml:space="preserve"> InpC!LQP$20</f>
        <v>0</v>
      </c>
      <c r="LQQ118" s="370">
        <f xml:space="preserve"> InpC!LQQ$20</f>
        <v>0</v>
      </c>
      <c r="LQR118" s="370">
        <f xml:space="preserve"> InpC!LQR$20</f>
        <v>0</v>
      </c>
      <c r="LQS118" s="370">
        <f xml:space="preserve"> InpC!LQS$20</f>
        <v>0</v>
      </c>
      <c r="LQT118" s="370">
        <f xml:space="preserve"> InpC!LQT$20</f>
        <v>0</v>
      </c>
      <c r="LQU118" s="370">
        <f xml:space="preserve"> InpC!LQU$20</f>
        <v>0</v>
      </c>
      <c r="LQV118" s="370">
        <f xml:space="preserve"> InpC!LQV$20</f>
        <v>0</v>
      </c>
      <c r="LQW118" s="370">
        <f xml:space="preserve"> InpC!LQW$20</f>
        <v>0</v>
      </c>
      <c r="LQX118" s="370">
        <f xml:space="preserve"> InpC!LQX$20</f>
        <v>0</v>
      </c>
      <c r="LQY118" s="370">
        <f xml:space="preserve"> InpC!LQY$20</f>
        <v>0</v>
      </c>
      <c r="LQZ118" s="370">
        <f xml:space="preserve"> InpC!LQZ$20</f>
        <v>0</v>
      </c>
      <c r="LRA118" s="370">
        <f xml:space="preserve"> InpC!LRA$20</f>
        <v>0</v>
      </c>
      <c r="LRB118" s="370">
        <f xml:space="preserve"> InpC!LRB$20</f>
        <v>0</v>
      </c>
      <c r="LRC118" s="370">
        <f xml:space="preserve"> InpC!LRC$20</f>
        <v>0</v>
      </c>
      <c r="LRD118" s="370">
        <f xml:space="preserve"> InpC!LRD$20</f>
        <v>0</v>
      </c>
      <c r="LRE118" s="370">
        <f xml:space="preserve"> InpC!LRE$20</f>
        <v>0</v>
      </c>
      <c r="LRF118" s="370">
        <f xml:space="preserve"> InpC!LRF$20</f>
        <v>0</v>
      </c>
      <c r="LRG118" s="370">
        <f xml:space="preserve"> InpC!LRG$20</f>
        <v>0</v>
      </c>
      <c r="LRH118" s="370">
        <f xml:space="preserve"> InpC!LRH$20</f>
        <v>0</v>
      </c>
      <c r="LRI118" s="370">
        <f xml:space="preserve"> InpC!LRI$20</f>
        <v>0</v>
      </c>
      <c r="LRJ118" s="370">
        <f xml:space="preserve"> InpC!LRJ$20</f>
        <v>0</v>
      </c>
      <c r="LRK118" s="370">
        <f xml:space="preserve"> InpC!LRK$20</f>
        <v>0</v>
      </c>
      <c r="LRL118" s="370">
        <f xml:space="preserve"> InpC!LRL$20</f>
        <v>0</v>
      </c>
      <c r="LRM118" s="370">
        <f xml:space="preserve"> InpC!LRM$20</f>
        <v>0</v>
      </c>
      <c r="LRN118" s="370">
        <f xml:space="preserve"> InpC!LRN$20</f>
        <v>0</v>
      </c>
      <c r="LRO118" s="370">
        <f xml:space="preserve"> InpC!LRO$20</f>
        <v>0</v>
      </c>
      <c r="LRP118" s="370">
        <f xml:space="preserve"> InpC!LRP$20</f>
        <v>0</v>
      </c>
      <c r="LRQ118" s="370">
        <f xml:space="preserve"> InpC!LRQ$20</f>
        <v>0</v>
      </c>
      <c r="LRR118" s="370">
        <f xml:space="preserve"> InpC!LRR$20</f>
        <v>0</v>
      </c>
      <c r="LRS118" s="370">
        <f xml:space="preserve"> InpC!LRS$20</f>
        <v>0</v>
      </c>
      <c r="LRT118" s="370">
        <f xml:space="preserve"> InpC!LRT$20</f>
        <v>0</v>
      </c>
      <c r="LRU118" s="370">
        <f xml:space="preserve"> InpC!LRU$20</f>
        <v>0</v>
      </c>
      <c r="LRV118" s="370">
        <f xml:space="preserve"> InpC!LRV$20</f>
        <v>0</v>
      </c>
      <c r="LRW118" s="370">
        <f xml:space="preserve"> InpC!LRW$20</f>
        <v>0</v>
      </c>
      <c r="LRX118" s="370">
        <f xml:space="preserve"> InpC!LRX$20</f>
        <v>0</v>
      </c>
      <c r="LRY118" s="370">
        <f xml:space="preserve"> InpC!LRY$20</f>
        <v>0</v>
      </c>
      <c r="LRZ118" s="370">
        <f xml:space="preserve"> InpC!LRZ$20</f>
        <v>0</v>
      </c>
      <c r="LSA118" s="370">
        <f xml:space="preserve"> InpC!LSA$20</f>
        <v>0</v>
      </c>
      <c r="LSB118" s="370">
        <f xml:space="preserve"> InpC!LSB$20</f>
        <v>0</v>
      </c>
      <c r="LSC118" s="370">
        <f xml:space="preserve"> InpC!LSC$20</f>
        <v>0</v>
      </c>
      <c r="LSD118" s="370">
        <f xml:space="preserve"> InpC!LSD$20</f>
        <v>0</v>
      </c>
      <c r="LSE118" s="370">
        <f xml:space="preserve"> InpC!LSE$20</f>
        <v>0</v>
      </c>
      <c r="LSF118" s="370">
        <f xml:space="preserve"> InpC!LSF$20</f>
        <v>0</v>
      </c>
      <c r="LSG118" s="370">
        <f xml:space="preserve"> InpC!LSG$20</f>
        <v>0</v>
      </c>
      <c r="LSH118" s="370">
        <f xml:space="preserve"> InpC!LSH$20</f>
        <v>0</v>
      </c>
      <c r="LSI118" s="370">
        <f xml:space="preserve"> InpC!LSI$20</f>
        <v>0</v>
      </c>
      <c r="LSJ118" s="370">
        <f xml:space="preserve"> InpC!LSJ$20</f>
        <v>0</v>
      </c>
      <c r="LSK118" s="370">
        <f xml:space="preserve"> InpC!LSK$20</f>
        <v>0</v>
      </c>
      <c r="LSL118" s="370">
        <f xml:space="preserve"> InpC!LSL$20</f>
        <v>0</v>
      </c>
      <c r="LSM118" s="370">
        <f xml:space="preserve"> InpC!LSM$20</f>
        <v>0</v>
      </c>
      <c r="LSN118" s="370">
        <f xml:space="preserve"> InpC!LSN$20</f>
        <v>0</v>
      </c>
      <c r="LSO118" s="370">
        <f xml:space="preserve"> InpC!LSO$20</f>
        <v>0</v>
      </c>
      <c r="LSP118" s="370">
        <f xml:space="preserve"> InpC!LSP$20</f>
        <v>0</v>
      </c>
      <c r="LSQ118" s="370">
        <f xml:space="preserve"> InpC!LSQ$20</f>
        <v>0</v>
      </c>
      <c r="LSR118" s="370">
        <f xml:space="preserve"> InpC!LSR$20</f>
        <v>0</v>
      </c>
      <c r="LSS118" s="370">
        <f xml:space="preserve"> InpC!LSS$20</f>
        <v>0</v>
      </c>
      <c r="LST118" s="370">
        <f xml:space="preserve"> InpC!LST$20</f>
        <v>0</v>
      </c>
      <c r="LSU118" s="370">
        <f xml:space="preserve"> InpC!LSU$20</f>
        <v>0</v>
      </c>
      <c r="LSV118" s="370">
        <f xml:space="preserve"> InpC!LSV$20</f>
        <v>0</v>
      </c>
      <c r="LSW118" s="370">
        <f xml:space="preserve"> InpC!LSW$20</f>
        <v>0</v>
      </c>
      <c r="LSX118" s="370">
        <f xml:space="preserve"> InpC!LSX$20</f>
        <v>0</v>
      </c>
      <c r="LSY118" s="370">
        <f xml:space="preserve"> InpC!LSY$20</f>
        <v>0</v>
      </c>
      <c r="LSZ118" s="370">
        <f xml:space="preserve"> InpC!LSZ$20</f>
        <v>0</v>
      </c>
      <c r="LTA118" s="370">
        <f xml:space="preserve"> InpC!LTA$20</f>
        <v>0</v>
      </c>
      <c r="LTB118" s="370">
        <f xml:space="preserve"> InpC!LTB$20</f>
        <v>0</v>
      </c>
      <c r="LTC118" s="370">
        <f xml:space="preserve"> InpC!LTC$20</f>
        <v>0</v>
      </c>
      <c r="LTD118" s="370">
        <f xml:space="preserve"> InpC!LTD$20</f>
        <v>0</v>
      </c>
      <c r="LTE118" s="370">
        <f xml:space="preserve"> InpC!LTE$20</f>
        <v>0</v>
      </c>
      <c r="LTF118" s="370">
        <f xml:space="preserve"> InpC!LTF$20</f>
        <v>0</v>
      </c>
      <c r="LTG118" s="370">
        <f xml:space="preserve"> InpC!LTG$20</f>
        <v>0</v>
      </c>
      <c r="LTH118" s="370">
        <f xml:space="preserve"> InpC!LTH$20</f>
        <v>0</v>
      </c>
      <c r="LTI118" s="370">
        <f xml:space="preserve"> InpC!LTI$20</f>
        <v>0</v>
      </c>
      <c r="LTJ118" s="370">
        <f xml:space="preserve"> InpC!LTJ$20</f>
        <v>0</v>
      </c>
      <c r="LTK118" s="370">
        <f xml:space="preserve"> InpC!LTK$20</f>
        <v>0</v>
      </c>
      <c r="LTL118" s="370">
        <f xml:space="preserve"> InpC!LTL$20</f>
        <v>0</v>
      </c>
      <c r="LTM118" s="370">
        <f xml:space="preserve"> InpC!LTM$20</f>
        <v>0</v>
      </c>
      <c r="LTN118" s="370">
        <f xml:space="preserve"> InpC!LTN$20</f>
        <v>0</v>
      </c>
      <c r="LTO118" s="370">
        <f xml:space="preserve"> InpC!LTO$20</f>
        <v>0</v>
      </c>
      <c r="LTP118" s="370">
        <f xml:space="preserve"> InpC!LTP$20</f>
        <v>0</v>
      </c>
      <c r="LTQ118" s="370">
        <f xml:space="preserve"> InpC!LTQ$20</f>
        <v>0</v>
      </c>
      <c r="LTR118" s="370">
        <f xml:space="preserve"> InpC!LTR$20</f>
        <v>0</v>
      </c>
      <c r="LTS118" s="370">
        <f xml:space="preserve"> InpC!LTS$20</f>
        <v>0</v>
      </c>
      <c r="LTT118" s="370">
        <f xml:space="preserve"> InpC!LTT$20</f>
        <v>0</v>
      </c>
      <c r="LTU118" s="370">
        <f xml:space="preserve"> InpC!LTU$20</f>
        <v>0</v>
      </c>
      <c r="LTV118" s="370">
        <f xml:space="preserve"> InpC!LTV$20</f>
        <v>0</v>
      </c>
      <c r="LTW118" s="370">
        <f xml:space="preserve"> InpC!LTW$20</f>
        <v>0</v>
      </c>
      <c r="LTX118" s="370">
        <f xml:space="preserve"> InpC!LTX$20</f>
        <v>0</v>
      </c>
      <c r="LTY118" s="370">
        <f xml:space="preserve"> InpC!LTY$20</f>
        <v>0</v>
      </c>
      <c r="LTZ118" s="370">
        <f xml:space="preserve"> InpC!LTZ$20</f>
        <v>0</v>
      </c>
      <c r="LUA118" s="370">
        <f xml:space="preserve"> InpC!LUA$20</f>
        <v>0</v>
      </c>
      <c r="LUB118" s="370">
        <f xml:space="preserve"> InpC!LUB$20</f>
        <v>0</v>
      </c>
      <c r="LUC118" s="370">
        <f xml:space="preserve"> InpC!LUC$20</f>
        <v>0</v>
      </c>
      <c r="LUD118" s="370">
        <f xml:space="preserve"> InpC!LUD$20</f>
        <v>0</v>
      </c>
      <c r="LUE118" s="370">
        <f xml:space="preserve"> InpC!LUE$20</f>
        <v>0</v>
      </c>
      <c r="LUF118" s="370">
        <f xml:space="preserve"> InpC!LUF$20</f>
        <v>0</v>
      </c>
      <c r="LUG118" s="370">
        <f xml:space="preserve"> InpC!LUG$20</f>
        <v>0</v>
      </c>
      <c r="LUH118" s="370">
        <f xml:space="preserve"> InpC!LUH$20</f>
        <v>0</v>
      </c>
      <c r="LUI118" s="370">
        <f xml:space="preserve"> InpC!LUI$20</f>
        <v>0</v>
      </c>
      <c r="LUJ118" s="370">
        <f xml:space="preserve"> InpC!LUJ$20</f>
        <v>0</v>
      </c>
      <c r="LUK118" s="370">
        <f xml:space="preserve"> InpC!LUK$20</f>
        <v>0</v>
      </c>
      <c r="LUL118" s="370">
        <f xml:space="preserve"> InpC!LUL$20</f>
        <v>0</v>
      </c>
      <c r="LUM118" s="370">
        <f xml:space="preserve"> InpC!LUM$20</f>
        <v>0</v>
      </c>
      <c r="LUN118" s="370">
        <f xml:space="preserve"> InpC!LUN$20</f>
        <v>0</v>
      </c>
      <c r="LUO118" s="370">
        <f xml:space="preserve"> InpC!LUO$20</f>
        <v>0</v>
      </c>
      <c r="LUP118" s="370">
        <f xml:space="preserve"> InpC!LUP$20</f>
        <v>0</v>
      </c>
      <c r="LUQ118" s="370">
        <f xml:space="preserve"> InpC!LUQ$20</f>
        <v>0</v>
      </c>
      <c r="LUR118" s="370">
        <f xml:space="preserve"> InpC!LUR$20</f>
        <v>0</v>
      </c>
      <c r="LUS118" s="370">
        <f xml:space="preserve"> InpC!LUS$20</f>
        <v>0</v>
      </c>
      <c r="LUT118" s="370">
        <f xml:space="preserve"> InpC!LUT$20</f>
        <v>0</v>
      </c>
      <c r="LUU118" s="370">
        <f xml:space="preserve"> InpC!LUU$20</f>
        <v>0</v>
      </c>
      <c r="LUV118" s="370">
        <f xml:space="preserve"> InpC!LUV$20</f>
        <v>0</v>
      </c>
      <c r="LUW118" s="370">
        <f xml:space="preserve"> InpC!LUW$20</f>
        <v>0</v>
      </c>
      <c r="LUX118" s="370">
        <f xml:space="preserve"> InpC!LUX$20</f>
        <v>0</v>
      </c>
      <c r="LUY118" s="370">
        <f xml:space="preserve"> InpC!LUY$20</f>
        <v>0</v>
      </c>
      <c r="LUZ118" s="370">
        <f xml:space="preserve"> InpC!LUZ$20</f>
        <v>0</v>
      </c>
      <c r="LVA118" s="370">
        <f xml:space="preserve"> InpC!LVA$20</f>
        <v>0</v>
      </c>
      <c r="LVB118" s="370">
        <f xml:space="preserve"> InpC!LVB$20</f>
        <v>0</v>
      </c>
      <c r="LVC118" s="370">
        <f xml:space="preserve"> InpC!LVC$20</f>
        <v>0</v>
      </c>
      <c r="LVD118" s="370">
        <f xml:space="preserve"> InpC!LVD$20</f>
        <v>0</v>
      </c>
      <c r="LVE118" s="370">
        <f xml:space="preserve"> InpC!LVE$20</f>
        <v>0</v>
      </c>
      <c r="LVF118" s="370">
        <f xml:space="preserve"> InpC!LVF$20</f>
        <v>0</v>
      </c>
      <c r="LVG118" s="370">
        <f xml:space="preserve"> InpC!LVG$20</f>
        <v>0</v>
      </c>
      <c r="LVH118" s="370">
        <f xml:space="preserve"> InpC!LVH$20</f>
        <v>0</v>
      </c>
      <c r="LVI118" s="370">
        <f xml:space="preserve"> InpC!LVI$20</f>
        <v>0</v>
      </c>
      <c r="LVJ118" s="370">
        <f xml:space="preserve"> InpC!LVJ$20</f>
        <v>0</v>
      </c>
      <c r="LVK118" s="370">
        <f xml:space="preserve"> InpC!LVK$20</f>
        <v>0</v>
      </c>
      <c r="LVL118" s="370">
        <f xml:space="preserve"> InpC!LVL$20</f>
        <v>0</v>
      </c>
      <c r="LVM118" s="370">
        <f xml:space="preserve"> InpC!LVM$20</f>
        <v>0</v>
      </c>
      <c r="LVN118" s="370">
        <f xml:space="preserve"> InpC!LVN$20</f>
        <v>0</v>
      </c>
      <c r="LVO118" s="370">
        <f xml:space="preserve"> InpC!LVO$20</f>
        <v>0</v>
      </c>
      <c r="LVP118" s="370">
        <f xml:space="preserve"> InpC!LVP$20</f>
        <v>0</v>
      </c>
      <c r="LVQ118" s="370">
        <f xml:space="preserve"> InpC!LVQ$20</f>
        <v>0</v>
      </c>
      <c r="LVR118" s="370">
        <f xml:space="preserve"> InpC!LVR$20</f>
        <v>0</v>
      </c>
      <c r="LVS118" s="370">
        <f xml:space="preserve"> InpC!LVS$20</f>
        <v>0</v>
      </c>
      <c r="LVT118" s="370">
        <f xml:space="preserve"> InpC!LVT$20</f>
        <v>0</v>
      </c>
      <c r="LVU118" s="370">
        <f xml:space="preserve"> InpC!LVU$20</f>
        <v>0</v>
      </c>
      <c r="LVV118" s="370">
        <f xml:space="preserve"> InpC!LVV$20</f>
        <v>0</v>
      </c>
      <c r="LVW118" s="370">
        <f xml:space="preserve"> InpC!LVW$20</f>
        <v>0</v>
      </c>
      <c r="LVX118" s="370">
        <f xml:space="preserve"> InpC!LVX$20</f>
        <v>0</v>
      </c>
      <c r="LVY118" s="370">
        <f xml:space="preserve"> InpC!LVY$20</f>
        <v>0</v>
      </c>
      <c r="LVZ118" s="370">
        <f xml:space="preserve"> InpC!LVZ$20</f>
        <v>0</v>
      </c>
      <c r="LWA118" s="370">
        <f xml:space="preserve"> InpC!LWA$20</f>
        <v>0</v>
      </c>
      <c r="LWB118" s="370">
        <f xml:space="preserve"> InpC!LWB$20</f>
        <v>0</v>
      </c>
      <c r="LWC118" s="370">
        <f xml:space="preserve"> InpC!LWC$20</f>
        <v>0</v>
      </c>
      <c r="LWD118" s="370">
        <f xml:space="preserve"> InpC!LWD$20</f>
        <v>0</v>
      </c>
      <c r="LWE118" s="370">
        <f xml:space="preserve"> InpC!LWE$20</f>
        <v>0</v>
      </c>
      <c r="LWF118" s="370">
        <f xml:space="preserve"> InpC!LWF$20</f>
        <v>0</v>
      </c>
      <c r="LWG118" s="370">
        <f xml:space="preserve"> InpC!LWG$20</f>
        <v>0</v>
      </c>
      <c r="LWH118" s="370">
        <f xml:space="preserve"> InpC!LWH$20</f>
        <v>0</v>
      </c>
      <c r="LWI118" s="370">
        <f xml:space="preserve"> InpC!LWI$20</f>
        <v>0</v>
      </c>
      <c r="LWJ118" s="370">
        <f xml:space="preserve"> InpC!LWJ$20</f>
        <v>0</v>
      </c>
      <c r="LWK118" s="370">
        <f xml:space="preserve"> InpC!LWK$20</f>
        <v>0</v>
      </c>
      <c r="LWL118" s="370">
        <f xml:space="preserve"> InpC!LWL$20</f>
        <v>0</v>
      </c>
      <c r="LWM118" s="370">
        <f xml:space="preserve"> InpC!LWM$20</f>
        <v>0</v>
      </c>
      <c r="LWN118" s="370">
        <f xml:space="preserve"> InpC!LWN$20</f>
        <v>0</v>
      </c>
      <c r="LWO118" s="370">
        <f xml:space="preserve"> InpC!LWO$20</f>
        <v>0</v>
      </c>
      <c r="LWP118" s="370">
        <f xml:space="preserve"> InpC!LWP$20</f>
        <v>0</v>
      </c>
      <c r="LWQ118" s="370">
        <f xml:space="preserve"> InpC!LWQ$20</f>
        <v>0</v>
      </c>
      <c r="LWR118" s="370">
        <f xml:space="preserve"> InpC!LWR$20</f>
        <v>0</v>
      </c>
      <c r="LWS118" s="370">
        <f xml:space="preserve"> InpC!LWS$20</f>
        <v>0</v>
      </c>
      <c r="LWT118" s="370">
        <f xml:space="preserve"> InpC!LWT$20</f>
        <v>0</v>
      </c>
      <c r="LWU118" s="370">
        <f xml:space="preserve"> InpC!LWU$20</f>
        <v>0</v>
      </c>
      <c r="LWV118" s="370">
        <f xml:space="preserve"> InpC!LWV$20</f>
        <v>0</v>
      </c>
      <c r="LWW118" s="370">
        <f xml:space="preserve"> InpC!LWW$20</f>
        <v>0</v>
      </c>
      <c r="LWX118" s="370">
        <f xml:space="preserve"> InpC!LWX$20</f>
        <v>0</v>
      </c>
      <c r="LWY118" s="370">
        <f xml:space="preserve"> InpC!LWY$20</f>
        <v>0</v>
      </c>
      <c r="LWZ118" s="370">
        <f xml:space="preserve"> InpC!LWZ$20</f>
        <v>0</v>
      </c>
      <c r="LXA118" s="370">
        <f xml:space="preserve"> InpC!LXA$20</f>
        <v>0</v>
      </c>
      <c r="LXB118" s="370">
        <f xml:space="preserve"> InpC!LXB$20</f>
        <v>0</v>
      </c>
      <c r="LXC118" s="370">
        <f xml:space="preserve"> InpC!LXC$20</f>
        <v>0</v>
      </c>
      <c r="LXD118" s="370">
        <f xml:space="preserve"> InpC!LXD$20</f>
        <v>0</v>
      </c>
      <c r="LXE118" s="370">
        <f xml:space="preserve"> InpC!LXE$20</f>
        <v>0</v>
      </c>
      <c r="LXF118" s="370">
        <f xml:space="preserve"> InpC!LXF$20</f>
        <v>0</v>
      </c>
      <c r="LXG118" s="370">
        <f xml:space="preserve"> InpC!LXG$20</f>
        <v>0</v>
      </c>
      <c r="LXH118" s="370">
        <f xml:space="preserve"> InpC!LXH$20</f>
        <v>0</v>
      </c>
      <c r="LXI118" s="370">
        <f xml:space="preserve"> InpC!LXI$20</f>
        <v>0</v>
      </c>
      <c r="LXJ118" s="370">
        <f xml:space="preserve"> InpC!LXJ$20</f>
        <v>0</v>
      </c>
      <c r="LXK118" s="370">
        <f xml:space="preserve"> InpC!LXK$20</f>
        <v>0</v>
      </c>
      <c r="LXL118" s="370">
        <f xml:space="preserve"> InpC!LXL$20</f>
        <v>0</v>
      </c>
      <c r="LXM118" s="370">
        <f xml:space="preserve"> InpC!LXM$20</f>
        <v>0</v>
      </c>
      <c r="LXN118" s="370">
        <f xml:space="preserve"> InpC!LXN$20</f>
        <v>0</v>
      </c>
      <c r="LXO118" s="370">
        <f xml:space="preserve"> InpC!LXO$20</f>
        <v>0</v>
      </c>
      <c r="LXP118" s="370">
        <f xml:space="preserve"> InpC!LXP$20</f>
        <v>0</v>
      </c>
      <c r="LXQ118" s="370">
        <f xml:space="preserve"> InpC!LXQ$20</f>
        <v>0</v>
      </c>
      <c r="LXR118" s="370">
        <f xml:space="preserve"> InpC!LXR$20</f>
        <v>0</v>
      </c>
      <c r="LXS118" s="370">
        <f xml:space="preserve"> InpC!LXS$20</f>
        <v>0</v>
      </c>
      <c r="LXT118" s="370">
        <f xml:space="preserve"> InpC!LXT$20</f>
        <v>0</v>
      </c>
      <c r="LXU118" s="370">
        <f xml:space="preserve"> InpC!LXU$20</f>
        <v>0</v>
      </c>
      <c r="LXV118" s="370">
        <f xml:space="preserve"> InpC!LXV$20</f>
        <v>0</v>
      </c>
      <c r="LXW118" s="370">
        <f xml:space="preserve"> InpC!LXW$20</f>
        <v>0</v>
      </c>
      <c r="LXX118" s="370">
        <f xml:space="preserve"> InpC!LXX$20</f>
        <v>0</v>
      </c>
      <c r="LXY118" s="370">
        <f xml:space="preserve"> InpC!LXY$20</f>
        <v>0</v>
      </c>
      <c r="LXZ118" s="370">
        <f xml:space="preserve"> InpC!LXZ$20</f>
        <v>0</v>
      </c>
      <c r="LYA118" s="370">
        <f xml:space="preserve"> InpC!LYA$20</f>
        <v>0</v>
      </c>
      <c r="LYB118" s="370">
        <f xml:space="preserve"> InpC!LYB$20</f>
        <v>0</v>
      </c>
      <c r="LYC118" s="370">
        <f xml:space="preserve"> InpC!LYC$20</f>
        <v>0</v>
      </c>
      <c r="LYD118" s="370">
        <f xml:space="preserve"> InpC!LYD$20</f>
        <v>0</v>
      </c>
      <c r="LYE118" s="370">
        <f xml:space="preserve"> InpC!LYE$20</f>
        <v>0</v>
      </c>
      <c r="LYF118" s="370">
        <f xml:space="preserve"> InpC!LYF$20</f>
        <v>0</v>
      </c>
      <c r="LYG118" s="370">
        <f xml:space="preserve"> InpC!LYG$20</f>
        <v>0</v>
      </c>
      <c r="LYH118" s="370">
        <f xml:space="preserve"> InpC!LYH$20</f>
        <v>0</v>
      </c>
      <c r="LYI118" s="370">
        <f xml:space="preserve"> InpC!LYI$20</f>
        <v>0</v>
      </c>
      <c r="LYJ118" s="370">
        <f xml:space="preserve"> InpC!LYJ$20</f>
        <v>0</v>
      </c>
      <c r="LYK118" s="370">
        <f xml:space="preserve"> InpC!LYK$20</f>
        <v>0</v>
      </c>
      <c r="LYL118" s="370">
        <f xml:space="preserve"> InpC!LYL$20</f>
        <v>0</v>
      </c>
      <c r="LYM118" s="370">
        <f xml:space="preserve"> InpC!LYM$20</f>
        <v>0</v>
      </c>
      <c r="LYN118" s="370">
        <f xml:space="preserve"> InpC!LYN$20</f>
        <v>0</v>
      </c>
      <c r="LYO118" s="370">
        <f xml:space="preserve"> InpC!LYO$20</f>
        <v>0</v>
      </c>
      <c r="LYP118" s="370">
        <f xml:space="preserve"> InpC!LYP$20</f>
        <v>0</v>
      </c>
      <c r="LYQ118" s="370">
        <f xml:space="preserve"> InpC!LYQ$20</f>
        <v>0</v>
      </c>
      <c r="LYR118" s="370">
        <f xml:space="preserve"> InpC!LYR$20</f>
        <v>0</v>
      </c>
      <c r="LYS118" s="370">
        <f xml:space="preserve"> InpC!LYS$20</f>
        <v>0</v>
      </c>
      <c r="LYT118" s="370">
        <f xml:space="preserve"> InpC!LYT$20</f>
        <v>0</v>
      </c>
      <c r="LYU118" s="370">
        <f xml:space="preserve"> InpC!LYU$20</f>
        <v>0</v>
      </c>
      <c r="LYV118" s="370">
        <f xml:space="preserve"> InpC!LYV$20</f>
        <v>0</v>
      </c>
      <c r="LYW118" s="370">
        <f xml:space="preserve"> InpC!LYW$20</f>
        <v>0</v>
      </c>
      <c r="LYX118" s="370">
        <f xml:space="preserve"> InpC!LYX$20</f>
        <v>0</v>
      </c>
      <c r="LYY118" s="370">
        <f xml:space="preserve"> InpC!LYY$20</f>
        <v>0</v>
      </c>
      <c r="LYZ118" s="370">
        <f xml:space="preserve"> InpC!LYZ$20</f>
        <v>0</v>
      </c>
      <c r="LZA118" s="370">
        <f xml:space="preserve"> InpC!LZA$20</f>
        <v>0</v>
      </c>
      <c r="LZB118" s="370">
        <f xml:space="preserve"> InpC!LZB$20</f>
        <v>0</v>
      </c>
      <c r="LZC118" s="370">
        <f xml:space="preserve"> InpC!LZC$20</f>
        <v>0</v>
      </c>
      <c r="LZD118" s="370">
        <f xml:space="preserve"> InpC!LZD$20</f>
        <v>0</v>
      </c>
      <c r="LZE118" s="370">
        <f xml:space="preserve"> InpC!LZE$20</f>
        <v>0</v>
      </c>
      <c r="LZF118" s="370">
        <f xml:space="preserve"> InpC!LZF$20</f>
        <v>0</v>
      </c>
      <c r="LZG118" s="370">
        <f xml:space="preserve"> InpC!LZG$20</f>
        <v>0</v>
      </c>
      <c r="LZH118" s="370">
        <f xml:space="preserve"> InpC!LZH$20</f>
        <v>0</v>
      </c>
      <c r="LZI118" s="370">
        <f xml:space="preserve"> InpC!LZI$20</f>
        <v>0</v>
      </c>
      <c r="LZJ118" s="370">
        <f xml:space="preserve"> InpC!LZJ$20</f>
        <v>0</v>
      </c>
      <c r="LZK118" s="370">
        <f xml:space="preserve"> InpC!LZK$20</f>
        <v>0</v>
      </c>
      <c r="LZL118" s="370">
        <f xml:space="preserve"> InpC!LZL$20</f>
        <v>0</v>
      </c>
      <c r="LZM118" s="370">
        <f xml:space="preserve"> InpC!LZM$20</f>
        <v>0</v>
      </c>
      <c r="LZN118" s="370">
        <f xml:space="preserve"> InpC!LZN$20</f>
        <v>0</v>
      </c>
      <c r="LZO118" s="370">
        <f xml:space="preserve"> InpC!LZO$20</f>
        <v>0</v>
      </c>
      <c r="LZP118" s="370">
        <f xml:space="preserve"> InpC!LZP$20</f>
        <v>0</v>
      </c>
      <c r="LZQ118" s="370">
        <f xml:space="preserve"> InpC!LZQ$20</f>
        <v>0</v>
      </c>
      <c r="LZR118" s="370">
        <f xml:space="preserve"> InpC!LZR$20</f>
        <v>0</v>
      </c>
      <c r="LZS118" s="370">
        <f xml:space="preserve"> InpC!LZS$20</f>
        <v>0</v>
      </c>
      <c r="LZT118" s="370">
        <f xml:space="preserve"> InpC!LZT$20</f>
        <v>0</v>
      </c>
      <c r="LZU118" s="370">
        <f xml:space="preserve"> InpC!LZU$20</f>
        <v>0</v>
      </c>
      <c r="LZV118" s="370">
        <f xml:space="preserve"> InpC!LZV$20</f>
        <v>0</v>
      </c>
      <c r="LZW118" s="370">
        <f xml:space="preserve"> InpC!LZW$20</f>
        <v>0</v>
      </c>
      <c r="LZX118" s="370">
        <f xml:space="preserve"> InpC!LZX$20</f>
        <v>0</v>
      </c>
      <c r="LZY118" s="370">
        <f xml:space="preserve"> InpC!LZY$20</f>
        <v>0</v>
      </c>
      <c r="LZZ118" s="370">
        <f xml:space="preserve"> InpC!LZZ$20</f>
        <v>0</v>
      </c>
      <c r="MAA118" s="370">
        <f xml:space="preserve"> InpC!MAA$20</f>
        <v>0</v>
      </c>
      <c r="MAB118" s="370">
        <f xml:space="preserve"> InpC!MAB$20</f>
        <v>0</v>
      </c>
      <c r="MAC118" s="370">
        <f xml:space="preserve"> InpC!MAC$20</f>
        <v>0</v>
      </c>
      <c r="MAD118" s="370">
        <f xml:space="preserve"> InpC!MAD$20</f>
        <v>0</v>
      </c>
      <c r="MAE118" s="370">
        <f xml:space="preserve"> InpC!MAE$20</f>
        <v>0</v>
      </c>
      <c r="MAF118" s="370">
        <f xml:space="preserve"> InpC!MAF$20</f>
        <v>0</v>
      </c>
      <c r="MAG118" s="370">
        <f xml:space="preserve"> InpC!MAG$20</f>
        <v>0</v>
      </c>
      <c r="MAH118" s="370">
        <f xml:space="preserve"> InpC!MAH$20</f>
        <v>0</v>
      </c>
      <c r="MAI118" s="370">
        <f xml:space="preserve"> InpC!MAI$20</f>
        <v>0</v>
      </c>
      <c r="MAJ118" s="370">
        <f xml:space="preserve"> InpC!MAJ$20</f>
        <v>0</v>
      </c>
      <c r="MAK118" s="370">
        <f xml:space="preserve"> InpC!MAK$20</f>
        <v>0</v>
      </c>
      <c r="MAL118" s="370">
        <f xml:space="preserve"> InpC!MAL$20</f>
        <v>0</v>
      </c>
      <c r="MAM118" s="370">
        <f xml:space="preserve"> InpC!MAM$20</f>
        <v>0</v>
      </c>
      <c r="MAN118" s="370">
        <f xml:space="preserve"> InpC!MAN$20</f>
        <v>0</v>
      </c>
      <c r="MAO118" s="370">
        <f xml:space="preserve"> InpC!MAO$20</f>
        <v>0</v>
      </c>
      <c r="MAP118" s="370">
        <f xml:space="preserve"> InpC!MAP$20</f>
        <v>0</v>
      </c>
      <c r="MAQ118" s="370">
        <f xml:space="preserve"> InpC!MAQ$20</f>
        <v>0</v>
      </c>
      <c r="MAR118" s="370">
        <f xml:space="preserve"> InpC!MAR$20</f>
        <v>0</v>
      </c>
      <c r="MAS118" s="370">
        <f xml:space="preserve"> InpC!MAS$20</f>
        <v>0</v>
      </c>
      <c r="MAT118" s="370">
        <f xml:space="preserve"> InpC!MAT$20</f>
        <v>0</v>
      </c>
      <c r="MAU118" s="370">
        <f xml:space="preserve"> InpC!MAU$20</f>
        <v>0</v>
      </c>
      <c r="MAV118" s="370">
        <f xml:space="preserve"> InpC!MAV$20</f>
        <v>0</v>
      </c>
      <c r="MAW118" s="370">
        <f xml:space="preserve"> InpC!MAW$20</f>
        <v>0</v>
      </c>
      <c r="MAX118" s="370">
        <f xml:space="preserve"> InpC!MAX$20</f>
        <v>0</v>
      </c>
      <c r="MAY118" s="370">
        <f xml:space="preserve"> InpC!MAY$20</f>
        <v>0</v>
      </c>
      <c r="MAZ118" s="370">
        <f xml:space="preserve"> InpC!MAZ$20</f>
        <v>0</v>
      </c>
      <c r="MBA118" s="370">
        <f xml:space="preserve"> InpC!MBA$20</f>
        <v>0</v>
      </c>
      <c r="MBB118" s="370">
        <f xml:space="preserve"> InpC!MBB$20</f>
        <v>0</v>
      </c>
      <c r="MBC118" s="370">
        <f xml:space="preserve"> InpC!MBC$20</f>
        <v>0</v>
      </c>
      <c r="MBD118" s="370">
        <f xml:space="preserve"> InpC!MBD$20</f>
        <v>0</v>
      </c>
      <c r="MBE118" s="370">
        <f xml:space="preserve"> InpC!MBE$20</f>
        <v>0</v>
      </c>
      <c r="MBF118" s="370">
        <f xml:space="preserve"> InpC!MBF$20</f>
        <v>0</v>
      </c>
      <c r="MBG118" s="370">
        <f xml:space="preserve"> InpC!MBG$20</f>
        <v>0</v>
      </c>
      <c r="MBH118" s="370">
        <f xml:space="preserve"> InpC!MBH$20</f>
        <v>0</v>
      </c>
      <c r="MBI118" s="370">
        <f xml:space="preserve"> InpC!MBI$20</f>
        <v>0</v>
      </c>
      <c r="MBJ118" s="370">
        <f xml:space="preserve"> InpC!MBJ$20</f>
        <v>0</v>
      </c>
      <c r="MBK118" s="370">
        <f xml:space="preserve"> InpC!MBK$20</f>
        <v>0</v>
      </c>
      <c r="MBL118" s="370">
        <f xml:space="preserve"> InpC!MBL$20</f>
        <v>0</v>
      </c>
      <c r="MBM118" s="370">
        <f xml:space="preserve"> InpC!MBM$20</f>
        <v>0</v>
      </c>
      <c r="MBN118" s="370">
        <f xml:space="preserve"> InpC!MBN$20</f>
        <v>0</v>
      </c>
      <c r="MBO118" s="370">
        <f xml:space="preserve"> InpC!MBO$20</f>
        <v>0</v>
      </c>
      <c r="MBP118" s="370">
        <f xml:space="preserve"> InpC!MBP$20</f>
        <v>0</v>
      </c>
      <c r="MBQ118" s="370">
        <f xml:space="preserve"> InpC!MBQ$20</f>
        <v>0</v>
      </c>
      <c r="MBR118" s="370">
        <f xml:space="preserve"> InpC!MBR$20</f>
        <v>0</v>
      </c>
      <c r="MBS118" s="370">
        <f xml:space="preserve"> InpC!MBS$20</f>
        <v>0</v>
      </c>
      <c r="MBT118" s="370">
        <f xml:space="preserve"> InpC!MBT$20</f>
        <v>0</v>
      </c>
      <c r="MBU118" s="370">
        <f xml:space="preserve"> InpC!MBU$20</f>
        <v>0</v>
      </c>
      <c r="MBV118" s="370">
        <f xml:space="preserve"> InpC!MBV$20</f>
        <v>0</v>
      </c>
      <c r="MBW118" s="370">
        <f xml:space="preserve"> InpC!MBW$20</f>
        <v>0</v>
      </c>
      <c r="MBX118" s="370">
        <f xml:space="preserve"> InpC!MBX$20</f>
        <v>0</v>
      </c>
      <c r="MBY118" s="370">
        <f xml:space="preserve"> InpC!MBY$20</f>
        <v>0</v>
      </c>
      <c r="MBZ118" s="370">
        <f xml:space="preserve"> InpC!MBZ$20</f>
        <v>0</v>
      </c>
      <c r="MCA118" s="370">
        <f xml:space="preserve"> InpC!MCA$20</f>
        <v>0</v>
      </c>
      <c r="MCB118" s="370">
        <f xml:space="preserve"> InpC!MCB$20</f>
        <v>0</v>
      </c>
      <c r="MCC118" s="370">
        <f xml:space="preserve"> InpC!MCC$20</f>
        <v>0</v>
      </c>
      <c r="MCD118" s="370">
        <f xml:space="preserve"> InpC!MCD$20</f>
        <v>0</v>
      </c>
      <c r="MCE118" s="370">
        <f xml:space="preserve"> InpC!MCE$20</f>
        <v>0</v>
      </c>
      <c r="MCF118" s="370">
        <f xml:space="preserve"> InpC!MCF$20</f>
        <v>0</v>
      </c>
      <c r="MCG118" s="370">
        <f xml:space="preserve"> InpC!MCG$20</f>
        <v>0</v>
      </c>
      <c r="MCH118" s="370">
        <f xml:space="preserve"> InpC!MCH$20</f>
        <v>0</v>
      </c>
      <c r="MCI118" s="370">
        <f xml:space="preserve"> InpC!MCI$20</f>
        <v>0</v>
      </c>
      <c r="MCJ118" s="370">
        <f xml:space="preserve"> InpC!MCJ$20</f>
        <v>0</v>
      </c>
      <c r="MCK118" s="370">
        <f xml:space="preserve"> InpC!MCK$20</f>
        <v>0</v>
      </c>
      <c r="MCL118" s="370">
        <f xml:space="preserve"> InpC!MCL$20</f>
        <v>0</v>
      </c>
      <c r="MCM118" s="370">
        <f xml:space="preserve"> InpC!MCM$20</f>
        <v>0</v>
      </c>
      <c r="MCN118" s="370">
        <f xml:space="preserve"> InpC!MCN$20</f>
        <v>0</v>
      </c>
      <c r="MCO118" s="370">
        <f xml:space="preserve"> InpC!MCO$20</f>
        <v>0</v>
      </c>
      <c r="MCP118" s="370">
        <f xml:space="preserve"> InpC!MCP$20</f>
        <v>0</v>
      </c>
      <c r="MCQ118" s="370">
        <f xml:space="preserve"> InpC!MCQ$20</f>
        <v>0</v>
      </c>
      <c r="MCR118" s="370">
        <f xml:space="preserve"> InpC!MCR$20</f>
        <v>0</v>
      </c>
      <c r="MCS118" s="370">
        <f xml:space="preserve"> InpC!MCS$20</f>
        <v>0</v>
      </c>
      <c r="MCT118" s="370">
        <f xml:space="preserve"> InpC!MCT$20</f>
        <v>0</v>
      </c>
      <c r="MCU118" s="370">
        <f xml:space="preserve"> InpC!MCU$20</f>
        <v>0</v>
      </c>
      <c r="MCV118" s="370">
        <f xml:space="preserve"> InpC!MCV$20</f>
        <v>0</v>
      </c>
      <c r="MCW118" s="370">
        <f xml:space="preserve"> InpC!MCW$20</f>
        <v>0</v>
      </c>
      <c r="MCX118" s="370">
        <f xml:space="preserve"> InpC!MCX$20</f>
        <v>0</v>
      </c>
      <c r="MCY118" s="370">
        <f xml:space="preserve"> InpC!MCY$20</f>
        <v>0</v>
      </c>
      <c r="MCZ118" s="370">
        <f xml:space="preserve"> InpC!MCZ$20</f>
        <v>0</v>
      </c>
      <c r="MDA118" s="370">
        <f xml:space="preserve"> InpC!MDA$20</f>
        <v>0</v>
      </c>
      <c r="MDB118" s="370">
        <f xml:space="preserve"> InpC!MDB$20</f>
        <v>0</v>
      </c>
      <c r="MDC118" s="370">
        <f xml:space="preserve"> InpC!MDC$20</f>
        <v>0</v>
      </c>
      <c r="MDD118" s="370">
        <f xml:space="preserve"> InpC!MDD$20</f>
        <v>0</v>
      </c>
      <c r="MDE118" s="370">
        <f xml:space="preserve"> InpC!MDE$20</f>
        <v>0</v>
      </c>
      <c r="MDF118" s="370">
        <f xml:space="preserve"> InpC!MDF$20</f>
        <v>0</v>
      </c>
      <c r="MDG118" s="370">
        <f xml:space="preserve"> InpC!MDG$20</f>
        <v>0</v>
      </c>
      <c r="MDH118" s="370">
        <f xml:space="preserve"> InpC!MDH$20</f>
        <v>0</v>
      </c>
      <c r="MDI118" s="370">
        <f xml:space="preserve"> InpC!MDI$20</f>
        <v>0</v>
      </c>
      <c r="MDJ118" s="370">
        <f xml:space="preserve"> InpC!MDJ$20</f>
        <v>0</v>
      </c>
      <c r="MDK118" s="370">
        <f xml:space="preserve"> InpC!MDK$20</f>
        <v>0</v>
      </c>
      <c r="MDL118" s="370">
        <f xml:space="preserve"> InpC!MDL$20</f>
        <v>0</v>
      </c>
      <c r="MDM118" s="370">
        <f xml:space="preserve"> InpC!MDM$20</f>
        <v>0</v>
      </c>
      <c r="MDN118" s="370">
        <f xml:space="preserve"> InpC!MDN$20</f>
        <v>0</v>
      </c>
      <c r="MDO118" s="370">
        <f xml:space="preserve"> InpC!MDO$20</f>
        <v>0</v>
      </c>
      <c r="MDP118" s="370">
        <f xml:space="preserve"> InpC!MDP$20</f>
        <v>0</v>
      </c>
      <c r="MDQ118" s="370">
        <f xml:space="preserve"> InpC!MDQ$20</f>
        <v>0</v>
      </c>
      <c r="MDR118" s="370">
        <f xml:space="preserve"> InpC!MDR$20</f>
        <v>0</v>
      </c>
      <c r="MDS118" s="370">
        <f xml:space="preserve"> InpC!MDS$20</f>
        <v>0</v>
      </c>
      <c r="MDT118" s="370">
        <f xml:space="preserve"> InpC!MDT$20</f>
        <v>0</v>
      </c>
      <c r="MDU118" s="370">
        <f xml:space="preserve"> InpC!MDU$20</f>
        <v>0</v>
      </c>
      <c r="MDV118" s="370">
        <f xml:space="preserve"> InpC!MDV$20</f>
        <v>0</v>
      </c>
      <c r="MDW118" s="370">
        <f xml:space="preserve"> InpC!MDW$20</f>
        <v>0</v>
      </c>
      <c r="MDX118" s="370">
        <f xml:space="preserve"> InpC!MDX$20</f>
        <v>0</v>
      </c>
      <c r="MDY118" s="370">
        <f xml:space="preserve"> InpC!MDY$20</f>
        <v>0</v>
      </c>
      <c r="MDZ118" s="370">
        <f xml:space="preserve"> InpC!MDZ$20</f>
        <v>0</v>
      </c>
      <c r="MEA118" s="370">
        <f xml:space="preserve"> InpC!MEA$20</f>
        <v>0</v>
      </c>
      <c r="MEB118" s="370">
        <f xml:space="preserve"> InpC!MEB$20</f>
        <v>0</v>
      </c>
      <c r="MEC118" s="370">
        <f xml:space="preserve"> InpC!MEC$20</f>
        <v>0</v>
      </c>
      <c r="MED118" s="370">
        <f xml:space="preserve"> InpC!MED$20</f>
        <v>0</v>
      </c>
      <c r="MEE118" s="370">
        <f xml:space="preserve"> InpC!MEE$20</f>
        <v>0</v>
      </c>
      <c r="MEF118" s="370">
        <f xml:space="preserve"> InpC!MEF$20</f>
        <v>0</v>
      </c>
      <c r="MEG118" s="370">
        <f xml:space="preserve"> InpC!MEG$20</f>
        <v>0</v>
      </c>
      <c r="MEH118" s="370">
        <f xml:space="preserve"> InpC!MEH$20</f>
        <v>0</v>
      </c>
      <c r="MEI118" s="370">
        <f xml:space="preserve"> InpC!MEI$20</f>
        <v>0</v>
      </c>
      <c r="MEJ118" s="370">
        <f xml:space="preserve"> InpC!MEJ$20</f>
        <v>0</v>
      </c>
      <c r="MEK118" s="370">
        <f xml:space="preserve"> InpC!MEK$20</f>
        <v>0</v>
      </c>
      <c r="MEL118" s="370">
        <f xml:space="preserve"> InpC!MEL$20</f>
        <v>0</v>
      </c>
      <c r="MEM118" s="370">
        <f xml:space="preserve"> InpC!MEM$20</f>
        <v>0</v>
      </c>
      <c r="MEN118" s="370">
        <f xml:space="preserve"> InpC!MEN$20</f>
        <v>0</v>
      </c>
      <c r="MEO118" s="370">
        <f xml:space="preserve"> InpC!MEO$20</f>
        <v>0</v>
      </c>
      <c r="MEP118" s="370">
        <f xml:space="preserve"> InpC!MEP$20</f>
        <v>0</v>
      </c>
      <c r="MEQ118" s="370">
        <f xml:space="preserve"> InpC!MEQ$20</f>
        <v>0</v>
      </c>
      <c r="MER118" s="370">
        <f xml:space="preserve"> InpC!MER$20</f>
        <v>0</v>
      </c>
      <c r="MES118" s="370">
        <f xml:space="preserve"> InpC!MES$20</f>
        <v>0</v>
      </c>
      <c r="MET118" s="370">
        <f xml:space="preserve"> InpC!MET$20</f>
        <v>0</v>
      </c>
      <c r="MEU118" s="370">
        <f xml:space="preserve"> InpC!MEU$20</f>
        <v>0</v>
      </c>
      <c r="MEV118" s="370">
        <f xml:space="preserve"> InpC!MEV$20</f>
        <v>0</v>
      </c>
      <c r="MEW118" s="370">
        <f xml:space="preserve"> InpC!MEW$20</f>
        <v>0</v>
      </c>
      <c r="MEX118" s="370">
        <f xml:space="preserve"> InpC!MEX$20</f>
        <v>0</v>
      </c>
      <c r="MEY118" s="370">
        <f xml:space="preserve"> InpC!MEY$20</f>
        <v>0</v>
      </c>
      <c r="MEZ118" s="370">
        <f xml:space="preserve"> InpC!MEZ$20</f>
        <v>0</v>
      </c>
      <c r="MFA118" s="370">
        <f xml:space="preserve"> InpC!MFA$20</f>
        <v>0</v>
      </c>
      <c r="MFB118" s="370">
        <f xml:space="preserve"> InpC!MFB$20</f>
        <v>0</v>
      </c>
      <c r="MFC118" s="370">
        <f xml:space="preserve"> InpC!MFC$20</f>
        <v>0</v>
      </c>
      <c r="MFD118" s="370">
        <f xml:space="preserve"> InpC!MFD$20</f>
        <v>0</v>
      </c>
      <c r="MFE118" s="370">
        <f xml:space="preserve"> InpC!MFE$20</f>
        <v>0</v>
      </c>
      <c r="MFF118" s="370">
        <f xml:space="preserve"> InpC!MFF$20</f>
        <v>0</v>
      </c>
      <c r="MFG118" s="370">
        <f xml:space="preserve"> InpC!MFG$20</f>
        <v>0</v>
      </c>
      <c r="MFH118" s="370">
        <f xml:space="preserve"> InpC!MFH$20</f>
        <v>0</v>
      </c>
      <c r="MFI118" s="370">
        <f xml:space="preserve"> InpC!MFI$20</f>
        <v>0</v>
      </c>
      <c r="MFJ118" s="370">
        <f xml:space="preserve"> InpC!MFJ$20</f>
        <v>0</v>
      </c>
      <c r="MFK118" s="370">
        <f xml:space="preserve"> InpC!MFK$20</f>
        <v>0</v>
      </c>
      <c r="MFL118" s="370">
        <f xml:space="preserve"> InpC!MFL$20</f>
        <v>0</v>
      </c>
      <c r="MFM118" s="370">
        <f xml:space="preserve"> InpC!MFM$20</f>
        <v>0</v>
      </c>
      <c r="MFN118" s="370">
        <f xml:space="preserve"> InpC!MFN$20</f>
        <v>0</v>
      </c>
      <c r="MFO118" s="370">
        <f xml:space="preserve"> InpC!MFO$20</f>
        <v>0</v>
      </c>
      <c r="MFP118" s="370">
        <f xml:space="preserve"> InpC!MFP$20</f>
        <v>0</v>
      </c>
      <c r="MFQ118" s="370">
        <f xml:space="preserve"> InpC!MFQ$20</f>
        <v>0</v>
      </c>
      <c r="MFR118" s="370">
        <f xml:space="preserve"> InpC!MFR$20</f>
        <v>0</v>
      </c>
      <c r="MFS118" s="370">
        <f xml:space="preserve"> InpC!MFS$20</f>
        <v>0</v>
      </c>
      <c r="MFT118" s="370">
        <f xml:space="preserve"> InpC!MFT$20</f>
        <v>0</v>
      </c>
      <c r="MFU118" s="370">
        <f xml:space="preserve"> InpC!MFU$20</f>
        <v>0</v>
      </c>
      <c r="MFV118" s="370">
        <f xml:space="preserve"> InpC!MFV$20</f>
        <v>0</v>
      </c>
      <c r="MFW118" s="370">
        <f xml:space="preserve"> InpC!MFW$20</f>
        <v>0</v>
      </c>
      <c r="MFX118" s="370">
        <f xml:space="preserve"> InpC!MFX$20</f>
        <v>0</v>
      </c>
      <c r="MFY118" s="370">
        <f xml:space="preserve"> InpC!MFY$20</f>
        <v>0</v>
      </c>
      <c r="MFZ118" s="370">
        <f xml:space="preserve"> InpC!MFZ$20</f>
        <v>0</v>
      </c>
      <c r="MGA118" s="370">
        <f xml:space="preserve"> InpC!MGA$20</f>
        <v>0</v>
      </c>
      <c r="MGB118" s="370">
        <f xml:space="preserve"> InpC!MGB$20</f>
        <v>0</v>
      </c>
      <c r="MGC118" s="370">
        <f xml:space="preserve"> InpC!MGC$20</f>
        <v>0</v>
      </c>
      <c r="MGD118" s="370">
        <f xml:space="preserve"> InpC!MGD$20</f>
        <v>0</v>
      </c>
      <c r="MGE118" s="370">
        <f xml:space="preserve"> InpC!MGE$20</f>
        <v>0</v>
      </c>
      <c r="MGF118" s="370">
        <f xml:space="preserve"> InpC!MGF$20</f>
        <v>0</v>
      </c>
      <c r="MGG118" s="370">
        <f xml:space="preserve"> InpC!MGG$20</f>
        <v>0</v>
      </c>
      <c r="MGH118" s="370">
        <f xml:space="preserve"> InpC!MGH$20</f>
        <v>0</v>
      </c>
      <c r="MGI118" s="370">
        <f xml:space="preserve"> InpC!MGI$20</f>
        <v>0</v>
      </c>
      <c r="MGJ118" s="370">
        <f xml:space="preserve"> InpC!MGJ$20</f>
        <v>0</v>
      </c>
      <c r="MGK118" s="370">
        <f xml:space="preserve"> InpC!MGK$20</f>
        <v>0</v>
      </c>
      <c r="MGL118" s="370">
        <f xml:space="preserve"> InpC!MGL$20</f>
        <v>0</v>
      </c>
      <c r="MGM118" s="370">
        <f xml:space="preserve"> InpC!MGM$20</f>
        <v>0</v>
      </c>
      <c r="MGN118" s="370">
        <f xml:space="preserve"> InpC!MGN$20</f>
        <v>0</v>
      </c>
      <c r="MGO118" s="370">
        <f xml:space="preserve"> InpC!MGO$20</f>
        <v>0</v>
      </c>
      <c r="MGP118" s="370">
        <f xml:space="preserve"> InpC!MGP$20</f>
        <v>0</v>
      </c>
      <c r="MGQ118" s="370">
        <f xml:space="preserve"> InpC!MGQ$20</f>
        <v>0</v>
      </c>
      <c r="MGR118" s="370">
        <f xml:space="preserve"> InpC!MGR$20</f>
        <v>0</v>
      </c>
      <c r="MGS118" s="370">
        <f xml:space="preserve"> InpC!MGS$20</f>
        <v>0</v>
      </c>
      <c r="MGT118" s="370">
        <f xml:space="preserve"> InpC!MGT$20</f>
        <v>0</v>
      </c>
      <c r="MGU118" s="370">
        <f xml:space="preserve"> InpC!MGU$20</f>
        <v>0</v>
      </c>
      <c r="MGV118" s="370">
        <f xml:space="preserve"> InpC!MGV$20</f>
        <v>0</v>
      </c>
      <c r="MGW118" s="370">
        <f xml:space="preserve"> InpC!MGW$20</f>
        <v>0</v>
      </c>
      <c r="MGX118" s="370">
        <f xml:space="preserve"> InpC!MGX$20</f>
        <v>0</v>
      </c>
      <c r="MGY118" s="370">
        <f xml:space="preserve"> InpC!MGY$20</f>
        <v>0</v>
      </c>
      <c r="MGZ118" s="370">
        <f xml:space="preserve"> InpC!MGZ$20</f>
        <v>0</v>
      </c>
      <c r="MHA118" s="370">
        <f xml:space="preserve"> InpC!MHA$20</f>
        <v>0</v>
      </c>
      <c r="MHB118" s="370">
        <f xml:space="preserve"> InpC!MHB$20</f>
        <v>0</v>
      </c>
      <c r="MHC118" s="370">
        <f xml:space="preserve"> InpC!MHC$20</f>
        <v>0</v>
      </c>
      <c r="MHD118" s="370">
        <f xml:space="preserve"> InpC!MHD$20</f>
        <v>0</v>
      </c>
      <c r="MHE118" s="370">
        <f xml:space="preserve"> InpC!MHE$20</f>
        <v>0</v>
      </c>
      <c r="MHF118" s="370">
        <f xml:space="preserve"> InpC!MHF$20</f>
        <v>0</v>
      </c>
      <c r="MHG118" s="370">
        <f xml:space="preserve"> InpC!MHG$20</f>
        <v>0</v>
      </c>
      <c r="MHH118" s="370">
        <f xml:space="preserve"> InpC!MHH$20</f>
        <v>0</v>
      </c>
      <c r="MHI118" s="370">
        <f xml:space="preserve"> InpC!MHI$20</f>
        <v>0</v>
      </c>
      <c r="MHJ118" s="370">
        <f xml:space="preserve"> InpC!MHJ$20</f>
        <v>0</v>
      </c>
      <c r="MHK118" s="370">
        <f xml:space="preserve"> InpC!MHK$20</f>
        <v>0</v>
      </c>
      <c r="MHL118" s="370">
        <f xml:space="preserve"> InpC!MHL$20</f>
        <v>0</v>
      </c>
      <c r="MHM118" s="370">
        <f xml:space="preserve"> InpC!MHM$20</f>
        <v>0</v>
      </c>
      <c r="MHN118" s="370">
        <f xml:space="preserve"> InpC!MHN$20</f>
        <v>0</v>
      </c>
      <c r="MHO118" s="370">
        <f xml:space="preserve"> InpC!MHO$20</f>
        <v>0</v>
      </c>
      <c r="MHP118" s="370">
        <f xml:space="preserve"> InpC!MHP$20</f>
        <v>0</v>
      </c>
      <c r="MHQ118" s="370">
        <f xml:space="preserve"> InpC!MHQ$20</f>
        <v>0</v>
      </c>
      <c r="MHR118" s="370">
        <f xml:space="preserve"> InpC!MHR$20</f>
        <v>0</v>
      </c>
      <c r="MHS118" s="370">
        <f xml:space="preserve"> InpC!MHS$20</f>
        <v>0</v>
      </c>
      <c r="MHT118" s="370">
        <f xml:space="preserve"> InpC!MHT$20</f>
        <v>0</v>
      </c>
      <c r="MHU118" s="370">
        <f xml:space="preserve"> InpC!MHU$20</f>
        <v>0</v>
      </c>
      <c r="MHV118" s="370">
        <f xml:space="preserve"> InpC!MHV$20</f>
        <v>0</v>
      </c>
      <c r="MHW118" s="370">
        <f xml:space="preserve"> InpC!MHW$20</f>
        <v>0</v>
      </c>
      <c r="MHX118" s="370">
        <f xml:space="preserve"> InpC!MHX$20</f>
        <v>0</v>
      </c>
      <c r="MHY118" s="370">
        <f xml:space="preserve"> InpC!MHY$20</f>
        <v>0</v>
      </c>
      <c r="MHZ118" s="370">
        <f xml:space="preserve"> InpC!MHZ$20</f>
        <v>0</v>
      </c>
      <c r="MIA118" s="370">
        <f xml:space="preserve"> InpC!MIA$20</f>
        <v>0</v>
      </c>
      <c r="MIB118" s="370">
        <f xml:space="preserve"> InpC!MIB$20</f>
        <v>0</v>
      </c>
      <c r="MIC118" s="370">
        <f xml:space="preserve"> InpC!MIC$20</f>
        <v>0</v>
      </c>
      <c r="MID118" s="370">
        <f xml:space="preserve"> InpC!MID$20</f>
        <v>0</v>
      </c>
      <c r="MIE118" s="370">
        <f xml:space="preserve"> InpC!MIE$20</f>
        <v>0</v>
      </c>
      <c r="MIF118" s="370">
        <f xml:space="preserve"> InpC!MIF$20</f>
        <v>0</v>
      </c>
      <c r="MIG118" s="370">
        <f xml:space="preserve"> InpC!MIG$20</f>
        <v>0</v>
      </c>
      <c r="MIH118" s="370">
        <f xml:space="preserve"> InpC!MIH$20</f>
        <v>0</v>
      </c>
      <c r="MII118" s="370">
        <f xml:space="preserve"> InpC!MII$20</f>
        <v>0</v>
      </c>
      <c r="MIJ118" s="370">
        <f xml:space="preserve"> InpC!MIJ$20</f>
        <v>0</v>
      </c>
      <c r="MIK118" s="370">
        <f xml:space="preserve"> InpC!MIK$20</f>
        <v>0</v>
      </c>
      <c r="MIL118" s="370">
        <f xml:space="preserve"> InpC!MIL$20</f>
        <v>0</v>
      </c>
      <c r="MIM118" s="370">
        <f xml:space="preserve"> InpC!MIM$20</f>
        <v>0</v>
      </c>
      <c r="MIN118" s="370">
        <f xml:space="preserve"> InpC!MIN$20</f>
        <v>0</v>
      </c>
      <c r="MIO118" s="370">
        <f xml:space="preserve"> InpC!MIO$20</f>
        <v>0</v>
      </c>
      <c r="MIP118" s="370">
        <f xml:space="preserve"> InpC!MIP$20</f>
        <v>0</v>
      </c>
      <c r="MIQ118" s="370">
        <f xml:space="preserve"> InpC!MIQ$20</f>
        <v>0</v>
      </c>
      <c r="MIR118" s="370">
        <f xml:space="preserve"> InpC!MIR$20</f>
        <v>0</v>
      </c>
      <c r="MIS118" s="370">
        <f xml:space="preserve"> InpC!MIS$20</f>
        <v>0</v>
      </c>
      <c r="MIT118" s="370">
        <f xml:space="preserve"> InpC!MIT$20</f>
        <v>0</v>
      </c>
      <c r="MIU118" s="370">
        <f xml:space="preserve"> InpC!MIU$20</f>
        <v>0</v>
      </c>
      <c r="MIV118" s="370">
        <f xml:space="preserve"> InpC!MIV$20</f>
        <v>0</v>
      </c>
      <c r="MIW118" s="370">
        <f xml:space="preserve"> InpC!MIW$20</f>
        <v>0</v>
      </c>
      <c r="MIX118" s="370">
        <f xml:space="preserve"> InpC!MIX$20</f>
        <v>0</v>
      </c>
      <c r="MIY118" s="370">
        <f xml:space="preserve"> InpC!MIY$20</f>
        <v>0</v>
      </c>
      <c r="MIZ118" s="370">
        <f xml:space="preserve"> InpC!MIZ$20</f>
        <v>0</v>
      </c>
      <c r="MJA118" s="370">
        <f xml:space="preserve"> InpC!MJA$20</f>
        <v>0</v>
      </c>
      <c r="MJB118" s="370">
        <f xml:space="preserve"> InpC!MJB$20</f>
        <v>0</v>
      </c>
      <c r="MJC118" s="370">
        <f xml:space="preserve"> InpC!MJC$20</f>
        <v>0</v>
      </c>
      <c r="MJD118" s="370">
        <f xml:space="preserve"> InpC!MJD$20</f>
        <v>0</v>
      </c>
      <c r="MJE118" s="370">
        <f xml:space="preserve"> InpC!MJE$20</f>
        <v>0</v>
      </c>
      <c r="MJF118" s="370">
        <f xml:space="preserve"> InpC!MJF$20</f>
        <v>0</v>
      </c>
      <c r="MJG118" s="370">
        <f xml:space="preserve"> InpC!MJG$20</f>
        <v>0</v>
      </c>
      <c r="MJH118" s="370">
        <f xml:space="preserve"> InpC!MJH$20</f>
        <v>0</v>
      </c>
      <c r="MJI118" s="370">
        <f xml:space="preserve"> InpC!MJI$20</f>
        <v>0</v>
      </c>
      <c r="MJJ118" s="370">
        <f xml:space="preserve"> InpC!MJJ$20</f>
        <v>0</v>
      </c>
      <c r="MJK118" s="370">
        <f xml:space="preserve"> InpC!MJK$20</f>
        <v>0</v>
      </c>
      <c r="MJL118" s="370">
        <f xml:space="preserve"> InpC!MJL$20</f>
        <v>0</v>
      </c>
      <c r="MJM118" s="370">
        <f xml:space="preserve"> InpC!MJM$20</f>
        <v>0</v>
      </c>
      <c r="MJN118" s="370">
        <f xml:space="preserve"> InpC!MJN$20</f>
        <v>0</v>
      </c>
      <c r="MJO118" s="370">
        <f xml:space="preserve"> InpC!MJO$20</f>
        <v>0</v>
      </c>
      <c r="MJP118" s="370">
        <f xml:space="preserve"> InpC!MJP$20</f>
        <v>0</v>
      </c>
      <c r="MJQ118" s="370">
        <f xml:space="preserve"> InpC!MJQ$20</f>
        <v>0</v>
      </c>
      <c r="MJR118" s="370">
        <f xml:space="preserve"> InpC!MJR$20</f>
        <v>0</v>
      </c>
      <c r="MJS118" s="370">
        <f xml:space="preserve"> InpC!MJS$20</f>
        <v>0</v>
      </c>
      <c r="MJT118" s="370">
        <f xml:space="preserve"> InpC!MJT$20</f>
        <v>0</v>
      </c>
      <c r="MJU118" s="370">
        <f xml:space="preserve"> InpC!MJU$20</f>
        <v>0</v>
      </c>
      <c r="MJV118" s="370">
        <f xml:space="preserve"> InpC!MJV$20</f>
        <v>0</v>
      </c>
      <c r="MJW118" s="370">
        <f xml:space="preserve"> InpC!MJW$20</f>
        <v>0</v>
      </c>
      <c r="MJX118" s="370">
        <f xml:space="preserve"> InpC!MJX$20</f>
        <v>0</v>
      </c>
      <c r="MJY118" s="370">
        <f xml:space="preserve"> InpC!MJY$20</f>
        <v>0</v>
      </c>
      <c r="MJZ118" s="370">
        <f xml:space="preserve"> InpC!MJZ$20</f>
        <v>0</v>
      </c>
      <c r="MKA118" s="370">
        <f xml:space="preserve"> InpC!MKA$20</f>
        <v>0</v>
      </c>
      <c r="MKB118" s="370">
        <f xml:space="preserve"> InpC!MKB$20</f>
        <v>0</v>
      </c>
      <c r="MKC118" s="370">
        <f xml:space="preserve"> InpC!MKC$20</f>
        <v>0</v>
      </c>
      <c r="MKD118" s="370">
        <f xml:space="preserve"> InpC!MKD$20</f>
        <v>0</v>
      </c>
      <c r="MKE118" s="370">
        <f xml:space="preserve"> InpC!MKE$20</f>
        <v>0</v>
      </c>
      <c r="MKF118" s="370">
        <f xml:space="preserve"> InpC!MKF$20</f>
        <v>0</v>
      </c>
      <c r="MKG118" s="370">
        <f xml:space="preserve"> InpC!MKG$20</f>
        <v>0</v>
      </c>
      <c r="MKH118" s="370">
        <f xml:space="preserve"> InpC!MKH$20</f>
        <v>0</v>
      </c>
      <c r="MKI118" s="370">
        <f xml:space="preserve"> InpC!MKI$20</f>
        <v>0</v>
      </c>
      <c r="MKJ118" s="370">
        <f xml:space="preserve"> InpC!MKJ$20</f>
        <v>0</v>
      </c>
      <c r="MKK118" s="370">
        <f xml:space="preserve"> InpC!MKK$20</f>
        <v>0</v>
      </c>
      <c r="MKL118" s="370">
        <f xml:space="preserve"> InpC!MKL$20</f>
        <v>0</v>
      </c>
      <c r="MKM118" s="370">
        <f xml:space="preserve"> InpC!MKM$20</f>
        <v>0</v>
      </c>
      <c r="MKN118" s="370">
        <f xml:space="preserve"> InpC!MKN$20</f>
        <v>0</v>
      </c>
      <c r="MKO118" s="370">
        <f xml:space="preserve"> InpC!MKO$20</f>
        <v>0</v>
      </c>
      <c r="MKP118" s="370">
        <f xml:space="preserve"> InpC!MKP$20</f>
        <v>0</v>
      </c>
      <c r="MKQ118" s="370">
        <f xml:space="preserve"> InpC!MKQ$20</f>
        <v>0</v>
      </c>
      <c r="MKR118" s="370">
        <f xml:space="preserve"> InpC!MKR$20</f>
        <v>0</v>
      </c>
      <c r="MKS118" s="370">
        <f xml:space="preserve"> InpC!MKS$20</f>
        <v>0</v>
      </c>
      <c r="MKT118" s="370">
        <f xml:space="preserve"> InpC!MKT$20</f>
        <v>0</v>
      </c>
      <c r="MKU118" s="370">
        <f xml:space="preserve"> InpC!MKU$20</f>
        <v>0</v>
      </c>
      <c r="MKV118" s="370">
        <f xml:space="preserve"> InpC!MKV$20</f>
        <v>0</v>
      </c>
      <c r="MKW118" s="370">
        <f xml:space="preserve"> InpC!MKW$20</f>
        <v>0</v>
      </c>
      <c r="MKX118" s="370">
        <f xml:space="preserve"> InpC!MKX$20</f>
        <v>0</v>
      </c>
      <c r="MKY118" s="370">
        <f xml:space="preserve"> InpC!MKY$20</f>
        <v>0</v>
      </c>
      <c r="MKZ118" s="370">
        <f xml:space="preserve"> InpC!MKZ$20</f>
        <v>0</v>
      </c>
      <c r="MLA118" s="370">
        <f xml:space="preserve"> InpC!MLA$20</f>
        <v>0</v>
      </c>
      <c r="MLB118" s="370">
        <f xml:space="preserve"> InpC!MLB$20</f>
        <v>0</v>
      </c>
      <c r="MLC118" s="370">
        <f xml:space="preserve"> InpC!MLC$20</f>
        <v>0</v>
      </c>
      <c r="MLD118" s="370">
        <f xml:space="preserve"> InpC!MLD$20</f>
        <v>0</v>
      </c>
      <c r="MLE118" s="370">
        <f xml:space="preserve"> InpC!MLE$20</f>
        <v>0</v>
      </c>
      <c r="MLF118" s="370">
        <f xml:space="preserve"> InpC!MLF$20</f>
        <v>0</v>
      </c>
      <c r="MLG118" s="370">
        <f xml:space="preserve"> InpC!MLG$20</f>
        <v>0</v>
      </c>
      <c r="MLH118" s="370">
        <f xml:space="preserve"> InpC!MLH$20</f>
        <v>0</v>
      </c>
      <c r="MLI118" s="370">
        <f xml:space="preserve"> InpC!MLI$20</f>
        <v>0</v>
      </c>
      <c r="MLJ118" s="370">
        <f xml:space="preserve"> InpC!MLJ$20</f>
        <v>0</v>
      </c>
      <c r="MLK118" s="370">
        <f xml:space="preserve"> InpC!MLK$20</f>
        <v>0</v>
      </c>
      <c r="MLL118" s="370">
        <f xml:space="preserve"> InpC!MLL$20</f>
        <v>0</v>
      </c>
      <c r="MLM118" s="370">
        <f xml:space="preserve"> InpC!MLM$20</f>
        <v>0</v>
      </c>
      <c r="MLN118" s="370">
        <f xml:space="preserve"> InpC!MLN$20</f>
        <v>0</v>
      </c>
      <c r="MLO118" s="370">
        <f xml:space="preserve"> InpC!MLO$20</f>
        <v>0</v>
      </c>
      <c r="MLP118" s="370">
        <f xml:space="preserve"> InpC!MLP$20</f>
        <v>0</v>
      </c>
      <c r="MLQ118" s="370">
        <f xml:space="preserve"> InpC!MLQ$20</f>
        <v>0</v>
      </c>
      <c r="MLR118" s="370">
        <f xml:space="preserve"> InpC!MLR$20</f>
        <v>0</v>
      </c>
      <c r="MLS118" s="370">
        <f xml:space="preserve"> InpC!MLS$20</f>
        <v>0</v>
      </c>
      <c r="MLT118" s="370">
        <f xml:space="preserve"> InpC!MLT$20</f>
        <v>0</v>
      </c>
      <c r="MLU118" s="370">
        <f xml:space="preserve"> InpC!MLU$20</f>
        <v>0</v>
      </c>
      <c r="MLV118" s="370">
        <f xml:space="preserve"> InpC!MLV$20</f>
        <v>0</v>
      </c>
      <c r="MLW118" s="370">
        <f xml:space="preserve"> InpC!MLW$20</f>
        <v>0</v>
      </c>
      <c r="MLX118" s="370">
        <f xml:space="preserve"> InpC!MLX$20</f>
        <v>0</v>
      </c>
      <c r="MLY118" s="370">
        <f xml:space="preserve"> InpC!MLY$20</f>
        <v>0</v>
      </c>
      <c r="MLZ118" s="370">
        <f xml:space="preserve"> InpC!MLZ$20</f>
        <v>0</v>
      </c>
      <c r="MMA118" s="370">
        <f xml:space="preserve"> InpC!MMA$20</f>
        <v>0</v>
      </c>
      <c r="MMB118" s="370">
        <f xml:space="preserve"> InpC!MMB$20</f>
        <v>0</v>
      </c>
      <c r="MMC118" s="370">
        <f xml:space="preserve"> InpC!MMC$20</f>
        <v>0</v>
      </c>
      <c r="MMD118" s="370">
        <f xml:space="preserve"> InpC!MMD$20</f>
        <v>0</v>
      </c>
      <c r="MME118" s="370">
        <f xml:space="preserve"> InpC!MME$20</f>
        <v>0</v>
      </c>
      <c r="MMF118" s="370">
        <f xml:space="preserve"> InpC!MMF$20</f>
        <v>0</v>
      </c>
      <c r="MMG118" s="370">
        <f xml:space="preserve"> InpC!MMG$20</f>
        <v>0</v>
      </c>
      <c r="MMH118" s="370">
        <f xml:space="preserve"> InpC!MMH$20</f>
        <v>0</v>
      </c>
      <c r="MMI118" s="370">
        <f xml:space="preserve"> InpC!MMI$20</f>
        <v>0</v>
      </c>
      <c r="MMJ118" s="370">
        <f xml:space="preserve"> InpC!MMJ$20</f>
        <v>0</v>
      </c>
      <c r="MMK118" s="370">
        <f xml:space="preserve"> InpC!MMK$20</f>
        <v>0</v>
      </c>
      <c r="MML118" s="370">
        <f xml:space="preserve"> InpC!MML$20</f>
        <v>0</v>
      </c>
      <c r="MMM118" s="370">
        <f xml:space="preserve"> InpC!MMM$20</f>
        <v>0</v>
      </c>
      <c r="MMN118" s="370">
        <f xml:space="preserve"> InpC!MMN$20</f>
        <v>0</v>
      </c>
      <c r="MMO118" s="370">
        <f xml:space="preserve"> InpC!MMO$20</f>
        <v>0</v>
      </c>
      <c r="MMP118" s="370">
        <f xml:space="preserve"> InpC!MMP$20</f>
        <v>0</v>
      </c>
      <c r="MMQ118" s="370">
        <f xml:space="preserve"> InpC!MMQ$20</f>
        <v>0</v>
      </c>
      <c r="MMR118" s="370">
        <f xml:space="preserve"> InpC!MMR$20</f>
        <v>0</v>
      </c>
      <c r="MMS118" s="370">
        <f xml:space="preserve"> InpC!MMS$20</f>
        <v>0</v>
      </c>
      <c r="MMT118" s="370">
        <f xml:space="preserve"> InpC!MMT$20</f>
        <v>0</v>
      </c>
      <c r="MMU118" s="370">
        <f xml:space="preserve"> InpC!MMU$20</f>
        <v>0</v>
      </c>
      <c r="MMV118" s="370">
        <f xml:space="preserve"> InpC!MMV$20</f>
        <v>0</v>
      </c>
      <c r="MMW118" s="370">
        <f xml:space="preserve"> InpC!MMW$20</f>
        <v>0</v>
      </c>
      <c r="MMX118" s="370">
        <f xml:space="preserve"> InpC!MMX$20</f>
        <v>0</v>
      </c>
      <c r="MMY118" s="370">
        <f xml:space="preserve"> InpC!MMY$20</f>
        <v>0</v>
      </c>
      <c r="MMZ118" s="370">
        <f xml:space="preserve"> InpC!MMZ$20</f>
        <v>0</v>
      </c>
      <c r="MNA118" s="370">
        <f xml:space="preserve"> InpC!MNA$20</f>
        <v>0</v>
      </c>
      <c r="MNB118" s="370">
        <f xml:space="preserve"> InpC!MNB$20</f>
        <v>0</v>
      </c>
      <c r="MNC118" s="370">
        <f xml:space="preserve"> InpC!MNC$20</f>
        <v>0</v>
      </c>
      <c r="MND118" s="370">
        <f xml:space="preserve"> InpC!MND$20</f>
        <v>0</v>
      </c>
      <c r="MNE118" s="370">
        <f xml:space="preserve"> InpC!MNE$20</f>
        <v>0</v>
      </c>
      <c r="MNF118" s="370">
        <f xml:space="preserve"> InpC!MNF$20</f>
        <v>0</v>
      </c>
      <c r="MNG118" s="370">
        <f xml:space="preserve"> InpC!MNG$20</f>
        <v>0</v>
      </c>
      <c r="MNH118" s="370">
        <f xml:space="preserve"> InpC!MNH$20</f>
        <v>0</v>
      </c>
      <c r="MNI118" s="370">
        <f xml:space="preserve"> InpC!MNI$20</f>
        <v>0</v>
      </c>
      <c r="MNJ118" s="370">
        <f xml:space="preserve"> InpC!MNJ$20</f>
        <v>0</v>
      </c>
      <c r="MNK118" s="370">
        <f xml:space="preserve"> InpC!MNK$20</f>
        <v>0</v>
      </c>
      <c r="MNL118" s="370">
        <f xml:space="preserve"> InpC!MNL$20</f>
        <v>0</v>
      </c>
      <c r="MNM118" s="370">
        <f xml:space="preserve"> InpC!MNM$20</f>
        <v>0</v>
      </c>
      <c r="MNN118" s="370">
        <f xml:space="preserve"> InpC!MNN$20</f>
        <v>0</v>
      </c>
      <c r="MNO118" s="370">
        <f xml:space="preserve"> InpC!MNO$20</f>
        <v>0</v>
      </c>
      <c r="MNP118" s="370">
        <f xml:space="preserve"> InpC!MNP$20</f>
        <v>0</v>
      </c>
      <c r="MNQ118" s="370">
        <f xml:space="preserve"> InpC!MNQ$20</f>
        <v>0</v>
      </c>
      <c r="MNR118" s="370">
        <f xml:space="preserve"> InpC!MNR$20</f>
        <v>0</v>
      </c>
      <c r="MNS118" s="370">
        <f xml:space="preserve"> InpC!MNS$20</f>
        <v>0</v>
      </c>
      <c r="MNT118" s="370">
        <f xml:space="preserve"> InpC!MNT$20</f>
        <v>0</v>
      </c>
      <c r="MNU118" s="370">
        <f xml:space="preserve"> InpC!MNU$20</f>
        <v>0</v>
      </c>
      <c r="MNV118" s="370">
        <f xml:space="preserve"> InpC!MNV$20</f>
        <v>0</v>
      </c>
      <c r="MNW118" s="370">
        <f xml:space="preserve"> InpC!MNW$20</f>
        <v>0</v>
      </c>
      <c r="MNX118" s="370">
        <f xml:space="preserve"> InpC!MNX$20</f>
        <v>0</v>
      </c>
      <c r="MNY118" s="370">
        <f xml:space="preserve"> InpC!MNY$20</f>
        <v>0</v>
      </c>
      <c r="MNZ118" s="370">
        <f xml:space="preserve"> InpC!MNZ$20</f>
        <v>0</v>
      </c>
      <c r="MOA118" s="370">
        <f xml:space="preserve"> InpC!MOA$20</f>
        <v>0</v>
      </c>
      <c r="MOB118" s="370">
        <f xml:space="preserve"> InpC!MOB$20</f>
        <v>0</v>
      </c>
      <c r="MOC118" s="370">
        <f xml:space="preserve"> InpC!MOC$20</f>
        <v>0</v>
      </c>
      <c r="MOD118" s="370">
        <f xml:space="preserve"> InpC!MOD$20</f>
        <v>0</v>
      </c>
      <c r="MOE118" s="370">
        <f xml:space="preserve"> InpC!MOE$20</f>
        <v>0</v>
      </c>
      <c r="MOF118" s="370">
        <f xml:space="preserve"> InpC!MOF$20</f>
        <v>0</v>
      </c>
      <c r="MOG118" s="370">
        <f xml:space="preserve"> InpC!MOG$20</f>
        <v>0</v>
      </c>
      <c r="MOH118" s="370">
        <f xml:space="preserve"> InpC!MOH$20</f>
        <v>0</v>
      </c>
      <c r="MOI118" s="370">
        <f xml:space="preserve"> InpC!MOI$20</f>
        <v>0</v>
      </c>
      <c r="MOJ118" s="370">
        <f xml:space="preserve"> InpC!MOJ$20</f>
        <v>0</v>
      </c>
      <c r="MOK118" s="370">
        <f xml:space="preserve"> InpC!MOK$20</f>
        <v>0</v>
      </c>
      <c r="MOL118" s="370">
        <f xml:space="preserve"> InpC!MOL$20</f>
        <v>0</v>
      </c>
      <c r="MOM118" s="370">
        <f xml:space="preserve"> InpC!MOM$20</f>
        <v>0</v>
      </c>
      <c r="MON118" s="370">
        <f xml:space="preserve"> InpC!MON$20</f>
        <v>0</v>
      </c>
      <c r="MOO118" s="370">
        <f xml:space="preserve"> InpC!MOO$20</f>
        <v>0</v>
      </c>
      <c r="MOP118" s="370">
        <f xml:space="preserve"> InpC!MOP$20</f>
        <v>0</v>
      </c>
      <c r="MOQ118" s="370">
        <f xml:space="preserve"> InpC!MOQ$20</f>
        <v>0</v>
      </c>
      <c r="MOR118" s="370">
        <f xml:space="preserve"> InpC!MOR$20</f>
        <v>0</v>
      </c>
      <c r="MOS118" s="370">
        <f xml:space="preserve"> InpC!MOS$20</f>
        <v>0</v>
      </c>
      <c r="MOT118" s="370">
        <f xml:space="preserve"> InpC!MOT$20</f>
        <v>0</v>
      </c>
      <c r="MOU118" s="370">
        <f xml:space="preserve"> InpC!MOU$20</f>
        <v>0</v>
      </c>
      <c r="MOV118" s="370">
        <f xml:space="preserve"> InpC!MOV$20</f>
        <v>0</v>
      </c>
      <c r="MOW118" s="370">
        <f xml:space="preserve"> InpC!MOW$20</f>
        <v>0</v>
      </c>
      <c r="MOX118" s="370">
        <f xml:space="preserve"> InpC!MOX$20</f>
        <v>0</v>
      </c>
      <c r="MOY118" s="370">
        <f xml:space="preserve"> InpC!MOY$20</f>
        <v>0</v>
      </c>
      <c r="MOZ118" s="370">
        <f xml:space="preserve"> InpC!MOZ$20</f>
        <v>0</v>
      </c>
      <c r="MPA118" s="370">
        <f xml:space="preserve"> InpC!MPA$20</f>
        <v>0</v>
      </c>
      <c r="MPB118" s="370">
        <f xml:space="preserve"> InpC!MPB$20</f>
        <v>0</v>
      </c>
      <c r="MPC118" s="370">
        <f xml:space="preserve"> InpC!MPC$20</f>
        <v>0</v>
      </c>
      <c r="MPD118" s="370">
        <f xml:space="preserve"> InpC!MPD$20</f>
        <v>0</v>
      </c>
      <c r="MPE118" s="370">
        <f xml:space="preserve"> InpC!MPE$20</f>
        <v>0</v>
      </c>
      <c r="MPF118" s="370">
        <f xml:space="preserve"> InpC!MPF$20</f>
        <v>0</v>
      </c>
      <c r="MPG118" s="370">
        <f xml:space="preserve"> InpC!MPG$20</f>
        <v>0</v>
      </c>
      <c r="MPH118" s="370">
        <f xml:space="preserve"> InpC!MPH$20</f>
        <v>0</v>
      </c>
      <c r="MPI118" s="370">
        <f xml:space="preserve"> InpC!MPI$20</f>
        <v>0</v>
      </c>
      <c r="MPJ118" s="370">
        <f xml:space="preserve"> InpC!MPJ$20</f>
        <v>0</v>
      </c>
      <c r="MPK118" s="370">
        <f xml:space="preserve"> InpC!MPK$20</f>
        <v>0</v>
      </c>
      <c r="MPL118" s="370">
        <f xml:space="preserve"> InpC!MPL$20</f>
        <v>0</v>
      </c>
      <c r="MPM118" s="370">
        <f xml:space="preserve"> InpC!MPM$20</f>
        <v>0</v>
      </c>
      <c r="MPN118" s="370">
        <f xml:space="preserve"> InpC!MPN$20</f>
        <v>0</v>
      </c>
      <c r="MPO118" s="370">
        <f xml:space="preserve"> InpC!MPO$20</f>
        <v>0</v>
      </c>
      <c r="MPP118" s="370">
        <f xml:space="preserve"> InpC!MPP$20</f>
        <v>0</v>
      </c>
      <c r="MPQ118" s="370">
        <f xml:space="preserve"> InpC!MPQ$20</f>
        <v>0</v>
      </c>
      <c r="MPR118" s="370">
        <f xml:space="preserve"> InpC!MPR$20</f>
        <v>0</v>
      </c>
      <c r="MPS118" s="370">
        <f xml:space="preserve"> InpC!MPS$20</f>
        <v>0</v>
      </c>
      <c r="MPT118" s="370">
        <f xml:space="preserve"> InpC!MPT$20</f>
        <v>0</v>
      </c>
      <c r="MPU118" s="370">
        <f xml:space="preserve"> InpC!MPU$20</f>
        <v>0</v>
      </c>
      <c r="MPV118" s="370">
        <f xml:space="preserve"> InpC!MPV$20</f>
        <v>0</v>
      </c>
      <c r="MPW118" s="370">
        <f xml:space="preserve"> InpC!MPW$20</f>
        <v>0</v>
      </c>
      <c r="MPX118" s="370">
        <f xml:space="preserve"> InpC!MPX$20</f>
        <v>0</v>
      </c>
      <c r="MPY118" s="370">
        <f xml:space="preserve"> InpC!MPY$20</f>
        <v>0</v>
      </c>
      <c r="MPZ118" s="370">
        <f xml:space="preserve"> InpC!MPZ$20</f>
        <v>0</v>
      </c>
      <c r="MQA118" s="370">
        <f xml:space="preserve"> InpC!MQA$20</f>
        <v>0</v>
      </c>
      <c r="MQB118" s="370">
        <f xml:space="preserve"> InpC!MQB$20</f>
        <v>0</v>
      </c>
      <c r="MQC118" s="370">
        <f xml:space="preserve"> InpC!MQC$20</f>
        <v>0</v>
      </c>
      <c r="MQD118" s="370">
        <f xml:space="preserve"> InpC!MQD$20</f>
        <v>0</v>
      </c>
      <c r="MQE118" s="370">
        <f xml:space="preserve"> InpC!MQE$20</f>
        <v>0</v>
      </c>
      <c r="MQF118" s="370">
        <f xml:space="preserve"> InpC!MQF$20</f>
        <v>0</v>
      </c>
      <c r="MQG118" s="370">
        <f xml:space="preserve"> InpC!MQG$20</f>
        <v>0</v>
      </c>
      <c r="MQH118" s="370">
        <f xml:space="preserve"> InpC!MQH$20</f>
        <v>0</v>
      </c>
      <c r="MQI118" s="370">
        <f xml:space="preserve"> InpC!MQI$20</f>
        <v>0</v>
      </c>
      <c r="MQJ118" s="370">
        <f xml:space="preserve"> InpC!MQJ$20</f>
        <v>0</v>
      </c>
      <c r="MQK118" s="370">
        <f xml:space="preserve"> InpC!MQK$20</f>
        <v>0</v>
      </c>
      <c r="MQL118" s="370">
        <f xml:space="preserve"> InpC!MQL$20</f>
        <v>0</v>
      </c>
      <c r="MQM118" s="370">
        <f xml:space="preserve"> InpC!MQM$20</f>
        <v>0</v>
      </c>
      <c r="MQN118" s="370">
        <f xml:space="preserve"> InpC!MQN$20</f>
        <v>0</v>
      </c>
      <c r="MQO118" s="370">
        <f xml:space="preserve"> InpC!MQO$20</f>
        <v>0</v>
      </c>
      <c r="MQP118" s="370">
        <f xml:space="preserve"> InpC!MQP$20</f>
        <v>0</v>
      </c>
      <c r="MQQ118" s="370">
        <f xml:space="preserve"> InpC!MQQ$20</f>
        <v>0</v>
      </c>
      <c r="MQR118" s="370">
        <f xml:space="preserve"> InpC!MQR$20</f>
        <v>0</v>
      </c>
      <c r="MQS118" s="370">
        <f xml:space="preserve"> InpC!MQS$20</f>
        <v>0</v>
      </c>
      <c r="MQT118" s="370">
        <f xml:space="preserve"> InpC!MQT$20</f>
        <v>0</v>
      </c>
      <c r="MQU118" s="370">
        <f xml:space="preserve"> InpC!MQU$20</f>
        <v>0</v>
      </c>
      <c r="MQV118" s="370">
        <f xml:space="preserve"> InpC!MQV$20</f>
        <v>0</v>
      </c>
      <c r="MQW118" s="370">
        <f xml:space="preserve"> InpC!MQW$20</f>
        <v>0</v>
      </c>
      <c r="MQX118" s="370">
        <f xml:space="preserve"> InpC!MQX$20</f>
        <v>0</v>
      </c>
      <c r="MQY118" s="370">
        <f xml:space="preserve"> InpC!MQY$20</f>
        <v>0</v>
      </c>
      <c r="MQZ118" s="370">
        <f xml:space="preserve"> InpC!MQZ$20</f>
        <v>0</v>
      </c>
      <c r="MRA118" s="370">
        <f xml:space="preserve"> InpC!MRA$20</f>
        <v>0</v>
      </c>
      <c r="MRB118" s="370">
        <f xml:space="preserve"> InpC!MRB$20</f>
        <v>0</v>
      </c>
      <c r="MRC118" s="370">
        <f xml:space="preserve"> InpC!MRC$20</f>
        <v>0</v>
      </c>
      <c r="MRD118" s="370">
        <f xml:space="preserve"> InpC!MRD$20</f>
        <v>0</v>
      </c>
      <c r="MRE118" s="370">
        <f xml:space="preserve"> InpC!MRE$20</f>
        <v>0</v>
      </c>
      <c r="MRF118" s="370">
        <f xml:space="preserve"> InpC!MRF$20</f>
        <v>0</v>
      </c>
      <c r="MRG118" s="370">
        <f xml:space="preserve"> InpC!MRG$20</f>
        <v>0</v>
      </c>
      <c r="MRH118" s="370">
        <f xml:space="preserve"> InpC!MRH$20</f>
        <v>0</v>
      </c>
      <c r="MRI118" s="370">
        <f xml:space="preserve"> InpC!MRI$20</f>
        <v>0</v>
      </c>
      <c r="MRJ118" s="370">
        <f xml:space="preserve"> InpC!MRJ$20</f>
        <v>0</v>
      </c>
      <c r="MRK118" s="370">
        <f xml:space="preserve"> InpC!MRK$20</f>
        <v>0</v>
      </c>
      <c r="MRL118" s="370">
        <f xml:space="preserve"> InpC!MRL$20</f>
        <v>0</v>
      </c>
      <c r="MRM118" s="370">
        <f xml:space="preserve"> InpC!MRM$20</f>
        <v>0</v>
      </c>
      <c r="MRN118" s="370">
        <f xml:space="preserve"> InpC!MRN$20</f>
        <v>0</v>
      </c>
      <c r="MRO118" s="370">
        <f xml:space="preserve"> InpC!MRO$20</f>
        <v>0</v>
      </c>
      <c r="MRP118" s="370">
        <f xml:space="preserve"> InpC!MRP$20</f>
        <v>0</v>
      </c>
      <c r="MRQ118" s="370">
        <f xml:space="preserve"> InpC!MRQ$20</f>
        <v>0</v>
      </c>
      <c r="MRR118" s="370">
        <f xml:space="preserve"> InpC!MRR$20</f>
        <v>0</v>
      </c>
      <c r="MRS118" s="370">
        <f xml:space="preserve"> InpC!MRS$20</f>
        <v>0</v>
      </c>
      <c r="MRT118" s="370">
        <f xml:space="preserve"> InpC!MRT$20</f>
        <v>0</v>
      </c>
      <c r="MRU118" s="370">
        <f xml:space="preserve"> InpC!MRU$20</f>
        <v>0</v>
      </c>
      <c r="MRV118" s="370">
        <f xml:space="preserve"> InpC!MRV$20</f>
        <v>0</v>
      </c>
      <c r="MRW118" s="370">
        <f xml:space="preserve"> InpC!MRW$20</f>
        <v>0</v>
      </c>
      <c r="MRX118" s="370">
        <f xml:space="preserve"> InpC!MRX$20</f>
        <v>0</v>
      </c>
      <c r="MRY118" s="370">
        <f xml:space="preserve"> InpC!MRY$20</f>
        <v>0</v>
      </c>
      <c r="MRZ118" s="370">
        <f xml:space="preserve"> InpC!MRZ$20</f>
        <v>0</v>
      </c>
      <c r="MSA118" s="370">
        <f xml:space="preserve"> InpC!MSA$20</f>
        <v>0</v>
      </c>
      <c r="MSB118" s="370">
        <f xml:space="preserve"> InpC!MSB$20</f>
        <v>0</v>
      </c>
      <c r="MSC118" s="370">
        <f xml:space="preserve"> InpC!MSC$20</f>
        <v>0</v>
      </c>
      <c r="MSD118" s="370">
        <f xml:space="preserve"> InpC!MSD$20</f>
        <v>0</v>
      </c>
      <c r="MSE118" s="370">
        <f xml:space="preserve"> InpC!MSE$20</f>
        <v>0</v>
      </c>
      <c r="MSF118" s="370">
        <f xml:space="preserve"> InpC!MSF$20</f>
        <v>0</v>
      </c>
      <c r="MSG118" s="370">
        <f xml:space="preserve"> InpC!MSG$20</f>
        <v>0</v>
      </c>
      <c r="MSH118" s="370">
        <f xml:space="preserve"> InpC!MSH$20</f>
        <v>0</v>
      </c>
      <c r="MSI118" s="370">
        <f xml:space="preserve"> InpC!MSI$20</f>
        <v>0</v>
      </c>
      <c r="MSJ118" s="370">
        <f xml:space="preserve"> InpC!MSJ$20</f>
        <v>0</v>
      </c>
      <c r="MSK118" s="370">
        <f xml:space="preserve"> InpC!MSK$20</f>
        <v>0</v>
      </c>
      <c r="MSL118" s="370">
        <f xml:space="preserve"> InpC!MSL$20</f>
        <v>0</v>
      </c>
      <c r="MSM118" s="370">
        <f xml:space="preserve"> InpC!MSM$20</f>
        <v>0</v>
      </c>
      <c r="MSN118" s="370">
        <f xml:space="preserve"> InpC!MSN$20</f>
        <v>0</v>
      </c>
      <c r="MSO118" s="370">
        <f xml:space="preserve"> InpC!MSO$20</f>
        <v>0</v>
      </c>
      <c r="MSP118" s="370">
        <f xml:space="preserve"> InpC!MSP$20</f>
        <v>0</v>
      </c>
      <c r="MSQ118" s="370">
        <f xml:space="preserve"> InpC!MSQ$20</f>
        <v>0</v>
      </c>
      <c r="MSR118" s="370">
        <f xml:space="preserve"> InpC!MSR$20</f>
        <v>0</v>
      </c>
      <c r="MSS118" s="370">
        <f xml:space="preserve"> InpC!MSS$20</f>
        <v>0</v>
      </c>
      <c r="MST118" s="370">
        <f xml:space="preserve"> InpC!MST$20</f>
        <v>0</v>
      </c>
      <c r="MSU118" s="370">
        <f xml:space="preserve"> InpC!MSU$20</f>
        <v>0</v>
      </c>
      <c r="MSV118" s="370">
        <f xml:space="preserve"> InpC!MSV$20</f>
        <v>0</v>
      </c>
      <c r="MSW118" s="370">
        <f xml:space="preserve"> InpC!MSW$20</f>
        <v>0</v>
      </c>
      <c r="MSX118" s="370">
        <f xml:space="preserve"> InpC!MSX$20</f>
        <v>0</v>
      </c>
      <c r="MSY118" s="370">
        <f xml:space="preserve"> InpC!MSY$20</f>
        <v>0</v>
      </c>
      <c r="MSZ118" s="370">
        <f xml:space="preserve"> InpC!MSZ$20</f>
        <v>0</v>
      </c>
      <c r="MTA118" s="370">
        <f xml:space="preserve"> InpC!MTA$20</f>
        <v>0</v>
      </c>
      <c r="MTB118" s="370">
        <f xml:space="preserve"> InpC!MTB$20</f>
        <v>0</v>
      </c>
      <c r="MTC118" s="370">
        <f xml:space="preserve"> InpC!MTC$20</f>
        <v>0</v>
      </c>
      <c r="MTD118" s="370">
        <f xml:space="preserve"> InpC!MTD$20</f>
        <v>0</v>
      </c>
      <c r="MTE118" s="370">
        <f xml:space="preserve"> InpC!MTE$20</f>
        <v>0</v>
      </c>
      <c r="MTF118" s="370">
        <f xml:space="preserve"> InpC!MTF$20</f>
        <v>0</v>
      </c>
      <c r="MTG118" s="370">
        <f xml:space="preserve"> InpC!MTG$20</f>
        <v>0</v>
      </c>
      <c r="MTH118" s="370">
        <f xml:space="preserve"> InpC!MTH$20</f>
        <v>0</v>
      </c>
      <c r="MTI118" s="370">
        <f xml:space="preserve"> InpC!MTI$20</f>
        <v>0</v>
      </c>
      <c r="MTJ118" s="370">
        <f xml:space="preserve"> InpC!MTJ$20</f>
        <v>0</v>
      </c>
      <c r="MTK118" s="370">
        <f xml:space="preserve"> InpC!MTK$20</f>
        <v>0</v>
      </c>
      <c r="MTL118" s="370">
        <f xml:space="preserve"> InpC!MTL$20</f>
        <v>0</v>
      </c>
      <c r="MTM118" s="370">
        <f xml:space="preserve"> InpC!MTM$20</f>
        <v>0</v>
      </c>
      <c r="MTN118" s="370">
        <f xml:space="preserve"> InpC!MTN$20</f>
        <v>0</v>
      </c>
      <c r="MTO118" s="370">
        <f xml:space="preserve"> InpC!MTO$20</f>
        <v>0</v>
      </c>
      <c r="MTP118" s="370">
        <f xml:space="preserve"> InpC!MTP$20</f>
        <v>0</v>
      </c>
      <c r="MTQ118" s="370">
        <f xml:space="preserve"> InpC!MTQ$20</f>
        <v>0</v>
      </c>
      <c r="MTR118" s="370">
        <f xml:space="preserve"> InpC!MTR$20</f>
        <v>0</v>
      </c>
      <c r="MTS118" s="370">
        <f xml:space="preserve"> InpC!MTS$20</f>
        <v>0</v>
      </c>
      <c r="MTT118" s="370">
        <f xml:space="preserve"> InpC!MTT$20</f>
        <v>0</v>
      </c>
      <c r="MTU118" s="370">
        <f xml:space="preserve"> InpC!MTU$20</f>
        <v>0</v>
      </c>
      <c r="MTV118" s="370">
        <f xml:space="preserve"> InpC!MTV$20</f>
        <v>0</v>
      </c>
      <c r="MTW118" s="370">
        <f xml:space="preserve"> InpC!MTW$20</f>
        <v>0</v>
      </c>
      <c r="MTX118" s="370">
        <f xml:space="preserve"> InpC!MTX$20</f>
        <v>0</v>
      </c>
      <c r="MTY118" s="370">
        <f xml:space="preserve"> InpC!MTY$20</f>
        <v>0</v>
      </c>
      <c r="MTZ118" s="370">
        <f xml:space="preserve"> InpC!MTZ$20</f>
        <v>0</v>
      </c>
      <c r="MUA118" s="370">
        <f xml:space="preserve"> InpC!MUA$20</f>
        <v>0</v>
      </c>
      <c r="MUB118" s="370">
        <f xml:space="preserve"> InpC!MUB$20</f>
        <v>0</v>
      </c>
      <c r="MUC118" s="370">
        <f xml:space="preserve"> InpC!MUC$20</f>
        <v>0</v>
      </c>
      <c r="MUD118" s="370">
        <f xml:space="preserve"> InpC!MUD$20</f>
        <v>0</v>
      </c>
      <c r="MUE118" s="370">
        <f xml:space="preserve"> InpC!MUE$20</f>
        <v>0</v>
      </c>
      <c r="MUF118" s="370">
        <f xml:space="preserve"> InpC!MUF$20</f>
        <v>0</v>
      </c>
      <c r="MUG118" s="370">
        <f xml:space="preserve"> InpC!MUG$20</f>
        <v>0</v>
      </c>
      <c r="MUH118" s="370">
        <f xml:space="preserve"> InpC!MUH$20</f>
        <v>0</v>
      </c>
      <c r="MUI118" s="370">
        <f xml:space="preserve"> InpC!MUI$20</f>
        <v>0</v>
      </c>
      <c r="MUJ118" s="370">
        <f xml:space="preserve"> InpC!MUJ$20</f>
        <v>0</v>
      </c>
      <c r="MUK118" s="370">
        <f xml:space="preserve"> InpC!MUK$20</f>
        <v>0</v>
      </c>
      <c r="MUL118" s="370">
        <f xml:space="preserve"> InpC!MUL$20</f>
        <v>0</v>
      </c>
      <c r="MUM118" s="370">
        <f xml:space="preserve"> InpC!MUM$20</f>
        <v>0</v>
      </c>
      <c r="MUN118" s="370">
        <f xml:space="preserve"> InpC!MUN$20</f>
        <v>0</v>
      </c>
      <c r="MUO118" s="370">
        <f xml:space="preserve"> InpC!MUO$20</f>
        <v>0</v>
      </c>
      <c r="MUP118" s="370">
        <f xml:space="preserve"> InpC!MUP$20</f>
        <v>0</v>
      </c>
      <c r="MUQ118" s="370">
        <f xml:space="preserve"> InpC!MUQ$20</f>
        <v>0</v>
      </c>
      <c r="MUR118" s="370">
        <f xml:space="preserve"> InpC!MUR$20</f>
        <v>0</v>
      </c>
      <c r="MUS118" s="370">
        <f xml:space="preserve"> InpC!MUS$20</f>
        <v>0</v>
      </c>
      <c r="MUT118" s="370">
        <f xml:space="preserve"> InpC!MUT$20</f>
        <v>0</v>
      </c>
      <c r="MUU118" s="370">
        <f xml:space="preserve"> InpC!MUU$20</f>
        <v>0</v>
      </c>
      <c r="MUV118" s="370">
        <f xml:space="preserve"> InpC!MUV$20</f>
        <v>0</v>
      </c>
      <c r="MUW118" s="370">
        <f xml:space="preserve"> InpC!MUW$20</f>
        <v>0</v>
      </c>
      <c r="MUX118" s="370">
        <f xml:space="preserve"> InpC!MUX$20</f>
        <v>0</v>
      </c>
      <c r="MUY118" s="370">
        <f xml:space="preserve"> InpC!MUY$20</f>
        <v>0</v>
      </c>
      <c r="MUZ118" s="370">
        <f xml:space="preserve"> InpC!MUZ$20</f>
        <v>0</v>
      </c>
      <c r="MVA118" s="370">
        <f xml:space="preserve"> InpC!MVA$20</f>
        <v>0</v>
      </c>
      <c r="MVB118" s="370">
        <f xml:space="preserve"> InpC!MVB$20</f>
        <v>0</v>
      </c>
      <c r="MVC118" s="370">
        <f xml:space="preserve"> InpC!MVC$20</f>
        <v>0</v>
      </c>
      <c r="MVD118" s="370">
        <f xml:space="preserve"> InpC!MVD$20</f>
        <v>0</v>
      </c>
      <c r="MVE118" s="370">
        <f xml:space="preserve"> InpC!MVE$20</f>
        <v>0</v>
      </c>
      <c r="MVF118" s="370">
        <f xml:space="preserve"> InpC!MVF$20</f>
        <v>0</v>
      </c>
      <c r="MVG118" s="370">
        <f xml:space="preserve"> InpC!MVG$20</f>
        <v>0</v>
      </c>
      <c r="MVH118" s="370">
        <f xml:space="preserve"> InpC!MVH$20</f>
        <v>0</v>
      </c>
      <c r="MVI118" s="370">
        <f xml:space="preserve"> InpC!MVI$20</f>
        <v>0</v>
      </c>
      <c r="MVJ118" s="370">
        <f xml:space="preserve"> InpC!MVJ$20</f>
        <v>0</v>
      </c>
      <c r="MVK118" s="370">
        <f xml:space="preserve"> InpC!MVK$20</f>
        <v>0</v>
      </c>
      <c r="MVL118" s="370">
        <f xml:space="preserve"> InpC!MVL$20</f>
        <v>0</v>
      </c>
      <c r="MVM118" s="370">
        <f xml:space="preserve"> InpC!MVM$20</f>
        <v>0</v>
      </c>
      <c r="MVN118" s="370">
        <f xml:space="preserve"> InpC!MVN$20</f>
        <v>0</v>
      </c>
      <c r="MVO118" s="370">
        <f xml:space="preserve"> InpC!MVO$20</f>
        <v>0</v>
      </c>
      <c r="MVP118" s="370">
        <f xml:space="preserve"> InpC!MVP$20</f>
        <v>0</v>
      </c>
      <c r="MVQ118" s="370">
        <f xml:space="preserve"> InpC!MVQ$20</f>
        <v>0</v>
      </c>
      <c r="MVR118" s="370">
        <f xml:space="preserve"> InpC!MVR$20</f>
        <v>0</v>
      </c>
      <c r="MVS118" s="370">
        <f xml:space="preserve"> InpC!MVS$20</f>
        <v>0</v>
      </c>
      <c r="MVT118" s="370">
        <f xml:space="preserve"> InpC!MVT$20</f>
        <v>0</v>
      </c>
      <c r="MVU118" s="370">
        <f xml:space="preserve"> InpC!MVU$20</f>
        <v>0</v>
      </c>
      <c r="MVV118" s="370">
        <f xml:space="preserve"> InpC!MVV$20</f>
        <v>0</v>
      </c>
      <c r="MVW118" s="370">
        <f xml:space="preserve"> InpC!MVW$20</f>
        <v>0</v>
      </c>
      <c r="MVX118" s="370">
        <f xml:space="preserve"> InpC!MVX$20</f>
        <v>0</v>
      </c>
      <c r="MVY118" s="370">
        <f xml:space="preserve"> InpC!MVY$20</f>
        <v>0</v>
      </c>
      <c r="MVZ118" s="370">
        <f xml:space="preserve"> InpC!MVZ$20</f>
        <v>0</v>
      </c>
      <c r="MWA118" s="370">
        <f xml:space="preserve"> InpC!MWA$20</f>
        <v>0</v>
      </c>
      <c r="MWB118" s="370">
        <f xml:space="preserve"> InpC!MWB$20</f>
        <v>0</v>
      </c>
      <c r="MWC118" s="370">
        <f xml:space="preserve"> InpC!MWC$20</f>
        <v>0</v>
      </c>
      <c r="MWD118" s="370">
        <f xml:space="preserve"> InpC!MWD$20</f>
        <v>0</v>
      </c>
      <c r="MWE118" s="370">
        <f xml:space="preserve"> InpC!MWE$20</f>
        <v>0</v>
      </c>
      <c r="MWF118" s="370">
        <f xml:space="preserve"> InpC!MWF$20</f>
        <v>0</v>
      </c>
      <c r="MWG118" s="370">
        <f xml:space="preserve"> InpC!MWG$20</f>
        <v>0</v>
      </c>
      <c r="MWH118" s="370">
        <f xml:space="preserve"> InpC!MWH$20</f>
        <v>0</v>
      </c>
      <c r="MWI118" s="370">
        <f xml:space="preserve"> InpC!MWI$20</f>
        <v>0</v>
      </c>
      <c r="MWJ118" s="370">
        <f xml:space="preserve"> InpC!MWJ$20</f>
        <v>0</v>
      </c>
      <c r="MWK118" s="370">
        <f xml:space="preserve"> InpC!MWK$20</f>
        <v>0</v>
      </c>
      <c r="MWL118" s="370">
        <f xml:space="preserve"> InpC!MWL$20</f>
        <v>0</v>
      </c>
      <c r="MWM118" s="370">
        <f xml:space="preserve"> InpC!MWM$20</f>
        <v>0</v>
      </c>
      <c r="MWN118" s="370">
        <f xml:space="preserve"> InpC!MWN$20</f>
        <v>0</v>
      </c>
      <c r="MWO118" s="370">
        <f xml:space="preserve"> InpC!MWO$20</f>
        <v>0</v>
      </c>
      <c r="MWP118" s="370">
        <f xml:space="preserve"> InpC!MWP$20</f>
        <v>0</v>
      </c>
      <c r="MWQ118" s="370">
        <f xml:space="preserve"> InpC!MWQ$20</f>
        <v>0</v>
      </c>
      <c r="MWR118" s="370">
        <f xml:space="preserve"> InpC!MWR$20</f>
        <v>0</v>
      </c>
      <c r="MWS118" s="370">
        <f xml:space="preserve"> InpC!MWS$20</f>
        <v>0</v>
      </c>
      <c r="MWT118" s="370">
        <f xml:space="preserve"> InpC!MWT$20</f>
        <v>0</v>
      </c>
      <c r="MWU118" s="370">
        <f xml:space="preserve"> InpC!MWU$20</f>
        <v>0</v>
      </c>
      <c r="MWV118" s="370">
        <f xml:space="preserve"> InpC!MWV$20</f>
        <v>0</v>
      </c>
      <c r="MWW118" s="370">
        <f xml:space="preserve"> InpC!MWW$20</f>
        <v>0</v>
      </c>
      <c r="MWX118" s="370">
        <f xml:space="preserve"> InpC!MWX$20</f>
        <v>0</v>
      </c>
      <c r="MWY118" s="370">
        <f xml:space="preserve"> InpC!MWY$20</f>
        <v>0</v>
      </c>
      <c r="MWZ118" s="370">
        <f xml:space="preserve"> InpC!MWZ$20</f>
        <v>0</v>
      </c>
      <c r="MXA118" s="370">
        <f xml:space="preserve"> InpC!MXA$20</f>
        <v>0</v>
      </c>
      <c r="MXB118" s="370">
        <f xml:space="preserve"> InpC!MXB$20</f>
        <v>0</v>
      </c>
      <c r="MXC118" s="370">
        <f xml:space="preserve"> InpC!MXC$20</f>
        <v>0</v>
      </c>
      <c r="MXD118" s="370">
        <f xml:space="preserve"> InpC!MXD$20</f>
        <v>0</v>
      </c>
      <c r="MXE118" s="370">
        <f xml:space="preserve"> InpC!MXE$20</f>
        <v>0</v>
      </c>
      <c r="MXF118" s="370">
        <f xml:space="preserve"> InpC!MXF$20</f>
        <v>0</v>
      </c>
      <c r="MXG118" s="370">
        <f xml:space="preserve"> InpC!MXG$20</f>
        <v>0</v>
      </c>
      <c r="MXH118" s="370">
        <f xml:space="preserve"> InpC!MXH$20</f>
        <v>0</v>
      </c>
      <c r="MXI118" s="370">
        <f xml:space="preserve"> InpC!MXI$20</f>
        <v>0</v>
      </c>
      <c r="MXJ118" s="370">
        <f xml:space="preserve"> InpC!MXJ$20</f>
        <v>0</v>
      </c>
      <c r="MXK118" s="370">
        <f xml:space="preserve"> InpC!MXK$20</f>
        <v>0</v>
      </c>
      <c r="MXL118" s="370">
        <f xml:space="preserve"> InpC!MXL$20</f>
        <v>0</v>
      </c>
      <c r="MXM118" s="370">
        <f xml:space="preserve"> InpC!MXM$20</f>
        <v>0</v>
      </c>
      <c r="MXN118" s="370">
        <f xml:space="preserve"> InpC!MXN$20</f>
        <v>0</v>
      </c>
      <c r="MXO118" s="370">
        <f xml:space="preserve"> InpC!MXO$20</f>
        <v>0</v>
      </c>
      <c r="MXP118" s="370">
        <f xml:space="preserve"> InpC!MXP$20</f>
        <v>0</v>
      </c>
      <c r="MXQ118" s="370">
        <f xml:space="preserve"> InpC!MXQ$20</f>
        <v>0</v>
      </c>
      <c r="MXR118" s="370">
        <f xml:space="preserve"> InpC!MXR$20</f>
        <v>0</v>
      </c>
      <c r="MXS118" s="370">
        <f xml:space="preserve"> InpC!MXS$20</f>
        <v>0</v>
      </c>
      <c r="MXT118" s="370">
        <f xml:space="preserve"> InpC!MXT$20</f>
        <v>0</v>
      </c>
      <c r="MXU118" s="370">
        <f xml:space="preserve"> InpC!MXU$20</f>
        <v>0</v>
      </c>
      <c r="MXV118" s="370">
        <f xml:space="preserve"> InpC!MXV$20</f>
        <v>0</v>
      </c>
      <c r="MXW118" s="370">
        <f xml:space="preserve"> InpC!MXW$20</f>
        <v>0</v>
      </c>
      <c r="MXX118" s="370">
        <f xml:space="preserve"> InpC!MXX$20</f>
        <v>0</v>
      </c>
      <c r="MXY118" s="370">
        <f xml:space="preserve"> InpC!MXY$20</f>
        <v>0</v>
      </c>
      <c r="MXZ118" s="370">
        <f xml:space="preserve"> InpC!MXZ$20</f>
        <v>0</v>
      </c>
      <c r="MYA118" s="370">
        <f xml:space="preserve"> InpC!MYA$20</f>
        <v>0</v>
      </c>
      <c r="MYB118" s="370">
        <f xml:space="preserve"> InpC!MYB$20</f>
        <v>0</v>
      </c>
      <c r="MYC118" s="370">
        <f xml:space="preserve"> InpC!MYC$20</f>
        <v>0</v>
      </c>
      <c r="MYD118" s="370">
        <f xml:space="preserve"> InpC!MYD$20</f>
        <v>0</v>
      </c>
      <c r="MYE118" s="370">
        <f xml:space="preserve"> InpC!MYE$20</f>
        <v>0</v>
      </c>
      <c r="MYF118" s="370">
        <f xml:space="preserve"> InpC!MYF$20</f>
        <v>0</v>
      </c>
      <c r="MYG118" s="370">
        <f xml:space="preserve"> InpC!MYG$20</f>
        <v>0</v>
      </c>
      <c r="MYH118" s="370">
        <f xml:space="preserve"> InpC!MYH$20</f>
        <v>0</v>
      </c>
      <c r="MYI118" s="370">
        <f xml:space="preserve"> InpC!MYI$20</f>
        <v>0</v>
      </c>
      <c r="MYJ118" s="370">
        <f xml:space="preserve"> InpC!MYJ$20</f>
        <v>0</v>
      </c>
      <c r="MYK118" s="370">
        <f xml:space="preserve"> InpC!MYK$20</f>
        <v>0</v>
      </c>
      <c r="MYL118" s="370">
        <f xml:space="preserve"> InpC!MYL$20</f>
        <v>0</v>
      </c>
      <c r="MYM118" s="370">
        <f xml:space="preserve"> InpC!MYM$20</f>
        <v>0</v>
      </c>
      <c r="MYN118" s="370">
        <f xml:space="preserve"> InpC!MYN$20</f>
        <v>0</v>
      </c>
      <c r="MYO118" s="370">
        <f xml:space="preserve"> InpC!MYO$20</f>
        <v>0</v>
      </c>
      <c r="MYP118" s="370">
        <f xml:space="preserve"> InpC!MYP$20</f>
        <v>0</v>
      </c>
      <c r="MYQ118" s="370">
        <f xml:space="preserve"> InpC!MYQ$20</f>
        <v>0</v>
      </c>
      <c r="MYR118" s="370">
        <f xml:space="preserve"> InpC!MYR$20</f>
        <v>0</v>
      </c>
      <c r="MYS118" s="370">
        <f xml:space="preserve"> InpC!MYS$20</f>
        <v>0</v>
      </c>
      <c r="MYT118" s="370">
        <f xml:space="preserve"> InpC!MYT$20</f>
        <v>0</v>
      </c>
      <c r="MYU118" s="370">
        <f xml:space="preserve"> InpC!MYU$20</f>
        <v>0</v>
      </c>
      <c r="MYV118" s="370">
        <f xml:space="preserve"> InpC!MYV$20</f>
        <v>0</v>
      </c>
      <c r="MYW118" s="370">
        <f xml:space="preserve"> InpC!MYW$20</f>
        <v>0</v>
      </c>
      <c r="MYX118" s="370">
        <f xml:space="preserve"> InpC!MYX$20</f>
        <v>0</v>
      </c>
      <c r="MYY118" s="370">
        <f xml:space="preserve"> InpC!MYY$20</f>
        <v>0</v>
      </c>
      <c r="MYZ118" s="370">
        <f xml:space="preserve"> InpC!MYZ$20</f>
        <v>0</v>
      </c>
      <c r="MZA118" s="370">
        <f xml:space="preserve"> InpC!MZA$20</f>
        <v>0</v>
      </c>
      <c r="MZB118" s="370">
        <f xml:space="preserve"> InpC!MZB$20</f>
        <v>0</v>
      </c>
      <c r="MZC118" s="370">
        <f xml:space="preserve"> InpC!MZC$20</f>
        <v>0</v>
      </c>
      <c r="MZD118" s="370">
        <f xml:space="preserve"> InpC!MZD$20</f>
        <v>0</v>
      </c>
      <c r="MZE118" s="370">
        <f xml:space="preserve"> InpC!MZE$20</f>
        <v>0</v>
      </c>
      <c r="MZF118" s="370">
        <f xml:space="preserve"> InpC!MZF$20</f>
        <v>0</v>
      </c>
      <c r="MZG118" s="370">
        <f xml:space="preserve"> InpC!MZG$20</f>
        <v>0</v>
      </c>
      <c r="MZH118" s="370">
        <f xml:space="preserve"> InpC!MZH$20</f>
        <v>0</v>
      </c>
      <c r="MZI118" s="370">
        <f xml:space="preserve"> InpC!MZI$20</f>
        <v>0</v>
      </c>
      <c r="MZJ118" s="370">
        <f xml:space="preserve"> InpC!MZJ$20</f>
        <v>0</v>
      </c>
      <c r="MZK118" s="370">
        <f xml:space="preserve"> InpC!MZK$20</f>
        <v>0</v>
      </c>
      <c r="MZL118" s="370">
        <f xml:space="preserve"> InpC!MZL$20</f>
        <v>0</v>
      </c>
      <c r="MZM118" s="370">
        <f xml:space="preserve"> InpC!MZM$20</f>
        <v>0</v>
      </c>
      <c r="MZN118" s="370">
        <f xml:space="preserve"> InpC!MZN$20</f>
        <v>0</v>
      </c>
      <c r="MZO118" s="370">
        <f xml:space="preserve"> InpC!MZO$20</f>
        <v>0</v>
      </c>
      <c r="MZP118" s="370">
        <f xml:space="preserve"> InpC!MZP$20</f>
        <v>0</v>
      </c>
      <c r="MZQ118" s="370">
        <f xml:space="preserve"> InpC!MZQ$20</f>
        <v>0</v>
      </c>
      <c r="MZR118" s="370">
        <f xml:space="preserve"> InpC!MZR$20</f>
        <v>0</v>
      </c>
      <c r="MZS118" s="370">
        <f xml:space="preserve"> InpC!MZS$20</f>
        <v>0</v>
      </c>
      <c r="MZT118" s="370">
        <f xml:space="preserve"> InpC!MZT$20</f>
        <v>0</v>
      </c>
      <c r="MZU118" s="370">
        <f xml:space="preserve"> InpC!MZU$20</f>
        <v>0</v>
      </c>
      <c r="MZV118" s="370">
        <f xml:space="preserve"> InpC!MZV$20</f>
        <v>0</v>
      </c>
      <c r="MZW118" s="370">
        <f xml:space="preserve"> InpC!MZW$20</f>
        <v>0</v>
      </c>
      <c r="MZX118" s="370">
        <f xml:space="preserve"> InpC!MZX$20</f>
        <v>0</v>
      </c>
      <c r="MZY118" s="370">
        <f xml:space="preserve"> InpC!MZY$20</f>
        <v>0</v>
      </c>
      <c r="MZZ118" s="370">
        <f xml:space="preserve"> InpC!MZZ$20</f>
        <v>0</v>
      </c>
      <c r="NAA118" s="370">
        <f xml:space="preserve"> InpC!NAA$20</f>
        <v>0</v>
      </c>
      <c r="NAB118" s="370">
        <f xml:space="preserve"> InpC!NAB$20</f>
        <v>0</v>
      </c>
      <c r="NAC118" s="370">
        <f xml:space="preserve"> InpC!NAC$20</f>
        <v>0</v>
      </c>
      <c r="NAD118" s="370">
        <f xml:space="preserve"> InpC!NAD$20</f>
        <v>0</v>
      </c>
      <c r="NAE118" s="370">
        <f xml:space="preserve"> InpC!NAE$20</f>
        <v>0</v>
      </c>
      <c r="NAF118" s="370">
        <f xml:space="preserve"> InpC!NAF$20</f>
        <v>0</v>
      </c>
      <c r="NAG118" s="370">
        <f xml:space="preserve"> InpC!NAG$20</f>
        <v>0</v>
      </c>
      <c r="NAH118" s="370">
        <f xml:space="preserve"> InpC!NAH$20</f>
        <v>0</v>
      </c>
      <c r="NAI118" s="370">
        <f xml:space="preserve"> InpC!NAI$20</f>
        <v>0</v>
      </c>
      <c r="NAJ118" s="370">
        <f xml:space="preserve"> InpC!NAJ$20</f>
        <v>0</v>
      </c>
      <c r="NAK118" s="370">
        <f xml:space="preserve"> InpC!NAK$20</f>
        <v>0</v>
      </c>
      <c r="NAL118" s="370">
        <f xml:space="preserve"> InpC!NAL$20</f>
        <v>0</v>
      </c>
      <c r="NAM118" s="370">
        <f xml:space="preserve"> InpC!NAM$20</f>
        <v>0</v>
      </c>
      <c r="NAN118" s="370">
        <f xml:space="preserve"> InpC!NAN$20</f>
        <v>0</v>
      </c>
      <c r="NAO118" s="370">
        <f xml:space="preserve"> InpC!NAO$20</f>
        <v>0</v>
      </c>
      <c r="NAP118" s="370">
        <f xml:space="preserve"> InpC!NAP$20</f>
        <v>0</v>
      </c>
      <c r="NAQ118" s="370">
        <f xml:space="preserve"> InpC!NAQ$20</f>
        <v>0</v>
      </c>
      <c r="NAR118" s="370">
        <f xml:space="preserve"> InpC!NAR$20</f>
        <v>0</v>
      </c>
      <c r="NAS118" s="370">
        <f xml:space="preserve"> InpC!NAS$20</f>
        <v>0</v>
      </c>
      <c r="NAT118" s="370">
        <f xml:space="preserve"> InpC!NAT$20</f>
        <v>0</v>
      </c>
      <c r="NAU118" s="370">
        <f xml:space="preserve"> InpC!NAU$20</f>
        <v>0</v>
      </c>
      <c r="NAV118" s="370">
        <f xml:space="preserve"> InpC!NAV$20</f>
        <v>0</v>
      </c>
      <c r="NAW118" s="370">
        <f xml:space="preserve"> InpC!NAW$20</f>
        <v>0</v>
      </c>
      <c r="NAX118" s="370">
        <f xml:space="preserve"> InpC!NAX$20</f>
        <v>0</v>
      </c>
      <c r="NAY118" s="370">
        <f xml:space="preserve"> InpC!NAY$20</f>
        <v>0</v>
      </c>
      <c r="NAZ118" s="370">
        <f xml:space="preserve"> InpC!NAZ$20</f>
        <v>0</v>
      </c>
      <c r="NBA118" s="370">
        <f xml:space="preserve"> InpC!NBA$20</f>
        <v>0</v>
      </c>
      <c r="NBB118" s="370">
        <f xml:space="preserve"> InpC!NBB$20</f>
        <v>0</v>
      </c>
      <c r="NBC118" s="370">
        <f xml:space="preserve"> InpC!NBC$20</f>
        <v>0</v>
      </c>
      <c r="NBD118" s="370">
        <f xml:space="preserve"> InpC!NBD$20</f>
        <v>0</v>
      </c>
      <c r="NBE118" s="370">
        <f xml:space="preserve"> InpC!NBE$20</f>
        <v>0</v>
      </c>
      <c r="NBF118" s="370">
        <f xml:space="preserve"> InpC!NBF$20</f>
        <v>0</v>
      </c>
      <c r="NBG118" s="370">
        <f xml:space="preserve"> InpC!NBG$20</f>
        <v>0</v>
      </c>
      <c r="NBH118" s="370">
        <f xml:space="preserve"> InpC!NBH$20</f>
        <v>0</v>
      </c>
      <c r="NBI118" s="370">
        <f xml:space="preserve"> InpC!NBI$20</f>
        <v>0</v>
      </c>
      <c r="NBJ118" s="370">
        <f xml:space="preserve"> InpC!NBJ$20</f>
        <v>0</v>
      </c>
      <c r="NBK118" s="370">
        <f xml:space="preserve"> InpC!NBK$20</f>
        <v>0</v>
      </c>
      <c r="NBL118" s="370">
        <f xml:space="preserve"> InpC!NBL$20</f>
        <v>0</v>
      </c>
      <c r="NBM118" s="370">
        <f xml:space="preserve"> InpC!NBM$20</f>
        <v>0</v>
      </c>
      <c r="NBN118" s="370">
        <f xml:space="preserve"> InpC!NBN$20</f>
        <v>0</v>
      </c>
      <c r="NBO118" s="370">
        <f xml:space="preserve"> InpC!NBO$20</f>
        <v>0</v>
      </c>
      <c r="NBP118" s="370">
        <f xml:space="preserve"> InpC!NBP$20</f>
        <v>0</v>
      </c>
      <c r="NBQ118" s="370">
        <f xml:space="preserve"> InpC!NBQ$20</f>
        <v>0</v>
      </c>
      <c r="NBR118" s="370">
        <f xml:space="preserve"> InpC!NBR$20</f>
        <v>0</v>
      </c>
      <c r="NBS118" s="370">
        <f xml:space="preserve"> InpC!NBS$20</f>
        <v>0</v>
      </c>
      <c r="NBT118" s="370">
        <f xml:space="preserve"> InpC!NBT$20</f>
        <v>0</v>
      </c>
      <c r="NBU118" s="370">
        <f xml:space="preserve"> InpC!NBU$20</f>
        <v>0</v>
      </c>
      <c r="NBV118" s="370">
        <f xml:space="preserve"> InpC!NBV$20</f>
        <v>0</v>
      </c>
      <c r="NBW118" s="370">
        <f xml:space="preserve"> InpC!NBW$20</f>
        <v>0</v>
      </c>
      <c r="NBX118" s="370">
        <f xml:space="preserve"> InpC!NBX$20</f>
        <v>0</v>
      </c>
      <c r="NBY118" s="370">
        <f xml:space="preserve"> InpC!NBY$20</f>
        <v>0</v>
      </c>
      <c r="NBZ118" s="370">
        <f xml:space="preserve"> InpC!NBZ$20</f>
        <v>0</v>
      </c>
      <c r="NCA118" s="370">
        <f xml:space="preserve"> InpC!NCA$20</f>
        <v>0</v>
      </c>
      <c r="NCB118" s="370">
        <f xml:space="preserve"> InpC!NCB$20</f>
        <v>0</v>
      </c>
      <c r="NCC118" s="370">
        <f xml:space="preserve"> InpC!NCC$20</f>
        <v>0</v>
      </c>
      <c r="NCD118" s="370">
        <f xml:space="preserve"> InpC!NCD$20</f>
        <v>0</v>
      </c>
      <c r="NCE118" s="370">
        <f xml:space="preserve"> InpC!NCE$20</f>
        <v>0</v>
      </c>
      <c r="NCF118" s="370">
        <f xml:space="preserve"> InpC!NCF$20</f>
        <v>0</v>
      </c>
      <c r="NCG118" s="370">
        <f xml:space="preserve"> InpC!NCG$20</f>
        <v>0</v>
      </c>
      <c r="NCH118" s="370">
        <f xml:space="preserve"> InpC!NCH$20</f>
        <v>0</v>
      </c>
      <c r="NCI118" s="370">
        <f xml:space="preserve"> InpC!NCI$20</f>
        <v>0</v>
      </c>
      <c r="NCJ118" s="370">
        <f xml:space="preserve"> InpC!NCJ$20</f>
        <v>0</v>
      </c>
      <c r="NCK118" s="370">
        <f xml:space="preserve"> InpC!NCK$20</f>
        <v>0</v>
      </c>
      <c r="NCL118" s="370">
        <f xml:space="preserve"> InpC!NCL$20</f>
        <v>0</v>
      </c>
      <c r="NCM118" s="370">
        <f xml:space="preserve"> InpC!NCM$20</f>
        <v>0</v>
      </c>
      <c r="NCN118" s="370">
        <f xml:space="preserve"> InpC!NCN$20</f>
        <v>0</v>
      </c>
      <c r="NCO118" s="370">
        <f xml:space="preserve"> InpC!NCO$20</f>
        <v>0</v>
      </c>
      <c r="NCP118" s="370">
        <f xml:space="preserve"> InpC!NCP$20</f>
        <v>0</v>
      </c>
      <c r="NCQ118" s="370">
        <f xml:space="preserve"> InpC!NCQ$20</f>
        <v>0</v>
      </c>
      <c r="NCR118" s="370">
        <f xml:space="preserve"> InpC!NCR$20</f>
        <v>0</v>
      </c>
      <c r="NCS118" s="370">
        <f xml:space="preserve"> InpC!NCS$20</f>
        <v>0</v>
      </c>
      <c r="NCT118" s="370">
        <f xml:space="preserve"> InpC!NCT$20</f>
        <v>0</v>
      </c>
      <c r="NCU118" s="370">
        <f xml:space="preserve"> InpC!NCU$20</f>
        <v>0</v>
      </c>
      <c r="NCV118" s="370">
        <f xml:space="preserve"> InpC!NCV$20</f>
        <v>0</v>
      </c>
      <c r="NCW118" s="370">
        <f xml:space="preserve"> InpC!NCW$20</f>
        <v>0</v>
      </c>
      <c r="NCX118" s="370">
        <f xml:space="preserve"> InpC!NCX$20</f>
        <v>0</v>
      </c>
      <c r="NCY118" s="370">
        <f xml:space="preserve"> InpC!NCY$20</f>
        <v>0</v>
      </c>
      <c r="NCZ118" s="370">
        <f xml:space="preserve"> InpC!NCZ$20</f>
        <v>0</v>
      </c>
      <c r="NDA118" s="370">
        <f xml:space="preserve"> InpC!NDA$20</f>
        <v>0</v>
      </c>
      <c r="NDB118" s="370">
        <f xml:space="preserve"> InpC!NDB$20</f>
        <v>0</v>
      </c>
      <c r="NDC118" s="370">
        <f xml:space="preserve"> InpC!NDC$20</f>
        <v>0</v>
      </c>
      <c r="NDD118" s="370">
        <f xml:space="preserve"> InpC!NDD$20</f>
        <v>0</v>
      </c>
      <c r="NDE118" s="370">
        <f xml:space="preserve"> InpC!NDE$20</f>
        <v>0</v>
      </c>
      <c r="NDF118" s="370">
        <f xml:space="preserve"> InpC!NDF$20</f>
        <v>0</v>
      </c>
      <c r="NDG118" s="370">
        <f xml:space="preserve"> InpC!NDG$20</f>
        <v>0</v>
      </c>
      <c r="NDH118" s="370">
        <f xml:space="preserve"> InpC!NDH$20</f>
        <v>0</v>
      </c>
      <c r="NDI118" s="370">
        <f xml:space="preserve"> InpC!NDI$20</f>
        <v>0</v>
      </c>
      <c r="NDJ118" s="370">
        <f xml:space="preserve"> InpC!NDJ$20</f>
        <v>0</v>
      </c>
      <c r="NDK118" s="370">
        <f xml:space="preserve"> InpC!NDK$20</f>
        <v>0</v>
      </c>
      <c r="NDL118" s="370">
        <f xml:space="preserve"> InpC!NDL$20</f>
        <v>0</v>
      </c>
      <c r="NDM118" s="370">
        <f xml:space="preserve"> InpC!NDM$20</f>
        <v>0</v>
      </c>
      <c r="NDN118" s="370">
        <f xml:space="preserve"> InpC!NDN$20</f>
        <v>0</v>
      </c>
      <c r="NDO118" s="370">
        <f xml:space="preserve"> InpC!NDO$20</f>
        <v>0</v>
      </c>
      <c r="NDP118" s="370">
        <f xml:space="preserve"> InpC!NDP$20</f>
        <v>0</v>
      </c>
      <c r="NDQ118" s="370">
        <f xml:space="preserve"> InpC!NDQ$20</f>
        <v>0</v>
      </c>
      <c r="NDR118" s="370">
        <f xml:space="preserve"> InpC!NDR$20</f>
        <v>0</v>
      </c>
      <c r="NDS118" s="370">
        <f xml:space="preserve"> InpC!NDS$20</f>
        <v>0</v>
      </c>
      <c r="NDT118" s="370">
        <f xml:space="preserve"> InpC!NDT$20</f>
        <v>0</v>
      </c>
      <c r="NDU118" s="370">
        <f xml:space="preserve"> InpC!NDU$20</f>
        <v>0</v>
      </c>
      <c r="NDV118" s="370">
        <f xml:space="preserve"> InpC!NDV$20</f>
        <v>0</v>
      </c>
      <c r="NDW118" s="370">
        <f xml:space="preserve"> InpC!NDW$20</f>
        <v>0</v>
      </c>
      <c r="NDX118" s="370">
        <f xml:space="preserve"> InpC!NDX$20</f>
        <v>0</v>
      </c>
      <c r="NDY118" s="370">
        <f xml:space="preserve"> InpC!NDY$20</f>
        <v>0</v>
      </c>
      <c r="NDZ118" s="370">
        <f xml:space="preserve"> InpC!NDZ$20</f>
        <v>0</v>
      </c>
      <c r="NEA118" s="370">
        <f xml:space="preserve"> InpC!NEA$20</f>
        <v>0</v>
      </c>
      <c r="NEB118" s="370">
        <f xml:space="preserve"> InpC!NEB$20</f>
        <v>0</v>
      </c>
      <c r="NEC118" s="370">
        <f xml:space="preserve"> InpC!NEC$20</f>
        <v>0</v>
      </c>
      <c r="NED118" s="370">
        <f xml:space="preserve"> InpC!NED$20</f>
        <v>0</v>
      </c>
      <c r="NEE118" s="370">
        <f xml:space="preserve"> InpC!NEE$20</f>
        <v>0</v>
      </c>
      <c r="NEF118" s="370">
        <f xml:space="preserve"> InpC!NEF$20</f>
        <v>0</v>
      </c>
      <c r="NEG118" s="370">
        <f xml:space="preserve"> InpC!NEG$20</f>
        <v>0</v>
      </c>
      <c r="NEH118" s="370">
        <f xml:space="preserve"> InpC!NEH$20</f>
        <v>0</v>
      </c>
      <c r="NEI118" s="370">
        <f xml:space="preserve"> InpC!NEI$20</f>
        <v>0</v>
      </c>
      <c r="NEJ118" s="370">
        <f xml:space="preserve"> InpC!NEJ$20</f>
        <v>0</v>
      </c>
      <c r="NEK118" s="370">
        <f xml:space="preserve"> InpC!NEK$20</f>
        <v>0</v>
      </c>
      <c r="NEL118" s="370">
        <f xml:space="preserve"> InpC!NEL$20</f>
        <v>0</v>
      </c>
      <c r="NEM118" s="370">
        <f xml:space="preserve"> InpC!NEM$20</f>
        <v>0</v>
      </c>
      <c r="NEN118" s="370">
        <f xml:space="preserve"> InpC!NEN$20</f>
        <v>0</v>
      </c>
      <c r="NEO118" s="370">
        <f xml:space="preserve"> InpC!NEO$20</f>
        <v>0</v>
      </c>
      <c r="NEP118" s="370">
        <f xml:space="preserve"> InpC!NEP$20</f>
        <v>0</v>
      </c>
      <c r="NEQ118" s="370">
        <f xml:space="preserve"> InpC!NEQ$20</f>
        <v>0</v>
      </c>
      <c r="NER118" s="370">
        <f xml:space="preserve"> InpC!NER$20</f>
        <v>0</v>
      </c>
      <c r="NES118" s="370">
        <f xml:space="preserve"> InpC!NES$20</f>
        <v>0</v>
      </c>
      <c r="NET118" s="370">
        <f xml:space="preserve"> InpC!NET$20</f>
        <v>0</v>
      </c>
      <c r="NEU118" s="370">
        <f xml:space="preserve"> InpC!NEU$20</f>
        <v>0</v>
      </c>
      <c r="NEV118" s="370">
        <f xml:space="preserve"> InpC!NEV$20</f>
        <v>0</v>
      </c>
      <c r="NEW118" s="370">
        <f xml:space="preserve"> InpC!NEW$20</f>
        <v>0</v>
      </c>
      <c r="NEX118" s="370">
        <f xml:space="preserve"> InpC!NEX$20</f>
        <v>0</v>
      </c>
      <c r="NEY118" s="370">
        <f xml:space="preserve"> InpC!NEY$20</f>
        <v>0</v>
      </c>
      <c r="NEZ118" s="370">
        <f xml:space="preserve"> InpC!NEZ$20</f>
        <v>0</v>
      </c>
      <c r="NFA118" s="370">
        <f xml:space="preserve"> InpC!NFA$20</f>
        <v>0</v>
      </c>
      <c r="NFB118" s="370">
        <f xml:space="preserve"> InpC!NFB$20</f>
        <v>0</v>
      </c>
      <c r="NFC118" s="370">
        <f xml:space="preserve"> InpC!NFC$20</f>
        <v>0</v>
      </c>
      <c r="NFD118" s="370">
        <f xml:space="preserve"> InpC!NFD$20</f>
        <v>0</v>
      </c>
      <c r="NFE118" s="370">
        <f xml:space="preserve"> InpC!NFE$20</f>
        <v>0</v>
      </c>
      <c r="NFF118" s="370">
        <f xml:space="preserve"> InpC!NFF$20</f>
        <v>0</v>
      </c>
      <c r="NFG118" s="370">
        <f xml:space="preserve"> InpC!NFG$20</f>
        <v>0</v>
      </c>
      <c r="NFH118" s="370">
        <f xml:space="preserve"> InpC!NFH$20</f>
        <v>0</v>
      </c>
      <c r="NFI118" s="370">
        <f xml:space="preserve"> InpC!NFI$20</f>
        <v>0</v>
      </c>
      <c r="NFJ118" s="370">
        <f xml:space="preserve"> InpC!NFJ$20</f>
        <v>0</v>
      </c>
      <c r="NFK118" s="370">
        <f xml:space="preserve"> InpC!NFK$20</f>
        <v>0</v>
      </c>
      <c r="NFL118" s="370">
        <f xml:space="preserve"> InpC!NFL$20</f>
        <v>0</v>
      </c>
      <c r="NFM118" s="370">
        <f xml:space="preserve"> InpC!NFM$20</f>
        <v>0</v>
      </c>
      <c r="NFN118" s="370">
        <f xml:space="preserve"> InpC!NFN$20</f>
        <v>0</v>
      </c>
      <c r="NFO118" s="370">
        <f xml:space="preserve"> InpC!NFO$20</f>
        <v>0</v>
      </c>
      <c r="NFP118" s="370">
        <f xml:space="preserve"> InpC!NFP$20</f>
        <v>0</v>
      </c>
      <c r="NFQ118" s="370">
        <f xml:space="preserve"> InpC!NFQ$20</f>
        <v>0</v>
      </c>
      <c r="NFR118" s="370">
        <f xml:space="preserve"> InpC!NFR$20</f>
        <v>0</v>
      </c>
      <c r="NFS118" s="370">
        <f xml:space="preserve"> InpC!NFS$20</f>
        <v>0</v>
      </c>
      <c r="NFT118" s="370">
        <f xml:space="preserve"> InpC!NFT$20</f>
        <v>0</v>
      </c>
      <c r="NFU118" s="370">
        <f xml:space="preserve"> InpC!NFU$20</f>
        <v>0</v>
      </c>
      <c r="NFV118" s="370">
        <f xml:space="preserve"> InpC!NFV$20</f>
        <v>0</v>
      </c>
      <c r="NFW118" s="370">
        <f xml:space="preserve"> InpC!NFW$20</f>
        <v>0</v>
      </c>
      <c r="NFX118" s="370">
        <f xml:space="preserve"> InpC!NFX$20</f>
        <v>0</v>
      </c>
      <c r="NFY118" s="370">
        <f xml:space="preserve"> InpC!NFY$20</f>
        <v>0</v>
      </c>
      <c r="NFZ118" s="370">
        <f xml:space="preserve"> InpC!NFZ$20</f>
        <v>0</v>
      </c>
      <c r="NGA118" s="370">
        <f xml:space="preserve"> InpC!NGA$20</f>
        <v>0</v>
      </c>
      <c r="NGB118" s="370">
        <f xml:space="preserve"> InpC!NGB$20</f>
        <v>0</v>
      </c>
      <c r="NGC118" s="370">
        <f xml:space="preserve"> InpC!NGC$20</f>
        <v>0</v>
      </c>
      <c r="NGD118" s="370">
        <f xml:space="preserve"> InpC!NGD$20</f>
        <v>0</v>
      </c>
      <c r="NGE118" s="370">
        <f xml:space="preserve"> InpC!NGE$20</f>
        <v>0</v>
      </c>
      <c r="NGF118" s="370">
        <f xml:space="preserve"> InpC!NGF$20</f>
        <v>0</v>
      </c>
      <c r="NGG118" s="370">
        <f xml:space="preserve"> InpC!NGG$20</f>
        <v>0</v>
      </c>
      <c r="NGH118" s="370">
        <f xml:space="preserve"> InpC!NGH$20</f>
        <v>0</v>
      </c>
      <c r="NGI118" s="370">
        <f xml:space="preserve"> InpC!NGI$20</f>
        <v>0</v>
      </c>
      <c r="NGJ118" s="370">
        <f xml:space="preserve"> InpC!NGJ$20</f>
        <v>0</v>
      </c>
      <c r="NGK118" s="370">
        <f xml:space="preserve"> InpC!NGK$20</f>
        <v>0</v>
      </c>
      <c r="NGL118" s="370">
        <f xml:space="preserve"> InpC!NGL$20</f>
        <v>0</v>
      </c>
      <c r="NGM118" s="370">
        <f xml:space="preserve"> InpC!NGM$20</f>
        <v>0</v>
      </c>
      <c r="NGN118" s="370">
        <f xml:space="preserve"> InpC!NGN$20</f>
        <v>0</v>
      </c>
      <c r="NGO118" s="370">
        <f xml:space="preserve"> InpC!NGO$20</f>
        <v>0</v>
      </c>
      <c r="NGP118" s="370">
        <f xml:space="preserve"> InpC!NGP$20</f>
        <v>0</v>
      </c>
      <c r="NGQ118" s="370">
        <f xml:space="preserve"> InpC!NGQ$20</f>
        <v>0</v>
      </c>
      <c r="NGR118" s="370">
        <f xml:space="preserve"> InpC!NGR$20</f>
        <v>0</v>
      </c>
      <c r="NGS118" s="370">
        <f xml:space="preserve"> InpC!NGS$20</f>
        <v>0</v>
      </c>
      <c r="NGT118" s="370">
        <f xml:space="preserve"> InpC!NGT$20</f>
        <v>0</v>
      </c>
      <c r="NGU118" s="370">
        <f xml:space="preserve"> InpC!NGU$20</f>
        <v>0</v>
      </c>
      <c r="NGV118" s="370">
        <f xml:space="preserve"> InpC!NGV$20</f>
        <v>0</v>
      </c>
      <c r="NGW118" s="370">
        <f xml:space="preserve"> InpC!NGW$20</f>
        <v>0</v>
      </c>
      <c r="NGX118" s="370">
        <f xml:space="preserve"> InpC!NGX$20</f>
        <v>0</v>
      </c>
      <c r="NGY118" s="370">
        <f xml:space="preserve"> InpC!NGY$20</f>
        <v>0</v>
      </c>
      <c r="NGZ118" s="370">
        <f xml:space="preserve"> InpC!NGZ$20</f>
        <v>0</v>
      </c>
      <c r="NHA118" s="370">
        <f xml:space="preserve"> InpC!NHA$20</f>
        <v>0</v>
      </c>
      <c r="NHB118" s="370">
        <f xml:space="preserve"> InpC!NHB$20</f>
        <v>0</v>
      </c>
      <c r="NHC118" s="370">
        <f xml:space="preserve"> InpC!NHC$20</f>
        <v>0</v>
      </c>
      <c r="NHD118" s="370">
        <f xml:space="preserve"> InpC!NHD$20</f>
        <v>0</v>
      </c>
      <c r="NHE118" s="370">
        <f xml:space="preserve"> InpC!NHE$20</f>
        <v>0</v>
      </c>
      <c r="NHF118" s="370">
        <f xml:space="preserve"> InpC!NHF$20</f>
        <v>0</v>
      </c>
      <c r="NHG118" s="370">
        <f xml:space="preserve"> InpC!NHG$20</f>
        <v>0</v>
      </c>
      <c r="NHH118" s="370">
        <f xml:space="preserve"> InpC!NHH$20</f>
        <v>0</v>
      </c>
      <c r="NHI118" s="370">
        <f xml:space="preserve"> InpC!NHI$20</f>
        <v>0</v>
      </c>
      <c r="NHJ118" s="370">
        <f xml:space="preserve"> InpC!NHJ$20</f>
        <v>0</v>
      </c>
      <c r="NHK118" s="370">
        <f xml:space="preserve"> InpC!NHK$20</f>
        <v>0</v>
      </c>
      <c r="NHL118" s="370">
        <f xml:space="preserve"> InpC!NHL$20</f>
        <v>0</v>
      </c>
      <c r="NHM118" s="370">
        <f xml:space="preserve"> InpC!NHM$20</f>
        <v>0</v>
      </c>
      <c r="NHN118" s="370">
        <f xml:space="preserve"> InpC!NHN$20</f>
        <v>0</v>
      </c>
      <c r="NHO118" s="370">
        <f xml:space="preserve"> InpC!NHO$20</f>
        <v>0</v>
      </c>
      <c r="NHP118" s="370">
        <f xml:space="preserve"> InpC!NHP$20</f>
        <v>0</v>
      </c>
      <c r="NHQ118" s="370">
        <f xml:space="preserve"> InpC!NHQ$20</f>
        <v>0</v>
      </c>
      <c r="NHR118" s="370">
        <f xml:space="preserve"> InpC!NHR$20</f>
        <v>0</v>
      </c>
      <c r="NHS118" s="370">
        <f xml:space="preserve"> InpC!NHS$20</f>
        <v>0</v>
      </c>
      <c r="NHT118" s="370">
        <f xml:space="preserve"> InpC!NHT$20</f>
        <v>0</v>
      </c>
      <c r="NHU118" s="370">
        <f xml:space="preserve"> InpC!NHU$20</f>
        <v>0</v>
      </c>
      <c r="NHV118" s="370">
        <f xml:space="preserve"> InpC!NHV$20</f>
        <v>0</v>
      </c>
      <c r="NHW118" s="370">
        <f xml:space="preserve"> InpC!NHW$20</f>
        <v>0</v>
      </c>
      <c r="NHX118" s="370">
        <f xml:space="preserve"> InpC!NHX$20</f>
        <v>0</v>
      </c>
      <c r="NHY118" s="370">
        <f xml:space="preserve"> InpC!NHY$20</f>
        <v>0</v>
      </c>
      <c r="NHZ118" s="370">
        <f xml:space="preserve"> InpC!NHZ$20</f>
        <v>0</v>
      </c>
      <c r="NIA118" s="370">
        <f xml:space="preserve"> InpC!NIA$20</f>
        <v>0</v>
      </c>
      <c r="NIB118" s="370">
        <f xml:space="preserve"> InpC!NIB$20</f>
        <v>0</v>
      </c>
      <c r="NIC118" s="370">
        <f xml:space="preserve"> InpC!NIC$20</f>
        <v>0</v>
      </c>
      <c r="NID118" s="370">
        <f xml:space="preserve"> InpC!NID$20</f>
        <v>0</v>
      </c>
      <c r="NIE118" s="370">
        <f xml:space="preserve"> InpC!NIE$20</f>
        <v>0</v>
      </c>
      <c r="NIF118" s="370">
        <f xml:space="preserve"> InpC!NIF$20</f>
        <v>0</v>
      </c>
      <c r="NIG118" s="370">
        <f xml:space="preserve"> InpC!NIG$20</f>
        <v>0</v>
      </c>
      <c r="NIH118" s="370">
        <f xml:space="preserve"> InpC!NIH$20</f>
        <v>0</v>
      </c>
      <c r="NII118" s="370">
        <f xml:space="preserve"> InpC!NII$20</f>
        <v>0</v>
      </c>
      <c r="NIJ118" s="370">
        <f xml:space="preserve"> InpC!NIJ$20</f>
        <v>0</v>
      </c>
      <c r="NIK118" s="370">
        <f xml:space="preserve"> InpC!NIK$20</f>
        <v>0</v>
      </c>
      <c r="NIL118" s="370">
        <f xml:space="preserve"> InpC!NIL$20</f>
        <v>0</v>
      </c>
      <c r="NIM118" s="370">
        <f xml:space="preserve"> InpC!NIM$20</f>
        <v>0</v>
      </c>
      <c r="NIN118" s="370">
        <f xml:space="preserve"> InpC!NIN$20</f>
        <v>0</v>
      </c>
      <c r="NIO118" s="370">
        <f xml:space="preserve"> InpC!NIO$20</f>
        <v>0</v>
      </c>
      <c r="NIP118" s="370">
        <f xml:space="preserve"> InpC!NIP$20</f>
        <v>0</v>
      </c>
      <c r="NIQ118" s="370">
        <f xml:space="preserve"> InpC!NIQ$20</f>
        <v>0</v>
      </c>
      <c r="NIR118" s="370">
        <f xml:space="preserve"> InpC!NIR$20</f>
        <v>0</v>
      </c>
      <c r="NIS118" s="370">
        <f xml:space="preserve"> InpC!NIS$20</f>
        <v>0</v>
      </c>
      <c r="NIT118" s="370">
        <f xml:space="preserve"> InpC!NIT$20</f>
        <v>0</v>
      </c>
      <c r="NIU118" s="370">
        <f xml:space="preserve"> InpC!NIU$20</f>
        <v>0</v>
      </c>
      <c r="NIV118" s="370">
        <f xml:space="preserve"> InpC!NIV$20</f>
        <v>0</v>
      </c>
      <c r="NIW118" s="370">
        <f xml:space="preserve"> InpC!NIW$20</f>
        <v>0</v>
      </c>
      <c r="NIX118" s="370">
        <f xml:space="preserve"> InpC!NIX$20</f>
        <v>0</v>
      </c>
      <c r="NIY118" s="370">
        <f xml:space="preserve"> InpC!NIY$20</f>
        <v>0</v>
      </c>
      <c r="NIZ118" s="370">
        <f xml:space="preserve"> InpC!NIZ$20</f>
        <v>0</v>
      </c>
      <c r="NJA118" s="370">
        <f xml:space="preserve"> InpC!NJA$20</f>
        <v>0</v>
      </c>
      <c r="NJB118" s="370">
        <f xml:space="preserve"> InpC!NJB$20</f>
        <v>0</v>
      </c>
      <c r="NJC118" s="370">
        <f xml:space="preserve"> InpC!NJC$20</f>
        <v>0</v>
      </c>
      <c r="NJD118" s="370">
        <f xml:space="preserve"> InpC!NJD$20</f>
        <v>0</v>
      </c>
      <c r="NJE118" s="370">
        <f xml:space="preserve"> InpC!NJE$20</f>
        <v>0</v>
      </c>
      <c r="NJF118" s="370">
        <f xml:space="preserve"> InpC!NJF$20</f>
        <v>0</v>
      </c>
      <c r="NJG118" s="370">
        <f xml:space="preserve"> InpC!NJG$20</f>
        <v>0</v>
      </c>
      <c r="NJH118" s="370">
        <f xml:space="preserve"> InpC!NJH$20</f>
        <v>0</v>
      </c>
      <c r="NJI118" s="370">
        <f xml:space="preserve"> InpC!NJI$20</f>
        <v>0</v>
      </c>
      <c r="NJJ118" s="370">
        <f xml:space="preserve"> InpC!NJJ$20</f>
        <v>0</v>
      </c>
      <c r="NJK118" s="370">
        <f xml:space="preserve"> InpC!NJK$20</f>
        <v>0</v>
      </c>
      <c r="NJL118" s="370">
        <f xml:space="preserve"> InpC!NJL$20</f>
        <v>0</v>
      </c>
      <c r="NJM118" s="370">
        <f xml:space="preserve"> InpC!NJM$20</f>
        <v>0</v>
      </c>
      <c r="NJN118" s="370">
        <f xml:space="preserve"> InpC!NJN$20</f>
        <v>0</v>
      </c>
      <c r="NJO118" s="370">
        <f xml:space="preserve"> InpC!NJO$20</f>
        <v>0</v>
      </c>
      <c r="NJP118" s="370">
        <f xml:space="preserve"> InpC!NJP$20</f>
        <v>0</v>
      </c>
      <c r="NJQ118" s="370">
        <f xml:space="preserve"> InpC!NJQ$20</f>
        <v>0</v>
      </c>
      <c r="NJR118" s="370">
        <f xml:space="preserve"> InpC!NJR$20</f>
        <v>0</v>
      </c>
      <c r="NJS118" s="370">
        <f xml:space="preserve"> InpC!NJS$20</f>
        <v>0</v>
      </c>
      <c r="NJT118" s="370">
        <f xml:space="preserve"> InpC!NJT$20</f>
        <v>0</v>
      </c>
      <c r="NJU118" s="370">
        <f xml:space="preserve"> InpC!NJU$20</f>
        <v>0</v>
      </c>
      <c r="NJV118" s="370">
        <f xml:space="preserve"> InpC!NJV$20</f>
        <v>0</v>
      </c>
      <c r="NJW118" s="370">
        <f xml:space="preserve"> InpC!NJW$20</f>
        <v>0</v>
      </c>
      <c r="NJX118" s="370">
        <f xml:space="preserve"> InpC!NJX$20</f>
        <v>0</v>
      </c>
      <c r="NJY118" s="370">
        <f xml:space="preserve"> InpC!NJY$20</f>
        <v>0</v>
      </c>
      <c r="NJZ118" s="370">
        <f xml:space="preserve"> InpC!NJZ$20</f>
        <v>0</v>
      </c>
      <c r="NKA118" s="370">
        <f xml:space="preserve"> InpC!NKA$20</f>
        <v>0</v>
      </c>
      <c r="NKB118" s="370">
        <f xml:space="preserve"> InpC!NKB$20</f>
        <v>0</v>
      </c>
      <c r="NKC118" s="370">
        <f xml:space="preserve"> InpC!NKC$20</f>
        <v>0</v>
      </c>
      <c r="NKD118" s="370">
        <f xml:space="preserve"> InpC!NKD$20</f>
        <v>0</v>
      </c>
      <c r="NKE118" s="370">
        <f xml:space="preserve"> InpC!NKE$20</f>
        <v>0</v>
      </c>
      <c r="NKF118" s="370">
        <f xml:space="preserve"> InpC!NKF$20</f>
        <v>0</v>
      </c>
      <c r="NKG118" s="370">
        <f xml:space="preserve"> InpC!NKG$20</f>
        <v>0</v>
      </c>
      <c r="NKH118" s="370">
        <f xml:space="preserve"> InpC!NKH$20</f>
        <v>0</v>
      </c>
      <c r="NKI118" s="370">
        <f xml:space="preserve"> InpC!NKI$20</f>
        <v>0</v>
      </c>
      <c r="NKJ118" s="370">
        <f xml:space="preserve"> InpC!NKJ$20</f>
        <v>0</v>
      </c>
      <c r="NKK118" s="370">
        <f xml:space="preserve"> InpC!NKK$20</f>
        <v>0</v>
      </c>
      <c r="NKL118" s="370">
        <f xml:space="preserve"> InpC!NKL$20</f>
        <v>0</v>
      </c>
      <c r="NKM118" s="370">
        <f xml:space="preserve"> InpC!NKM$20</f>
        <v>0</v>
      </c>
      <c r="NKN118" s="370">
        <f xml:space="preserve"> InpC!NKN$20</f>
        <v>0</v>
      </c>
      <c r="NKO118" s="370">
        <f xml:space="preserve"> InpC!NKO$20</f>
        <v>0</v>
      </c>
      <c r="NKP118" s="370">
        <f xml:space="preserve"> InpC!NKP$20</f>
        <v>0</v>
      </c>
      <c r="NKQ118" s="370">
        <f xml:space="preserve"> InpC!NKQ$20</f>
        <v>0</v>
      </c>
      <c r="NKR118" s="370">
        <f xml:space="preserve"> InpC!NKR$20</f>
        <v>0</v>
      </c>
      <c r="NKS118" s="370">
        <f xml:space="preserve"> InpC!NKS$20</f>
        <v>0</v>
      </c>
      <c r="NKT118" s="370">
        <f xml:space="preserve"> InpC!NKT$20</f>
        <v>0</v>
      </c>
      <c r="NKU118" s="370">
        <f xml:space="preserve"> InpC!NKU$20</f>
        <v>0</v>
      </c>
      <c r="NKV118" s="370">
        <f xml:space="preserve"> InpC!NKV$20</f>
        <v>0</v>
      </c>
      <c r="NKW118" s="370">
        <f xml:space="preserve"> InpC!NKW$20</f>
        <v>0</v>
      </c>
      <c r="NKX118" s="370">
        <f xml:space="preserve"> InpC!NKX$20</f>
        <v>0</v>
      </c>
      <c r="NKY118" s="370">
        <f xml:space="preserve"> InpC!NKY$20</f>
        <v>0</v>
      </c>
      <c r="NKZ118" s="370">
        <f xml:space="preserve"> InpC!NKZ$20</f>
        <v>0</v>
      </c>
      <c r="NLA118" s="370">
        <f xml:space="preserve"> InpC!NLA$20</f>
        <v>0</v>
      </c>
      <c r="NLB118" s="370">
        <f xml:space="preserve"> InpC!NLB$20</f>
        <v>0</v>
      </c>
      <c r="NLC118" s="370">
        <f xml:space="preserve"> InpC!NLC$20</f>
        <v>0</v>
      </c>
      <c r="NLD118" s="370">
        <f xml:space="preserve"> InpC!NLD$20</f>
        <v>0</v>
      </c>
      <c r="NLE118" s="370">
        <f xml:space="preserve"> InpC!NLE$20</f>
        <v>0</v>
      </c>
      <c r="NLF118" s="370">
        <f xml:space="preserve"> InpC!NLF$20</f>
        <v>0</v>
      </c>
      <c r="NLG118" s="370">
        <f xml:space="preserve"> InpC!NLG$20</f>
        <v>0</v>
      </c>
      <c r="NLH118" s="370">
        <f xml:space="preserve"> InpC!NLH$20</f>
        <v>0</v>
      </c>
      <c r="NLI118" s="370">
        <f xml:space="preserve"> InpC!NLI$20</f>
        <v>0</v>
      </c>
      <c r="NLJ118" s="370">
        <f xml:space="preserve"> InpC!NLJ$20</f>
        <v>0</v>
      </c>
      <c r="NLK118" s="370">
        <f xml:space="preserve"> InpC!NLK$20</f>
        <v>0</v>
      </c>
      <c r="NLL118" s="370">
        <f xml:space="preserve"> InpC!NLL$20</f>
        <v>0</v>
      </c>
      <c r="NLM118" s="370">
        <f xml:space="preserve"> InpC!NLM$20</f>
        <v>0</v>
      </c>
      <c r="NLN118" s="370">
        <f xml:space="preserve"> InpC!NLN$20</f>
        <v>0</v>
      </c>
      <c r="NLO118" s="370">
        <f xml:space="preserve"> InpC!NLO$20</f>
        <v>0</v>
      </c>
      <c r="NLP118" s="370">
        <f xml:space="preserve"> InpC!NLP$20</f>
        <v>0</v>
      </c>
      <c r="NLQ118" s="370">
        <f xml:space="preserve"> InpC!NLQ$20</f>
        <v>0</v>
      </c>
      <c r="NLR118" s="370">
        <f xml:space="preserve"> InpC!NLR$20</f>
        <v>0</v>
      </c>
      <c r="NLS118" s="370">
        <f xml:space="preserve"> InpC!NLS$20</f>
        <v>0</v>
      </c>
      <c r="NLT118" s="370">
        <f xml:space="preserve"> InpC!NLT$20</f>
        <v>0</v>
      </c>
      <c r="NLU118" s="370">
        <f xml:space="preserve"> InpC!NLU$20</f>
        <v>0</v>
      </c>
      <c r="NLV118" s="370">
        <f xml:space="preserve"> InpC!NLV$20</f>
        <v>0</v>
      </c>
      <c r="NLW118" s="370">
        <f xml:space="preserve"> InpC!NLW$20</f>
        <v>0</v>
      </c>
      <c r="NLX118" s="370">
        <f xml:space="preserve"> InpC!NLX$20</f>
        <v>0</v>
      </c>
      <c r="NLY118" s="370">
        <f xml:space="preserve"> InpC!NLY$20</f>
        <v>0</v>
      </c>
      <c r="NLZ118" s="370">
        <f xml:space="preserve"> InpC!NLZ$20</f>
        <v>0</v>
      </c>
      <c r="NMA118" s="370">
        <f xml:space="preserve"> InpC!NMA$20</f>
        <v>0</v>
      </c>
      <c r="NMB118" s="370">
        <f xml:space="preserve"> InpC!NMB$20</f>
        <v>0</v>
      </c>
      <c r="NMC118" s="370">
        <f xml:space="preserve"> InpC!NMC$20</f>
        <v>0</v>
      </c>
      <c r="NMD118" s="370">
        <f xml:space="preserve"> InpC!NMD$20</f>
        <v>0</v>
      </c>
      <c r="NME118" s="370">
        <f xml:space="preserve"> InpC!NME$20</f>
        <v>0</v>
      </c>
      <c r="NMF118" s="370">
        <f xml:space="preserve"> InpC!NMF$20</f>
        <v>0</v>
      </c>
      <c r="NMG118" s="370">
        <f xml:space="preserve"> InpC!NMG$20</f>
        <v>0</v>
      </c>
      <c r="NMH118" s="370">
        <f xml:space="preserve"> InpC!NMH$20</f>
        <v>0</v>
      </c>
      <c r="NMI118" s="370">
        <f xml:space="preserve"> InpC!NMI$20</f>
        <v>0</v>
      </c>
      <c r="NMJ118" s="370">
        <f xml:space="preserve"> InpC!NMJ$20</f>
        <v>0</v>
      </c>
      <c r="NMK118" s="370">
        <f xml:space="preserve"> InpC!NMK$20</f>
        <v>0</v>
      </c>
      <c r="NML118" s="370">
        <f xml:space="preserve"> InpC!NML$20</f>
        <v>0</v>
      </c>
      <c r="NMM118" s="370">
        <f xml:space="preserve"> InpC!NMM$20</f>
        <v>0</v>
      </c>
      <c r="NMN118" s="370">
        <f xml:space="preserve"> InpC!NMN$20</f>
        <v>0</v>
      </c>
      <c r="NMO118" s="370">
        <f xml:space="preserve"> InpC!NMO$20</f>
        <v>0</v>
      </c>
      <c r="NMP118" s="370">
        <f xml:space="preserve"> InpC!NMP$20</f>
        <v>0</v>
      </c>
      <c r="NMQ118" s="370">
        <f xml:space="preserve"> InpC!NMQ$20</f>
        <v>0</v>
      </c>
      <c r="NMR118" s="370">
        <f xml:space="preserve"> InpC!NMR$20</f>
        <v>0</v>
      </c>
      <c r="NMS118" s="370">
        <f xml:space="preserve"> InpC!NMS$20</f>
        <v>0</v>
      </c>
      <c r="NMT118" s="370">
        <f xml:space="preserve"> InpC!NMT$20</f>
        <v>0</v>
      </c>
      <c r="NMU118" s="370">
        <f xml:space="preserve"> InpC!NMU$20</f>
        <v>0</v>
      </c>
      <c r="NMV118" s="370">
        <f xml:space="preserve"> InpC!NMV$20</f>
        <v>0</v>
      </c>
      <c r="NMW118" s="370">
        <f xml:space="preserve"> InpC!NMW$20</f>
        <v>0</v>
      </c>
      <c r="NMX118" s="370">
        <f xml:space="preserve"> InpC!NMX$20</f>
        <v>0</v>
      </c>
      <c r="NMY118" s="370">
        <f xml:space="preserve"> InpC!NMY$20</f>
        <v>0</v>
      </c>
      <c r="NMZ118" s="370">
        <f xml:space="preserve"> InpC!NMZ$20</f>
        <v>0</v>
      </c>
      <c r="NNA118" s="370">
        <f xml:space="preserve"> InpC!NNA$20</f>
        <v>0</v>
      </c>
      <c r="NNB118" s="370">
        <f xml:space="preserve"> InpC!NNB$20</f>
        <v>0</v>
      </c>
      <c r="NNC118" s="370">
        <f xml:space="preserve"> InpC!NNC$20</f>
        <v>0</v>
      </c>
      <c r="NND118" s="370">
        <f xml:space="preserve"> InpC!NND$20</f>
        <v>0</v>
      </c>
      <c r="NNE118" s="370">
        <f xml:space="preserve"> InpC!NNE$20</f>
        <v>0</v>
      </c>
      <c r="NNF118" s="370">
        <f xml:space="preserve"> InpC!NNF$20</f>
        <v>0</v>
      </c>
      <c r="NNG118" s="370">
        <f xml:space="preserve"> InpC!NNG$20</f>
        <v>0</v>
      </c>
      <c r="NNH118" s="370">
        <f xml:space="preserve"> InpC!NNH$20</f>
        <v>0</v>
      </c>
      <c r="NNI118" s="370">
        <f xml:space="preserve"> InpC!NNI$20</f>
        <v>0</v>
      </c>
      <c r="NNJ118" s="370">
        <f xml:space="preserve"> InpC!NNJ$20</f>
        <v>0</v>
      </c>
      <c r="NNK118" s="370">
        <f xml:space="preserve"> InpC!NNK$20</f>
        <v>0</v>
      </c>
      <c r="NNL118" s="370">
        <f xml:space="preserve"> InpC!NNL$20</f>
        <v>0</v>
      </c>
      <c r="NNM118" s="370">
        <f xml:space="preserve"> InpC!NNM$20</f>
        <v>0</v>
      </c>
      <c r="NNN118" s="370">
        <f xml:space="preserve"> InpC!NNN$20</f>
        <v>0</v>
      </c>
      <c r="NNO118" s="370">
        <f xml:space="preserve"> InpC!NNO$20</f>
        <v>0</v>
      </c>
      <c r="NNP118" s="370">
        <f xml:space="preserve"> InpC!NNP$20</f>
        <v>0</v>
      </c>
      <c r="NNQ118" s="370">
        <f xml:space="preserve"> InpC!NNQ$20</f>
        <v>0</v>
      </c>
      <c r="NNR118" s="370">
        <f xml:space="preserve"> InpC!NNR$20</f>
        <v>0</v>
      </c>
      <c r="NNS118" s="370">
        <f xml:space="preserve"> InpC!NNS$20</f>
        <v>0</v>
      </c>
      <c r="NNT118" s="370">
        <f xml:space="preserve"> InpC!NNT$20</f>
        <v>0</v>
      </c>
      <c r="NNU118" s="370">
        <f xml:space="preserve"> InpC!NNU$20</f>
        <v>0</v>
      </c>
      <c r="NNV118" s="370">
        <f xml:space="preserve"> InpC!NNV$20</f>
        <v>0</v>
      </c>
      <c r="NNW118" s="370">
        <f xml:space="preserve"> InpC!NNW$20</f>
        <v>0</v>
      </c>
      <c r="NNX118" s="370">
        <f xml:space="preserve"> InpC!NNX$20</f>
        <v>0</v>
      </c>
      <c r="NNY118" s="370">
        <f xml:space="preserve"> InpC!NNY$20</f>
        <v>0</v>
      </c>
      <c r="NNZ118" s="370">
        <f xml:space="preserve"> InpC!NNZ$20</f>
        <v>0</v>
      </c>
      <c r="NOA118" s="370">
        <f xml:space="preserve"> InpC!NOA$20</f>
        <v>0</v>
      </c>
      <c r="NOB118" s="370">
        <f xml:space="preserve"> InpC!NOB$20</f>
        <v>0</v>
      </c>
      <c r="NOC118" s="370">
        <f xml:space="preserve"> InpC!NOC$20</f>
        <v>0</v>
      </c>
      <c r="NOD118" s="370">
        <f xml:space="preserve"> InpC!NOD$20</f>
        <v>0</v>
      </c>
      <c r="NOE118" s="370">
        <f xml:space="preserve"> InpC!NOE$20</f>
        <v>0</v>
      </c>
      <c r="NOF118" s="370">
        <f xml:space="preserve"> InpC!NOF$20</f>
        <v>0</v>
      </c>
      <c r="NOG118" s="370">
        <f xml:space="preserve"> InpC!NOG$20</f>
        <v>0</v>
      </c>
      <c r="NOH118" s="370">
        <f xml:space="preserve"> InpC!NOH$20</f>
        <v>0</v>
      </c>
      <c r="NOI118" s="370">
        <f xml:space="preserve"> InpC!NOI$20</f>
        <v>0</v>
      </c>
      <c r="NOJ118" s="370">
        <f xml:space="preserve"> InpC!NOJ$20</f>
        <v>0</v>
      </c>
      <c r="NOK118" s="370">
        <f xml:space="preserve"> InpC!NOK$20</f>
        <v>0</v>
      </c>
      <c r="NOL118" s="370">
        <f xml:space="preserve"> InpC!NOL$20</f>
        <v>0</v>
      </c>
      <c r="NOM118" s="370">
        <f xml:space="preserve"> InpC!NOM$20</f>
        <v>0</v>
      </c>
      <c r="NON118" s="370">
        <f xml:space="preserve"> InpC!NON$20</f>
        <v>0</v>
      </c>
      <c r="NOO118" s="370">
        <f xml:space="preserve"> InpC!NOO$20</f>
        <v>0</v>
      </c>
      <c r="NOP118" s="370">
        <f xml:space="preserve"> InpC!NOP$20</f>
        <v>0</v>
      </c>
      <c r="NOQ118" s="370">
        <f xml:space="preserve"> InpC!NOQ$20</f>
        <v>0</v>
      </c>
      <c r="NOR118" s="370">
        <f xml:space="preserve"> InpC!NOR$20</f>
        <v>0</v>
      </c>
      <c r="NOS118" s="370">
        <f xml:space="preserve"> InpC!NOS$20</f>
        <v>0</v>
      </c>
      <c r="NOT118" s="370">
        <f xml:space="preserve"> InpC!NOT$20</f>
        <v>0</v>
      </c>
      <c r="NOU118" s="370">
        <f xml:space="preserve"> InpC!NOU$20</f>
        <v>0</v>
      </c>
      <c r="NOV118" s="370">
        <f xml:space="preserve"> InpC!NOV$20</f>
        <v>0</v>
      </c>
      <c r="NOW118" s="370">
        <f xml:space="preserve"> InpC!NOW$20</f>
        <v>0</v>
      </c>
      <c r="NOX118" s="370">
        <f xml:space="preserve"> InpC!NOX$20</f>
        <v>0</v>
      </c>
      <c r="NOY118" s="370">
        <f xml:space="preserve"> InpC!NOY$20</f>
        <v>0</v>
      </c>
      <c r="NOZ118" s="370">
        <f xml:space="preserve"> InpC!NOZ$20</f>
        <v>0</v>
      </c>
      <c r="NPA118" s="370">
        <f xml:space="preserve"> InpC!NPA$20</f>
        <v>0</v>
      </c>
      <c r="NPB118" s="370">
        <f xml:space="preserve"> InpC!NPB$20</f>
        <v>0</v>
      </c>
      <c r="NPC118" s="370">
        <f xml:space="preserve"> InpC!NPC$20</f>
        <v>0</v>
      </c>
      <c r="NPD118" s="370">
        <f xml:space="preserve"> InpC!NPD$20</f>
        <v>0</v>
      </c>
      <c r="NPE118" s="370">
        <f xml:space="preserve"> InpC!NPE$20</f>
        <v>0</v>
      </c>
      <c r="NPF118" s="370">
        <f xml:space="preserve"> InpC!NPF$20</f>
        <v>0</v>
      </c>
      <c r="NPG118" s="370">
        <f xml:space="preserve"> InpC!NPG$20</f>
        <v>0</v>
      </c>
      <c r="NPH118" s="370">
        <f xml:space="preserve"> InpC!NPH$20</f>
        <v>0</v>
      </c>
      <c r="NPI118" s="370">
        <f xml:space="preserve"> InpC!NPI$20</f>
        <v>0</v>
      </c>
      <c r="NPJ118" s="370">
        <f xml:space="preserve"> InpC!NPJ$20</f>
        <v>0</v>
      </c>
      <c r="NPK118" s="370">
        <f xml:space="preserve"> InpC!NPK$20</f>
        <v>0</v>
      </c>
      <c r="NPL118" s="370">
        <f xml:space="preserve"> InpC!NPL$20</f>
        <v>0</v>
      </c>
      <c r="NPM118" s="370">
        <f xml:space="preserve"> InpC!NPM$20</f>
        <v>0</v>
      </c>
      <c r="NPN118" s="370">
        <f xml:space="preserve"> InpC!NPN$20</f>
        <v>0</v>
      </c>
      <c r="NPO118" s="370">
        <f xml:space="preserve"> InpC!NPO$20</f>
        <v>0</v>
      </c>
      <c r="NPP118" s="370">
        <f xml:space="preserve"> InpC!NPP$20</f>
        <v>0</v>
      </c>
      <c r="NPQ118" s="370">
        <f xml:space="preserve"> InpC!NPQ$20</f>
        <v>0</v>
      </c>
      <c r="NPR118" s="370">
        <f xml:space="preserve"> InpC!NPR$20</f>
        <v>0</v>
      </c>
      <c r="NPS118" s="370">
        <f xml:space="preserve"> InpC!NPS$20</f>
        <v>0</v>
      </c>
      <c r="NPT118" s="370">
        <f xml:space="preserve"> InpC!NPT$20</f>
        <v>0</v>
      </c>
      <c r="NPU118" s="370">
        <f xml:space="preserve"> InpC!NPU$20</f>
        <v>0</v>
      </c>
      <c r="NPV118" s="370">
        <f xml:space="preserve"> InpC!NPV$20</f>
        <v>0</v>
      </c>
      <c r="NPW118" s="370">
        <f xml:space="preserve"> InpC!NPW$20</f>
        <v>0</v>
      </c>
      <c r="NPX118" s="370">
        <f xml:space="preserve"> InpC!NPX$20</f>
        <v>0</v>
      </c>
      <c r="NPY118" s="370">
        <f xml:space="preserve"> InpC!NPY$20</f>
        <v>0</v>
      </c>
      <c r="NPZ118" s="370">
        <f xml:space="preserve"> InpC!NPZ$20</f>
        <v>0</v>
      </c>
      <c r="NQA118" s="370">
        <f xml:space="preserve"> InpC!NQA$20</f>
        <v>0</v>
      </c>
      <c r="NQB118" s="370">
        <f xml:space="preserve"> InpC!NQB$20</f>
        <v>0</v>
      </c>
      <c r="NQC118" s="370">
        <f xml:space="preserve"> InpC!NQC$20</f>
        <v>0</v>
      </c>
      <c r="NQD118" s="370">
        <f xml:space="preserve"> InpC!NQD$20</f>
        <v>0</v>
      </c>
      <c r="NQE118" s="370">
        <f xml:space="preserve"> InpC!NQE$20</f>
        <v>0</v>
      </c>
      <c r="NQF118" s="370">
        <f xml:space="preserve"> InpC!NQF$20</f>
        <v>0</v>
      </c>
      <c r="NQG118" s="370">
        <f xml:space="preserve"> InpC!NQG$20</f>
        <v>0</v>
      </c>
      <c r="NQH118" s="370">
        <f xml:space="preserve"> InpC!NQH$20</f>
        <v>0</v>
      </c>
      <c r="NQI118" s="370">
        <f xml:space="preserve"> InpC!NQI$20</f>
        <v>0</v>
      </c>
      <c r="NQJ118" s="370">
        <f xml:space="preserve"> InpC!NQJ$20</f>
        <v>0</v>
      </c>
      <c r="NQK118" s="370">
        <f xml:space="preserve"> InpC!NQK$20</f>
        <v>0</v>
      </c>
      <c r="NQL118" s="370">
        <f xml:space="preserve"> InpC!NQL$20</f>
        <v>0</v>
      </c>
      <c r="NQM118" s="370">
        <f xml:space="preserve"> InpC!NQM$20</f>
        <v>0</v>
      </c>
      <c r="NQN118" s="370">
        <f xml:space="preserve"> InpC!NQN$20</f>
        <v>0</v>
      </c>
      <c r="NQO118" s="370">
        <f xml:space="preserve"> InpC!NQO$20</f>
        <v>0</v>
      </c>
      <c r="NQP118" s="370">
        <f xml:space="preserve"> InpC!NQP$20</f>
        <v>0</v>
      </c>
      <c r="NQQ118" s="370">
        <f xml:space="preserve"> InpC!NQQ$20</f>
        <v>0</v>
      </c>
      <c r="NQR118" s="370">
        <f xml:space="preserve"> InpC!NQR$20</f>
        <v>0</v>
      </c>
      <c r="NQS118" s="370">
        <f xml:space="preserve"> InpC!NQS$20</f>
        <v>0</v>
      </c>
      <c r="NQT118" s="370">
        <f xml:space="preserve"> InpC!NQT$20</f>
        <v>0</v>
      </c>
      <c r="NQU118" s="370">
        <f xml:space="preserve"> InpC!NQU$20</f>
        <v>0</v>
      </c>
      <c r="NQV118" s="370">
        <f xml:space="preserve"> InpC!NQV$20</f>
        <v>0</v>
      </c>
      <c r="NQW118" s="370">
        <f xml:space="preserve"> InpC!NQW$20</f>
        <v>0</v>
      </c>
      <c r="NQX118" s="370">
        <f xml:space="preserve"> InpC!NQX$20</f>
        <v>0</v>
      </c>
      <c r="NQY118" s="370">
        <f xml:space="preserve"> InpC!NQY$20</f>
        <v>0</v>
      </c>
      <c r="NQZ118" s="370">
        <f xml:space="preserve"> InpC!NQZ$20</f>
        <v>0</v>
      </c>
      <c r="NRA118" s="370">
        <f xml:space="preserve"> InpC!NRA$20</f>
        <v>0</v>
      </c>
      <c r="NRB118" s="370">
        <f xml:space="preserve"> InpC!NRB$20</f>
        <v>0</v>
      </c>
      <c r="NRC118" s="370">
        <f xml:space="preserve"> InpC!NRC$20</f>
        <v>0</v>
      </c>
      <c r="NRD118" s="370">
        <f xml:space="preserve"> InpC!NRD$20</f>
        <v>0</v>
      </c>
      <c r="NRE118" s="370">
        <f xml:space="preserve"> InpC!NRE$20</f>
        <v>0</v>
      </c>
      <c r="NRF118" s="370">
        <f xml:space="preserve"> InpC!NRF$20</f>
        <v>0</v>
      </c>
      <c r="NRG118" s="370">
        <f xml:space="preserve"> InpC!NRG$20</f>
        <v>0</v>
      </c>
      <c r="NRH118" s="370">
        <f xml:space="preserve"> InpC!NRH$20</f>
        <v>0</v>
      </c>
      <c r="NRI118" s="370">
        <f xml:space="preserve"> InpC!NRI$20</f>
        <v>0</v>
      </c>
      <c r="NRJ118" s="370">
        <f xml:space="preserve"> InpC!NRJ$20</f>
        <v>0</v>
      </c>
      <c r="NRK118" s="370">
        <f xml:space="preserve"> InpC!NRK$20</f>
        <v>0</v>
      </c>
      <c r="NRL118" s="370">
        <f xml:space="preserve"> InpC!NRL$20</f>
        <v>0</v>
      </c>
      <c r="NRM118" s="370">
        <f xml:space="preserve"> InpC!NRM$20</f>
        <v>0</v>
      </c>
      <c r="NRN118" s="370">
        <f xml:space="preserve"> InpC!NRN$20</f>
        <v>0</v>
      </c>
      <c r="NRO118" s="370">
        <f xml:space="preserve"> InpC!NRO$20</f>
        <v>0</v>
      </c>
      <c r="NRP118" s="370">
        <f xml:space="preserve"> InpC!NRP$20</f>
        <v>0</v>
      </c>
      <c r="NRQ118" s="370">
        <f xml:space="preserve"> InpC!NRQ$20</f>
        <v>0</v>
      </c>
      <c r="NRR118" s="370">
        <f xml:space="preserve"> InpC!NRR$20</f>
        <v>0</v>
      </c>
      <c r="NRS118" s="370">
        <f xml:space="preserve"> InpC!NRS$20</f>
        <v>0</v>
      </c>
      <c r="NRT118" s="370">
        <f xml:space="preserve"> InpC!NRT$20</f>
        <v>0</v>
      </c>
      <c r="NRU118" s="370">
        <f xml:space="preserve"> InpC!NRU$20</f>
        <v>0</v>
      </c>
      <c r="NRV118" s="370">
        <f xml:space="preserve"> InpC!NRV$20</f>
        <v>0</v>
      </c>
      <c r="NRW118" s="370">
        <f xml:space="preserve"> InpC!NRW$20</f>
        <v>0</v>
      </c>
      <c r="NRX118" s="370">
        <f xml:space="preserve"> InpC!NRX$20</f>
        <v>0</v>
      </c>
      <c r="NRY118" s="370">
        <f xml:space="preserve"> InpC!NRY$20</f>
        <v>0</v>
      </c>
      <c r="NRZ118" s="370">
        <f xml:space="preserve"> InpC!NRZ$20</f>
        <v>0</v>
      </c>
      <c r="NSA118" s="370">
        <f xml:space="preserve"> InpC!NSA$20</f>
        <v>0</v>
      </c>
      <c r="NSB118" s="370">
        <f xml:space="preserve"> InpC!NSB$20</f>
        <v>0</v>
      </c>
      <c r="NSC118" s="370">
        <f xml:space="preserve"> InpC!NSC$20</f>
        <v>0</v>
      </c>
      <c r="NSD118" s="370">
        <f xml:space="preserve"> InpC!NSD$20</f>
        <v>0</v>
      </c>
      <c r="NSE118" s="370">
        <f xml:space="preserve"> InpC!NSE$20</f>
        <v>0</v>
      </c>
      <c r="NSF118" s="370">
        <f xml:space="preserve"> InpC!NSF$20</f>
        <v>0</v>
      </c>
      <c r="NSG118" s="370">
        <f xml:space="preserve"> InpC!NSG$20</f>
        <v>0</v>
      </c>
      <c r="NSH118" s="370">
        <f xml:space="preserve"> InpC!NSH$20</f>
        <v>0</v>
      </c>
      <c r="NSI118" s="370">
        <f xml:space="preserve"> InpC!NSI$20</f>
        <v>0</v>
      </c>
      <c r="NSJ118" s="370">
        <f xml:space="preserve"> InpC!NSJ$20</f>
        <v>0</v>
      </c>
      <c r="NSK118" s="370">
        <f xml:space="preserve"> InpC!NSK$20</f>
        <v>0</v>
      </c>
      <c r="NSL118" s="370">
        <f xml:space="preserve"> InpC!NSL$20</f>
        <v>0</v>
      </c>
      <c r="NSM118" s="370">
        <f xml:space="preserve"> InpC!NSM$20</f>
        <v>0</v>
      </c>
      <c r="NSN118" s="370">
        <f xml:space="preserve"> InpC!NSN$20</f>
        <v>0</v>
      </c>
      <c r="NSO118" s="370">
        <f xml:space="preserve"> InpC!NSO$20</f>
        <v>0</v>
      </c>
      <c r="NSP118" s="370">
        <f xml:space="preserve"> InpC!NSP$20</f>
        <v>0</v>
      </c>
      <c r="NSQ118" s="370">
        <f xml:space="preserve"> InpC!NSQ$20</f>
        <v>0</v>
      </c>
      <c r="NSR118" s="370">
        <f xml:space="preserve"> InpC!NSR$20</f>
        <v>0</v>
      </c>
      <c r="NSS118" s="370">
        <f xml:space="preserve"> InpC!NSS$20</f>
        <v>0</v>
      </c>
      <c r="NST118" s="370">
        <f xml:space="preserve"> InpC!NST$20</f>
        <v>0</v>
      </c>
      <c r="NSU118" s="370">
        <f xml:space="preserve"> InpC!NSU$20</f>
        <v>0</v>
      </c>
      <c r="NSV118" s="370">
        <f xml:space="preserve"> InpC!NSV$20</f>
        <v>0</v>
      </c>
      <c r="NSW118" s="370">
        <f xml:space="preserve"> InpC!NSW$20</f>
        <v>0</v>
      </c>
      <c r="NSX118" s="370">
        <f xml:space="preserve"> InpC!NSX$20</f>
        <v>0</v>
      </c>
      <c r="NSY118" s="370">
        <f xml:space="preserve"> InpC!NSY$20</f>
        <v>0</v>
      </c>
      <c r="NSZ118" s="370">
        <f xml:space="preserve"> InpC!NSZ$20</f>
        <v>0</v>
      </c>
      <c r="NTA118" s="370">
        <f xml:space="preserve"> InpC!NTA$20</f>
        <v>0</v>
      </c>
      <c r="NTB118" s="370">
        <f xml:space="preserve"> InpC!NTB$20</f>
        <v>0</v>
      </c>
      <c r="NTC118" s="370">
        <f xml:space="preserve"> InpC!NTC$20</f>
        <v>0</v>
      </c>
      <c r="NTD118" s="370">
        <f xml:space="preserve"> InpC!NTD$20</f>
        <v>0</v>
      </c>
      <c r="NTE118" s="370">
        <f xml:space="preserve"> InpC!NTE$20</f>
        <v>0</v>
      </c>
      <c r="NTF118" s="370">
        <f xml:space="preserve"> InpC!NTF$20</f>
        <v>0</v>
      </c>
      <c r="NTG118" s="370">
        <f xml:space="preserve"> InpC!NTG$20</f>
        <v>0</v>
      </c>
      <c r="NTH118" s="370">
        <f xml:space="preserve"> InpC!NTH$20</f>
        <v>0</v>
      </c>
      <c r="NTI118" s="370">
        <f xml:space="preserve"> InpC!NTI$20</f>
        <v>0</v>
      </c>
      <c r="NTJ118" s="370">
        <f xml:space="preserve"> InpC!NTJ$20</f>
        <v>0</v>
      </c>
      <c r="NTK118" s="370">
        <f xml:space="preserve"> InpC!NTK$20</f>
        <v>0</v>
      </c>
      <c r="NTL118" s="370">
        <f xml:space="preserve"> InpC!NTL$20</f>
        <v>0</v>
      </c>
      <c r="NTM118" s="370">
        <f xml:space="preserve"> InpC!NTM$20</f>
        <v>0</v>
      </c>
      <c r="NTN118" s="370">
        <f xml:space="preserve"> InpC!NTN$20</f>
        <v>0</v>
      </c>
      <c r="NTO118" s="370">
        <f xml:space="preserve"> InpC!NTO$20</f>
        <v>0</v>
      </c>
      <c r="NTP118" s="370">
        <f xml:space="preserve"> InpC!NTP$20</f>
        <v>0</v>
      </c>
      <c r="NTQ118" s="370">
        <f xml:space="preserve"> InpC!NTQ$20</f>
        <v>0</v>
      </c>
      <c r="NTR118" s="370">
        <f xml:space="preserve"> InpC!NTR$20</f>
        <v>0</v>
      </c>
      <c r="NTS118" s="370">
        <f xml:space="preserve"> InpC!NTS$20</f>
        <v>0</v>
      </c>
      <c r="NTT118" s="370">
        <f xml:space="preserve"> InpC!NTT$20</f>
        <v>0</v>
      </c>
      <c r="NTU118" s="370">
        <f xml:space="preserve"> InpC!NTU$20</f>
        <v>0</v>
      </c>
      <c r="NTV118" s="370">
        <f xml:space="preserve"> InpC!NTV$20</f>
        <v>0</v>
      </c>
      <c r="NTW118" s="370">
        <f xml:space="preserve"> InpC!NTW$20</f>
        <v>0</v>
      </c>
      <c r="NTX118" s="370">
        <f xml:space="preserve"> InpC!NTX$20</f>
        <v>0</v>
      </c>
      <c r="NTY118" s="370">
        <f xml:space="preserve"> InpC!NTY$20</f>
        <v>0</v>
      </c>
      <c r="NTZ118" s="370">
        <f xml:space="preserve"> InpC!NTZ$20</f>
        <v>0</v>
      </c>
      <c r="NUA118" s="370">
        <f xml:space="preserve"> InpC!NUA$20</f>
        <v>0</v>
      </c>
      <c r="NUB118" s="370">
        <f xml:space="preserve"> InpC!NUB$20</f>
        <v>0</v>
      </c>
      <c r="NUC118" s="370">
        <f xml:space="preserve"> InpC!NUC$20</f>
        <v>0</v>
      </c>
      <c r="NUD118" s="370">
        <f xml:space="preserve"> InpC!NUD$20</f>
        <v>0</v>
      </c>
      <c r="NUE118" s="370">
        <f xml:space="preserve"> InpC!NUE$20</f>
        <v>0</v>
      </c>
      <c r="NUF118" s="370">
        <f xml:space="preserve"> InpC!NUF$20</f>
        <v>0</v>
      </c>
      <c r="NUG118" s="370">
        <f xml:space="preserve"> InpC!NUG$20</f>
        <v>0</v>
      </c>
      <c r="NUH118" s="370">
        <f xml:space="preserve"> InpC!NUH$20</f>
        <v>0</v>
      </c>
      <c r="NUI118" s="370">
        <f xml:space="preserve"> InpC!NUI$20</f>
        <v>0</v>
      </c>
      <c r="NUJ118" s="370">
        <f xml:space="preserve"> InpC!NUJ$20</f>
        <v>0</v>
      </c>
      <c r="NUK118" s="370">
        <f xml:space="preserve"> InpC!NUK$20</f>
        <v>0</v>
      </c>
      <c r="NUL118" s="370">
        <f xml:space="preserve"> InpC!NUL$20</f>
        <v>0</v>
      </c>
      <c r="NUM118" s="370">
        <f xml:space="preserve"> InpC!NUM$20</f>
        <v>0</v>
      </c>
      <c r="NUN118" s="370">
        <f xml:space="preserve"> InpC!NUN$20</f>
        <v>0</v>
      </c>
      <c r="NUO118" s="370">
        <f xml:space="preserve"> InpC!NUO$20</f>
        <v>0</v>
      </c>
      <c r="NUP118" s="370">
        <f xml:space="preserve"> InpC!NUP$20</f>
        <v>0</v>
      </c>
      <c r="NUQ118" s="370">
        <f xml:space="preserve"> InpC!NUQ$20</f>
        <v>0</v>
      </c>
      <c r="NUR118" s="370">
        <f xml:space="preserve"> InpC!NUR$20</f>
        <v>0</v>
      </c>
      <c r="NUS118" s="370">
        <f xml:space="preserve"> InpC!NUS$20</f>
        <v>0</v>
      </c>
      <c r="NUT118" s="370">
        <f xml:space="preserve"> InpC!NUT$20</f>
        <v>0</v>
      </c>
      <c r="NUU118" s="370">
        <f xml:space="preserve"> InpC!NUU$20</f>
        <v>0</v>
      </c>
      <c r="NUV118" s="370">
        <f xml:space="preserve"> InpC!NUV$20</f>
        <v>0</v>
      </c>
      <c r="NUW118" s="370">
        <f xml:space="preserve"> InpC!NUW$20</f>
        <v>0</v>
      </c>
      <c r="NUX118" s="370">
        <f xml:space="preserve"> InpC!NUX$20</f>
        <v>0</v>
      </c>
      <c r="NUY118" s="370">
        <f xml:space="preserve"> InpC!NUY$20</f>
        <v>0</v>
      </c>
      <c r="NUZ118" s="370">
        <f xml:space="preserve"> InpC!NUZ$20</f>
        <v>0</v>
      </c>
      <c r="NVA118" s="370">
        <f xml:space="preserve"> InpC!NVA$20</f>
        <v>0</v>
      </c>
      <c r="NVB118" s="370">
        <f xml:space="preserve"> InpC!NVB$20</f>
        <v>0</v>
      </c>
      <c r="NVC118" s="370">
        <f xml:space="preserve"> InpC!NVC$20</f>
        <v>0</v>
      </c>
      <c r="NVD118" s="370">
        <f xml:space="preserve"> InpC!NVD$20</f>
        <v>0</v>
      </c>
      <c r="NVE118" s="370">
        <f xml:space="preserve"> InpC!NVE$20</f>
        <v>0</v>
      </c>
      <c r="NVF118" s="370">
        <f xml:space="preserve"> InpC!NVF$20</f>
        <v>0</v>
      </c>
      <c r="NVG118" s="370">
        <f xml:space="preserve"> InpC!NVG$20</f>
        <v>0</v>
      </c>
      <c r="NVH118" s="370">
        <f xml:space="preserve"> InpC!NVH$20</f>
        <v>0</v>
      </c>
      <c r="NVI118" s="370">
        <f xml:space="preserve"> InpC!NVI$20</f>
        <v>0</v>
      </c>
      <c r="NVJ118" s="370">
        <f xml:space="preserve"> InpC!NVJ$20</f>
        <v>0</v>
      </c>
      <c r="NVK118" s="370">
        <f xml:space="preserve"> InpC!NVK$20</f>
        <v>0</v>
      </c>
      <c r="NVL118" s="370">
        <f xml:space="preserve"> InpC!NVL$20</f>
        <v>0</v>
      </c>
      <c r="NVM118" s="370">
        <f xml:space="preserve"> InpC!NVM$20</f>
        <v>0</v>
      </c>
      <c r="NVN118" s="370">
        <f xml:space="preserve"> InpC!NVN$20</f>
        <v>0</v>
      </c>
      <c r="NVO118" s="370">
        <f xml:space="preserve"> InpC!NVO$20</f>
        <v>0</v>
      </c>
      <c r="NVP118" s="370">
        <f xml:space="preserve"> InpC!NVP$20</f>
        <v>0</v>
      </c>
      <c r="NVQ118" s="370">
        <f xml:space="preserve"> InpC!NVQ$20</f>
        <v>0</v>
      </c>
      <c r="NVR118" s="370">
        <f xml:space="preserve"> InpC!NVR$20</f>
        <v>0</v>
      </c>
      <c r="NVS118" s="370">
        <f xml:space="preserve"> InpC!NVS$20</f>
        <v>0</v>
      </c>
      <c r="NVT118" s="370">
        <f xml:space="preserve"> InpC!NVT$20</f>
        <v>0</v>
      </c>
      <c r="NVU118" s="370">
        <f xml:space="preserve"> InpC!NVU$20</f>
        <v>0</v>
      </c>
      <c r="NVV118" s="370">
        <f xml:space="preserve"> InpC!NVV$20</f>
        <v>0</v>
      </c>
      <c r="NVW118" s="370">
        <f xml:space="preserve"> InpC!NVW$20</f>
        <v>0</v>
      </c>
      <c r="NVX118" s="370">
        <f xml:space="preserve"> InpC!NVX$20</f>
        <v>0</v>
      </c>
      <c r="NVY118" s="370">
        <f xml:space="preserve"> InpC!NVY$20</f>
        <v>0</v>
      </c>
      <c r="NVZ118" s="370">
        <f xml:space="preserve"> InpC!NVZ$20</f>
        <v>0</v>
      </c>
      <c r="NWA118" s="370">
        <f xml:space="preserve"> InpC!NWA$20</f>
        <v>0</v>
      </c>
      <c r="NWB118" s="370">
        <f xml:space="preserve"> InpC!NWB$20</f>
        <v>0</v>
      </c>
      <c r="NWC118" s="370">
        <f xml:space="preserve"> InpC!NWC$20</f>
        <v>0</v>
      </c>
      <c r="NWD118" s="370">
        <f xml:space="preserve"> InpC!NWD$20</f>
        <v>0</v>
      </c>
      <c r="NWE118" s="370">
        <f xml:space="preserve"> InpC!NWE$20</f>
        <v>0</v>
      </c>
      <c r="NWF118" s="370">
        <f xml:space="preserve"> InpC!NWF$20</f>
        <v>0</v>
      </c>
      <c r="NWG118" s="370">
        <f xml:space="preserve"> InpC!NWG$20</f>
        <v>0</v>
      </c>
      <c r="NWH118" s="370">
        <f xml:space="preserve"> InpC!NWH$20</f>
        <v>0</v>
      </c>
      <c r="NWI118" s="370">
        <f xml:space="preserve"> InpC!NWI$20</f>
        <v>0</v>
      </c>
      <c r="NWJ118" s="370">
        <f xml:space="preserve"> InpC!NWJ$20</f>
        <v>0</v>
      </c>
      <c r="NWK118" s="370">
        <f xml:space="preserve"> InpC!NWK$20</f>
        <v>0</v>
      </c>
      <c r="NWL118" s="370">
        <f xml:space="preserve"> InpC!NWL$20</f>
        <v>0</v>
      </c>
      <c r="NWM118" s="370">
        <f xml:space="preserve"> InpC!NWM$20</f>
        <v>0</v>
      </c>
      <c r="NWN118" s="370">
        <f xml:space="preserve"> InpC!NWN$20</f>
        <v>0</v>
      </c>
      <c r="NWO118" s="370">
        <f xml:space="preserve"> InpC!NWO$20</f>
        <v>0</v>
      </c>
      <c r="NWP118" s="370">
        <f xml:space="preserve"> InpC!NWP$20</f>
        <v>0</v>
      </c>
      <c r="NWQ118" s="370">
        <f xml:space="preserve"> InpC!NWQ$20</f>
        <v>0</v>
      </c>
      <c r="NWR118" s="370">
        <f xml:space="preserve"> InpC!NWR$20</f>
        <v>0</v>
      </c>
      <c r="NWS118" s="370">
        <f xml:space="preserve"> InpC!NWS$20</f>
        <v>0</v>
      </c>
      <c r="NWT118" s="370">
        <f xml:space="preserve"> InpC!NWT$20</f>
        <v>0</v>
      </c>
      <c r="NWU118" s="370">
        <f xml:space="preserve"> InpC!NWU$20</f>
        <v>0</v>
      </c>
      <c r="NWV118" s="370">
        <f xml:space="preserve"> InpC!NWV$20</f>
        <v>0</v>
      </c>
      <c r="NWW118" s="370">
        <f xml:space="preserve"> InpC!NWW$20</f>
        <v>0</v>
      </c>
      <c r="NWX118" s="370">
        <f xml:space="preserve"> InpC!NWX$20</f>
        <v>0</v>
      </c>
      <c r="NWY118" s="370">
        <f xml:space="preserve"> InpC!NWY$20</f>
        <v>0</v>
      </c>
      <c r="NWZ118" s="370">
        <f xml:space="preserve"> InpC!NWZ$20</f>
        <v>0</v>
      </c>
      <c r="NXA118" s="370">
        <f xml:space="preserve"> InpC!NXA$20</f>
        <v>0</v>
      </c>
      <c r="NXB118" s="370">
        <f xml:space="preserve"> InpC!NXB$20</f>
        <v>0</v>
      </c>
      <c r="NXC118" s="370">
        <f xml:space="preserve"> InpC!NXC$20</f>
        <v>0</v>
      </c>
      <c r="NXD118" s="370">
        <f xml:space="preserve"> InpC!NXD$20</f>
        <v>0</v>
      </c>
      <c r="NXE118" s="370">
        <f xml:space="preserve"> InpC!NXE$20</f>
        <v>0</v>
      </c>
      <c r="NXF118" s="370">
        <f xml:space="preserve"> InpC!NXF$20</f>
        <v>0</v>
      </c>
      <c r="NXG118" s="370">
        <f xml:space="preserve"> InpC!NXG$20</f>
        <v>0</v>
      </c>
      <c r="NXH118" s="370">
        <f xml:space="preserve"> InpC!NXH$20</f>
        <v>0</v>
      </c>
      <c r="NXI118" s="370">
        <f xml:space="preserve"> InpC!NXI$20</f>
        <v>0</v>
      </c>
      <c r="NXJ118" s="370">
        <f xml:space="preserve"> InpC!NXJ$20</f>
        <v>0</v>
      </c>
      <c r="NXK118" s="370">
        <f xml:space="preserve"> InpC!NXK$20</f>
        <v>0</v>
      </c>
      <c r="NXL118" s="370">
        <f xml:space="preserve"> InpC!NXL$20</f>
        <v>0</v>
      </c>
      <c r="NXM118" s="370">
        <f xml:space="preserve"> InpC!NXM$20</f>
        <v>0</v>
      </c>
      <c r="NXN118" s="370">
        <f xml:space="preserve"> InpC!NXN$20</f>
        <v>0</v>
      </c>
      <c r="NXO118" s="370">
        <f xml:space="preserve"> InpC!NXO$20</f>
        <v>0</v>
      </c>
      <c r="NXP118" s="370">
        <f xml:space="preserve"> InpC!NXP$20</f>
        <v>0</v>
      </c>
      <c r="NXQ118" s="370">
        <f xml:space="preserve"> InpC!NXQ$20</f>
        <v>0</v>
      </c>
      <c r="NXR118" s="370">
        <f xml:space="preserve"> InpC!NXR$20</f>
        <v>0</v>
      </c>
      <c r="NXS118" s="370">
        <f xml:space="preserve"> InpC!NXS$20</f>
        <v>0</v>
      </c>
      <c r="NXT118" s="370">
        <f xml:space="preserve"> InpC!NXT$20</f>
        <v>0</v>
      </c>
      <c r="NXU118" s="370">
        <f xml:space="preserve"> InpC!NXU$20</f>
        <v>0</v>
      </c>
      <c r="NXV118" s="370">
        <f xml:space="preserve"> InpC!NXV$20</f>
        <v>0</v>
      </c>
      <c r="NXW118" s="370">
        <f xml:space="preserve"> InpC!NXW$20</f>
        <v>0</v>
      </c>
      <c r="NXX118" s="370">
        <f xml:space="preserve"> InpC!NXX$20</f>
        <v>0</v>
      </c>
      <c r="NXY118" s="370">
        <f xml:space="preserve"> InpC!NXY$20</f>
        <v>0</v>
      </c>
      <c r="NXZ118" s="370">
        <f xml:space="preserve"> InpC!NXZ$20</f>
        <v>0</v>
      </c>
      <c r="NYA118" s="370">
        <f xml:space="preserve"> InpC!NYA$20</f>
        <v>0</v>
      </c>
      <c r="NYB118" s="370">
        <f xml:space="preserve"> InpC!NYB$20</f>
        <v>0</v>
      </c>
      <c r="NYC118" s="370">
        <f xml:space="preserve"> InpC!NYC$20</f>
        <v>0</v>
      </c>
      <c r="NYD118" s="370">
        <f xml:space="preserve"> InpC!NYD$20</f>
        <v>0</v>
      </c>
      <c r="NYE118" s="370">
        <f xml:space="preserve"> InpC!NYE$20</f>
        <v>0</v>
      </c>
      <c r="NYF118" s="370">
        <f xml:space="preserve"> InpC!NYF$20</f>
        <v>0</v>
      </c>
      <c r="NYG118" s="370">
        <f xml:space="preserve"> InpC!NYG$20</f>
        <v>0</v>
      </c>
      <c r="NYH118" s="370">
        <f xml:space="preserve"> InpC!NYH$20</f>
        <v>0</v>
      </c>
      <c r="NYI118" s="370">
        <f xml:space="preserve"> InpC!NYI$20</f>
        <v>0</v>
      </c>
      <c r="NYJ118" s="370">
        <f xml:space="preserve"> InpC!NYJ$20</f>
        <v>0</v>
      </c>
      <c r="NYK118" s="370">
        <f xml:space="preserve"> InpC!NYK$20</f>
        <v>0</v>
      </c>
      <c r="NYL118" s="370">
        <f xml:space="preserve"> InpC!NYL$20</f>
        <v>0</v>
      </c>
      <c r="NYM118" s="370">
        <f xml:space="preserve"> InpC!NYM$20</f>
        <v>0</v>
      </c>
      <c r="NYN118" s="370">
        <f xml:space="preserve"> InpC!NYN$20</f>
        <v>0</v>
      </c>
      <c r="NYO118" s="370">
        <f xml:space="preserve"> InpC!NYO$20</f>
        <v>0</v>
      </c>
      <c r="NYP118" s="370">
        <f xml:space="preserve"> InpC!NYP$20</f>
        <v>0</v>
      </c>
      <c r="NYQ118" s="370">
        <f xml:space="preserve"> InpC!NYQ$20</f>
        <v>0</v>
      </c>
      <c r="NYR118" s="370">
        <f xml:space="preserve"> InpC!NYR$20</f>
        <v>0</v>
      </c>
      <c r="NYS118" s="370">
        <f xml:space="preserve"> InpC!NYS$20</f>
        <v>0</v>
      </c>
      <c r="NYT118" s="370">
        <f xml:space="preserve"> InpC!NYT$20</f>
        <v>0</v>
      </c>
      <c r="NYU118" s="370">
        <f xml:space="preserve"> InpC!NYU$20</f>
        <v>0</v>
      </c>
      <c r="NYV118" s="370">
        <f xml:space="preserve"> InpC!NYV$20</f>
        <v>0</v>
      </c>
      <c r="NYW118" s="370">
        <f xml:space="preserve"> InpC!NYW$20</f>
        <v>0</v>
      </c>
      <c r="NYX118" s="370">
        <f xml:space="preserve"> InpC!NYX$20</f>
        <v>0</v>
      </c>
      <c r="NYY118" s="370">
        <f xml:space="preserve"> InpC!NYY$20</f>
        <v>0</v>
      </c>
      <c r="NYZ118" s="370">
        <f xml:space="preserve"> InpC!NYZ$20</f>
        <v>0</v>
      </c>
      <c r="NZA118" s="370">
        <f xml:space="preserve"> InpC!NZA$20</f>
        <v>0</v>
      </c>
      <c r="NZB118" s="370">
        <f xml:space="preserve"> InpC!NZB$20</f>
        <v>0</v>
      </c>
      <c r="NZC118" s="370">
        <f xml:space="preserve"> InpC!NZC$20</f>
        <v>0</v>
      </c>
      <c r="NZD118" s="370">
        <f xml:space="preserve"> InpC!NZD$20</f>
        <v>0</v>
      </c>
      <c r="NZE118" s="370">
        <f xml:space="preserve"> InpC!NZE$20</f>
        <v>0</v>
      </c>
      <c r="NZF118" s="370">
        <f xml:space="preserve"> InpC!NZF$20</f>
        <v>0</v>
      </c>
      <c r="NZG118" s="370">
        <f xml:space="preserve"> InpC!NZG$20</f>
        <v>0</v>
      </c>
      <c r="NZH118" s="370">
        <f xml:space="preserve"> InpC!NZH$20</f>
        <v>0</v>
      </c>
      <c r="NZI118" s="370">
        <f xml:space="preserve"> InpC!NZI$20</f>
        <v>0</v>
      </c>
      <c r="NZJ118" s="370">
        <f xml:space="preserve"> InpC!NZJ$20</f>
        <v>0</v>
      </c>
      <c r="NZK118" s="370">
        <f xml:space="preserve"> InpC!NZK$20</f>
        <v>0</v>
      </c>
      <c r="NZL118" s="370">
        <f xml:space="preserve"> InpC!NZL$20</f>
        <v>0</v>
      </c>
      <c r="NZM118" s="370">
        <f xml:space="preserve"> InpC!NZM$20</f>
        <v>0</v>
      </c>
      <c r="NZN118" s="370">
        <f xml:space="preserve"> InpC!NZN$20</f>
        <v>0</v>
      </c>
      <c r="NZO118" s="370">
        <f xml:space="preserve"> InpC!NZO$20</f>
        <v>0</v>
      </c>
      <c r="NZP118" s="370">
        <f xml:space="preserve"> InpC!NZP$20</f>
        <v>0</v>
      </c>
      <c r="NZQ118" s="370">
        <f xml:space="preserve"> InpC!NZQ$20</f>
        <v>0</v>
      </c>
      <c r="NZR118" s="370">
        <f xml:space="preserve"> InpC!NZR$20</f>
        <v>0</v>
      </c>
      <c r="NZS118" s="370">
        <f xml:space="preserve"> InpC!NZS$20</f>
        <v>0</v>
      </c>
      <c r="NZT118" s="370">
        <f xml:space="preserve"> InpC!NZT$20</f>
        <v>0</v>
      </c>
      <c r="NZU118" s="370">
        <f xml:space="preserve"> InpC!NZU$20</f>
        <v>0</v>
      </c>
      <c r="NZV118" s="370">
        <f xml:space="preserve"> InpC!NZV$20</f>
        <v>0</v>
      </c>
      <c r="NZW118" s="370">
        <f xml:space="preserve"> InpC!NZW$20</f>
        <v>0</v>
      </c>
      <c r="NZX118" s="370">
        <f xml:space="preserve"> InpC!NZX$20</f>
        <v>0</v>
      </c>
      <c r="NZY118" s="370">
        <f xml:space="preserve"> InpC!NZY$20</f>
        <v>0</v>
      </c>
      <c r="NZZ118" s="370">
        <f xml:space="preserve"> InpC!NZZ$20</f>
        <v>0</v>
      </c>
      <c r="OAA118" s="370">
        <f xml:space="preserve"> InpC!OAA$20</f>
        <v>0</v>
      </c>
      <c r="OAB118" s="370">
        <f xml:space="preserve"> InpC!OAB$20</f>
        <v>0</v>
      </c>
      <c r="OAC118" s="370">
        <f xml:space="preserve"> InpC!OAC$20</f>
        <v>0</v>
      </c>
      <c r="OAD118" s="370">
        <f xml:space="preserve"> InpC!OAD$20</f>
        <v>0</v>
      </c>
      <c r="OAE118" s="370">
        <f xml:space="preserve"> InpC!OAE$20</f>
        <v>0</v>
      </c>
      <c r="OAF118" s="370">
        <f xml:space="preserve"> InpC!OAF$20</f>
        <v>0</v>
      </c>
      <c r="OAG118" s="370">
        <f xml:space="preserve"> InpC!OAG$20</f>
        <v>0</v>
      </c>
      <c r="OAH118" s="370">
        <f xml:space="preserve"> InpC!OAH$20</f>
        <v>0</v>
      </c>
      <c r="OAI118" s="370">
        <f xml:space="preserve"> InpC!OAI$20</f>
        <v>0</v>
      </c>
      <c r="OAJ118" s="370">
        <f xml:space="preserve"> InpC!OAJ$20</f>
        <v>0</v>
      </c>
      <c r="OAK118" s="370">
        <f xml:space="preserve"> InpC!OAK$20</f>
        <v>0</v>
      </c>
      <c r="OAL118" s="370">
        <f xml:space="preserve"> InpC!OAL$20</f>
        <v>0</v>
      </c>
      <c r="OAM118" s="370">
        <f xml:space="preserve"> InpC!OAM$20</f>
        <v>0</v>
      </c>
      <c r="OAN118" s="370">
        <f xml:space="preserve"> InpC!OAN$20</f>
        <v>0</v>
      </c>
      <c r="OAO118" s="370">
        <f xml:space="preserve"> InpC!OAO$20</f>
        <v>0</v>
      </c>
      <c r="OAP118" s="370">
        <f xml:space="preserve"> InpC!OAP$20</f>
        <v>0</v>
      </c>
      <c r="OAQ118" s="370">
        <f xml:space="preserve"> InpC!OAQ$20</f>
        <v>0</v>
      </c>
      <c r="OAR118" s="370">
        <f xml:space="preserve"> InpC!OAR$20</f>
        <v>0</v>
      </c>
      <c r="OAS118" s="370">
        <f xml:space="preserve"> InpC!OAS$20</f>
        <v>0</v>
      </c>
      <c r="OAT118" s="370">
        <f xml:space="preserve"> InpC!OAT$20</f>
        <v>0</v>
      </c>
      <c r="OAU118" s="370">
        <f xml:space="preserve"> InpC!OAU$20</f>
        <v>0</v>
      </c>
      <c r="OAV118" s="370">
        <f xml:space="preserve"> InpC!OAV$20</f>
        <v>0</v>
      </c>
      <c r="OAW118" s="370">
        <f xml:space="preserve"> InpC!OAW$20</f>
        <v>0</v>
      </c>
      <c r="OAX118" s="370">
        <f xml:space="preserve"> InpC!OAX$20</f>
        <v>0</v>
      </c>
      <c r="OAY118" s="370">
        <f xml:space="preserve"> InpC!OAY$20</f>
        <v>0</v>
      </c>
      <c r="OAZ118" s="370">
        <f xml:space="preserve"> InpC!OAZ$20</f>
        <v>0</v>
      </c>
      <c r="OBA118" s="370">
        <f xml:space="preserve"> InpC!OBA$20</f>
        <v>0</v>
      </c>
      <c r="OBB118" s="370">
        <f xml:space="preserve"> InpC!OBB$20</f>
        <v>0</v>
      </c>
      <c r="OBC118" s="370">
        <f xml:space="preserve"> InpC!OBC$20</f>
        <v>0</v>
      </c>
      <c r="OBD118" s="370">
        <f xml:space="preserve"> InpC!OBD$20</f>
        <v>0</v>
      </c>
      <c r="OBE118" s="370">
        <f xml:space="preserve"> InpC!OBE$20</f>
        <v>0</v>
      </c>
      <c r="OBF118" s="370">
        <f xml:space="preserve"> InpC!OBF$20</f>
        <v>0</v>
      </c>
      <c r="OBG118" s="370">
        <f xml:space="preserve"> InpC!OBG$20</f>
        <v>0</v>
      </c>
      <c r="OBH118" s="370">
        <f xml:space="preserve"> InpC!OBH$20</f>
        <v>0</v>
      </c>
      <c r="OBI118" s="370">
        <f xml:space="preserve"> InpC!OBI$20</f>
        <v>0</v>
      </c>
      <c r="OBJ118" s="370">
        <f xml:space="preserve"> InpC!OBJ$20</f>
        <v>0</v>
      </c>
      <c r="OBK118" s="370">
        <f xml:space="preserve"> InpC!OBK$20</f>
        <v>0</v>
      </c>
      <c r="OBL118" s="370">
        <f xml:space="preserve"> InpC!OBL$20</f>
        <v>0</v>
      </c>
      <c r="OBM118" s="370">
        <f xml:space="preserve"> InpC!OBM$20</f>
        <v>0</v>
      </c>
      <c r="OBN118" s="370">
        <f xml:space="preserve"> InpC!OBN$20</f>
        <v>0</v>
      </c>
      <c r="OBO118" s="370">
        <f xml:space="preserve"> InpC!OBO$20</f>
        <v>0</v>
      </c>
      <c r="OBP118" s="370">
        <f xml:space="preserve"> InpC!OBP$20</f>
        <v>0</v>
      </c>
      <c r="OBQ118" s="370">
        <f xml:space="preserve"> InpC!OBQ$20</f>
        <v>0</v>
      </c>
      <c r="OBR118" s="370">
        <f xml:space="preserve"> InpC!OBR$20</f>
        <v>0</v>
      </c>
      <c r="OBS118" s="370">
        <f xml:space="preserve"> InpC!OBS$20</f>
        <v>0</v>
      </c>
      <c r="OBT118" s="370">
        <f xml:space="preserve"> InpC!OBT$20</f>
        <v>0</v>
      </c>
      <c r="OBU118" s="370">
        <f xml:space="preserve"> InpC!OBU$20</f>
        <v>0</v>
      </c>
      <c r="OBV118" s="370">
        <f xml:space="preserve"> InpC!OBV$20</f>
        <v>0</v>
      </c>
      <c r="OBW118" s="370">
        <f xml:space="preserve"> InpC!OBW$20</f>
        <v>0</v>
      </c>
      <c r="OBX118" s="370">
        <f xml:space="preserve"> InpC!OBX$20</f>
        <v>0</v>
      </c>
      <c r="OBY118" s="370">
        <f xml:space="preserve"> InpC!OBY$20</f>
        <v>0</v>
      </c>
      <c r="OBZ118" s="370">
        <f xml:space="preserve"> InpC!OBZ$20</f>
        <v>0</v>
      </c>
      <c r="OCA118" s="370">
        <f xml:space="preserve"> InpC!OCA$20</f>
        <v>0</v>
      </c>
      <c r="OCB118" s="370">
        <f xml:space="preserve"> InpC!OCB$20</f>
        <v>0</v>
      </c>
      <c r="OCC118" s="370">
        <f xml:space="preserve"> InpC!OCC$20</f>
        <v>0</v>
      </c>
      <c r="OCD118" s="370">
        <f xml:space="preserve"> InpC!OCD$20</f>
        <v>0</v>
      </c>
      <c r="OCE118" s="370">
        <f xml:space="preserve"> InpC!OCE$20</f>
        <v>0</v>
      </c>
      <c r="OCF118" s="370">
        <f xml:space="preserve"> InpC!OCF$20</f>
        <v>0</v>
      </c>
      <c r="OCG118" s="370">
        <f xml:space="preserve"> InpC!OCG$20</f>
        <v>0</v>
      </c>
      <c r="OCH118" s="370">
        <f xml:space="preserve"> InpC!OCH$20</f>
        <v>0</v>
      </c>
      <c r="OCI118" s="370">
        <f xml:space="preserve"> InpC!OCI$20</f>
        <v>0</v>
      </c>
      <c r="OCJ118" s="370">
        <f xml:space="preserve"> InpC!OCJ$20</f>
        <v>0</v>
      </c>
      <c r="OCK118" s="370">
        <f xml:space="preserve"> InpC!OCK$20</f>
        <v>0</v>
      </c>
      <c r="OCL118" s="370">
        <f xml:space="preserve"> InpC!OCL$20</f>
        <v>0</v>
      </c>
      <c r="OCM118" s="370">
        <f xml:space="preserve"> InpC!OCM$20</f>
        <v>0</v>
      </c>
      <c r="OCN118" s="370">
        <f xml:space="preserve"> InpC!OCN$20</f>
        <v>0</v>
      </c>
      <c r="OCO118" s="370">
        <f xml:space="preserve"> InpC!OCO$20</f>
        <v>0</v>
      </c>
      <c r="OCP118" s="370">
        <f xml:space="preserve"> InpC!OCP$20</f>
        <v>0</v>
      </c>
      <c r="OCQ118" s="370">
        <f xml:space="preserve"> InpC!OCQ$20</f>
        <v>0</v>
      </c>
      <c r="OCR118" s="370">
        <f xml:space="preserve"> InpC!OCR$20</f>
        <v>0</v>
      </c>
      <c r="OCS118" s="370">
        <f xml:space="preserve"> InpC!OCS$20</f>
        <v>0</v>
      </c>
      <c r="OCT118" s="370">
        <f xml:space="preserve"> InpC!OCT$20</f>
        <v>0</v>
      </c>
      <c r="OCU118" s="370">
        <f xml:space="preserve"> InpC!OCU$20</f>
        <v>0</v>
      </c>
      <c r="OCV118" s="370">
        <f xml:space="preserve"> InpC!OCV$20</f>
        <v>0</v>
      </c>
      <c r="OCW118" s="370">
        <f xml:space="preserve"> InpC!OCW$20</f>
        <v>0</v>
      </c>
      <c r="OCX118" s="370">
        <f xml:space="preserve"> InpC!OCX$20</f>
        <v>0</v>
      </c>
      <c r="OCY118" s="370">
        <f xml:space="preserve"> InpC!OCY$20</f>
        <v>0</v>
      </c>
      <c r="OCZ118" s="370">
        <f xml:space="preserve"> InpC!OCZ$20</f>
        <v>0</v>
      </c>
      <c r="ODA118" s="370">
        <f xml:space="preserve"> InpC!ODA$20</f>
        <v>0</v>
      </c>
      <c r="ODB118" s="370">
        <f xml:space="preserve"> InpC!ODB$20</f>
        <v>0</v>
      </c>
      <c r="ODC118" s="370">
        <f xml:space="preserve"> InpC!ODC$20</f>
        <v>0</v>
      </c>
      <c r="ODD118" s="370">
        <f xml:space="preserve"> InpC!ODD$20</f>
        <v>0</v>
      </c>
      <c r="ODE118" s="370">
        <f xml:space="preserve"> InpC!ODE$20</f>
        <v>0</v>
      </c>
      <c r="ODF118" s="370">
        <f xml:space="preserve"> InpC!ODF$20</f>
        <v>0</v>
      </c>
      <c r="ODG118" s="370">
        <f xml:space="preserve"> InpC!ODG$20</f>
        <v>0</v>
      </c>
      <c r="ODH118" s="370">
        <f xml:space="preserve"> InpC!ODH$20</f>
        <v>0</v>
      </c>
      <c r="ODI118" s="370">
        <f xml:space="preserve"> InpC!ODI$20</f>
        <v>0</v>
      </c>
      <c r="ODJ118" s="370">
        <f xml:space="preserve"> InpC!ODJ$20</f>
        <v>0</v>
      </c>
      <c r="ODK118" s="370">
        <f xml:space="preserve"> InpC!ODK$20</f>
        <v>0</v>
      </c>
      <c r="ODL118" s="370">
        <f xml:space="preserve"> InpC!ODL$20</f>
        <v>0</v>
      </c>
      <c r="ODM118" s="370">
        <f xml:space="preserve"> InpC!ODM$20</f>
        <v>0</v>
      </c>
      <c r="ODN118" s="370">
        <f xml:space="preserve"> InpC!ODN$20</f>
        <v>0</v>
      </c>
      <c r="ODO118" s="370">
        <f xml:space="preserve"> InpC!ODO$20</f>
        <v>0</v>
      </c>
      <c r="ODP118" s="370">
        <f xml:space="preserve"> InpC!ODP$20</f>
        <v>0</v>
      </c>
      <c r="ODQ118" s="370">
        <f xml:space="preserve"> InpC!ODQ$20</f>
        <v>0</v>
      </c>
      <c r="ODR118" s="370">
        <f xml:space="preserve"> InpC!ODR$20</f>
        <v>0</v>
      </c>
      <c r="ODS118" s="370">
        <f xml:space="preserve"> InpC!ODS$20</f>
        <v>0</v>
      </c>
      <c r="ODT118" s="370">
        <f xml:space="preserve"> InpC!ODT$20</f>
        <v>0</v>
      </c>
      <c r="ODU118" s="370">
        <f xml:space="preserve"> InpC!ODU$20</f>
        <v>0</v>
      </c>
      <c r="ODV118" s="370">
        <f xml:space="preserve"> InpC!ODV$20</f>
        <v>0</v>
      </c>
      <c r="ODW118" s="370">
        <f xml:space="preserve"> InpC!ODW$20</f>
        <v>0</v>
      </c>
      <c r="ODX118" s="370">
        <f xml:space="preserve"> InpC!ODX$20</f>
        <v>0</v>
      </c>
      <c r="ODY118" s="370">
        <f xml:space="preserve"> InpC!ODY$20</f>
        <v>0</v>
      </c>
      <c r="ODZ118" s="370">
        <f xml:space="preserve"> InpC!ODZ$20</f>
        <v>0</v>
      </c>
      <c r="OEA118" s="370">
        <f xml:space="preserve"> InpC!OEA$20</f>
        <v>0</v>
      </c>
      <c r="OEB118" s="370">
        <f xml:space="preserve"> InpC!OEB$20</f>
        <v>0</v>
      </c>
      <c r="OEC118" s="370">
        <f xml:space="preserve"> InpC!OEC$20</f>
        <v>0</v>
      </c>
      <c r="OED118" s="370">
        <f xml:space="preserve"> InpC!OED$20</f>
        <v>0</v>
      </c>
      <c r="OEE118" s="370">
        <f xml:space="preserve"> InpC!OEE$20</f>
        <v>0</v>
      </c>
      <c r="OEF118" s="370">
        <f xml:space="preserve"> InpC!OEF$20</f>
        <v>0</v>
      </c>
      <c r="OEG118" s="370">
        <f xml:space="preserve"> InpC!OEG$20</f>
        <v>0</v>
      </c>
      <c r="OEH118" s="370">
        <f xml:space="preserve"> InpC!OEH$20</f>
        <v>0</v>
      </c>
      <c r="OEI118" s="370">
        <f xml:space="preserve"> InpC!OEI$20</f>
        <v>0</v>
      </c>
      <c r="OEJ118" s="370">
        <f xml:space="preserve"> InpC!OEJ$20</f>
        <v>0</v>
      </c>
      <c r="OEK118" s="370">
        <f xml:space="preserve"> InpC!OEK$20</f>
        <v>0</v>
      </c>
      <c r="OEL118" s="370">
        <f xml:space="preserve"> InpC!OEL$20</f>
        <v>0</v>
      </c>
      <c r="OEM118" s="370">
        <f xml:space="preserve"> InpC!OEM$20</f>
        <v>0</v>
      </c>
      <c r="OEN118" s="370">
        <f xml:space="preserve"> InpC!OEN$20</f>
        <v>0</v>
      </c>
      <c r="OEO118" s="370">
        <f xml:space="preserve"> InpC!OEO$20</f>
        <v>0</v>
      </c>
      <c r="OEP118" s="370">
        <f xml:space="preserve"> InpC!OEP$20</f>
        <v>0</v>
      </c>
      <c r="OEQ118" s="370">
        <f xml:space="preserve"> InpC!OEQ$20</f>
        <v>0</v>
      </c>
      <c r="OER118" s="370">
        <f xml:space="preserve"> InpC!OER$20</f>
        <v>0</v>
      </c>
      <c r="OES118" s="370">
        <f xml:space="preserve"> InpC!OES$20</f>
        <v>0</v>
      </c>
      <c r="OET118" s="370">
        <f xml:space="preserve"> InpC!OET$20</f>
        <v>0</v>
      </c>
      <c r="OEU118" s="370">
        <f xml:space="preserve"> InpC!OEU$20</f>
        <v>0</v>
      </c>
      <c r="OEV118" s="370">
        <f xml:space="preserve"> InpC!OEV$20</f>
        <v>0</v>
      </c>
      <c r="OEW118" s="370">
        <f xml:space="preserve"> InpC!OEW$20</f>
        <v>0</v>
      </c>
      <c r="OEX118" s="370">
        <f xml:space="preserve"> InpC!OEX$20</f>
        <v>0</v>
      </c>
      <c r="OEY118" s="370">
        <f xml:space="preserve"> InpC!OEY$20</f>
        <v>0</v>
      </c>
      <c r="OEZ118" s="370">
        <f xml:space="preserve"> InpC!OEZ$20</f>
        <v>0</v>
      </c>
      <c r="OFA118" s="370">
        <f xml:space="preserve"> InpC!OFA$20</f>
        <v>0</v>
      </c>
      <c r="OFB118" s="370">
        <f xml:space="preserve"> InpC!OFB$20</f>
        <v>0</v>
      </c>
      <c r="OFC118" s="370">
        <f xml:space="preserve"> InpC!OFC$20</f>
        <v>0</v>
      </c>
      <c r="OFD118" s="370">
        <f xml:space="preserve"> InpC!OFD$20</f>
        <v>0</v>
      </c>
      <c r="OFE118" s="370">
        <f xml:space="preserve"> InpC!OFE$20</f>
        <v>0</v>
      </c>
      <c r="OFF118" s="370">
        <f xml:space="preserve"> InpC!OFF$20</f>
        <v>0</v>
      </c>
      <c r="OFG118" s="370">
        <f xml:space="preserve"> InpC!OFG$20</f>
        <v>0</v>
      </c>
      <c r="OFH118" s="370">
        <f xml:space="preserve"> InpC!OFH$20</f>
        <v>0</v>
      </c>
      <c r="OFI118" s="370">
        <f xml:space="preserve"> InpC!OFI$20</f>
        <v>0</v>
      </c>
      <c r="OFJ118" s="370">
        <f xml:space="preserve"> InpC!OFJ$20</f>
        <v>0</v>
      </c>
      <c r="OFK118" s="370">
        <f xml:space="preserve"> InpC!OFK$20</f>
        <v>0</v>
      </c>
      <c r="OFL118" s="370">
        <f xml:space="preserve"> InpC!OFL$20</f>
        <v>0</v>
      </c>
      <c r="OFM118" s="370">
        <f xml:space="preserve"> InpC!OFM$20</f>
        <v>0</v>
      </c>
      <c r="OFN118" s="370">
        <f xml:space="preserve"> InpC!OFN$20</f>
        <v>0</v>
      </c>
      <c r="OFO118" s="370">
        <f xml:space="preserve"> InpC!OFO$20</f>
        <v>0</v>
      </c>
      <c r="OFP118" s="370">
        <f xml:space="preserve"> InpC!OFP$20</f>
        <v>0</v>
      </c>
      <c r="OFQ118" s="370">
        <f xml:space="preserve"> InpC!OFQ$20</f>
        <v>0</v>
      </c>
      <c r="OFR118" s="370">
        <f xml:space="preserve"> InpC!OFR$20</f>
        <v>0</v>
      </c>
      <c r="OFS118" s="370">
        <f xml:space="preserve"> InpC!OFS$20</f>
        <v>0</v>
      </c>
      <c r="OFT118" s="370">
        <f xml:space="preserve"> InpC!OFT$20</f>
        <v>0</v>
      </c>
      <c r="OFU118" s="370">
        <f xml:space="preserve"> InpC!OFU$20</f>
        <v>0</v>
      </c>
      <c r="OFV118" s="370">
        <f xml:space="preserve"> InpC!OFV$20</f>
        <v>0</v>
      </c>
      <c r="OFW118" s="370">
        <f xml:space="preserve"> InpC!OFW$20</f>
        <v>0</v>
      </c>
      <c r="OFX118" s="370">
        <f xml:space="preserve"> InpC!OFX$20</f>
        <v>0</v>
      </c>
      <c r="OFY118" s="370">
        <f xml:space="preserve"> InpC!OFY$20</f>
        <v>0</v>
      </c>
      <c r="OFZ118" s="370">
        <f xml:space="preserve"> InpC!OFZ$20</f>
        <v>0</v>
      </c>
      <c r="OGA118" s="370">
        <f xml:space="preserve"> InpC!OGA$20</f>
        <v>0</v>
      </c>
      <c r="OGB118" s="370">
        <f xml:space="preserve"> InpC!OGB$20</f>
        <v>0</v>
      </c>
      <c r="OGC118" s="370">
        <f xml:space="preserve"> InpC!OGC$20</f>
        <v>0</v>
      </c>
      <c r="OGD118" s="370">
        <f xml:space="preserve"> InpC!OGD$20</f>
        <v>0</v>
      </c>
      <c r="OGE118" s="370">
        <f xml:space="preserve"> InpC!OGE$20</f>
        <v>0</v>
      </c>
      <c r="OGF118" s="370">
        <f xml:space="preserve"> InpC!OGF$20</f>
        <v>0</v>
      </c>
      <c r="OGG118" s="370">
        <f xml:space="preserve"> InpC!OGG$20</f>
        <v>0</v>
      </c>
      <c r="OGH118" s="370">
        <f xml:space="preserve"> InpC!OGH$20</f>
        <v>0</v>
      </c>
      <c r="OGI118" s="370">
        <f xml:space="preserve"> InpC!OGI$20</f>
        <v>0</v>
      </c>
      <c r="OGJ118" s="370">
        <f xml:space="preserve"> InpC!OGJ$20</f>
        <v>0</v>
      </c>
      <c r="OGK118" s="370">
        <f xml:space="preserve"> InpC!OGK$20</f>
        <v>0</v>
      </c>
      <c r="OGL118" s="370">
        <f xml:space="preserve"> InpC!OGL$20</f>
        <v>0</v>
      </c>
      <c r="OGM118" s="370">
        <f xml:space="preserve"> InpC!OGM$20</f>
        <v>0</v>
      </c>
      <c r="OGN118" s="370">
        <f xml:space="preserve"> InpC!OGN$20</f>
        <v>0</v>
      </c>
      <c r="OGO118" s="370">
        <f xml:space="preserve"> InpC!OGO$20</f>
        <v>0</v>
      </c>
      <c r="OGP118" s="370">
        <f xml:space="preserve"> InpC!OGP$20</f>
        <v>0</v>
      </c>
      <c r="OGQ118" s="370">
        <f xml:space="preserve"> InpC!OGQ$20</f>
        <v>0</v>
      </c>
      <c r="OGR118" s="370">
        <f xml:space="preserve"> InpC!OGR$20</f>
        <v>0</v>
      </c>
      <c r="OGS118" s="370">
        <f xml:space="preserve"> InpC!OGS$20</f>
        <v>0</v>
      </c>
      <c r="OGT118" s="370">
        <f xml:space="preserve"> InpC!OGT$20</f>
        <v>0</v>
      </c>
      <c r="OGU118" s="370">
        <f xml:space="preserve"> InpC!OGU$20</f>
        <v>0</v>
      </c>
      <c r="OGV118" s="370">
        <f xml:space="preserve"> InpC!OGV$20</f>
        <v>0</v>
      </c>
      <c r="OGW118" s="370">
        <f xml:space="preserve"> InpC!OGW$20</f>
        <v>0</v>
      </c>
      <c r="OGX118" s="370">
        <f xml:space="preserve"> InpC!OGX$20</f>
        <v>0</v>
      </c>
      <c r="OGY118" s="370">
        <f xml:space="preserve"> InpC!OGY$20</f>
        <v>0</v>
      </c>
      <c r="OGZ118" s="370">
        <f xml:space="preserve"> InpC!OGZ$20</f>
        <v>0</v>
      </c>
      <c r="OHA118" s="370">
        <f xml:space="preserve"> InpC!OHA$20</f>
        <v>0</v>
      </c>
      <c r="OHB118" s="370">
        <f xml:space="preserve"> InpC!OHB$20</f>
        <v>0</v>
      </c>
      <c r="OHC118" s="370">
        <f xml:space="preserve"> InpC!OHC$20</f>
        <v>0</v>
      </c>
      <c r="OHD118" s="370">
        <f xml:space="preserve"> InpC!OHD$20</f>
        <v>0</v>
      </c>
      <c r="OHE118" s="370">
        <f xml:space="preserve"> InpC!OHE$20</f>
        <v>0</v>
      </c>
      <c r="OHF118" s="370">
        <f xml:space="preserve"> InpC!OHF$20</f>
        <v>0</v>
      </c>
      <c r="OHG118" s="370">
        <f xml:space="preserve"> InpC!OHG$20</f>
        <v>0</v>
      </c>
      <c r="OHH118" s="370">
        <f xml:space="preserve"> InpC!OHH$20</f>
        <v>0</v>
      </c>
      <c r="OHI118" s="370">
        <f xml:space="preserve"> InpC!OHI$20</f>
        <v>0</v>
      </c>
      <c r="OHJ118" s="370">
        <f xml:space="preserve"> InpC!OHJ$20</f>
        <v>0</v>
      </c>
      <c r="OHK118" s="370">
        <f xml:space="preserve"> InpC!OHK$20</f>
        <v>0</v>
      </c>
      <c r="OHL118" s="370">
        <f xml:space="preserve"> InpC!OHL$20</f>
        <v>0</v>
      </c>
      <c r="OHM118" s="370">
        <f xml:space="preserve"> InpC!OHM$20</f>
        <v>0</v>
      </c>
      <c r="OHN118" s="370">
        <f xml:space="preserve"> InpC!OHN$20</f>
        <v>0</v>
      </c>
      <c r="OHO118" s="370">
        <f xml:space="preserve"> InpC!OHO$20</f>
        <v>0</v>
      </c>
      <c r="OHP118" s="370">
        <f xml:space="preserve"> InpC!OHP$20</f>
        <v>0</v>
      </c>
      <c r="OHQ118" s="370">
        <f xml:space="preserve"> InpC!OHQ$20</f>
        <v>0</v>
      </c>
      <c r="OHR118" s="370">
        <f xml:space="preserve"> InpC!OHR$20</f>
        <v>0</v>
      </c>
      <c r="OHS118" s="370">
        <f xml:space="preserve"> InpC!OHS$20</f>
        <v>0</v>
      </c>
      <c r="OHT118" s="370">
        <f xml:space="preserve"> InpC!OHT$20</f>
        <v>0</v>
      </c>
      <c r="OHU118" s="370">
        <f xml:space="preserve"> InpC!OHU$20</f>
        <v>0</v>
      </c>
      <c r="OHV118" s="370">
        <f xml:space="preserve"> InpC!OHV$20</f>
        <v>0</v>
      </c>
      <c r="OHW118" s="370">
        <f xml:space="preserve"> InpC!OHW$20</f>
        <v>0</v>
      </c>
      <c r="OHX118" s="370">
        <f xml:space="preserve"> InpC!OHX$20</f>
        <v>0</v>
      </c>
      <c r="OHY118" s="370">
        <f xml:space="preserve"> InpC!OHY$20</f>
        <v>0</v>
      </c>
      <c r="OHZ118" s="370">
        <f xml:space="preserve"> InpC!OHZ$20</f>
        <v>0</v>
      </c>
      <c r="OIA118" s="370">
        <f xml:space="preserve"> InpC!OIA$20</f>
        <v>0</v>
      </c>
      <c r="OIB118" s="370">
        <f xml:space="preserve"> InpC!OIB$20</f>
        <v>0</v>
      </c>
      <c r="OIC118" s="370">
        <f xml:space="preserve"> InpC!OIC$20</f>
        <v>0</v>
      </c>
      <c r="OID118" s="370">
        <f xml:space="preserve"> InpC!OID$20</f>
        <v>0</v>
      </c>
      <c r="OIE118" s="370">
        <f xml:space="preserve"> InpC!OIE$20</f>
        <v>0</v>
      </c>
      <c r="OIF118" s="370">
        <f xml:space="preserve"> InpC!OIF$20</f>
        <v>0</v>
      </c>
      <c r="OIG118" s="370">
        <f xml:space="preserve"> InpC!OIG$20</f>
        <v>0</v>
      </c>
      <c r="OIH118" s="370">
        <f xml:space="preserve"> InpC!OIH$20</f>
        <v>0</v>
      </c>
      <c r="OII118" s="370">
        <f xml:space="preserve"> InpC!OII$20</f>
        <v>0</v>
      </c>
      <c r="OIJ118" s="370">
        <f xml:space="preserve"> InpC!OIJ$20</f>
        <v>0</v>
      </c>
      <c r="OIK118" s="370">
        <f xml:space="preserve"> InpC!OIK$20</f>
        <v>0</v>
      </c>
      <c r="OIL118" s="370">
        <f xml:space="preserve"> InpC!OIL$20</f>
        <v>0</v>
      </c>
      <c r="OIM118" s="370">
        <f xml:space="preserve"> InpC!OIM$20</f>
        <v>0</v>
      </c>
      <c r="OIN118" s="370">
        <f xml:space="preserve"> InpC!OIN$20</f>
        <v>0</v>
      </c>
      <c r="OIO118" s="370">
        <f xml:space="preserve"> InpC!OIO$20</f>
        <v>0</v>
      </c>
      <c r="OIP118" s="370">
        <f xml:space="preserve"> InpC!OIP$20</f>
        <v>0</v>
      </c>
      <c r="OIQ118" s="370">
        <f xml:space="preserve"> InpC!OIQ$20</f>
        <v>0</v>
      </c>
      <c r="OIR118" s="370">
        <f xml:space="preserve"> InpC!OIR$20</f>
        <v>0</v>
      </c>
      <c r="OIS118" s="370">
        <f xml:space="preserve"> InpC!OIS$20</f>
        <v>0</v>
      </c>
      <c r="OIT118" s="370">
        <f xml:space="preserve"> InpC!OIT$20</f>
        <v>0</v>
      </c>
      <c r="OIU118" s="370">
        <f xml:space="preserve"> InpC!OIU$20</f>
        <v>0</v>
      </c>
      <c r="OIV118" s="370">
        <f xml:space="preserve"> InpC!OIV$20</f>
        <v>0</v>
      </c>
      <c r="OIW118" s="370">
        <f xml:space="preserve"> InpC!OIW$20</f>
        <v>0</v>
      </c>
      <c r="OIX118" s="370">
        <f xml:space="preserve"> InpC!OIX$20</f>
        <v>0</v>
      </c>
      <c r="OIY118" s="370">
        <f xml:space="preserve"> InpC!OIY$20</f>
        <v>0</v>
      </c>
      <c r="OIZ118" s="370">
        <f xml:space="preserve"> InpC!OIZ$20</f>
        <v>0</v>
      </c>
      <c r="OJA118" s="370">
        <f xml:space="preserve"> InpC!OJA$20</f>
        <v>0</v>
      </c>
      <c r="OJB118" s="370">
        <f xml:space="preserve"> InpC!OJB$20</f>
        <v>0</v>
      </c>
      <c r="OJC118" s="370">
        <f xml:space="preserve"> InpC!OJC$20</f>
        <v>0</v>
      </c>
      <c r="OJD118" s="370">
        <f xml:space="preserve"> InpC!OJD$20</f>
        <v>0</v>
      </c>
      <c r="OJE118" s="370">
        <f xml:space="preserve"> InpC!OJE$20</f>
        <v>0</v>
      </c>
      <c r="OJF118" s="370">
        <f xml:space="preserve"> InpC!OJF$20</f>
        <v>0</v>
      </c>
      <c r="OJG118" s="370">
        <f xml:space="preserve"> InpC!OJG$20</f>
        <v>0</v>
      </c>
      <c r="OJH118" s="370">
        <f xml:space="preserve"> InpC!OJH$20</f>
        <v>0</v>
      </c>
      <c r="OJI118" s="370">
        <f xml:space="preserve"> InpC!OJI$20</f>
        <v>0</v>
      </c>
      <c r="OJJ118" s="370">
        <f xml:space="preserve"> InpC!OJJ$20</f>
        <v>0</v>
      </c>
      <c r="OJK118" s="370">
        <f xml:space="preserve"> InpC!OJK$20</f>
        <v>0</v>
      </c>
      <c r="OJL118" s="370">
        <f xml:space="preserve"> InpC!OJL$20</f>
        <v>0</v>
      </c>
      <c r="OJM118" s="370">
        <f xml:space="preserve"> InpC!OJM$20</f>
        <v>0</v>
      </c>
      <c r="OJN118" s="370">
        <f xml:space="preserve"> InpC!OJN$20</f>
        <v>0</v>
      </c>
      <c r="OJO118" s="370">
        <f xml:space="preserve"> InpC!OJO$20</f>
        <v>0</v>
      </c>
      <c r="OJP118" s="370">
        <f xml:space="preserve"> InpC!OJP$20</f>
        <v>0</v>
      </c>
      <c r="OJQ118" s="370">
        <f xml:space="preserve"> InpC!OJQ$20</f>
        <v>0</v>
      </c>
      <c r="OJR118" s="370">
        <f xml:space="preserve"> InpC!OJR$20</f>
        <v>0</v>
      </c>
      <c r="OJS118" s="370">
        <f xml:space="preserve"> InpC!OJS$20</f>
        <v>0</v>
      </c>
      <c r="OJT118" s="370">
        <f xml:space="preserve"> InpC!OJT$20</f>
        <v>0</v>
      </c>
      <c r="OJU118" s="370">
        <f xml:space="preserve"> InpC!OJU$20</f>
        <v>0</v>
      </c>
      <c r="OJV118" s="370">
        <f xml:space="preserve"> InpC!OJV$20</f>
        <v>0</v>
      </c>
      <c r="OJW118" s="370">
        <f xml:space="preserve"> InpC!OJW$20</f>
        <v>0</v>
      </c>
      <c r="OJX118" s="370">
        <f xml:space="preserve"> InpC!OJX$20</f>
        <v>0</v>
      </c>
      <c r="OJY118" s="370">
        <f xml:space="preserve"> InpC!OJY$20</f>
        <v>0</v>
      </c>
      <c r="OJZ118" s="370">
        <f xml:space="preserve"> InpC!OJZ$20</f>
        <v>0</v>
      </c>
      <c r="OKA118" s="370">
        <f xml:space="preserve"> InpC!OKA$20</f>
        <v>0</v>
      </c>
      <c r="OKB118" s="370">
        <f xml:space="preserve"> InpC!OKB$20</f>
        <v>0</v>
      </c>
      <c r="OKC118" s="370">
        <f xml:space="preserve"> InpC!OKC$20</f>
        <v>0</v>
      </c>
      <c r="OKD118" s="370">
        <f xml:space="preserve"> InpC!OKD$20</f>
        <v>0</v>
      </c>
      <c r="OKE118" s="370">
        <f xml:space="preserve"> InpC!OKE$20</f>
        <v>0</v>
      </c>
      <c r="OKF118" s="370">
        <f xml:space="preserve"> InpC!OKF$20</f>
        <v>0</v>
      </c>
      <c r="OKG118" s="370">
        <f xml:space="preserve"> InpC!OKG$20</f>
        <v>0</v>
      </c>
      <c r="OKH118" s="370">
        <f xml:space="preserve"> InpC!OKH$20</f>
        <v>0</v>
      </c>
      <c r="OKI118" s="370">
        <f xml:space="preserve"> InpC!OKI$20</f>
        <v>0</v>
      </c>
      <c r="OKJ118" s="370">
        <f xml:space="preserve"> InpC!OKJ$20</f>
        <v>0</v>
      </c>
      <c r="OKK118" s="370">
        <f xml:space="preserve"> InpC!OKK$20</f>
        <v>0</v>
      </c>
      <c r="OKL118" s="370">
        <f xml:space="preserve"> InpC!OKL$20</f>
        <v>0</v>
      </c>
      <c r="OKM118" s="370">
        <f xml:space="preserve"> InpC!OKM$20</f>
        <v>0</v>
      </c>
      <c r="OKN118" s="370">
        <f xml:space="preserve"> InpC!OKN$20</f>
        <v>0</v>
      </c>
      <c r="OKO118" s="370">
        <f xml:space="preserve"> InpC!OKO$20</f>
        <v>0</v>
      </c>
      <c r="OKP118" s="370">
        <f xml:space="preserve"> InpC!OKP$20</f>
        <v>0</v>
      </c>
      <c r="OKQ118" s="370">
        <f xml:space="preserve"> InpC!OKQ$20</f>
        <v>0</v>
      </c>
      <c r="OKR118" s="370">
        <f xml:space="preserve"> InpC!OKR$20</f>
        <v>0</v>
      </c>
      <c r="OKS118" s="370">
        <f xml:space="preserve"> InpC!OKS$20</f>
        <v>0</v>
      </c>
      <c r="OKT118" s="370">
        <f xml:space="preserve"> InpC!OKT$20</f>
        <v>0</v>
      </c>
      <c r="OKU118" s="370">
        <f xml:space="preserve"> InpC!OKU$20</f>
        <v>0</v>
      </c>
      <c r="OKV118" s="370">
        <f xml:space="preserve"> InpC!OKV$20</f>
        <v>0</v>
      </c>
      <c r="OKW118" s="370">
        <f xml:space="preserve"> InpC!OKW$20</f>
        <v>0</v>
      </c>
      <c r="OKX118" s="370">
        <f xml:space="preserve"> InpC!OKX$20</f>
        <v>0</v>
      </c>
      <c r="OKY118" s="370">
        <f xml:space="preserve"> InpC!OKY$20</f>
        <v>0</v>
      </c>
      <c r="OKZ118" s="370">
        <f xml:space="preserve"> InpC!OKZ$20</f>
        <v>0</v>
      </c>
      <c r="OLA118" s="370">
        <f xml:space="preserve"> InpC!OLA$20</f>
        <v>0</v>
      </c>
      <c r="OLB118" s="370">
        <f xml:space="preserve"> InpC!OLB$20</f>
        <v>0</v>
      </c>
      <c r="OLC118" s="370">
        <f xml:space="preserve"> InpC!OLC$20</f>
        <v>0</v>
      </c>
      <c r="OLD118" s="370">
        <f xml:space="preserve"> InpC!OLD$20</f>
        <v>0</v>
      </c>
      <c r="OLE118" s="370">
        <f xml:space="preserve"> InpC!OLE$20</f>
        <v>0</v>
      </c>
      <c r="OLF118" s="370">
        <f xml:space="preserve"> InpC!OLF$20</f>
        <v>0</v>
      </c>
      <c r="OLG118" s="370">
        <f xml:space="preserve"> InpC!OLG$20</f>
        <v>0</v>
      </c>
      <c r="OLH118" s="370">
        <f xml:space="preserve"> InpC!OLH$20</f>
        <v>0</v>
      </c>
      <c r="OLI118" s="370">
        <f xml:space="preserve"> InpC!OLI$20</f>
        <v>0</v>
      </c>
      <c r="OLJ118" s="370">
        <f xml:space="preserve"> InpC!OLJ$20</f>
        <v>0</v>
      </c>
      <c r="OLK118" s="370">
        <f xml:space="preserve"> InpC!OLK$20</f>
        <v>0</v>
      </c>
      <c r="OLL118" s="370">
        <f xml:space="preserve"> InpC!OLL$20</f>
        <v>0</v>
      </c>
      <c r="OLM118" s="370">
        <f xml:space="preserve"> InpC!OLM$20</f>
        <v>0</v>
      </c>
      <c r="OLN118" s="370">
        <f xml:space="preserve"> InpC!OLN$20</f>
        <v>0</v>
      </c>
      <c r="OLO118" s="370">
        <f xml:space="preserve"> InpC!OLO$20</f>
        <v>0</v>
      </c>
      <c r="OLP118" s="370">
        <f xml:space="preserve"> InpC!OLP$20</f>
        <v>0</v>
      </c>
      <c r="OLQ118" s="370">
        <f xml:space="preserve"> InpC!OLQ$20</f>
        <v>0</v>
      </c>
      <c r="OLR118" s="370">
        <f xml:space="preserve"> InpC!OLR$20</f>
        <v>0</v>
      </c>
      <c r="OLS118" s="370">
        <f xml:space="preserve"> InpC!OLS$20</f>
        <v>0</v>
      </c>
      <c r="OLT118" s="370">
        <f xml:space="preserve"> InpC!OLT$20</f>
        <v>0</v>
      </c>
      <c r="OLU118" s="370">
        <f xml:space="preserve"> InpC!OLU$20</f>
        <v>0</v>
      </c>
      <c r="OLV118" s="370">
        <f xml:space="preserve"> InpC!OLV$20</f>
        <v>0</v>
      </c>
      <c r="OLW118" s="370">
        <f xml:space="preserve"> InpC!OLW$20</f>
        <v>0</v>
      </c>
      <c r="OLX118" s="370">
        <f xml:space="preserve"> InpC!OLX$20</f>
        <v>0</v>
      </c>
      <c r="OLY118" s="370">
        <f xml:space="preserve"> InpC!OLY$20</f>
        <v>0</v>
      </c>
      <c r="OLZ118" s="370">
        <f xml:space="preserve"> InpC!OLZ$20</f>
        <v>0</v>
      </c>
      <c r="OMA118" s="370">
        <f xml:space="preserve"> InpC!OMA$20</f>
        <v>0</v>
      </c>
      <c r="OMB118" s="370">
        <f xml:space="preserve"> InpC!OMB$20</f>
        <v>0</v>
      </c>
      <c r="OMC118" s="370">
        <f xml:space="preserve"> InpC!OMC$20</f>
        <v>0</v>
      </c>
      <c r="OMD118" s="370">
        <f xml:space="preserve"> InpC!OMD$20</f>
        <v>0</v>
      </c>
      <c r="OME118" s="370">
        <f xml:space="preserve"> InpC!OME$20</f>
        <v>0</v>
      </c>
      <c r="OMF118" s="370">
        <f xml:space="preserve"> InpC!OMF$20</f>
        <v>0</v>
      </c>
      <c r="OMG118" s="370">
        <f xml:space="preserve"> InpC!OMG$20</f>
        <v>0</v>
      </c>
      <c r="OMH118" s="370">
        <f xml:space="preserve"> InpC!OMH$20</f>
        <v>0</v>
      </c>
      <c r="OMI118" s="370">
        <f xml:space="preserve"> InpC!OMI$20</f>
        <v>0</v>
      </c>
      <c r="OMJ118" s="370">
        <f xml:space="preserve"> InpC!OMJ$20</f>
        <v>0</v>
      </c>
      <c r="OMK118" s="370">
        <f xml:space="preserve"> InpC!OMK$20</f>
        <v>0</v>
      </c>
      <c r="OML118" s="370">
        <f xml:space="preserve"> InpC!OML$20</f>
        <v>0</v>
      </c>
      <c r="OMM118" s="370">
        <f xml:space="preserve"> InpC!OMM$20</f>
        <v>0</v>
      </c>
      <c r="OMN118" s="370">
        <f xml:space="preserve"> InpC!OMN$20</f>
        <v>0</v>
      </c>
      <c r="OMO118" s="370">
        <f xml:space="preserve"> InpC!OMO$20</f>
        <v>0</v>
      </c>
      <c r="OMP118" s="370">
        <f xml:space="preserve"> InpC!OMP$20</f>
        <v>0</v>
      </c>
      <c r="OMQ118" s="370">
        <f xml:space="preserve"> InpC!OMQ$20</f>
        <v>0</v>
      </c>
      <c r="OMR118" s="370">
        <f xml:space="preserve"> InpC!OMR$20</f>
        <v>0</v>
      </c>
      <c r="OMS118" s="370">
        <f xml:space="preserve"> InpC!OMS$20</f>
        <v>0</v>
      </c>
      <c r="OMT118" s="370">
        <f xml:space="preserve"> InpC!OMT$20</f>
        <v>0</v>
      </c>
      <c r="OMU118" s="370">
        <f xml:space="preserve"> InpC!OMU$20</f>
        <v>0</v>
      </c>
      <c r="OMV118" s="370">
        <f xml:space="preserve"> InpC!OMV$20</f>
        <v>0</v>
      </c>
      <c r="OMW118" s="370">
        <f xml:space="preserve"> InpC!OMW$20</f>
        <v>0</v>
      </c>
      <c r="OMX118" s="370">
        <f xml:space="preserve"> InpC!OMX$20</f>
        <v>0</v>
      </c>
      <c r="OMY118" s="370">
        <f xml:space="preserve"> InpC!OMY$20</f>
        <v>0</v>
      </c>
      <c r="OMZ118" s="370">
        <f xml:space="preserve"> InpC!OMZ$20</f>
        <v>0</v>
      </c>
      <c r="ONA118" s="370">
        <f xml:space="preserve"> InpC!ONA$20</f>
        <v>0</v>
      </c>
      <c r="ONB118" s="370">
        <f xml:space="preserve"> InpC!ONB$20</f>
        <v>0</v>
      </c>
      <c r="ONC118" s="370">
        <f xml:space="preserve"> InpC!ONC$20</f>
        <v>0</v>
      </c>
      <c r="OND118" s="370">
        <f xml:space="preserve"> InpC!OND$20</f>
        <v>0</v>
      </c>
      <c r="ONE118" s="370">
        <f xml:space="preserve"> InpC!ONE$20</f>
        <v>0</v>
      </c>
      <c r="ONF118" s="370">
        <f xml:space="preserve"> InpC!ONF$20</f>
        <v>0</v>
      </c>
      <c r="ONG118" s="370">
        <f xml:space="preserve"> InpC!ONG$20</f>
        <v>0</v>
      </c>
      <c r="ONH118" s="370">
        <f xml:space="preserve"> InpC!ONH$20</f>
        <v>0</v>
      </c>
      <c r="ONI118" s="370">
        <f xml:space="preserve"> InpC!ONI$20</f>
        <v>0</v>
      </c>
      <c r="ONJ118" s="370">
        <f xml:space="preserve"> InpC!ONJ$20</f>
        <v>0</v>
      </c>
      <c r="ONK118" s="370">
        <f xml:space="preserve"> InpC!ONK$20</f>
        <v>0</v>
      </c>
      <c r="ONL118" s="370">
        <f xml:space="preserve"> InpC!ONL$20</f>
        <v>0</v>
      </c>
      <c r="ONM118" s="370">
        <f xml:space="preserve"> InpC!ONM$20</f>
        <v>0</v>
      </c>
      <c r="ONN118" s="370">
        <f xml:space="preserve"> InpC!ONN$20</f>
        <v>0</v>
      </c>
      <c r="ONO118" s="370">
        <f xml:space="preserve"> InpC!ONO$20</f>
        <v>0</v>
      </c>
      <c r="ONP118" s="370">
        <f xml:space="preserve"> InpC!ONP$20</f>
        <v>0</v>
      </c>
      <c r="ONQ118" s="370">
        <f xml:space="preserve"> InpC!ONQ$20</f>
        <v>0</v>
      </c>
      <c r="ONR118" s="370">
        <f xml:space="preserve"> InpC!ONR$20</f>
        <v>0</v>
      </c>
      <c r="ONS118" s="370">
        <f xml:space="preserve"> InpC!ONS$20</f>
        <v>0</v>
      </c>
      <c r="ONT118" s="370">
        <f xml:space="preserve"> InpC!ONT$20</f>
        <v>0</v>
      </c>
      <c r="ONU118" s="370">
        <f xml:space="preserve"> InpC!ONU$20</f>
        <v>0</v>
      </c>
      <c r="ONV118" s="370">
        <f xml:space="preserve"> InpC!ONV$20</f>
        <v>0</v>
      </c>
      <c r="ONW118" s="370">
        <f xml:space="preserve"> InpC!ONW$20</f>
        <v>0</v>
      </c>
      <c r="ONX118" s="370">
        <f xml:space="preserve"> InpC!ONX$20</f>
        <v>0</v>
      </c>
      <c r="ONY118" s="370">
        <f xml:space="preserve"> InpC!ONY$20</f>
        <v>0</v>
      </c>
      <c r="ONZ118" s="370">
        <f xml:space="preserve"> InpC!ONZ$20</f>
        <v>0</v>
      </c>
      <c r="OOA118" s="370">
        <f xml:space="preserve"> InpC!OOA$20</f>
        <v>0</v>
      </c>
      <c r="OOB118" s="370">
        <f xml:space="preserve"> InpC!OOB$20</f>
        <v>0</v>
      </c>
      <c r="OOC118" s="370">
        <f xml:space="preserve"> InpC!OOC$20</f>
        <v>0</v>
      </c>
      <c r="OOD118" s="370">
        <f xml:space="preserve"> InpC!OOD$20</f>
        <v>0</v>
      </c>
      <c r="OOE118" s="370">
        <f xml:space="preserve"> InpC!OOE$20</f>
        <v>0</v>
      </c>
      <c r="OOF118" s="370">
        <f xml:space="preserve"> InpC!OOF$20</f>
        <v>0</v>
      </c>
      <c r="OOG118" s="370">
        <f xml:space="preserve"> InpC!OOG$20</f>
        <v>0</v>
      </c>
      <c r="OOH118" s="370">
        <f xml:space="preserve"> InpC!OOH$20</f>
        <v>0</v>
      </c>
      <c r="OOI118" s="370">
        <f xml:space="preserve"> InpC!OOI$20</f>
        <v>0</v>
      </c>
      <c r="OOJ118" s="370">
        <f xml:space="preserve"> InpC!OOJ$20</f>
        <v>0</v>
      </c>
      <c r="OOK118" s="370">
        <f xml:space="preserve"> InpC!OOK$20</f>
        <v>0</v>
      </c>
      <c r="OOL118" s="370">
        <f xml:space="preserve"> InpC!OOL$20</f>
        <v>0</v>
      </c>
      <c r="OOM118" s="370">
        <f xml:space="preserve"> InpC!OOM$20</f>
        <v>0</v>
      </c>
      <c r="OON118" s="370">
        <f xml:space="preserve"> InpC!OON$20</f>
        <v>0</v>
      </c>
      <c r="OOO118" s="370">
        <f xml:space="preserve"> InpC!OOO$20</f>
        <v>0</v>
      </c>
      <c r="OOP118" s="370">
        <f xml:space="preserve"> InpC!OOP$20</f>
        <v>0</v>
      </c>
      <c r="OOQ118" s="370">
        <f xml:space="preserve"> InpC!OOQ$20</f>
        <v>0</v>
      </c>
      <c r="OOR118" s="370">
        <f xml:space="preserve"> InpC!OOR$20</f>
        <v>0</v>
      </c>
      <c r="OOS118" s="370">
        <f xml:space="preserve"> InpC!OOS$20</f>
        <v>0</v>
      </c>
      <c r="OOT118" s="370">
        <f xml:space="preserve"> InpC!OOT$20</f>
        <v>0</v>
      </c>
      <c r="OOU118" s="370">
        <f xml:space="preserve"> InpC!OOU$20</f>
        <v>0</v>
      </c>
      <c r="OOV118" s="370">
        <f xml:space="preserve"> InpC!OOV$20</f>
        <v>0</v>
      </c>
      <c r="OOW118" s="370">
        <f xml:space="preserve"> InpC!OOW$20</f>
        <v>0</v>
      </c>
      <c r="OOX118" s="370">
        <f xml:space="preserve"> InpC!OOX$20</f>
        <v>0</v>
      </c>
      <c r="OOY118" s="370">
        <f xml:space="preserve"> InpC!OOY$20</f>
        <v>0</v>
      </c>
      <c r="OOZ118" s="370">
        <f xml:space="preserve"> InpC!OOZ$20</f>
        <v>0</v>
      </c>
      <c r="OPA118" s="370">
        <f xml:space="preserve"> InpC!OPA$20</f>
        <v>0</v>
      </c>
      <c r="OPB118" s="370">
        <f xml:space="preserve"> InpC!OPB$20</f>
        <v>0</v>
      </c>
      <c r="OPC118" s="370">
        <f xml:space="preserve"> InpC!OPC$20</f>
        <v>0</v>
      </c>
      <c r="OPD118" s="370">
        <f xml:space="preserve"> InpC!OPD$20</f>
        <v>0</v>
      </c>
      <c r="OPE118" s="370">
        <f xml:space="preserve"> InpC!OPE$20</f>
        <v>0</v>
      </c>
      <c r="OPF118" s="370">
        <f xml:space="preserve"> InpC!OPF$20</f>
        <v>0</v>
      </c>
      <c r="OPG118" s="370">
        <f xml:space="preserve"> InpC!OPG$20</f>
        <v>0</v>
      </c>
      <c r="OPH118" s="370">
        <f xml:space="preserve"> InpC!OPH$20</f>
        <v>0</v>
      </c>
      <c r="OPI118" s="370">
        <f xml:space="preserve"> InpC!OPI$20</f>
        <v>0</v>
      </c>
      <c r="OPJ118" s="370">
        <f xml:space="preserve"> InpC!OPJ$20</f>
        <v>0</v>
      </c>
      <c r="OPK118" s="370">
        <f xml:space="preserve"> InpC!OPK$20</f>
        <v>0</v>
      </c>
      <c r="OPL118" s="370">
        <f xml:space="preserve"> InpC!OPL$20</f>
        <v>0</v>
      </c>
      <c r="OPM118" s="370">
        <f xml:space="preserve"> InpC!OPM$20</f>
        <v>0</v>
      </c>
      <c r="OPN118" s="370">
        <f xml:space="preserve"> InpC!OPN$20</f>
        <v>0</v>
      </c>
      <c r="OPO118" s="370">
        <f xml:space="preserve"> InpC!OPO$20</f>
        <v>0</v>
      </c>
      <c r="OPP118" s="370">
        <f xml:space="preserve"> InpC!OPP$20</f>
        <v>0</v>
      </c>
      <c r="OPQ118" s="370">
        <f xml:space="preserve"> InpC!OPQ$20</f>
        <v>0</v>
      </c>
      <c r="OPR118" s="370">
        <f xml:space="preserve"> InpC!OPR$20</f>
        <v>0</v>
      </c>
      <c r="OPS118" s="370">
        <f xml:space="preserve"> InpC!OPS$20</f>
        <v>0</v>
      </c>
      <c r="OPT118" s="370">
        <f xml:space="preserve"> InpC!OPT$20</f>
        <v>0</v>
      </c>
      <c r="OPU118" s="370">
        <f xml:space="preserve"> InpC!OPU$20</f>
        <v>0</v>
      </c>
      <c r="OPV118" s="370">
        <f xml:space="preserve"> InpC!OPV$20</f>
        <v>0</v>
      </c>
      <c r="OPW118" s="370">
        <f xml:space="preserve"> InpC!OPW$20</f>
        <v>0</v>
      </c>
      <c r="OPX118" s="370">
        <f xml:space="preserve"> InpC!OPX$20</f>
        <v>0</v>
      </c>
      <c r="OPY118" s="370">
        <f xml:space="preserve"> InpC!OPY$20</f>
        <v>0</v>
      </c>
      <c r="OPZ118" s="370">
        <f xml:space="preserve"> InpC!OPZ$20</f>
        <v>0</v>
      </c>
      <c r="OQA118" s="370">
        <f xml:space="preserve"> InpC!OQA$20</f>
        <v>0</v>
      </c>
      <c r="OQB118" s="370">
        <f xml:space="preserve"> InpC!OQB$20</f>
        <v>0</v>
      </c>
      <c r="OQC118" s="370">
        <f xml:space="preserve"> InpC!OQC$20</f>
        <v>0</v>
      </c>
      <c r="OQD118" s="370">
        <f xml:space="preserve"> InpC!OQD$20</f>
        <v>0</v>
      </c>
      <c r="OQE118" s="370">
        <f xml:space="preserve"> InpC!OQE$20</f>
        <v>0</v>
      </c>
      <c r="OQF118" s="370">
        <f xml:space="preserve"> InpC!OQF$20</f>
        <v>0</v>
      </c>
      <c r="OQG118" s="370">
        <f xml:space="preserve"> InpC!OQG$20</f>
        <v>0</v>
      </c>
      <c r="OQH118" s="370">
        <f xml:space="preserve"> InpC!OQH$20</f>
        <v>0</v>
      </c>
      <c r="OQI118" s="370">
        <f xml:space="preserve"> InpC!OQI$20</f>
        <v>0</v>
      </c>
      <c r="OQJ118" s="370">
        <f xml:space="preserve"> InpC!OQJ$20</f>
        <v>0</v>
      </c>
      <c r="OQK118" s="370">
        <f xml:space="preserve"> InpC!OQK$20</f>
        <v>0</v>
      </c>
      <c r="OQL118" s="370">
        <f xml:space="preserve"> InpC!OQL$20</f>
        <v>0</v>
      </c>
      <c r="OQM118" s="370">
        <f xml:space="preserve"> InpC!OQM$20</f>
        <v>0</v>
      </c>
      <c r="OQN118" s="370">
        <f xml:space="preserve"> InpC!OQN$20</f>
        <v>0</v>
      </c>
      <c r="OQO118" s="370">
        <f xml:space="preserve"> InpC!OQO$20</f>
        <v>0</v>
      </c>
      <c r="OQP118" s="370">
        <f xml:space="preserve"> InpC!OQP$20</f>
        <v>0</v>
      </c>
      <c r="OQQ118" s="370">
        <f xml:space="preserve"> InpC!OQQ$20</f>
        <v>0</v>
      </c>
      <c r="OQR118" s="370">
        <f xml:space="preserve"> InpC!OQR$20</f>
        <v>0</v>
      </c>
      <c r="OQS118" s="370">
        <f xml:space="preserve"> InpC!OQS$20</f>
        <v>0</v>
      </c>
      <c r="OQT118" s="370">
        <f xml:space="preserve"> InpC!OQT$20</f>
        <v>0</v>
      </c>
      <c r="OQU118" s="370">
        <f xml:space="preserve"> InpC!OQU$20</f>
        <v>0</v>
      </c>
      <c r="OQV118" s="370">
        <f xml:space="preserve"> InpC!OQV$20</f>
        <v>0</v>
      </c>
      <c r="OQW118" s="370">
        <f xml:space="preserve"> InpC!OQW$20</f>
        <v>0</v>
      </c>
      <c r="OQX118" s="370">
        <f xml:space="preserve"> InpC!OQX$20</f>
        <v>0</v>
      </c>
      <c r="OQY118" s="370">
        <f xml:space="preserve"> InpC!OQY$20</f>
        <v>0</v>
      </c>
      <c r="OQZ118" s="370">
        <f xml:space="preserve"> InpC!OQZ$20</f>
        <v>0</v>
      </c>
      <c r="ORA118" s="370">
        <f xml:space="preserve"> InpC!ORA$20</f>
        <v>0</v>
      </c>
      <c r="ORB118" s="370">
        <f xml:space="preserve"> InpC!ORB$20</f>
        <v>0</v>
      </c>
      <c r="ORC118" s="370">
        <f xml:space="preserve"> InpC!ORC$20</f>
        <v>0</v>
      </c>
      <c r="ORD118" s="370">
        <f xml:space="preserve"> InpC!ORD$20</f>
        <v>0</v>
      </c>
      <c r="ORE118" s="370">
        <f xml:space="preserve"> InpC!ORE$20</f>
        <v>0</v>
      </c>
      <c r="ORF118" s="370">
        <f xml:space="preserve"> InpC!ORF$20</f>
        <v>0</v>
      </c>
      <c r="ORG118" s="370">
        <f xml:space="preserve"> InpC!ORG$20</f>
        <v>0</v>
      </c>
      <c r="ORH118" s="370">
        <f xml:space="preserve"> InpC!ORH$20</f>
        <v>0</v>
      </c>
      <c r="ORI118" s="370">
        <f xml:space="preserve"> InpC!ORI$20</f>
        <v>0</v>
      </c>
      <c r="ORJ118" s="370">
        <f xml:space="preserve"> InpC!ORJ$20</f>
        <v>0</v>
      </c>
      <c r="ORK118" s="370">
        <f xml:space="preserve"> InpC!ORK$20</f>
        <v>0</v>
      </c>
      <c r="ORL118" s="370">
        <f xml:space="preserve"> InpC!ORL$20</f>
        <v>0</v>
      </c>
      <c r="ORM118" s="370">
        <f xml:space="preserve"> InpC!ORM$20</f>
        <v>0</v>
      </c>
      <c r="ORN118" s="370">
        <f xml:space="preserve"> InpC!ORN$20</f>
        <v>0</v>
      </c>
      <c r="ORO118" s="370">
        <f xml:space="preserve"> InpC!ORO$20</f>
        <v>0</v>
      </c>
      <c r="ORP118" s="370">
        <f xml:space="preserve"> InpC!ORP$20</f>
        <v>0</v>
      </c>
      <c r="ORQ118" s="370">
        <f xml:space="preserve"> InpC!ORQ$20</f>
        <v>0</v>
      </c>
      <c r="ORR118" s="370">
        <f xml:space="preserve"> InpC!ORR$20</f>
        <v>0</v>
      </c>
      <c r="ORS118" s="370">
        <f xml:space="preserve"> InpC!ORS$20</f>
        <v>0</v>
      </c>
      <c r="ORT118" s="370">
        <f xml:space="preserve"> InpC!ORT$20</f>
        <v>0</v>
      </c>
      <c r="ORU118" s="370">
        <f xml:space="preserve"> InpC!ORU$20</f>
        <v>0</v>
      </c>
      <c r="ORV118" s="370">
        <f xml:space="preserve"> InpC!ORV$20</f>
        <v>0</v>
      </c>
      <c r="ORW118" s="370">
        <f xml:space="preserve"> InpC!ORW$20</f>
        <v>0</v>
      </c>
      <c r="ORX118" s="370">
        <f xml:space="preserve"> InpC!ORX$20</f>
        <v>0</v>
      </c>
      <c r="ORY118" s="370">
        <f xml:space="preserve"> InpC!ORY$20</f>
        <v>0</v>
      </c>
      <c r="ORZ118" s="370">
        <f xml:space="preserve"> InpC!ORZ$20</f>
        <v>0</v>
      </c>
      <c r="OSA118" s="370">
        <f xml:space="preserve"> InpC!OSA$20</f>
        <v>0</v>
      </c>
      <c r="OSB118" s="370">
        <f xml:space="preserve"> InpC!OSB$20</f>
        <v>0</v>
      </c>
      <c r="OSC118" s="370">
        <f xml:space="preserve"> InpC!OSC$20</f>
        <v>0</v>
      </c>
      <c r="OSD118" s="370">
        <f xml:space="preserve"> InpC!OSD$20</f>
        <v>0</v>
      </c>
      <c r="OSE118" s="370">
        <f xml:space="preserve"> InpC!OSE$20</f>
        <v>0</v>
      </c>
      <c r="OSF118" s="370">
        <f xml:space="preserve"> InpC!OSF$20</f>
        <v>0</v>
      </c>
      <c r="OSG118" s="370">
        <f xml:space="preserve"> InpC!OSG$20</f>
        <v>0</v>
      </c>
      <c r="OSH118" s="370">
        <f xml:space="preserve"> InpC!OSH$20</f>
        <v>0</v>
      </c>
      <c r="OSI118" s="370">
        <f xml:space="preserve"> InpC!OSI$20</f>
        <v>0</v>
      </c>
      <c r="OSJ118" s="370">
        <f xml:space="preserve"> InpC!OSJ$20</f>
        <v>0</v>
      </c>
      <c r="OSK118" s="370">
        <f xml:space="preserve"> InpC!OSK$20</f>
        <v>0</v>
      </c>
      <c r="OSL118" s="370">
        <f xml:space="preserve"> InpC!OSL$20</f>
        <v>0</v>
      </c>
      <c r="OSM118" s="370">
        <f xml:space="preserve"> InpC!OSM$20</f>
        <v>0</v>
      </c>
      <c r="OSN118" s="370">
        <f xml:space="preserve"> InpC!OSN$20</f>
        <v>0</v>
      </c>
      <c r="OSO118" s="370">
        <f xml:space="preserve"> InpC!OSO$20</f>
        <v>0</v>
      </c>
      <c r="OSP118" s="370">
        <f xml:space="preserve"> InpC!OSP$20</f>
        <v>0</v>
      </c>
      <c r="OSQ118" s="370">
        <f xml:space="preserve"> InpC!OSQ$20</f>
        <v>0</v>
      </c>
      <c r="OSR118" s="370">
        <f xml:space="preserve"> InpC!OSR$20</f>
        <v>0</v>
      </c>
      <c r="OSS118" s="370">
        <f xml:space="preserve"> InpC!OSS$20</f>
        <v>0</v>
      </c>
      <c r="OST118" s="370">
        <f xml:space="preserve"> InpC!OST$20</f>
        <v>0</v>
      </c>
      <c r="OSU118" s="370">
        <f xml:space="preserve"> InpC!OSU$20</f>
        <v>0</v>
      </c>
      <c r="OSV118" s="370">
        <f xml:space="preserve"> InpC!OSV$20</f>
        <v>0</v>
      </c>
      <c r="OSW118" s="370">
        <f xml:space="preserve"> InpC!OSW$20</f>
        <v>0</v>
      </c>
      <c r="OSX118" s="370">
        <f xml:space="preserve"> InpC!OSX$20</f>
        <v>0</v>
      </c>
      <c r="OSY118" s="370">
        <f xml:space="preserve"> InpC!OSY$20</f>
        <v>0</v>
      </c>
      <c r="OSZ118" s="370">
        <f xml:space="preserve"> InpC!OSZ$20</f>
        <v>0</v>
      </c>
      <c r="OTA118" s="370">
        <f xml:space="preserve"> InpC!OTA$20</f>
        <v>0</v>
      </c>
      <c r="OTB118" s="370">
        <f xml:space="preserve"> InpC!OTB$20</f>
        <v>0</v>
      </c>
      <c r="OTC118" s="370">
        <f xml:space="preserve"> InpC!OTC$20</f>
        <v>0</v>
      </c>
      <c r="OTD118" s="370">
        <f xml:space="preserve"> InpC!OTD$20</f>
        <v>0</v>
      </c>
      <c r="OTE118" s="370">
        <f xml:space="preserve"> InpC!OTE$20</f>
        <v>0</v>
      </c>
      <c r="OTF118" s="370">
        <f xml:space="preserve"> InpC!OTF$20</f>
        <v>0</v>
      </c>
      <c r="OTG118" s="370">
        <f xml:space="preserve"> InpC!OTG$20</f>
        <v>0</v>
      </c>
      <c r="OTH118" s="370">
        <f xml:space="preserve"> InpC!OTH$20</f>
        <v>0</v>
      </c>
      <c r="OTI118" s="370">
        <f xml:space="preserve"> InpC!OTI$20</f>
        <v>0</v>
      </c>
      <c r="OTJ118" s="370">
        <f xml:space="preserve"> InpC!OTJ$20</f>
        <v>0</v>
      </c>
      <c r="OTK118" s="370">
        <f xml:space="preserve"> InpC!OTK$20</f>
        <v>0</v>
      </c>
      <c r="OTL118" s="370">
        <f xml:space="preserve"> InpC!OTL$20</f>
        <v>0</v>
      </c>
      <c r="OTM118" s="370">
        <f xml:space="preserve"> InpC!OTM$20</f>
        <v>0</v>
      </c>
      <c r="OTN118" s="370">
        <f xml:space="preserve"> InpC!OTN$20</f>
        <v>0</v>
      </c>
      <c r="OTO118" s="370">
        <f xml:space="preserve"> InpC!OTO$20</f>
        <v>0</v>
      </c>
      <c r="OTP118" s="370">
        <f xml:space="preserve"> InpC!OTP$20</f>
        <v>0</v>
      </c>
      <c r="OTQ118" s="370">
        <f xml:space="preserve"> InpC!OTQ$20</f>
        <v>0</v>
      </c>
      <c r="OTR118" s="370">
        <f xml:space="preserve"> InpC!OTR$20</f>
        <v>0</v>
      </c>
      <c r="OTS118" s="370">
        <f xml:space="preserve"> InpC!OTS$20</f>
        <v>0</v>
      </c>
      <c r="OTT118" s="370">
        <f xml:space="preserve"> InpC!OTT$20</f>
        <v>0</v>
      </c>
      <c r="OTU118" s="370">
        <f xml:space="preserve"> InpC!OTU$20</f>
        <v>0</v>
      </c>
      <c r="OTV118" s="370">
        <f xml:space="preserve"> InpC!OTV$20</f>
        <v>0</v>
      </c>
      <c r="OTW118" s="370">
        <f xml:space="preserve"> InpC!OTW$20</f>
        <v>0</v>
      </c>
      <c r="OTX118" s="370">
        <f xml:space="preserve"> InpC!OTX$20</f>
        <v>0</v>
      </c>
      <c r="OTY118" s="370">
        <f xml:space="preserve"> InpC!OTY$20</f>
        <v>0</v>
      </c>
      <c r="OTZ118" s="370">
        <f xml:space="preserve"> InpC!OTZ$20</f>
        <v>0</v>
      </c>
      <c r="OUA118" s="370">
        <f xml:space="preserve"> InpC!OUA$20</f>
        <v>0</v>
      </c>
      <c r="OUB118" s="370">
        <f xml:space="preserve"> InpC!OUB$20</f>
        <v>0</v>
      </c>
      <c r="OUC118" s="370">
        <f xml:space="preserve"> InpC!OUC$20</f>
        <v>0</v>
      </c>
      <c r="OUD118" s="370">
        <f xml:space="preserve"> InpC!OUD$20</f>
        <v>0</v>
      </c>
      <c r="OUE118" s="370">
        <f xml:space="preserve"> InpC!OUE$20</f>
        <v>0</v>
      </c>
      <c r="OUF118" s="370">
        <f xml:space="preserve"> InpC!OUF$20</f>
        <v>0</v>
      </c>
      <c r="OUG118" s="370">
        <f xml:space="preserve"> InpC!OUG$20</f>
        <v>0</v>
      </c>
      <c r="OUH118" s="370">
        <f xml:space="preserve"> InpC!OUH$20</f>
        <v>0</v>
      </c>
      <c r="OUI118" s="370">
        <f xml:space="preserve"> InpC!OUI$20</f>
        <v>0</v>
      </c>
      <c r="OUJ118" s="370">
        <f xml:space="preserve"> InpC!OUJ$20</f>
        <v>0</v>
      </c>
      <c r="OUK118" s="370">
        <f xml:space="preserve"> InpC!OUK$20</f>
        <v>0</v>
      </c>
      <c r="OUL118" s="370">
        <f xml:space="preserve"> InpC!OUL$20</f>
        <v>0</v>
      </c>
      <c r="OUM118" s="370">
        <f xml:space="preserve"> InpC!OUM$20</f>
        <v>0</v>
      </c>
      <c r="OUN118" s="370">
        <f xml:space="preserve"> InpC!OUN$20</f>
        <v>0</v>
      </c>
      <c r="OUO118" s="370">
        <f xml:space="preserve"> InpC!OUO$20</f>
        <v>0</v>
      </c>
      <c r="OUP118" s="370">
        <f xml:space="preserve"> InpC!OUP$20</f>
        <v>0</v>
      </c>
      <c r="OUQ118" s="370">
        <f xml:space="preserve"> InpC!OUQ$20</f>
        <v>0</v>
      </c>
      <c r="OUR118" s="370">
        <f xml:space="preserve"> InpC!OUR$20</f>
        <v>0</v>
      </c>
      <c r="OUS118" s="370">
        <f xml:space="preserve"> InpC!OUS$20</f>
        <v>0</v>
      </c>
      <c r="OUT118" s="370">
        <f xml:space="preserve"> InpC!OUT$20</f>
        <v>0</v>
      </c>
      <c r="OUU118" s="370">
        <f xml:space="preserve"> InpC!OUU$20</f>
        <v>0</v>
      </c>
      <c r="OUV118" s="370">
        <f xml:space="preserve"> InpC!OUV$20</f>
        <v>0</v>
      </c>
      <c r="OUW118" s="370">
        <f xml:space="preserve"> InpC!OUW$20</f>
        <v>0</v>
      </c>
      <c r="OUX118" s="370">
        <f xml:space="preserve"> InpC!OUX$20</f>
        <v>0</v>
      </c>
      <c r="OUY118" s="370">
        <f xml:space="preserve"> InpC!OUY$20</f>
        <v>0</v>
      </c>
      <c r="OUZ118" s="370">
        <f xml:space="preserve"> InpC!OUZ$20</f>
        <v>0</v>
      </c>
      <c r="OVA118" s="370">
        <f xml:space="preserve"> InpC!OVA$20</f>
        <v>0</v>
      </c>
      <c r="OVB118" s="370">
        <f xml:space="preserve"> InpC!OVB$20</f>
        <v>0</v>
      </c>
      <c r="OVC118" s="370">
        <f xml:space="preserve"> InpC!OVC$20</f>
        <v>0</v>
      </c>
      <c r="OVD118" s="370">
        <f xml:space="preserve"> InpC!OVD$20</f>
        <v>0</v>
      </c>
      <c r="OVE118" s="370">
        <f xml:space="preserve"> InpC!OVE$20</f>
        <v>0</v>
      </c>
      <c r="OVF118" s="370">
        <f xml:space="preserve"> InpC!OVF$20</f>
        <v>0</v>
      </c>
      <c r="OVG118" s="370">
        <f xml:space="preserve"> InpC!OVG$20</f>
        <v>0</v>
      </c>
      <c r="OVH118" s="370">
        <f xml:space="preserve"> InpC!OVH$20</f>
        <v>0</v>
      </c>
      <c r="OVI118" s="370">
        <f xml:space="preserve"> InpC!OVI$20</f>
        <v>0</v>
      </c>
      <c r="OVJ118" s="370">
        <f xml:space="preserve"> InpC!OVJ$20</f>
        <v>0</v>
      </c>
      <c r="OVK118" s="370">
        <f xml:space="preserve"> InpC!OVK$20</f>
        <v>0</v>
      </c>
      <c r="OVL118" s="370">
        <f xml:space="preserve"> InpC!OVL$20</f>
        <v>0</v>
      </c>
      <c r="OVM118" s="370">
        <f xml:space="preserve"> InpC!OVM$20</f>
        <v>0</v>
      </c>
      <c r="OVN118" s="370">
        <f xml:space="preserve"> InpC!OVN$20</f>
        <v>0</v>
      </c>
      <c r="OVO118" s="370">
        <f xml:space="preserve"> InpC!OVO$20</f>
        <v>0</v>
      </c>
      <c r="OVP118" s="370">
        <f xml:space="preserve"> InpC!OVP$20</f>
        <v>0</v>
      </c>
      <c r="OVQ118" s="370">
        <f xml:space="preserve"> InpC!OVQ$20</f>
        <v>0</v>
      </c>
      <c r="OVR118" s="370">
        <f xml:space="preserve"> InpC!OVR$20</f>
        <v>0</v>
      </c>
      <c r="OVS118" s="370">
        <f xml:space="preserve"> InpC!OVS$20</f>
        <v>0</v>
      </c>
      <c r="OVT118" s="370">
        <f xml:space="preserve"> InpC!OVT$20</f>
        <v>0</v>
      </c>
      <c r="OVU118" s="370">
        <f xml:space="preserve"> InpC!OVU$20</f>
        <v>0</v>
      </c>
      <c r="OVV118" s="370">
        <f xml:space="preserve"> InpC!OVV$20</f>
        <v>0</v>
      </c>
      <c r="OVW118" s="370">
        <f xml:space="preserve"> InpC!OVW$20</f>
        <v>0</v>
      </c>
      <c r="OVX118" s="370">
        <f xml:space="preserve"> InpC!OVX$20</f>
        <v>0</v>
      </c>
      <c r="OVY118" s="370">
        <f xml:space="preserve"> InpC!OVY$20</f>
        <v>0</v>
      </c>
      <c r="OVZ118" s="370">
        <f xml:space="preserve"> InpC!OVZ$20</f>
        <v>0</v>
      </c>
      <c r="OWA118" s="370">
        <f xml:space="preserve"> InpC!OWA$20</f>
        <v>0</v>
      </c>
      <c r="OWB118" s="370">
        <f xml:space="preserve"> InpC!OWB$20</f>
        <v>0</v>
      </c>
      <c r="OWC118" s="370">
        <f xml:space="preserve"> InpC!OWC$20</f>
        <v>0</v>
      </c>
      <c r="OWD118" s="370">
        <f xml:space="preserve"> InpC!OWD$20</f>
        <v>0</v>
      </c>
      <c r="OWE118" s="370">
        <f xml:space="preserve"> InpC!OWE$20</f>
        <v>0</v>
      </c>
      <c r="OWF118" s="370">
        <f xml:space="preserve"> InpC!OWF$20</f>
        <v>0</v>
      </c>
      <c r="OWG118" s="370">
        <f xml:space="preserve"> InpC!OWG$20</f>
        <v>0</v>
      </c>
      <c r="OWH118" s="370">
        <f xml:space="preserve"> InpC!OWH$20</f>
        <v>0</v>
      </c>
      <c r="OWI118" s="370">
        <f xml:space="preserve"> InpC!OWI$20</f>
        <v>0</v>
      </c>
      <c r="OWJ118" s="370">
        <f xml:space="preserve"> InpC!OWJ$20</f>
        <v>0</v>
      </c>
      <c r="OWK118" s="370">
        <f xml:space="preserve"> InpC!OWK$20</f>
        <v>0</v>
      </c>
      <c r="OWL118" s="370">
        <f xml:space="preserve"> InpC!OWL$20</f>
        <v>0</v>
      </c>
      <c r="OWM118" s="370">
        <f xml:space="preserve"> InpC!OWM$20</f>
        <v>0</v>
      </c>
      <c r="OWN118" s="370">
        <f xml:space="preserve"> InpC!OWN$20</f>
        <v>0</v>
      </c>
      <c r="OWO118" s="370">
        <f xml:space="preserve"> InpC!OWO$20</f>
        <v>0</v>
      </c>
      <c r="OWP118" s="370">
        <f xml:space="preserve"> InpC!OWP$20</f>
        <v>0</v>
      </c>
      <c r="OWQ118" s="370">
        <f xml:space="preserve"> InpC!OWQ$20</f>
        <v>0</v>
      </c>
      <c r="OWR118" s="370">
        <f xml:space="preserve"> InpC!OWR$20</f>
        <v>0</v>
      </c>
      <c r="OWS118" s="370">
        <f xml:space="preserve"> InpC!OWS$20</f>
        <v>0</v>
      </c>
      <c r="OWT118" s="370">
        <f xml:space="preserve"> InpC!OWT$20</f>
        <v>0</v>
      </c>
      <c r="OWU118" s="370">
        <f xml:space="preserve"> InpC!OWU$20</f>
        <v>0</v>
      </c>
      <c r="OWV118" s="370">
        <f xml:space="preserve"> InpC!OWV$20</f>
        <v>0</v>
      </c>
      <c r="OWW118" s="370">
        <f xml:space="preserve"> InpC!OWW$20</f>
        <v>0</v>
      </c>
      <c r="OWX118" s="370">
        <f xml:space="preserve"> InpC!OWX$20</f>
        <v>0</v>
      </c>
      <c r="OWY118" s="370">
        <f xml:space="preserve"> InpC!OWY$20</f>
        <v>0</v>
      </c>
      <c r="OWZ118" s="370">
        <f xml:space="preserve"> InpC!OWZ$20</f>
        <v>0</v>
      </c>
      <c r="OXA118" s="370">
        <f xml:space="preserve"> InpC!OXA$20</f>
        <v>0</v>
      </c>
      <c r="OXB118" s="370">
        <f xml:space="preserve"> InpC!OXB$20</f>
        <v>0</v>
      </c>
      <c r="OXC118" s="370">
        <f xml:space="preserve"> InpC!OXC$20</f>
        <v>0</v>
      </c>
      <c r="OXD118" s="370">
        <f xml:space="preserve"> InpC!OXD$20</f>
        <v>0</v>
      </c>
      <c r="OXE118" s="370">
        <f xml:space="preserve"> InpC!OXE$20</f>
        <v>0</v>
      </c>
      <c r="OXF118" s="370">
        <f xml:space="preserve"> InpC!OXF$20</f>
        <v>0</v>
      </c>
      <c r="OXG118" s="370">
        <f xml:space="preserve"> InpC!OXG$20</f>
        <v>0</v>
      </c>
      <c r="OXH118" s="370">
        <f xml:space="preserve"> InpC!OXH$20</f>
        <v>0</v>
      </c>
      <c r="OXI118" s="370">
        <f xml:space="preserve"> InpC!OXI$20</f>
        <v>0</v>
      </c>
      <c r="OXJ118" s="370">
        <f xml:space="preserve"> InpC!OXJ$20</f>
        <v>0</v>
      </c>
      <c r="OXK118" s="370">
        <f xml:space="preserve"> InpC!OXK$20</f>
        <v>0</v>
      </c>
      <c r="OXL118" s="370">
        <f xml:space="preserve"> InpC!OXL$20</f>
        <v>0</v>
      </c>
      <c r="OXM118" s="370">
        <f xml:space="preserve"> InpC!OXM$20</f>
        <v>0</v>
      </c>
      <c r="OXN118" s="370">
        <f xml:space="preserve"> InpC!OXN$20</f>
        <v>0</v>
      </c>
      <c r="OXO118" s="370">
        <f xml:space="preserve"> InpC!OXO$20</f>
        <v>0</v>
      </c>
      <c r="OXP118" s="370">
        <f xml:space="preserve"> InpC!OXP$20</f>
        <v>0</v>
      </c>
      <c r="OXQ118" s="370">
        <f xml:space="preserve"> InpC!OXQ$20</f>
        <v>0</v>
      </c>
      <c r="OXR118" s="370">
        <f xml:space="preserve"> InpC!OXR$20</f>
        <v>0</v>
      </c>
      <c r="OXS118" s="370">
        <f xml:space="preserve"> InpC!OXS$20</f>
        <v>0</v>
      </c>
      <c r="OXT118" s="370">
        <f xml:space="preserve"> InpC!OXT$20</f>
        <v>0</v>
      </c>
      <c r="OXU118" s="370">
        <f xml:space="preserve"> InpC!OXU$20</f>
        <v>0</v>
      </c>
      <c r="OXV118" s="370">
        <f xml:space="preserve"> InpC!OXV$20</f>
        <v>0</v>
      </c>
      <c r="OXW118" s="370">
        <f xml:space="preserve"> InpC!OXW$20</f>
        <v>0</v>
      </c>
      <c r="OXX118" s="370">
        <f xml:space="preserve"> InpC!OXX$20</f>
        <v>0</v>
      </c>
      <c r="OXY118" s="370">
        <f xml:space="preserve"> InpC!OXY$20</f>
        <v>0</v>
      </c>
      <c r="OXZ118" s="370">
        <f xml:space="preserve"> InpC!OXZ$20</f>
        <v>0</v>
      </c>
      <c r="OYA118" s="370">
        <f xml:space="preserve"> InpC!OYA$20</f>
        <v>0</v>
      </c>
      <c r="OYB118" s="370">
        <f xml:space="preserve"> InpC!OYB$20</f>
        <v>0</v>
      </c>
      <c r="OYC118" s="370">
        <f xml:space="preserve"> InpC!OYC$20</f>
        <v>0</v>
      </c>
      <c r="OYD118" s="370">
        <f xml:space="preserve"> InpC!OYD$20</f>
        <v>0</v>
      </c>
      <c r="OYE118" s="370">
        <f xml:space="preserve"> InpC!OYE$20</f>
        <v>0</v>
      </c>
      <c r="OYF118" s="370">
        <f xml:space="preserve"> InpC!OYF$20</f>
        <v>0</v>
      </c>
      <c r="OYG118" s="370">
        <f xml:space="preserve"> InpC!OYG$20</f>
        <v>0</v>
      </c>
      <c r="OYH118" s="370">
        <f xml:space="preserve"> InpC!OYH$20</f>
        <v>0</v>
      </c>
      <c r="OYI118" s="370">
        <f xml:space="preserve"> InpC!OYI$20</f>
        <v>0</v>
      </c>
      <c r="OYJ118" s="370">
        <f xml:space="preserve"> InpC!OYJ$20</f>
        <v>0</v>
      </c>
      <c r="OYK118" s="370">
        <f xml:space="preserve"> InpC!OYK$20</f>
        <v>0</v>
      </c>
      <c r="OYL118" s="370">
        <f xml:space="preserve"> InpC!OYL$20</f>
        <v>0</v>
      </c>
      <c r="OYM118" s="370">
        <f xml:space="preserve"> InpC!OYM$20</f>
        <v>0</v>
      </c>
      <c r="OYN118" s="370">
        <f xml:space="preserve"> InpC!OYN$20</f>
        <v>0</v>
      </c>
      <c r="OYO118" s="370">
        <f xml:space="preserve"> InpC!OYO$20</f>
        <v>0</v>
      </c>
      <c r="OYP118" s="370">
        <f xml:space="preserve"> InpC!OYP$20</f>
        <v>0</v>
      </c>
      <c r="OYQ118" s="370">
        <f xml:space="preserve"> InpC!OYQ$20</f>
        <v>0</v>
      </c>
      <c r="OYR118" s="370">
        <f xml:space="preserve"> InpC!OYR$20</f>
        <v>0</v>
      </c>
      <c r="OYS118" s="370">
        <f xml:space="preserve"> InpC!OYS$20</f>
        <v>0</v>
      </c>
      <c r="OYT118" s="370">
        <f xml:space="preserve"> InpC!OYT$20</f>
        <v>0</v>
      </c>
      <c r="OYU118" s="370">
        <f xml:space="preserve"> InpC!OYU$20</f>
        <v>0</v>
      </c>
      <c r="OYV118" s="370">
        <f xml:space="preserve"> InpC!OYV$20</f>
        <v>0</v>
      </c>
      <c r="OYW118" s="370">
        <f xml:space="preserve"> InpC!OYW$20</f>
        <v>0</v>
      </c>
      <c r="OYX118" s="370">
        <f xml:space="preserve"> InpC!OYX$20</f>
        <v>0</v>
      </c>
      <c r="OYY118" s="370">
        <f xml:space="preserve"> InpC!OYY$20</f>
        <v>0</v>
      </c>
      <c r="OYZ118" s="370">
        <f xml:space="preserve"> InpC!OYZ$20</f>
        <v>0</v>
      </c>
      <c r="OZA118" s="370">
        <f xml:space="preserve"> InpC!OZA$20</f>
        <v>0</v>
      </c>
      <c r="OZB118" s="370">
        <f xml:space="preserve"> InpC!OZB$20</f>
        <v>0</v>
      </c>
      <c r="OZC118" s="370">
        <f xml:space="preserve"> InpC!OZC$20</f>
        <v>0</v>
      </c>
      <c r="OZD118" s="370">
        <f xml:space="preserve"> InpC!OZD$20</f>
        <v>0</v>
      </c>
      <c r="OZE118" s="370">
        <f xml:space="preserve"> InpC!OZE$20</f>
        <v>0</v>
      </c>
      <c r="OZF118" s="370">
        <f xml:space="preserve"> InpC!OZF$20</f>
        <v>0</v>
      </c>
      <c r="OZG118" s="370">
        <f xml:space="preserve"> InpC!OZG$20</f>
        <v>0</v>
      </c>
      <c r="OZH118" s="370">
        <f xml:space="preserve"> InpC!OZH$20</f>
        <v>0</v>
      </c>
      <c r="OZI118" s="370">
        <f xml:space="preserve"> InpC!OZI$20</f>
        <v>0</v>
      </c>
      <c r="OZJ118" s="370">
        <f xml:space="preserve"> InpC!OZJ$20</f>
        <v>0</v>
      </c>
      <c r="OZK118" s="370">
        <f xml:space="preserve"> InpC!OZK$20</f>
        <v>0</v>
      </c>
      <c r="OZL118" s="370">
        <f xml:space="preserve"> InpC!OZL$20</f>
        <v>0</v>
      </c>
      <c r="OZM118" s="370">
        <f xml:space="preserve"> InpC!OZM$20</f>
        <v>0</v>
      </c>
      <c r="OZN118" s="370">
        <f xml:space="preserve"> InpC!OZN$20</f>
        <v>0</v>
      </c>
      <c r="OZO118" s="370">
        <f xml:space="preserve"> InpC!OZO$20</f>
        <v>0</v>
      </c>
      <c r="OZP118" s="370">
        <f xml:space="preserve"> InpC!OZP$20</f>
        <v>0</v>
      </c>
      <c r="OZQ118" s="370">
        <f xml:space="preserve"> InpC!OZQ$20</f>
        <v>0</v>
      </c>
      <c r="OZR118" s="370">
        <f xml:space="preserve"> InpC!OZR$20</f>
        <v>0</v>
      </c>
      <c r="OZS118" s="370">
        <f xml:space="preserve"> InpC!OZS$20</f>
        <v>0</v>
      </c>
      <c r="OZT118" s="370">
        <f xml:space="preserve"> InpC!OZT$20</f>
        <v>0</v>
      </c>
      <c r="OZU118" s="370">
        <f xml:space="preserve"> InpC!OZU$20</f>
        <v>0</v>
      </c>
      <c r="OZV118" s="370">
        <f xml:space="preserve"> InpC!OZV$20</f>
        <v>0</v>
      </c>
      <c r="OZW118" s="370">
        <f xml:space="preserve"> InpC!OZW$20</f>
        <v>0</v>
      </c>
      <c r="OZX118" s="370">
        <f xml:space="preserve"> InpC!OZX$20</f>
        <v>0</v>
      </c>
      <c r="OZY118" s="370">
        <f xml:space="preserve"> InpC!OZY$20</f>
        <v>0</v>
      </c>
      <c r="OZZ118" s="370">
        <f xml:space="preserve"> InpC!OZZ$20</f>
        <v>0</v>
      </c>
      <c r="PAA118" s="370">
        <f xml:space="preserve"> InpC!PAA$20</f>
        <v>0</v>
      </c>
      <c r="PAB118" s="370">
        <f xml:space="preserve"> InpC!PAB$20</f>
        <v>0</v>
      </c>
      <c r="PAC118" s="370">
        <f xml:space="preserve"> InpC!PAC$20</f>
        <v>0</v>
      </c>
      <c r="PAD118" s="370">
        <f xml:space="preserve"> InpC!PAD$20</f>
        <v>0</v>
      </c>
      <c r="PAE118" s="370">
        <f xml:space="preserve"> InpC!PAE$20</f>
        <v>0</v>
      </c>
      <c r="PAF118" s="370">
        <f xml:space="preserve"> InpC!PAF$20</f>
        <v>0</v>
      </c>
      <c r="PAG118" s="370">
        <f xml:space="preserve"> InpC!PAG$20</f>
        <v>0</v>
      </c>
      <c r="PAH118" s="370">
        <f xml:space="preserve"> InpC!PAH$20</f>
        <v>0</v>
      </c>
      <c r="PAI118" s="370">
        <f xml:space="preserve"> InpC!PAI$20</f>
        <v>0</v>
      </c>
      <c r="PAJ118" s="370">
        <f xml:space="preserve"> InpC!PAJ$20</f>
        <v>0</v>
      </c>
      <c r="PAK118" s="370">
        <f xml:space="preserve"> InpC!PAK$20</f>
        <v>0</v>
      </c>
      <c r="PAL118" s="370">
        <f xml:space="preserve"> InpC!PAL$20</f>
        <v>0</v>
      </c>
      <c r="PAM118" s="370">
        <f xml:space="preserve"> InpC!PAM$20</f>
        <v>0</v>
      </c>
      <c r="PAN118" s="370">
        <f xml:space="preserve"> InpC!PAN$20</f>
        <v>0</v>
      </c>
      <c r="PAO118" s="370">
        <f xml:space="preserve"> InpC!PAO$20</f>
        <v>0</v>
      </c>
      <c r="PAP118" s="370">
        <f xml:space="preserve"> InpC!PAP$20</f>
        <v>0</v>
      </c>
      <c r="PAQ118" s="370">
        <f xml:space="preserve"> InpC!PAQ$20</f>
        <v>0</v>
      </c>
      <c r="PAR118" s="370">
        <f xml:space="preserve"> InpC!PAR$20</f>
        <v>0</v>
      </c>
      <c r="PAS118" s="370">
        <f xml:space="preserve"> InpC!PAS$20</f>
        <v>0</v>
      </c>
      <c r="PAT118" s="370">
        <f xml:space="preserve"> InpC!PAT$20</f>
        <v>0</v>
      </c>
      <c r="PAU118" s="370">
        <f xml:space="preserve"> InpC!PAU$20</f>
        <v>0</v>
      </c>
      <c r="PAV118" s="370">
        <f xml:space="preserve"> InpC!PAV$20</f>
        <v>0</v>
      </c>
      <c r="PAW118" s="370">
        <f xml:space="preserve"> InpC!PAW$20</f>
        <v>0</v>
      </c>
      <c r="PAX118" s="370">
        <f xml:space="preserve"> InpC!PAX$20</f>
        <v>0</v>
      </c>
      <c r="PAY118" s="370">
        <f xml:space="preserve"> InpC!PAY$20</f>
        <v>0</v>
      </c>
      <c r="PAZ118" s="370">
        <f xml:space="preserve"> InpC!PAZ$20</f>
        <v>0</v>
      </c>
      <c r="PBA118" s="370">
        <f xml:space="preserve"> InpC!PBA$20</f>
        <v>0</v>
      </c>
      <c r="PBB118" s="370">
        <f xml:space="preserve"> InpC!PBB$20</f>
        <v>0</v>
      </c>
      <c r="PBC118" s="370">
        <f xml:space="preserve"> InpC!PBC$20</f>
        <v>0</v>
      </c>
      <c r="PBD118" s="370">
        <f xml:space="preserve"> InpC!PBD$20</f>
        <v>0</v>
      </c>
      <c r="PBE118" s="370">
        <f xml:space="preserve"> InpC!PBE$20</f>
        <v>0</v>
      </c>
      <c r="PBF118" s="370">
        <f xml:space="preserve"> InpC!PBF$20</f>
        <v>0</v>
      </c>
      <c r="PBG118" s="370">
        <f xml:space="preserve"> InpC!PBG$20</f>
        <v>0</v>
      </c>
      <c r="PBH118" s="370">
        <f xml:space="preserve"> InpC!PBH$20</f>
        <v>0</v>
      </c>
      <c r="PBI118" s="370">
        <f xml:space="preserve"> InpC!PBI$20</f>
        <v>0</v>
      </c>
      <c r="PBJ118" s="370">
        <f xml:space="preserve"> InpC!PBJ$20</f>
        <v>0</v>
      </c>
      <c r="PBK118" s="370">
        <f xml:space="preserve"> InpC!PBK$20</f>
        <v>0</v>
      </c>
      <c r="PBL118" s="370">
        <f xml:space="preserve"> InpC!PBL$20</f>
        <v>0</v>
      </c>
      <c r="PBM118" s="370">
        <f xml:space="preserve"> InpC!PBM$20</f>
        <v>0</v>
      </c>
      <c r="PBN118" s="370">
        <f xml:space="preserve"> InpC!PBN$20</f>
        <v>0</v>
      </c>
      <c r="PBO118" s="370">
        <f xml:space="preserve"> InpC!PBO$20</f>
        <v>0</v>
      </c>
      <c r="PBP118" s="370">
        <f xml:space="preserve"> InpC!PBP$20</f>
        <v>0</v>
      </c>
      <c r="PBQ118" s="370">
        <f xml:space="preserve"> InpC!PBQ$20</f>
        <v>0</v>
      </c>
      <c r="PBR118" s="370">
        <f xml:space="preserve"> InpC!PBR$20</f>
        <v>0</v>
      </c>
      <c r="PBS118" s="370">
        <f xml:space="preserve"> InpC!PBS$20</f>
        <v>0</v>
      </c>
      <c r="PBT118" s="370">
        <f xml:space="preserve"> InpC!PBT$20</f>
        <v>0</v>
      </c>
      <c r="PBU118" s="370">
        <f xml:space="preserve"> InpC!PBU$20</f>
        <v>0</v>
      </c>
      <c r="PBV118" s="370">
        <f xml:space="preserve"> InpC!PBV$20</f>
        <v>0</v>
      </c>
      <c r="PBW118" s="370">
        <f xml:space="preserve"> InpC!PBW$20</f>
        <v>0</v>
      </c>
      <c r="PBX118" s="370">
        <f xml:space="preserve"> InpC!PBX$20</f>
        <v>0</v>
      </c>
      <c r="PBY118" s="370">
        <f xml:space="preserve"> InpC!PBY$20</f>
        <v>0</v>
      </c>
      <c r="PBZ118" s="370">
        <f xml:space="preserve"> InpC!PBZ$20</f>
        <v>0</v>
      </c>
      <c r="PCA118" s="370">
        <f xml:space="preserve"> InpC!PCA$20</f>
        <v>0</v>
      </c>
      <c r="PCB118" s="370">
        <f xml:space="preserve"> InpC!PCB$20</f>
        <v>0</v>
      </c>
      <c r="PCC118" s="370">
        <f xml:space="preserve"> InpC!PCC$20</f>
        <v>0</v>
      </c>
      <c r="PCD118" s="370">
        <f xml:space="preserve"> InpC!PCD$20</f>
        <v>0</v>
      </c>
      <c r="PCE118" s="370">
        <f xml:space="preserve"> InpC!PCE$20</f>
        <v>0</v>
      </c>
      <c r="PCF118" s="370">
        <f xml:space="preserve"> InpC!PCF$20</f>
        <v>0</v>
      </c>
      <c r="PCG118" s="370">
        <f xml:space="preserve"> InpC!PCG$20</f>
        <v>0</v>
      </c>
      <c r="PCH118" s="370">
        <f xml:space="preserve"> InpC!PCH$20</f>
        <v>0</v>
      </c>
      <c r="PCI118" s="370">
        <f xml:space="preserve"> InpC!PCI$20</f>
        <v>0</v>
      </c>
      <c r="PCJ118" s="370">
        <f xml:space="preserve"> InpC!PCJ$20</f>
        <v>0</v>
      </c>
      <c r="PCK118" s="370">
        <f xml:space="preserve"> InpC!PCK$20</f>
        <v>0</v>
      </c>
      <c r="PCL118" s="370">
        <f xml:space="preserve"> InpC!PCL$20</f>
        <v>0</v>
      </c>
      <c r="PCM118" s="370">
        <f xml:space="preserve"> InpC!PCM$20</f>
        <v>0</v>
      </c>
      <c r="PCN118" s="370">
        <f xml:space="preserve"> InpC!PCN$20</f>
        <v>0</v>
      </c>
      <c r="PCO118" s="370">
        <f xml:space="preserve"> InpC!PCO$20</f>
        <v>0</v>
      </c>
      <c r="PCP118" s="370">
        <f xml:space="preserve"> InpC!PCP$20</f>
        <v>0</v>
      </c>
      <c r="PCQ118" s="370">
        <f xml:space="preserve"> InpC!PCQ$20</f>
        <v>0</v>
      </c>
      <c r="PCR118" s="370">
        <f xml:space="preserve"> InpC!PCR$20</f>
        <v>0</v>
      </c>
      <c r="PCS118" s="370">
        <f xml:space="preserve"> InpC!PCS$20</f>
        <v>0</v>
      </c>
      <c r="PCT118" s="370">
        <f xml:space="preserve"> InpC!PCT$20</f>
        <v>0</v>
      </c>
      <c r="PCU118" s="370">
        <f xml:space="preserve"> InpC!PCU$20</f>
        <v>0</v>
      </c>
      <c r="PCV118" s="370">
        <f xml:space="preserve"> InpC!PCV$20</f>
        <v>0</v>
      </c>
      <c r="PCW118" s="370">
        <f xml:space="preserve"> InpC!PCW$20</f>
        <v>0</v>
      </c>
      <c r="PCX118" s="370">
        <f xml:space="preserve"> InpC!PCX$20</f>
        <v>0</v>
      </c>
      <c r="PCY118" s="370">
        <f xml:space="preserve"> InpC!PCY$20</f>
        <v>0</v>
      </c>
      <c r="PCZ118" s="370">
        <f xml:space="preserve"> InpC!PCZ$20</f>
        <v>0</v>
      </c>
      <c r="PDA118" s="370">
        <f xml:space="preserve"> InpC!PDA$20</f>
        <v>0</v>
      </c>
      <c r="PDB118" s="370">
        <f xml:space="preserve"> InpC!PDB$20</f>
        <v>0</v>
      </c>
      <c r="PDC118" s="370">
        <f xml:space="preserve"> InpC!PDC$20</f>
        <v>0</v>
      </c>
      <c r="PDD118" s="370">
        <f xml:space="preserve"> InpC!PDD$20</f>
        <v>0</v>
      </c>
      <c r="PDE118" s="370">
        <f xml:space="preserve"> InpC!PDE$20</f>
        <v>0</v>
      </c>
      <c r="PDF118" s="370">
        <f xml:space="preserve"> InpC!PDF$20</f>
        <v>0</v>
      </c>
      <c r="PDG118" s="370">
        <f xml:space="preserve"> InpC!PDG$20</f>
        <v>0</v>
      </c>
      <c r="PDH118" s="370">
        <f xml:space="preserve"> InpC!PDH$20</f>
        <v>0</v>
      </c>
      <c r="PDI118" s="370">
        <f xml:space="preserve"> InpC!PDI$20</f>
        <v>0</v>
      </c>
      <c r="PDJ118" s="370">
        <f xml:space="preserve"> InpC!PDJ$20</f>
        <v>0</v>
      </c>
      <c r="PDK118" s="370">
        <f xml:space="preserve"> InpC!PDK$20</f>
        <v>0</v>
      </c>
      <c r="PDL118" s="370">
        <f xml:space="preserve"> InpC!PDL$20</f>
        <v>0</v>
      </c>
      <c r="PDM118" s="370">
        <f xml:space="preserve"> InpC!PDM$20</f>
        <v>0</v>
      </c>
      <c r="PDN118" s="370">
        <f xml:space="preserve"> InpC!PDN$20</f>
        <v>0</v>
      </c>
      <c r="PDO118" s="370">
        <f xml:space="preserve"> InpC!PDO$20</f>
        <v>0</v>
      </c>
      <c r="PDP118" s="370">
        <f xml:space="preserve"> InpC!PDP$20</f>
        <v>0</v>
      </c>
      <c r="PDQ118" s="370">
        <f xml:space="preserve"> InpC!PDQ$20</f>
        <v>0</v>
      </c>
      <c r="PDR118" s="370">
        <f xml:space="preserve"> InpC!PDR$20</f>
        <v>0</v>
      </c>
      <c r="PDS118" s="370">
        <f xml:space="preserve"> InpC!PDS$20</f>
        <v>0</v>
      </c>
      <c r="PDT118" s="370">
        <f xml:space="preserve"> InpC!PDT$20</f>
        <v>0</v>
      </c>
      <c r="PDU118" s="370">
        <f xml:space="preserve"> InpC!PDU$20</f>
        <v>0</v>
      </c>
      <c r="PDV118" s="370">
        <f xml:space="preserve"> InpC!PDV$20</f>
        <v>0</v>
      </c>
      <c r="PDW118" s="370">
        <f xml:space="preserve"> InpC!PDW$20</f>
        <v>0</v>
      </c>
      <c r="PDX118" s="370">
        <f xml:space="preserve"> InpC!PDX$20</f>
        <v>0</v>
      </c>
      <c r="PDY118" s="370">
        <f xml:space="preserve"> InpC!PDY$20</f>
        <v>0</v>
      </c>
      <c r="PDZ118" s="370">
        <f xml:space="preserve"> InpC!PDZ$20</f>
        <v>0</v>
      </c>
      <c r="PEA118" s="370">
        <f xml:space="preserve"> InpC!PEA$20</f>
        <v>0</v>
      </c>
      <c r="PEB118" s="370">
        <f xml:space="preserve"> InpC!PEB$20</f>
        <v>0</v>
      </c>
      <c r="PEC118" s="370">
        <f xml:space="preserve"> InpC!PEC$20</f>
        <v>0</v>
      </c>
      <c r="PED118" s="370">
        <f xml:space="preserve"> InpC!PED$20</f>
        <v>0</v>
      </c>
      <c r="PEE118" s="370">
        <f xml:space="preserve"> InpC!PEE$20</f>
        <v>0</v>
      </c>
      <c r="PEF118" s="370">
        <f xml:space="preserve"> InpC!PEF$20</f>
        <v>0</v>
      </c>
      <c r="PEG118" s="370">
        <f xml:space="preserve"> InpC!PEG$20</f>
        <v>0</v>
      </c>
      <c r="PEH118" s="370">
        <f xml:space="preserve"> InpC!PEH$20</f>
        <v>0</v>
      </c>
      <c r="PEI118" s="370">
        <f xml:space="preserve"> InpC!PEI$20</f>
        <v>0</v>
      </c>
      <c r="PEJ118" s="370">
        <f xml:space="preserve"> InpC!PEJ$20</f>
        <v>0</v>
      </c>
      <c r="PEK118" s="370">
        <f xml:space="preserve"> InpC!PEK$20</f>
        <v>0</v>
      </c>
      <c r="PEL118" s="370">
        <f xml:space="preserve"> InpC!PEL$20</f>
        <v>0</v>
      </c>
      <c r="PEM118" s="370">
        <f xml:space="preserve"> InpC!PEM$20</f>
        <v>0</v>
      </c>
      <c r="PEN118" s="370">
        <f xml:space="preserve"> InpC!PEN$20</f>
        <v>0</v>
      </c>
      <c r="PEO118" s="370">
        <f xml:space="preserve"> InpC!PEO$20</f>
        <v>0</v>
      </c>
      <c r="PEP118" s="370">
        <f xml:space="preserve"> InpC!PEP$20</f>
        <v>0</v>
      </c>
      <c r="PEQ118" s="370">
        <f xml:space="preserve"> InpC!PEQ$20</f>
        <v>0</v>
      </c>
      <c r="PER118" s="370">
        <f xml:space="preserve"> InpC!PER$20</f>
        <v>0</v>
      </c>
      <c r="PES118" s="370">
        <f xml:space="preserve"> InpC!PES$20</f>
        <v>0</v>
      </c>
      <c r="PET118" s="370">
        <f xml:space="preserve"> InpC!PET$20</f>
        <v>0</v>
      </c>
      <c r="PEU118" s="370">
        <f xml:space="preserve"> InpC!PEU$20</f>
        <v>0</v>
      </c>
      <c r="PEV118" s="370">
        <f xml:space="preserve"> InpC!PEV$20</f>
        <v>0</v>
      </c>
      <c r="PEW118" s="370">
        <f xml:space="preserve"> InpC!PEW$20</f>
        <v>0</v>
      </c>
      <c r="PEX118" s="370">
        <f xml:space="preserve"> InpC!PEX$20</f>
        <v>0</v>
      </c>
      <c r="PEY118" s="370">
        <f xml:space="preserve"> InpC!PEY$20</f>
        <v>0</v>
      </c>
      <c r="PEZ118" s="370">
        <f xml:space="preserve"> InpC!PEZ$20</f>
        <v>0</v>
      </c>
      <c r="PFA118" s="370">
        <f xml:space="preserve"> InpC!PFA$20</f>
        <v>0</v>
      </c>
      <c r="PFB118" s="370">
        <f xml:space="preserve"> InpC!PFB$20</f>
        <v>0</v>
      </c>
      <c r="PFC118" s="370">
        <f xml:space="preserve"> InpC!PFC$20</f>
        <v>0</v>
      </c>
      <c r="PFD118" s="370">
        <f xml:space="preserve"> InpC!PFD$20</f>
        <v>0</v>
      </c>
      <c r="PFE118" s="370">
        <f xml:space="preserve"> InpC!PFE$20</f>
        <v>0</v>
      </c>
      <c r="PFF118" s="370">
        <f xml:space="preserve"> InpC!PFF$20</f>
        <v>0</v>
      </c>
      <c r="PFG118" s="370">
        <f xml:space="preserve"> InpC!PFG$20</f>
        <v>0</v>
      </c>
      <c r="PFH118" s="370">
        <f xml:space="preserve"> InpC!PFH$20</f>
        <v>0</v>
      </c>
      <c r="PFI118" s="370">
        <f xml:space="preserve"> InpC!PFI$20</f>
        <v>0</v>
      </c>
      <c r="PFJ118" s="370">
        <f xml:space="preserve"> InpC!PFJ$20</f>
        <v>0</v>
      </c>
      <c r="PFK118" s="370">
        <f xml:space="preserve"> InpC!PFK$20</f>
        <v>0</v>
      </c>
      <c r="PFL118" s="370">
        <f xml:space="preserve"> InpC!PFL$20</f>
        <v>0</v>
      </c>
      <c r="PFM118" s="370">
        <f xml:space="preserve"> InpC!PFM$20</f>
        <v>0</v>
      </c>
      <c r="PFN118" s="370">
        <f xml:space="preserve"> InpC!PFN$20</f>
        <v>0</v>
      </c>
      <c r="PFO118" s="370">
        <f xml:space="preserve"> InpC!PFO$20</f>
        <v>0</v>
      </c>
      <c r="PFP118" s="370">
        <f xml:space="preserve"> InpC!PFP$20</f>
        <v>0</v>
      </c>
      <c r="PFQ118" s="370">
        <f xml:space="preserve"> InpC!PFQ$20</f>
        <v>0</v>
      </c>
      <c r="PFR118" s="370">
        <f xml:space="preserve"> InpC!PFR$20</f>
        <v>0</v>
      </c>
      <c r="PFS118" s="370">
        <f xml:space="preserve"> InpC!PFS$20</f>
        <v>0</v>
      </c>
      <c r="PFT118" s="370">
        <f xml:space="preserve"> InpC!PFT$20</f>
        <v>0</v>
      </c>
      <c r="PFU118" s="370">
        <f xml:space="preserve"> InpC!PFU$20</f>
        <v>0</v>
      </c>
      <c r="PFV118" s="370">
        <f xml:space="preserve"> InpC!PFV$20</f>
        <v>0</v>
      </c>
      <c r="PFW118" s="370">
        <f xml:space="preserve"> InpC!PFW$20</f>
        <v>0</v>
      </c>
      <c r="PFX118" s="370">
        <f xml:space="preserve"> InpC!PFX$20</f>
        <v>0</v>
      </c>
      <c r="PFY118" s="370">
        <f xml:space="preserve"> InpC!PFY$20</f>
        <v>0</v>
      </c>
      <c r="PFZ118" s="370">
        <f xml:space="preserve"> InpC!PFZ$20</f>
        <v>0</v>
      </c>
      <c r="PGA118" s="370">
        <f xml:space="preserve"> InpC!PGA$20</f>
        <v>0</v>
      </c>
      <c r="PGB118" s="370">
        <f xml:space="preserve"> InpC!PGB$20</f>
        <v>0</v>
      </c>
      <c r="PGC118" s="370">
        <f xml:space="preserve"> InpC!PGC$20</f>
        <v>0</v>
      </c>
      <c r="PGD118" s="370">
        <f xml:space="preserve"> InpC!PGD$20</f>
        <v>0</v>
      </c>
      <c r="PGE118" s="370">
        <f xml:space="preserve"> InpC!PGE$20</f>
        <v>0</v>
      </c>
      <c r="PGF118" s="370">
        <f xml:space="preserve"> InpC!PGF$20</f>
        <v>0</v>
      </c>
      <c r="PGG118" s="370">
        <f xml:space="preserve"> InpC!PGG$20</f>
        <v>0</v>
      </c>
      <c r="PGH118" s="370">
        <f xml:space="preserve"> InpC!PGH$20</f>
        <v>0</v>
      </c>
      <c r="PGI118" s="370">
        <f xml:space="preserve"> InpC!PGI$20</f>
        <v>0</v>
      </c>
      <c r="PGJ118" s="370">
        <f xml:space="preserve"> InpC!PGJ$20</f>
        <v>0</v>
      </c>
      <c r="PGK118" s="370">
        <f xml:space="preserve"> InpC!PGK$20</f>
        <v>0</v>
      </c>
      <c r="PGL118" s="370">
        <f xml:space="preserve"> InpC!PGL$20</f>
        <v>0</v>
      </c>
      <c r="PGM118" s="370">
        <f xml:space="preserve"> InpC!PGM$20</f>
        <v>0</v>
      </c>
      <c r="PGN118" s="370">
        <f xml:space="preserve"> InpC!PGN$20</f>
        <v>0</v>
      </c>
      <c r="PGO118" s="370">
        <f xml:space="preserve"> InpC!PGO$20</f>
        <v>0</v>
      </c>
      <c r="PGP118" s="370">
        <f xml:space="preserve"> InpC!PGP$20</f>
        <v>0</v>
      </c>
      <c r="PGQ118" s="370">
        <f xml:space="preserve"> InpC!PGQ$20</f>
        <v>0</v>
      </c>
      <c r="PGR118" s="370">
        <f xml:space="preserve"> InpC!PGR$20</f>
        <v>0</v>
      </c>
      <c r="PGS118" s="370">
        <f xml:space="preserve"> InpC!PGS$20</f>
        <v>0</v>
      </c>
      <c r="PGT118" s="370">
        <f xml:space="preserve"> InpC!PGT$20</f>
        <v>0</v>
      </c>
      <c r="PGU118" s="370">
        <f xml:space="preserve"> InpC!PGU$20</f>
        <v>0</v>
      </c>
      <c r="PGV118" s="370">
        <f xml:space="preserve"> InpC!PGV$20</f>
        <v>0</v>
      </c>
      <c r="PGW118" s="370">
        <f xml:space="preserve"> InpC!PGW$20</f>
        <v>0</v>
      </c>
      <c r="PGX118" s="370">
        <f xml:space="preserve"> InpC!PGX$20</f>
        <v>0</v>
      </c>
      <c r="PGY118" s="370">
        <f xml:space="preserve"> InpC!PGY$20</f>
        <v>0</v>
      </c>
      <c r="PGZ118" s="370">
        <f xml:space="preserve"> InpC!PGZ$20</f>
        <v>0</v>
      </c>
      <c r="PHA118" s="370">
        <f xml:space="preserve"> InpC!PHA$20</f>
        <v>0</v>
      </c>
      <c r="PHB118" s="370">
        <f xml:space="preserve"> InpC!PHB$20</f>
        <v>0</v>
      </c>
      <c r="PHC118" s="370">
        <f xml:space="preserve"> InpC!PHC$20</f>
        <v>0</v>
      </c>
      <c r="PHD118" s="370">
        <f xml:space="preserve"> InpC!PHD$20</f>
        <v>0</v>
      </c>
      <c r="PHE118" s="370">
        <f xml:space="preserve"> InpC!PHE$20</f>
        <v>0</v>
      </c>
      <c r="PHF118" s="370">
        <f xml:space="preserve"> InpC!PHF$20</f>
        <v>0</v>
      </c>
      <c r="PHG118" s="370">
        <f xml:space="preserve"> InpC!PHG$20</f>
        <v>0</v>
      </c>
      <c r="PHH118" s="370">
        <f xml:space="preserve"> InpC!PHH$20</f>
        <v>0</v>
      </c>
      <c r="PHI118" s="370">
        <f xml:space="preserve"> InpC!PHI$20</f>
        <v>0</v>
      </c>
      <c r="PHJ118" s="370">
        <f xml:space="preserve"> InpC!PHJ$20</f>
        <v>0</v>
      </c>
      <c r="PHK118" s="370">
        <f xml:space="preserve"> InpC!PHK$20</f>
        <v>0</v>
      </c>
      <c r="PHL118" s="370">
        <f xml:space="preserve"> InpC!PHL$20</f>
        <v>0</v>
      </c>
      <c r="PHM118" s="370">
        <f xml:space="preserve"> InpC!PHM$20</f>
        <v>0</v>
      </c>
      <c r="PHN118" s="370">
        <f xml:space="preserve"> InpC!PHN$20</f>
        <v>0</v>
      </c>
      <c r="PHO118" s="370">
        <f xml:space="preserve"> InpC!PHO$20</f>
        <v>0</v>
      </c>
      <c r="PHP118" s="370">
        <f xml:space="preserve"> InpC!PHP$20</f>
        <v>0</v>
      </c>
      <c r="PHQ118" s="370">
        <f xml:space="preserve"> InpC!PHQ$20</f>
        <v>0</v>
      </c>
      <c r="PHR118" s="370">
        <f xml:space="preserve"> InpC!PHR$20</f>
        <v>0</v>
      </c>
      <c r="PHS118" s="370">
        <f xml:space="preserve"> InpC!PHS$20</f>
        <v>0</v>
      </c>
      <c r="PHT118" s="370">
        <f xml:space="preserve"> InpC!PHT$20</f>
        <v>0</v>
      </c>
      <c r="PHU118" s="370">
        <f xml:space="preserve"> InpC!PHU$20</f>
        <v>0</v>
      </c>
      <c r="PHV118" s="370">
        <f xml:space="preserve"> InpC!PHV$20</f>
        <v>0</v>
      </c>
      <c r="PHW118" s="370">
        <f xml:space="preserve"> InpC!PHW$20</f>
        <v>0</v>
      </c>
      <c r="PHX118" s="370">
        <f xml:space="preserve"> InpC!PHX$20</f>
        <v>0</v>
      </c>
      <c r="PHY118" s="370">
        <f xml:space="preserve"> InpC!PHY$20</f>
        <v>0</v>
      </c>
      <c r="PHZ118" s="370">
        <f xml:space="preserve"> InpC!PHZ$20</f>
        <v>0</v>
      </c>
      <c r="PIA118" s="370">
        <f xml:space="preserve"> InpC!PIA$20</f>
        <v>0</v>
      </c>
      <c r="PIB118" s="370">
        <f xml:space="preserve"> InpC!PIB$20</f>
        <v>0</v>
      </c>
      <c r="PIC118" s="370">
        <f xml:space="preserve"> InpC!PIC$20</f>
        <v>0</v>
      </c>
      <c r="PID118" s="370">
        <f xml:space="preserve"> InpC!PID$20</f>
        <v>0</v>
      </c>
      <c r="PIE118" s="370">
        <f xml:space="preserve"> InpC!PIE$20</f>
        <v>0</v>
      </c>
      <c r="PIF118" s="370">
        <f xml:space="preserve"> InpC!PIF$20</f>
        <v>0</v>
      </c>
      <c r="PIG118" s="370">
        <f xml:space="preserve"> InpC!PIG$20</f>
        <v>0</v>
      </c>
      <c r="PIH118" s="370">
        <f xml:space="preserve"> InpC!PIH$20</f>
        <v>0</v>
      </c>
      <c r="PII118" s="370">
        <f xml:space="preserve"> InpC!PII$20</f>
        <v>0</v>
      </c>
      <c r="PIJ118" s="370">
        <f xml:space="preserve"> InpC!PIJ$20</f>
        <v>0</v>
      </c>
      <c r="PIK118" s="370">
        <f xml:space="preserve"> InpC!PIK$20</f>
        <v>0</v>
      </c>
      <c r="PIL118" s="370">
        <f xml:space="preserve"> InpC!PIL$20</f>
        <v>0</v>
      </c>
      <c r="PIM118" s="370">
        <f xml:space="preserve"> InpC!PIM$20</f>
        <v>0</v>
      </c>
      <c r="PIN118" s="370">
        <f xml:space="preserve"> InpC!PIN$20</f>
        <v>0</v>
      </c>
      <c r="PIO118" s="370">
        <f xml:space="preserve"> InpC!PIO$20</f>
        <v>0</v>
      </c>
      <c r="PIP118" s="370">
        <f xml:space="preserve"> InpC!PIP$20</f>
        <v>0</v>
      </c>
      <c r="PIQ118" s="370">
        <f xml:space="preserve"> InpC!PIQ$20</f>
        <v>0</v>
      </c>
      <c r="PIR118" s="370">
        <f xml:space="preserve"> InpC!PIR$20</f>
        <v>0</v>
      </c>
      <c r="PIS118" s="370">
        <f xml:space="preserve"> InpC!PIS$20</f>
        <v>0</v>
      </c>
      <c r="PIT118" s="370">
        <f xml:space="preserve"> InpC!PIT$20</f>
        <v>0</v>
      </c>
      <c r="PIU118" s="370">
        <f xml:space="preserve"> InpC!PIU$20</f>
        <v>0</v>
      </c>
      <c r="PIV118" s="370">
        <f xml:space="preserve"> InpC!PIV$20</f>
        <v>0</v>
      </c>
      <c r="PIW118" s="370">
        <f xml:space="preserve"> InpC!PIW$20</f>
        <v>0</v>
      </c>
      <c r="PIX118" s="370">
        <f xml:space="preserve"> InpC!PIX$20</f>
        <v>0</v>
      </c>
      <c r="PIY118" s="370">
        <f xml:space="preserve"> InpC!PIY$20</f>
        <v>0</v>
      </c>
      <c r="PIZ118" s="370">
        <f xml:space="preserve"> InpC!PIZ$20</f>
        <v>0</v>
      </c>
      <c r="PJA118" s="370">
        <f xml:space="preserve"> InpC!PJA$20</f>
        <v>0</v>
      </c>
      <c r="PJB118" s="370">
        <f xml:space="preserve"> InpC!PJB$20</f>
        <v>0</v>
      </c>
      <c r="PJC118" s="370">
        <f xml:space="preserve"> InpC!PJC$20</f>
        <v>0</v>
      </c>
      <c r="PJD118" s="370">
        <f xml:space="preserve"> InpC!PJD$20</f>
        <v>0</v>
      </c>
      <c r="PJE118" s="370">
        <f xml:space="preserve"> InpC!PJE$20</f>
        <v>0</v>
      </c>
      <c r="PJF118" s="370">
        <f xml:space="preserve"> InpC!PJF$20</f>
        <v>0</v>
      </c>
      <c r="PJG118" s="370">
        <f xml:space="preserve"> InpC!PJG$20</f>
        <v>0</v>
      </c>
      <c r="PJH118" s="370">
        <f xml:space="preserve"> InpC!PJH$20</f>
        <v>0</v>
      </c>
      <c r="PJI118" s="370">
        <f xml:space="preserve"> InpC!PJI$20</f>
        <v>0</v>
      </c>
      <c r="PJJ118" s="370">
        <f xml:space="preserve"> InpC!PJJ$20</f>
        <v>0</v>
      </c>
      <c r="PJK118" s="370">
        <f xml:space="preserve"> InpC!PJK$20</f>
        <v>0</v>
      </c>
      <c r="PJL118" s="370">
        <f xml:space="preserve"> InpC!PJL$20</f>
        <v>0</v>
      </c>
      <c r="PJM118" s="370">
        <f xml:space="preserve"> InpC!PJM$20</f>
        <v>0</v>
      </c>
      <c r="PJN118" s="370">
        <f xml:space="preserve"> InpC!PJN$20</f>
        <v>0</v>
      </c>
      <c r="PJO118" s="370">
        <f xml:space="preserve"> InpC!PJO$20</f>
        <v>0</v>
      </c>
      <c r="PJP118" s="370">
        <f xml:space="preserve"> InpC!PJP$20</f>
        <v>0</v>
      </c>
      <c r="PJQ118" s="370">
        <f xml:space="preserve"> InpC!PJQ$20</f>
        <v>0</v>
      </c>
      <c r="PJR118" s="370">
        <f xml:space="preserve"> InpC!PJR$20</f>
        <v>0</v>
      </c>
      <c r="PJS118" s="370">
        <f xml:space="preserve"> InpC!PJS$20</f>
        <v>0</v>
      </c>
      <c r="PJT118" s="370">
        <f xml:space="preserve"> InpC!PJT$20</f>
        <v>0</v>
      </c>
      <c r="PJU118" s="370">
        <f xml:space="preserve"> InpC!PJU$20</f>
        <v>0</v>
      </c>
      <c r="PJV118" s="370">
        <f xml:space="preserve"> InpC!PJV$20</f>
        <v>0</v>
      </c>
      <c r="PJW118" s="370">
        <f xml:space="preserve"> InpC!PJW$20</f>
        <v>0</v>
      </c>
      <c r="PJX118" s="370">
        <f xml:space="preserve"> InpC!PJX$20</f>
        <v>0</v>
      </c>
      <c r="PJY118" s="370">
        <f xml:space="preserve"> InpC!PJY$20</f>
        <v>0</v>
      </c>
      <c r="PJZ118" s="370">
        <f xml:space="preserve"> InpC!PJZ$20</f>
        <v>0</v>
      </c>
      <c r="PKA118" s="370">
        <f xml:space="preserve"> InpC!PKA$20</f>
        <v>0</v>
      </c>
      <c r="PKB118" s="370">
        <f xml:space="preserve"> InpC!PKB$20</f>
        <v>0</v>
      </c>
      <c r="PKC118" s="370">
        <f xml:space="preserve"> InpC!PKC$20</f>
        <v>0</v>
      </c>
      <c r="PKD118" s="370">
        <f xml:space="preserve"> InpC!PKD$20</f>
        <v>0</v>
      </c>
      <c r="PKE118" s="370">
        <f xml:space="preserve"> InpC!PKE$20</f>
        <v>0</v>
      </c>
      <c r="PKF118" s="370">
        <f xml:space="preserve"> InpC!PKF$20</f>
        <v>0</v>
      </c>
      <c r="PKG118" s="370">
        <f xml:space="preserve"> InpC!PKG$20</f>
        <v>0</v>
      </c>
      <c r="PKH118" s="370">
        <f xml:space="preserve"> InpC!PKH$20</f>
        <v>0</v>
      </c>
      <c r="PKI118" s="370">
        <f xml:space="preserve"> InpC!PKI$20</f>
        <v>0</v>
      </c>
      <c r="PKJ118" s="370">
        <f xml:space="preserve"> InpC!PKJ$20</f>
        <v>0</v>
      </c>
      <c r="PKK118" s="370">
        <f xml:space="preserve"> InpC!PKK$20</f>
        <v>0</v>
      </c>
      <c r="PKL118" s="370">
        <f xml:space="preserve"> InpC!PKL$20</f>
        <v>0</v>
      </c>
      <c r="PKM118" s="370">
        <f xml:space="preserve"> InpC!PKM$20</f>
        <v>0</v>
      </c>
      <c r="PKN118" s="370">
        <f xml:space="preserve"> InpC!PKN$20</f>
        <v>0</v>
      </c>
      <c r="PKO118" s="370">
        <f xml:space="preserve"> InpC!PKO$20</f>
        <v>0</v>
      </c>
      <c r="PKP118" s="370">
        <f xml:space="preserve"> InpC!PKP$20</f>
        <v>0</v>
      </c>
      <c r="PKQ118" s="370">
        <f xml:space="preserve"> InpC!PKQ$20</f>
        <v>0</v>
      </c>
      <c r="PKR118" s="370">
        <f xml:space="preserve"> InpC!PKR$20</f>
        <v>0</v>
      </c>
      <c r="PKS118" s="370">
        <f xml:space="preserve"> InpC!PKS$20</f>
        <v>0</v>
      </c>
      <c r="PKT118" s="370">
        <f xml:space="preserve"> InpC!PKT$20</f>
        <v>0</v>
      </c>
      <c r="PKU118" s="370">
        <f xml:space="preserve"> InpC!PKU$20</f>
        <v>0</v>
      </c>
      <c r="PKV118" s="370">
        <f xml:space="preserve"> InpC!PKV$20</f>
        <v>0</v>
      </c>
      <c r="PKW118" s="370">
        <f xml:space="preserve"> InpC!PKW$20</f>
        <v>0</v>
      </c>
      <c r="PKX118" s="370">
        <f xml:space="preserve"> InpC!PKX$20</f>
        <v>0</v>
      </c>
      <c r="PKY118" s="370">
        <f xml:space="preserve"> InpC!PKY$20</f>
        <v>0</v>
      </c>
      <c r="PKZ118" s="370">
        <f xml:space="preserve"> InpC!PKZ$20</f>
        <v>0</v>
      </c>
      <c r="PLA118" s="370">
        <f xml:space="preserve"> InpC!PLA$20</f>
        <v>0</v>
      </c>
      <c r="PLB118" s="370">
        <f xml:space="preserve"> InpC!PLB$20</f>
        <v>0</v>
      </c>
      <c r="PLC118" s="370">
        <f xml:space="preserve"> InpC!PLC$20</f>
        <v>0</v>
      </c>
      <c r="PLD118" s="370">
        <f xml:space="preserve"> InpC!PLD$20</f>
        <v>0</v>
      </c>
      <c r="PLE118" s="370">
        <f xml:space="preserve"> InpC!PLE$20</f>
        <v>0</v>
      </c>
      <c r="PLF118" s="370">
        <f xml:space="preserve"> InpC!PLF$20</f>
        <v>0</v>
      </c>
      <c r="PLG118" s="370">
        <f xml:space="preserve"> InpC!PLG$20</f>
        <v>0</v>
      </c>
      <c r="PLH118" s="370">
        <f xml:space="preserve"> InpC!PLH$20</f>
        <v>0</v>
      </c>
      <c r="PLI118" s="370">
        <f xml:space="preserve"> InpC!PLI$20</f>
        <v>0</v>
      </c>
      <c r="PLJ118" s="370">
        <f xml:space="preserve"> InpC!PLJ$20</f>
        <v>0</v>
      </c>
      <c r="PLK118" s="370">
        <f xml:space="preserve"> InpC!PLK$20</f>
        <v>0</v>
      </c>
      <c r="PLL118" s="370">
        <f xml:space="preserve"> InpC!PLL$20</f>
        <v>0</v>
      </c>
      <c r="PLM118" s="370">
        <f xml:space="preserve"> InpC!PLM$20</f>
        <v>0</v>
      </c>
      <c r="PLN118" s="370">
        <f xml:space="preserve"> InpC!PLN$20</f>
        <v>0</v>
      </c>
      <c r="PLO118" s="370">
        <f xml:space="preserve"> InpC!PLO$20</f>
        <v>0</v>
      </c>
      <c r="PLP118" s="370">
        <f xml:space="preserve"> InpC!PLP$20</f>
        <v>0</v>
      </c>
      <c r="PLQ118" s="370">
        <f xml:space="preserve"> InpC!PLQ$20</f>
        <v>0</v>
      </c>
      <c r="PLR118" s="370">
        <f xml:space="preserve"> InpC!PLR$20</f>
        <v>0</v>
      </c>
      <c r="PLS118" s="370">
        <f xml:space="preserve"> InpC!PLS$20</f>
        <v>0</v>
      </c>
      <c r="PLT118" s="370">
        <f xml:space="preserve"> InpC!PLT$20</f>
        <v>0</v>
      </c>
      <c r="PLU118" s="370">
        <f xml:space="preserve"> InpC!PLU$20</f>
        <v>0</v>
      </c>
      <c r="PLV118" s="370">
        <f xml:space="preserve"> InpC!PLV$20</f>
        <v>0</v>
      </c>
      <c r="PLW118" s="370">
        <f xml:space="preserve"> InpC!PLW$20</f>
        <v>0</v>
      </c>
      <c r="PLX118" s="370">
        <f xml:space="preserve"> InpC!PLX$20</f>
        <v>0</v>
      </c>
      <c r="PLY118" s="370">
        <f xml:space="preserve"> InpC!PLY$20</f>
        <v>0</v>
      </c>
      <c r="PLZ118" s="370">
        <f xml:space="preserve"> InpC!PLZ$20</f>
        <v>0</v>
      </c>
      <c r="PMA118" s="370">
        <f xml:space="preserve"> InpC!PMA$20</f>
        <v>0</v>
      </c>
      <c r="PMB118" s="370">
        <f xml:space="preserve"> InpC!PMB$20</f>
        <v>0</v>
      </c>
      <c r="PMC118" s="370">
        <f xml:space="preserve"> InpC!PMC$20</f>
        <v>0</v>
      </c>
      <c r="PMD118" s="370">
        <f xml:space="preserve"> InpC!PMD$20</f>
        <v>0</v>
      </c>
      <c r="PME118" s="370">
        <f xml:space="preserve"> InpC!PME$20</f>
        <v>0</v>
      </c>
      <c r="PMF118" s="370">
        <f xml:space="preserve"> InpC!PMF$20</f>
        <v>0</v>
      </c>
      <c r="PMG118" s="370">
        <f xml:space="preserve"> InpC!PMG$20</f>
        <v>0</v>
      </c>
      <c r="PMH118" s="370">
        <f xml:space="preserve"> InpC!PMH$20</f>
        <v>0</v>
      </c>
      <c r="PMI118" s="370">
        <f xml:space="preserve"> InpC!PMI$20</f>
        <v>0</v>
      </c>
      <c r="PMJ118" s="370">
        <f xml:space="preserve"> InpC!PMJ$20</f>
        <v>0</v>
      </c>
      <c r="PMK118" s="370">
        <f xml:space="preserve"> InpC!PMK$20</f>
        <v>0</v>
      </c>
      <c r="PML118" s="370">
        <f xml:space="preserve"> InpC!PML$20</f>
        <v>0</v>
      </c>
      <c r="PMM118" s="370">
        <f xml:space="preserve"> InpC!PMM$20</f>
        <v>0</v>
      </c>
      <c r="PMN118" s="370">
        <f xml:space="preserve"> InpC!PMN$20</f>
        <v>0</v>
      </c>
      <c r="PMO118" s="370">
        <f xml:space="preserve"> InpC!PMO$20</f>
        <v>0</v>
      </c>
      <c r="PMP118" s="370">
        <f xml:space="preserve"> InpC!PMP$20</f>
        <v>0</v>
      </c>
      <c r="PMQ118" s="370">
        <f xml:space="preserve"> InpC!PMQ$20</f>
        <v>0</v>
      </c>
      <c r="PMR118" s="370">
        <f xml:space="preserve"> InpC!PMR$20</f>
        <v>0</v>
      </c>
      <c r="PMS118" s="370">
        <f xml:space="preserve"> InpC!PMS$20</f>
        <v>0</v>
      </c>
      <c r="PMT118" s="370">
        <f xml:space="preserve"> InpC!PMT$20</f>
        <v>0</v>
      </c>
      <c r="PMU118" s="370">
        <f xml:space="preserve"> InpC!PMU$20</f>
        <v>0</v>
      </c>
      <c r="PMV118" s="370">
        <f xml:space="preserve"> InpC!PMV$20</f>
        <v>0</v>
      </c>
      <c r="PMW118" s="370">
        <f xml:space="preserve"> InpC!PMW$20</f>
        <v>0</v>
      </c>
      <c r="PMX118" s="370">
        <f xml:space="preserve"> InpC!PMX$20</f>
        <v>0</v>
      </c>
      <c r="PMY118" s="370">
        <f xml:space="preserve"> InpC!PMY$20</f>
        <v>0</v>
      </c>
      <c r="PMZ118" s="370">
        <f xml:space="preserve"> InpC!PMZ$20</f>
        <v>0</v>
      </c>
      <c r="PNA118" s="370">
        <f xml:space="preserve"> InpC!PNA$20</f>
        <v>0</v>
      </c>
      <c r="PNB118" s="370">
        <f xml:space="preserve"> InpC!PNB$20</f>
        <v>0</v>
      </c>
      <c r="PNC118" s="370">
        <f xml:space="preserve"> InpC!PNC$20</f>
        <v>0</v>
      </c>
      <c r="PND118" s="370">
        <f xml:space="preserve"> InpC!PND$20</f>
        <v>0</v>
      </c>
      <c r="PNE118" s="370">
        <f xml:space="preserve"> InpC!PNE$20</f>
        <v>0</v>
      </c>
      <c r="PNF118" s="370">
        <f xml:space="preserve"> InpC!PNF$20</f>
        <v>0</v>
      </c>
      <c r="PNG118" s="370">
        <f xml:space="preserve"> InpC!PNG$20</f>
        <v>0</v>
      </c>
      <c r="PNH118" s="370">
        <f xml:space="preserve"> InpC!PNH$20</f>
        <v>0</v>
      </c>
      <c r="PNI118" s="370">
        <f xml:space="preserve"> InpC!PNI$20</f>
        <v>0</v>
      </c>
      <c r="PNJ118" s="370">
        <f xml:space="preserve"> InpC!PNJ$20</f>
        <v>0</v>
      </c>
      <c r="PNK118" s="370">
        <f xml:space="preserve"> InpC!PNK$20</f>
        <v>0</v>
      </c>
      <c r="PNL118" s="370">
        <f xml:space="preserve"> InpC!PNL$20</f>
        <v>0</v>
      </c>
      <c r="PNM118" s="370">
        <f xml:space="preserve"> InpC!PNM$20</f>
        <v>0</v>
      </c>
      <c r="PNN118" s="370">
        <f xml:space="preserve"> InpC!PNN$20</f>
        <v>0</v>
      </c>
      <c r="PNO118" s="370">
        <f xml:space="preserve"> InpC!PNO$20</f>
        <v>0</v>
      </c>
      <c r="PNP118" s="370">
        <f xml:space="preserve"> InpC!PNP$20</f>
        <v>0</v>
      </c>
      <c r="PNQ118" s="370">
        <f xml:space="preserve"> InpC!PNQ$20</f>
        <v>0</v>
      </c>
      <c r="PNR118" s="370">
        <f xml:space="preserve"> InpC!PNR$20</f>
        <v>0</v>
      </c>
      <c r="PNS118" s="370">
        <f xml:space="preserve"> InpC!PNS$20</f>
        <v>0</v>
      </c>
      <c r="PNT118" s="370">
        <f xml:space="preserve"> InpC!PNT$20</f>
        <v>0</v>
      </c>
      <c r="PNU118" s="370">
        <f xml:space="preserve"> InpC!PNU$20</f>
        <v>0</v>
      </c>
      <c r="PNV118" s="370">
        <f xml:space="preserve"> InpC!PNV$20</f>
        <v>0</v>
      </c>
      <c r="PNW118" s="370">
        <f xml:space="preserve"> InpC!PNW$20</f>
        <v>0</v>
      </c>
      <c r="PNX118" s="370">
        <f xml:space="preserve"> InpC!PNX$20</f>
        <v>0</v>
      </c>
      <c r="PNY118" s="370">
        <f xml:space="preserve"> InpC!PNY$20</f>
        <v>0</v>
      </c>
      <c r="PNZ118" s="370">
        <f xml:space="preserve"> InpC!PNZ$20</f>
        <v>0</v>
      </c>
      <c r="POA118" s="370">
        <f xml:space="preserve"> InpC!POA$20</f>
        <v>0</v>
      </c>
      <c r="POB118" s="370">
        <f xml:space="preserve"> InpC!POB$20</f>
        <v>0</v>
      </c>
      <c r="POC118" s="370">
        <f xml:space="preserve"> InpC!POC$20</f>
        <v>0</v>
      </c>
      <c r="POD118" s="370">
        <f xml:space="preserve"> InpC!POD$20</f>
        <v>0</v>
      </c>
      <c r="POE118" s="370">
        <f xml:space="preserve"> InpC!POE$20</f>
        <v>0</v>
      </c>
      <c r="POF118" s="370">
        <f xml:space="preserve"> InpC!POF$20</f>
        <v>0</v>
      </c>
      <c r="POG118" s="370">
        <f xml:space="preserve"> InpC!POG$20</f>
        <v>0</v>
      </c>
      <c r="POH118" s="370">
        <f xml:space="preserve"> InpC!POH$20</f>
        <v>0</v>
      </c>
      <c r="POI118" s="370">
        <f xml:space="preserve"> InpC!POI$20</f>
        <v>0</v>
      </c>
      <c r="POJ118" s="370">
        <f xml:space="preserve"> InpC!POJ$20</f>
        <v>0</v>
      </c>
      <c r="POK118" s="370">
        <f xml:space="preserve"> InpC!POK$20</f>
        <v>0</v>
      </c>
      <c r="POL118" s="370">
        <f xml:space="preserve"> InpC!POL$20</f>
        <v>0</v>
      </c>
      <c r="POM118" s="370">
        <f xml:space="preserve"> InpC!POM$20</f>
        <v>0</v>
      </c>
      <c r="PON118" s="370">
        <f xml:space="preserve"> InpC!PON$20</f>
        <v>0</v>
      </c>
      <c r="POO118" s="370">
        <f xml:space="preserve"> InpC!POO$20</f>
        <v>0</v>
      </c>
      <c r="POP118" s="370">
        <f xml:space="preserve"> InpC!POP$20</f>
        <v>0</v>
      </c>
      <c r="POQ118" s="370">
        <f xml:space="preserve"> InpC!POQ$20</f>
        <v>0</v>
      </c>
      <c r="POR118" s="370">
        <f xml:space="preserve"> InpC!POR$20</f>
        <v>0</v>
      </c>
      <c r="POS118" s="370">
        <f xml:space="preserve"> InpC!POS$20</f>
        <v>0</v>
      </c>
      <c r="POT118" s="370">
        <f xml:space="preserve"> InpC!POT$20</f>
        <v>0</v>
      </c>
      <c r="POU118" s="370">
        <f xml:space="preserve"> InpC!POU$20</f>
        <v>0</v>
      </c>
      <c r="POV118" s="370">
        <f xml:space="preserve"> InpC!POV$20</f>
        <v>0</v>
      </c>
      <c r="POW118" s="370">
        <f xml:space="preserve"> InpC!POW$20</f>
        <v>0</v>
      </c>
      <c r="POX118" s="370">
        <f xml:space="preserve"> InpC!POX$20</f>
        <v>0</v>
      </c>
      <c r="POY118" s="370">
        <f xml:space="preserve"> InpC!POY$20</f>
        <v>0</v>
      </c>
      <c r="POZ118" s="370">
        <f xml:space="preserve"> InpC!POZ$20</f>
        <v>0</v>
      </c>
      <c r="PPA118" s="370">
        <f xml:space="preserve"> InpC!PPA$20</f>
        <v>0</v>
      </c>
      <c r="PPB118" s="370">
        <f xml:space="preserve"> InpC!PPB$20</f>
        <v>0</v>
      </c>
      <c r="PPC118" s="370">
        <f xml:space="preserve"> InpC!PPC$20</f>
        <v>0</v>
      </c>
      <c r="PPD118" s="370">
        <f xml:space="preserve"> InpC!PPD$20</f>
        <v>0</v>
      </c>
      <c r="PPE118" s="370">
        <f xml:space="preserve"> InpC!PPE$20</f>
        <v>0</v>
      </c>
      <c r="PPF118" s="370">
        <f xml:space="preserve"> InpC!PPF$20</f>
        <v>0</v>
      </c>
      <c r="PPG118" s="370">
        <f xml:space="preserve"> InpC!PPG$20</f>
        <v>0</v>
      </c>
      <c r="PPH118" s="370">
        <f xml:space="preserve"> InpC!PPH$20</f>
        <v>0</v>
      </c>
      <c r="PPI118" s="370">
        <f xml:space="preserve"> InpC!PPI$20</f>
        <v>0</v>
      </c>
      <c r="PPJ118" s="370">
        <f xml:space="preserve"> InpC!PPJ$20</f>
        <v>0</v>
      </c>
      <c r="PPK118" s="370">
        <f xml:space="preserve"> InpC!PPK$20</f>
        <v>0</v>
      </c>
      <c r="PPL118" s="370">
        <f xml:space="preserve"> InpC!PPL$20</f>
        <v>0</v>
      </c>
      <c r="PPM118" s="370">
        <f xml:space="preserve"> InpC!PPM$20</f>
        <v>0</v>
      </c>
      <c r="PPN118" s="370">
        <f xml:space="preserve"> InpC!PPN$20</f>
        <v>0</v>
      </c>
      <c r="PPO118" s="370">
        <f xml:space="preserve"> InpC!PPO$20</f>
        <v>0</v>
      </c>
      <c r="PPP118" s="370">
        <f xml:space="preserve"> InpC!PPP$20</f>
        <v>0</v>
      </c>
      <c r="PPQ118" s="370">
        <f xml:space="preserve"> InpC!PPQ$20</f>
        <v>0</v>
      </c>
      <c r="PPR118" s="370">
        <f xml:space="preserve"> InpC!PPR$20</f>
        <v>0</v>
      </c>
      <c r="PPS118" s="370">
        <f xml:space="preserve"> InpC!PPS$20</f>
        <v>0</v>
      </c>
      <c r="PPT118" s="370">
        <f xml:space="preserve"> InpC!PPT$20</f>
        <v>0</v>
      </c>
      <c r="PPU118" s="370">
        <f xml:space="preserve"> InpC!PPU$20</f>
        <v>0</v>
      </c>
      <c r="PPV118" s="370">
        <f xml:space="preserve"> InpC!PPV$20</f>
        <v>0</v>
      </c>
      <c r="PPW118" s="370">
        <f xml:space="preserve"> InpC!PPW$20</f>
        <v>0</v>
      </c>
      <c r="PPX118" s="370">
        <f xml:space="preserve"> InpC!PPX$20</f>
        <v>0</v>
      </c>
      <c r="PPY118" s="370">
        <f xml:space="preserve"> InpC!PPY$20</f>
        <v>0</v>
      </c>
      <c r="PPZ118" s="370">
        <f xml:space="preserve"> InpC!PPZ$20</f>
        <v>0</v>
      </c>
      <c r="PQA118" s="370">
        <f xml:space="preserve"> InpC!PQA$20</f>
        <v>0</v>
      </c>
      <c r="PQB118" s="370">
        <f xml:space="preserve"> InpC!PQB$20</f>
        <v>0</v>
      </c>
      <c r="PQC118" s="370">
        <f xml:space="preserve"> InpC!PQC$20</f>
        <v>0</v>
      </c>
      <c r="PQD118" s="370">
        <f xml:space="preserve"> InpC!PQD$20</f>
        <v>0</v>
      </c>
      <c r="PQE118" s="370">
        <f xml:space="preserve"> InpC!PQE$20</f>
        <v>0</v>
      </c>
      <c r="PQF118" s="370">
        <f xml:space="preserve"> InpC!PQF$20</f>
        <v>0</v>
      </c>
      <c r="PQG118" s="370">
        <f xml:space="preserve"> InpC!PQG$20</f>
        <v>0</v>
      </c>
      <c r="PQH118" s="370">
        <f xml:space="preserve"> InpC!PQH$20</f>
        <v>0</v>
      </c>
      <c r="PQI118" s="370">
        <f xml:space="preserve"> InpC!PQI$20</f>
        <v>0</v>
      </c>
      <c r="PQJ118" s="370">
        <f xml:space="preserve"> InpC!PQJ$20</f>
        <v>0</v>
      </c>
      <c r="PQK118" s="370">
        <f xml:space="preserve"> InpC!PQK$20</f>
        <v>0</v>
      </c>
      <c r="PQL118" s="370">
        <f xml:space="preserve"> InpC!PQL$20</f>
        <v>0</v>
      </c>
      <c r="PQM118" s="370">
        <f xml:space="preserve"> InpC!PQM$20</f>
        <v>0</v>
      </c>
      <c r="PQN118" s="370">
        <f xml:space="preserve"> InpC!PQN$20</f>
        <v>0</v>
      </c>
      <c r="PQO118" s="370">
        <f xml:space="preserve"> InpC!PQO$20</f>
        <v>0</v>
      </c>
      <c r="PQP118" s="370">
        <f xml:space="preserve"> InpC!PQP$20</f>
        <v>0</v>
      </c>
      <c r="PQQ118" s="370">
        <f xml:space="preserve"> InpC!PQQ$20</f>
        <v>0</v>
      </c>
      <c r="PQR118" s="370">
        <f xml:space="preserve"> InpC!PQR$20</f>
        <v>0</v>
      </c>
      <c r="PQS118" s="370">
        <f xml:space="preserve"> InpC!PQS$20</f>
        <v>0</v>
      </c>
      <c r="PQT118" s="370">
        <f xml:space="preserve"> InpC!PQT$20</f>
        <v>0</v>
      </c>
      <c r="PQU118" s="370">
        <f xml:space="preserve"> InpC!PQU$20</f>
        <v>0</v>
      </c>
      <c r="PQV118" s="370">
        <f xml:space="preserve"> InpC!PQV$20</f>
        <v>0</v>
      </c>
      <c r="PQW118" s="370">
        <f xml:space="preserve"> InpC!PQW$20</f>
        <v>0</v>
      </c>
      <c r="PQX118" s="370">
        <f xml:space="preserve"> InpC!PQX$20</f>
        <v>0</v>
      </c>
      <c r="PQY118" s="370">
        <f xml:space="preserve"> InpC!PQY$20</f>
        <v>0</v>
      </c>
      <c r="PQZ118" s="370">
        <f xml:space="preserve"> InpC!PQZ$20</f>
        <v>0</v>
      </c>
      <c r="PRA118" s="370">
        <f xml:space="preserve"> InpC!PRA$20</f>
        <v>0</v>
      </c>
      <c r="PRB118" s="370">
        <f xml:space="preserve"> InpC!PRB$20</f>
        <v>0</v>
      </c>
      <c r="PRC118" s="370">
        <f xml:space="preserve"> InpC!PRC$20</f>
        <v>0</v>
      </c>
      <c r="PRD118" s="370">
        <f xml:space="preserve"> InpC!PRD$20</f>
        <v>0</v>
      </c>
      <c r="PRE118" s="370">
        <f xml:space="preserve"> InpC!PRE$20</f>
        <v>0</v>
      </c>
      <c r="PRF118" s="370">
        <f xml:space="preserve"> InpC!PRF$20</f>
        <v>0</v>
      </c>
      <c r="PRG118" s="370">
        <f xml:space="preserve"> InpC!PRG$20</f>
        <v>0</v>
      </c>
      <c r="PRH118" s="370">
        <f xml:space="preserve"> InpC!PRH$20</f>
        <v>0</v>
      </c>
      <c r="PRI118" s="370">
        <f xml:space="preserve"> InpC!PRI$20</f>
        <v>0</v>
      </c>
      <c r="PRJ118" s="370">
        <f xml:space="preserve"> InpC!PRJ$20</f>
        <v>0</v>
      </c>
      <c r="PRK118" s="370">
        <f xml:space="preserve"> InpC!PRK$20</f>
        <v>0</v>
      </c>
      <c r="PRL118" s="370">
        <f xml:space="preserve"> InpC!PRL$20</f>
        <v>0</v>
      </c>
      <c r="PRM118" s="370">
        <f xml:space="preserve"> InpC!PRM$20</f>
        <v>0</v>
      </c>
      <c r="PRN118" s="370">
        <f xml:space="preserve"> InpC!PRN$20</f>
        <v>0</v>
      </c>
      <c r="PRO118" s="370">
        <f xml:space="preserve"> InpC!PRO$20</f>
        <v>0</v>
      </c>
      <c r="PRP118" s="370">
        <f xml:space="preserve"> InpC!PRP$20</f>
        <v>0</v>
      </c>
      <c r="PRQ118" s="370">
        <f xml:space="preserve"> InpC!PRQ$20</f>
        <v>0</v>
      </c>
      <c r="PRR118" s="370">
        <f xml:space="preserve"> InpC!PRR$20</f>
        <v>0</v>
      </c>
      <c r="PRS118" s="370">
        <f xml:space="preserve"> InpC!PRS$20</f>
        <v>0</v>
      </c>
      <c r="PRT118" s="370">
        <f xml:space="preserve"> InpC!PRT$20</f>
        <v>0</v>
      </c>
      <c r="PRU118" s="370">
        <f xml:space="preserve"> InpC!PRU$20</f>
        <v>0</v>
      </c>
      <c r="PRV118" s="370">
        <f xml:space="preserve"> InpC!PRV$20</f>
        <v>0</v>
      </c>
      <c r="PRW118" s="370">
        <f xml:space="preserve"> InpC!PRW$20</f>
        <v>0</v>
      </c>
      <c r="PRX118" s="370">
        <f xml:space="preserve"> InpC!PRX$20</f>
        <v>0</v>
      </c>
      <c r="PRY118" s="370">
        <f xml:space="preserve"> InpC!PRY$20</f>
        <v>0</v>
      </c>
      <c r="PRZ118" s="370">
        <f xml:space="preserve"> InpC!PRZ$20</f>
        <v>0</v>
      </c>
      <c r="PSA118" s="370">
        <f xml:space="preserve"> InpC!PSA$20</f>
        <v>0</v>
      </c>
      <c r="PSB118" s="370">
        <f xml:space="preserve"> InpC!PSB$20</f>
        <v>0</v>
      </c>
      <c r="PSC118" s="370">
        <f xml:space="preserve"> InpC!PSC$20</f>
        <v>0</v>
      </c>
      <c r="PSD118" s="370">
        <f xml:space="preserve"> InpC!PSD$20</f>
        <v>0</v>
      </c>
      <c r="PSE118" s="370">
        <f xml:space="preserve"> InpC!PSE$20</f>
        <v>0</v>
      </c>
      <c r="PSF118" s="370">
        <f xml:space="preserve"> InpC!PSF$20</f>
        <v>0</v>
      </c>
      <c r="PSG118" s="370">
        <f xml:space="preserve"> InpC!PSG$20</f>
        <v>0</v>
      </c>
      <c r="PSH118" s="370">
        <f xml:space="preserve"> InpC!PSH$20</f>
        <v>0</v>
      </c>
      <c r="PSI118" s="370">
        <f xml:space="preserve"> InpC!PSI$20</f>
        <v>0</v>
      </c>
      <c r="PSJ118" s="370">
        <f xml:space="preserve"> InpC!PSJ$20</f>
        <v>0</v>
      </c>
      <c r="PSK118" s="370">
        <f xml:space="preserve"> InpC!PSK$20</f>
        <v>0</v>
      </c>
      <c r="PSL118" s="370">
        <f xml:space="preserve"> InpC!PSL$20</f>
        <v>0</v>
      </c>
      <c r="PSM118" s="370">
        <f xml:space="preserve"> InpC!PSM$20</f>
        <v>0</v>
      </c>
      <c r="PSN118" s="370">
        <f xml:space="preserve"> InpC!PSN$20</f>
        <v>0</v>
      </c>
      <c r="PSO118" s="370">
        <f xml:space="preserve"> InpC!PSO$20</f>
        <v>0</v>
      </c>
      <c r="PSP118" s="370">
        <f xml:space="preserve"> InpC!PSP$20</f>
        <v>0</v>
      </c>
      <c r="PSQ118" s="370">
        <f xml:space="preserve"> InpC!PSQ$20</f>
        <v>0</v>
      </c>
      <c r="PSR118" s="370">
        <f xml:space="preserve"> InpC!PSR$20</f>
        <v>0</v>
      </c>
      <c r="PSS118" s="370">
        <f xml:space="preserve"> InpC!PSS$20</f>
        <v>0</v>
      </c>
      <c r="PST118" s="370">
        <f xml:space="preserve"> InpC!PST$20</f>
        <v>0</v>
      </c>
      <c r="PSU118" s="370">
        <f xml:space="preserve"> InpC!PSU$20</f>
        <v>0</v>
      </c>
      <c r="PSV118" s="370">
        <f xml:space="preserve"> InpC!PSV$20</f>
        <v>0</v>
      </c>
      <c r="PSW118" s="370">
        <f xml:space="preserve"> InpC!PSW$20</f>
        <v>0</v>
      </c>
      <c r="PSX118" s="370">
        <f xml:space="preserve"> InpC!PSX$20</f>
        <v>0</v>
      </c>
      <c r="PSY118" s="370">
        <f xml:space="preserve"> InpC!PSY$20</f>
        <v>0</v>
      </c>
      <c r="PSZ118" s="370">
        <f xml:space="preserve"> InpC!PSZ$20</f>
        <v>0</v>
      </c>
      <c r="PTA118" s="370">
        <f xml:space="preserve"> InpC!PTA$20</f>
        <v>0</v>
      </c>
      <c r="PTB118" s="370">
        <f xml:space="preserve"> InpC!PTB$20</f>
        <v>0</v>
      </c>
      <c r="PTC118" s="370">
        <f xml:space="preserve"> InpC!PTC$20</f>
        <v>0</v>
      </c>
      <c r="PTD118" s="370">
        <f xml:space="preserve"> InpC!PTD$20</f>
        <v>0</v>
      </c>
      <c r="PTE118" s="370">
        <f xml:space="preserve"> InpC!PTE$20</f>
        <v>0</v>
      </c>
      <c r="PTF118" s="370">
        <f xml:space="preserve"> InpC!PTF$20</f>
        <v>0</v>
      </c>
      <c r="PTG118" s="370">
        <f xml:space="preserve"> InpC!PTG$20</f>
        <v>0</v>
      </c>
      <c r="PTH118" s="370">
        <f xml:space="preserve"> InpC!PTH$20</f>
        <v>0</v>
      </c>
      <c r="PTI118" s="370">
        <f xml:space="preserve"> InpC!PTI$20</f>
        <v>0</v>
      </c>
      <c r="PTJ118" s="370">
        <f xml:space="preserve"> InpC!PTJ$20</f>
        <v>0</v>
      </c>
      <c r="PTK118" s="370">
        <f xml:space="preserve"> InpC!PTK$20</f>
        <v>0</v>
      </c>
      <c r="PTL118" s="370">
        <f xml:space="preserve"> InpC!PTL$20</f>
        <v>0</v>
      </c>
      <c r="PTM118" s="370">
        <f xml:space="preserve"> InpC!PTM$20</f>
        <v>0</v>
      </c>
      <c r="PTN118" s="370">
        <f xml:space="preserve"> InpC!PTN$20</f>
        <v>0</v>
      </c>
      <c r="PTO118" s="370">
        <f xml:space="preserve"> InpC!PTO$20</f>
        <v>0</v>
      </c>
      <c r="PTP118" s="370">
        <f xml:space="preserve"> InpC!PTP$20</f>
        <v>0</v>
      </c>
      <c r="PTQ118" s="370">
        <f xml:space="preserve"> InpC!PTQ$20</f>
        <v>0</v>
      </c>
      <c r="PTR118" s="370">
        <f xml:space="preserve"> InpC!PTR$20</f>
        <v>0</v>
      </c>
      <c r="PTS118" s="370">
        <f xml:space="preserve"> InpC!PTS$20</f>
        <v>0</v>
      </c>
      <c r="PTT118" s="370">
        <f xml:space="preserve"> InpC!PTT$20</f>
        <v>0</v>
      </c>
      <c r="PTU118" s="370">
        <f xml:space="preserve"> InpC!PTU$20</f>
        <v>0</v>
      </c>
      <c r="PTV118" s="370">
        <f xml:space="preserve"> InpC!PTV$20</f>
        <v>0</v>
      </c>
      <c r="PTW118" s="370">
        <f xml:space="preserve"> InpC!PTW$20</f>
        <v>0</v>
      </c>
      <c r="PTX118" s="370">
        <f xml:space="preserve"> InpC!PTX$20</f>
        <v>0</v>
      </c>
      <c r="PTY118" s="370">
        <f xml:space="preserve"> InpC!PTY$20</f>
        <v>0</v>
      </c>
      <c r="PTZ118" s="370">
        <f xml:space="preserve"> InpC!PTZ$20</f>
        <v>0</v>
      </c>
      <c r="PUA118" s="370">
        <f xml:space="preserve"> InpC!PUA$20</f>
        <v>0</v>
      </c>
      <c r="PUB118" s="370">
        <f xml:space="preserve"> InpC!PUB$20</f>
        <v>0</v>
      </c>
      <c r="PUC118" s="370">
        <f xml:space="preserve"> InpC!PUC$20</f>
        <v>0</v>
      </c>
      <c r="PUD118" s="370">
        <f xml:space="preserve"> InpC!PUD$20</f>
        <v>0</v>
      </c>
      <c r="PUE118" s="370">
        <f xml:space="preserve"> InpC!PUE$20</f>
        <v>0</v>
      </c>
      <c r="PUF118" s="370">
        <f xml:space="preserve"> InpC!PUF$20</f>
        <v>0</v>
      </c>
      <c r="PUG118" s="370">
        <f xml:space="preserve"> InpC!PUG$20</f>
        <v>0</v>
      </c>
      <c r="PUH118" s="370">
        <f xml:space="preserve"> InpC!PUH$20</f>
        <v>0</v>
      </c>
      <c r="PUI118" s="370">
        <f xml:space="preserve"> InpC!PUI$20</f>
        <v>0</v>
      </c>
      <c r="PUJ118" s="370">
        <f xml:space="preserve"> InpC!PUJ$20</f>
        <v>0</v>
      </c>
      <c r="PUK118" s="370">
        <f xml:space="preserve"> InpC!PUK$20</f>
        <v>0</v>
      </c>
      <c r="PUL118" s="370">
        <f xml:space="preserve"> InpC!PUL$20</f>
        <v>0</v>
      </c>
      <c r="PUM118" s="370">
        <f xml:space="preserve"> InpC!PUM$20</f>
        <v>0</v>
      </c>
      <c r="PUN118" s="370">
        <f xml:space="preserve"> InpC!PUN$20</f>
        <v>0</v>
      </c>
      <c r="PUO118" s="370">
        <f xml:space="preserve"> InpC!PUO$20</f>
        <v>0</v>
      </c>
      <c r="PUP118" s="370">
        <f xml:space="preserve"> InpC!PUP$20</f>
        <v>0</v>
      </c>
      <c r="PUQ118" s="370">
        <f xml:space="preserve"> InpC!PUQ$20</f>
        <v>0</v>
      </c>
      <c r="PUR118" s="370">
        <f xml:space="preserve"> InpC!PUR$20</f>
        <v>0</v>
      </c>
      <c r="PUS118" s="370">
        <f xml:space="preserve"> InpC!PUS$20</f>
        <v>0</v>
      </c>
      <c r="PUT118" s="370">
        <f xml:space="preserve"> InpC!PUT$20</f>
        <v>0</v>
      </c>
      <c r="PUU118" s="370">
        <f xml:space="preserve"> InpC!PUU$20</f>
        <v>0</v>
      </c>
      <c r="PUV118" s="370">
        <f xml:space="preserve"> InpC!PUV$20</f>
        <v>0</v>
      </c>
      <c r="PUW118" s="370">
        <f xml:space="preserve"> InpC!PUW$20</f>
        <v>0</v>
      </c>
      <c r="PUX118" s="370">
        <f xml:space="preserve"> InpC!PUX$20</f>
        <v>0</v>
      </c>
      <c r="PUY118" s="370">
        <f xml:space="preserve"> InpC!PUY$20</f>
        <v>0</v>
      </c>
      <c r="PUZ118" s="370">
        <f xml:space="preserve"> InpC!PUZ$20</f>
        <v>0</v>
      </c>
      <c r="PVA118" s="370">
        <f xml:space="preserve"> InpC!PVA$20</f>
        <v>0</v>
      </c>
      <c r="PVB118" s="370">
        <f xml:space="preserve"> InpC!PVB$20</f>
        <v>0</v>
      </c>
      <c r="PVC118" s="370">
        <f xml:space="preserve"> InpC!PVC$20</f>
        <v>0</v>
      </c>
      <c r="PVD118" s="370">
        <f xml:space="preserve"> InpC!PVD$20</f>
        <v>0</v>
      </c>
      <c r="PVE118" s="370">
        <f xml:space="preserve"> InpC!PVE$20</f>
        <v>0</v>
      </c>
      <c r="PVF118" s="370">
        <f xml:space="preserve"> InpC!PVF$20</f>
        <v>0</v>
      </c>
      <c r="PVG118" s="370">
        <f xml:space="preserve"> InpC!PVG$20</f>
        <v>0</v>
      </c>
      <c r="PVH118" s="370">
        <f xml:space="preserve"> InpC!PVH$20</f>
        <v>0</v>
      </c>
      <c r="PVI118" s="370">
        <f xml:space="preserve"> InpC!PVI$20</f>
        <v>0</v>
      </c>
      <c r="PVJ118" s="370">
        <f xml:space="preserve"> InpC!PVJ$20</f>
        <v>0</v>
      </c>
      <c r="PVK118" s="370">
        <f xml:space="preserve"> InpC!PVK$20</f>
        <v>0</v>
      </c>
      <c r="PVL118" s="370">
        <f xml:space="preserve"> InpC!PVL$20</f>
        <v>0</v>
      </c>
      <c r="PVM118" s="370">
        <f xml:space="preserve"> InpC!PVM$20</f>
        <v>0</v>
      </c>
      <c r="PVN118" s="370">
        <f xml:space="preserve"> InpC!PVN$20</f>
        <v>0</v>
      </c>
      <c r="PVO118" s="370">
        <f xml:space="preserve"> InpC!PVO$20</f>
        <v>0</v>
      </c>
      <c r="PVP118" s="370">
        <f xml:space="preserve"> InpC!PVP$20</f>
        <v>0</v>
      </c>
      <c r="PVQ118" s="370">
        <f xml:space="preserve"> InpC!PVQ$20</f>
        <v>0</v>
      </c>
      <c r="PVR118" s="370">
        <f xml:space="preserve"> InpC!PVR$20</f>
        <v>0</v>
      </c>
      <c r="PVS118" s="370">
        <f xml:space="preserve"> InpC!PVS$20</f>
        <v>0</v>
      </c>
      <c r="PVT118" s="370">
        <f xml:space="preserve"> InpC!PVT$20</f>
        <v>0</v>
      </c>
      <c r="PVU118" s="370">
        <f xml:space="preserve"> InpC!PVU$20</f>
        <v>0</v>
      </c>
      <c r="PVV118" s="370">
        <f xml:space="preserve"> InpC!PVV$20</f>
        <v>0</v>
      </c>
      <c r="PVW118" s="370">
        <f xml:space="preserve"> InpC!PVW$20</f>
        <v>0</v>
      </c>
      <c r="PVX118" s="370">
        <f xml:space="preserve"> InpC!PVX$20</f>
        <v>0</v>
      </c>
      <c r="PVY118" s="370">
        <f xml:space="preserve"> InpC!PVY$20</f>
        <v>0</v>
      </c>
      <c r="PVZ118" s="370">
        <f xml:space="preserve"> InpC!PVZ$20</f>
        <v>0</v>
      </c>
      <c r="PWA118" s="370">
        <f xml:space="preserve"> InpC!PWA$20</f>
        <v>0</v>
      </c>
      <c r="PWB118" s="370">
        <f xml:space="preserve"> InpC!PWB$20</f>
        <v>0</v>
      </c>
      <c r="PWC118" s="370">
        <f xml:space="preserve"> InpC!PWC$20</f>
        <v>0</v>
      </c>
      <c r="PWD118" s="370">
        <f xml:space="preserve"> InpC!PWD$20</f>
        <v>0</v>
      </c>
      <c r="PWE118" s="370">
        <f xml:space="preserve"> InpC!PWE$20</f>
        <v>0</v>
      </c>
      <c r="PWF118" s="370">
        <f xml:space="preserve"> InpC!PWF$20</f>
        <v>0</v>
      </c>
      <c r="PWG118" s="370">
        <f xml:space="preserve"> InpC!PWG$20</f>
        <v>0</v>
      </c>
      <c r="PWH118" s="370">
        <f xml:space="preserve"> InpC!PWH$20</f>
        <v>0</v>
      </c>
      <c r="PWI118" s="370">
        <f xml:space="preserve"> InpC!PWI$20</f>
        <v>0</v>
      </c>
      <c r="PWJ118" s="370">
        <f xml:space="preserve"> InpC!PWJ$20</f>
        <v>0</v>
      </c>
      <c r="PWK118" s="370">
        <f xml:space="preserve"> InpC!PWK$20</f>
        <v>0</v>
      </c>
      <c r="PWL118" s="370">
        <f xml:space="preserve"> InpC!PWL$20</f>
        <v>0</v>
      </c>
      <c r="PWM118" s="370">
        <f xml:space="preserve"> InpC!PWM$20</f>
        <v>0</v>
      </c>
      <c r="PWN118" s="370">
        <f xml:space="preserve"> InpC!PWN$20</f>
        <v>0</v>
      </c>
      <c r="PWO118" s="370">
        <f xml:space="preserve"> InpC!PWO$20</f>
        <v>0</v>
      </c>
      <c r="PWP118" s="370">
        <f xml:space="preserve"> InpC!PWP$20</f>
        <v>0</v>
      </c>
      <c r="PWQ118" s="370">
        <f xml:space="preserve"> InpC!PWQ$20</f>
        <v>0</v>
      </c>
      <c r="PWR118" s="370">
        <f xml:space="preserve"> InpC!PWR$20</f>
        <v>0</v>
      </c>
      <c r="PWS118" s="370">
        <f xml:space="preserve"> InpC!PWS$20</f>
        <v>0</v>
      </c>
      <c r="PWT118" s="370">
        <f xml:space="preserve"> InpC!PWT$20</f>
        <v>0</v>
      </c>
      <c r="PWU118" s="370">
        <f xml:space="preserve"> InpC!PWU$20</f>
        <v>0</v>
      </c>
      <c r="PWV118" s="370">
        <f xml:space="preserve"> InpC!PWV$20</f>
        <v>0</v>
      </c>
      <c r="PWW118" s="370">
        <f xml:space="preserve"> InpC!PWW$20</f>
        <v>0</v>
      </c>
      <c r="PWX118" s="370">
        <f xml:space="preserve"> InpC!PWX$20</f>
        <v>0</v>
      </c>
      <c r="PWY118" s="370">
        <f xml:space="preserve"> InpC!PWY$20</f>
        <v>0</v>
      </c>
      <c r="PWZ118" s="370">
        <f xml:space="preserve"> InpC!PWZ$20</f>
        <v>0</v>
      </c>
      <c r="PXA118" s="370">
        <f xml:space="preserve"> InpC!PXA$20</f>
        <v>0</v>
      </c>
      <c r="PXB118" s="370">
        <f xml:space="preserve"> InpC!PXB$20</f>
        <v>0</v>
      </c>
      <c r="PXC118" s="370">
        <f xml:space="preserve"> InpC!PXC$20</f>
        <v>0</v>
      </c>
      <c r="PXD118" s="370">
        <f xml:space="preserve"> InpC!PXD$20</f>
        <v>0</v>
      </c>
      <c r="PXE118" s="370">
        <f xml:space="preserve"> InpC!PXE$20</f>
        <v>0</v>
      </c>
      <c r="PXF118" s="370">
        <f xml:space="preserve"> InpC!PXF$20</f>
        <v>0</v>
      </c>
      <c r="PXG118" s="370">
        <f xml:space="preserve"> InpC!PXG$20</f>
        <v>0</v>
      </c>
      <c r="PXH118" s="370">
        <f xml:space="preserve"> InpC!PXH$20</f>
        <v>0</v>
      </c>
      <c r="PXI118" s="370">
        <f xml:space="preserve"> InpC!PXI$20</f>
        <v>0</v>
      </c>
      <c r="PXJ118" s="370">
        <f xml:space="preserve"> InpC!PXJ$20</f>
        <v>0</v>
      </c>
      <c r="PXK118" s="370">
        <f xml:space="preserve"> InpC!PXK$20</f>
        <v>0</v>
      </c>
      <c r="PXL118" s="370">
        <f xml:space="preserve"> InpC!PXL$20</f>
        <v>0</v>
      </c>
      <c r="PXM118" s="370">
        <f xml:space="preserve"> InpC!PXM$20</f>
        <v>0</v>
      </c>
      <c r="PXN118" s="370">
        <f xml:space="preserve"> InpC!PXN$20</f>
        <v>0</v>
      </c>
      <c r="PXO118" s="370">
        <f xml:space="preserve"> InpC!PXO$20</f>
        <v>0</v>
      </c>
      <c r="PXP118" s="370">
        <f xml:space="preserve"> InpC!PXP$20</f>
        <v>0</v>
      </c>
      <c r="PXQ118" s="370">
        <f xml:space="preserve"> InpC!PXQ$20</f>
        <v>0</v>
      </c>
      <c r="PXR118" s="370">
        <f xml:space="preserve"> InpC!PXR$20</f>
        <v>0</v>
      </c>
      <c r="PXS118" s="370">
        <f xml:space="preserve"> InpC!PXS$20</f>
        <v>0</v>
      </c>
      <c r="PXT118" s="370">
        <f xml:space="preserve"> InpC!PXT$20</f>
        <v>0</v>
      </c>
      <c r="PXU118" s="370">
        <f xml:space="preserve"> InpC!PXU$20</f>
        <v>0</v>
      </c>
      <c r="PXV118" s="370">
        <f xml:space="preserve"> InpC!PXV$20</f>
        <v>0</v>
      </c>
      <c r="PXW118" s="370">
        <f xml:space="preserve"> InpC!PXW$20</f>
        <v>0</v>
      </c>
      <c r="PXX118" s="370">
        <f xml:space="preserve"> InpC!PXX$20</f>
        <v>0</v>
      </c>
      <c r="PXY118" s="370">
        <f xml:space="preserve"> InpC!PXY$20</f>
        <v>0</v>
      </c>
      <c r="PXZ118" s="370">
        <f xml:space="preserve"> InpC!PXZ$20</f>
        <v>0</v>
      </c>
      <c r="PYA118" s="370">
        <f xml:space="preserve"> InpC!PYA$20</f>
        <v>0</v>
      </c>
      <c r="PYB118" s="370">
        <f xml:space="preserve"> InpC!PYB$20</f>
        <v>0</v>
      </c>
      <c r="PYC118" s="370">
        <f xml:space="preserve"> InpC!PYC$20</f>
        <v>0</v>
      </c>
      <c r="PYD118" s="370">
        <f xml:space="preserve"> InpC!PYD$20</f>
        <v>0</v>
      </c>
      <c r="PYE118" s="370">
        <f xml:space="preserve"> InpC!PYE$20</f>
        <v>0</v>
      </c>
      <c r="PYF118" s="370">
        <f xml:space="preserve"> InpC!PYF$20</f>
        <v>0</v>
      </c>
      <c r="PYG118" s="370">
        <f xml:space="preserve"> InpC!PYG$20</f>
        <v>0</v>
      </c>
      <c r="PYH118" s="370">
        <f xml:space="preserve"> InpC!PYH$20</f>
        <v>0</v>
      </c>
      <c r="PYI118" s="370">
        <f xml:space="preserve"> InpC!PYI$20</f>
        <v>0</v>
      </c>
      <c r="PYJ118" s="370">
        <f xml:space="preserve"> InpC!PYJ$20</f>
        <v>0</v>
      </c>
      <c r="PYK118" s="370">
        <f xml:space="preserve"> InpC!PYK$20</f>
        <v>0</v>
      </c>
      <c r="PYL118" s="370">
        <f xml:space="preserve"> InpC!PYL$20</f>
        <v>0</v>
      </c>
      <c r="PYM118" s="370">
        <f xml:space="preserve"> InpC!PYM$20</f>
        <v>0</v>
      </c>
      <c r="PYN118" s="370">
        <f xml:space="preserve"> InpC!PYN$20</f>
        <v>0</v>
      </c>
      <c r="PYO118" s="370">
        <f xml:space="preserve"> InpC!PYO$20</f>
        <v>0</v>
      </c>
      <c r="PYP118" s="370">
        <f xml:space="preserve"> InpC!PYP$20</f>
        <v>0</v>
      </c>
      <c r="PYQ118" s="370">
        <f xml:space="preserve"> InpC!PYQ$20</f>
        <v>0</v>
      </c>
      <c r="PYR118" s="370">
        <f xml:space="preserve"> InpC!PYR$20</f>
        <v>0</v>
      </c>
      <c r="PYS118" s="370">
        <f xml:space="preserve"> InpC!PYS$20</f>
        <v>0</v>
      </c>
      <c r="PYT118" s="370">
        <f xml:space="preserve"> InpC!PYT$20</f>
        <v>0</v>
      </c>
      <c r="PYU118" s="370">
        <f xml:space="preserve"> InpC!PYU$20</f>
        <v>0</v>
      </c>
      <c r="PYV118" s="370">
        <f xml:space="preserve"> InpC!PYV$20</f>
        <v>0</v>
      </c>
      <c r="PYW118" s="370">
        <f xml:space="preserve"> InpC!PYW$20</f>
        <v>0</v>
      </c>
      <c r="PYX118" s="370">
        <f xml:space="preserve"> InpC!PYX$20</f>
        <v>0</v>
      </c>
      <c r="PYY118" s="370">
        <f xml:space="preserve"> InpC!PYY$20</f>
        <v>0</v>
      </c>
      <c r="PYZ118" s="370">
        <f xml:space="preserve"> InpC!PYZ$20</f>
        <v>0</v>
      </c>
      <c r="PZA118" s="370">
        <f xml:space="preserve"> InpC!PZA$20</f>
        <v>0</v>
      </c>
      <c r="PZB118" s="370">
        <f xml:space="preserve"> InpC!PZB$20</f>
        <v>0</v>
      </c>
      <c r="PZC118" s="370">
        <f xml:space="preserve"> InpC!PZC$20</f>
        <v>0</v>
      </c>
      <c r="PZD118" s="370">
        <f xml:space="preserve"> InpC!PZD$20</f>
        <v>0</v>
      </c>
      <c r="PZE118" s="370">
        <f xml:space="preserve"> InpC!PZE$20</f>
        <v>0</v>
      </c>
      <c r="PZF118" s="370">
        <f xml:space="preserve"> InpC!PZF$20</f>
        <v>0</v>
      </c>
      <c r="PZG118" s="370">
        <f xml:space="preserve"> InpC!PZG$20</f>
        <v>0</v>
      </c>
      <c r="PZH118" s="370">
        <f xml:space="preserve"> InpC!PZH$20</f>
        <v>0</v>
      </c>
      <c r="PZI118" s="370">
        <f xml:space="preserve"> InpC!PZI$20</f>
        <v>0</v>
      </c>
      <c r="PZJ118" s="370">
        <f xml:space="preserve"> InpC!PZJ$20</f>
        <v>0</v>
      </c>
      <c r="PZK118" s="370">
        <f xml:space="preserve"> InpC!PZK$20</f>
        <v>0</v>
      </c>
      <c r="PZL118" s="370">
        <f xml:space="preserve"> InpC!PZL$20</f>
        <v>0</v>
      </c>
      <c r="PZM118" s="370">
        <f xml:space="preserve"> InpC!PZM$20</f>
        <v>0</v>
      </c>
      <c r="PZN118" s="370">
        <f xml:space="preserve"> InpC!PZN$20</f>
        <v>0</v>
      </c>
      <c r="PZO118" s="370">
        <f xml:space="preserve"> InpC!PZO$20</f>
        <v>0</v>
      </c>
      <c r="PZP118" s="370">
        <f xml:space="preserve"> InpC!PZP$20</f>
        <v>0</v>
      </c>
      <c r="PZQ118" s="370">
        <f xml:space="preserve"> InpC!PZQ$20</f>
        <v>0</v>
      </c>
      <c r="PZR118" s="370">
        <f xml:space="preserve"> InpC!PZR$20</f>
        <v>0</v>
      </c>
      <c r="PZS118" s="370">
        <f xml:space="preserve"> InpC!PZS$20</f>
        <v>0</v>
      </c>
      <c r="PZT118" s="370">
        <f xml:space="preserve"> InpC!PZT$20</f>
        <v>0</v>
      </c>
      <c r="PZU118" s="370">
        <f xml:space="preserve"> InpC!PZU$20</f>
        <v>0</v>
      </c>
      <c r="PZV118" s="370">
        <f xml:space="preserve"> InpC!PZV$20</f>
        <v>0</v>
      </c>
      <c r="PZW118" s="370">
        <f xml:space="preserve"> InpC!PZW$20</f>
        <v>0</v>
      </c>
      <c r="PZX118" s="370">
        <f xml:space="preserve"> InpC!PZX$20</f>
        <v>0</v>
      </c>
      <c r="PZY118" s="370">
        <f xml:space="preserve"> InpC!PZY$20</f>
        <v>0</v>
      </c>
      <c r="PZZ118" s="370">
        <f xml:space="preserve"> InpC!PZZ$20</f>
        <v>0</v>
      </c>
      <c r="QAA118" s="370">
        <f xml:space="preserve"> InpC!QAA$20</f>
        <v>0</v>
      </c>
      <c r="QAB118" s="370">
        <f xml:space="preserve"> InpC!QAB$20</f>
        <v>0</v>
      </c>
      <c r="QAC118" s="370">
        <f xml:space="preserve"> InpC!QAC$20</f>
        <v>0</v>
      </c>
      <c r="QAD118" s="370">
        <f xml:space="preserve"> InpC!QAD$20</f>
        <v>0</v>
      </c>
      <c r="QAE118" s="370">
        <f xml:space="preserve"> InpC!QAE$20</f>
        <v>0</v>
      </c>
      <c r="QAF118" s="370">
        <f xml:space="preserve"> InpC!QAF$20</f>
        <v>0</v>
      </c>
      <c r="QAG118" s="370">
        <f xml:space="preserve"> InpC!QAG$20</f>
        <v>0</v>
      </c>
      <c r="QAH118" s="370">
        <f xml:space="preserve"> InpC!QAH$20</f>
        <v>0</v>
      </c>
      <c r="QAI118" s="370">
        <f xml:space="preserve"> InpC!QAI$20</f>
        <v>0</v>
      </c>
      <c r="QAJ118" s="370">
        <f xml:space="preserve"> InpC!QAJ$20</f>
        <v>0</v>
      </c>
      <c r="QAK118" s="370">
        <f xml:space="preserve"> InpC!QAK$20</f>
        <v>0</v>
      </c>
      <c r="QAL118" s="370">
        <f xml:space="preserve"> InpC!QAL$20</f>
        <v>0</v>
      </c>
      <c r="QAM118" s="370">
        <f xml:space="preserve"> InpC!QAM$20</f>
        <v>0</v>
      </c>
      <c r="QAN118" s="370">
        <f xml:space="preserve"> InpC!QAN$20</f>
        <v>0</v>
      </c>
      <c r="QAO118" s="370">
        <f xml:space="preserve"> InpC!QAO$20</f>
        <v>0</v>
      </c>
      <c r="QAP118" s="370">
        <f xml:space="preserve"> InpC!QAP$20</f>
        <v>0</v>
      </c>
      <c r="QAQ118" s="370">
        <f xml:space="preserve"> InpC!QAQ$20</f>
        <v>0</v>
      </c>
      <c r="QAR118" s="370">
        <f xml:space="preserve"> InpC!QAR$20</f>
        <v>0</v>
      </c>
      <c r="QAS118" s="370">
        <f xml:space="preserve"> InpC!QAS$20</f>
        <v>0</v>
      </c>
      <c r="QAT118" s="370">
        <f xml:space="preserve"> InpC!QAT$20</f>
        <v>0</v>
      </c>
      <c r="QAU118" s="370">
        <f xml:space="preserve"> InpC!QAU$20</f>
        <v>0</v>
      </c>
      <c r="QAV118" s="370">
        <f xml:space="preserve"> InpC!QAV$20</f>
        <v>0</v>
      </c>
      <c r="QAW118" s="370">
        <f xml:space="preserve"> InpC!QAW$20</f>
        <v>0</v>
      </c>
      <c r="QAX118" s="370">
        <f xml:space="preserve"> InpC!QAX$20</f>
        <v>0</v>
      </c>
      <c r="QAY118" s="370">
        <f xml:space="preserve"> InpC!QAY$20</f>
        <v>0</v>
      </c>
      <c r="QAZ118" s="370">
        <f xml:space="preserve"> InpC!QAZ$20</f>
        <v>0</v>
      </c>
      <c r="QBA118" s="370">
        <f xml:space="preserve"> InpC!QBA$20</f>
        <v>0</v>
      </c>
      <c r="QBB118" s="370">
        <f xml:space="preserve"> InpC!QBB$20</f>
        <v>0</v>
      </c>
      <c r="QBC118" s="370">
        <f xml:space="preserve"> InpC!QBC$20</f>
        <v>0</v>
      </c>
      <c r="QBD118" s="370">
        <f xml:space="preserve"> InpC!QBD$20</f>
        <v>0</v>
      </c>
      <c r="QBE118" s="370">
        <f xml:space="preserve"> InpC!QBE$20</f>
        <v>0</v>
      </c>
      <c r="QBF118" s="370">
        <f xml:space="preserve"> InpC!QBF$20</f>
        <v>0</v>
      </c>
      <c r="QBG118" s="370">
        <f xml:space="preserve"> InpC!QBG$20</f>
        <v>0</v>
      </c>
      <c r="QBH118" s="370">
        <f xml:space="preserve"> InpC!QBH$20</f>
        <v>0</v>
      </c>
      <c r="QBI118" s="370">
        <f xml:space="preserve"> InpC!QBI$20</f>
        <v>0</v>
      </c>
      <c r="QBJ118" s="370">
        <f xml:space="preserve"> InpC!QBJ$20</f>
        <v>0</v>
      </c>
      <c r="QBK118" s="370">
        <f xml:space="preserve"> InpC!QBK$20</f>
        <v>0</v>
      </c>
      <c r="QBL118" s="370">
        <f xml:space="preserve"> InpC!QBL$20</f>
        <v>0</v>
      </c>
      <c r="QBM118" s="370">
        <f xml:space="preserve"> InpC!QBM$20</f>
        <v>0</v>
      </c>
      <c r="QBN118" s="370">
        <f xml:space="preserve"> InpC!QBN$20</f>
        <v>0</v>
      </c>
      <c r="QBO118" s="370">
        <f xml:space="preserve"> InpC!QBO$20</f>
        <v>0</v>
      </c>
      <c r="QBP118" s="370">
        <f xml:space="preserve"> InpC!QBP$20</f>
        <v>0</v>
      </c>
      <c r="QBQ118" s="370">
        <f xml:space="preserve"> InpC!QBQ$20</f>
        <v>0</v>
      </c>
      <c r="QBR118" s="370">
        <f xml:space="preserve"> InpC!QBR$20</f>
        <v>0</v>
      </c>
      <c r="QBS118" s="370">
        <f xml:space="preserve"> InpC!QBS$20</f>
        <v>0</v>
      </c>
      <c r="QBT118" s="370">
        <f xml:space="preserve"> InpC!QBT$20</f>
        <v>0</v>
      </c>
      <c r="QBU118" s="370">
        <f xml:space="preserve"> InpC!QBU$20</f>
        <v>0</v>
      </c>
      <c r="QBV118" s="370">
        <f xml:space="preserve"> InpC!QBV$20</f>
        <v>0</v>
      </c>
      <c r="QBW118" s="370">
        <f xml:space="preserve"> InpC!QBW$20</f>
        <v>0</v>
      </c>
      <c r="QBX118" s="370">
        <f xml:space="preserve"> InpC!QBX$20</f>
        <v>0</v>
      </c>
      <c r="QBY118" s="370">
        <f xml:space="preserve"> InpC!QBY$20</f>
        <v>0</v>
      </c>
      <c r="QBZ118" s="370">
        <f xml:space="preserve"> InpC!QBZ$20</f>
        <v>0</v>
      </c>
      <c r="QCA118" s="370">
        <f xml:space="preserve"> InpC!QCA$20</f>
        <v>0</v>
      </c>
      <c r="QCB118" s="370">
        <f xml:space="preserve"> InpC!QCB$20</f>
        <v>0</v>
      </c>
      <c r="QCC118" s="370">
        <f xml:space="preserve"> InpC!QCC$20</f>
        <v>0</v>
      </c>
      <c r="QCD118" s="370">
        <f xml:space="preserve"> InpC!QCD$20</f>
        <v>0</v>
      </c>
      <c r="QCE118" s="370">
        <f xml:space="preserve"> InpC!QCE$20</f>
        <v>0</v>
      </c>
      <c r="QCF118" s="370">
        <f xml:space="preserve"> InpC!QCF$20</f>
        <v>0</v>
      </c>
      <c r="QCG118" s="370">
        <f xml:space="preserve"> InpC!QCG$20</f>
        <v>0</v>
      </c>
      <c r="QCH118" s="370">
        <f xml:space="preserve"> InpC!QCH$20</f>
        <v>0</v>
      </c>
      <c r="QCI118" s="370">
        <f xml:space="preserve"> InpC!QCI$20</f>
        <v>0</v>
      </c>
      <c r="QCJ118" s="370">
        <f xml:space="preserve"> InpC!QCJ$20</f>
        <v>0</v>
      </c>
      <c r="QCK118" s="370">
        <f xml:space="preserve"> InpC!QCK$20</f>
        <v>0</v>
      </c>
      <c r="QCL118" s="370">
        <f xml:space="preserve"> InpC!QCL$20</f>
        <v>0</v>
      </c>
      <c r="QCM118" s="370">
        <f xml:space="preserve"> InpC!QCM$20</f>
        <v>0</v>
      </c>
      <c r="QCN118" s="370">
        <f xml:space="preserve"> InpC!QCN$20</f>
        <v>0</v>
      </c>
      <c r="QCO118" s="370">
        <f xml:space="preserve"> InpC!QCO$20</f>
        <v>0</v>
      </c>
      <c r="QCP118" s="370">
        <f xml:space="preserve"> InpC!QCP$20</f>
        <v>0</v>
      </c>
      <c r="QCQ118" s="370">
        <f xml:space="preserve"> InpC!QCQ$20</f>
        <v>0</v>
      </c>
      <c r="QCR118" s="370">
        <f xml:space="preserve"> InpC!QCR$20</f>
        <v>0</v>
      </c>
      <c r="QCS118" s="370">
        <f xml:space="preserve"> InpC!QCS$20</f>
        <v>0</v>
      </c>
      <c r="QCT118" s="370">
        <f xml:space="preserve"> InpC!QCT$20</f>
        <v>0</v>
      </c>
      <c r="QCU118" s="370">
        <f xml:space="preserve"> InpC!QCU$20</f>
        <v>0</v>
      </c>
      <c r="QCV118" s="370">
        <f xml:space="preserve"> InpC!QCV$20</f>
        <v>0</v>
      </c>
      <c r="QCW118" s="370">
        <f xml:space="preserve"> InpC!QCW$20</f>
        <v>0</v>
      </c>
      <c r="QCX118" s="370">
        <f xml:space="preserve"> InpC!QCX$20</f>
        <v>0</v>
      </c>
      <c r="QCY118" s="370">
        <f xml:space="preserve"> InpC!QCY$20</f>
        <v>0</v>
      </c>
      <c r="QCZ118" s="370">
        <f xml:space="preserve"> InpC!QCZ$20</f>
        <v>0</v>
      </c>
      <c r="QDA118" s="370">
        <f xml:space="preserve"> InpC!QDA$20</f>
        <v>0</v>
      </c>
      <c r="QDB118" s="370">
        <f xml:space="preserve"> InpC!QDB$20</f>
        <v>0</v>
      </c>
      <c r="QDC118" s="370">
        <f xml:space="preserve"> InpC!QDC$20</f>
        <v>0</v>
      </c>
      <c r="QDD118" s="370">
        <f xml:space="preserve"> InpC!QDD$20</f>
        <v>0</v>
      </c>
      <c r="QDE118" s="370">
        <f xml:space="preserve"> InpC!QDE$20</f>
        <v>0</v>
      </c>
      <c r="QDF118" s="370">
        <f xml:space="preserve"> InpC!QDF$20</f>
        <v>0</v>
      </c>
      <c r="QDG118" s="370">
        <f xml:space="preserve"> InpC!QDG$20</f>
        <v>0</v>
      </c>
      <c r="QDH118" s="370">
        <f xml:space="preserve"> InpC!QDH$20</f>
        <v>0</v>
      </c>
      <c r="QDI118" s="370">
        <f xml:space="preserve"> InpC!QDI$20</f>
        <v>0</v>
      </c>
      <c r="QDJ118" s="370">
        <f xml:space="preserve"> InpC!QDJ$20</f>
        <v>0</v>
      </c>
      <c r="QDK118" s="370">
        <f xml:space="preserve"> InpC!QDK$20</f>
        <v>0</v>
      </c>
      <c r="QDL118" s="370">
        <f xml:space="preserve"> InpC!QDL$20</f>
        <v>0</v>
      </c>
      <c r="QDM118" s="370">
        <f xml:space="preserve"> InpC!QDM$20</f>
        <v>0</v>
      </c>
      <c r="QDN118" s="370">
        <f xml:space="preserve"> InpC!QDN$20</f>
        <v>0</v>
      </c>
      <c r="QDO118" s="370">
        <f xml:space="preserve"> InpC!QDO$20</f>
        <v>0</v>
      </c>
      <c r="QDP118" s="370">
        <f xml:space="preserve"> InpC!QDP$20</f>
        <v>0</v>
      </c>
      <c r="QDQ118" s="370">
        <f xml:space="preserve"> InpC!QDQ$20</f>
        <v>0</v>
      </c>
      <c r="QDR118" s="370">
        <f xml:space="preserve"> InpC!QDR$20</f>
        <v>0</v>
      </c>
      <c r="QDS118" s="370">
        <f xml:space="preserve"> InpC!QDS$20</f>
        <v>0</v>
      </c>
      <c r="QDT118" s="370">
        <f xml:space="preserve"> InpC!QDT$20</f>
        <v>0</v>
      </c>
      <c r="QDU118" s="370">
        <f xml:space="preserve"> InpC!QDU$20</f>
        <v>0</v>
      </c>
      <c r="QDV118" s="370">
        <f xml:space="preserve"> InpC!QDV$20</f>
        <v>0</v>
      </c>
      <c r="QDW118" s="370">
        <f xml:space="preserve"> InpC!QDW$20</f>
        <v>0</v>
      </c>
      <c r="QDX118" s="370">
        <f xml:space="preserve"> InpC!QDX$20</f>
        <v>0</v>
      </c>
      <c r="QDY118" s="370">
        <f xml:space="preserve"> InpC!QDY$20</f>
        <v>0</v>
      </c>
      <c r="QDZ118" s="370">
        <f xml:space="preserve"> InpC!QDZ$20</f>
        <v>0</v>
      </c>
      <c r="QEA118" s="370">
        <f xml:space="preserve"> InpC!QEA$20</f>
        <v>0</v>
      </c>
      <c r="QEB118" s="370">
        <f xml:space="preserve"> InpC!QEB$20</f>
        <v>0</v>
      </c>
      <c r="QEC118" s="370">
        <f xml:space="preserve"> InpC!QEC$20</f>
        <v>0</v>
      </c>
      <c r="QED118" s="370">
        <f xml:space="preserve"> InpC!QED$20</f>
        <v>0</v>
      </c>
      <c r="QEE118" s="370">
        <f xml:space="preserve"> InpC!QEE$20</f>
        <v>0</v>
      </c>
      <c r="QEF118" s="370">
        <f xml:space="preserve"> InpC!QEF$20</f>
        <v>0</v>
      </c>
      <c r="QEG118" s="370">
        <f xml:space="preserve"> InpC!QEG$20</f>
        <v>0</v>
      </c>
      <c r="QEH118" s="370">
        <f xml:space="preserve"> InpC!QEH$20</f>
        <v>0</v>
      </c>
      <c r="QEI118" s="370">
        <f xml:space="preserve"> InpC!QEI$20</f>
        <v>0</v>
      </c>
      <c r="QEJ118" s="370">
        <f xml:space="preserve"> InpC!QEJ$20</f>
        <v>0</v>
      </c>
      <c r="QEK118" s="370">
        <f xml:space="preserve"> InpC!QEK$20</f>
        <v>0</v>
      </c>
      <c r="QEL118" s="370">
        <f xml:space="preserve"> InpC!QEL$20</f>
        <v>0</v>
      </c>
      <c r="QEM118" s="370">
        <f xml:space="preserve"> InpC!QEM$20</f>
        <v>0</v>
      </c>
      <c r="QEN118" s="370">
        <f xml:space="preserve"> InpC!QEN$20</f>
        <v>0</v>
      </c>
      <c r="QEO118" s="370">
        <f xml:space="preserve"> InpC!QEO$20</f>
        <v>0</v>
      </c>
      <c r="QEP118" s="370">
        <f xml:space="preserve"> InpC!QEP$20</f>
        <v>0</v>
      </c>
      <c r="QEQ118" s="370">
        <f xml:space="preserve"> InpC!QEQ$20</f>
        <v>0</v>
      </c>
      <c r="QER118" s="370">
        <f xml:space="preserve"> InpC!QER$20</f>
        <v>0</v>
      </c>
      <c r="QES118" s="370">
        <f xml:space="preserve"> InpC!QES$20</f>
        <v>0</v>
      </c>
      <c r="QET118" s="370">
        <f xml:space="preserve"> InpC!QET$20</f>
        <v>0</v>
      </c>
      <c r="QEU118" s="370">
        <f xml:space="preserve"> InpC!QEU$20</f>
        <v>0</v>
      </c>
      <c r="QEV118" s="370">
        <f xml:space="preserve"> InpC!QEV$20</f>
        <v>0</v>
      </c>
      <c r="QEW118" s="370">
        <f xml:space="preserve"> InpC!QEW$20</f>
        <v>0</v>
      </c>
      <c r="QEX118" s="370">
        <f xml:space="preserve"> InpC!QEX$20</f>
        <v>0</v>
      </c>
      <c r="QEY118" s="370">
        <f xml:space="preserve"> InpC!QEY$20</f>
        <v>0</v>
      </c>
      <c r="QEZ118" s="370">
        <f xml:space="preserve"> InpC!QEZ$20</f>
        <v>0</v>
      </c>
      <c r="QFA118" s="370">
        <f xml:space="preserve"> InpC!QFA$20</f>
        <v>0</v>
      </c>
      <c r="QFB118" s="370">
        <f xml:space="preserve"> InpC!QFB$20</f>
        <v>0</v>
      </c>
      <c r="QFC118" s="370">
        <f xml:space="preserve"> InpC!QFC$20</f>
        <v>0</v>
      </c>
      <c r="QFD118" s="370">
        <f xml:space="preserve"> InpC!QFD$20</f>
        <v>0</v>
      </c>
      <c r="QFE118" s="370">
        <f xml:space="preserve"> InpC!QFE$20</f>
        <v>0</v>
      </c>
      <c r="QFF118" s="370">
        <f xml:space="preserve"> InpC!QFF$20</f>
        <v>0</v>
      </c>
      <c r="QFG118" s="370">
        <f xml:space="preserve"> InpC!QFG$20</f>
        <v>0</v>
      </c>
      <c r="QFH118" s="370">
        <f xml:space="preserve"> InpC!QFH$20</f>
        <v>0</v>
      </c>
      <c r="QFI118" s="370">
        <f xml:space="preserve"> InpC!QFI$20</f>
        <v>0</v>
      </c>
      <c r="QFJ118" s="370">
        <f xml:space="preserve"> InpC!QFJ$20</f>
        <v>0</v>
      </c>
      <c r="QFK118" s="370">
        <f xml:space="preserve"> InpC!QFK$20</f>
        <v>0</v>
      </c>
      <c r="QFL118" s="370">
        <f xml:space="preserve"> InpC!QFL$20</f>
        <v>0</v>
      </c>
      <c r="QFM118" s="370">
        <f xml:space="preserve"> InpC!QFM$20</f>
        <v>0</v>
      </c>
      <c r="QFN118" s="370">
        <f xml:space="preserve"> InpC!QFN$20</f>
        <v>0</v>
      </c>
      <c r="QFO118" s="370">
        <f xml:space="preserve"> InpC!QFO$20</f>
        <v>0</v>
      </c>
      <c r="QFP118" s="370">
        <f xml:space="preserve"> InpC!QFP$20</f>
        <v>0</v>
      </c>
      <c r="QFQ118" s="370">
        <f xml:space="preserve"> InpC!QFQ$20</f>
        <v>0</v>
      </c>
      <c r="QFR118" s="370">
        <f xml:space="preserve"> InpC!QFR$20</f>
        <v>0</v>
      </c>
      <c r="QFS118" s="370">
        <f xml:space="preserve"> InpC!QFS$20</f>
        <v>0</v>
      </c>
      <c r="QFT118" s="370">
        <f xml:space="preserve"> InpC!QFT$20</f>
        <v>0</v>
      </c>
      <c r="QFU118" s="370">
        <f xml:space="preserve"> InpC!QFU$20</f>
        <v>0</v>
      </c>
      <c r="QFV118" s="370">
        <f xml:space="preserve"> InpC!QFV$20</f>
        <v>0</v>
      </c>
      <c r="QFW118" s="370">
        <f xml:space="preserve"> InpC!QFW$20</f>
        <v>0</v>
      </c>
      <c r="QFX118" s="370">
        <f xml:space="preserve"> InpC!QFX$20</f>
        <v>0</v>
      </c>
      <c r="QFY118" s="370">
        <f xml:space="preserve"> InpC!QFY$20</f>
        <v>0</v>
      </c>
      <c r="QFZ118" s="370">
        <f xml:space="preserve"> InpC!QFZ$20</f>
        <v>0</v>
      </c>
      <c r="QGA118" s="370">
        <f xml:space="preserve"> InpC!QGA$20</f>
        <v>0</v>
      </c>
      <c r="QGB118" s="370">
        <f xml:space="preserve"> InpC!QGB$20</f>
        <v>0</v>
      </c>
      <c r="QGC118" s="370">
        <f xml:space="preserve"> InpC!QGC$20</f>
        <v>0</v>
      </c>
      <c r="QGD118" s="370">
        <f xml:space="preserve"> InpC!QGD$20</f>
        <v>0</v>
      </c>
      <c r="QGE118" s="370">
        <f xml:space="preserve"> InpC!QGE$20</f>
        <v>0</v>
      </c>
      <c r="QGF118" s="370">
        <f xml:space="preserve"> InpC!QGF$20</f>
        <v>0</v>
      </c>
      <c r="QGG118" s="370">
        <f xml:space="preserve"> InpC!QGG$20</f>
        <v>0</v>
      </c>
      <c r="QGH118" s="370">
        <f xml:space="preserve"> InpC!QGH$20</f>
        <v>0</v>
      </c>
      <c r="QGI118" s="370">
        <f xml:space="preserve"> InpC!QGI$20</f>
        <v>0</v>
      </c>
      <c r="QGJ118" s="370">
        <f xml:space="preserve"> InpC!QGJ$20</f>
        <v>0</v>
      </c>
      <c r="QGK118" s="370">
        <f xml:space="preserve"> InpC!QGK$20</f>
        <v>0</v>
      </c>
      <c r="QGL118" s="370">
        <f xml:space="preserve"> InpC!QGL$20</f>
        <v>0</v>
      </c>
      <c r="QGM118" s="370">
        <f xml:space="preserve"> InpC!QGM$20</f>
        <v>0</v>
      </c>
      <c r="QGN118" s="370">
        <f xml:space="preserve"> InpC!QGN$20</f>
        <v>0</v>
      </c>
      <c r="QGO118" s="370">
        <f xml:space="preserve"> InpC!QGO$20</f>
        <v>0</v>
      </c>
      <c r="QGP118" s="370">
        <f xml:space="preserve"> InpC!QGP$20</f>
        <v>0</v>
      </c>
      <c r="QGQ118" s="370">
        <f xml:space="preserve"> InpC!QGQ$20</f>
        <v>0</v>
      </c>
      <c r="QGR118" s="370">
        <f xml:space="preserve"> InpC!QGR$20</f>
        <v>0</v>
      </c>
      <c r="QGS118" s="370">
        <f xml:space="preserve"> InpC!QGS$20</f>
        <v>0</v>
      </c>
      <c r="QGT118" s="370">
        <f xml:space="preserve"> InpC!QGT$20</f>
        <v>0</v>
      </c>
      <c r="QGU118" s="370">
        <f xml:space="preserve"> InpC!QGU$20</f>
        <v>0</v>
      </c>
      <c r="QGV118" s="370">
        <f xml:space="preserve"> InpC!QGV$20</f>
        <v>0</v>
      </c>
      <c r="QGW118" s="370">
        <f xml:space="preserve"> InpC!QGW$20</f>
        <v>0</v>
      </c>
      <c r="QGX118" s="370">
        <f xml:space="preserve"> InpC!QGX$20</f>
        <v>0</v>
      </c>
      <c r="QGY118" s="370">
        <f xml:space="preserve"> InpC!QGY$20</f>
        <v>0</v>
      </c>
      <c r="QGZ118" s="370">
        <f xml:space="preserve"> InpC!QGZ$20</f>
        <v>0</v>
      </c>
      <c r="QHA118" s="370">
        <f xml:space="preserve"> InpC!QHA$20</f>
        <v>0</v>
      </c>
      <c r="QHB118" s="370">
        <f xml:space="preserve"> InpC!QHB$20</f>
        <v>0</v>
      </c>
      <c r="QHC118" s="370">
        <f xml:space="preserve"> InpC!QHC$20</f>
        <v>0</v>
      </c>
      <c r="QHD118" s="370">
        <f xml:space="preserve"> InpC!QHD$20</f>
        <v>0</v>
      </c>
      <c r="QHE118" s="370">
        <f xml:space="preserve"> InpC!QHE$20</f>
        <v>0</v>
      </c>
      <c r="QHF118" s="370">
        <f xml:space="preserve"> InpC!QHF$20</f>
        <v>0</v>
      </c>
      <c r="QHG118" s="370">
        <f xml:space="preserve"> InpC!QHG$20</f>
        <v>0</v>
      </c>
      <c r="QHH118" s="370">
        <f xml:space="preserve"> InpC!QHH$20</f>
        <v>0</v>
      </c>
      <c r="QHI118" s="370">
        <f xml:space="preserve"> InpC!QHI$20</f>
        <v>0</v>
      </c>
      <c r="QHJ118" s="370">
        <f xml:space="preserve"> InpC!QHJ$20</f>
        <v>0</v>
      </c>
      <c r="QHK118" s="370">
        <f xml:space="preserve"> InpC!QHK$20</f>
        <v>0</v>
      </c>
      <c r="QHL118" s="370">
        <f xml:space="preserve"> InpC!QHL$20</f>
        <v>0</v>
      </c>
      <c r="QHM118" s="370">
        <f xml:space="preserve"> InpC!QHM$20</f>
        <v>0</v>
      </c>
      <c r="QHN118" s="370">
        <f xml:space="preserve"> InpC!QHN$20</f>
        <v>0</v>
      </c>
      <c r="QHO118" s="370">
        <f xml:space="preserve"> InpC!QHO$20</f>
        <v>0</v>
      </c>
      <c r="QHP118" s="370">
        <f xml:space="preserve"> InpC!QHP$20</f>
        <v>0</v>
      </c>
      <c r="QHQ118" s="370">
        <f xml:space="preserve"> InpC!QHQ$20</f>
        <v>0</v>
      </c>
      <c r="QHR118" s="370">
        <f xml:space="preserve"> InpC!QHR$20</f>
        <v>0</v>
      </c>
      <c r="QHS118" s="370">
        <f xml:space="preserve"> InpC!QHS$20</f>
        <v>0</v>
      </c>
      <c r="QHT118" s="370">
        <f xml:space="preserve"> InpC!QHT$20</f>
        <v>0</v>
      </c>
      <c r="QHU118" s="370">
        <f xml:space="preserve"> InpC!QHU$20</f>
        <v>0</v>
      </c>
      <c r="QHV118" s="370">
        <f xml:space="preserve"> InpC!QHV$20</f>
        <v>0</v>
      </c>
      <c r="QHW118" s="370">
        <f xml:space="preserve"> InpC!QHW$20</f>
        <v>0</v>
      </c>
      <c r="QHX118" s="370">
        <f xml:space="preserve"> InpC!QHX$20</f>
        <v>0</v>
      </c>
      <c r="QHY118" s="370">
        <f xml:space="preserve"> InpC!QHY$20</f>
        <v>0</v>
      </c>
      <c r="QHZ118" s="370">
        <f xml:space="preserve"> InpC!QHZ$20</f>
        <v>0</v>
      </c>
      <c r="QIA118" s="370">
        <f xml:space="preserve"> InpC!QIA$20</f>
        <v>0</v>
      </c>
      <c r="QIB118" s="370">
        <f xml:space="preserve"> InpC!QIB$20</f>
        <v>0</v>
      </c>
      <c r="QIC118" s="370">
        <f xml:space="preserve"> InpC!QIC$20</f>
        <v>0</v>
      </c>
      <c r="QID118" s="370">
        <f xml:space="preserve"> InpC!QID$20</f>
        <v>0</v>
      </c>
      <c r="QIE118" s="370">
        <f xml:space="preserve"> InpC!QIE$20</f>
        <v>0</v>
      </c>
      <c r="QIF118" s="370">
        <f xml:space="preserve"> InpC!QIF$20</f>
        <v>0</v>
      </c>
      <c r="QIG118" s="370">
        <f xml:space="preserve"> InpC!QIG$20</f>
        <v>0</v>
      </c>
      <c r="QIH118" s="370">
        <f xml:space="preserve"> InpC!QIH$20</f>
        <v>0</v>
      </c>
      <c r="QII118" s="370">
        <f xml:space="preserve"> InpC!QII$20</f>
        <v>0</v>
      </c>
      <c r="QIJ118" s="370">
        <f xml:space="preserve"> InpC!QIJ$20</f>
        <v>0</v>
      </c>
      <c r="QIK118" s="370">
        <f xml:space="preserve"> InpC!QIK$20</f>
        <v>0</v>
      </c>
      <c r="QIL118" s="370">
        <f xml:space="preserve"> InpC!QIL$20</f>
        <v>0</v>
      </c>
      <c r="QIM118" s="370">
        <f xml:space="preserve"> InpC!QIM$20</f>
        <v>0</v>
      </c>
      <c r="QIN118" s="370">
        <f xml:space="preserve"> InpC!QIN$20</f>
        <v>0</v>
      </c>
      <c r="QIO118" s="370">
        <f xml:space="preserve"> InpC!QIO$20</f>
        <v>0</v>
      </c>
      <c r="QIP118" s="370">
        <f xml:space="preserve"> InpC!QIP$20</f>
        <v>0</v>
      </c>
      <c r="QIQ118" s="370">
        <f xml:space="preserve"> InpC!QIQ$20</f>
        <v>0</v>
      </c>
      <c r="QIR118" s="370">
        <f xml:space="preserve"> InpC!QIR$20</f>
        <v>0</v>
      </c>
      <c r="QIS118" s="370">
        <f xml:space="preserve"> InpC!QIS$20</f>
        <v>0</v>
      </c>
      <c r="QIT118" s="370">
        <f xml:space="preserve"> InpC!QIT$20</f>
        <v>0</v>
      </c>
      <c r="QIU118" s="370">
        <f xml:space="preserve"> InpC!QIU$20</f>
        <v>0</v>
      </c>
      <c r="QIV118" s="370">
        <f xml:space="preserve"> InpC!QIV$20</f>
        <v>0</v>
      </c>
      <c r="QIW118" s="370">
        <f xml:space="preserve"> InpC!QIW$20</f>
        <v>0</v>
      </c>
      <c r="QIX118" s="370">
        <f xml:space="preserve"> InpC!QIX$20</f>
        <v>0</v>
      </c>
      <c r="QIY118" s="370">
        <f xml:space="preserve"> InpC!QIY$20</f>
        <v>0</v>
      </c>
      <c r="QIZ118" s="370">
        <f xml:space="preserve"> InpC!QIZ$20</f>
        <v>0</v>
      </c>
      <c r="QJA118" s="370">
        <f xml:space="preserve"> InpC!QJA$20</f>
        <v>0</v>
      </c>
      <c r="QJB118" s="370">
        <f xml:space="preserve"> InpC!QJB$20</f>
        <v>0</v>
      </c>
      <c r="QJC118" s="370">
        <f xml:space="preserve"> InpC!QJC$20</f>
        <v>0</v>
      </c>
      <c r="QJD118" s="370">
        <f xml:space="preserve"> InpC!QJD$20</f>
        <v>0</v>
      </c>
      <c r="QJE118" s="370">
        <f xml:space="preserve"> InpC!QJE$20</f>
        <v>0</v>
      </c>
      <c r="QJF118" s="370">
        <f xml:space="preserve"> InpC!QJF$20</f>
        <v>0</v>
      </c>
      <c r="QJG118" s="370">
        <f xml:space="preserve"> InpC!QJG$20</f>
        <v>0</v>
      </c>
      <c r="QJH118" s="370">
        <f xml:space="preserve"> InpC!QJH$20</f>
        <v>0</v>
      </c>
      <c r="QJI118" s="370">
        <f xml:space="preserve"> InpC!QJI$20</f>
        <v>0</v>
      </c>
      <c r="QJJ118" s="370">
        <f xml:space="preserve"> InpC!QJJ$20</f>
        <v>0</v>
      </c>
      <c r="QJK118" s="370">
        <f xml:space="preserve"> InpC!QJK$20</f>
        <v>0</v>
      </c>
      <c r="QJL118" s="370">
        <f xml:space="preserve"> InpC!QJL$20</f>
        <v>0</v>
      </c>
      <c r="QJM118" s="370">
        <f xml:space="preserve"> InpC!QJM$20</f>
        <v>0</v>
      </c>
      <c r="QJN118" s="370">
        <f xml:space="preserve"> InpC!QJN$20</f>
        <v>0</v>
      </c>
      <c r="QJO118" s="370">
        <f xml:space="preserve"> InpC!QJO$20</f>
        <v>0</v>
      </c>
      <c r="QJP118" s="370">
        <f xml:space="preserve"> InpC!QJP$20</f>
        <v>0</v>
      </c>
      <c r="QJQ118" s="370">
        <f xml:space="preserve"> InpC!QJQ$20</f>
        <v>0</v>
      </c>
      <c r="QJR118" s="370">
        <f xml:space="preserve"> InpC!QJR$20</f>
        <v>0</v>
      </c>
      <c r="QJS118" s="370">
        <f xml:space="preserve"> InpC!QJS$20</f>
        <v>0</v>
      </c>
      <c r="QJT118" s="370">
        <f xml:space="preserve"> InpC!QJT$20</f>
        <v>0</v>
      </c>
      <c r="QJU118" s="370">
        <f xml:space="preserve"> InpC!QJU$20</f>
        <v>0</v>
      </c>
      <c r="QJV118" s="370">
        <f xml:space="preserve"> InpC!QJV$20</f>
        <v>0</v>
      </c>
      <c r="QJW118" s="370">
        <f xml:space="preserve"> InpC!QJW$20</f>
        <v>0</v>
      </c>
      <c r="QJX118" s="370">
        <f xml:space="preserve"> InpC!QJX$20</f>
        <v>0</v>
      </c>
      <c r="QJY118" s="370">
        <f xml:space="preserve"> InpC!QJY$20</f>
        <v>0</v>
      </c>
      <c r="QJZ118" s="370">
        <f xml:space="preserve"> InpC!QJZ$20</f>
        <v>0</v>
      </c>
      <c r="QKA118" s="370">
        <f xml:space="preserve"> InpC!QKA$20</f>
        <v>0</v>
      </c>
      <c r="QKB118" s="370">
        <f xml:space="preserve"> InpC!QKB$20</f>
        <v>0</v>
      </c>
      <c r="QKC118" s="370">
        <f xml:space="preserve"> InpC!QKC$20</f>
        <v>0</v>
      </c>
      <c r="QKD118" s="370">
        <f xml:space="preserve"> InpC!QKD$20</f>
        <v>0</v>
      </c>
      <c r="QKE118" s="370">
        <f xml:space="preserve"> InpC!QKE$20</f>
        <v>0</v>
      </c>
      <c r="QKF118" s="370">
        <f xml:space="preserve"> InpC!QKF$20</f>
        <v>0</v>
      </c>
      <c r="QKG118" s="370">
        <f xml:space="preserve"> InpC!QKG$20</f>
        <v>0</v>
      </c>
      <c r="QKH118" s="370">
        <f xml:space="preserve"> InpC!QKH$20</f>
        <v>0</v>
      </c>
      <c r="QKI118" s="370">
        <f xml:space="preserve"> InpC!QKI$20</f>
        <v>0</v>
      </c>
      <c r="QKJ118" s="370">
        <f xml:space="preserve"> InpC!QKJ$20</f>
        <v>0</v>
      </c>
      <c r="QKK118" s="370">
        <f xml:space="preserve"> InpC!QKK$20</f>
        <v>0</v>
      </c>
      <c r="QKL118" s="370">
        <f xml:space="preserve"> InpC!QKL$20</f>
        <v>0</v>
      </c>
      <c r="QKM118" s="370">
        <f xml:space="preserve"> InpC!QKM$20</f>
        <v>0</v>
      </c>
      <c r="QKN118" s="370">
        <f xml:space="preserve"> InpC!QKN$20</f>
        <v>0</v>
      </c>
      <c r="QKO118" s="370">
        <f xml:space="preserve"> InpC!QKO$20</f>
        <v>0</v>
      </c>
      <c r="QKP118" s="370">
        <f xml:space="preserve"> InpC!QKP$20</f>
        <v>0</v>
      </c>
      <c r="QKQ118" s="370">
        <f xml:space="preserve"> InpC!QKQ$20</f>
        <v>0</v>
      </c>
      <c r="QKR118" s="370">
        <f xml:space="preserve"> InpC!QKR$20</f>
        <v>0</v>
      </c>
      <c r="QKS118" s="370">
        <f xml:space="preserve"> InpC!QKS$20</f>
        <v>0</v>
      </c>
      <c r="QKT118" s="370">
        <f xml:space="preserve"> InpC!QKT$20</f>
        <v>0</v>
      </c>
      <c r="QKU118" s="370">
        <f xml:space="preserve"> InpC!QKU$20</f>
        <v>0</v>
      </c>
      <c r="QKV118" s="370">
        <f xml:space="preserve"> InpC!QKV$20</f>
        <v>0</v>
      </c>
      <c r="QKW118" s="370">
        <f xml:space="preserve"> InpC!QKW$20</f>
        <v>0</v>
      </c>
      <c r="QKX118" s="370">
        <f xml:space="preserve"> InpC!QKX$20</f>
        <v>0</v>
      </c>
      <c r="QKY118" s="370">
        <f xml:space="preserve"> InpC!QKY$20</f>
        <v>0</v>
      </c>
      <c r="QKZ118" s="370">
        <f xml:space="preserve"> InpC!QKZ$20</f>
        <v>0</v>
      </c>
      <c r="QLA118" s="370">
        <f xml:space="preserve"> InpC!QLA$20</f>
        <v>0</v>
      </c>
      <c r="QLB118" s="370">
        <f xml:space="preserve"> InpC!QLB$20</f>
        <v>0</v>
      </c>
      <c r="QLC118" s="370">
        <f xml:space="preserve"> InpC!QLC$20</f>
        <v>0</v>
      </c>
      <c r="QLD118" s="370">
        <f xml:space="preserve"> InpC!QLD$20</f>
        <v>0</v>
      </c>
      <c r="QLE118" s="370">
        <f xml:space="preserve"> InpC!QLE$20</f>
        <v>0</v>
      </c>
      <c r="QLF118" s="370">
        <f xml:space="preserve"> InpC!QLF$20</f>
        <v>0</v>
      </c>
      <c r="QLG118" s="370">
        <f xml:space="preserve"> InpC!QLG$20</f>
        <v>0</v>
      </c>
      <c r="QLH118" s="370">
        <f xml:space="preserve"> InpC!QLH$20</f>
        <v>0</v>
      </c>
      <c r="QLI118" s="370">
        <f xml:space="preserve"> InpC!QLI$20</f>
        <v>0</v>
      </c>
      <c r="QLJ118" s="370">
        <f xml:space="preserve"> InpC!QLJ$20</f>
        <v>0</v>
      </c>
      <c r="QLK118" s="370">
        <f xml:space="preserve"> InpC!QLK$20</f>
        <v>0</v>
      </c>
      <c r="QLL118" s="370">
        <f xml:space="preserve"> InpC!QLL$20</f>
        <v>0</v>
      </c>
      <c r="QLM118" s="370">
        <f xml:space="preserve"> InpC!QLM$20</f>
        <v>0</v>
      </c>
      <c r="QLN118" s="370">
        <f xml:space="preserve"> InpC!QLN$20</f>
        <v>0</v>
      </c>
      <c r="QLO118" s="370">
        <f xml:space="preserve"> InpC!QLO$20</f>
        <v>0</v>
      </c>
      <c r="QLP118" s="370">
        <f xml:space="preserve"> InpC!QLP$20</f>
        <v>0</v>
      </c>
      <c r="QLQ118" s="370">
        <f xml:space="preserve"> InpC!QLQ$20</f>
        <v>0</v>
      </c>
      <c r="QLR118" s="370">
        <f xml:space="preserve"> InpC!QLR$20</f>
        <v>0</v>
      </c>
      <c r="QLS118" s="370">
        <f xml:space="preserve"> InpC!QLS$20</f>
        <v>0</v>
      </c>
      <c r="QLT118" s="370">
        <f xml:space="preserve"> InpC!QLT$20</f>
        <v>0</v>
      </c>
      <c r="QLU118" s="370">
        <f xml:space="preserve"> InpC!QLU$20</f>
        <v>0</v>
      </c>
      <c r="QLV118" s="370">
        <f xml:space="preserve"> InpC!QLV$20</f>
        <v>0</v>
      </c>
      <c r="QLW118" s="370">
        <f xml:space="preserve"> InpC!QLW$20</f>
        <v>0</v>
      </c>
      <c r="QLX118" s="370">
        <f xml:space="preserve"> InpC!QLX$20</f>
        <v>0</v>
      </c>
      <c r="QLY118" s="370">
        <f xml:space="preserve"> InpC!QLY$20</f>
        <v>0</v>
      </c>
      <c r="QLZ118" s="370">
        <f xml:space="preserve"> InpC!QLZ$20</f>
        <v>0</v>
      </c>
      <c r="QMA118" s="370">
        <f xml:space="preserve"> InpC!QMA$20</f>
        <v>0</v>
      </c>
      <c r="QMB118" s="370">
        <f xml:space="preserve"> InpC!QMB$20</f>
        <v>0</v>
      </c>
      <c r="QMC118" s="370">
        <f xml:space="preserve"> InpC!QMC$20</f>
        <v>0</v>
      </c>
      <c r="QMD118" s="370">
        <f xml:space="preserve"> InpC!QMD$20</f>
        <v>0</v>
      </c>
      <c r="QME118" s="370">
        <f xml:space="preserve"> InpC!QME$20</f>
        <v>0</v>
      </c>
      <c r="QMF118" s="370">
        <f xml:space="preserve"> InpC!QMF$20</f>
        <v>0</v>
      </c>
      <c r="QMG118" s="370">
        <f xml:space="preserve"> InpC!QMG$20</f>
        <v>0</v>
      </c>
      <c r="QMH118" s="370">
        <f xml:space="preserve"> InpC!QMH$20</f>
        <v>0</v>
      </c>
      <c r="QMI118" s="370">
        <f xml:space="preserve"> InpC!QMI$20</f>
        <v>0</v>
      </c>
      <c r="QMJ118" s="370">
        <f xml:space="preserve"> InpC!QMJ$20</f>
        <v>0</v>
      </c>
      <c r="QMK118" s="370">
        <f xml:space="preserve"> InpC!QMK$20</f>
        <v>0</v>
      </c>
      <c r="QML118" s="370">
        <f xml:space="preserve"> InpC!QML$20</f>
        <v>0</v>
      </c>
      <c r="QMM118" s="370">
        <f xml:space="preserve"> InpC!QMM$20</f>
        <v>0</v>
      </c>
      <c r="QMN118" s="370">
        <f xml:space="preserve"> InpC!QMN$20</f>
        <v>0</v>
      </c>
      <c r="QMO118" s="370">
        <f xml:space="preserve"> InpC!QMO$20</f>
        <v>0</v>
      </c>
      <c r="QMP118" s="370">
        <f xml:space="preserve"> InpC!QMP$20</f>
        <v>0</v>
      </c>
      <c r="QMQ118" s="370">
        <f xml:space="preserve"> InpC!QMQ$20</f>
        <v>0</v>
      </c>
      <c r="QMR118" s="370">
        <f xml:space="preserve"> InpC!QMR$20</f>
        <v>0</v>
      </c>
      <c r="QMS118" s="370">
        <f xml:space="preserve"> InpC!QMS$20</f>
        <v>0</v>
      </c>
      <c r="QMT118" s="370">
        <f xml:space="preserve"> InpC!QMT$20</f>
        <v>0</v>
      </c>
      <c r="QMU118" s="370">
        <f xml:space="preserve"> InpC!QMU$20</f>
        <v>0</v>
      </c>
      <c r="QMV118" s="370">
        <f xml:space="preserve"> InpC!QMV$20</f>
        <v>0</v>
      </c>
      <c r="QMW118" s="370">
        <f xml:space="preserve"> InpC!QMW$20</f>
        <v>0</v>
      </c>
      <c r="QMX118" s="370">
        <f xml:space="preserve"> InpC!QMX$20</f>
        <v>0</v>
      </c>
      <c r="QMY118" s="370">
        <f xml:space="preserve"> InpC!QMY$20</f>
        <v>0</v>
      </c>
      <c r="QMZ118" s="370">
        <f xml:space="preserve"> InpC!QMZ$20</f>
        <v>0</v>
      </c>
      <c r="QNA118" s="370">
        <f xml:space="preserve"> InpC!QNA$20</f>
        <v>0</v>
      </c>
      <c r="QNB118" s="370">
        <f xml:space="preserve"> InpC!QNB$20</f>
        <v>0</v>
      </c>
      <c r="QNC118" s="370">
        <f xml:space="preserve"> InpC!QNC$20</f>
        <v>0</v>
      </c>
      <c r="QND118" s="370">
        <f xml:space="preserve"> InpC!QND$20</f>
        <v>0</v>
      </c>
      <c r="QNE118" s="370">
        <f xml:space="preserve"> InpC!QNE$20</f>
        <v>0</v>
      </c>
      <c r="QNF118" s="370">
        <f xml:space="preserve"> InpC!QNF$20</f>
        <v>0</v>
      </c>
      <c r="QNG118" s="370">
        <f xml:space="preserve"> InpC!QNG$20</f>
        <v>0</v>
      </c>
      <c r="QNH118" s="370">
        <f xml:space="preserve"> InpC!QNH$20</f>
        <v>0</v>
      </c>
      <c r="QNI118" s="370">
        <f xml:space="preserve"> InpC!QNI$20</f>
        <v>0</v>
      </c>
      <c r="QNJ118" s="370">
        <f xml:space="preserve"> InpC!QNJ$20</f>
        <v>0</v>
      </c>
      <c r="QNK118" s="370">
        <f xml:space="preserve"> InpC!QNK$20</f>
        <v>0</v>
      </c>
      <c r="QNL118" s="370">
        <f xml:space="preserve"> InpC!QNL$20</f>
        <v>0</v>
      </c>
      <c r="QNM118" s="370">
        <f xml:space="preserve"> InpC!QNM$20</f>
        <v>0</v>
      </c>
      <c r="QNN118" s="370">
        <f xml:space="preserve"> InpC!QNN$20</f>
        <v>0</v>
      </c>
      <c r="QNO118" s="370">
        <f xml:space="preserve"> InpC!QNO$20</f>
        <v>0</v>
      </c>
      <c r="QNP118" s="370">
        <f xml:space="preserve"> InpC!QNP$20</f>
        <v>0</v>
      </c>
      <c r="QNQ118" s="370">
        <f xml:space="preserve"> InpC!QNQ$20</f>
        <v>0</v>
      </c>
      <c r="QNR118" s="370">
        <f xml:space="preserve"> InpC!QNR$20</f>
        <v>0</v>
      </c>
      <c r="QNS118" s="370">
        <f xml:space="preserve"> InpC!QNS$20</f>
        <v>0</v>
      </c>
      <c r="QNT118" s="370">
        <f xml:space="preserve"> InpC!QNT$20</f>
        <v>0</v>
      </c>
      <c r="QNU118" s="370">
        <f xml:space="preserve"> InpC!QNU$20</f>
        <v>0</v>
      </c>
      <c r="QNV118" s="370">
        <f xml:space="preserve"> InpC!QNV$20</f>
        <v>0</v>
      </c>
      <c r="QNW118" s="370">
        <f xml:space="preserve"> InpC!QNW$20</f>
        <v>0</v>
      </c>
      <c r="QNX118" s="370">
        <f xml:space="preserve"> InpC!QNX$20</f>
        <v>0</v>
      </c>
      <c r="QNY118" s="370">
        <f xml:space="preserve"> InpC!QNY$20</f>
        <v>0</v>
      </c>
      <c r="QNZ118" s="370">
        <f xml:space="preserve"> InpC!QNZ$20</f>
        <v>0</v>
      </c>
      <c r="QOA118" s="370">
        <f xml:space="preserve"> InpC!QOA$20</f>
        <v>0</v>
      </c>
      <c r="QOB118" s="370">
        <f xml:space="preserve"> InpC!QOB$20</f>
        <v>0</v>
      </c>
      <c r="QOC118" s="370">
        <f xml:space="preserve"> InpC!QOC$20</f>
        <v>0</v>
      </c>
      <c r="QOD118" s="370">
        <f xml:space="preserve"> InpC!QOD$20</f>
        <v>0</v>
      </c>
      <c r="QOE118" s="370">
        <f xml:space="preserve"> InpC!QOE$20</f>
        <v>0</v>
      </c>
      <c r="QOF118" s="370">
        <f xml:space="preserve"> InpC!QOF$20</f>
        <v>0</v>
      </c>
      <c r="QOG118" s="370">
        <f xml:space="preserve"> InpC!QOG$20</f>
        <v>0</v>
      </c>
      <c r="QOH118" s="370">
        <f xml:space="preserve"> InpC!QOH$20</f>
        <v>0</v>
      </c>
      <c r="QOI118" s="370">
        <f xml:space="preserve"> InpC!QOI$20</f>
        <v>0</v>
      </c>
      <c r="QOJ118" s="370">
        <f xml:space="preserve"> InpC!QOJ$20</f>
        <v>0</v>
      </c>
      <c r="QOK118" s="370">
        <f xml:space="preserve"> InpC!QOK$20</f>
        <v>0</v>
      </c>
      <c r="QOL118" s="370">
        <f xml:space="preserve"> InpC!QOL$20</f>
        <v>0</v>
      </c>
      <c r="QOM118" s="370">
        <f xml:space="preserve"> InpC!QOM$20</f>
        <v>0</v>
      </c>
      <c r="QON118" s="370">
        <f xml:space="preserve"> InpC!QON$20</f>
        <v>0</v>
      </c>
      <c r="QOO118" s="370">
        <f xml:space="preserve"> InpC!QOO$20</f>
        <v>0</v>
      </c>
      <c r="QOP118" s="370">
        <f xml:space="preserve"> InpC!QOP$20</f>
        <v>0</v>
      </c>
      <c r="QOQ118" s="370">
        <f xml:space="preserve"> InpC!QOQ$20</f>
        <v>0</v>
      </c>
      <c r="QOR118" s="370">
        <f xml:space="preserve"> InpC!QOR$20</f>
        <v>0</v>
      </c>
      <c r="QOS118" s="370">
        <f xml:space="preserve"> InpC!QOS$20</f>
        <v>0</v>
      </c>
      <c r="QOT118" s="370">
        <f xml:space="preserve"> InpC!QOT$20</f>
        <v>0</v>
      </c>
      <c r="QOU118" s="370">
        <f xml:space="preserve"> InpC!QOU$20</f>
        <v>0</v>
      </c>
      <c r="QOV118" s="370">
        <f xml:space="preserve"> InpC!QOV$20</f>
        <v>0</v>
      </c>
      <c r="QOW118" s="370">
        <f xml:space="preserve"> InpC!QOW$20</f>
        <v>0</v>
      </c>
      <c r="QOX118" s="370">
        <f xml:space="preserve"> InpC!QOX$20</f>
        <v>0</v>
      </c>
      <c r="QOY118" s="370">
        <f xml:space="preserve"> InpC!QOY$20</f>
        <v>0</v>
      </c>
      <c r="QOZ118" s="370">
        <f xml:space="preserve"> InpC!QOZ$20</f>
        <v>0</v>
      </c>
      <c r="QPA118" s="370">
        <f xml:space="preserve"> InpC!QPA$20</f>
        <v>0</v>
      </c>
      <c r="QPB118" s="370">
        <f xml:space="preserve"> InpC!QPB$20</f>
        <v>0</v>
      </c>
      <c r="QPC118" s="370">
        <f xml:space="preserve"> InpC!QPC$20</f>
        <v>0</v>
      </c>
      <c r="QPD118" s="370">
        <f xml:space="preserve"> InpC!QPD$20</f>
        <v>0</v>
      </c>
      <c r="QPE118" s="370">
        <f xml:space="preserve"> InpC!QPE$20</f>
        <v>0</v>
      </c>
      <c r="QPF118" s="370">
        <f xml:space="preserve"> InpC!QPF$20</f>
        <v>0</v>
      </c>
      <c r="QPG118" s="370">
        <f xml:space="preserve"> InpC!QPG$20</f>
        <v>0</v>
      </c>
      <c r="QPH118" s="370">
        <f xml:space="preserve"> InpC!QPH$20</f>
        <v>0</v>
      </c>
      <c r="QPI118" s="370">
        <f xml:space="preserve"> InpC!QPI$20</f>
        <v>0</v>
      </c>
      <c r="QPJ118" s="370">
        <f xml:space="preserve"> InpC!QPJ$20</f>
        <v>0</v>
      </c>
      <c r="QPK118" s="370">
        <f xml:space="preserve"> InpC!QPK$20</f>
        <v>0</v>
      </c>
      <c r="QPL118" s="370">
        <f xml:space="preserve"> InpC!QPL$20</f>
        <v>0</v>
      </c>
      <c r="QPM118" s="370">
        <f xml:space="preserve"> InpC!QPM$20</f>
        <v>0</v>
      </c>
      <c r="QPN118" s="370">
        <f xml:space="preserve"> InpC!QPN$20</f>
        <v>0</v>
      </c>
      <c r="QPO118" s="370">
        <f xml:space="preserve"> InpC!QPO$20</f>
        <v>0</v>
      </c>
      <c r="QPP118" s="370">
        <f xml:space="preserve"> InpC!QPP$20</f>
        <v>0</v>
      </c>
      <c r="QPQ118" s="370">
        <f xml:space="preserve"> InpC!QPQ$20</f>
        <v>0</v>
      </c>
      <c r="QPR118" s="370">
        <f xml:space="preserve"> InpC!QPR$20</f>
        <v>0</v>
      </c>
      <c r="QPS118" s="370">
        <f xml:space="preserve"> InpC!QPS$20</f>
        <v>0</v>
      </c>
      <c r="QPT118" s="370">
        <f xml:space="preserve"> InpC!QPT$20</f>
        <v>0</v>
      </c>
      <c r="QPU118" s="370">
        <f xml:space="preserve"> InpC!QPU$20</f>
        <v>0</v>
      </c>
      <c r="QPV118" s="370">
        <f xml:space="preserve"> InpC!QPV$20</f>
        <v>0</v>
      </c>
      <c r="QPW118" s="370">
        <f xml:space="preserve"> InpC!QPW$20</f>
        <v>0</v>
      </c>
      <c r="QPX118" s="370">
        <f xml:space="preserve"> InpC!QPX$20</f>
        <v>0</v>
      </c>
      <c r="QPY118" s="370">
        <f xml:space="preserve"> InpC!QPY$20</f>
        <v>0</v>
      </c>
      <c r="QPZ118" s="370">
        <f xml:space="preserve"> InpC!QPZ$20</f>
        <v>0</v>
      </c>
      <c r="QQA118" s="370">
        <f xml:space="preserve"> InpC!QQA$20</f>
        <v>0</v>
      </c>
      <c r="QQB118" s="370">
        <f xml:space="preserve"> InpC!QQB$20</f>
        <v>0</v>
      </c>
      <c r="QQC118" s="370">
        <f xml:space="preserve"> InpC!QQC$20</f>
        <v>0</v>
      </c>
      <c r="QQD118" s="370">
        <f xml:space="preserve"> InpC!QQD$20</f>
        <v>0</v>
      </c>
      <c r="QQE118" s="370">
        <f xml:space="preserve"> InpC!QQE$20</f>
        <v>0</v>
      </c>
      <c r="QQF118" s="370">
        <f xml:space="preserve"> InpC!QQF$20</f>
        <v>0</v>
      </c>
      <c r="QQG118" s="370">
        <f xml:space="preserve"> InpC!QQG$20</f>
        <v>0</v>
      </c>
      <c r="QQH118" s="370">
        <f xml:space="preserve"> InpC!QQH$20</f>
        <v>0</v>
      </c>
      <c r="QQI118" s="370">
        <f xml:space="preserve"> InpC!QQI$20</f>
        <v>0</v>
      </c>
      <c r="QQJ118" s="370">
        <f xml:space="preserve"> InpC!QQJ$20</f>
        <v>0</v>
      </c>
      <c r="QQK118" s="370">
        <f xml:space="preserve"> InpC!QQK$20</f>
        <v>0</v>
      </c>
      <c r="QQL118" s="370">
        <f xml:space="preserve"> InpC!QQL$20</f>
        <v>0</v>
      </c>
      <c r="QQM118" s="370">
        <f xml:space="preserve"> InpC!QQM$20</f>
        <v>0</v>
      </c>
      <c r="QQN118" s="370">
        <f xml:space="preserve"> InpC!QQN$20</f>
        <v>0</v>
      </c>
      <c r="QQO118" s="370">
        <f xml:space="preserve"> InpC!QQO$20</f>
        <v>0</v>
      </c>
      <c r="QQP118" s="370">
        <f xml:space="preserve"> InpC!QQP$20</f>
        <v>0</v>
      </c>
      <c r="QQQ118" s="370">
        <f xml:space="preserve"> InpC!QQQ$20</f>
        <v>0</v>
      </c>
      <c r="QQR118" s="370">
        <f xml:space="preserve"> InpC!QQR$20</f>
        <v>0</v>
      </c>
      <c r="QQS118" s="370">
        <f xml:space="preserve"> InpC!QQS$20</f>
        <v>0</v>
      </c>
      <c r="QQT118" s="370">
        <f xml:space="preserve"> InpC!QQT$20</f>
        <v>0</v>
      </c>
      <c r="QQU118" s="370">
        <f xml:space="preserve"> InpC!QQU$20</f>
        <v>0</v>
      </c>
      <c r="QQV118" s="370">
        <f xml:space="preserve"> InpC!QQV$20</f>
        <v>0</v>
      </c>
      <c r="QQW118" s="370">
        <f xml:space="preserve"> InpC!QQW$20</f>
        <v>0</v>
      </c>
      <c r="QQX118" s="370">
        <f xml:space="preserve"> InpC!QQX$20</f>
        <v>0</v>
      </c>
      <c r="QQY118" s="370">
        <f xml:space="preserve"> InpC!QQY$20</f>
        <v>0</v>
      </c>
      <c r="QQZ118" s="370">
        <f xml:space="preserve"> InpC!QQZ$20</f>
        <v>0</v>
      </c>
      <c r="QRA118" s="370">
        <f xml:space="preserve"> InpC!QRA$20</f>
        <v>0</v>
      </c>
      <c r="QRB118" s="370">
        <f xml:space="preserve"> InpC!QRB$20</f>
        <v>0</v>
      </c>
      <c r="QRC118" s="370">
        <f xml:space="preserve"> InpC!QRC$20</f>
        <v>0</v>
      </c>
      <c r="QRD118" s="370">
        <f xml:space="preserve"> InpC!QRD$20</f>
        <v>0</v>
      </c>
      <c r="QRE118" s="370">
        <f xml:space="preserve"> InpC!QRE$20</f>
        <v>0</v>
      </c>
      <c r="QRF118" s="370">
        <f xml:space="preserve"> InpC!QRF$20</f>
        <v>0</v>
      </c>
      <c r="QRG118" s="370">
        <f xml:space="preserve"> InpC!QRG$20</f>
        <v>0</v>
      </c>
      <c r="QRH118" s="370">
        <f xml:space="preserve"> InpC!QRH$20</f>
        <v>0</v>
      </c>
      <c r="QRI118" s="370">
        <f xml:space="preserve"> InpC!QRI$20</f>
        <v>0</v>
      </c>
      <c r="QRJ118" s="370">
        <f xml:space="preserve"> InpC!QRJ$20</f>
        <v>0</v>
      </c>
      <c r="QRK118" s="370">
        <f xml:space="preserve"> InpC!QRK$20</f>
        <v>0</v>
      </c>
      <c r="QRL118" s="370">
        <f xml:space="preserve"> InpC!QRL$20</f>
        <v>0</v>
      </c>
      <c r="QRM118" s="370">
        <f xml:space="preserve"> InpC!QRM$20</f>
        <v>0</v>
      </c>
      <c r="QRN118" s="370">
        <f xml:space="preserve"> InpC!QRN$20</f>
        <v>0</v>
      </c>
      <c r="QRO118" s="370">
        <f xml:space="preserve"> InpC!QRO$20</f>
        <v>0</v>
      </c>
      <c r="QRP118" s="370">
        <f xml:space="preserve"> InpC!QRP$20</f>
        <v>0</v>
      </c>
      <c r="QRQ118" s="370">
        <f xml:space="preserve"> InpC!QRQ$20</f>
        <v>0</v>
      </c>
      <c r="QRR118" s="370">
        <f xml:space="preserve"> InpC!QRR$20</f>
        <v>0</v>
      </c>
      <c r="QRS118" s="370">
        <f xml:space="preserve"> InpC!QRS$20</f>
        <v>0</v>
      </c>
      <c r="QRT118" s="370">
        <f xml:space="preserve"> InpC!QRT$20</f>
        <v>0</v>
      </c>
      <c r="QRU118" s="370">
        <f xml:space="preserve"> InpC!QRU$20</f>
        <v>0</v>
      </c>
      <c r="QRV118" s="370">
        <f xml:space="preserve"> InpC!QRV$20</f>
        <v>0</v>
      </c>
      <c r="QRW118" s="370">
        <f xml:space="preserve"> InpC!QRW$20</f>
        <v>0</v>
      </c>
      <c r="QRX118" s="370">
        <f xml:space="preserve"> InpC!QRX$20</f>
        <v>0</v>
      </c>
      <c r="QRY118" s="370">
        <f xml:space="preserve"> InpC!QRY$20</f>
        <v>0</v>
      </c>
      <c r="QRZ118" s="370">
        <f xml:space="preserve"> InpC!QRZ$20</f>
        <v>0</v>
      </c>
      <c r="QSA118" s="370">
        <f xml:space="preserve"> InpC!QSA$20</f>
        <v>0</v>
      </c>
      <c r="QSB118" s="370">
        <f xml:space="preserve"> InpC!QSB$20</f>
        <v>0</v>
      </c>
      <c r="QSC118" s="370">
        <f xml:space="preserve"> InpC!QSC$20</f>
        <v>0</v>
      </c>
      <c r="QSD118" s="370">
        <f xml:space="preserve"> InpC!QSD$20</f>
        <v>0</v>
      </c>
      <c r="QSE118" s="370">
        <f xml:space="preserve"> InpC!QSE$20</f>
        <v>0</v>
      </c>
      <c r="QSF118" s="370">
        <f xml:space="preserve"> InpC!QSF$20</f>
        <v>0</v>
      </c>
      <c r="QSG118" s="370">
        <f xml:space="preserve"> InpC!QSG$20</f>
        <v>0</v>
      </c>
      <c r="QSH118" s="370">
        <f xml:space="preserve"> InpC!QSH$20</f>
        <v>0</v>
      </c>
      <c r="QSI118" s="370">
        <f xml:space="preserve"> InpC!QSI$20</f>
        <v>0</v>
      </c>
      <c r="QSJ118" s="370">
        <f xml:space="preserve"> InpC!QSJ$20</f>
        <v>0</v>
      </c>
      <c r="QSK118" s="370">
        <f xml:space="preserve"> InpC!QSK$20</f>
        <v>0</v>
      </c>
      <c r="QSL118" s="370">
        <f xml:space="preserve"> InpC!QSL$20</f>
        <v>0</v>
      </c>
      <c r="QSM118" s="370">
        <f xml:space="preserve"> InpC!QSM$20</f>
        <v>0</v>
      </c>
      <c r="QSN118" s="370">
        <f xml:space="preserve"> InpC!QSN$20</f>
        <v>0</v>
      </c>
      <c r="QSO118" s="370">
        <f xml:space="preserve"> InpC!QSO$20</f>
        <v>0</v>
      </c>
      <c r="QSP118" s="370">
        <f xml:space="preserve"> InpC!QSP$20</f>
        <v>0</v>
      </c>
      <c r="QSQ118" s="370">
        <f xml:space="preserve"> InpC!QSQ$20</f>
        <v>0</v>
      </c>
      <c r="QSR118" s="370">
        <f xml:space="preserve"> InpC!QSR$20</f>
        <v>0</v>
      </c>
      <c r="QSS118" s="370">
        <f xml:space="preserve"> InpC!QSS$20</f>
        <v>0</v>
      </c>
      <c r="QST118" s="370">
        <f xml:space="preserve"> InpC!QST$20</f>
        <v>0</v>
      </c>
      <c r="QSU118" s="370">
        <f xml:space="preserve"> InpC!QSU$20</f>
        <v>0</v>
      </c>
      <c r="QSV118" s="370">
        <f xml:space="preserve"> InpC!QSV$20</f>
        <v>0</v>
      </c>
      <c r="QSW118" s="370">
        <f xml:space="preserve"> InpC!QSW$20</f>
        <v>0</v>
      </c>
      <c r="QSX118" s="370">
        <f xml:space="preserve"> InpC!QSX$20</f>
        <v>0</v>
      </c>
      <c r="QSY118" s="370">
        <f xml:space="preserve"> InpC!QSY$20</f>
        <v>0</v>
      </c>
      <c r="QSZ118" s="370">
        <f xml:space="preserve"> InpC!QSZ$20</f>
        <v>0</v>
      </c>
      <c r="QTA118" s="370">
        <f xml:space="preserve"> InpC!QTA$20</f>
        <v>0</v>
      </c>
      <c r="QTB118" s="370">
        <f xml:space="preserve"> InpC!QTB$20</f>
        <v>0</v>
      </c>
      <c r="QTC118" s="370">
        <f xml:space="preserve"> InpC!QTC$20</f>
        <v>0</v>
      </c>
      <c r="QTD118" s="370">
        <f xml:space="preserve"> InpC!QTD$20</f>
        <v>0</v>
      </c>
      <c r="QTE118" s="370">
        <f xml:space="preserve"> InpC!QTE$20</f>
        <v>0</v>
      </c>
      <c r="QTF118" s="370">
        <f xml:space="preserve"> InpC!QTF$20</f>
        <v>0</v>
      </c>
      <c r="QTG118" s="370">
        <f xml:space="preserve"> InpC!QTG$20</f>
        <v>0</v>
      </c>
      <c r="QTH118" s="370">
        <f xml:space="preserve"> InpC!QTH$20</f>
        <v>0</v>
      </c>
      <c r="QTI118" s="370">
        <f xml:space="preserve"> InpC!QTI$20</f>
        <v>0</v>
      </c>
      <c r="QTJ118" s="370">
        <f xml:space="preserve"> InpC!QTJ$20</f>
        <v>0</v>
      </c>
      <c r="QTK118" s="370">
        <f xml:space="preserve"> InpC!QTK$20</f>
        <v>0</v>
      </c>
      <c r="QTL118" s="370">
        <f xml:space="preserve"> InpC!QTL$20</f>
        <v>0</v>
      </c>
      <c r="QTM118" s="370">
        <f xml:space="preserve"> InpC!QTM$20</f>
        <v>0</v>
      </c>
      <c r="QTN118" s="370">
        <f xml:space="preserve"> InpC!QTN$20</f>
        <v>0</v>
      </c>
      <c r="QTO118" s="370">
        <f xml:space="preserve"> InpC!QTO$20</f>
        <v>0</v>
      </c>
      <c r="QTP118" s="370">
        <f xml:space="preserve"> InpC!QTP$20</f>
        <v>0</v>
      </c>
      <c r="QTQ118" s="370">
        <f xml:space="preserve"> InpC!QTQ$20</f>
        <v>0</v>
      </c>
      <c r="QTR118" s="370">
        <f xml:space="preserve"> InpC!QTR$20</f>
        <v>0</v>
      </c>
      <c r="QTS118" s="370">
        <f xml:space="preserve"> InpC!QTS$20</f>
        <v>0</v>
      </c>
      <c r="QTT118" s="370">
        <f xml:space="preserve"> InpC!QTT$20</f>
        <v>0</v>
      </c>
      <c r="QTU118" s="370">
        <f xml:space="preserve"> InpC!QTU$20</f>
        <v>0</v>
      </c>
      <c r="QTV118" s="370">
        <f xml:space="preserve"> InpC!QTV$20</f>
        <v>0</v>
      </c>
      <c r="QTW118" s="370">
        <f xml:space="preserve"> InpC!QTW$20</f>
        <v>0</v>
      </c>
      <c r="QTX118" s="370">
        <f xml:space="preserve"> InpC!QTX$20</f>
        <v>0</v>
      </c>
      <c r="QTY118" s="370">
        <f xml:space="preserve"> InpC!QTY$20</f>
        <v>0</v>
      </c>
      <c r="QTZ118" s="370">
        <f xml:space="preserve"> InpC!QTZ$20</f>
        <v>0</v>
      </c>
      <c r="QUA118" s="370">
        <f xml:space="preserve"> InpC!QUA$20</f>
        <v>0</v>
      </c>
      <c r="QUB118" s="370">
        <f xml:space="preserve"> InpC!QUB$20</f>
        <v>0</v>
      </c>
      <c r="QUC118" s="370">
        <f xml:space="preserve"> InpC!QUC$20</f>
        <v>0</v>
      </c>
      <c r="QUD118" s="370">
        <f xml:space="preserve"> InpC!QUD$20</f>
        <v>0</v>
      </c>
      <c r="QUE118" s="370">
        <f xml:space="preserve"> InpC!QUE$20</f>
        <v>0</v>
      </c>
      <c r="QUF118" s="370">
        <f xml:space="preserve"> InpC!QUF$20</f>
        <v>0</v>
      </c>
      <c r="QUG118" s="370">
        <f xml:space="preserve"> InpC!QUG$20</f>
        <v>0</v>
      </c>
      <c r="QUH118" s="370">
        <f xml:space="preserve"> InpC!QUH$20</f>
        <v>0</v>
      </c>
      <c r="QUI118" s="370">
        <f xml:space="preserve"> InpC!QUI$20</f>
        <v>0</v>
      </c>
      <c r="QUJ118" s="370">
        <f xml:space="preserve"> InpC!QUJ$20</f>
        <v>0</v>
      </c>
      <c r="QUK118" s="370">
        <f xml:space="preserve"> InpC!QUK$20</f>
        <v>0</v>
      </c>
      <c r="QUL118" s="370">
        <f xml:space="preserve"> InpC!QUL$20</f>
        <v>0</v>
      </c>
      <c r="QUM118" s="370">
        <f xml:space="preserve"> InpC!QUM$20</f>
        <v>0</v>
      </c>
      <c r="QUN118" s="370">
        <f xml:space="preserve"> InpC!QUN$20</f>
        <v>0</v>
      </c>
      <c r="QUO118" s="370">
        <f xml:space="preserve"> InpC!QUO$20</f>
        <v>0</v>
      </c>
      <c r="QUP118" s="370">
        <f xml:space="preserve"> InpC!QUP$20</f>
        <v>0</v>
      </c>
      <c r="QUQ118" s="370">
        <f xml:space="preserve"> InpC!QUQ$20</f>
        <v>0</v>
      </c>
      <c r="QUR118" s="370">
        <f xml:space="preserve"> InpC!QUR$20</f>
        <v>0</v>
      </c>
      <c r="QUS118" s="370">
        <f xml:space="preserve"> InpC!QUS$20</f>
        <v>0</v>
      </c>
      <c r="QUT118" s="370">
        <f xml:space="preserve"> InpC!QUT$20</f>
        <v>0</v>
      </c>
      <c r="QUU118" s="370">
        <f xml:space="preserve"> InpC!QUU$20</f>
        <v>0</v>
      </c>
      <c r="QUV118" s="370">
        <f xml:space="preserve"> InpC!QUV$20</f>
        <v>0</v>
      </c>
      <c r="QUW118" s="370">
        <f xml:space="preserve"> InpC!QUW$20</f>
        <v>0</v>
      </c>
      <c r="QUX118" s="370">
        <f xml:space="preserve"> InpC!QUX$20</f>
        <v>0</v>
      </c>
      <c r="QUY118" s="370">
        <f xml:space="preserve"> InpC!QUY$20</f>
        <v>0</v>
      </c>
      <c r="QUZ118" s="370">
        <f xml:space="preserve"> InpC!QUZ$20</f>
        <v>0</v>
      </c>
      <c r="QVA118" s="370">
        <f xml:space="preserve"> InpC!QVA$20</f>
        <v>0</v>
      </c>
      <c r="QVB118" s="370">
        <f xml:space="preserve"> InpC!QVB$20</f>
        <v>0</v>
      </c>
      <c r="QVC118" s="370">
        <f xml:space="preserve"> InpC!QVC$20</f>
        <v>0</v>
      </c>
      <c r="QVD118" s="370">
        <f xml:space="preserve"> InpC!QVD$20</f>
        <v>0</v>
      </c>
      <c r="QVE118" s="370">
        <f xml:space="preserve"> InpC!QVE$20</f>
        <v>0</v>
      </c>
      <c r="QVF118" s="370">
        <f xml:space="preserve"> InpC!QVF$20</f>
        <v>0</v>
      </c>
      <c r="QVG118" s="370">
        <f xml:space="preserve"> InpC!QVG$20</f>
        <v>0</v>
      </c>
      <c r="QVH118" s="370">
        <f xml:space="preserve"> InpC!QVH$20</f>
        <v>0</v>
      </c>
      <c r="QVI118" s="370">
        <f xml:space="preserve"> InpC!QVI$20</f>
        <v>0</v>
      </c>
      <c r="QVJ118" s="370">
        <f xml:space="preserve"> InpC!QVJ$20</f>
        <v>0</v>
      </c>
      <c r="QVK118" s="370">
        <f xml:space="preserve"> InpC!QVK$20</f>
        <v>0</v>
      </c>
      <c r="QVL118" s="370">
        <f xml:space="preserve"> InpC!QVL$20</f>
        <v>0</v>
      </c>
      <c r="QVM118" s="370">
        <f xml:space="preserve"> InpC!QVM$20</f>
        <v>0</v>
      </c>
      <c r="QVN118" s="370">
        <f xml:space="preserve"> InpC!QVN$20</f>
        <v>0</v>
      </c>
      <c r="QVO118" s="370">
        <f xml:space="preserve"> InpC!QVO$20</f>
        <v>0</v>
      </c>
      <c r="QVP118" s="370">
        <f xml:space="preserve"> InpC!QVP$20</f>
        <v>0</v>
      </c>
      <c r="QVQ118" s="370">
        <f xml:space="preserve"> InpC!QVQ$20</f>
        <v>0</v>
      </c>
      <c r="QVR118" s="370">
        <f xml:space="preserve"> InpC!QVR$20</f>
        <v>0</v>
      </c>
      <c r="QVS118" s="370">
        <f xml:space="preserve"> InpC!QVS$20</f>
        <v>0</v>
      </c>
      <c r="QVT118" s="370">
        <f xml:space="preserve"> InpC!QVT$20</f>
        <v>0</v>
      </c>
      <c r="QVU118" s="370">
        <f xml:space="preserve"> InpC!QVU$20</f>
        <v>0</v>
      </c>
      <c r="QVV118" s="370">
        <f xml:space="preserve"> InpC!QVV$20</f>
        <v>0</v>
      </c>
      <c r="QVW118" s="370">
        <f xml:space="preserve"> InpC!QVW$20</f>
        <v>0</v>
      </c>
      <c r="QVX118" s="370">
        <f xml:space="preserve"> InpC!QVX$20</f>
        <v>0</v>
      </c>
      <c r="QVY118" s="370">
        <f xml:space="preserve"> InpC!QVY$20</f>
        <v>0</v>
      </c>
      <c r="QVZ118" s="370">
        <f xml:space="preserve"> InpC!QVZ$20</f>
        <v>0</v>
      </c>
      <c r="QWA118" s="370">
        <f xml:space="preserve"> InpC!QWA$20</f>
        <v>0</v>
      </c>
      <c r="QWB118" s="370">
        <f xml:space="preserve"> InpC!QWB$20</f>
        <v>0</v>
      </c>
      <c r="QWC118" s="370">
        <f xml:space="preserve"> InpC!QWC$20</f>
        <v>0</v>
      </c>
      <c r="QWD118" s="370">
        <f xml:space="preserve"> InpC!QWD$20</f>
        <v>0</v>
      </c>
      <c r="QWE118" s="370">
        <f xml:space="preserve"> InpC!QWE$20</f>
        <v>0</v>
      </c>
      <c r="QWF118" s="370">
        <f xml:space="preserve"> InpC!QWF$20</f>
        <v>0</v>
      </c>
      <c r="QWG118" s="370">
        <f xml:space="preserve"> InpC!QWG$20</f>
        <v>0</v>
      </c>
      <c r="QWH118" s="370">
        <f xml:space="preserve"> InpC!QWH$20</f>
        <v>0</v>
      </c>
      <c r="QWI118" s="370">
        <f xml:space="preserve"> InpC!QWI$20</f>
        <v>0</v>
      </c>
      <c r="QWJ118" s="370">
        <f xml:space="preserve"> InpC!QWJ$20</f>
        <v>0</v>
      </c>
      <c r="QWK118" s="370">
        <f xml:space="preserve"> InpC!QWK$20</f>
        <v>0</v>
      </c>
      <c r="QWL118" s="370">
        <f xml:space="preserve"> InpC!QWL$20</f>
        <v>0</v>
      </c>
      <c r="QWM118" s="370">
        <f xml:space="preserve"> InpC!QWM$20</f>
        <v>0</v>
      </c>
      <c r="QWN118" s="370">
        <f xml:space="preserve"> InpC!QWN$20</f>
        <v>0</v>
      </c>
      <c r="QWO118" s="370">
        <f xml:space="preserve"> InpC!QWO$20</f>
        <v>0</v>
      </c>
      <c r="QWP118" s="370">
        <f xml:space="preserve"> InpC!QWP$20</f>
        <v>0</v>
      </c>
      <c r="QWQ118" s="370">
        <f xml:space="preserve"> InpC!QWQ$20</f>
        <v>0</v>
      </c>
      <c r="QWR118" s="370">
        <f xml:space="preserve"> InpC!QWR$20</f>
        <v>0</v>
      </c>
      <c r="QWS118" s="370">
        <f xml:space="preserve"> InpC!QWS$20</f>
        <v>0</v>
      </c>
      <c r="QWT118" s="370">
        <f xml:space="preserve"> InpC!QWT$20</f>
        <v>0</v>
      </c>
      <c r="QWU118" s="370">
        <f xml:space="preserve"> InpC!QWU$20</f>
        <v>0</v>
      </c>
      <c r="QWV118" s="370">
        <f xml:space="preserve"> InpC!QWV$20</f>
        <v>0</v>
      </c>
      <c r="QWW118" s="370">
        <f xml:space="preserve"> InpC!QWW$20</f>
        <v>0</v>
      </c>
      <c r="QWX118" s="370">
        <f xml:space="preserve"> InpC!QWX$20</f>
        <v>0</v>
      </c>
      <c r="QWY118" s="370">
        <f xml:space="preserve"> InpC!QWY$20</f>
        <v>0</v>
      </c>
      <c r="QWZ118" s="370">
        <f xml:space="preserve"> InpC!QWZ$20</f>
        <v>0</v>
      </c>
      <c r="QXA118" s="370">
        <f xml:space="preserve"> InpC!QXA$20</f>
        <v>0</v>
      </c>
      <c r="QXB118" s="370">
        <f xml:space="preserve"> InpC!QXB$20</f>
        <v>0</v>
      </c>
      <c r="QXC118" s="370">
        <f xml:space="preserve"> InpC!QXC$20</f>
        <v>0</v>
      </c>
      <c r="QXD118" s="370">
        <f xml:space="preserve"> InpC!QXD$20</f>
        <v>0</v>
      </c>
      <c r="QXE118" s="370">
        <f xml:space="preserve"> InpC!QXE$20</f>
        <v>0</v>
      </c>
      <c r="QXF118" s="370">
        <f xml:space="preserve"> InpC!QXF$20</f>
        <v>0</v>
      </c>
      <c r="QXG118" s="370">
        <f xml:space="preserve"> InpC!QXG$20</f>
        <v>0</v>
      </c>
      <c r="QXH118" s="370">
        <f xml:space="preserve"> InpC!QXH$20</f>
        <v>0</v>
      </c>
      <c r="QXI118" s="370">
        <f xml:space="preserve"> InpC!QXI$20</f>
        <v>0</v>
      </c>
      <c r="QXJ118" s="370">
        <f xml:space="preserve"> InpC!QXJ$20</f>
        <v>0</v>
      </c>
      <c r="QXK118" s="370">
        <f xml:space="preserve"> InpC!QXK$20</f>
        <v>0</v>
      </c>
      <c r="QXL118" s="370">
        <f xml:space="preserve"> InpC!QXL$20</f>
        <v>0</v>
      </c>
      <c r="QXM118" s="370">
        <f xml:space="preserve"> InpC!QXM$20</f>
        <v>0</v>
      </c>
      <c r="QXN118" s="370">
        <f xml:space="preserve"> InpC!QXN$20</f>
        <v>0</v>
      </c>
      <c r="QXO118" s="370">
        <f xml:space="preserve"> InpC!QXO$20</f>
        <v>0</v>
      </c>
      <c r="QXP118" s="370">
        <f xml:space="preserve"> InpC!QXP$20</f>
        <v>0</v>
      </c>
      <c r="QXQ118" s="370">
        <f xml:space="preserve"> InpC!QXQ$20</f>
        <v>0</v>
      </c>
      <c r="QXR118" s="370">
        <f xml:space="preserve"> InpC!QXR$20</f>
        <v>0</v>
      </c>
      <c r="QXS118" s="370">
        <f xml:space="preserve"> InpC!QXS$20</f>
        <v>0</v>
      </c>
      <c r="QXT118" s="370">
        <f xml:space="preserve"> InpC!QXT$20</f>
        <v>0</v>
      </c>
      <c r="QXU118" s="370">
        <f xml:space="preserve"> InpC!QXU$20</f>
        <v>0</v>
      </c>
      <c r="QXV118" s="370">
        <f xml:space="preserve"> InpC!QXV$20</f>
        <v>0</v>
      </c>
      <c r="QXW118" s="370">
        <f xml:space="preserve"> InpC!QXW$20</f>
        <v>0</v>
      </c>
      <c r="QXX118" s="370">
        <f xml:space="preserve"> InpC!QXX$20</f>
        <v>0</v>
      </c>
      <c r="QXY118" s="370">
        <f xml:space="preserve"> InpC!QXY$20</f>
        <v>0</v>
      </c>
      <c r="QXZ118" s="370">
        <f xml:space="preserve"> InpC!QXZ$20</f>
        <v>0</v>
      </c>
      <c r="QYA118" s="370">
        <f xml:space="preserve"> InpC!QYA$20</f>
        <v>0</v>
      </c>
      <c r="QYB118" s="370">
        <f xml:space="preserve"> InpC!QYB$20</f>
        <v>0</v>
      </c>
      <c r="QYC118" s="370">
        <f xml:space="preserve"> InpC!QYC$20</f>
        <v>0</v>
      </c>
      <c r="QYD118" s="370">
        <f xml:space="preserve"> InpC!QYD$20</f>
        <v>0</v>
      </c>
      <c r="QYE118" s="370">
        <f xml:space="preserve"> InpC!QYE$20</f>
        <v>0</v>
      </c>
      <c r="QYF118" s="370">
        <f xml:space="preserve"> InpC!QYF$20</f>
        <v>0</v>
      </c>
      <c r="QYG118" s="370">
        <f xml:space="preserve"> InpC!QYG$20</f>
        <v>0</v>
      </c>
      <c r="QYH118" s="370">
        <f xml:space="preserve"> InpC!QYH$20</f>
        <v>0</v>
      </c>
      <c r="QYI118" s="370">
        <f xml:space="preserve"> InpC!QYI$20</f>
        <v>0</v>
      </c>
      <c r="QYJ118" s="370">
        <f xml:space="preserve"> InpC!QYJ$20</f>
        <v>0</v>
      </c>
      <c r="QYK118" s="370">
        <f xml:space="preserve"> InpC!QYK$20</f>
        <v>0</v>
      </c>
      <c r="QYL118" s="370">
        <f xml:space="preserve"> InpC!QYL$20</f>
        <v>0</v>
      </c>
      <c r="QYM118" s="370">
        <f xml:space="preserve"> InpC!QYM$20</f>
        <v>0</v>
      </c>
      <c r="QYN118" s="370">
        <f xml:space="preserve"> InpC!QYN$20</f>
        <v>0</v>
      </c>
      <c r="QYO118" s="370">
        <f xml:space="preserve"> InpC!QYO$20</f>
        <v>0</v>
      </c>
      <c r="QYP118" s="370">
        <f xml:space="preserve"> InpC!QYP$20</f>
        <v>0</v>
      </c>
      <c r="QYQ118" s="370">
        <f xml:space="preserve"> InpC!QYQ$20</f>
        <v>0</v>
      </c>
      <c r="QYR118" s="370">
        <f xml:space="preserve"> InpC!QYR$20</f>
        <v>0</v>
      </c>
      <c r="QYS118" s="370">
        <f xml:space="preserve"> InpC!QYS$20</f>
        <v>0</v>
      </c>
      <c r="QYT118" s="370">
        <f xml:space="preserve"> InpC!QYT$20</f>
        <v>0</v>
      </c>
      <c r="QYU118" s="370">
        <f xml:space="preserve"> InpC!QYU$20</f>
        <v>0</v>
      </c>
      <c r="QYV118" s="370">
        <f xml:space="preserve"> InpC!QYV$20</f>
        <v>0</v>
      </c>
      <c r="QYW118" s="370">
        <f xml:space="preserve"> InpC!QYW$20</f>
        <v>0</v>
      </c>
      <c r="QYX118" s="370">
        <f xml:space="preserve"> InpC!QYX$20</f>
        <v>0</v>
      </c>
      <c r="QYY118" s="370">
        <f xml:space="preserve"> InpC!QYY$20</f>
        <v>0</v>
      </c>
      <c r="QYZ118" s="370">
        <f xml:space="preserve"> InpC!QYZ$20</f>
        <v>0</v>
      </c>
      <c r="QZA118" s="370">
        <f xml:space="preserve"> InpC!QZA$20</f>
        <v>0</v>
      </c>
      <c r="QZB118" s="370">
        <f xml:space="preserve"> InpC!QZB$20</f>
        <v>0</v>
      </c>
      <c r="QZC118" s="370">
        <f xml:space="preserve"> InpC!QZC$20</f>
        <v>0</v>
      </c>
      <c r="QZD118" s="370">
        <f xml:space="preserve"> InpC!QZD$20</f>
        <v>0</v>
      </c>
      <c r="QZE118" s="370">
        <f xml:space="preserve"> InpC!QZE$20</f>
        <v>0</v>
      </c>
      <c r="QZF118" s="370">
        <f xml:space="preserve"> InpC!QZF$20</f>
        <v>0</v>
      </c>
      <c r="QZG118" s="370">
        <f xml:space="preserve"> InpC!QZG$20</f>
        <v>0</v>
      </c>
      <c r="QZH118" s="370">
        <f xml:space="preserve"> InpC!QZH$20</f>
        <v>0</v>
      </c>
      <c r="QZI118" s="370">
        <f xml:space="preserve"> InpC!QZI$20</f>
        <v>0</v>
      </c>
      <c r="QZJ118" s="370">
        <f xml:space="preserve"> InpC!QZJ$20</f>
        <v>0</v>
      </c>
      <c r="QZK118" s="370">
        <f xml:space="preserve"> InpC!QZK$20</f>
        <v>0</v>
      </c>
      <c r="QZL118" s="370">
        <f xml:space="preserve"> InpC!QZL$20</f>
        <v>0</v>
      </c>
      <c r="QZM118" s="370">
        <f xml:space="preserve"> InpC!QZM$20</f>
        <v>0</v>
      </c>
      <c r="QZN118" s="370">
        <f xml:space="preserve"> InpC!QZN$20</f>
        <v>0</v>
      </c>
      <c r="QZO118" s="370">
        <f xml:space="preserve"> InpC!QZO$20</f>
        <v>0</v>
      </c>
      <c r="QZP118" s="370">
        <f xml:space="preserve"> InpC!QZP$20</f>
        <v>0</v>
      </c>
      <c r="QZQ118" s="370">
        <f xml:space="preserve"> InpC!QZQ$20</f>
        <v>0</v>
      </c>
      <c r="QZR118" s="370">
        <f xml:space="preserve"> InpC!QZR$20</f>
        <v>0</v>
      </c>
      <c r="QZS118" s="370">
        <f xml:space="preserve"> InpC!QZS$20</f>
        <v>0</v>
      </c>
      <c r="QZT118" s="370">
        <f xml:space="preserve"> InpC!QZT$20</f>
        <v>0</v>
      </c>
      <c r="QZU118" s="370">
        <f xml:space="preserve"> InpC!QZU$20</f>
        <v>0</v>
      </c>
      <c r="QZV118" s="370">
        <f xml:space="preserve"> InpC!QZV$20</f>
        <v>0</v>
      </c>
      <c r="QZW118" s="370">
        <f xml:space="preserve"> InpC!QZW$20</f>
        <v>0</v>
      </c>
      <c r="QZX118" s="370">
        <f xml:space="preserve"> InpC!QZX$20</f>
        <v>0</v>
      </c>
      <c r="QZY118" s="370">
        <f xml:space="preserve"> InpC!QZY$20</f>
        <v>0</v>
      </c>
      <c r="QZZ118" s="370">
        <f xml:space="preserve"> InpC!QZZ$20</f>
        <v>0</v>
      </c>
      <c r="RAA118" s="370">
        <f xml:space="preserve"> InpC!RAA$20</f>
        <v>0</v>
      </c>
      <c r="RAB118" s="370">
        <f xml:space="preserve"> InpC!RAB$20</f>
        <v>0</v>
      </c>
      <c r="RAC118" s="370">
        <f xml:space="preserve"> InpC!RAC$20</f>
        <v>0</v>
      </c>
      <c r="RAD118" s="370">
        <f xml:space="preserve"> InpC!RAD$20</f>
        <v>0</v>
      </c>
      <c r="RAE118" s="370">
        <f xml:space="preserve"> InpC!RAE$20</f>
        <v>0</v>
      </c>
      <c r="RAF118" s="370">
        <f xml:space="preserve"> InpC!RAF$20</f>
        <v>0</v>
      </c>
      <c r="RAG118" s="370">
        <f xml:space="preserve"> InpC!RAG$20</f>
        <v>0</v>
      </c>
      <c r="RAH118" s="370">
        <f xml:space="preserve"> InpC!RAH$20</f>
        <v>0</v>
      </c>
      <c r="RAI118" s="370">
        <f xml:space="preserve"> InpC!RAI$20</f>
        <v>0</v>
      </c>
      <c r="RAJ118" s="370">
        <f xml:space="preserve"> InpC!RAJ$20</f>
        <v>0</v>
      </c>
      <c r="RAK118" s="370">
        <f xml:space="preserve"> InpC!RAK$20</f>
        <v>0</v>
      </c>
      <c r="RAL118" s="370">
        <f xml:space="preserve"> InpC!RAL$20</f>
        <v>0</v>
      </c>
      <c r="RAM118" s="370">
        <f xml:space="preserve"> InpC!RAM$20</f>
        <v>0</v>
      </c>
      <c r="RAN118" s="370">
        <f xml:space="preserve"> InpC!RAN$20</f>
        <v>0</v>
      </c>
      <c r="RAO118" s="370">
        <f xml:space="preserve"> InpC!RAO$20</f>
        <v>0</v>
      </c>
      <c r="RAP118" s="370">
        <f xml:space="preserve"> InpC!RAP$20</f>
        <v>0</v>
      </c>
      <c r="RAQ118" s="370">
        <f xml:space="preserve"> InpC!RAQ$20</f>
        <v>0</v>
      </c>
      <c r="RAR118" s="370">
        <f xml:space="preserve"> InpC!RAR$20</f>
        <v>0</v>
      </c>
      <c r="RAS118" s="370">
        <f xml:space="preserve"> InpC!RAS$20</f>
        <v>0</v>
      </c>
      <c r="RAT118" s="370">
        <f xml:space="preserve"> InpC!RAT$20</f>
        <v>0</v>
      </c>
      <c r="RAU118" s="370">
        <f xml:space="preserve"> InpC!RAU$20</f>
        <v>0</v>
      </c>
      <c r="RAV118" s="370">
        <f xml:space="preserve"> InpC!RAV$20</f>
        <v>0</v>
      </c>
      <c r="RAW118" s="370">
        <f xml:space="preserve"> InpC!RAW$20</f>
        <v>0</v>
      </c>
      <c r="RAX118" s="370">
        <f xml:space="preserve"> InpC!RAX$20</f>
        <v>0</v>
      </c>
      <c r="RAY118" s="370">
        <f xml:space="preserve"> InpC!RAY$20</f>
        <v>0</v>
      </c>
      <c r="RAZ118" s="370">
        <f xml:space="preserve"> InpC!RAZ$20</f>
        <v>0</v>
      </c>
      <c r="RBA118" s="370">
        <f xml:space="preserve"> InpC!RBA$20</f>
        <v>0</v>
      </c>
      <c r="RBB118" s="370">
        <f xml:space="preserve"> InpC!RBB$20</f>
        <v>0</v>
      </c>
      <c r="RBC118" s="370">
        <f xml:space="preserve"> InpC!RBC$20</f>
        <v>0</v>
      </c>
      <c r="RBD118" s="370">
        <f xml:space="preserve"> InpC!RBD$20</f>
        <v>0</v>
      </c>
      <c r="RBE118" s="370">
        <f xml:space="preserve"> InpC!RBE$20</f>
        <v>0</v>
      </c>
      <c r="RBF118" s="370">
        <f xml:space="preserve"> InpC!RBF$20</f>
        <v>0</v>
      </c>
      <c r="RBG118" s="370">
        <f xml:space="preserve"> InpC!RBG$20</f>
        <v>0</v>
      </c>
      <c r="RBH118" s="370">
        <f xml:space="preserve"> InpC!RBH$20</f>
        <v>0</v>
      </c>
      <c r="RBI118" s="370">
        <f xml:space="preserve"> InpC!RBI$20</f>
        <v>0</v>
      </c>
      <c r="RBJ118" s="370">
        <f xml:space="preserve"> InpC!RBJ$20</f>
        <v>0</v>
      </c>
      <c r="RBK118" s="370">
        <f xml:space="preserve"> InpC!RBK$20</f>
        <v>0</v>
      </c>
      <c r="RBL118" s="370">
        <f xml:space="preserve"> InpC!RBL$20</f>
        <v>0</v>
      </c>
      <c r="RBM118" s="370">
        <f xml:space="preserve"> InpC!RBM$20</f>
        <v>0</v>
      </c>
      <c r="RBN118" s="370">
        <f xml:space="preserve"> InpC!RBN$20</f>
        <v>0</v>
      </c>
      <c r="RBO118" s="370">
        <f xml:space="preserve"> InpC!RBO$20</f>
        <v>0</v>
      </c>
      <c r="RBP118" s="370">
        <f xml:space="preserve"> InpC!RBP$20</f>
        <v>0</v>
      </c>
      <c r="RBQ118" s="370">
        <f xml:space="preserve"> InpC!RBQ$20</f>
        <v>0</v>
      </c>
      <c r="RBR118" s="370">
        <f xml:space="preserve"> InpC!RBR$20</f>
        <v>0</v>
      </c>
      <c r="RBS118" s="370">
        <f xml:space="preserve"> InpC!RBS$20</f>
        <v>0</v>
      </c>
      <c r="RBT118" s="370">
        <f xml:space="preserve"> InpC!RBT$20</f>
        <v>0</v>
      </c>
      <c r="RBU118" s="370">
        <f xml:space="preserve"> InpC!RBU$20</f>
        <v>0</v>
      </c>
      <c r="RBV118" s="370">
        <f xml:space="preserve"> InpC!RBV$20</f>
        <v>0</v>
      </c>
      <c r="RBW118" s="370">
        <f xml:space="preserve"> InpC!RBW$20</f>
        <v>0</v>
      </c>
      <c r="RBX118" s="370">
        <f xml:space="preserve"> InpC!RBX$20</f>
        <v>0</v>
      </c>
      <c r="RBY118" s="370">
        <f xml:space="preserve"> InpC!RBY$20</f>
        <v>0</v>
      </c>
      <c r="RBZ118" s="370">
        <f xml:space="preserve"> InpC!RBZ$20</f>
        <v>0</v>
      </c>
      <c r="RCA118" s="370">
        <f xml:space="preserve"> InpC!RCA$20</f>
        <v>0</v>
      </c>
      <c r="RCB118" s="370">
        <f xml:space="preserve"> InpC!RCB$20</f>
        <v>0</v>
      </c>
      <c r="RCC118" s="370">
        <f xml:space="preserve"> InpC!RCC$20</f>
        <v>0</v>
      </c>
      <c r="RCD118" s="370">
        <f xml:space="preserve"> InpC!RCD$20</f>
        <v>0</v>
      </c>
      <c r="RCE118" s="370">
        <f xml:space="preserve"> InpC!RCE$20</f>
        <v>0</v>
      </c>
      <c r="RCF118" s="370">
        <f xml:space="preserve"> InpC!RCF$20</f>
        <v>0</v>
      </c>
      <c r="RCG118" s="370">
        <f xml:space="preserve"> InpC!RCG$20</f>
        <v>0</v>
      </c>
      <c r="RCH118" s="370">
        <f xml:space="preserve"> InpC!RCH$20</f>
        <v>0</v>
      </c>
      <c r="RCI118" s="370">
        <f xml:space="preserve"> InpC!RCI$20</f>
        <v>0</v>
      </c>
      <c r="RCJ118" s="370">
        <f xml:space="preserve"> InpC!RCJ$20</f>
        <v>0</v>
      </c>
      <c r="RCK118" s="370">
        <f xml:space="preserve"> InpC!RCK$20</f>
        <v>0</v>
      </c>
      <c r="RCL118" s="370">
        <f xml:space="preserve"> InpC!RCL$20</f>
        <v>0</v>
      </c>
      <c r="RCM118" s="370">
        <f xml:space="preserve"> InpC!RCM$20</f>
        <v>0</v>
      </c>
      <c r="RCN118" s="370">
        <f xml:space="preserve"> InpC!RCN$20</f>
        <v>0</v>
      </c>
      <c r="RCO118" s="370">
        <f xml:space="preserve"> InpC!RCO$20</f>
        <v>0</v>
      </c>
      <c r="RCP118" s="370">
        <f xml:space="preserve"> InpC!RCP$20</f>
        <v>0</v>
      </c>
      <c r="RCQ118" s="370">
        <f xml:space="preserve"> InpC!RCQ$20</f>
        <v>0</v>
      </c>
      <c r="RCR118" s="370">
        <f xml:space="preserve"> InpC!RCR$20</f>
        <v>0</v>
      </c>
      <c r="RCS118" s="370">
        <f xml:space="preserve"> InpC!RCS$20</f>
        <v>0</v>
      </c>
      <c r="RCT118" s="370">
        <f xml:space="preserve"> InpC!RCT$20</f>
        <v>0</v>
      </c>
      <c r="RCU118" s="370">
        <f xml:space="preserve"> InpC!RCU$20</f>
        <v>0</v>
      </c>
      <c r="RCV118" s="370">
        <f xml:space="preserve"> InpC!RCV$20</f>
        <v>0</v>
      </c>
      <c r="RCW118" s="370">
        <f xml:space="preserve"> InpC!RCW$20</f>
        <v>0</v>
      </c>
      <c r="RCX118" s="370">
        <f xml:space="preserve"> InpC!RCX$20</f>
        <v>0</v>
      </c>
      <c r="RCY118" s="370">
        <f xml:space="preserve"> InpC!RCY$20</f>
        <v>0</v>
      </c>
      <c r="RCZ118" s="370">
        <f xml:space="preserve"> InpC!RCZ$20</f>
        <v>0</v>
      </c>
      <c r="RDA118" s="370">
        <f xml:space="preserve"> InpC!RDA$20</f>
        <v>0</v>
      </c>
      <c r="RDB118" s="370">
        <f xml:space="preserve"> InpC!RDB$20</f>
        <v>0</v>
      </c>
      <c r="RDC118" s="370">
        <f xml:space="preserve"> InpC!RDC$20</f>
        <v>0</v>
      </c>
      <c r="RDD118" s="370">
        <f xml:space="preserve"> InpC!RDD$20</f>
        <v>0</v>
      </c>
      <c r="RDE118" s="370">
        <f xml:space="preserve"> InpC!RDE$20</f>
        <v>0</v>
      </c>
      <c r="RDF118" s="370">
        <f xml:space="preserve"> InpC!RDF$20</f>
        <v>0</v>
      </c>
      <c r="RDG118" s="370">
        <f xml:space="preserve"> InpC!RDG$20</f>
        <v>0</v>
      </c>
      <c r="RDH118" s="370">
        <f xml:space="preserve"> InpC!RDH$20</f>
        <v>0</v>
      </c>
      <c r="RDI118" s="370">
        <f xml:space="preserve"> InpC!RDI$20</f>
        <v>0</v>
      </c>
      <c r="RDJ118" s="370">
        <f xml:space="preserve"> InpC!RDJ$20</f>
        <v>0</v>
      </c>
      <c r="RDK118" s="370">
        <f xml:space="preserve"> InpC!RDK$20</f>
        <v>0</v>
      </c>
      <c r="RDL118" s="370">
        <f xml:space="preserve"> InpC!RDL$20</f>
        <v>0</v>
      </c>
      <c r="RDM118" s="370">
        <f xml:space="preserve"> InpC!RDM$20</f>
        <v>0</v>
      </c>
      <c r="RDN118" s="370">
        <f xml:space="preserve"> InpC!RDN$20</f>
        <v>0</v>
      </c>
      <c r="RDO118" s="370">
        <f xml:space="preserve"> InpC!RDO$20</f>
        <v>0</v>
      </c>
      <c r="RDP118" s="370">
        <f xml:space="preserve"> InpC!RDP$20</f>
        <v>0</v>
      </c>
      <c r="RDQ118" s="370">
        <f xml:space="preserve"> InpC!RDQ$20</f>
        <v>0</v>
      </c>
      <c r="RDR118" s="370">
        <f xml:space="preserve"> InpC!RDR$20</f>
        <v>0</v>
      </c>
      <c r="RDS118" s="370">
        <f xml:space="preserve"> InpC!RDS$20</f>
        <v>0</v>
      </c>
      <c r="RDT118" s="370">
        <f xml:space="preserve"> InpC!RDT$20</f>
        <v>0</v>
      </c>
      <c r="RDU118" s="370">
        <f xml:space="preserve"> InpC!RDU$20</f>
        <v>0</v>
      </c>
      <c r="RDV118" s="370">
        <f xml:space="preserve"> InpC!RDV$20</f>
        <v>0</v>
      </c>
      <c r="RDW118" s="370">
        <f xml:space="preserve"> InpC!RDW$20</f>
        <v>0</v>
      </c>
      <c r="RDX118" s="370">
        <f xml:space="preserve"> InpC!RDX$20</f>
        <v>0</v>
      </c>
      <c r="RDY118" s="370">
        <f xml:space="preserve"> InpC!RDY$20</f>
        <v>0</v>
      </c>
      <c r="RDZ118" s="370">
        <f xml:space="preserve"> InpC!RDZ$20</f>
        <v>0</v>
      </c>
      <c r="REA118" s="370">
        <f xml:space="preserve"> InpC!REA$20</f>
        <v>0</v>
      </c>
      <c r="REB118" s="370">
        <f xml:space="preserve"> InpC!REB$20</f>
        <v>0</v>
      </c>
      <c r="REC118" s="370">
        <f xml:space="preserve"> InpC!REC$20</f>
        <v>0</v>
      </c>
      <c r="RED118" s="370">
        <f xml:space="preserve"> InpC!RED$20</f>
        <v>0</v>
      </c>
      <c r="REE118" s="370">
        <f xml:space="preserve"> InpC!REE$20</f>
        <v>0</v>
      </c>
      <c r="REF118" s="370">
        <f xml:space="preserve"> InpC!REF$20</f>
        <v>0</v>
      </c>
      <c r="REG118" s="370">
        <f xml:space="preserve"> InpC!REG$20</f>
        <v>0</v>
      </c>
      <c r="REH118" s="370">
        <f xml:space="preserve"> InpC!REH$20</f>
        <v>0</v>
      </c>
      <c r="REI118" s="370">
        <f xml:space="preserve"> InpC!REI$20</f>
        <v>0</v>
      </c>
      <c r="REJ118" s="370">
        <f xml:space="preserve"> InpC!REJ$20</f>
        <v>0</v>
      </c>
      <c r="REK118" s="370">
        <f xml:space="preserve"> InpC!REK$20</f>
        <v>0</v>
      </c>
      <c r="REL118" s="370">
        <f xml:space="preserve"> InpC!REL$20</f>
        <v>0</v>
      </c>
      <c r="REM118" s="370">
        <f xml:space="preserve"> InpC!REM$20</f>
        <v>0</v>
      </c>
      <c r="REN118" s="370">
        <f xml:space="preserve"> InpC!REN$20</f>
        <v>0</v>
      </c>
      <c r="REO118" s="370">
        <f xml:space="preserve"> InpC!REO$20</f>
        <v>0</v>
      </c>
      <c r="REP118" s="370">
        <f xml:space="preserve"> InpC!REP$20</f>
        <v>0</v>
      </c>
      <c r="REQ118" s="370">
        <f xml:space="preserve"> InpC!REQ$20</f>
        <v>0</v>
      </c>
      <c r="RER118" s="370">
        <f xml:space="preserve"> InpC!RER$20</f>
        <v>0</v>
      </c>
      <c r="RES118" s="370">
        <f xml:space="preserve"> InpC!RES$20</f>
        <v>0</v>
      </c>
      <c r="RET118" s="370">
        <f xml:space="preserve"> InpC!RET$20</f>
        <v>0</v>
      </c>
      <c r="REU118" s="370">
        <f xml:space="preserve"> InpC!REU$20</f>
        <v>0</v>
      </c>
      <c r="REV118" s="370">
        <f xml:space="preserve"> InpC!REV$20</f>
        <v>0</v>
      </c>
      <c r="REW118" s="370">
        <f xml:space="preserve"> InpC!REW$20</f>
        <v>0</v>
      </c>
      <c r="REX118" s="370">
        <f xml:space="preserve"> InpC!REX$20</f>
        <v>0</v>
      </c>
      <c r="REY118" s="370">
        <f xml:space="preserve"> InpC!REY$20</f>
        <v>0</v>
      </c>
      <c r="REZ118" s="370">
        <f xml:space="preserve"> InpC!REZ$20</f>
        <v>0</v>
      </c>
      <c r="RFA118" s="370">
        <f xml:space="preserve"> InpC!RFA$20</f>
        <v>0</v>
      </c>
      <c r="RFB118" s="370">
        <f xml:space="preserve"> InpC!RFB$20</f>
        <v>0</v>
      </c>
      <c r="RFC118" s="370">
        <f xml:space="preserve"> InpC!RFC$20</f>
        <v>0</v>
      </c>
      <c r="RFD118" s="370">
        <f xml:space="preserve"> InpC!RFD$20</f>
        <v>0</v>
      </c>
      <c r="RFE118" s="370">
        <f xml:space="preserve"> InpC!RFE$20</f>
        <v>0</v>
      </c>
      <c r="RFF118" s="370">
        <f xml:space="preserve"> InpC!RFF$20</f>
        <v>0</v>
      </c>
      <c r="RFG118" s="370">
        <f xml:space="preserve"> InpC!RFG$20</f>
        <v>0</v>
      </c>
      <c r="RFH118" s="370">
        <f xml:space="preserve"> InpC!RFH$20</f>
        <v>0</v>
      </c>
      <c r="RFI118" s="370">
        <f xml:space="preserve"> InpC!RFI$20</f>
        <v>0</v>
      </c>
      <c r="RFJ118" s="370">
        <f xml:space="preserve"> InpC!RFJ$20</f>
        <v>0</v>
      </c>
      <c r="RFK118" s="370">
        <f xml:space="preserve"> InpC!RFK$20</f>
        <v>0</v>
      </c>
      <c r="RFL118" s="370">
        <f xml:space="preserve"> InpC!RFL$20</f>
        <v>0</v>
      </c>
      <c r="RFM118" s="370">
        <f xml:space="preserve"> InpC!RFM$20</f>
        <v>0</v>
      </c>
      <c r="RFN118" s="370">
        <f xml:space="preserve"> InpC!RFN$20</f>
        <v>0</v>
      </c>
      <c r="RFO118" s="370">
        <f xml:space="preserve"> InpC!RFO$20</f>
        <v>0</v>
      </c>
      <c r="RFP118" s="370">
        <f xml:space="preserve"> InpC!RFP$20</f>
        <v>0</v>
      </c>
      <c r="RFQ118" s="370">
        <f xml:space="preserve"> InpC!RFQ$20</f>
        <v>0</v>
      </c>
      <c r="RFR118" s="370">
        <f xml:space="preserve"> InpC!RFR$20</f>
        <v>0</v>
      </c>
      <c r="RFS118" s="370">
        <f xml:space="preserve"> InpC!RFS$20</f>
        <v>0</v>
      </c>
      <c r="RFT118" s="370">
        <f xml:space="preserve"> InpC!RFT$20</f>
        <v>0</v>
      </c>
      <c r="RFU118" s="370">
        <f xml:space="preserve"> InpC!RFU$20</f>
        <v>0</v>
      </c>
      <c r="RFV118" s="370">
        <f xml:space="preserve"> InpC!RFV$20</f>
        <v>0</v>
      </c>
      <c r="RFW118" s="370">
        <f xml:space="preserve"> InpC!RFW$20</f>
        <v>0</v>
      </c>
      <c r="RFX118" s="370">
        <f xml:space="preserve"> InpC!RFX$20</f>
        <v>0</v>
      </c>
      <c r="RFY118" s="370">
        <f xml:space="preserve"> InpC!RFY$20</f>
        <v>0</v>
      </c>
      <c r="RFZ118" s="370">
        <f xml:space="preserve"> InpC!RFZ$20</f>
        <v>0</v>
      </c>
      <c r="RGA118" s="370">
        <f xml:space="preserve"> InpC!RGA$20</f>
        <v>0</v>
      </c>
      <c r="RGB118" s="370">
        <f xml:space="preserve"> InpC!RGB$20</f>
        <v>0</v>
      </c>
      <c r="RGC118" s="370">
        <f xml:space="preserve"> InpC!RGC$20</f>
        <v>0</v>
      </c>
      <c r="RGD118" s="370">
        <f xml:space="preserve"> InpC!RGD$20</f>
        <v>0</v>
      </c>
      <c r="RGE118" s="370">
        <f xml:space="preserve"> InpC!RGE$20</f>
        <v>0</v>
      </c>
      <c r="RGF118" s="370">
        <f xml:space="preserve"> InpC!RGF$20</f>
        <v>0</v>
      </c>
      <c r="RGG118" s="370">
        <f xml:space="preserve"> InpC!RGG$20</f>
        <v>0</v>
      </c>
      <c r="RGH118" s="370">
        <f xml:space="preserve"> InpC!RGH$20</f>
        <v>0</v>
      </c>
      <c r="RGI118" s="370">
        <f xml:space="preserve"> InpC!RGI$20</f>
        <v>0</v>
      </c>
      <c r="RGJ118" s="370">
        <f xml:space="preserve"> InpC!RGJ$20</f>
        <v>0</v>
      </c>
      <c r="RGK118" s="370">
        <f xml:space="preserve"> InpC!RGK$20</f>
        <v>0</v>
      </c>
      <c r="RGL118" s="370">
        <f xml:space="preserve"> InpC!RGL$20</f>
        <v>0</v>
      </c>
      <c r="RGM118" s="370">
        <f xml:space="preserve"> InpC!RGM$20</f>
        <v>0</v>
      </c>
      <c r="RGN118" s="370">
        <f xml:space="preserve"> InpC!RGN$20</f>
        <v>0</v>
      </c>
      <c r="RGO118" s="370">
        <f xml:space="preserve"> InpC!RGO$20</f>
        <v>0</v>
      </c>
      <c r="RGP118" s="370">
        <f xml:space="preserve"> InpC!RGP$20</f>
        <v>0</v>
      </c>
      <c r="RGQ118" s="370">
        <f xml:space="preserve"> InpC!RGQ$20</f>
        <v>0</v>
      </c>
      <c r="RGR118" s="370">
        <f xml:space="preserve"> InpC!RGR$20</f>
        <v>0</v>
      </c>
      <c r="RGS118" s="370">
        <f xml:space="preserve"> InpC!RGS$20</f>
        <v>0</v>
      </c>
      <c r="RGT118" s="370">
        <f xml:space="preserve"> InpC!RGT$20</f>
        <v>0</v>
      </c>
      <c r="RGU118" s="370">
        <f xml:space="preserve"> InpC!RGU$20</f>
        <v>0</v>
      </c>
      <c r="RGV118" s="370">
        <f xml:space="preserve"> InpC!RGV$20</f>
        <v>0</v>
      </c>
      <c r="RGW118" s="370">
        <f xml:space="preserve"> InpC!RGW$20</f>
        <v>0</v>
      </c>
      <c r="RGX118" s="370">
        <f xml:space="preserve"> InpC!RGX$20</f>
        <v>0</v>
      </c>
      <c r="RGY118" s="370">
        <f xml:space="preserve"> InpC!RGY$20</f>
        <v>0</v>
      </c>
      <c r="RGZ118" s="370">
        <f xml:space="preserve"> InpC!RGZ$20</f>
        <v>0</v>
      </c>
      <c r="RHA118" s="370">
        <f xml:space="preserve"> InpC!RHA$20</f>
        <v>0</v>
      </c>
      <c r="RHB118" s="370">
        <f xml:space="preserve"> InpC!RHB$20</f>
        <v>0</v>
      </c>
      <c r="RHC118" s="370">
        <f xml:space="preserve"> InpC!RHC$20</f>
        <v>0</v>
      </c>
      <c r="RHD118" s="370">
        <f xml:space="preserve"> InpC!RHD$20</f>
        <v>0</v>
      </c>
      <c r="RHE118" s="370">
        <f xml:space="preserve"> InpC!RHE$20</f>
        <v>0</v>
      </c>
      <c r="RHF118" s="370">
        <f xml:space="preserve"> InpC!RHF$20</f>
        <v>0</v>
      </c>
      <c r="RHG118" s="370">
        <f xml:space="preserve"> InpC!RHG$20</f>
        <v>0</v>
      </c>
      <c r="RHH118" s="370">
        <f xml:space="preserve"> InpC!RHH$20</f>
        <v>0</v>
      </c>
      <c r="RHI118" s="370">
        <f xml:space="preserve"> InpC!RHI$20</f>
        <v>0</v>
      </c>
      <c r="RHJ118" s="370">
        <f xml:space="preserve"> InpC!RHJ$20</f>
        <v>0</v>
      </c>
      <c r="RHK118" s="370">
        <f xml:space="preserve"> InpC!RHK$20</f>
        <v>0</v>
      </c>
      <c r="RHL118" s="370">
        <f xml:space="preserve"> InpC!RHL$20</f>
        <v>0</v>
      </c>
      <c r="RHM118" s="370">
        <f xml:space="preserve"> InpC!RHM$20</f>
        <v>0</v>
      </c>
      <c r="RHN118" s="370">
        <f xml:space="preserve"> InpC!RHN$20</f>
        <v>0</v>
      </c>
      <c r="RHO118" s="370">
        <f xml:space="preserve"> InpC!RHO$20</f>
        <v>0</v>
      </c>
      <c r="RHP118" s="370">
        <f xml:space="preserve"> InpC!RHP$20</f>
        <v>0</v>
      </c>
      <c r="RHQ118" s="370">
        <f xml:space="preserve"> InpC!RHQ$20</f>
        <v>0</v>
      </c>
      <c r="RHR118" s="370">
        <f xml:space="preserve"> InpC!RHR$20</f>
        <v>0</v>
      </c>
      <c r="RHS118" s="370">
        <f xml:space="preserve"> InpC!RHS$20</f>
        <v>0</v>
      </c>
      <c r="RHT118" s="370">
        <f xml:space="preserve"> InpC!RHT$20</f>
        <v>0</v>
      </c>
      <c r="RHU118" s="370">
        <f xml:space="preserve"> InpC!RHU$20</f>
        <v>0</v>
      </c>
      <c r="RHV118" s="370">
        <f xml:space="preserve"> InpC!RHV$20</f>
        <v>0</v>
      </c>
      <c r="RHW118" s="370">
        <f xml:space="preserve"> InpC!RHW$20</f>
        <v>0</v>
      </c>
      <c r="RHX118" s="370">
        <f xml:space="preserve"> InpC!RHX$20</f>
        <v>0</v>
      </c>
      <c r="RHY118" s="370">
        <f xml:space="preserve"> InpC!RHY$20</f>
        <v>0</v>
      </c>
      <c r="RHZ118" s="370">
        <f xml:space="preserve"> InpC!RHZ$20</f>
        <v>0</v>
      </c>
      <c r="RIA118" s="370">
        <f xml:space="preserve"> InpC!RIA$20</f>
        <v>0</v>
      </c>
      <c r="RIB118" s="370">
        <f xml:space="preserve"> InpC!RIB$20</f>
        <v>0</v>
      </c>
      <c r="RIC118" s="370">
        <f xml:space="preserve"> InpC!RIC$20</f>
        <v>0</v>
      </c>
      <c r="RID118" s="370">
        <f xml:space="preserve"> InpC!RID$20</f>
        <v>0</v>
      </c>
      <c r="RIE118" s="370">
        <f xml:space="preserve"> InpC!RIE$20</f>
        <v>0</v>
      </c>
      <c r="RIF118" s="370">
        <f xml:space="preserve"> InpC!RIF$20</f>
        <v>0</v>
      </c>
      <c r="RIG118" s="370">
        <f xml:space="preserve"> InpC!RIG$20</f>
        <v>0</v>
      </c>
      <c r="RIH118" s="370">
        <f xml:space="preserve"> InpC!RIH$20</f>
        <v>0</v>
      </c>
      <c r="RII118" s="370">
        <f xml:space="preserve"> InpC!RII$20</f>
        <v>0</v>
      </c>
      <c r="RIJ118" s="370">
        <f xml:space="preserve"> InpC!RIJ$20</f>
        <v>0</v>
      </c>
      <c r="RIK118" s="370">
        <f xml:space="preserve"> InpC!RIK$20</f>
        <v>0</v>
      </c>
      <c r="RIL118" s="370">
        <f xml:space="preserve"> InpC!RIL$20</f>
        <v>0</v>
      </c>
      <c r="RIM118" s="370">
        <f xml:space="preserve"> InpC!RIM$20</f>
        <v>0</v>
      </c>
      <c r="RIN118" s="370">
        <f xml:space="preserve"> InpC!RIN$20</f>
        <v>0</v>
      </c>
      <c r="RIO118" s="370">
        <f xml:space="preserve"> InpC!RIO$20</f>
        <v>0</v>
      </c>
      <c r="RIP118" s="370">
        <f xml:space="preserve"> InpC!RIP$20</f>
        <v>0</v>
      </c>
      <c r="RIQ118" s="370">
        <f xml:space="preserve"> InpC!RIQ$20</f>
        <v>0</v>
      </c>
      <c r="RIR118" s="370">
        <f xml:space="preserve"> InpC!RIR$20</f>
        <v>0</v>
      </c>
      <c r="RIS118" s="370">
        <f xml:space="preserve"> InpC!RIS$20</f>
        <v>0</v>
      </c>
      <c r="RIT118" s="370">
        <f xml:space="preserve"> InpC!RIT$20</f>
        <v>0</v>
      </c>
      <c r="RIU118" s="370">
        <f xml:space="preserve"> InpC!RIU$20</f>
        <v>0</v>
      </c>
      <c r="RIV118" s="370">
        <f xml:space="preserve"> InpC!RIV$20</f>
        <v>0</v>
      </c>
      <c r="RIW118" s="370">
        <f xml:space="preserve"> InpC!RIW$20</f>
        <v>0</v>
      </c>
      <c r="RIX118" s="370">
        <f xml:space="preserve"> InpC!RIX$20</f>
        <v>0</v>
      </c>
      <c r="RIY118" s="370">
        <f xml:space="preserve"> InpC!RIY$20</f>
        <v>0</v>
      </c>
      <c r="RIZ118" s="370">
        <f xml:space="preserve"> InpC!RIZ$20</f>
        <v>0</v>
      </c>
      <c r="RJA118" s="370">
        <f xml:space="preserve"> InpC!RJA$20</f>
        <v>0</v>
      </c>
      <c r="RJB118" s="370">
        <f xml:space="preserve"> InpC!RJB$20</f>
        <v>0</v>
      </c>
      <c r="RJC118" s="370">
        <f xml:space="preserve"> InpC!RJC$20</f>
        <v>0</v>
      </c>
      <c r="RJD118" s="370">
        <f xml:space="preserve"> InpC!RJD$20</f>
        <v>0</v>
      </c>
      <c r="RJE118" s="370">
        <f xml:space="preserve"> InpC!RJE$20</f>
        <v>0</v>
      </c>
      <c r="RJF118" s="370">
        <f xml:space="preserve"> InpC!RJF$20</f>
        <v>0</v>
      </c>
      <c r="RJG118" s="370">
        <f xml:space="preserve"> InpC!RJG$20</f>
        <v>0</v>
      </c>
      <c r="RJH118" s="370">
        <f xml:space="preserve"> InpC!RJH$20</f>
        <v>0</v>
      </c>
      <c r="RJI118" s="370">
        <f xml:space="preserve"> InpC!RJI$20</f>
        <v>0</v>
      </c>
      <c r="RJJ118" s="370">
        <f xml:space="preserve"> InpC!RJJ$20</f>
        <v>0</v>
      </c>
      <c r="RJK118" s="370">
        <f xml:space="preserve"> InpC!RJK$20</f>
        <v>0</v>
      </c>
      <c r="RJL118" s="370">
        <f xml:space="preserve"> InpC!RJL$20</f>
        <v>0</v>
      </c>
      <c r="RJM118" s="370">
        <f xml:space="preserve"> InpC!RJM$20</f>
        <v>0</v>
      </c>
      <c r="RJN118" s="370">
        <f xml:space="preserve"> InpC!RJN$20</f>
        <v>0</v>
      </c>
      <c r="RJO118" s="370">
        <f xml:space="preserve"> InpC!RJO$20</f>
        <v>0</v>
      </c>
      <c r="RJP118" s="370">
        <f xml:space="preserve"> InpC!RJP$20</f>
        <v>0</v>
      </c>
      <c r="RJQ118" s="370">
        <f xml:space="preserve"> InpC!RJQ$20</f>
        <v>0</v>
      </c>
      <c r="RJR118" s="370">
        <f xml:space="preserve"> InpC!RJR$20</f>
        <v>0</v>
      </c>
      <c r="RJS118" s="370">
        <f xml:space="preserve"> InpC!RJS$20</f>
        <v>0</v>
      </c>
      <c r="RJT118" s="370">
        <f xml:space="preserve"> InpC!RJT$20</f>
        <v>0</v>
      </c>
      <c r="RJU118" s="370">
        <f xml:space="preserve"> InpC!RJU$20</f>
        <v>0</v>
      </c>
      <c r="RJV118" s="370">
        <f xml:space="preserve"> InpC!RJV$20</f>
        <v>0</v>
      </c>
      <c r="RJW118" s="370">
        <f xml:space="preserve"> InpC!RJW$20</f>
        <v>0</v>
      </c>
      <c r="RJX118" s="370">
        <f xml:space="preserve"> InpC!RJX$20</f>
        <v>0</v>
      </c>
      <c r="RJY118" s="370">
        <f xml:space="preserve"> InpC!RJY$20</f>
        <v>0</v>
      </c>
      <c r="RJZ118" s="370">
        <f xml:space="preserve"> InpC!RJZ$20</f>
        <v>0</v>
      </c>
      <c r="RKA118" s="370">
        <f xml:space="preserve"> InpC!RKA$20</f>
        <v>0</v>
      </c>
      <c r="RKB118" s="370">
        <f xml:space="preserve"> InpC!RKB$20</f>
        <v>0</v>
      </c>
      <c r="RKC118" s="370">
        <f xml:space="preserve"> InpC!RKC$20</f>
        <v>0</v>
      </c>
      <c r="RKD118" s="370">
        <f xml:space="preserve"> InpC!RKD$20</f>
        <v>0</v>
      </c>
      <c r="RKE118" s="370">
        <f xml:space="preserve"> InpC!RKE$20</f>
        <v>0</v>
      </c>
      <c r="RKF118" s="370">
        <f xml:space="preserve"> InpC!RKF$20</f>
        <v>0</v>
      </c>
      <c r="RKG118" s="370">
        <f xml:space="preserve"> InpC!RKG$20</f>
        <v>0</v>
      </c>
      <c r="RKH118" s="370">
        <f xml:space="preserve"> InpC!RKH$20</f>
        <v>0</v>
      </c>
      <c r="RKI118" s="370">
        <f xml:space="preserve"> InpC!RKI$20</f>
        <v>0</v>
      </c>
      <c r="RKJ118" s="370">
        <f xml:space="preserve"> InpC!RKJ$20</f>
        <v>0</v>
      </c>
      <c r="RKK118" s="370">
        <f xml:space="preserve"> InpC!RKK$20</f>
        <v>0</v>
      </c>
      <c r="RKL118" s="370">
        <f xml:space="preserve"> InpC!RKL$20</f>
        <v>0</v>
      </c>
      <c r="RKM118" s="370">
        <f xml:space="preserve"> InpC!RKM$20</f>
        <v>0</v>
      </c>
      <c r="RKN118" s="370">
        <f xml:space="preserve"> InpC!RKN$20</f>
        <v>0</v>
      </c>
      <c r="RKO118" s="370">
        <f xml:space="preserve"> InpC!RKO$20</f>
        <v>0</v>
      </c>
      <c r="RKP118" s="370">
        <f xml:space="preserve"> InpC!RKP$20</f>
        <v>0</v>
      </c>
      <c r="RKQ118" s="370">
        <f xml:space="preserve"> InpC!RKQ$20</f>
        <v>0</v>
      </c>
      <c r="RKR118" s="370">
        <f xml:space="preserve"> InpC!RKR$20</f>
        <v>0</v>
      </c>
      <c r="RKS118" s="370">
        <f xml:space="preserve"> InpC!RKS$20</f>
        <v>0</v>
      </c>
      <c r="RKT118" s="370">
        <f xml:space="preserve"> InpC!RKT$20</f>
        <v>0</v>
      </c>
      <c r="RKU118" s="370">
        <f xml:space="preserve"> InpC!RKU$20</f>
        <v>0</v>
      </c>
      <c r="RKV118" s="370">
        <f xml:space="preserve"> InpC!RKV$20</f>
        <v>0</v>
      </c>
      <c r="RKW118" s="370">
        <f xml:space="preserve"> InpC!RKW$20</f>
        <v>0</v>
      </c>
      <c r="RKX118" s="370">
        <f xml:space="preserve"> InpC!RKX$20</f>
        <v>0</v>
      </c>
      <c r="RKY118" s="370">
        <f xml:space="preserve"> InpC!RKY$20</f>
        <v>0</v>
      </c>
      <c r="RKZ118" s="370">
        <f xml:space="preserve"> InpC!RKZ$20</f>
        <v>0</v>
      </c>
      <c r="RLA118" s="370">
        <f xml:space="preserve"> InpC!RLA$20</f>
        <v>0</v>
      </c>
      <c r="RLB118" s="370">
        <f xml:space="preserve"> InpC!RLB$20</f>
        <v>0</v>
      </c>
      <c r="RLC118" s="370">
        <f xml:space="preserve"> InpC!RLC$20</f>
        <v>0</v>
      </c>
      <c r="RLD118" s="370">
        <f xml:space="preserve"> InpC!RLD$20</f>
        <v>0</v>
      </c>
      <c r="RLE118" s="370">
        <f xml:space="preserve"> InpC!RLE$20</f>
        <v>0</v>
      </c>
      <c r="RLF118" s="370">
        <f xml:space="preserve"> InpC!RLF$20</f>
        <v>0</v>
      </c>
      <c r="RLG118" s="370">
        <f xml:space="preserve"> InpC!RLG$20</f>
        <v>0</v>
      </c>
      <c r="RLH118" s="370">
        <f xml:space="preserve"> InpC!RLH$20</f>
        <v>0</v>
      </c>
      <c r="RLI118" s="370">
        <f xml:space="preserve"> InpC!RLI$20</f>
        <v>0</v>
      </c>
      <c r="RLJ118" s="370">
        <f xml:space="preserve"> InpC!RLJ$20</f>
        <v>0</v>
      </c>
      <c r="RLK118" s="370">
        <f xml:space="preserve"> InpC!RLK$20</f>
        <v>0</v>
      </c>
      <c r="RLL118" s="370">
        <f xml:space="preserve"> InpC!RLL$20</f>
        <v>0</v>
      </c>
      <c r="RLM118" s="370">
        <f xml:space="preserve"> InpC!RLM$20</f>
        <v>0</v>
      </c>
      <c r="RLN118" s="370">
        <f xml:space="preserve"> InpC!RLN$20</f>
        <v>0</v>
      </c>
      <c r="RLO118" s="370">
        <f xml:space="preserve"> InpC!RLO$20</f>
        <v>0</v>
      </c>
      <c r="RLP118" s="370">
        <f xml:space="preserve"> InpC!RLP$20</f>
        <v>0</v>
      </c>
      <c r="RLQ118" s="370">
        <f xml:space="preserve"> InpC!RLQ$20</f>
        <v>0</v>
      </c>
      <c r="RLR118" s="370">
        <f xml:space="preserve"> InpC!RLR$20</f>
        <v>0</v>
      </c>
      <c r="RLS118" s="370">
        <f xml:space="preserve"> InpC!RLS$20</f>
        <v>0</v>
      </c>
      <c r="RLT118" s="370">
        <f xml:space="preserve"> InpC!RLT$20</f>
        <v>0</v>
      </c>
      <c r="RLU118" s="370">
        <f xml:space="preserve"> InpC!RLU$20</f>
        <v>0</v>
      </c>
      <c r="RLV118" s="370">
        <f xml:space="preserve"> InpC!RLV$20</f>
        <v>0</v>
      </c>
      <c r="RLW118" s="370">
        <f xml:space="preserve"> InpC!RLW$20</f>
        <v>0</v>
      </c>
      <c r="RLX118" s="370">
        <f xml:space="preserve"> InpC!RLX$20</f>
        <v>0</v>
      </c>
      <c r="RLY118" s="370">
        <f xml:space="preserve"> InpC!RLY$20</f>
        <v>0</v>
      </c>
      <c r="RLZ118" s="370">
        <f xml:space="preserve"> InpC!RLZ$20</f>
        <v>0</v>
      </c>
      <c r="RMA118" s="370">
        <f xml:space="preserve"> InpC!RMA$20</f>
        <v>0</v>
      </c>
      <c r="RMB118" s="370">
        <f xml:space="preserve"> InpC!RMB$20</f>
        <v>0</v>
      </c>
      <c r="RMC118" s="370">
        <f xml:space="preserve"> InpC!RMC$20</f>
        <v>0</v>
      </c>
      <c r="RMD118" s="370">
        <f xml:space="preserve"> InpC!RMD$20</f>
        <v>0</v>
      </c>
      <c r="RME118" s="370">
        <f xml:space="preserve"> InpC!RME$20</f>
        <v>0</v>
      </c>
      <c r="RMF118" s="370">
        <f xml:space="preserve"> InpC!RMF$20</f>
        <v>0</v>
      </c>
      <c r="RMG118" s="370">
        <f xml:space="preserve"> InpC!RMG$20</f>
        <v>0</v>
      </c>
      <c r="RMH118" s="370">
        <f xml:space="preserve"> InpC!RMH$20</f>
        <v>0</v>
      </c>
      <c r="RMI118" s="370">
        <f xml:space="preserve"> InpC!RMI$20</f>
        <v>0</v>
      </c>
      <c r="RMJ118" s="370">
        <f xml:space="preserve"> InpC!RMJ$20</f>
        <v>0</v>
      </c>
      <c r="RMK118" s="370">
        <f xml:space="preserve"> InpC!RMK$20</f>
        <v>0</v>
      </c>
      <c r="RML118" s="370">
        <f xml:space="preserve"> InpC!RML$20</f>
        <v>0</v>
      </c>
      <c r="RMM118" s="370">
        <f xml:space="preserve"> InpC!RMM$20</f>
        <v>0</v>
      </c>
      <c r="RMN118" s="370">
        <f xml:space="preserve"> InpC!RMN$20</f>
        <v>0</v>
      </c>
      <c r="RMO118" s="370">
        <f xml:space="preserve"> InpC!RMO$20</f>
        <v>0</v>
      </c>
      <c r="RMP118" s="370">
        <f xml:space="preserve"> InpC!RMP$20</f>
        <v>0</v>
      </c>
      <c r="RMQ118" s="370">
        <f xml:space="preserve"> InpC!RMQ$20</f>
        <v>0</v>
      </c>
      <c r="RMR118" s="370">
        <f xml:space="preserve"> InpC!RMR$20</f>
        <v>0</v>
      </c>
      <c r="RMS118" s="370">
        <f xml:space="preserve"> InpC!RMS$20</f>
        <v>0</v>
      </c>
      <c r="RMT118" s="370">
        <f xml:space="preserve"> InpC!RMT$20</f>
        <v>0</v>
      </c>
      <c r="RMU118" s="370">
        <f xml:space="preserve"> InpC!RMU$20</f>
        <v>0</v>
      </c>
      <c r="RMV118" s="370">
        <f xml:space="preserve"> InpC!RMV$20</f>
        <v>0</v>
      </c>
      <c r="RMW118" s="370">
        <f xml:space="preserve"> InpC!RMW$20</f>
        <v>0</v>
      </c>
      <c r="RMX118" s="370">
        <f xml:space="preserve"> InpC!RMX$20</f>
        <v>0</v>
      </c>
      <c r="RMY118" s="370">
        <f xml:space="preserve"> InpC!RMY$20</f>
        <v>0</v>
      </c>
      <c r="RMZ118" s="370">
        <f xml:space="preserve"> InpC!RMZ$20</f>
        <v>0</v>
      </c>
      <c r="RNA118" s="370">
        <f xml:space="preserve"> InpC!RNA$20</f>
        <v>0</v>
      </c>
      <c r="RNB118" s="370">
        <f xml:space="preserve"> InpC!RNB$20</f>
        <v>0</v>
      </c>
      <c r="RNC118" s="370">
        <f xml:space="preserve"> InpC!RNC$20</f>
        <v>0</v>
      </c>
      <c r="RND118" s="370">
        <f xml:space="preserve"> InpC!RND$20</f>
        <v>0</v>
      </c>
      <c r="RNE118" s="370">
        <f xml:space="preserve"> InpC!RNE$20</f>
        <v>0</v>
      </c>
      <c r="RNF118" s="370">
        <f xml:space="preserve"> InpC!RNF$20</f>
        <v>0</v>
      </c>
      <c r="RNG118" s="370">
        <f xml:space="preserve"> InpC!RNG$20</f>
        <v>0</v>
      </c>
      <c r="RNH118" s="370">
        <f xml:space="preserve"> InpC!RNH$20</f>
        <v>0</v>
      </c>
      <c r="RNI118" s="370">
        <f xml:space="preserve"> InpC!RNI$20</f>
        <v>0</v>
      </c>
      <c r="RNJ118" s="370">
        <f xml:space="preserve"> InpC!RNJ$20</f>
        <v>0</v>
      </c>
      <c r="RNK118" s="370">
        <f xml:space="preserve"> InpC!RNK$20</f>
        <v>0</v>
      </c>
      <c r="RNL118" s="370">
        <f xml:space="preserve"> InpC!RNL$20</f>
        <v>0</v>
      </c>
      <c r="RNM118" s="370">
        <f xml:space="preserve"> InpC!RNM$20</f>
        <v>0</v>
      </c>
      <c r="RNN118" s="370">
        <f xml:space="preserve"> InpC!RNN$20</f>
        <v>0</v>
      </c>
      <c r="RNO118" s="370">
        <f xml:space="preserve"> InpC!RNO$20</f>
        <v>0</v>
      </c>
      <c r="RNP118" s="370">
        <f xml:space="preserve"> InpC!RNP$20</f>
        <v>0</v>
      </c>
      <c r="RNQ118" s="370">
        <f xml:space="preserve"> InpC!RNQ$20</f>
        <v>0</v>
      </c>
      <c r="RNR118" s="370">
        <f xml:space="preserve"> InpC!RNR$20</f>
        <v>0</v>
      </c>
      <c r="RNS118" s="370">
        <f xml:space="preserve"> InpC!RNS$20</f>
        <v>0</v>
      </c>
      <c r="RNT118" s="370">
        <f xml:space="preserve"> InpC!RNT$20</f>
        <v>0</v>
      </c>
      <c r="RNU118" s="370">
        <f xml:space="preserve"> InpC!RNU$20</f>
        <v>0</v>
      </c>
      <c r="RNV118" s="370">
        <f xml:space="preserve"> InpC!RNV$20</f>
        <v>0</v>
      </c>
      <c r="RNW118" s="370">
        <f xml:space="preserve"> InpC!RNW$20</f>
        <v>0</v>
      </c>
      <c r="RNX118" s="370">
        <f xml:space="preserve"> InpC!RNX$20</f>
        <v>0</v>
      </c>
      <c r="RNY118" s="370">
        <f xml:space="preserve"> InpC!RNY$20</f>
        <v>0</v>
      </c>
      <c r="RNZ118" s="370">
        <f xml:space="preserve"> InpC!RNZ$20</f>
        <v>0</v>
      </c>
      <c r="ROA118" s="370">
        <f xml:space="preserve"> InpC!ROA$20</f>
        <v>0</v>
      </c>
      <c r="ROB118" s="370">
        <f xml:space="preserve"> InpC!ROB$20</f>
        <v>0</v>
      </c>
      <c r="ROC118" s="370">
        <f xml:space="preserve"> InpC!ROC$20</f>
        <v>0</v>
      </c>
      <c r="ROD118" s="370">
        <f xml:space="preserve"> InpC!ROD$20</f>
        <v>0</v>
      </c>
      <c r="ROE118" s="370">
        <f xml:space="preserve"> InpC!ROE$20</f>
        <v>0</v>
      </c>
      <c r="ROF118" s="370">
        <f xml:space="preserve"> InpC!ROF$20</f>
        <v>0</v>
      </c>
      <c r="ROG118" s="370">
        <f xml:space="preserve"> InpC!ROG$20</f>
        <v>0</v>
      </c>
      <c r="ROH118" s="370">
        <f xml:space="preserve"> InpC!ROH$20</f>
        <v>0</v>
      </c>
      <c r="ROI118" s="370">
        <f xml:space="preserve"> InpC!ROI$20</f>
        <v>0</v>
      </c>
      <c r="ROJ118" s="370">
        <f xml:space="preserve"> InpC!ROJ$20</f>
        <v>0</v>
      </c>
      <c r="ROK118" s="370">
        <f xml:space="preserve"> InpC!ROK$20</f>
        <v>0</v>
      </c>
      <c r="ROL118" s="370">
        <f xml:space="preserve"> InpC!ROL$20</f>
        <v>0</v>
      </c>
      <c r="ROM118" s="370">
        <f xml:space="preserve"> InpC!ROM$20</f>
        <v>0</v>
      </c>
      <c r="RON118" s="370">
        <f xml:space="preserve"> InpC!RON$20</f>
        <v>0</v>
      </c>
      <c r="ROO118" s="370">
        <f xml:space="preserve"> InpC!ROO$20</f>
        <v>0</v>
      </c>
      <c r="ROP118" s="370">
        <f xml:space="preserve"> InpC!ROP$20</f>
        <v>0</v>
      </c>
      <c r="ROQ118" s="370">
        <f xml:space="preserve"> InpC!ROQ$20</f>
        <v>0</v>
      </c>
      <c r="ROR118" s="370">
        <f xml:space="preserve"> InpC!ROR$20</f>
        <v>0</v>
      </c>
      <c r="ROS118" s="370">
        <f xml:space="preserve"> InpC!ROS$20</f>
        <v>0</v>
      </c>
      <c r="ROT118" s="370">
        <f xml:space="preserve"> InpC!ROT$20</f>
        <v>0</v>
      </c>
      <c r="ROU118" s="370">
        <f xml:space="preserve"> InpC!ROU$20</f>
        <v>0</v>
      </c>
      <c r="ROV118" s="370">
        <f xml:space="preserve"> InpC!ROV$20</f>
        <v>0</v>
      </c>
      <c r="ROW118" s="370">
        <f xml:space="preserve"> InpC!ROW$20</f>
        <v>0</v>
      </c>
      <c r="ROX118" s="370">
        <f xml:space="preserve"> InpC!ROX$20</f>
        <v>0</v>
      </c>
      <c r="ROY118" s="370">
        <f xml:space="preserve"> InpC!ROY$20</f>
        <v>0</v>
      </c>
      <c r="ROZ118" s="370">
        <f xml:space="preserve"> InpC!ROZ$20</f>
        <v>0</v>
      </c>
      <c r="RPA118" s="370">
        <f xml:space="preserve"> InpC!RPA$20</f>
        <v>0</v>
      </c>
      <c r="RPB118" s="370">
        <f xml:space="preserve"> InpC!RPB$20</f>
        <v>0</v>
      </c>
      <c r="RPC118" s="370">
        <f xml:space="preserve"> InpC!RPC$20</f>
        <v>0</v>
      </c>
      <c r="RPD118" s="370">
        <f xml:space="preserve"> InpC!RPD$20</f>
        <v>0</v>
      </c>
      <c r="RPE118" s="370">
        <f xml:space="preserve"> InpC!RPE$20</f>
        <v>0</v>
      </c>
      <c r="RPF118" s="370">
        <f xml:space="preserve"> InpC!RPF$20</f>
        <v>0</v>
      </c>
      <c r="RPG118" s="370">
        <f xml:space="preserve"> InpC!RPG$20</f>
        <v>0</v>
      </c>
      <c r="RPH118" s="370">
        <f xml:space="preserve"> InpC!RPH$20</f>
        <v>0</v>
      </c>
      <c r="RPI118" s="370">
        <f xml:space="preserve"> InpC!RPI$20</f>
        <v>0</v>
      </c>
      <c r="RPJ118" s="370">
        <f xml:space="preserve"> InpC!RPJ$20</f>
        <v>0</v>
      </c>
      <c r="RPK118" s="370">
        <f xml:space="preserve"> InpC!RPK$20</f>
        <v>0</v>
      </c>
      <c r="RPL118" s="370">
        <f xml:space="preserve"> InpC!RPL$20</f>
        <v>0</v>
      </c>
      <c r="RPM118" s="370">
        <f xml:space="preserve"> InpC!RPM$20</f>
        <v>0</v>
      </c>
      <c r="RPN118" s="370">
        <f xml:space="preserve"> InpC!RPN$20</f>
        <v>0</v>
      </c>
      <c r="RPO118" s="370">
        <f xml:space="preserve"> InpC!RPO$20</f>
        <v>0</v>
      </c>
      <c r="RPP118" s="370">
        <f xml:space="preserve"> InpC!RPP$20</f>
        <v>0</v>
      </c>
      <c r="RPQ118" s="370">
        <f xml:space="preserve"> InpC!RPQ$20</f>
        <v>0</v>
      </c>
      <c r="RPR118" s="370">
        <f xml:space="preserve"> InpC!RPR$20</f>
        <v>0</v>
      </c>
      <c r="RPS118" s="370">
        <f xml:space="preserve"> InpC!RPS$20</f>
        <v>0</v>
      </c>
      <c r="RPT118" s="370">
        <f xml:space="preserve"> InpC!RPT$20</f>
        <v>0</v>
      </c>
      <c r="RPU118" s="370">
        <f xml:space="preserve"> InpC!RPU$20</f>
        <v>0</v>
      </c>
      <c r="RPV118" s="370">
        <f xml:space="preserve"> InpC!RPV$20</f>
        <v>0</v>
      </c>
      <c r="RPW118" s="370">
        <f xml:space="preserve"> InpC!RPW$20</f>
        <v>0</v>
      </c>
      <c r="RPX118" s="370">
        <f xml:space="preserve"> InpC!RPX$20</f>
        <v>0</v>
      </c>
      <c r="RPY118" s="370">
        <f xml:space="preserve"> InpC!RPY$20</f>
        <v>0</v>
      </c>
      <c r="RPZ118" s="370">
        <f xml:space="preserve"> InpC!RPZ$20</f>
        <v>0</v>
      </c>
      <c r="RQA118" s="370">
        <f xml:space="preserve"> InpC!RQA$20</f>
        <v>0</v>
      </c>
      <c r="RQB118" s="370">
        <f xml:space="preserve"> InpC!RQB$20</f>
        <v>0</v>
      </c>
      <c r="RQC118" s="370">
        <f xml:space="preserve"> InpC!RQC$20</f>
        <v>0</v>
      </c>
      <c r="RQD118" s="370">
        <f xml:space="preserve"> InpC!RQD$20</f>
        <v>0</v>
      </c>
      <c r="RQE118" s="370">
        <f xml:space="preserve"> InpC!RQE$20</f>
        <v>0</v>
      </c>
      <c r="RQF118" s="370">
        <f xml:space="preserve"> InpC!RQF$20</f>
        <v>0</v>
      </c>
      <c r="RQG118" s="370">
        <f xml:space="preserve"> InpC!RQG$20</f>
        <v>0</v>
      </c>
      <c r="RQH118" s="370">
        <f xml:space="preserve"> InpC!RQH$20</f>
        <v>0</v>
      </c>
      <c r="RQI118" s="370">
        <f xml:space="preserve"> InpC!RQI$20</f>
        <v>0</v>
      </c>
      <c r="RQJ118" s="370">
        <f xml:space="preserve"> InpC!RQJ$20</f>
        <v>0</v>
      </c>
      <c r="RQK118" s="370">
        <f xml:space="preserve"> InpC!RQK$20</f>
        <v>0</v>
      </c>
      <c r="RQL118" s="370">
        <f xml:space="preserve"> InpC!RQL$20</f>
        <v>0</v>
      </c>
      <c r="RQM118" s="370">
        <f xml:space="preserve"> InpC!RQM$20</f>
        <v>0</v>
      </c>
      <c r="RQN118" s="370">
        <f xml:space="preserve"> InpC!RQN$20</f>
        <v>0</v>
      </c>
      <c r="RQO118" s="370">
        <f xml:space="preserve"> InpC!RQO$20</f>
        <v>0</v>
      </c>
      <c r="RQP118" s="370">
        <f xml:space="preserve"> InpC!RQP$20</f>
        <v>0</v>
      </c>
      <c r="RQQ118" s="370">
        <f xml:space="preserve"> InpC!RQQ$20</f>
        <v>0</v>
      </c>
      <c r="RQR118" s="370">
        <f xml:space="preserve"> InpC!RQR$20</f>
        <v>0</v>
      </c>
      <c r="RQS118" s="370">
        <f xml:space="preserve"> InpC!RQS$20</f>
        <v>0</v>
      </c>
      <c r="RQT118" s="370">
        <f xml:space="preserve"> InpC!RQT$20</f>
        <v>0</v>
      </c>
      <c r="RQU118" s="370">
        <f xml:space="preserve"> InpC!RQU$20</f>
        <v>0</v>
      </c>
      <c r="RQV118" s="370">
        <f xml:space="preserve"> InpC!RQV$20</f>
        <v>0</v>
      </c>
      <c r="RQW118" s="370">
        <f xml:space="preserve"> InpC!RQW$20</f>
        <v>0</v>
      </c>
      <c r="RQX118" s="370">
        <f xml:space="preserve"> InpC!RQX$20</f>
        <v>0</v>
      </c>
      <c r="RQY118" s="370">
        <f xml:space="preserve"> InpC!RQY$20</f>
        <v>0</v>
      </c>
      <c r="RQZ118" s="370">
        <f xml:space="preserve"> InpC!RQZ$20</f>
        <v>0</v>
      </c>
      <c r="RRA118" s="370">
        <f xml:space="preserve"> InpC!RRA$20</f>
        <v>0</v>
      </c>
      <c r="RRB118" s="370">
        <f xml:space="preserve"> InpC!RRB$20</f>
        <v>0</v>
      </c>
      <c r="RRC118" s="370">
        <f xml:space="preserve"> InpC!RRC$20</f>
        <v>0</v>
      </c>
      <c r="RRD118" s="370">
        <f xml:space="preserve"> InpC!RRD$20</f>
        <v>0</v>
      </c>
      <c r="RRE118" s="370">
        <f xml:space="preserve"> InpC!RRE$20</f>
        <v>0</v>
      </c>
      <c r="RRF118" s="370">
        <f xml:space="preserve"> InpC!RRF$20</f>
        <v>0</v>
      </c>
      <c r="RRG118" s="370">
        <f xml:space="preserve"> InpC!RRG$20</f>
        <v>0</v>
      </c>
      <c r="RRH118" s="370">
        <f xml:space="preserve"> InpC!RRH$20</f>
        <v>0</v>
      </c>
      <c r="RRI118" s="370">
        <f xml:space="preserve"> InpC!RRI$20</f>
        <v>0</v>
      </c>
      <c r="RRJ118" s="370">
        <f xml:space="preserve"> InpC!RRJ$20</f>
        <v>0</v>
      </c>
      <c r="RRK118" s="370">
        <f xml:space="preserve"> InpC!RRK$20</f>
        <v>0</v>
      </c>
      <c r="RRL118" s="370">
        <f xml:space="preserve"> InpC!RRL$20</f>
        <v>0</v>
      </c>
      <c r="RRM118" s="370">
        <f xml:space="preserve"> InpC!RRM$20</f>
        <v>0</v>
      </c>
      <c r="RRN118" s="370">
        <f xml:space="preserve"> InpC!RRN$20</f>
        <v>0</v>
      </c>
      <c r="RRO118" s="370">
        <f xml:space="preserve"> InpC!RRO$20</f>
        <v>0</v>
      </c>
      <c r="RRP118" s="370">
        <f xml:space="preserve"> InpC!RRP$20</f>
        <v>0</v>
      </c>
      <c r="RRQ118" s="370">
        <f xml:space="preserve"> InpC!RRQ$20</f>
        <v>0</v>
      </c>
      <c r="RRR118" s="370">
        <f xml:space="preserve"> InpC!RRR$20</f>
        <v>0</v>
      </c>
      <c r="RRS118" s="370">
        <f xml:space="preserve"> InpC!RRS$20</f>
        <v>0</v>
      </c>
      <c r="RRT118" s="370">
        <f xml:space="preserve"> InpC!RRT$20</f>
        <v>0</v>
      </c>
      <c r="RRU118" s="370">
        <f xml:space="preserve"> InpC!RRU$20</f>
        <v>0</v>
      </c>
      <c r="RRV118" s="370">
        <f xml:space="preserve"> InpC!RRV$20</f>
        <v>0</v>
      </c>
      <c r="RRW118" s="370">
        <f xml:space="preserve"> InpC!RRW$20</f>
        <v>0</v>
      </c>
      <c r="RRX118" s="370">
        <f xml:space="preserve"> InpC!RRX$20</f>
        <v>0</v>
      </c>
      <c r="RRY118" s="370">
        <f xml:space="preserve"> InpC!RRY$20</f>
        <v>0</v>
      </c>
      <c r="RRZ118" s="370">
        <f xml:space="preserve"> InpC!RRZ$20</f>
        <v>0</v>
      </c>
      <c r="RSA118" s="370">
        <f xml:space="preserve"> InpC!RSA$20</f>
        <v>0</v>
      </c>
      <c r="RSB118" s="370">
        <f xml:space="preserve"> InpC!RSB$20</f>
        <v>0</v>
      </c>
      <c r="RSC118" s="370">
        <f xml:space="preserve"> InpC!RSC$20</f>
        <v>0</v>
      </c>
      <c r="RSD118" s="370">
        <f xml:space="preserve"> InpC!RSD$20</f>
        <v>0</v>
      </c>
      <c r="RSE118" s="370">
        <f xml:space="preserve"> InpC!RSE$20</f>
        <v>0</v>
      </c>
      <c r="RSF118" s="370">
        <f xml:space="preserve"> InpC!RSF$20</f>
        <v>0</v>
      </c>
      <c r="RSG118" s="370">
        <f xml:space="preserve"> InpC!RSG$20</f>
        <v>0</v>
      </c>
      <c r="RSH118" s="370">
        <f xml:space="preserve"> InpC!RSH$20</f>
        <v>0</v>
      </c>
      <c r="RSI118" s="370">
        <f xml:space="preserve"> InpC!RSI$20</f>
        <v>0</v>
      </c>
      <c r="RSJ118" s="370">
        <f xml:space="preserve"> InpC!RSJ$20</f>
        <v>0</v>
      </c>
      <c r="RSK118" s="370">
        <f xml:space="preserve"> InpC!RSK$20</f>
        <v>0</v>
      </c>
      <c r="RSL118" s="370">
        <f xml:space="preserve"> InpC!RSL$20</f>
        <v>0</v>
      </c>
      <c r="RSM118" s="370">
        <f xml:space="preserve"> InpC!RSM$20</f>
        <v>0</v>
      </c>
      <c r="RSN118" s="370">
        <f xml:space="preserve"> InpC!RSN$20</f>
        <v>0</v>
      </c>
      <c r="RSO118" s="370">
        <f xml:space="preserve"> InpC!RSO$20</f>
        <v>0</v>
      </c>
      <c r="RSP118" s="370">
        <f xml:space="preserve"> InpC!RSP$20</f>
        <v>0</v>
      </c>
      <c r="RSQ118" s="370">
        <f xml:space="preserve"> InpC!RSQ$20</f>
        <v>0</v>
      </c>
      <c r="RSR118" s="370">
        <f xml:space="preserve"> InpC!RSR$20</f>
        <v>0</v>
      </c>
      <c r="RSS118" s="370">
        <f xml:space="preserve"> InpC!RSS$20</f>
        <v>0</v>
      </c>
      <c r="RST118" s="370">
        <f xml:space="preserve"> InpC!RST$20</f>
        <v>0</v>
      </c>
      <c r="RSU118" s="370">
        <f xml:space="preserve"> InpC!RSU$20</f>
        <v>0</v>
      </c>
      <c r="RSV118" s="370">
        <f xml:space="preserve"> InpC!RSV$20</f>
        <v>0</v>
      </c>
      <c r="RSW118" s="370">
        <f xml:space="preserve"> InpC!RSW$20</f>
        <v>0</v>
      </c>
      <c r="RSX118" s="370">
        <f xml:space="preserve"> InpC!RSX$20</f>
        <v>0</v>
      </c>
      <c r="RSY118" s="370">
        <f xml:space="preserve"> InpC!RSY$20</f>
        <v>0</v>
      </c>
      <c r="RSZ118" s="370">
        <f xml:space="preserve"> InpC!RSZ$20</f>
        <v>0</v>
      </c>
      <c r="RTA118" s="370">
        <f xml:space="preserve"> InpC!RTA$20</f>
        <v>0</v>
      </c>
      <c r="RTB118" s="370">
        <f xml:space="preserve"> InpC!RTB$20</f>
        <v>0</v>
      </c>
      <c r="RTC118" s="370">
        <f xml:space="preserve"> InpC!RTC$20</f>
        <v>0</v>
      </c>
      <c r="RTD118" s="370">
        <f xml:space="preserve"> InpC!RTD$20</f>
        <v>0</v>
      </c>
      <c r="RTE118" s="370">
        <f xml:space="preserve"> InpC!RTE$20</f>
        <v>0</v>
      </c>
      <c r="RTF118" s="370">
        <f xml:space="preserve"> InpC!RTF$20</f>
        <v>0</v>
      </c>
      <c r="RTG118" s="370">
        <f xml:space="preserve"> InpC!RTG$20</f>
        <v>0</v>
      </c>
      <c r="RTH118" s="370">
        <f xml:space="preserve"> InpC!RTH$20</f>
        <v>0</v>
      </c>
      <c r="RTI118" s="370">
        <f xml:space="preserve"> InpC!RTI$20</f>
        <v>0</v>
      </c>
      <c r="RTJ118" s="370">
        <f xml:space="preserve"> InpC!RTJ$20</f>
        <v>0</v>
      </c>
      <c r="RTK118" s="370">
        <f xml:space="preserve"> InpC!RTK$20</f>
        <v>0</v>
      </c>
      <c r="RTL118" s="370">
        <f xml:space="preserve"> InpC!RTL$20</f>
        <v>0</v>
      </c>
      <c r="RTM118" s="370">
        <f xml:space="preserve"> InpC!RTM$20</f>
        <v>0</v>
      </c>
      <c r="RTN118" s="370">
        <f xml:space="preserve"> InpC!RTN$20</f>
        <v>0</v>
      </c>
      <c r="RTO118" s="370">
        <f xml:space="preserve"> InpC!RTO$20</f>
        <v>0</v>
      </c>
      <c r="RTP118" s="370">
        <f xml:space="preserve"> InpC!RTP$20</f>
        <v>0</v>
      </c>
      <c r="RTQ118" s="370">
        <f xml:space="preserve"> InpC!RTQ$20</f>
        <v>0</v>
      </c>
      <c r="RTR118" s="370">
        <f xml:space="preserve"> InpC!RTR$20</f>
        <v>0</v>
      </c>
      <c r="RTS118" s="370">
        <f xml:space="preserve"> InpC!RTS$20</f>
        <v>0</v>
      </c>
      <c r="RTT118" s="370">
        <f xml:space="preserve"> InpC!RTT$20</f>
        <v>0</v>
      </c>
      <c r="RTU118" s="370">
        <f xml:space="preserve"> InpC!RTU$20</f>
        <v>0</v>
      </c>
      <c r="RTV118" s="370">
        <f xml:space="preserve"> InpC!RTV$20</f>
        <v>0</v>
      </c>
      <c r="RTW118" s="370">
        <f xml:space="preserve"> InpC!RTW$20</f>
        <v>0</v>
      </c>
      <c r="RTX118" s="370">
        <f xml:space="preserve"> InpC!RTX$20</f>
        <v>0</v>
      </c>
      <c r="RTY118" s="370">
        <f xml:space="preserve"> InpC!RTY$20</f>
        <v>0</v>
      </c>
      <c r="RTZ118" s="370">
        <f xml:space="preserve"> InpC!RTZ$20</f>
        <v>0</v>
      </c>
      <c r="RUA118" s="370">
        <f xml:space="preserve"> InpC!RUA$20</f>
        <v>0</v>
      </c>
      <c r="RUB118" s="370">
        <f xml:space="preserve"> InpC!RUB$20</f>
        <v>0</v>
      </c>
      <c r="RUC118" s="370">
        <f xml:space="preserve"> InpC!RUC$20</f>
        <v>0</v>
      </c>
      <c r="RUD118" s="370">
        <f xml:space="preserve"> InpC!RUD$20</f>
        <v>0</v>
      </c>
      <c r="RUE118" s="370">
        <f xml:space="preserve"> InpC!RUE$20</f>
        <v>0</v>
      </c>
      <c r="RUF118" s="370">
        <f xml:space="preserve"> InpC!RUF$20</f>
        <v>0</v>
      </c>
      <c r="RUG118" s="370">
        <f xml:space="preserve"> InpC!RUG$20</f>
        <v>0</v>
      </c>
      <c r="RUH118" s="370">
        <f xml:space="preserve"> InpC!RUH$20</f>
        <v>0</v>
      </c>
      <c r="RUI118" s="370">
        <f xml:space="preserve"> InpC!RUI$20</f>
        <v>0</v>
      </c>
      <c r="RUJ118" s="370">
        <f xml:space="preserve"> InpC!RUJ$20</f>
        <v>0</v>
      </c>
      <c r="RUK118" s="370">
        <f xml:space="preserve"> InpC!RUK$20</f>
        <v>0</v>
      </c>
      <c r="RUL118" s="370">
        <f xml:space="preserve"> InpC!RUL$20</f>
        <v>0</v>
      </c>
      <c r="RUM118" s="370">
        <f xml:space="preserve"> InpC!RUM$20</f>
        <v>0</v>
      </c>
      <c r="RUN118" s="370">
        <f xml:space="preserve"> InpC!RUN$20</f>
        <v>0</v>
      </c>
      <c r="RUO118" s="370">
        <f xml:space="preserve"> InpC!RUO$20</f>
        <v>0</v>
      </c>
      <c r="RUP118" s="370">
        <f xml:space="preserve"> InpC!RUP$20</f>
        <v>0</v>
      </c>
      <c r="RUQ118" s="370">
        <f xml:space="preserve"> InpC!RUQ$20</f>
        <v>0</v>
      </c>
      <c r="RUR118" s="370">
        <f xml:space="preserve"> InpC!RUR$20</f>
        <v>0</v>
      </c>
      <c r="RUS118" s="370">
        <f xml:space="preserve"> InpC!RUS$20</f>
        <v>0</v>
      </c>
      <c r="RUT118" s="370">
        <f xml:space="preserve"> InpC!RUT$20</f>
        <v>0</v>
      </c>
      <c r="RUU118" s="370">
        <f xml:space="preserve"> InpC!RUU$20</f>
        <v>0</v>
      </c>
      <c r="RUV118" s="370">
        <f xml:space="preserve"> InpC!RUV$20</f>
        <v>0</v>
      </c>
      <c r="RUW118" s="370">
        <f xml:space="preserve"> InpC!RUW$20</f>
        <v>0</v>
      </c>
      <c r="RUX118" s="370">
        <f xml:space="preserve"> InpC!RUX$20</f>
        <v>0</v>
      </c>
      <c r="RUY118" s="370">
        <f xml:space="preserve"> InpC!RUY$20</f>
        <v>0</v>
      </c>
      <c r="RUZ118" s="370">
        <f xml:space="preserve"> InpC!RUZ$20</f>
        <v>0</v>
      </c>
      <c r="RVA118" s="370">
        <f xml:space="preserve"> InpC!RVA$20</f>
        <v>0</v>
      </c>
      <c r="RVB118" s="370">
        <f xml:space="preserve"> InpC!RVB$20</f>
        <v>0</v>
      </c>
      <c r="RVC118" s="370">
        <f xml:space="preserve"> InpC!RVC$20</f>
        <v>0</v>
      </c>
      <c r="RVD118" s="370">
        <f xml:space="preserve"> InpC!RVD$20</f>
        <v>0</v>
      </c>
      <c r="RVE118" s="370">
        <f xml:space="preserve"> InpC!RVE$20</f>
        <v>0</v>
      </c>
      <c r="RVF118" s="370">
        <f xml:space="preserve"> InpC!RVF$20</f>
        <v>0</v>
      </c>
      <c r="RVG118" s="370">
        <f xml:space="preserve"> InpC!RVG$20</f>
        <v>0</v>
      </c>
      <c r="RVH118" s="370">
        <f xml:space="preserve"> InpC!RVH$20</f>
        <v>0</v>
      </c>
      <c r="RVI118" s="370">
        <f xml:space="preserve"> InpC!RVI$20</f>
        <v>0</v>
      </c>
      <c r="RVJ118" s="370">
        <f xml:space="preserve"> InpC!RVJ$20</f>
        <v>0</v>
      </c>
      <c r="RVK118" s="370">
        <f xml:space="preserve"> InpC!RVK$20</f>
        <v>0</v>
      </c>
      <c r="RVL118" s="370">
        <f xml:space="preserve"> InpC!RVL$20</f>
        <v>0</v>
      </c>
      <c r="RVM118" s="370">
        <f xml:space="preserve"> InpC!RVM$20</f>
        <v>0</v>
      </c>
      <c r="RVN118" s="370">
        <f xml:space="preserve"> InpC!RVN$20</f>
        <v>0</v>
      </c>
      <c r="RVO118" s="370">
        <f xml:space="preserve"> InpC!RVO$20</f>
        <v>0</v>
      </c>
      <c r="RVP118" s="370">
        <f xml:space="preserve"> InpC!RVP$20</f>
        <v>0</v>
      </c>
      <c r="RVQ118" s="370">
        <f xml:space="preserve"> InpC!RVQ$20</f>
        <v>0</v>
      </c>
      <c r="RVR118" s="370">
        <f xml:space="preserve"> InpC!RVR$20</f>
        <v>0</v>
      </c>
      <c r="RVS118" s="370">
        <f xml:space="preserve"> InpC!RVS$20</f>
        <v>0</v>
      </c>
      <c r="RVT118" s="370">
        <f xml:space="preserve"> InpC!RVT$20</f>
        <v>0</v>
      </c>
      <c r="RVU118" s="370">
        <f xml:space="preserve"> InpC!RVU$20</f>
        <v>0</v>
      </c>
      <c r="RVV118" s="370">
        <f xml:space="preserve"> InpC!RVV$20</f>
        <v>0</v>
      </c>
      <c r="RVW118" s="370">
        <f xml:space="preserve"> InpC!RVW$20</f>
        <v>0</v>
      </c>
      <c r="RVX118" s="370">
        <f xml:space="preserve"> InpC!RVX$20</f>
        <v>0</v>
      </c>
      <c r="RVY118" s="370">
        <f xml:space="preserve"> InpC!RVY$20</f>
        <v>0</v>
      </c>
      <c r="RVZ118" s="370">
        <f xml:space="preserve"> InpC!RVZ$20</f>
        <v>0</v>
      </c>
      <c r="RWA118" s="370">
        <f xml:space="preserve"> InpC!RWA$20</f>
        <v>0</v>
      </c>
      <c r="RWB118" s="370">
        <f xml:space="preserve"> InpC!RWB$20</f>
        <v>0</v>
      </c>
      <c r="RWC118" s="370">
        <f xml:space="preserve"> InpC!RWC$20</f>
        <v>0</v>
      </c>
      <c r="RWD118" s="370">
        <f xml:space="preserve"> InpC!RWD$20</f>
        <v>0</v>
      </c>
      <c r="RWE118" s="370">
        <f xml:space="preserve"> InpC!RWE$20</f>
        <v>0</v>
      </c>
      <c r="RWF118" s="370">
        <f xml:space="preserve"> InpC!RWF$20</f>
        <v>0</v>
      </c>
      <c r="RWG118" s="370">
        <f xml:space="preserve"> InpC!RWG$20</f>
        <v>0</v>
      </c>
      <c r="RWH118" s="370">
        <f xml:space="preserve"> InpC!RWH$20</f>
        <v>0</v>
      </c>
      <c r="RWI118" s="370">
        <f xml:space="preserve"> InpC!RWI$20</f>
        <v>0</v>
      </c>
      <c r="RWJ118" s="370">
        <f xml:space="preserve"> InpC!RWJ$20</f>
        <v>0</v>
      </c>
      <c r="RWK118" s="370">
        <f xml:space="preserve"> InpC!RWK$20</f>
        <v>0</v>
      </c>
      <c r="RWL118" s="370">
        <f xml:space="preserve"> InpC!RWL$20</f>
        <v>0</v>
      </c>
      <c r="RWM118" s="370">
        <f xml:space="preserve"> InpC!RWM$20</f>
        <v>0</v>
      </c>
      <c r="RWN118" s="370">
        <f xml:space="preserve"> InpC!RWN$20</f>
        <v>0</v>
      </c>
      <c r="RWO118" s="370">
        <f xml:space="preserve"> InpC!RWO$20</f>
        <v>0</v>
      </c>
      <c r="RWP118" s="370">
        <f xml:space="preserve"> InpC!RWP$20</f>
        <v>0</v>
      </c>
      <c r="RWQ118" s="370">
        <f xml:space="preserve"> InpC!RWQ$20</f>
        <v>0</v>
      </c>
      <c r="RWR118" s="370">
        <f xml:space="preserve"> InpC!RWR$20</f>
        <v>0</v>
      </c>
      <c r="RWS118" s="370">
        <f xml:space="preserve"> InpC!RWS$20</f>
        <v>0</v>
      </c>
      <c r="RWT118" s="370">
        <f xml:space="preserve"> InpC!RWT$20</f>
        <v>0</v>
      </c>
      <c r="RWU118" s="370">
        <f xml:space="preserve"> InpC!RWU$20</f>
        <v>0</v>
      </c>
      <c r="RWV118" s="370">
        <f xml:space="preserve"> InpC!RWV$20</f>
        <v>0</v>
      </c>
      <c r="RWW118" s="370">
        <f xml:space="preserve"> InpC!RWW$20</f>
        <v>0</v>
      </c>
      <c r="RWX118" s="370">
        <f xml:space="preserve"> InpC!RWX$20</f>
        <v>0</v>
      </c>
      <c r="RWY118" s="370">
        <f xml:space="preserve"> InpC!RWY$20</f>
        <v>0</v>
      </c>
      <c r="RWZ118" s="370">
        <f xml:space="preserve"> InpC!RWZ$20</f>
        <v>0</v>
      </c>
      <c r="RXA118" s="370">
        <f xml:space="preserve"> InpC!RXA$20</f>
        <v>0</v>
      </c>
      <c r="RXB118" s="370">
        <f xml:space="preserve"> InpC!RXB$20</f>
        <v>0</v>
      </c>
      <c r="RXC118" s="370">
        <f xml:space="preserve"> InpC!RXC$20</f>
        <v>0</v>
      </c>
      <c r="RXD118" s="370">
        <f xml:space="preserve"> InpC!RXD$20</f>
        <v>0</v>
      </c>
      <c r="RXE118" s="370">
        <f xml:space="preserve"> InpC!RXE$20</f>
        <v>0</v>
      </c>
      <c r="RXF118" s="370">
        <f xml:space="preserve"> InpC!RXF$20</f>
        <v>0</v>
      </c>
      <c r="RXG118" s="370">
        <f xml:space="preserve"> InpC!RXG$20</f>
        <v>0</v>
      </c>
      <c r="RXH118" s="370">
        <f xml:space="preserve"> InpC!RXH$20</f>
        <v>0</v>
      </c>
      <c r="RXI118" s="370">
        <f xml:space="preserve"> InpC!RXI$20</f>
        <v>0</v>
      </c>
      <c r="RXJ118" s="370">
        <f xml:space="preserve"> InpC!RXJ$20</f>
        <v>0</v>
      </c>
      <c r="RXK118" s="370">
        <f xml:space="preserve"> InpC!RXK$20</f>
        <v>0</v>
      </c>
      <c r="RXL118" s="370">
        <f xml:space="preserve"> InpC!RXL$20</f>
        <v>0</v>
      </c>
      <c r="RXM118" s="370">
        <f xml:space="preserve"> InpC!RXM$20</f>
        <v>0</v>
      </c>
      <c r="RXN118" s="370">
        <f xml:space="preserve"> InpC!RXN$20</f>
        <v>0</v>
      </c>
      <c r="RXO118" s="370">
        <f xml:space="preserve"> InpC!RXO$20</f>
        <v>0</v>
      </c>
      <c r="RXP118" s="370">
        <f xml:space="preserve"> InpC!RXP$20</f>
        <v>0</v>
      </c>
      <c r="RXQ118" s="370">
        <f xml:space="preserve"> InpC!RXQ$20</f>
        <v>0</v>
      </c>
      <c r="RXR118" s="370">
        <f xml:space="preserve"> InpC!RXR$20</f>
        <v>0</v>
      </c>
      <c r="RXS118" s="370">
        <f xml:space="preserve"> InpC!RXS$20</f>
        <v>0</v>
      </c>
      <c r="RXT118" s="370">
        <f xml:space="preserve"> InpC!RXT$20</f>
        <v>0</v>
      </c>
      <c r="RXU118" s="370">
        <f xml:space="preserve"> InpC!RXU$20</f>
        <v>0</v>
      </c>
      <c r="RXV118" s="370">
        <f xml:space="preserve"> InpC!RXV$20</f>
        <v>0</v>
      </c>
      <c r="RXW118" s="370">
        <f xml:space="preserve"> InpC!RXW$20</f>
        <v>0</v>
      </c>
      <c r="RXX118" s="370">
        <f xml:space="preserve"> InpC!RXX$20</f>
        <v>0</v>
      </c>
      <c r="RXY118" s="370">
        <f xml:space="preserve"> InpC!RXY$20</f>
        <v>0</v>
      </c>
      <c r="RXZ118" s="370">
        <f xml:space="preserve"> InpC!RXZ$20</f>
        <v>0</v>
      </c>
      <c r="RYA118" s="370">
        <f xml:space="preserve"> InpC!RYA$20</f>
        <v>0</v>
      </c>
      <c r="RYB118" s="370">
        <f xml:space="preserve"> InpC!RYB$20</f>
        <v>0</v>
      </c>
      <c r="RYC118" s="370">
        <f xml:space="preserve"> InpC!RYC$20</f>
        <v>0</v>
      </c>
      <c r="RYD118" s="370">
        <f xml:space="preserve"> InpC!RYD$20</f>
        <v>0</v>
      </c>
      <c r="RYE118" s="370">
        <f xml:space="preserve"> InpC!RYE$20</f>
        <v>0</v>
      </c>
      <c r="RYF118" s="370">
        <f xml:space="preserve"> InpC!RYF$20</f>
        <v>0</v>
      </c>
      <c r="RYG118" s="370">
        <f xml:space="preserve"> InpC!RYG$20</f>
        <v>0</v>
      </c>
      <c r="RYH118" s="370">
        <f xml:space="preserve"> InpC!RYH$20</f>
        <v>0</v>
      </c>
      <c r="RYI118" s="370">
        <f xml:space="preserve"> InpC!RYI$20</f>
        <v>0</v>
      </c>
      <c r="RYJ118" s="370">
        <f xml:space="preserve"> InpC!RYJ$20</f>
        <v>0</v>
      </c>
      <c r="RYK118" s="370">
        <f xml:space="preserve"> InpC!RYK$20</f>
        <v>0</v>
      </c>
      <c r="RYL118" s="370">
        <f xml:space="preserve"> InpC!RYL$20</f>
        <v>0</v>
      </c>
      <c r="RYM118" s="370">
        <f xml:space="preserve"> InpC!RYM$20</f>
        <v>0</v>
      </c>
      <c r="RYN118" s="370">
        <f xml:space="preserve"> InpC!RYN$20</f>
        <v>0</v>
      </c>
      <c r="RYO118" s="370">
        <f xml:space="preserve"> InpC!RYO$20</f>
        <v>0</v>
      </c>
      <c r="RYP118" s="370">
        <f xml:space="preserve"> InpC!RYP$20</f>
        <v>0</v>
      </c>
      <c r="RYQ118" s="370">
        <f xml:space="preserve"> InpC!RYQ$20</f>
        <v>0</v>
      </c>
      <c r="RYR118" s="370">
        <f xml:space="preserve"> InpC!RYR$20</f>
        <v>0</v>
      </c>
      <c r="RYS118" s="370">
        <f xml:space="preserve"> InpC!RYS$20</f>
        <v>0</v>
      </c>
      <c r="RYT118" s="370">
        <f xml:space="preserve"> InpC!RYT$20</f>
        <v>0</v>
      </c>
      <c r="RYU118" s="370">
        <f xml:space="preserve"> InpC!RYU$20</f>
        <v>0</v>
      </c>
      <c r="RYV118" s="370">
        <f xml:space="preserve"> InpC!RYV$20</f>
        <v>0</v>
      </c>
      <c r="RYW118" s="370">
        <f xml:space="preserve"> InpC!RYW$20</f>
        <v>0</v>
      </c>
      <c r="RYX118" s="370">
        <f xml:space="preserve"> InpC!RYX$20</f>
        <v>0</v>
      </c>
      <c r="RYY118" s="370">
        <f xml:space="preserve"> InpC!RYY$20</f>
        <v>0</v>
      </c>
      <c r="RYZ118" s="370">
        <f xml:space="preserve"> InpC!RYZ$20</f>
        <v>0</v>
      </c>
      <c r="RZA118" s="370">
        <f xml:space="preserve"> InpC!RZA$20</f>
        <v>0</v>
      </c>
      <c r="RZB118" s="370">
        <f xml:space="preserve"> InpC!RZB$20</f>
        <v>0</v>
      </c>
      <c r="RZC118" s="370">
        <f xml:space="preserve"> InpC!RZC$20</f>
        <v>0</v>
      </c>
      <c r="RZD118" s="370">
        <f xml:space="preserve"> InpC!RZD$20</f>
        <v>0</v>
      </c>
      <c r="RZE118" s="370">
        <f xml:space="preserve"> InpC!RZE$20</f>
        <v>0</v>
      </c>
      <c r="RZF118" s="370">
        <f xml:space="preserve"> InpC!RZF$20</f>
        <v>0</v>
      </c>
      <c r="RZG118" s="370">
        <f xml:space="preserve"> InpC!RZG$20</f>
        <v>0</v>
      </c>
      <c r="RZH118" s="370">
        <f xml:space="preserve"> InpC!RZH$20</f>
        <v>0</v>
      </c>
      <c r="RZI118" s="370">
        <f xml:space="preserve"> InpC!RZI$20</f>
        <v>0</v>
      </c>
      <c r="RZJ118" s="370">
        <f xml:space="preserve"> InpC!RZJ$20</f>
        <v>0</v>
      </c>
      <c r="RZK118" s="370">
        <f xml:space="preserve"> InpC!RZK$20</f>
        <v>0</v>
      </c>
      <c r="RZL118" s="370">
        <f xml:space="preserve"> InpC!RZL$20</f>
        <v>0</v>
      </c>
      <c r="RZM118" s="370">
        <f xml:space="preserve"> InpC!RZM$20</f>
        <v>0</v>
      </c>
      <c r="RZN118" s="370">
        <f xml:space="preserve"> InpC!RZN$20</f>
        <v>0</v>
      </c>
      <c r="RZO118" s="370">
        <f xml:space="preserve"> InpC!RZO$20</f>
        <v>0</v>
      </c>
      <c r="RZP118" s="370">
        <f xml:space="preserve"> InpC!RZP$20</f>
        <v>0</v>
      </c>
      <c r="RZQ118" s="370">
        <f xml:space="preserve"> InpC!RZQ$20</f>
        <v>0</v>
      </c>
      <c r="RZR118" s="370">
        <f xml:space="preserve"> InpC!RZR$20</f>
        <v>0</v>
      </c>
      <c r="RZS118" s="370">
        <f xml:space="preserve"> InpC!RZS$20</f>
        <v>0</v>
      </c>
      <c r="RZT118" s="370">
        <f xml:space="preserve"> InpC!RZT$20</f>
        <v>0</v>
      </c>
      <c r="RZU118" s="370">
        <f xml:space="preserve"> InpC!RZU$20</f>
        <v>0</v>
      </c>
      <c r="RZV118" s="370">
        <f xml:space="preserve"> InpC!RZV$20</f>
        <v>0</v>
      </c>
      <c r="RZW118" s="370">
        <f xml:space="preserve"> InpC!RZW$20</f>
        <v>0</v>
      </c>
      <c r="RZX118" s="370">
        <f xml:space="preserve"> InpC!RZX$20</f>
        <v>0</v>
      </c>
      <c r="RZY118" s="370">
        <f xml:space="preserve"> InpC!RZY$20</f>
        <v>0</v>
      </c>
      <c r="RZZ118" s="370">
        <f xml:space="preserve"> InpC!RZZ$20</f>
        <v>0</v>
      </c>
      <c r="SAA118" s="370">
        <f xml:space="preserve"> InpC!SAA$20</f>
        <v>0</v>
      </c>
      <c r="SAB118" s="370">
        <f xml:space="preserve"> InpC!SAB$20</f>
        <v>0</v>
      </c>
      <c r="SAC118" s="370">
        <f xml:space="preserve"> InpC!SAC$20</f>
        <v>0</v>
      </c>
      <c r="SAD118" s="370">
        <f xml:space="preserve"> InpC!SAD$20</f>
        <v>0</v>
      </c>
      <c r="SAE118" s="370">
        <f xml:space="preserve"> InpC!SAE$20</f>
        <v>0</v>
      </c>
      <c r="SAF118" s="370">
        <f xml:space="preserve"> InpC!SAF$20</f>
        <v>0</v>
      </c>
      <c r="SAG118" s="370">
        <f xml:space="preserve"> InpC!SAG$20</f>
        <v>0</v>
      </c>
      <c r="SAH118" s="370">
        <f xml:space="preserve"> InpC!SAH$20</f>
        <v>0</v>
      </c>
      <c r="SAI118" s="370">
        <f xml:space="preserve"> InpC!SAI$20</f>
        <v>0</v>
      </c>
      <c r="SAJ118" s="370">
        <f xml:space="preserve"> InpC!SAJ$20</f>
        <v>0</v>
      </c>
      <c r="SAK118" s="370">
        <f xml:space="preserve"> InpC!SAK$20</f>
        <v>0</v>
      </c>
      <c r="SAL118" s="370">
        <f xml:space="preserve"> InpC!SAL$20</f>
        <v>0</v>
      </c>
      <c r="SAM118" s="370">
        <f xml:space="preserve"> InpC!SAM$20</f>
        <v>0</v>
      </c>
      <c r="SAN118" s="370">
        <f xml:space="preserve"> InpC!SAN$20</f>
        <v>0</v>
      </c>
      <c r="SAO118" s="370">
        <f xml:space="preserve"> InpC!SAO$20</f>
        <v>0</v>
      </c>
      <c r="SAP118" s="370">
        <f xml:space="preserve"> InpC!SAP$20</f>
        <v>0</v>
      </c>
      <c r="SAQ118" s="370">
        <f xml:space="preserve"> InpC!SAQ$20</f>
        <v>0</v>
      </c>
      <c r="SAR118" s="370">
        <f xml:space="preserve"> InpC!SAR$20</f>
        <v>0</v>
      </c>
      <c r="SAS118" s="370">
        <f xml:space="preserve"> InpC!SAS$20</f>
        <v>0</v>
      </c>
      <c r="SAT118" s="370">
        <f xml:space="preserve"> InpC!SAT$20</f>
        <v>0</v>
      </c>
      <c r="SAU118" s="370">
        <f xml:space="preserve"> InpC!SAU$20</f>
        <v>0</v>
      </c>
      <c r="SAV118" s="370">
        <f xml:space="preserve"> InpC!SAV$20</f>
        <v>0</v>
      </c>
      <c r="SAW118" s="370">
        <f xml:space="preserve"> InpC!SAW$20</f>
        <v>0</v>
      </c>
      <c r="SAX118" s="370">
        <f xml:space="preserve"> InpC!SAX$20</f>
        <v>0</v>
      </c>
      <c r="SAY118" s="370">
        <f xml:space="preserve"> InpC!SAY$20</f>
        <v>0</v>
      </c>
      <c r="SAZ118" s="370">
        <f xml:space="preserve"> InpC!SAZ$20</f>
        <v>0</v>
      </c>
      <c r="SBA118" s="370">
        <f xml:space="preserve"> InpC!SBA$20</f>
        <v>0</v>
      </c>
      <c r="SBB118" s="370">
        <f xml:space="preserve"> InpC!SBB$20</f>
        <v>0</v>
      </c>
      <c r="SBC118" s="370">
        <f xml:space="preserve"> InpC!SBC$20</f>
        <v>0</v>
      </c>
      <c r="SBD118" s="370">
        <f xml:space="preserve"> InpC!SBD$20</f>
        <v>0</v>
      </c>
      <c r="SBE118" s="370">
        <f xml:space="preserve"> InpC!SBE$20</f>
        <v>0</v>
      </c>
      <c r="SBF118" s="370">
        <f xml:space="preserve"> InpC!SBF$20</f>
        <v>0</v>
      </c>
      <c r="SBG118" s="370">
        <f xml:space="preserve"> InpC!SBG$20</f>
        <v>0</v>
      </c>
      <c r="SBH118" s="370">
        <f xml:space="preserve"> InpC!SBH$20</f>
        <v>0</v>
      </c>
      <c r="SBI118" s="370">
        <f xml:space="preserve"> InpC!SBI$20</f>
        <v>0</v>
      </c>
      <c r="SBJ118" s="370">
        <f xml:space="preserve"> InpC!SBJ$20</f>
        <v>0</v>
      </c>
      <c r="SBK118" s="370">
        <f xml:space="preserve"> InpC!SBK$20</f>
        <v>0</v>
      </c>
      <c r="SBL118" s="370">
        <f xml:space="preserve"> InpC!SBL$20</f>
        <v>0</v>
      </c>
      <c r="SBM118" s="370">
        <f xml:space="preserve"> InpC!SBM$20</f>
        <v>0</v>
      </c>
      <c r="SBN118" s="370">
        <f xml:space="preserve"> InpC!SBN$20</f>
        <v>0</v>
      </c>
      <c r="SBO118" s="370">
        <f xml:space="preserve"> InpC!SBO$20</f>
        <v>0</v>
      </c>
      <c r="SBP118" s="370">
        <f xml:space="preserve"> InpC!SBP$20</f>
        <v>0</v>
      </c>
      <c r="SBQ118" s="370">
        <f xml:space="preserve"> InpC!SBQ$20</f>
        <v>0</v>
      </c>
      <c r="SBR118" s="370">
        <f xml:space="preserve"> InpC!SBR$20</f>
        <v>0</v>
      </c>
      <c r="SBS118" s="370">
        <f xml:space="preserve"> InpC!SBS$20</f>
        <v>0</v>
      </c>
      <c r="SBT118" s="370">
        <f xml:space="preserve"> InpC!SBT$20</f>
        <v>0</v>
      </c>
      <c r="SBU118" s="370">
        <f xml:space="preserve"> InpC!SBU$20</f>
        <v>0</v>
      </c>
      <c r="SBV118" s="370">
        <f xml:space="preserve"> InpC!SBV$20</f>
        <v>0</v>
      </c>
      <c r="SBW118" s="370">
        <f xml:space="preserve"> InpC!SBW$20</f>
        <v>0</v>
      </c>
      <c r="SBX118" s="370">
        <f xml:space="preserve"> InpC!SBX$20</f>
        <v>0</v>
      </c>
      <c r="SBY118" s="370">
        <f xml:space="preserve"> InpC!SBY$20</f>
        <v>0</v>
      </c>
      <c r="SBZ118" s="370">
        <f xml:space="preserve"> InpC!SBZ$20</f>
        <v>0</v>
      </c>
      <c r="SCA118" s="370">
        <f xml:space="preserve"> InpC!SCA$20</f>
        <v>0</v>
      </c>
      <c r="SCB118" s="370">
        <f xml:space="preserve"> InpC!SCB$20</f>
        <v>0</v>
      </c>
      <c r="SCC118" s="370">
        <f xml:space="preserve"> InpC!SCC$20</f>
        <v>0</v>
      </c>
      <c r="SCD118" s="370">
        <f xml:space="preserve"> InpC!SCD$20</f>
        <v>0</v>
      </c>
      <c r="SCE118" s="370">
        <f xml:space="preserve"> InpC!SCE$20</f>
        <v>0</v>
      </c>
      <c r="SCF118" s="370">
        <f xml:space="preserve"> InpC!SCF$20</f>
        <v>0</v>
      </c>
      <c r="SCG118" s="370">
        <f xml:space="preserve"> InpC!SCG$20</f>
        <v>0</v>
      </c>
      <c r="SCH118" s="370">
        <f xml:space="preserve"> InpC!SCH$20</f>
        <v>0</v>
      </c>
      <c r="SCI118" s="370">
        <f xml:space="preserve"> InpC!SCI$20</f>
        <v>0</v>
      </c>
      <c r="SCJ118" s="370">
        <f xml:space="preserve"> InpC!SCJ$20</f>
        <v>0</v>
      </c>
      <c r="SCK118" s="370">
        <f xml:space="preserve"> InpC!SCK$20</f>
        <v>0</v>
      </c>
      <c r="SCL118" s="370">
        <f xml:space="preserve"> InpC!SCL$20</f>
        <v>0</v>
      </c>
      <c r="SCM118" s="370">
        <f xml:space="preserve"> InpC!SCM$20</f>
        <v>0</v>
      </c>
      <c r="SCN118" s="370">
        <f xml:space="preserve"> InpC!SCN$20</f>
        <v>0</v>
      </c>
      <c r="SCO118" s="370">
        <f xml:space="preserve"> InpC!SCO$20</f>
        <v>0</v>
      </c>
      <c r="SCP118" s="370">
        <f xml:space="preserve"> InpC!SCP$20</f>
        <v>0</v>
      </c>
      <c r="SCQ118" s="370">
        <f xml:space="preserve"> InpC!SCQ$20</f>
        <v>0</v>
      </c>
      <c r="SCR118" s="370">
        <f xml:space="preserve"> InpC!SCR$20</f>
        <v>0</v>
      </c>
      <c r="SCS118" s="370">
        <f xml:space="preserve"> InpC!SCS$20</f>
        <v>0</v>
      </c>
      <c r="SCT118" s="370">
        <f xml:space="preserve"> InpC!SCT$20</f>
        <v>0</v>
      </c>
      <c r="SCU118" s="370">
        <f xml:space="preserve"> InpC!SCU$20</f>
        <v>0</v>
      </c>
      <c r="SCV118" s="370">
        <f xml:space="preserve"> InpC!SCV$20</f>
        <v>0</v>
      </c>
      <c r="SCW118" s="370">
        <f xml:space="preserve"> InpC!SCW$20</f>
        <v>0</v>
      </c>
      <c r="SCX118" s="370">
        <f xml:space="preserve"> InpC!SCX$20</f>
        <v>0</v>
      </c>
      <c r="SCY118" s="370">
        <f xml:space="preserve"> InpC!SCY$20</f>
        <v>0</v>
      </c>
      <c r="SCZ118" s="370">
        <f xml:space="preserve"> InpC!SCZ$20</f>
        <v>0</v>
      </c>
      <c r="SDA118" s="370">
        <f xml:space="preserve"> InpC!SDA$20</f>
        <v>0</v>
      </c>
      <c r="SDB118" s="370">
        <f xml:space="preserve"> InpC!SDB$20</f>
        <v>0</v>
      </c>
      <c r="SDC118" s="370">
        <f xml:space="preserve"> InpC!SDC$20</f>
        <v>0</v>
      </c>
      <c r="SDD118" s="370">
        <f xml:space="preserve"> InpC!SDD$20</f>
        <v>0</v>
      </c>
      <c r="SDE118" s="370">
        <f xml:space="preserve"> InpC!SDE$20</f>
        <v>0</v>
      </c>
      <c r="SDF118" s="370">
        <f xml:space="preserve"> InpC!SDF$20</f>
        <v>0</v>
      </c>
      <c r="SDG118" s="370">
        <f xml:space="preserve"> InpC!SDG$20</f>
        <v>0</v>
      </c>
      <c r="SDH118" s="370">
        <f xml:space="preserve"> InpC!SDH$20</f>
        <v>0</v>
      </c>
      <c r="SDI118" s="370">
        <f xml:space="preserve"> InpC!SDI$20</f>
        <v>0</v>
      </c>
      <c r="SDJ118" s="370">
        <f xml:space="preserve"> InpC!SDJ$20</f>
        <v>0</v>
      </c>
      <c r="SDK118" s="370">
        <f xml:space="preserve"> InpC!SDK$20</f>
        <v>0</v>
      </c>
      <c r="SDL118" s="370">
        <f xml:space="preserve"> InpC!SDL$20</f>
        <v>0</v>
      </c>
      <c r="SDM118" s="370">
        <f xml:space="preserve"> InpC!SDM$20</f>
        <v>0</v>
      </c>
      <c r="SDN118" s="370">
        <f xml:space="preserve"> InpC!SDN$20</f>
        <v>0</v>
      </c>
      <c r="SDO118" s="370">
        <f xml:space="preserve"> InpC!SDO$20</f>
        <v>0</v>
      </c>
      <c r="SDP118" s="370">
        <f xml:space="preserve"> InpC!SDP$20</f>
        <v>0</v>
      </c>
      <c r="SDQ118" s="370">
        <f xml:space="preserve"> InpC!SDQ$20</f>
        <v>0</v>
      </c>
      <c r="SDR118" s="370">
        <f xml:space="preserve"> InpC!SDR$20</f>
        <v>0</v>
      </c>
      <c r="SDS118" s="370">
        <f xml:space="preserve"> InpC!SDS$20</f>
        <v>0</v>
      </c>
      <c r="SDT118" s="370">
        <f xml:space="preserve"> InpC!SDT$20</f>
        <v>0</v>
      </c>
      <c r="SDU118" s="370">
        <f xml:space="preserve"> InpC!SDU$20</f>
        <v>0</v>
      </c>
      <c r="SDV118" s="370">
        <f xml:space="preserve"> InpC!SDV$20</f>
        <v>0</v>
      </c>
      <c r="SDW118" s="370">
        <f xml:space="preserve"> InpC!SDW$20</f>
        <v>0</v>
      </c>
      <c r="SDX118" s="370">
        <f xml:space="preserve"> InpC!SDX$20</f>
        <v>0</v>
      </c>
      <c r="SDY118" s="370">
        <f xml:space="preserve"> InpC!SDY$20</f>
        <v>0</v>
      </c>
      <c r="SDZ118" s="370">
        <f xml:space="preserve"> InpC!SDZ$20</f>
        <v>0</v>
      </c>
      <c r="SEA118" s="370">
        <f xml:space="preserve"> InpC!SEA$20</f>
        <v>0</v>
      </c>
      <c r="SEB118" s="370">
        <f xml:space="preserve"> InpC!SEB$20</f>
        <v>0</v>
      </c>
      <c r="SEC118" s="370">
        <f xml:space="preserve"> InpC!SEC$20</f>
        <v>0</v>
      </c>
      <c r="SED118" s="370">
        <f xml:space="preserve"> InpC!SED$20</f>
        <v>0</v>
      </c>
      <c r="SEE118" s="370">
        <f xml:space="preserve"> InpC!SEE$20</f>
        <v>0</v>
      </c>
      <c r="SEF118" s="370">
        <f xml:space="preserve"> InpC!SEF$20</f>
        <v>0</v>
      </c>
      <c r="SEG118" s="370">
        <f xml:space="preserve"> InpC!SEG$20</f>
        <v>0</v>
      </c>
      <c r="SEH118" s="370">
        <f xml:space="preserve"> InpC!SEH$20</f>
        <v>0</v>
      </c>
      <c r="SEI118" s="370">
        <f xml:space="preserve"> InpC!SEI$20</f>
        <v>0</v>
      </c>
      <c r="SEJ118" s="370">
        <f xml:space="preserve"> InpC!SEJ$20</f>
        <v>0</v>
      </c>
      <c r="SEK118" s="370">
        <f xml:space="preserve"> InpC!SEK$20</f>
        <v>0</v>
      </c>
      <c r="SEL118" s="370">
        <f xml:space="preserve"> InpC!SEL$20</f>
        <v>0</v>
      </c>
      <c r="SEM118" s="370">
        <f xml:space="preserve"> InpC!SEM$20</f>
        <v>0</v>
      </c>
      <c r="SEN118" s="370">
        <f xml:space="preserve"> InpC!SEN$20</f>
        <v>0</v>
      </c>
      <c r="SEO118" s="370">
        <f xml:space="preserve"> InpC!SEO$20</f>
        <v>0</v>
      </c>
      <c r="SEP118" s="370">
        <f xml:space="preserve"> InpC!SEP$20</f>
        <v>0</v>
      </c>
      <c r="SEQ118" s="370">
        <f xml:space="preserve"> InpC!SEQ$20</f>
        <v>0</v>
      </c>
      <c r="SER118" s="370">
        <f xml:space="preserve"> InpC!SER$20</f>
        <v>0</v>
      </c>
      <c r="SES118" s="370">
        <f xml:space="preserve"> InpC!SES$20</f>
        <v>0</v>
      </c>
      <c r="SET118" s="370">
        <f xml:space="preserve"> InpC!SET$20</f>
        <v>0</v>
      </c>
      <c r="SEU118" s="370">
        <f xml:space="preserve"> InpC!SEU$20</f>
        <v>0</v>
      </c>
      <c r="SEV118" s="370">
        <f xml:space="preserve"> InpC!SEV$20</f>
        <v>0</v>
      </c>
      <c r="SEW118" s="370">
        <f xml:space="preserve"> InpC!SEW$20</f>
        <v>0</v>
      </c>
      <c r="SEX118" s="370">
        <f xml:space="preserve"> InpC!SEX$20</f>
        <v>0</v>
      </c>
      <c r="SEY118" s="370">
        <f xml:space="preserve"> InpC!SEY$20</f>
        <v>0</v>
      </c>
      <c r="SEZ118" s="370">
        <f xml:space="preserve"> InpC!SEZ$20</f>
        <v>0</v>
      </c>
      <c r="SFA118" s="370">
        <f xml:space="preserve"> InpC!SFA$20</f>
        <v>0</v>
      </c>
      <c r="SFB118" s="370">
        <f xml:space="preserve"> InpC!SFB$20</f>
        <v>0</v>
      </c>
      <c r="SFC118" s="370">
        <f xml:space="preserve"> InpC!SFC$20</f>
        <v>0</v>
      </c>
      <c r="SFD118" s="370">
        <f xml:space="preserve"> InpC!SFD$20</f>
        <v>0</v>
      </c>
      <c r="SFE118" s="370">
        <f xml:space="preserve"> InpC!SFE$20</f>
        <v>0</v>
      </c>
      <c r="SFF118" s="370">
        <f xml:space="preserve"> InpC!SFF$20</f>
        <v>0</v>
      </c>
      <c r="SFG118" s="370">
        <f xml:space="preserve"> InpC!SFG$20</f>
        <v>0</v>
      </c>
      <c r="SFH118" s="370">
        <f xml:space="preserve"> InpC!SFH$20</f>
        <v>0</v>
      </c>
      <c r="SFI118" s="370">
        <f xml:space="preserve"> InpC!SFI$20</f>
        <v>0</v>
      </c>
      <c r="SFJ118" s="370">
        <f xml:space="preserve"> InpC!SFJ$20</f>
        <v>0</v>
      </c>
      <c r="SFK118" s="370">
        <f xml:space="preserve"> InpC!SFK$20</f>
        <v>0</v>
      </c>
      <c r="SFL118" s="370">
        <f xml:space="preserve"> InpC!SFL$20</f>
        <v>0</v>
      </c>
      <c r="SFM118" s="370">
        <f xml:space="preserve"> InpC!SFM$20</f>
        <v>0</v>
      </c>
      <c r="SFN118" s="370">
        <f xml:space="preserve"> InpC!SFN$20</f>
        <v>0</v>
      </c>
      <c r="SFO118" s="370">
        <f xml:space="preserve"> InpC!SFO$20</f>
        <v>0</v>
      </c>
      <c r="SFP118" s="370">
        <f xml:space="preserve"> InpC!SFP$20</f>
        <v>0</v>
      </c>
      <c r="SFQ118" s="370">
        <f xml:space="preserve"> InpC!SFQ$20</f>
        <v>0</v>
      </c>
      <c r="SFR118" s="370">
        <f xml:space="preserve"> InpC!SFR$20</f>
        <v>0</v>
      </c>
      <c r="SFS118" s="370">
        <f xml:space="preserve"> InpC!SFS$20</f>
        <v>0</v>
      </c>
      <c r="SFT118" s="370">
        <f xml:space="preserve"> InpC!SFT$20</f>
        <v>0</v>
      </c>
      <c r="SFU118" s="370">
        <f xml:space="preserve"> InpC!SFU$20</f>
        <v>0</v>
      </c>
      <c r="SFV118" s="370">
        <f xml:space="preserve"> InpC!SFV$20</f>
        <v>0</v>
      </c>
      <c r="SFW118" s="370">
        <f xml:space="preserve"> InpC!SFW$20</f>
        <v>0</v>
      </c>
      <c r="SFX118" s="370">
        <f xml:space="preserve"> InpC!SFX$20</f>
        <v>0</v>
      </c>
      <c r="SFY118" s="370">
        <f xml:space="preserve"> InpC!SFY$20</f>
        <v>0</v>
      </c>
      <c r="SFZ118" s="370">
        <f xml:space="preserve"> InpC!SFZ$20</f>
        <v>0</v>
      </c>
      <c r="SGA118" s="370">
        <f xml:space="preserve"> InpC!SGA$20</f>
        <v>0</v>
      </c>
      <c r="SGB118" s="370">
        <f xml:space="preserve"> InpC!SGB$20</f>
        <v>0</v>
      </c>
      <c r="SGC118" s="370">
        <f xml:space="preserve"> InpC!SGC$20</f>
        <v>0</v>
      </c>
      <c r="SGD118" s="370">
        <f xml:space="preserve"> InpC!SGD$20</f>
        <v>0</v>
      </c>
      <c r="SGE118" s="370">
        <f xml:space="preserve"> InpC!SGE$20</f>
        <v>0</v>
      </c>
      <c r="SGF118" s="370">
        <f xml:space="preserve"> InpC!SGF$20</f>
        <v>0</v>
      </c>
      <c r="SGG118" s="370">
        <f xml:space="preserve"> InpC!SGG$20</f>
        <v>0</v>
      </c>
      <c r="SGH118" s="370">
        <f xml:space="preserve"> InpC!SGH$20</f>
        <v>0</v>
      </c>
      <c r="SGI118" s="370">
        <f xml:space="preserve"> InpC!SGI$20</f>
        <v>0</v>
      </c>
      <c r="SGJ118" s="370">
        <f xml:space="preserve"> InpC!SGJ$20</f>
        <v>0</v>
      </c>
      <c r="SGK118" s="370">
        <f xml:space="preserve"> InpC!SGK$20</f>
        <v>0</v>
      </c>
      <c r="SGL118" s="370">
        <f xml:space="preserve"> InpC!SGL$20</f>
        <v>0</v>
      </c>
      <c r="SGM118" s="370">
        <f xml:space="preserve"> InpC!SGM$20</f>
        <v>0</v>
      </c>
      <c r="SGN118" s="370">
        <f xml:space="preserve"> InpC!SGN$20</f>
        <v>0</v>
      </c>
      <c r="SGO118" s="370">
        <f xml:space="preserve"> InpC!SGO$20</f>
        <v>0</v>
      </c>
      <c r="SGP118" s="370">
        <f xml:space="preserve"> InpC!SGP$20</f>
        <v>0</v>
      </c>
      <c r="SGQ118" s="370">
        <f xml:space="preserve"> InpC!SGQ$20</f>
        <v>0</v>
      </c>
      <c r="SGR118" s="370">
        <f xml:space="preserve"> InpC!SGR$20</f>
        <v>0</v>
      </c>
      <c r="SGS118" s="370">
        <f xml:space="preserve"> InpC!SGS$20</f>
        <v>0</v>
      </c>
      <c r="SGT118" s="370">
        <f xml:space="preserve"> InpC!SGT$20</f>
        <v>0</v>
      </c>
      <c r="SGU118" s="370">
        <f xml:space="preserve"> InpC!SGU$20</f>
        <v>0</v>
      </c>
      <c r="SGV118" s="370">
        <f xml:space="preserve"> InpC!SGV$20</f>
        <v>0</v>
      </c>
      <c r="SGW118" s="370">
        <f xml:space="preserve"> InpC!SGW$20</f>
        <v>0</v>
      </c>
      <c r="SGX118" s="370">
        <f xml:space="preserve"> InpC!SGX$20</f>
        <v>0</v>
      </c>
      <c r="SGY118" s="370">
        <f xml:space="preserve"> InpC!SGY$20</f>
        <v>0</v>
      </c>
      <c r="SGZ118" s="370">
        <f xml:space="preserve"> InpC!SGZ$20</f>
        <v>0</v>
      </c>
      <c r="SHA118" s="370">
        <f xml:space="preserve"> InpC!SHA$20</f>
        <v>0</v>
      </c>
      <c r="SHB118" s="370">
        <f xml:space="preserve"> InpC!SHB$20</f>
        <v>0</v>
      </c>
      <c r="SHC118" s="370">
        <f xml:space="preserve"> InpC!SHC$20</f>
        <v>0</v>
      </c>
      <c r="SHD118" s="370">
        <f xml:space="preserve"> InpC!SHD$20</f>
        <v>0</v>
      </c>
      <c r="SHE118" s="370">
        <f xml:space="preserve"> InpC!SHE$20</f>
        <v>0</v>
      </c>
      <c r="SHF118" s="370">
        <f xml:space="preserve"> InpC!SHF$20</f>
        <v>0</v>
      </c>
      <c r="SHG118" s="370">
        <f xml:space="preserve"> InpC!SHG$20</f>
        <v>0</v>
      </c>
      <c r="SHH118" s="370">
        <f xml:space="preserve"> InpC!SHH$20</f>
        <v>0</v>
      </c>
      <c r="SHI118" s="370">
        <f xml:space="preserve"> InpC!SHI$20</f>
        <v>0</v>
      </c>
      <c r="SHJ118" s="370">
        <f xml:space="preserve"> InpC!SHJ$20</f>
        <v>0</v>
      </c>
      <c r="SHK118" s="370">
        <f xml:space="preserve"> InpC!SHK$20</f>
        <v>0</v>
      </c>
      <c r="SHL118" s="370">
        <f xml:space="preserve"> InpC!SHL$20</f>
        <v>0</v>
      </c>
      <c r="SHM118" s="370">
        <f xml:space="preserve"> InpC!SHM$20</f>
        <v>0</v>
      </c>
      <c r="SHN118" s="370">
        <f xml:space="preserve"> InpC!SHN$20</f>
        <v>0</v>
      </c>
      <c r="SHO118" s="370">
        <f xml:space="preserve"> InpC!SHO$20</f>
        <v>0</v>
      </c>
      <c r="SHP118" s="370">
        <f xml:space="preserve"> InpC!SHP$20</f>
        <v>0</v>
      </c>
      <c r="SHQ118" s="370">
        <f xml:space="preserve"> InpC!SHQ$20</f>
        <v>0</v>
      </c>
      <c r="SHR118" s="370">
        <f xml:space="preserve"> InpC!SHR$20</f>
        <v>0</v>
      </c>
      <c r="SHS118" s="370">
        <f xml:space="preserve"> InpC!SHS$20</f>
        <v>0</v>
      </c>
      <c r="SHT118" s="370">
        <f xml:space="preserve"> InpC!SHT$20</f>
        <v>0</v>
      </c>
      <c r="SHU118" s="370">
        <f xml:space="preserve"> InpC!SHU$20</f>
        <v>0</v>
      </c>
      <c r="SHV118" s="370">
        <f xml:space="preserve"> InpC!SHV$20</f>
        <v>0</v>
      </c>
      <c r="SHW118" s="370">
        <f xml:space="preserve"> InpC!SHW$20</f>
        <v>0</v>
      </c>
      <c r="SHX118" s="370">
        <f xml:space="preserve"> InpC!SHX$20</f>
        <v>0</v>
      </c>
      <c r="SHY118" s="370">
        <f xml:space="preserve"> InpC!SHY$20</f>
        <v>0</v>
      </c>
      <c r="SHZ118" s="370">
        <f xml:space="preserve"> InpC!SHZ$20</f>
        <v>0</v>
      </c>
      <c r="SIA118" s="370">
        <f xml:space="preserve"> InpC!SIA$20</f>
        <v>0</v>
      </c>
      <c r="SIB118" s="370">
        <f xml:space="preserve"> InpC!SIB$20</f>
        <v>0</v>
      </c>
      <c r="SIC118" s="370">
        <f xml:space="preserve"> InpC!SIC$20</f>
        <v>0</v>
      </c>
      <c r="SID118" s="370">
        <f xml:space="preserve"> InpC!SID$20</f>
        <v>0</v>
      </c>
      <c r="SIE118" s="370">
        <f xml:space="preserve"> InpC!SIE$20</f>
        <v>0</v>
      </c>
      <c r="SIF118" s="370">
        <f xml:space="preserve"> InpC!SIF$20</f>
        <v>0</v>
      </c>
      <c r="SIG118" s="370">
        <f xml:space="preserve"> InpC!SIG$20</f>
        <v>0</v>
      </c>
      <c r="SIH118" s="370">
        <f xml:space="preserve"> InpC!SIH$20</f>
        <v>0</v>
      </c>
      <c r="SII118" s="370">
        <f xml:space="preserve"> InpC!SII$20</f>
        <v>0</v>
      </c>
      <c r="SIJ118" s="370">
        <f xml:space="preserve"> InpC!SIJ$20</f>
        <v>0</v>
      </c>
      <c r="SIK118" s="370">
        <f xml:space="preserve"> InpC!SIK$20</f>
        <v>0</v>
      </c>
      <c r="SIL118" s="370">
        <f xml:space="preserve"> InpC!SIL$20</f>
        <v>0</v>
      </c>
      <c r="SIM118" s="370">
        <f xml:space="preserve"> InpC!SIM$20</f>
        <v>0</v>
      </c>
      <c r="SIN118" s="370">
        <f xml:space="preserve"> InpC!SIN$20</f>
        <v>0</v>
      </c>
      <c r="SIO118" s="370">
        <f xml:space="preserve"> InpC!SIO$20</f>
        <v>0</v>
      </c>
      <c r="SIP118" s="370">
        <f xml:space="preserve"> InpC!SIP$20</f>
        <v>0</v>
      </c>
      <c r="SIQ118" s="370">
        <f xml:space="preserve"> InpC!SIQ$20</f>
        <v>0</v>
      </c>
      <c r="SIR118" s="370">
        <f xml:space="preserve"> InpC!SIR$20</f>
        <v>0</v>
      </c>
      <c r="SIS118" s="370">
        <f xml:space="preserve"> InpC!SIS$20</f>
        <v>0</v>
      </c>
      <c r="SIT118" s="370">
        <f xml:space="preserve"> InpC!SIT$20</f>
        <v>0</v>
      </c>
      <c r="SIU118" s="370">
        <f xml:space="preserve"> InpC!SIU$20</f>
        <v>0</v>
      </c>
      <c r="SIV118" s="370">
        <f xml:space="preserve"> InpC!SIV$20</f>
        <v>0</v>
      </c>
      <c r="SIW118" s="370">
        <f xml:space="preserve"> InpC!SIW$20</f>
        <v>0</v>
      </c>
      <c r="SIX118" s="370">
        <f xml:space="preserve"> InpC!SIX$20</f>
        <v>0</v>
      </c>
      <c r="SIY118" s="370">
        <f xml:space="preserve"> InpC!SIY$20</f>
        <v>0</v>
      </c>
      <c r="SIZ118" s="370">
        <f xml:space="preserve"> InpC!SIZ$20</f>
        <v>0</v>
      </c>
      <c r="SJA118" s="370">
        <f xml:space="preserve"> InpC!SJA$20</f>
        <v>0</v>
      </c>
      <c r="SJB118" s="370">
        <f xml:space="preserve"> InpC!SJB$20</f>
        <v>0</v>
      </c>
      <c r="SJC118" s="370">
        <f xml:space="preserve"> InpC!SJC$20</f>
        <v>0</v>
      </c>
      <c r="SJD118" s="370">
        <f xml:space="preserve"> InpC!SJD$20</f>
        <v>0</v>
      </c>
      <c r="SJE118" s="370">
        <f xml:space="preserve"> InpC!SJE$20</f>
        <v>0</v>
      </c>
      <c r="SJF118" s="370">
        <f xml:space="preserve"> InpC!SJF$20</f>
        <v>0</v>
      </c>
      <c r="SJG118" s="370">
        <f xml:space="preserve"> InpC!SJG$20</f>
        <v>0</v>
      </c>
      <c r="SJH118" s="370">
        <f xml:space="preserve"> InpC!SJH$20</f>
        <v>0</v>
      </c>
      <c r="SJI118" s="370">
        <f xml:space="preserve"> InpC!SJI$20</f>
        <v>0</v>
      </c>
      <c r="SJJ118" s="370">
        <f xml:space="preserve"> InpC!SJJ$20</f>
        <v>0</v>
      </c>
      <c r="SJK118" s="370">
        <f xml:space="preserve"> InpC!SJK$20</f>
        <v>0</v>
      </c>
      <c r="SJL118" s="370">
        <f xml:space="preserve"> InpC!SJL$20</f>
        <v>0</v>
      </c>
      <c r="SJM118" s="370">
        <f xml:space="preserve"> InpC!SJM$20</f>
        <v>0</v>
      </c>
      <c r="SJN118" s="370">
        <f xml:space="preserve"> InpC!SJN$20</f>
        <v>0</v>
      </c>
      <c r="SJO118" s="370">
        <f xml:space="preserve"> InpC!SJO$20</f>
        <v>0</v>
      </c>
      <c r="SJP118" s="370">
        <f xml:space="preserve"> InpC!SJP$20</f>
        <v>0</v>
      </c>
      <c r="SJQ118" s="370">
        <f xml:space="preserve"> InpC!SJQ$20</f>
        <v>0</v>
      </c>
      <c r="SJR118" s="370">
        <f xml:space="preserve"> InpC!SJR$20</f>
        <v>0</v>
      </c>
      <c r="SJS118" s="370">
        <f xml:space="preserve"> InpC!SJS$20</f>
        <v>0</v>
      </c>
      <c r="SJT118" s="370">
        <f xml:space="preserve"> InpC!SJT$20</f>
        <v>0</v>
      </c>
      <c r="SJU118" s="370">
        <f xml:space="preserve"> InpC!SJU$20</f>
        <v>0</v>
      </c>
      <c r="SJV118" s="370">
        <f xml:space="preserve"> InpC!SJV$20</f>
        <v>0</v>
      </c>
      <c r="SJW118" s="370">
        <f xml:space="preserve"> InpC!SJW$20</f>
        <v>0</v>
      </c>
      <c r="SJX118" s="370">
        <f xml:space="preserve"> InpC!SJX$20</f>
        <v>0</v>
      </c>
      <c r="SJY118" s="370">
        <f xml:space="preserve"> InpC!SJY$20</f>
        <v>0</v>
      </c>
      <c r="SJZ118" s="370">
        <f xml:space="preserve"> InpC!SJZ$20</f>
        <v>0</v>
      </c>
      <c r="SKA118" s="370">
        <f xml:space="preserve"> InpC!SKA$20</f>
        <v>0</v>
      </c>
      <c r="SKB118" s="370">
        <f xml:space="preserve"> InpC!SKB$20</f>
        <v>0</v>
      </c>
      <c r="SKC118" s="370">
        <f xml:space="preserve"> InpC!SKC$20</f>
        <v>0</v>
      </c>
      <c r="SKD118" s="370">
        <f xml:space="preserve"> InpC!SKD$20</f>
        <v>0</v>
      </c>
      <c r="SKE118" s="370">
        <f xml:space="preserve"> InpC!SKE$20</f>
        <v>0</v>
      </c>
      <c r="SKF118" s="370">
        <f xml:space="preserve"> InpC!SKF$20</f>
        <v>0</v>
      </c>
      <c r="SKG118" s="370">
        <f xml:space="preserve"> InpC!SKG$20</f>
        <v>0</v>
      </c>
      <c r="SKH118" s="370">
        <f xml:space="preserve"> InpC!SKH$20</f>
        <v>0</v>
      </c>
      <c r="SKI118" s="370">
        <f xml:space="preserve"> InpC!SKI$20</f>
        <v>0</v>
      </c>
      <c r="SKJ118" s="370">
        <f xml:space="preserve"> InpC!SKJ$20</f>
        <v>0</v>
      </c>
      <c r="SKK118" s="370">
        <f xml:space="preserve"> InpC!SKK$20</f>
        <v>0</v>
      </c>
      <c r="SKL118" s="370">
        <f xml:space="preserve"> InpC!SKL$20</f>
        <v>0</v>
      </c>
      <c r="SKM118" s="370">
        <f xml:space="preserve"> InpC!SKM$20</f>
        <v>0</v>
      </c>
      <c r="SKN118" s="370">
        <f xml:space="preserve"> InpC!SKN$20</f>
        <v>0</v>
      </c>
      <c r="SKO118" s="370">
        <f xml:space="preserve"> InpC!SKO$20</f>
        <v>0</v>
      </c>
      <c r="SKP118" s="370">
        <f xml:space="preserve"> InpC!SKP$20</f>
        <v>0</v>
      </c>
      <c r="SKQ118" s="370">
        <f xml:space="preserve"> InpC!SKQ$20</f>
        <v>0</v>
      </c>
      <c r="SKR118" s="370">
        <f xml:space="preserve"> InpC!SKR$20</f>
        <v>0</v>
      </c>
      <c r="SKS118" s="370">
        <f xml:space="preserve"> InpC!SKS$20</f>
        <v>0</v>
      </c>
      <c r="SKT118" s="370">
        <f xml:space="preserve"> InpC!SKT$20</f>
        <v>0</v>
      </c>
      <c r="SKU118" s="370">
        <f xml:space="preserve"> InpC!SKU$20</f>
        <v>0</v>
      </c>
      <c r="SKV118" s="370">
        <f xml:space="preserve"> InpC!SKV$20</f>
        <v>0</v>
      </c>
      <c r="SKW118" s="370">
        <f xml:space="preserve"> InpC!SKW$20</f>
        <v>0</v>
      </c>
      <c r="SKX118" s="370">
        <f xml:space="preserve"> InpC!SKX$20</f>
        <v>0</v>
      </c>
      <c r="SKY118" s="370">
        <f xml:space="preserve"> InpC!SKY$20</f>
        <v>0</v>
      </c>
      <c r="SKZ118" s="370">
        <f xml:space="preserve"> InpC!SKZ$20</f>
        <v>0</v>
      </c>
      <c r="SLA118" s="370">
        <f xml:space="preserve"> InpC!SLA$20</f>
        <v>0</v>
      </c>
      <c r="SLB118" s="370">
        <f xml:space="preserve"> InpC!SLB$20</f>
        <v>0</v>
      </c>
      <c r="SLC118" s="370">
        <f xml:space="preserve"> InpC!SLC$20</f>
        <v>0</v>
      </c>
      <c r="SLD118" s="370">
        <f xml:space="preserve"> InpC!SLD$20</f>
        <v>0</v>
      </c>
      <c r="SLE118" s="370">
        <f xml:space="preserve"> InpC!SLE$20</f>
        <v>0</v>
      </c>
      <c r="SLF118" s="370">
        <f xml:space="preserve"> InpC!SLF$20</f>
        <v>0</v>
      </c>
      <c r="SLG118" s="370">
        <f xml:space="preserve"> InpC!SLG$20</f>
        <v>0</v>
      </c>
      <c r="SLH118" s="370">
        <f xml:space="preserve"> InpC!SLH$20</f>
        <v>0</v>
      </c>
      <c r="SLI118" s="370">
        <f xml:space="preserve"> InpC!SLI$20</f>
        <v>0</v>
      </c>
      <c r="SLJ118" s="370">
        <f xml:space="preserve"> InpC!SLJ$20</f>
        <v>0</v>
      </c>
      <c r="SLK118" s="370">
        <f xml:space="preserve"> InpC!SLK$20</f>
        <v>0</v>
      </c>
      <c r="SLL118" s="370">
        <f xml:space="preserve"> InpC!SLL$20</f>
        <v>0</v>
      </c>
      <c r="SLM118" s="370">
        <f xml:space="preserve"> InpC!SLM$20</f>
        <v>0</v>
      </c>
      <c r="SLN118" s="370">
        <f xml:space="preserve"> InpC!SLN$20</f>
        <v>0</v>
      </c>
      <c r="SLO118" s="370">
        <f xml:space="preserve"> InpC!SLO$20</f>
        <v>0</v>
      </c>
      <c r="SLP118" s="370">
        <f xml:space="preserve"> InpC!SLP$20</f>
        <v>0</v>
      </c>
      <c r="SLQ118" s="370">
        <f xml:space="preserve"> InpC!SLQ$20</f>
        <v>0</v>
      </c>
      <c r="SLR118" s="370">
        <f xml:space="preserve"> InpC!SLR$20</f>
        <v>0</v>
      </c>
      <c r="SLS118" s="370">
        <f xml:space="preserve"> InpC!SLS$20</f>
        <v>0</v>
      </c>
      <c r="SLT118" s="370">
        <f xml:space="preserve"> InpC!SLT$20</f>
        <v>0</v>
      </c>
      <c r="SLU118" s="370">
        <f xml:space="preserve"> InpC!SLU$20</f>
        <v>0</v>
      </c>
      <c r="SLV118" s="370">
        <f xml:space="preserve"> InpC!SLV$20</f>
        <v>0</v>
      </c>
      <c r="SLW118" s="370">
        <f xml:space="preserve"> InpC!SLW$20</f>
        <v>0</v>
      </c>
      <c r="SLX118" s="370">
        <f xml:space="preserve"> InpC!SLX$20</f>
        <v>0</v>
      </c>
      <c r="SLY118" s="370">
        <f xml:space="preserve"> InpC!SLY$20</f>
        <v>0</v>
      </c>
      <c r="SLZ118" s="370">
        <f xml:space="preserve"> InpC!SLZ$20</f>
        <v>0</v>
      </c>
      <c r="SMA118" s="370">
        <f xml:space="preserve"> InpC!SMA$20</f>
        <v>0</v>
      </c>
      <c r="SMB118" s="370">
        <f xml:space="preserve"> InpC!SMB$20</f>
        <v>0</v>
      </c>
      <c r="SMC118" s="370">
        <f xml:space="preserve"> InpC!SMC$20</f>
        <v>0</v>
      </c>
      <c r="SMD118" s="370">
        <f xml:space="preserve"> InpC!SMD$20</f>
        <v>0</v>
      </c>
      <c r="SME118" s="370">
        <f xml:space="preserve"> InpC!SME$20</f>
        <v>0</v>
      </c>
      <c r="SMF118" s="370">
        <f xml:space="preserve"> InpC!SMF$20</f>
        <v>0</v>
      </c>
      <c r="SMG118" s="370">
        <f xml:space="preserve"> InpC!SMG$20</f>
        <v>0</v>
      </c>
      <c r="SMH118" s="370">
        <f xml:space="preserve"> InpC!SMH$20</f>
        <v>0</v>
      </c>
      <c r="SMI118" s="370">
        <f xml:space="preserve"> InpC!SMI$20</f>
        <v>0</v>
      </c>
      <c r="SMJ118" s="370">
        <f xml:space="preserve"> InpC!SMJ$20</f>
        <v>0</v>
      </c>
      <c r="SMK118" s="370">
        <f xml:space="preserve"> InpC!SMK$20</f>
        <v>0</v>
      </c>
      <c r="SML118" s="370">
        <f xml:space="preserve"> InpC!SML$20</f>
        <v>0</v>
      </c>
      <c r="SMM118" s="370">
        <f xml:space="preserve"> InpC!SMM$20</f>
        <v>0</v>
      </c>
      <c r="SMN118" s="370">
        <f xml:space="preserve"> InpC!SMN$20</f>
        <v>0</v>
      </c>
      <c r="SMO118" s="370">
        <f xml:space="preserve"> InpC!SMO$20</f>
        <v>0</v>
      </c>
      <c r="SMP118" s="370">
        <f xml:space="preserve"> InpC!SMP$20</f>
        <v>0</v>
      </c>
      <c r="SMQ118" s="370">
        <f xml:space="preserve"> InpC!SMQ$20</f>
        <v>0</v>
      </c>
      <c r="SMR118" s="370">
        <f xml:space="preserve"> InpC!SMR$20</f>
        <v>0</v>
      </c>
      <c r="SMS118" s="370">
        <f xml:space="preserve"> InpC!SMS$20</f>
        <v>0</v>
      </c>
      <c r="SMT118" s="370">
        <f xml:space="preserve"> InpC!SMT$20</f>
        <v>0</v>
      </c>
      <c r="SMU118" s="370">
        <f xml:space="preserve"> InpC!SMU$20</f>
        <v>0</v>
      </c>
      <c r="SMV118" s="370">
        <f xml:space="preserve"> InpC!SMV$20</f>
        <v>0</v>
      </c>
      <c r="SMW118" s="370">
        <f xml:space="preserve"> InpC!SMW$20</f>
        <v>0</v>
      </c>
      <c r="SMX118" s="370">
        <f xml:space="preserve"> InpC!SMX$20</f>
        <v>0</v>
      </c>
      <c r="SMY118" s="370">
        <f xml:space="preserve"> InpC!SMY$20</f>
        <v>0</v>
      </c>
      <c r="SMZ118" s="370">
        <f xml:space="preserve"> InpC!SMZ$20</f>
        <v>0</v>
      </c>
      <c r="SNA118" s="370">
        <f xml:space="preserve"> InpC!SNA$20</f>
        <v>0</v>
      </c>
      <c r="SNB118" s="370">
        <f xml:space="preserve"> InpC!SNB$20</f>
        <v>0</v>
      </c>
      <c r="SNC118" s="370">
        <f xml:space="preserve"> InpC!SNC$20</f>
        <v>0</v>
      </c>
      <c r="SND118" s="370">
        <f xml:space="preserve"> InpC!SND$20</f>
        <v>0</v>
      </c>
      <c r="SNE118" s="370">
        <f xml:space="preserve"> InpC!SNE$20</f>
        <v>0</v>
      </c>
      <c r="SNF118" s="370">
        <f xml:space="preserve"> InpC!SNF$20</f>
        <v>0</v>
      </c>
      <c r="SNG118" s="370">
        <f xml:space="preserve"> InpC!SNG$20</f>
        <v>0</v>
      </c>
      <c r="SNH118" s="370">
        <f xml:space="preserve"> InpC!SNH$20</f>
        <v>0</v>
      </c>
      <c r="SNI118" s="370">
        <f xml:space="preserve"> InpC!SNI$20</f>
        <v>0</v>
      </c>
      <c r="SNJ118" s="370">
        <f xml:space="preserve"> InpC!SNJ$20</f>
        <v>0</v>
      </c>
      <c r="SNK118" s="370">
        <f xml:space="preserve"> InpC!SNK$20</f>
        <v>0</v>
      </c>
      <c r="SNL118" s="370">
        <f xml:space="preserve"> InpC!SNL$20</f>
        <v>0</v>
      </c>
      <c r="SNM118" s="370">
        <f xml:space="preserve"> InpC!SNM$20</f>
        <v>0</v>
      </c>
      <c r="SNN118" s="370">
        <f xml:space="preserve"> InpC!SNN$20</f>
        <v>0</v>
      </c>
      <c r="SNO118" s="370">
        <f xml:space="preserve"> InpC!SNO$20</f>
        <v>0</v>
      </c>
      <c r="SNP118" s="370">
        <f xml:space="preserve"> InpC!SNP$20</f>
        <v>0</v>
      </c>
      <c r="SNQ118" s="370">
        <f xml:space="preserve"> InpC!SNQ$20</f>
        <v>0</v>
      </c>
      <c r="SNR118" s="370">
        <f xml:space="preserve"> InpC!SNR$20</f>
        <v>0</v>
      </c>
      <c r="SNS118" s="370">
        <f xml:space="preserve"> InpC!SNS$20</f>
        <v>0</v>
      </c>
      <c r="SNT118" s="370">
        <f xml:space="preserve"> InpC!SNT$20</f>
        <v>0</v>
      </c>
      <c r="SNU118" s="370">
        <f xml:space="preserve"> InpC!SNU$20</f>
        <v>0</v>
      </c>
      <c r="SNV118" s="370">
        <f xml:space="preserve"> InpC!SNV$20</f>
        <v>0</v>
      </c>
      <c r="SNW118" s="370">
        <f xml:space="preserve"> InpC!SNW$20</f>
        <v>0</v>
      </c>
      <c r="SNX118" s="370">
        <f xml:space="preserve"> InpC!SNX$20</f>
        <v>0</v>
      </c>
      <c r="SNY118" s="370">
        <f xml:space="preserve"> InpC!SNY$20</f>
        <v>0</v>
      </c>
      <c r="SNZ118" s="370">
        <f xml:space="preserve"> InpC!SNZ$20</f>
        <v>0</v>
      </c>
      <c r="SOA118" s="370">
        <f xml:space="preserve"> InpC!SOA$20</f>
        <v>0</v>
      </c>
      <c r="SOB118" s="370">
        <f xml:space="preserve"> InpC!SOB$20</f>
        <v>0</v>
      </c>
      <c r="SOC118" s="370">
        <f xml:space="preserve"> InpC!SOC$20</f>
        <v>0</v>
      </c>
      <c r="SOD118" s="370">
        <f xml:space="preserve"> InpC!SOD$20</f>
        <v>0</v>
      </c>
      <c r="SOE118" s="370">
        <f xml:space="preserve"> InpC!SOE$20</f>
        <v>0</v>
      </c>
      <c r="SOF118" s="370">
        <f xml:space="preserve"> InpC!SOF$20</f>
        <v>0</v>
      </c>
      <c r="SOG118" s="370">
        <f xml:space="preserve"> InpC!SOG$20</f>
        <v>0</v>
      </c>
      <c r="SOH118" s="370">
        <f xml:space="preserve"> InpC!SOH$20</f>
        <v>0</v>
      </c>
      <c r="SOI118" s="370">
        <f xml:space="preserve"> InpC!SOI$20</f>
        <v>0</v>
      </c>
      <c r="SOJ118" s="370">
        <f xml:space="preserve"> InpC!SOJ$20</f>
        <v>0</v>
      </c>
      <c r="SOK118" s="370">
        <f xml:space="preserve"> InpC!SOK$20</f>
        <v>0</v>
      </c>
      <c r="SOL118" s="370">
        <f xml:space="preserve"> InpC!SOL$20</f>
        <v>0</v>
      </c>
      <c r="SOM118" s="370">
        <f xml:space="preserve"> InpC!SOM$20</f>
        <v>0</v>
      </c>
      <c r="SON118" s="370">
        <f xml:space="preserve"> InpC!SON$20</f>
        <v>0</v>
      </c>
      <c r="SOO118" s="370">
        <f xml:space="preserve"> InpC!SOO$20</f>
        <v>0</v>
      </c>
      <c r="SOP118" s="370">
        <f xml:space="preserve"> InpC!SOP$20</f>
        <v>0</v>
      </c>
      <c r="SOQ118" s="370">
        <f xml:space="preserve"> InpC!SOQ$20</f>
        <v>0</v>
      </c>
      <c r="SOR118" s="370">
        <f xml:space="preserve"> InpC!SOR$20</f>
        <v>0</v>
      </c>
      <c r="SOS118" s="370">
        <f xml:space="preserve"> InpC!SOS$20</f>
        <v>0</v>
      </c>
      <c r="SOT118" s="370">
        <f xml:space="preserve"> InpC!SOT$20</f>
        <v>0</v>
      </c>
      <c r="SOU118" s="370">
        <f xml:space="preserve"> InpC!SOU$20</f>
        <v>0</v>
      </c>
      <c r="SOV118" s="370">
        <f xml:space="preserve"> InpC!SOV$20</f>
        <v>0</v>
      </c>
      <c r="SOW118" s="370">
        <f xml:space="preserve"> InpC!SOW$20</f>
        <v>0</v>
      </c>
      <c r="SOX118" s="370">
        <f xml:space="preserve"> InpC!SOX$20</f>
        <v>0</v>
      </c>
      <c r="SOY118" s="370">
        <f xml:space="preserve"> InpC!SOY$20</f>
        <v>0</v>
      </c>
      <c r="SOZ118" s="370">
        <f xml:space="preserve"> InpC!SOZ$20</f>
        <v>0</v>
      </c>
      <c r="SPA118" s="370">
        <f xml:space="preserve"> InpC!SPA$20</f>
        <v>0</v>
      </c>
      <c r="SPB118" s="370">
        <f xml:space="preserve"> InpC!SPB$20</f>
        <v>0</v>
      </c>
      <c r="SPC118" s="370">
        <f xml:space="preserve"> InpC!SPC$20</f>
        <v>0</v>
      </c>
      <c r="SPD118" s="370">
        <f xml:space="preserve"> InpC!SPD$20</f>
        <v>0</v>
      </c>
      <c r="SPE118" s="370">
        <f xml:space="preserve"> InpC!SPE$20</f>
        <v>0</v>
      </c>
      <c r="SPF118" s="370">
        <f xml:space="preserve"> InpC!SPF$20</f>
        <v>0</v>
      </c>
      <c r="SPG118" s="370">
        <f xml:space="preserve"> InpC!SPG$20</f>
        <v>0</v>
      </c>
      <c r="SPH118" s="370">
        <f xml:space="preserve"> InpC!SPH$20</f>
        <v>0</v>
      </c>
      <c r="SPI118" s="370">
        <f xml:space="preserve"> InpC!SPI$20</f>
        <v>0</v>
      </c>
      <c r="SPJ118" s="370">
        <f xml:space="preserve"> InpC!SPJ$20</f>
        <v>0</v>
      </c>
      <c r="SPK118" s="370">
        <f xml:space="preserve"> InpC!SPK$20</f>
        <v>0</v>
      </c>
      <c r="SPL118" s="370">
        <f xml:space="preserve"> InpC!SPL$20</f>
        <v>0</v>
      </c>
      <c r="SPM118" s="370">
        <f xml:space="preserve"> InpC!SPM$20</f>
        <v>0</v>
      </c>
      <c r="SPN118" s="370">
        <f xml:space="preserve"> InpC!SPN$20</f>
        <v>0</v>
      </c>
      <c r="SPO118" s="370">
        <f xml:space="preserve"> InpC!SPO$20</f>
        <v>0</v>
      </c>
      <c r="SPP118" s="370">
        <f xml:space="preserve"> InpC!SPP$20</f>
        <v>0</v>
      </c>
      <c r="SPQ118" s="370">
        <f xml:space="preserve"> InpC!SPQ$20</f>
        <v>0</v>
      </c>
      <c r="SPR118" s="370">
        <f xml:space="preserve"> InpC!SPR$20</f>
        <v>0</v>
      </c>
      <c r="SPS118" s="370">
        <f xml:space="preserve"> InpC!SPS$20</f>
        <v>0</v>
      </c>
      <c r="SPT118" s="370">
        <f xml:space="preserve"> InpC!SPT$20</f>
        <v>0</v>
      </c>
      <c r="SPU118" s="370">
        <f xml:space="preserve"> InpC!SPU$20</f>
        <v>0</v>
      </c>
      <c r="SPV118" s="370">
        <f xml:space="preserve"> InpC!SPV$20</f>
        <v>0</v>
      </c>
      <c r="SPW118" s="370">
        <f xml:space="preserve"> InpC!SPW$20</f>
        <v>0</v>
      </c>
      <c r="SPX118" s="370">
        <f xml:space="preserve"> InpC!SPX$20</f>
        <v>0</v>
      </c>
      <c r="SPY118" s="370">
        <f xml:space="preserve"> InpC!SPY$20</f>
        <v>0</v>
      </c>
      <c r="SPZ118" s="370">
        <f xml:space="preserve"> InpC!SPZ$20</f>
        <v>0</v>
      </c>
      <c r="SQA118" s="370">
        <f xml:space="preserve"> InpC!SQA$20</f>
        <v>0</v>
      </c>
      <c r="SQB118" s="370">
        <f xml:space="preserve"> InpC!SQB$20</f>
        <v>0</v>
      </c>
      <c r="SQC118" s="370">
        <f xml:space="preserve"> InpC!SQC$20</f>
        <v>0</v>
      </c>
      <c r="SQD118" s="370">
        <f xml:space="preserve"> InpC!SQD$20</f>
        <v>0</v>
      </c>
      <c r="SQE118" s="370">
        <f xml:space="preserve"> InpC!SQE$20</f>
        <v>0</v>
      </c>
      <c r="SQF118" s="370">
        <f xml:space="preserve"> InpC!SQF$20</f>
        <v>0</v>
      </c>
      <c r="SQG118" s="370">
        <f xml:space="preserve"> InpC!SQG$20</f>
        <v>0</v>
      </c>
      <c r="SQH118" s="370">
        <f xml:space="preserve"> InpC!SQH$20</f>
        <v>0</v>
      </c>
      <c r="SQI118" s="370">
        <f xml:space="preserve"> InpC!SQI$20</f>
        <v>0</v>
      </c>
      <c r="SQJ118" s="370">
        <f xml:space="preserve"> InpC!SQJ$20</f>
        <v>0</v>
      </c>
      <c r="SQK118" s="370">
        <f xml:space="preserve"> InpC!SQK$20</f>
        <v>0</v>
      </c>
      <c r="SQL118" s="370">
        <f xml:space="preserve"> InpC!SQL$20</f>
        <v>0</v>
      </c>
      <c r="SQM118" s="370">
        <f xml:space="preserve"> InpC!SQM$20</f>
        <v>0</v>
      </c>
      <c r="SQN118" s="370">
        <f xml:space="preserve"> InpC!SQN$20</f>
        <v>0</v>
      </c>
      <c r="SQO118" s="370">
        <f xml:space="preserve"> InpC!SQO$20</f>
        <v>0</v>
      </c>
      <c r="SQP118" s="370">
        <f xml:space="preserve"> InpC!SQP$20</f>
        <v>0</v>
      </c>
      <c r="SQQ118" s="370">
        <f xml:space="preserve"> InpC!SQQ$20</f>
        <v>0</v>
      </c>
      <c r="SQR118" s="370">
        <f xml:space="preserve"> InpC!SQR$20</f>
        <v>0</v>
      </c>
      <c r="SQS118" s="370">
        <f xml:space="preserve"> InpC!SQS$20</f>
        <v>0</v>
      </c>
      <c r="SQT118" s="370">
        <f xml:space="preserve"> InpC!SQT$20</f>
        <v>0</v>
      </c>
      <c r="SQU118" s="370">
        <f xml:space="preserve"> InpC!SQU$20</f>
        <v>0</v>
      </c>
      <c r="SQV118" s="370">
        <f xml:space="preserve"> InpC!SQV$20</f>
        <v>0</v>
      </c>
      <c r="SQW118" s="370">
        <f xml:space="preserve"> InpC!SQW$20</f>
        <v>0</v>
      </c>
      <c r="SQX118" s="370">
        <f xml:space="preserve"> InpC!SQX$20</f>
        <v>0</v>
      </c>
      <c r="SQY118" s="370">
        <f xml:space="preserve"> InpC!SQY$20</f>
        <v>0</v>
      </c>
      <c r="SQZ118" s="370">
        <f xml:space="preserve"> InpC!SQZ$20</f>
        <v>0</v>
      </c>
      <c r="SRA118" s="370">
        <f xml:space="preserve"> InpC!SRA$20</f>
        <v>0</v>
      </c>
      <c r="SRB118" s="370">
        <f xml:space="preserve"> InpC!SRB$20</f>
        <v>0</v>
      </c>
      <c r="SRC118" s="370">
        <f xml:space="preserve"> InpC!SRC$20</f>
        <v>0</v>
      </c>
      <c r="SRD118" s="370">
        <f xml:space="preserve"> InpC!SRD$20</f>
        <v>0</v>
      </c>
      <c r="SRE118" s="370">
        <f xml:space="preserve"> InpC!SRE$20</f>
        <v>0</v>
      </c>
      <c r="SRF118" s="370">
        <f xml:space="preserve"> InpC!SRF$20</f>
        <v>0</v>
      </c>
      <c r="SRG118" s="370">
        <f xml:space="preserve"> InpC!SRG$20</f>
        <v>0</v>
      </c>
      <c r="SRH118" s="370">
        <f xml:space="preserve"> InpC!SRH$20</f>
        <v>0</v>
      </c>
      <c r="SRI118" s="370">
        <f xml:space="preserve"> InpC!SRI$20</f>
        <v>0</v>
      </c>
      <c r="SRJ118" s="370">
        <f xml:space="preserve"> InpC!SRJ$20</f>
        <v>0</v>
      </c>
      <c r="SRK118" s="370">
        <f xml:space="preserve"> InpC!SRK$20</f>
        <v>0</v>
      </c>
      <c r="SRL118" s="370">
        <f xml:space="preserve"> InpC!SRL$20</f>
        <v>0</v>
      </c>
      <c r="SRM118" s="370">
        <f xml:space="preserve"> InpC!SRM$20</f>
        <v>0</v>
      </c>
      <c r="SRN118" s="370">
        <f xml:space="preserve"> InpC!SRN$20</f>
        <v>0</v>
      </c>
      <c r="SRO118" s="370">
        <f xml:space="preserve"> InpC!SRO$20</f>
        <v>0</v>
      </c>
      <c r="SRP118" s="370">
        <f xml:space="preserve"> InpC!SRP$20</f>
        <v>0</v>
      </c>
      <c r="SRQ118" s="370">
        <f xml:space="preserve"> InpC!SRQ$20</f>
        <v>0</v>
      </c>
      <c r="SRR118" s="370">
        <f xml:space="preserve"> InpC!SRR$20</f>
        <v>0</v>
      </c>
      <c r="SRS118" s="370">
        <f xml:space="preserve"> InpC!SRS$20</f>
        <v>0</v>
      </c>
      <c r="SRT118" s="370">
        <f xml:space="preserve"> InpC!SRT$20</f>
        <v>0</v>
      </c>
      <c r="SRU118" s="370">
        <f xml:space="preserve"> InpC!SRU$20</f>
        <v>0</v>
      </c>
      <c r="SRV118" s="370">
        <f xml:space="preserve"> InpC!SRV$20</f>
        <v>0</v>
      </c>
      <c r="SRW118" s="370">
        <f xml:space="preserve"> InpC!SRW$20</f>
        <v>0</v>
      </c>
      <c r="SRX118" s="370">
        <f xml:space="preserve"> InpC!SRX$20</f>
        <v>0</v>
      </c>
      <c r="SRY118" s="370">
        <f xml:space="preserve"> InpC!SRY$20</f>
        <v>0</v>
      </c>
      <c r="SRZ118" s="370">
        <f xml:space="preserve"> InpC!SRZ$20</f>
        <v>0</v>
      </c>
      <c r="SSA118" s="370">
        <f xml:space="preserve"> InpC!SSA$20</f>
        <v>0</v>
      </c>
      <c r="SSB118" s="370">
        <f xml:space="preserve"> InpC!SSB$20</f>
        <v>0</v>
      </c>
      <c r="SSC118" s="370">
        <f xml:space="preserve"> InpC!SSC$20</f>
        <v>0</v>
      </c>
      <c r="SSD118" s="370">
        <f xml:space="preserve"> InpC!SSD$20</f>
        <v>0</v>
      </c>
      <c r="SSE118" s="370">
        <f xml:space="preserve"> InpC!SSE$20</f>
        <v>0</v>
      </c>
      <c r="SSF118" s="370">
        <f xml:space="preserve"> InpC!SSF$20</f>
        <v>0</v>
      </c>
      <c r="SSG118" s="370">
        <f xml:space="preserve"> InpC!SSG$20</f>
        <v>0</v>
      </c>
      <c r="SSH118" s="370">
        <f xml:space="preserve"> InpC!SSH$20</f>
        <v>0</v>
      </c>
      <c r="SSI118" s="370">
        <f xml:space="preserve"> InpC!SSI$20</f>
        <v>0</v>
      </c>
      <c r="SSJ118" s="370">
        <f xml:space="preserve"> InpC!SSJ$20</f>
        <v>0</v>
      </c>
      <c r="SSK118" s="370">
        <f xml:space="preserve"> InpC!SSK$20</f>
        <v>0</v>
      </c>
      <c r="SSL118" s="370">
        <f xml:space="preserve"> InpC!SSL$20</f>
        <v>0</v>
      </c>
      <c r="SSM118" s="370">
        <f xml:space="preserve"> InpC!SSM$20</f>
        <v>0</v>
      </c>
      <c r="SSN118" s="370">
        <f xml:space="preserve"> InpC!SSN$20</f>
        <v>0</v>
      </c>
      <c r="SSO118" s="370">
        <f xml:space="preserve"> InpC!SSO$20</f>
        <v>0</v>
      </c>
      <c r="SSP118" s="370">
        <f xml:space="preserve"> InpC!SSP$20</f>
        <v>0</v>
      </c>
      <c r="SSQ118" s="370">
        <f xml:space="preserve"> InpC!SSQ$20</f>
        <v>0</v>
      </c>
      <c r="SSR118" s="370">
        <f xml:space="preserve"> InpC!SSR$20</f>
        <v>0</v>
      </c>
      <c r="SSS118" s="370">
        <f xml:space="preserve"> InpC!SSS$20</f>
        <v>0</v>
      </c>
      <c r="SST118" s="370">
        <f xml:space="preserve"> InpC!SST$20</f>
        <v>0</v>
      </c>
      <c r="SSU118" s="370">
        <f xml:space="preserve"> InpC!SSU$20</f>
        <v>0</v>
      </c>
      <c r="SSV118" s="370">
        <f xml:space="preserve"> InpC!SSV$20</f>
        <v>0</v>
      </c>
      <c r="SSW118" s="370">
        <f xml:space="preserve"> InpC!SSW$20</f>
        <v>0</v>
      </c>
      <c r="SSX118" s="370">
        <f xml:space="preserve"> InpC!SSX$20</f>
        <v>0</v>
      </c>
      <c r="SSY118" s="370">
        <f xml:space="preserve"> InpC!SSY$20</f>
        <v>0</v>
      </c>
      <c r="SSZ118" s="370">
        <f xml:space="preserve"> InpC!SSZ$20</f>
        <v>0</v>
      </c>
      <c r="STA118" s="370">
        <f xml:space="preserve"> InpC!STA$20</f>
        <v>0</v>
      </c>
      <c r="STB118" s="370">
        <f xml:space="preserve"> InpC!STB$20</f>
        <v>0</v>
      </c>
      <c r="STC118" s="370">
        <f xml:space="preserve"> InpC!STC$20</f>
        <v>0</v>
      </c>
      <c r="STD118" s="370">
        <f xml:space="preserve"> InpC!STD$20</f>
        <v>0</v>
      </c>
      <c r="STE118" s="370">
        <f xml:space="preserve"> InpC!STE$20</f>
        <v>0</v>
      </c>
      <c r="STF118" s="370">
        <f xml:space="preserve"> InpC!STF$20</f>
        <v>0</v>
      </c>
      <c r="STG118" s="370">
        <f xml:space="preserve"> InpC!STG$20</f>
        <v>0</v>
      </c>
      <c r="STH118" s="370">
        <f xml:space="preserve"> InpC!STH$20</f>
        <v>0</v>
      </c>
      <c r="STI118" s="370">
        <f xml:space="preserve"> InpC!STI$20</f>
        <v>0</v>
      </c>
      <c r="STJ118" s="370">
        <f xml:space="preserve"> InpC!STJ$20</f>
        <v>0</v>
      </c>
      <c r="STK118" s="370">
        <f xml:space="preserve"> InpC!STK$20</f>
        <v>0</v>
      </c>
      <c r="STL118" s="370">
        <f xml:space="preserve"> InpC!STL$20</f>
        <v>0</v>
      </c>
      <c r="STM118" s="370">
        <f xml:space="preserve"> InpC!STM$20</f>
        <v>0</v>
      </c>
      <c r="STN118" s="370">
        <f xml:space="preserve"> InpC!STN$20</f>
        <v>0</v>
      </c>
      <c r="STO118" s="370">
        <f xml:space="preserve"> InpC!STO$20</f>
        <v>0</v>
      </c>
      <c r="STP118" s="370">
        <f xml:space="preserve"> InpC!STP$20</f>
        <v>0</v>
      </c>
      <c r="STQ118" s="370">
        <f xml:space="preserve"> InpC!STQ$20</f>
        <v>0</v>
      </c>
      <c r="STR118" s="370">
        <f xml:space="preserve"> InpC!STR$20</f>
        <v>0</v>
      </c>
      <c r="STS118" s="370">
        <f xml:space="preserve"> InpC!STS$20</f>
        <v>0</v>
      </c>
      <c r="STT118" s="370">
        <f xml:space="preserve"> InpC!STT$20</f>
        <v>0</v>
      </c>
      <c r="STU118" s="370">
        <f xml:space="preserve"> InpC!STU$20</f>
        <v>0</v>
      </c>
      <c r="STV118" s="370">
        <f xml:space="preserve"> InpC!STV$20</f>
        <v>0</v>
      </c>
      <c r="STW118" s="370">
        <f xml:space="preserve"> InpC!STW$20</f>
        <v>0</v>
      </c>
      <c r="STX118" s="370">
        <f xml:space="preserve"> InpC!STX$20</f>
        <v>0</v>
      </c>
      <c r="STY118" s="370">
        <f xml:space="preserve"> InpC!STY$20</f>
        <v>0</v>
      </c>
      <c r="STZ118" s="370">
        <f xml:space="preserve"> InpC!STZ$20</f>
        <v>0</v>
      </c>
      <c r="SUA118" s="370">
        <f xml:space="preserve"> InpC!SUA$20</f>
        <v>0</v>
      </c>
      <c r="SUB118" s="370">
        <f xml:space="preserve"> InpC!SUB$20</f>
        <v>0</v>
      </c>
      <c r="SUC118" s="370">
        <f xml:space="preserve"> InpC!SUC$20</f>
        <v>0</v>
      </c>
      <c r="SUD118" s="370">
        <f xml:space="preserve"> InpC!SUD$20</f>
        <v>0</v>
      </c>
      <c r="SUE118" s="370">
        <f xml:space="preserve"> InpC!SUE$20</f>
        <v>0</v>
      </c>
      <c r="SUF118" s="370">
        <f xml:space="preserve"> InpC!SUF$20</f>
        <v>0</v>
      </c>
      <c r="SUG118" s="370">
        <f xml:space="preserve"> InpC!SUG$20</f>
        <v>0</v>
      </c>
      <c r="SUH118" s="370">
        <f xml:space="preserve"> InpC!SUH$20</f>
        <v>0</v>
      </c>
      <c r="SUI118" s="370">
        <f xml:space="preserve"> InpC!SUI$20</f>
        <v>0</v>
      </c>
      <c r="SUJ118" s="370">
        <f xml:space="preserve"> InpC!SUJ$20</f>
        <v>0</v>
      </c>
      <c r="SUK118" s="370">
        <f xml:space="preserve"> InpC!SUK$20</f>
        <v>0</v>
      </c>
      <c r="SUL118" s="370">
        <f xml:space="preserve"> InpC!SUL$20</f>
        <v>0</v>
      </c>
      <c r="SUM118" s="370">
        <f xml:space="preserve"> InpC!SUM$20</f>
        <v>0</v>
      </c>
      <c r="SUN118" s="370">
        <f xml:space="preserve"> InpC!SUN$20</f>
        <v>0</v>
      </c>
      <c r="SUO118" s="370">
        <f xml:space="preserve"> InpC!SUO$20</f>
        <v>0</v>
      </c>
      <c r="SUP118" s="370">
        <f xml:space="preserve"> InpC!SUP$20</f>
        <v>0</v>
      </c>
      <c r="SUQ118" s="370">
        <f xml:space="preserve"> InpC!SUQ$20</f>
        <v>0</v>
      </c>
      <c r="SUR118" s="370">
        <f xml:space="preserve"> InpC!SUR$20</f>
        <v>0</v>
      </c>
      <c r="SUS118" s="370">
        <f xml:space="preserve"> InpC!SUS$20</f>
        <v>0</v>
      </c>
      <c r="SUT118" s="370">
        <f xml:space="preserve"> InpC!SUT$20</f>
        <v>0</v>
      </c>
      <c r="SUU118" s="370">
        <f xml:space="preserve"> InpC!SUU$20</f>
        <v>0</v>
      </c>
      <c r="SUV118" s="370">
        <f xml:space="preserve"> InpC!SUV$20</f>
        <v>0</v>
      </c>
      <c r="SUW118" s="370">
        <f xml:space="preserve"> InpC!SUW$20</f>
        <v>0</v>
      </c>
      <c r="SUX118" s="370">
        <f xml:space="preserve"> InpC!SUX$20</f>
        <v>0</v>
      </c>
      <c r="SUY118" s="370">
        <f xml:space="preserve"> InpC!SUY$20</f>
        <v>0</v>
      </c>
      <c r="SUZ118" s="370">
        <f xml:space="preserve"> InpC!SUZ$20</f>
        <v>0</v>
      </c>
      <c r="SVA118" s="370">
        <f xml:space="preserve"> InpC!SVA$20</f>
        <v>0</v>
      </c>
      <c r="SVB118" s="370">
        <f xml:space="preserve"> InpC!SVB$20</f>
        <v>0</v>
      </c>
      <c r="SVC118" s="370">
        <f xml:space="preserve"> InpC!SVC$20</f>
        <v>0</v>
      </c>
      <c r="SVD118" s="370">
        <f xml:space="preserve"> InpC!SVD$20</f>
        <v>0</v>
      </c>
      <c r="SVE118" s="370">
        <f xml:space="preserve"> InpC!SVE$20</f>
        <v>0</v>
      </c>
      <c r="SVF118" s="370">
        <f xml:space="preserve"> InpC!SVF$20</f>
        <v>0</v>
      </c>
      <c r="SVG118" s="370">
        <f xml:space="preserve"> InpC!SVG$20</f>
        <v>0</v>
      </c>
      <c r="SVH118" s="370">
        <f xml:space="preserve"> InpC!SVH$20</f>
        <v>0</v>
      </c>
      <c r="SVI118" s="370">
        <f xml:space="preserve"> InpC!SVI$20</f>
        <v>0</v>
      </c>
      <c r="SVJ118" s="370">
        <f xml:space="preserve"> InpC!SVJ$20</f>
        <v>0</v>
      </c>
      <c r="SVK118" s="370">
        <f xml:space="preserve"> InpC!SVK$20</f>
        <v>0</v>
      </c>
      <c r="SVL118" s="370">
        <f xml:space="preserve"> InpC!SVL$20</f>
        <v>0</v>
      </c>
      <c r="SVM118" s="370">
        <f xml:space="preserve"> InpC!SVM$20</f>
        <v>0</v>
      </c>
      <c r="SVN118" s="370">
        <f xml:space="preserve"> InpC!SVN$20</f>
        <v>0</v>
      </c>
      <c r="SVO118" s="370">
        <f xml:space="preserve"> InpC!SVO$20</f>
        <v>0</v>
      </c>
      <c r="SVP118" s="370">
        <f xml:space="preserve"> InpC!SVP$20</f>
        <v>0</v>
      </c>
      <c r="SVQ118" s="370">
        <f xml:space="preserve"> InpC!SVQ$20</f>
        <v>0</v>
      </c>
      <c r="SVR118" s="370">
        <f xml:space="preserve"> InpC!SVR$20</f>
        <v>0</v>
      </c>
      <c r="SVS118" s="370">
        <f xml:space="preserve"> InpC!SVS$20</f>
        <v>0</v>
      </c>
      <c r="SVT118" s="370">
        <f xml:space="preserve"> InpC!SVT$20</f>
        <v>0</v>
      </c>
      <c r="SVU118" s="370">
        <f xml:space="preserve"> InpC!SVU$20</f>
        <v>0</v>
      </c>
      <c r="SVV118" s="370">
        <f xml:space="preserve"> InpC!SVV$20</f>
        <v>0</v>
      </c>
      <c r="SVW118" s="370">
        <f xml:space="preserve"> InpC!SVW$20</f>
        <v>0</v>
      </c>
      <c r="SVX118" s="370">
        <f xml:space="preserve"> InpC!SVX$20</f>
        <v>0</v>
      </c>
      <c r="SVY118" s="370">
        <f xml:space="preserve"> InpC!SVY$20</f>
        <v>0</v>
      </c>
      <c r="SVZ118" s="370">
        <f xml:space="preserve"> InpC!SVZ$20</f>
        <v>0</v>
      </c>
      <c r="SWA118" s="370">
        <f xml:space="preserve"> InpC!SWA$20</f>
        <v>0</v>
      </c>
      <c r="SWB118" s="370">
        <f xml:space="preserve"> InpC!SWB$20</f>
        <v>0</v>
      </c>
      <c r="SWC118" s="370">
        <f xml:space="preserve"> InpC!SWC$20</f>
        <v>0</v>
      </c>
      <c r="SWD118" s="370">
        <f xml:space="preserve"> InpC!SWD$20</f>
        <v>0</v>
      </c>
      <c r="SWE118" s="370">
        <f xml:space="preserve"> InpC!SWE$20</f>
        <v>0</v>
      </c>
      <c r="SWF118" s="370">
        <f xml:space="preserve"> InpC!SWF$20</f>
        <v>0</v>
      </c>
      <c r="SWG118" s="370">
        <f xml:space="preserve"> InpC!SWG$20</f>
        <v>0</v>
      </c>
      <c r="SWH118" s="370">
        <f xml:space="preserve"> InpC!SWH$20</f>
        <v>0</v>
      </c>
      <c r="SWI118" s="370">
        <f xml:space="preserve"> InpC!SWI$20</f>
        <v>0</v>
      </c>
      <c r="SWJ118" s="370">
        <f xml:space="preserve"> InpC!SWJ$20</f>
        <v>0</v>
      </c>
      <c r="SWK118" s="370">
        <f xml:space="preserve"> InpC!SWK$20</f>
        <v>0</v>
      </c>
      <c r="SWL118" s="370">
        <f xml:space="preserve"> InpC!SWL$20</f>
        <v>0</v>
      </c>
      <c r="SWM118" s="370">
        <f xml:space="preserve"> InpC!SWM$20</f>
        <v>0</v>
      </c>
      <c r="SWN118" s="370">
        <f xml:space="preserve"> InpC!SWN$20</f>
        <v>0</v>
      </c>
      <c r="SWO118" s="370">
        <f xml:space="preserve"> InpC!SWO$20</f>
        <v>0</v>
      </c>
      <c r="SWP118" s="370">
        <f xml:space="preserve"> InpC!SWP$20</f>
        <v>0</v>
      </c>
      <c r="SWQ118" s="370">
        <f xml:space="preserve"> InpC!SWQ$20</f>
        <v>0</v>
      </c>
      <c r="SWR118" s="370">
        <f xml:space="preserve"> InpC!SWR$20</f>
        <v>0</v>
      </c>
      <c r="SWS118" s="370">
        <f xml:space="preserve"> InpC!SWS$20</f>
        <v>0</v>
      </c>
      <c r="SWT118" s="370">
        <f xml:space="preserve"> InpC!SWT$20</f>
        <v>0</v>
      </c>
      <c r="SWU118" s="370">
        <f xml:space="preserve"> InpC!SWU$20</f>
        <v>0</v>
      </c>
      <c r="SWV118" s="370">
        <f xml:space="preserve"> InpC!SWV$20</f>
        <v>0</v>
      </c>
      <c r="SWW118" s="370">
        <f xml:space="preserve"> InpC!SWW$20</f>
        <v>0</v>
      </c>
      <c r="SWX118" s="370">
        <f xml:space="preserve"> InpC!SWX$20</f>
        <v>0</v>
      </c>
      <c r="SWY118" s="370">
        <f xml:space="preserve"> InpC!SWY$20</f>
        <v>0</v>
      </c>
      <c r="SWZ118" s="370">
        <f xml:space="preserve"> InpC!SWZ$20</f>
        <v>0</v>
      </c>
      <c r="SXA118" s="370">
        <f xml:space="preserve"> InpC!SXA$20</f>
        <v>0</v>
      </c>
      <c r="SXB118" s="370">
        <f xml:space="preserve"> InpC!SXB$20</f>
        <v>0</v>
      </c>
      <c r="SXC118" s="370">
        <f xml:space="preserve"> InpC!SXC$20</f>
        <v>0</v>
      </c>
      <c r="SXD118" s="370">
        <f xml:space="preserve"> InpC!SXD$20</f>
        <v>0</v>
      </c>
      <c r="SXE118" s="370">
        <f xml:space="preserve"> InpC!SXE$20</f>
        <v>0</v>
      </c>
      <c r="SXF118" s="370">
        <f xml:space="preserve"> InpC!SXF$20</f>
        <v>0</v>
      </c>
      <c r="SXG118" s="370">
        <f xml:space="preserve"> InpC!SXG$20</f>
        <v>0</v>
      </c>
      <c r="SXH118" s="370">
        <f xml:space="preserve"> InpC!SXH$20</f>
        <v>0</v>
      </c>
      <c r="SXI118" s="370">
        <f xml:space="preserve"> InpC!SXI$20</f>
        <v>0</v>
      </c>
      <c r="SXJ118" s="370">
        <f xml:space="preserve"> InpC!SXJ$20</f>
        <v>0</v>
      </c>
      <c r="SXK118" s="370">
        <f xml:space="preserve"> InpC!SXK$20</f>
        <v>0</v>
      </c>
      <c r="SXL118" s="370">
        <f xml:space="preserve"> InpC!SXL$20</f>
        <v>0</v>
      </c>
      <c r="SXM118" s="370">
        <f xml:space="preserve"> InpC!SXM$20</f>
        <v>0</v>
      </c>
      <c r="SXN118" s="370">
        <f xml:space="preserve"> InpC!SXN$20</f>
        <v>0</v>
      </c>
      <c r="SXO118" s="370">
        <f xml:space="preserve"> InpC!SXO$20</f>
        <v>0</v>
      </c>
      <c r="SXP118" s="370">
        <f xml:space="preserve"> InpC!SXP$20</f>
        <v>0</v>
      </c>
      <c r="SXQ118" s="370">
        <f xml:space="preserve"> InpC!SXQ$20</f>
        <v>0</v>
      </c>
      <c r="SXR118" s="370">
        <f xml:space="preserve"> InpC!SXR$20</f>
        <v>0</v>
      </c>
      <c r="SXS118" s="370">
        <f xml:space="preserve"> InpC!SXS$20</f>
        <v>0</v>
      </c>
      <c r="SXT118" s="370">
        <f xml:space="preserve"> InpC!SXT$20</f>
        <v>0</v>
      </c>
      <c r="SXU118" s="370">
        <f xml:space="preserve"> InpC!SXU$20</f>
        <v>0</v>
      </c>
      <c r="SXV118" s="370">
        <f xml:space="preserve"> InpC!SXV$20</f>
        <v>0</v>
      </c>
      <c r="SXW118" s="370">
        <f xml:space="preserve"> InpC!SXW$20</f>
        <v>0</v>
      </c>
      <c r="SXX118" s="370">
        <f xml:space="preserve"> InpC!SXX$20</f>
        <v>0</v>
      </c>
      <c r="SXY118" s="370">
        <f xml:space="preserve"> InpC!SXY$20</f>
        <v>0</v>
      </c>
      <c r="SXZ118" s="370">
        <f xml:space="preserve"> InpC!SXZ$20</f>
        <v>0</v>
      </c>
      <c r="SYA118" s="370">
        <f xml:space="preserve"> InpC!SYA$20</f>
        <v>0</v>
      </c>
      <c r="SYB118" s="370">
        <f xml:space="preserve"> InpC!SYB$20</f>
        <v>0</v>
      </c>
      <c r="SYC118" s="370">
        <f xml:space="preserve"> InpC!SYC$20</f>
        <v>0</v>
      </c>
      <c r="SYD118" s="370">
        <f xml:space="preserve"> InpC!SYD$20</f>
        <v>0</v>
      </c>
      <c r="SYE118" s="370">
        <f xml:space="preserve"> InpC!SYE$20</f>
        <v>0</v>
      </c>
      <c r="SYF118" s="370">
        <f xml:space="preserve"> InpC!SYF$20</f>
        <v>0</v>
      </c>
      <c r="SYG118" s="370">
        <f xml:space="preserve"> InpC!SYG$20</f>
        <v>0</v>
      </c>
      <c r="SYH118" s="370">
        <f xml:space="preserve"> InpC!SYH$20</f>
        <v>0</v>
      </c>
      <c r="SYI118" s="370">
        <f xml:space="preserve"> InpC!SYI$20</f>
        <v>0</v>
      </c>
      <c r="SYJ118" s="370">
        <f xml:space="preserve"> InpC!SYJ$20</f>
        <v>0</v>
      </c>
      <c r="SYK118" s="370">
        <f xml:space="preserve"> InpC!SYK$20</f>
        <v>0</v>
      </c>
      <c r="SYL118" s="370">
        <f xml:space="preserve"> InpC!SYL$20</f>
        <v>0</v>
      </c>
      <c r="SYM118" s="370">
        <f xml:space="preserve"> InpC!SYM$20</f>
        <v>0</v>
      </c>
      <c r="SYN118" s="370">
        <f xml:space="preserve"> InpC!SYN$20</f>
        <v>0</v>
      </c>
      <c r="SYO118" s="370">
        <f xml:space="preserve"> InpC!SYO$20</f>
        <v>0</v>
      </c>
      <c r="SYP118" s="370">
        <f xml:space="preserve"> InpC!SYP$20</f>
        <v>0</v>
      </c>
      <c r="SYQ118" s="370">
        <f xml:space="preserve"> InpC!SYQ$20</f>
        <v>0</v>
      </c>
      <c r="SYR118" s="370">
        <f xml:space="preserve"> InpC!SYR$20</f>
        <v>0</v>
      </c>
      <c r="SYS118" s="370">
        <f xml:space="preserve"> InpC!SYS$20</f>
        <v>0</v>
      </c>
      <c r="SYT118" s="370">
        <f xml:space="preserve"> InpC!SYT$20</f>
        <v>0</v>
      </c>
      <c r="SYU118" s="370">
        <f xml:space="preserve"> InpC!SYU$20</f>
        <v>0</v>
      </c>
      <c r="SYV118" s="370">
        <f xml:space="preserve"> InpC!SYV$20</f>
        <v>0</v>
      </c>
      <c r="SYW118" s="370">
        <f xml:space="preserve"> InpC!SYW$20</f>
        <v>0</v>
      </c>
      <c r="SYX118" s="370">
        <f xml:space="preserve"> InpC!SYX$20</f>
        <v>0</v>
      </c>
      <c r="SYY118" s="370">
        <f xml:space="preserve"> InpC!SYY$20</f>
        <v>0</v>
      </c>
      <c r="SYZ118" s="370">
        <f xml:space="preserve"> InpC!SYZ$20</f>
        <v>0</v>
      </c>
      <c r="SZA118" s="370">
        <f xml:space="preserve"> InpC!SZA$20</f>
        <v>0</v>
      </c>
      <c r="SZB118" s="370">
        <f xml:space="preserve"> InpC!SZB$20</f>
        <v>0</v>
      </c>
      <c r="SZC118" s="370">
        <f xml:space="preserve"> InpC!SZC$20</f>
        <v>0</v>
      </c>
      <c r="SZD118" s="370">
        <f xml:space="preserve"> InpC!SZD$20</f>
        <v>0</v>
      </c>
      <c r="SZE118" s="370">
        <f xml:space="preserve"> InpC!SZE$20</f>
        <v>0</v>
      </c>
      <c r="SZF118" s="370">
        <f xml:space="preserve"> InpC!SZF$20</f>
        <v>0</v>
      </c>
      <c r="SZG118" s="370">
        <f xml:space="preserve"> InpC!SZG$20</f>
        <v>0</v>
      </c>
      <c r="SZH118" s="370">
        <f xml:space="preserve"> InpC!SZH$20</f>
        <v>0</v>
      </c>
      <c r="SZI118" s="370">
        <f xml:space="preserve"> InpC!SZI$20</f>
        <v>0</v>
      </c>
      <c r="SZJ118" s="370">
        <f xml:space="preserve"> InpC!SZJ$20</f>
        <v>0</v>
      </c>
      <c r="SZK118" s="370">
        <f xml:space="preserve"> InpC!SZK$20</f>
        <v>0</v>
      </c>
      <c r="SZL118" s="370">
        <f xml:space="preserve"> InpC!SZL$20</f>
        <v>0</v>
      </c>
      <c r="SZM118" s="370">
        <f xml:space="preserve"> InpC!SZM$20</f>
        <v>0</v>
      </c>
      <c r="SZN118" s="370">
        <f xml:space="preserve"> InpC!SZN$20</f>
        <v>0</v>
      </c>
      <c r="SZO118" s="370">
        <f xml:space="preserve"> InpC!SZO$20</f>
        <v>0</v>
      </c>
      <c r="SZP118" s="370">
        <f xml:space="preserve"> InpC!SZP$20</f>
        <v>0</v>
      </c>
      <c r="SZQ118" s="370">
        <f xml:space="preserve"> InpC!SZQ$20</f>
        <v>0</v>
      </c>
      <c r="SZR118" s="370">
        <f xml:space="preserve"> InpC!SZR$20</f>
        <v>0</v>
      </c>
      <c r="SZS118" s="370">
        <f xml:space="preserve"> InpC!SZS$20</f>
        <v>0</v>
      </c>
      <c r="SZT118" s="370">
        <f xml:space="preserve"> InpC!SZT$20</f>
        <v>0</v>
      </c>
      <c r="SZU118" s="370">
        <f xml:space="preserve"> InpC!SZU$20</f>
        <v>0</v>
      </c>
      <c r="SZV118" s="370">
        <f xml:space="preserve"> InpC!SZV$20</f>
        <v>0</v>
      </c>
      <c r="SZW118" s="370">
        <f xml:space="preserve"> InpC!SZW$20</f>
        <v>0</v>
      </c>
      <c r="SZX118" s="370">
        <f xml:space="preserve"> InpC!SZX$20</f>
        <v>0</v>
      </c>
      <c r="SZY118" s="370">
        <f xml:space="preserve"> InpC!SZY$20</f>
        <v>0</v>
      </c>
      <c r="SZZ118" s="370">
        <f xml:space="preserve"> InpC!SZZ$20</f>
        <v>0</v>
      </c>
      <c r="TAA118" s="370">
        <f xml:space="preserve"> InpC!TAA$20</f>
        <v>0</v>
      </c>
      <c r="TAB118" s="370">
        <f xml:space="preserve"> InpC!TAB$20</f>
        <v>0</v>
      </c>
      <c r="TAC118" s="370">
        <f xml:space="preserve"> InpC!TAC$20</f>
        <v>0</v>
      </c>
      <c r="TAD118" s="370">
        <f xml:space="preserve"> InpC!TAD$20</f>
        <v>0</v>
      </c>
      <c r="TAE118" s="370">
        <f xml:space="preserve"> InpC!TAE$20</f>
        <v>0</v>
      </c>
      <c r="TAF118" s="370">
        <f xml:space="preserve"> InpC!TAF$20</f>
        <v>0</v>
      </c>
      <c r="TAG118" s="370">
        <f xml:space="preserve"> InpC!TAG$20</f>
        <v>0</v>
      </c>
      <c r="TAH118" s="370">
        <f xml:space="preserve"> InpC!TAH$20</f>
        <v>0</v>
      </c>
      <c r="TAI118" s="370">
        <f xml:space="preserve"> InpC!TAI$20</f>
        <v>0</v>
      </c>
      <c r="TAJ118" s="370">
        <f xml:space="preserve"> InpC!TAJ$20</f>
        <v>0</v>
      </c>
      <c r="TAK118" s="370">
        <f xml:space="preserve"> InpC!TAK$20</f>
        <v>0</v>
      </c>
      <c r="TAL118" s="370">
        <f xml:space="preserve"> InpC!TAL$20</f>
        <v>0</v>
      </c>
      <c r="TAM118" s="370">
        <f xml:space="preserve"> InpC!TAM$20</f>
        <v>0</v>
      </c>
      <c r="TAN118" s="370">
        <f xml:space="preserve"> InpC!TAN$20</f>
        <v>0</v>
      </c>
      <c r="TAO118" s="370">
        <f xml:space="preserve"> InpC!TAO$20</f>
        <v>0</v>
      </c>
      <c r="TAP118" s="370">
        <f xml:space="preserve"> InpC!TAP$20</f>
        <v>0</v>
      </c>
      <c r="TAQ118" s="370">
        <f xml:space="preserve"> InpC!TAQ$20</f>
        <v>0</v>
      </c>
      <c r="TAR118" s="370">
        <f xml:space="preserve"> InpC!TAR$20</f>
        <v>0</v>
      </c>
      <c r="TAS118" s="370">
        <f xml:space="preserve"> InpC!TAS$20</f>
        <v>0</v>
      </c>
      <c r="TAT118" s="370">
        <f xml:space="preserve"> InpC!TAT$20</f>
        <v>0</v>
      </c>
      <c r="TAU118" s="370">
        <f xml:space="preserve"> InpC!TAU$20</f>
        <v>0</v>
      </c>
      <c r="TAV118" s="370">
        <f xml:space="preserve"> InpC!TAV$20</f>
        <v>0</v>
      </c>
      <c r="TAW118" s="370">
        <f xml:space="preserve"> InpC!TAW$20</f>
        <v>0</v>
      </c>
      <c r="TAX118" s="370">
        <f xml:space="preserve"> InpC!TAX$20</f>
        <v>0</v>
      </c>
      <c r="TAY118" s="370">
        <f xml:space="preserve"> InpC!TAY$20</f>
        <v>0</v>
      </c>
      <c r="TAZ118" s="370">
        <f xml:space="preserve"> InpC!TAZ$20</f>
        <v>0</v>
      </c>
      <c r="TBA118" s="370">
        <f xml:space="preserve"> InpC!TBA$20</f>
        <v>0</v>
      </c>
      <c r="TBB118" s="370">
        <f xml:space="preserve"> InpC!TBB$20</f>
        <v>0</v>
      </c>
      <c r="TBC118" s="370">
        <f xml:space="preserve"> InpC!TBC$20</f>
        <v>0</v>
      </c>
      <c r="TBD118" s="370">
        <f xml:space="preserve"> InpC!TBD$20</f>
        <v>0</v>
      </c>
      <c r="TBE118" s="370">
        <f xml:space="preserve"> InpC!TBE$20</f>
        <v>0</v>
      </c>
      <c r="TBF118" s="370">
        <f xml:space="preserve"> InpC!TBF$20</f>
        <v>0</v>
      </c>
      <c r="TBG118" s="370">
        <f xml:space="preserve"> InpC!TBG$20</f>
        <v>0</v>
      </c>
      <c r="TBH118" s="370">
        <f xml:space="preserve"> InpC!TBH$20</f>
        <v>0</v>
      </c>
      <c r="TBI118" s="370">
        <f xml:space="preserve"> InpC!TBI$20</f>
        <v>0</v>
      </c>
      <c r="TBJ118" s="370">
        <f xml:space="preserve"> InpC!TBJ$20</f>
        <v>0</v>
      </c>
      <c r="TBK118" s="370">
        <f xml:space="preserve"> InpC!TBK$20</f>
        <v>0</v>
      </c>
      <c r="TBL118" s="370">
        <f xml:space="preserve"> InpC!TBL$20</f>
        <v>0</v>
      </c>
      <c r="TBM118" s="370">
        <f xml:space="preserve"> InpC!TBM$20</f>
        <v>0</v>
      </c>
      <c r="TBN118" s="370">
        <f xml:space="preserve"> InpC!TBN$20</f>
        <v>0</v>
      </c>
      <c r="TBO118" s="370">
        <f xml:space="preserve"> InpC!TBO$20</f>
        <v>0</v>
      </c>
      <c r="TBP118" s="370">
        <f xml:space="preserve"> InpC!TBP$20</f>
        <v>0</v>
      </c>
      <c r="TBQ118" s="370">
        <f xml:space="preserve"> InpC!TBQ$20</f>
        <v>0</v>
      </c>
      <c r="TBR118" s="370">
        <f xml:space="preserve"> InpC!TBR$20</f>
        <v>0</v>
      </c>
      <c r="TBS118" s="370">
        <f xml:space="preserve"> InpC!TBS$20</f>
        <v>0</v>
      </c>
      <c r="TBT118" s="370">
        <f xml:space="preserve"> InpC!TBT$20</f>
        <v>0</v>
      </c>
      <c r="TBU118" s="370">
        <f xml:space="preserve"> InpC!TBU$20</f>
        <v>0</v>
      </c>
      <c r="TBV118" s="370">
        <f xml:space="preserve"> InpC!TBV$20</f>
        <v>0</v>
      </c>
      <c r="TBW118" s="370">
        <f xml:space="preserve"> InpC!TBW$20</f>
        <v>0</v>
      </c>
      <c r="TBX118" s="370">
        <f xml:space="preserve"> InpC!TBX$20</f>
        <v>0</v>
      </c>
      <c r="TBY118" s="370">
        <f xml:space="preserve"> InpC!TBY$20</f>
        <v>0</v>
      </c>
      <c r="TBZ118" s="370">
        <f xml:space="preserve"> InpC!TBZ$20</f>
        <v>0</v>
      </c>
      <c r="TCA118" s="370">
        <f xml:space="preserve"> InpC!TCA$20</f>
        <v>0</v>
      </c>
      <c r="TCB118" s="370">
        <f xml:space="preserve"> InpC!TCB$20</f>
        <v>0</v>
      </c>
      <c r="TCC118" s="370">
        <f xml:space="preserve"> InpC!TCC$20</f>
        <v>0</v>
      </c>
      <c r="TCD118" s="370">
        <f xml:space="preserve"> InpC!TCD$20</f>
        <v>0</v>
      </c>
      <c r="TCE118" s="370">
        <f xml:space="preserve"> InpC!TCE$20</f>
        <v>0</v>
      </c>
      <c r="TCF118" s="370">
        <f xml:space="preserve"> InpC!TCF$20</f>
        <v>0</v>
      </c>
      <c r="TCG118" s="370">
        <f xml:space="preserve"> InpC!TCG$20</f>
        <v>0</v>
      </c>
      <c r="TCH118" s="370">
        <f xml:space="preserve"> InpC!TCH$20</f>
        <v>0</v>
      </c>
      <c r="TCI118" s="370">
        <f xml:space="preserve"> InpC!TCI$20</f>
        <v>0</v>
      </c>
      <c r="TCJ118" s="370">
        <f xml:space="preserve"> InpC!TCJ$20</f>
        <v>0</v>
      </c>
      <c r="TCK118" s="370">
        <f xml:space="preserve"> InpC!TCK$20</f>
        <v>0</v>
      </c>
      <c r="TCL118" s="370">
        <f xml:space="preserve"> InpC!TCL$20</f>
        <v>0</v>
      </c>
      <c r="TCM118" s="370">
        <f xml:space="preserve"> InpC!TCM$20</f>
        <v>0</v>
      </c>
      <c r="TCN118" s="370">
        <f xml:space="preserve"> InpC!TCN$20</f>
        <v>0</v>
      </c>
      <c r="TCO118" s="370">
        <f xml:space="preserve"> InpC!TCO$20</f>
        <v>0</v>
      </c>
      <c r="TCP118" s="370">
        <f xml:space="preserve"> InpC!TCP$20</f>
        <v>0</v>
      </c>
      <c r="TCQ118" s="370">
        <f xml:space="preserve"> InpC!TCQ$20</f>
        <v>0</v>
      </c>
      <c r="TCR118" s="370">
        <f xml:space="preserve"> InpC!TCR$20</f>
        <v>0</v>
      </c>
      <c r="TCS118" s="370">
        <f xml:space="preserve"> InpC!TCS$20</f>
        <v>0</v>
      </c>
      <c r="TCT118" s="370">
        <f xml:space="preserve"> InpC!TCT$20</f>
        <v>0</v>
      </c>
      <c r="TCU118" s="370">
        <f xml:space="preserve"> InpC!TCU$20</f>
        <v>0</v>
      </c>
      <c r="TCV118" s="370">
        <f xml:space="preserve"> InpC!TCV$20</f>
        <v>0</v>
      </c>
      <c r="TCW118" s="370">
        <f xml:space="preserve"> InpC!TCW$20</f>
        <v>0</v>
      </c>
      <c r="TCX118" s="370">
        <f xml:space="preserve"> InpC!TCX$20</f>
        <v>0</v>
      </c>
      <c r="TCY118" s="370">
        <f xml:space="preserve"> InpC!TCY$20</f>
        <v>0</v>
      </c>
      <c r="TCZ118" s="370">
        <f xml:space="preserve"> InpC!TCZ$20</f>
        <v>0</v>
      </c>
      <c r="TDA118" s="370">
        <f xml:space="preserve"> InpC!TDA$20</f>
        <v>0</v>
      </c>
      <c r="TDB118" s="370">
        <f xml:space="preserve"> InpC!TDB$20</f>
        <v>0</v>
      </c>
      <c r="TDC118" s="370">
        <f xml:space="preserve"> InpC!TDC$20</f>
        <v>0</v>
      </c>
      <c r="TDD118" s="370">
        <f xml:space="preserve"> InpC!TDD$20</f>
        <v>0</v>
      </c>
      <c r="TDE118" s="370">
        <f xml:space="preserve"> InpC!TDE$20</f>
        <v>0</v>
      </c>
      <c r="TDF118" s="370">
        <f xml:space="preserve"> InpC!TDF$20</f>
        <v>0</v>
      </c>
      <c r="TDG118" s="370">
        <f xml:space="preserve"> InpC!TDG$20</f>
        <v>0</v>
      </c>
      <c r="TDH118" s="370">
        <f xml:space="preserve"> InpC!TDH$20</f>
        <v>0</v>
      </c>
      <c r="TDI118" s="370">
        <f xml:space="preserve"> InpC!TDI$20</f>
        <v>0</v>
      </c>
      <c r="TDJ118" s="370">
        <f xml:space="preserve"> InpC!TDJ$20</f>
        <v>0</v>
      </c>
      <c r="TDK118" s="370">
        <f xml:space="preserve"> InpC!TDK$20</f>
        <v>0</v>
      </c>
      <c r="TDL118" s="370">
        <f xml:space="preserve"> InpC!TDL$20</f>
        <v>0</v>
      </c>
      <c r="TDM118" s="370">
        <f xml:space="preserve"> InpC!TDM$20</f>
        <v>0</v>
      </c>
      <c r="TDN118" s="370">
        <f xml:space="preserve"> InpC!TDN$20</f>
        <v>0</v>
      </c>
      <c r="TDO118" s="370">
        <f xml:space="preserve"> InpC!TDO$20</f>
        <v>0</v>
      </c>
      <c r="TDP118" s="370">
        <f xml:space="preserve"> InpC!TDP$20</f>
        <v>0</v>
      </c>
      <c r="TDQ118" s="370">
        <f xml:space="preserve"> InpC!TDQ$20</f>
        <v>0</v>
      </c>
      <c r="TDR118" s="370">
        <f xml:space="preserve"> InpC!TDR$20</f>
        <v>0</v>
      </c>
      <c r="TDS118" s="370">
        <f xml:space="preserve"> InpC!TDS$20</f>
        <v>0</v>
      </c>
      <c r="TDT118" s="370">
        <f xml:space="preserve"> InpC!TDT$20</f>
        <v>0</v>
      </c>
      <c r="TDU118" s="370">
        <f xml:space="preserve"> InpC!TDU$20</f>
        <v>0</v>
      </c>
      <c r="TDV118" s="370">
        <f xml:space="preserve"> InpC!TDV$20</f>
        <v>0</v>
      </c>
      <c r="TDW118" s="370">
        <f xml:space="preserve"> InpC!TDW$20</f>
        <v>0</v>
      </c>
      <c r="TDX118" s="370">
        <f xml:space="preserve"> InpC!TDX$20</f>
        <v>0</v>
      </c>
      <c r="TDY118" s="370">
        <f xml:space="preserve"> InpC!TDY$20</f>
        <v>0</v>
      </c>
      <c r="TDZ118" s="370">
        <f xml:space="preserve"> InpC!TDZ$20</f>
        <v>0</v>
      </c>
      <c r="TEA118" s="370">
        <f xml:space="preserve"> InpC!TEA$20</f>
        <v>0</v>
      </c>
      <c r="TEB118" s="370">
        <f xml:space="preserve"> InpC!TEB$20</f>
        <v>0</v>
      </c>
      <c r="TEC118" s="370">
        <f xml:space="preserve"> InpC!TEC$20</f>
        <v>0</v>
      </c>
      <c r="TED118" s="370">
        <f xml:space="preserve"> InpC!TED$20</f>
        <v>0</v>
      </c>
      <c r="TEE118" s="370">
        <f xml:space="preserve"> InpC!TEE$20</f>
        <v>0</v>
      </c>
      <c r="TEF118" s="370">
        <f xml:space="preserve"> InpC!TEF$20</f>
        <v>0</v>
      </c>
      <c r="TEG118" s="370">
        <f xml:space="preserve"> InpC!TEG$20</f>
        <v>0</v>
      </c>
      <c r="TEH118" s="370">
        <f xml:space="preserve"> InpC!TEH$20</f>
        <v>0</v>
      </c>
      <c r="TEI118" s="370">
        <f xml:space="preserve"> InpC!TEI$20</f>
        <v>0</v>
      </c>
      <c r="TEJ118" s="370">
        <f xml:space="preserve"> InpC!TEJ$20</f>
        <v>0</v>
      </c>
      <c r="TEK118" s="370">
        <f xml:space="preserve"> InpC!TEK$20</f>
        <v>0</v>
      </c>
      <c r="TEL118" s="370">
        <f xml:space="preserve"> InpC!TEL$20</f>
        <v>0</v>
      </c>
      <c r="TEM118" s="370">
        <f xml:space="preserve"> InpC!TEM$20</f>
        <v>0</v>
      </c>
      <c r="TEN118" s="370">
        <f xml:space="preserve"> InpC!TEN$20</f>
        <v>0</v>
      </c>
      <c r="TEO118" s="370">
        <f xml:space="preserve"> InpC!TEO$20</f>
        <v>0</v>
      </c>
      <c r="TEP118" s="370">
        <f xml:space="preserve"> InpC!TEP$20</f>
        <v>0</v>
      </c>
      <c r="TEQ118" s="370">
        <f xml:space="preserve"> InpC!TEQ$20</f>
        <v>0</v>
      </c>
      <c r="TER118" s="370">
        <f xml:space="preserve"> InpC!TER$20</f>
        <v>0</v>
      </c>
      <c r="TES118" s="370">
        <f xml:space="preserve"> InpC!TES$20</f>
        <v>0</v>
      </c>
      <c r="TET118" s="370">
        <f xml:space="preserve"> InpC!TET$20</f>
        <v>0</v>
      </c>
      <c r="TEU118" s="370">
        <f xml:space="preserve"> InpC!TEU$20</f>
        <v>0</v>
      </c>
      <c r="TEV118" s="370">
        <f xml:space="preserve"> InpC!TEV$20</f>
        <v>0</v>
      </c>
      <c r="TEW118" s="370">
        <f xml:space="preserve"> InpC!TEW$20</f>
        <v>0</v>
      </c>
      <c r="TEX118" s="370">
        <f xml:space="preserve"> InpC!TEX$20</f>
        <v>0</v>
      </c>
      <c r="TEY118" s="370">
        <f xml:space="preserve"> InpC!TEY$20</f>
        <v>0</v>
      </c>
      <c r="TEZ118" s="370">
        <f xml:space="preserve"> InpC!TEZ$20</f>
        <v>0</v>
      </c>
      <c r="TFA118" s="370">
        <f xml:space="preserve"> InpC!TFA$20</f>
        <v>0</v>
      </c>
      <c r="TFB118" s="370">
        <f xml:space="preserve"> InpC!TFB$20</f>
        <v>0</v>
      </c>
      <c r="TFC118" s="370">
        <f xml:space="preserve"> InpC!TFC$20</f>
        <v>0</v>
      </c>
      <c r="TFD118" s="370">
        <f xml:space="preserve"> InpC!TFD$20</f>
        <v>0</v>
      </c>
      <c r="TFE118" s="370">
        <f xml:space="preserve"> InpC!TFE$20</f>
        <v>0</v>
      </c>
      <c r="TFF118" s="370">
        <f xml:space="preserve"> InpC!TFF$20</f>
        <v>0</v>
      </c>
      <c r="TFG118" s="370">
        <f xml:space="preserve"> InpC!TFG$20</f>
        <v>0</v>
      </c>
      <c r="TFH118" s="370">
        <f xml:space="preserve"> InpC!TFH$20</f>
        <v>0</v>
      </c>
      <c r="TFI118" s="370">
        <f xml:space="preserve"> InpC!TFI$20</f>
        <v>0</v>
      </c>
      <c r="TFJ118" s="370">
        <f xml:space="preserve"> InpC!TFJ$20</f>
        <v>0</v>
      </c>
      <c r="TFK118" s="370">
        <f xml:space="preserve"> InpC!TFK$20</f>
        <v>0</v>
      </c>
      <c r="TFL118" s="370">
        <f xml:space="preserve"> InpC!TFL$20</f>
        <v>0</v>
      </c>
      <c r="TFM118" s="370">
        <f xml:space="preserve"> InpC!TFM$20</f>
        <v>0</v>
      </c>
      <c r="TFN118" s="370">
        <f xml:space="preserve"> InpC!TFN$20</f>
        <v>0</v>
      </c>
      <c r="TFO118" s="370">
        <f xml:space="preserve"> InpC!TFO$20</f>
        <v>0</v>
      </c>
      <c r="TFP118" s="370">
        <f xml:space="preserve"> InpC!TFP$20</f>
        <v>0</v>
      </c>
      <c r="TFQ118" s="370">
        <f xml:space="preserve"> InpC!TFQ$20</f>
        <v>0</v>
      </c>
      <c r="TFR118" s="370">
        <f xml:space="preserve"> InpC!TFR$20</f>
        <v>0</v>
      </c>
      <c r="TFS118" s="370">
        <f xml:space="preserve"> InpC!TFS$20</f>
        <v>0</v>
      </c>
      <c r="TFT118" s="370">
        <f xml:space="preserve"> InpC!TFT$20</f>
        <v>0</v>
      </c>
      <c r="TFU118" s="370">
        <f xml:space="preserve"> InpC!TFU$20</f>
        <v>0</v>
      </c>
      <c r="TFV118" s="370">
        <f xml:space="preserve"> InpC!TFV$20</f>
        <v>0</v>
      </c>
      <c r="TFW118" s="370">
        <f xml:space="preserve"> InpC!TFW$20</f>
        <v>0</v>
      </c>
      <c r="TFX118" s="370">
        <f xml:space="preserve"> InpC!TFX$20</f>
        <v>0</v>
      </c>
      <c r="TFY118" s="370">
        <f xml:space="preserve"> InpC!TFY$20</f>
        <v>0</v>
      </c>
      <c r="TFZ118" s="370">
        <f xml:space="preserve"> InpC!TFZ$20</f>
        <v>0</v>
      </c>
      <c r="TGA118" s="370">
        <f xml:space="preserve"> InpC!TGA$20</f>
        <v>0</v>
      </c>
      <c r="TGB118" s="370">
        <f xml:space="preserve"> InpC!TGB$20</f>
        <v>0</v>
      </c>
      <c r="TGC118" s="370">
        <f xml:space="preserve"> InpC!TGC$20</f>
        <v>0</v>
      </c>
      <c r="TGD118" s="370">
        <f xml:space="preserve"> InpC!TGD$20</f>
        <v>0</v>
      </c>
      <c r="TGE118" s="370">
        <f xml:space="preserve"> InpC!TGE$20</f>
        <v>0</v>
      </c>
      <c r="TGF118" s="370">
        <f xml:space="preserve"> InpC!TGF$20</f>
        <v>0</v>
      </c>
      <c r="TGG118" s="370">
        <f xml:space="preserve"> InpC!TGG$20</f>
        <v>0</v>
      </c>
      <c r="TGH118" s="370">
        <f xml:space="preserve"> InpC!TGH$20</f>
        <v>0</v>
      </c>
      <c r="TGI118" s="370">
        <f xml:space="preserve"> InpC!TGI$20</f>
        <v>0</v>
      </c>
      <c r="TGJ118" s="370">
        <f xml:space="preserve"> InpC!TGJ$20</f>
        <v>0</v>
      </c>
      <c r="TGK118" s="370">
        <f xml:space="preserve"> InpC!TGK$20</f>
        <v>0</v>
      </c>
      <c r="TGL118" s="370">
        <f xml:space="preserve"> InpC!TGL$20</f>
        <v>0</v>
      </c>
      <c r="TGM118" s="370">
        <f xml:space="preserve"> InpC!TGM$20</f>
        <v>0</v>
      </c>
      <c r="TGN118" s="370">
        <f xml:space="preserve"> InpC!TGN$20</f>
        <v>0</v>
      </c>
      <c r="TGO118" s="370">
        <f xml:space="preserve"> InpC!TGO$20</f>
        <v>0</v>
      </c>
      <c r="TGP118" s="370">
        <f xml:space="preserve"> InpC!TGP$20</f>
        <v>0</v>
      </c>
      <c r="TGQ118" s="370">
        <f xml:space="preserve"> InpC!TGQ$20</f>
        <v>0</v>
      </c>
      <c r="TGR118" s="370">
        <f xml:space="preserve"> InpC!TGR$20</f>
        <v>0</v>
      </c>
      <c r="TGS118" s="370">
        <f xml:space="preserve"> InpC!TGS$20</f>
        <v>0</v>
      </c>
      <c r="TGT118" s="370">
        <f xml:space="preserve"> InpC!TGT$20</f>
        <v>0</v>
      </c>
      <c r="TGU118" s="370">
        <f xml:space="preserve"> InpC!TGU$20</f>
        <v>0</v>
      </c>
      <c r="TGV118" s="370">
        <f xml:space="preserve"> InpC!TGV$20</f>
        <v>0</v>
      </c>
      <c r="TGW118" s="370">
        <f xml:space="preserve"> InpC!TGW$20</f>
        <v>0</v>
      </c>
      <c r="TGX118" s="370">
        <f xml:space="preserve"> InpC!TGX$20</f>
        <v>0</v>
      </c>
      <c r="TGY118" s="370">
        <f xml:space="preserve"> InpC!TGY$20</f>
        <v>0</v>
      </c>
      <c r="TGZ118" s="370">
        <f xml:space="preserve"> InpC!TGZ$20</f>
        <v>0</v>
      </c>
      <c r="THA118" s="370">
        <f xml:space="preserve"> InpC!THA$20</f>
        <v>0</v>
      </c>
      <c r="THB118" s="370">
        <f xml:space="preserve"> InpC!THB$20</f>
        <v>0</v>
      </c>
      <c r="THC118" s="370">
        <f xml:space="preserve"> InpC!THC$20</f>
        <v>0</v>
      </c>
      <c r="THD118" s="370">
        <f xml:space="preserve"> InpC!THD$20</f>
        <v>0</v>
      </c>
      <c r="THE118" s="370">
        <f xml:space="preserve"> InpC!THE$20</f>
        <v>0</v>
      </c>
      <c r="THF118" s="370">
        <f xml:space="preserve"> InpC!THF$20</f>
        <v>0</v>
      </c>
      <c r="THG118" s="370">
        <f xml:space="preserve"> InpC!THG$20</f>
        <v>0</v>
      </c>
      <c r="THH118" s="370">
        <f xml:space="preserve"> InpC!THH$20</f>
        <v>0</v>
      </c>
      <c r="THI118" s="370">
        <f xml:space="preserve"> InpC!THI$20</f>
        <v>0</v>
      </c>
      <c r="THJ118" s="370">
        <f xml:space="preserve"> InpC!THJ$20</f>
        <v>0</v>
      </c>
      <c r="THK118" s="370">
        <f xml:space="preserve"> InpC!THK$20</f>
        <v>0</v>
      </c>
      <c r="THL118" s="370">
        <f xml:space="preserve"> InpC!THL$20</f>
        <v>0</v>
      </c>
      <c r="THM118" s="370">
        <f xml:space="preserve"> InpC!THM$20</f>
        <v>0</v>
      </c>
      <c r="THN118" s="370">
        <f xml:space="preserve"> InpC!THN$20</f>
        <v>0</v>
      </c>
      <c r="THO118" s="370">
        <f xml:space="preserve"> InpC!THO$20</f>
        <v>0</v>
      </c>
      <c r="THP118" s="370">
        <f xml:space="preserve"> InpC!THP$20</f>
        <v>0</v>
      </c>
      <c r="THQ118" s="370">
        <f xml:space="preserve"> InpC!THQ$20</f>
        <v>0</v>
      </c>
      <c r="THR118" s="370">
        <f xml:space="preserve"> InpC!THR$20</f>
        <v>0</v>
      </c>
      <c r="THS118" s="370">
        <f xml:space="preserve"> InpC!THS$20</f>
        <v>0</v>
      </c>
      <c r="THT118" s="370">
        <f xml:space="preserve"> InpC!THT$20</f>
        <v>0</v>
      </c>
      <c r="THU118" s="370">
        <f xml:space="preserve"> InpC!THU$20</f>
        <v>0</v>
      </c>
      <c r="THV118" s="370">
        <f xml:space="preserve"> InpC!THV$20</f>
        <v>0</v>
      </c>
      <c r="THW118" s="370">
        <f xml:space="preserve"> InpC!THW$20</f>
        <v>0</v>
      </c>
      <c r="THX118" s="370">
        <f xml:space="preserve"> InpC!THX$20</f>
        <v>0</v>
      </c>
      <c r="THY118" s="370">
        <f xml:space="preserve"> InpC!THY$20</f>
        <v>0</v>
      </c>
      <c r="THZ118" s="370">
        <f xml:space="preserve"> InpC!THZ$20</f>
        <v>0</v>
      </c>
      <c r="TIA118" s="370">
        <f xml:space="preserve"> InpC!TIA$20</f>
        <v>0</v>
      </c>
      <c r="TIB118" s="370">
        <f xml:space="preserve"> InpC!TIB$20</f>
        <v>0</v>
      </c>
      <c r="TIC118" s="370">
        <f xml:space="preserve"> InpC!TIC$20</f>
        <v>0</v>
      </c>
      <c r="TID118" s="370">
        <f xml:space="preserve"> InpC!TID$20</f>
        <v>0</v>
      </c>
      <c r="TIE118" s="370">
        <f xml:space="preserve"> InpC!TIE$20</f>
        <v>0</v>
      </c>
      <c r="TIF118" s="370">
        <f xml:space="preserve"> InpC!TIF$20</f>
        <v>0</v>
      </c>
      <c r="TIG118" s="370">
        <f xml:space="preserve"> InpC!TIG$20</f>
        <v>0</v>
      </c>
      <c r="TIH118" s="370">
        <f xml:space="preserve"> InpC!TIH$20</f>
        <v>0</v>
      </c>
      <c r="TII118" s="370">
        <f xml:space="preserve"> InpC!TII$20</f>
        <v>0</v>
      </c>
      <c r="TIJ118" s="370">
        <f xml:space="preserve"> InpC!TIJ$20</f>
        <v>0</v>
      </c>
      <c r="TIK118" s="370">
        <f xml:space="preserve"> InpC!TIK$20</f>
        <v>0</v>
      </c>
      <c r="TIL118" s="370">
        <f xml:space="preserve"> InpC!TIL$20</f>
        <v>0</v>
      </c>
      <c r="TIM118" s="370">
        <f xml:space="preserve"> InpC!TIM$20</f>
        <v>0</v>
      </c>
      <c r="TIN118" s="370">
        <f xml:space="preserve"> InpC!TIN$20</f>
        <v>0</v>
      </c>
      <c r="TIO118" s="370">
        <f xml:space="preserve"> InpC!TIO$20</f>
        <v>0</v>
      </c>
      <c r="TIP118" s="370">
        <f xml:space="preserve"> InpC!TIP$20</f>
        <v>0</v>
      </c>
      <c r="TIQ118" s="370">
        <f xml:space="preserve"> InpC!TIQ$20</f>
        <v>0</v>
      </c>
      <c r="TIR118" s="370">
        <f xml:space="preserve"> InpC!TIR$20</f>
        <v>0</v>
      </c>
      <c r="TIS118" s="370">
        <f xml:space="preserve"> InpC!TIS$20</f>
        <v>0</v>
      </c>
      <c r="TIT118" s="370">
        <f xml:space="preserve"> InpC!TIT$20</f>
        <v>0</v>
      </c>
      <c r="TIU118" s="370">
        <f xml:space="preserve"> InpC!TIU$20</f>
        <v>0</v>
      </c>
      <c r="TIV118" s="370">
        <f xml:space="preserve"> InpC!TIV$20</f>
        <v>0</v>
      </c>
      <c r="TIW118" s="370">
        <f xml:space="preserve"> InpC!TIW$20</f>
        <v>0</v>
      </c>
      <c r="TIX118" s="370">
        <f xml:space="preserve"> InpC!TIX$20</f>
        <v>0</v>
      </c>
      <c r="TIY118" s="370">
        <f xml:space="preserve"> InpC!TIY$20</f>
        <v>0</v>
      </c>
      <c r="TIZ118" s="370">
        <f xml:space="preserve"> InpC!TIZ$20</f>
        <v>0</v>
      </c>
      <c r="TJA118" s="370">
        <f xml:space="preserve"> InpC!TJA$20</f>
        <v>0</v>
      </c>
      <c r="TJB118" s="370">
        <f xml:space="preserve"> InpC!TJB$20</f>
        <v>0</v>
      </c>
      <c r="TJC118" s="370">
        <f xml:space="preserve"> InpC!TJC$20</f>
        <v>0</v>
      </c>
      <c r="TJD118" s="370">
        <f xml:space="preserve"> InpC!TJD$20</f>
        <v>0</v>
      </c>
      <c r="TJE118" s="370">
        <f xml:space="preserve"> InpC!TJE$20</f>
        <v>0</v>
      </c>
      <c r="TJF118" s="370">
        <f xml:space="preserve"> InpC!TJF$20</f>
        <v>0</v>
      </c>
      <c r="TJG118" s="370">
        <f xml:space="preserve"> InpC!TJG$20</f>
        <v>0</v>
      </c>
      <c r="TJH118" s="370">
        <f xml:space="preserve"> InpC!TJH$20</f>
        <v>0</v>
      </c>
      <c r="TJI118" s="370">
        <f xml:space="preserve"> InpC!TJI$20</f>
        <v>0</v>
      </c>
      <c r="TJJ118" s="370">
        <f xml:space="preserve"> InpC!TJJ$20</f>
        <v>0</v>
      </c>
      <c r="TJK118" s="370">
        <f xml:space="preserve"> InpC!TJK$20</f>
        <v>0</v>
      </c>
      <c r="TJL118" s="370">
        <f xml:space="preserve"> InpC!TJL$20</f>
        <v>0</v>
      </c>
      <c r="TJM118" s="370">
        <f xml:space="preserve"> InpC!TJM$20</f>
        <v>0</v>
      </c>
      <c r="TJN118" s="370">
        <f xml:space="preserve"> InpC!TJN$20</f>
        <v>0</v>
      </c>
      <c r="TJO118" s="370">
        <f xml:space="preserve"> InpC!TJO$20</f>
        <v>0</v>
      </c>
      <c r="TJP118" s="370">
        <f xml:space="preserve"> InpC!TJP$20</f>
        <v>0</v>
      </c>
      <c r="TJQ118" s="370">
        <f xml:space="preserve"> InpC!TJQ$20</f>
        <v>0</v>
      </c>
      <c r="TJR118" s="370">
        <f xml:space="preserve"> InpC!TJR$20</f>
        <v>0</v>
      </c>
      <c r="TJS118" s="370">
        <f xml:space="preserve"> InpC!TJS$20</f>
        <v>0</v>
      </c>
      <c r="TJT118" s="370">
        <f xml:space="preserve"> InpC!TJT$20</f>
        <v>0</v>
      </c>
      <c r="TJU118" s="370">
        <f xml:space="preserve"> InpC!TJU$20</f>
        <v>0</v>
      </c>
      <c r="TJV118" s="370">
        <f xml:space="preserve"> InpC!TJV$20</f>
        <v>0</v>
      </c>
      <c r="TJW118" s="370">
        <f xml:space="preserve"> InpC!TJW$20</f>
        <v>0</v>
      </c>
      <c r="TJX118" s="370">
        <f xml:space="preserve"> InpC!TJX$20</f>
        <v>0</v>
      </c>
      <c r="TJY118" s="370">
        <f xml:space="preserve"> InpC!TJY$20</f>
        <v>0</v>
      </c>
      <c r="TJZ118" s="370">
        <f xml:space="preserve"> InpC!TJZ$20</f>
        <v>0</v>
      </c>
      <c r="TKA118" s="370">
        <f xml:space="preserve"> InpC!TKA$20</f>
        <v>0</v>
      </c>
      <c r="TKB118" s="370">
        <f xml:space="preserve"> InpC!TKB$20</f>
        <v>0</v>
      </c>
      <c r="TKC118" s="370">
        <f xml:space="preserve"> InpC!TKC$20</f>
        <v>0</v>
      </c>
      <c r="TKD118" s="370">
        <f xml:space="preserve"> InpC!TKD$20</f>
        <v>0</v>
      </c>
      <c r="TKE118" s="370">
        <f xml:space="preserve"> InpC!TKE$20</f>
        <v>0</v>
      </c>
      <c r="TKF118" s="370">
        <f xml:space="preserve"> InpC!TKF$20</f>
        <v>0</v>
      </c>
      <c r="TKG118" s="370">
        <f xml:space="preserve"> InpC!TKG$20</f>
        <v>0</v>
      </c>
      <c r="TKH118" s="370">
        <f xml:space="preserve"> InpC!TKH$20</f>
        <v>0</v>
      </c>
      <c r="TKI118" s="370">
        <f xml:space="preserve"> InpC!TKI$20</f>
        <v>0</v>
      </c>
      <c r="TKJ118" s="370">
        <f xml:space="preserve"> InpC!TKJ$20</f>
        <v>0</v>
      </c>
      <c r="TKK118" s="370">
        <f xml:space="preserve"> InpC!TKK$20</f>
        <v>0</v>
      </c>
      <c r="TKL118" s="370">
        <f xml:space="preserve"> InpC!TKL$20</f>
        <v>0</v>
      </c>
      <c r="TKM118" s="370">
        <f xml:space="preserve"> InpC!TKM$20</f>
        <v>0</v>
      </c>
      <c r="TKN118" s="370">
        <f xml:space="preserve"> InpC!TKN$20</f>
        <v>0</v>
      </c>
      <c r="TKO118" s="370">
        <f xml:space="preserve"> InpC!TKO$20</f>
        <v>0</v>
      </c>
      <c r="TKP118" s="370">
        <f xml:space="preserve"> InpC!TKP$20</f>
        <v>0</v>
      </c>
      <c r="TKQ118" s="370">
        <f xml:space="preserve"> InpC!TKQ$20</f>
        <v>0</v>
      </c>
      <c r="TKR118" s="370">
        <f xml:space="preserve"> InpC!TKR$20</f>
        <v>0</v>
      </c>
      <c r="TKS118" s="370">
        <f xml:space="preserve"> InpC!TKS$20</f>
        <v>0</v>
      </c>
      <c r="TKT118" s="370">
        <f xml:space="preserve"> InpC!TKT$20</f>
        <v>0</v>
      </c>
      <c r="TKU118" s="370">
        <f xml:space="preserve"> InpC!TKU$20</f>
        <v>0</v>
      </c>
      <c r="TKV118" s="370">
        <f xml:space="preserve"> InpC!TKV$20</f>
        <v>0</v>
      </c>
      <c r="TKW118" s="370">
        <f xml:space="preserve"> InpC!TKW$20</f>
        <v>0</v>
      </c>
      <c r="TKX118" s="370">
        <f xml:space="preserve"> InpC!TKX$20</f>
        <v>0</v>
      </c>
      <c r="TKY118" s="370">
        <f xml:space="preserve"> InpC!TKY$20</f>
        <v>0</v>
      </c>
      <c r="TKZ118" s="370">
        <f xml:space="preserve"> InpC!TKZ$20</f>
        <v>0</v>
      </c>
      <c r="TLA118" s="370">
        <f xml:space="preserve"> InpC!TLA$20</f>
        <v>0</v>
      </c>
      <c r="TLB118" s="370">
        <f xml:space="preserve"> InpC!TLB$20</f>
        <v>0</v>
      </c>
      <c r="TLC118" s="370">
        <f xml:space="preserve"> InpC!TLC$20</f>
        <v>0</v>
      </c>
      <c r="TLD118" s="370">
        <f xml:space="preserve"> InpC!TLD$20</f>
        <v>0</v>
      </c>
      <c r="TLE118" s="370">
        <f xml:space="preserve"> InpC!TLE$20</f>
        <v>0</v>
      </c>
      <c r="TLF118" s="370">
        <f xml:space="preserve"> InpC!TLF$20</f>
        <v>0</v>
      </c>
      <c r="TLG118" s="370">
        <f xml:space="preserve"> InpC!TLG$20</f>
        <v>0</v>
      </c>
      <c r="TLH118" s="370">
        <f xml:space="preserve"> InpC!TLH$20</f>
        <v>0</v>
      </c>
      <c r="TLI118" s="370">
        <f xml:space="preserve"> InpC!TLI$20</f>
        <v>0</v>
      </c>
      <c r="TLJ118" s="370">
        <f xml:space="preserve"> InpC!TLJ$20</f>
        <v>0</v>
      </c>
      <c r="TLK118" s="370">
        <f xml:space="preserve"> InpC!TLK$20</f>
        <v>0</v>
      </c>
      <c r="TLL118" s="370">
        <f xml:space="preserve"> InpC!TLL$20</f>
        <v>0</v>
      </c>
      <c r="TLM118" s="370">
        <f xml:space="preserve"> InpC!TLM$20</f>
        <v>0</v>
      </c>
      <c r="TLN118" s="370">
        <f xml:space="preserve"> InpC!TLN$20</f>
        <v>0</v>
      </c>
      <c r="TLO118" s="370">
        <f xml:space="preserve"> InpC!TLO$20</f>
        <v>0</v>
      </c>
      <c r="TLP118" s="370">
        <f xml:space="preserve"> InpC!TLP$20</f>
        <v>0</v>
      </c>
      <c r="TLQ118" s="370">
        <f xml:space="preserve"> InpC!TLQ$20</f>
        <v>0</v>
      </c>
      <c r="TLR118" s="370">
        <f xml:space="preserve"> InpC!TLR$20</f>
        <v>0</v>
      </c>
      <c r="TLS118" s="370">
        <f xml:space="preserve"> InpC!TLS$20</f>
        <v>0</v>
      </c>
      <c r="TLT118" s="370">
        <f xml:space="preserve"> InpC!TLT$20</f>
        <v>0</v>
      </c>
      <c r="TLU118" s="370">
        <f xml:space="preserve"> InpC!TLU$20</f>
        <v>0</v>
      </c>
      <c r="TLV118" s="370">
        <f xml:space="preserve"> InpC!TLV$20</f>
        <v>0</v>
      </c>
      <c r="TLW118" s="370">
        <f xml:space="preserve"> InpC!TLW$20</f>
        <v>0</v>
      </c>
      <c r="TLX118" s="370">
        <f xml:space="preserve"> InpC!TLX$20</f>
        <v>0</v>
      </c>
      <c r="TLY118" s="370">
        <f xml:space="preserve"> InpC!TLY$20</f>
        <v>0</v>
      </c>
      <c r="TLZ118" s="370">
        <f xml:space="preserve"> InpC!TLZ$20</f>
        <v>0</v>
      </c>
      <c r="TMA118" s="370">
        <f xml:space="preserve"> InpC!TMA$20</f>
        <v>0</v>
      </c>
      <c r="TMB118" s="370">
        <f xml:space="preserve"> InpC!TMB$20</f>
        <v>0</v>
      </c>
      <c r="TMC118" s="370">
        <f xml:space="preserve"> InpC!TMC$20</f>
        <v>0</v>
      </c>
      <c r="TMD118" s="370">
        <f xml:space="preserve"> InpC!TMD$20</f>
        <v>0</v>
      </c>
      <c r="TME118" s="370">
        <f xml:space="preserve"> InpC!TME$20</f>
        <v>0</v>
      </c>
      <c r="TMF118" s="370">
        <f xml:space="preserve"> InpC!TMF$20</f>
        <v>0</v>
      </c>
      <c r="TMG118" s="370">
        <f xml:space="preserve"> InpC!TMG$20</f>
        <v>0</v>
      </c>
      <c r="TMH118" s="370">
        <f xml:space="preserve"> InpC!TMH$20</f>
        <v>0</v>
      </c>
      <c r="TMI118" s="370">
        <f xml:space="preserve"> InpC!TMI$20</f>
        <v>0</v>
      </c>
      <c r="TMJ118" s="370">
        <f xml:space="preserve"> InpC!TMJ$20</f>
        <v>0</v>
      </c>
      <c r="TMK118" s="370">
        <f xml:space="preserve"> InpC!TMK$20</f>
        <v>0</v>
      </c>
      <c r="TML118" s="370">
        <f xml:space="preserve"> InpC!TML$20</f>
        <v>0</v>
      </c>
      <c r="TMM118" s="370">
        <f xml:space="preserve"> InpC!TMM$20</f>
        <v>0</v>
      </c>
      <c r="TMN118" s="370">
        <f xml:space="preserve"> InpC!TMN$20</f>
        <v>0</v>
      </c>
      <c r="TMO118" s="370">
        <f xml:space="preserve"> InpC!TMO$20</f>
        <v>0</v>
      </c>
      <c r="TMP118" s="370">
        <f xml:space="preserve"> InpC!TMP$20</f>
        <v>0</v>
      </c>
      <c r="TMQ118" s="370">
        <f xml:space="preserve"> InpC!TMQ$20</f>
        <v>0</v>
      </c>
      <c r="TMR118" s="370">
        <f xml:space="preserve"> InpC!TMR$20</f>
        <v>0</v>
      </c>
      <c r="TMS118" s="370">
        <f xml:space="preserve"> InpC!TMS$20</f>
        <v>0</v>
      </c>
      <c r="TMT118" s="370">
        <f xml:space="preserve"> InpC!TMT$20</f>
        <v>0</v>
      </c>
      <c r="TMU118" s="370">
        <f xml:space="preserve"> InpC!TMU$20</f>
        <v>0</v>
      </c>
      <c r="TMV118" s="370">
        <f xml:space="preserve"> InpC!TMV$20</f>
        <v>0</v>
      </c>
      <c r="TMW118" s="370">
        <f xml:space="preserve"> InpC!TMW$20</f>
        <v>0</v>
      </c>
      <c r="TMX118" s="370">
        <f xml:space="preserve"> InpC!TMX$20</f>
        <v>0</v>
      </c>
      <c r="TMY118" s="370">
        <f xml:space="preserve"> InpC!TMY$20</f>
        <v>0</v>
      </c>
      <c r="TMZ118" s="370">
        <f xml:space="preserve"> InpC!TMZ$20</f>
        <v>0</v>
      </c>
      <c r="TNA118" s="370">
        <f xml:space="preserve"> InpC!TNA$20</f>
        <v>0</v>
      </c>
      <c r="TNB118" s="370">
        <f xml:space="preserve"> InpC!TNB$20</f>
        <v>0</v>
      </c>
      <c r="TNC118" s="370">
        <f xml:space="preserve"> InpC!TNC$20</f>
        <v>0</v>
      </c>
      <c r="TND118" s="370">
        <f xml:space="preserve"> InpC!TND$20</f>
        <v>0</v>
      </c>
      <c r="TNE118" s="370">
        <f xml:space="preserve"> InpC!TNE$20</f>
        <v>0</v>
      </c>
      <c r="TNF118" s="370">
        <f xml:space="preserve"> InpC!TNF$20</f>
        <v>0</v>
      </c>
      <c r="TNG118" s="370">
        <f xml:space="preserve"> InpC!TNG$20</f>
        <v>0</v>
      </c>
      <c r="TNH118" s="370">
        <f xml:space="preserve"> InpC!TNH$20</f>
        <v>0</v>
      </c>
      <c r="TNI118" s="370">
        <f xml:space="preserve"> InpC!TNI$20</f>
        <v>0</v>
      </c>
      <c r="TNJ118" s="370">
        <f xml:space="preserve"> InpC!TNJ$20</f>
        <v>0</v>
      </c>
      <c r="TNK118" s="370">
        <f xml:space="preserve"> InpC!TNK$20</f>
        <v>0</v>
      </c>
      <c r="TNL118" s="370">
        <f xml:space="preserve"> InpC!TNL$20</f>
        <v>0</v>
      </c>
      <c r="TNM118" s="370">
        <f xml:space="preserve"> InpC!TNM$20</f>
        <v>0</v>
      </c>
      <c r="TNN118" s="370">
        <f xml:space="preserve"> InpC!TNN$20</f>
        <v>0</v>
      </c>
      <c r="TNO118" s="370">
        <f xml:space="preserve"> InpC!TNO$20</f>
        <v>0</v>
      </c>
      <c r="TNP118" s="370">
        <f xml:space="preserve"> InpC!TNP$20</f>
        <v>0</v>
      </c>
      <c r="TNQ118" s="370">
        <f xml:space="preserve"> InpC!TNQ$20</f>
        <v>0</v>
      </c>
      <c r="TNR118" s="370">
        <f xml:space="preserve"> InpC!TNR$20</f>
        <v>0</v>
      </c>
      <c r="TNS118" s="370">
        <f xml:space="preserve"> InpC!TNS$20</f>
        <v>0</v>
      </c>
      <c r="TNT118" s="370">
        <f xml:space="preserve"> InpC!TNT$20</f>
        <v>0</v>
      </c>
      <c r="TNU118" s="370">
        <f xml:space="preserve"> InpC!TNU$20</f>
        <v>0</v>
      </c>
      <c r="TNV118" s="370">
        <f xml:space="preserve"> InpC!TNV$20</f>
        <v>0</v>
      </c>
      <c r="TNW118" s="370">
        <f xml:space="preserve"> InpC!TNW$20</f>
        <v>0</v>
      </c>
      <c r="TNX118" s="370">
        <f xml:space="preserve"> InpC!TNX$20</f>
        <v>0</v>
      </c>
      <c r="TNY118" s="370">
        <f xml:space="preserve"> InpC!TNY$20</f>
        <v>0</v>
      </c>
      <c r="TNZ118" s="370">
        <f xml:space="preserve"> InpC!TNZ$20</f>
        <v>0</v>
      </c>
      <c r="TOA118" s="370">
        <f xml:space="preserve"> InpC!TOA$20</f>
        <v>0</v>
      </c>
      <c r="TOB118" s="370">
        <f xml:space="preserve"> InpC!TOB$20</f>
        <v>0</v>
      </c>
      <c r="TOC118" s="370">
        <f xml:space="preserve"> InpC!TOC$20</f>
        <v>0</v>
      </c>
      <c r="TOD118" s="370">
        <f xml:space="preserve"> InpC!TOD$20</f>
        <v>0</v>
      </c>
      <c r="TOE118" s="370">
        <f xml:space="preserve"> InpC!TOE$20</f>
        <v>0</v>
      </c>
      <c r="TOF118" s="370">
        <f xml:space="preserve"> InpC!TOF$20</f>
        <v>0</v>
      </c>
      <c r="TOG118" s="370">
        <f xml:space="preserve"> InpC!TOG$20</f>
        <v>0</v>
      </c>
      <c r="TOH118" s="370">
        <f xml:space="preserve"> InpC!TOH$20</f>
        <v>0</v>
      </c>
      <c r="TOI118" s="370">
        <f xml:space="preserve"> InpC!TOI$20</f>
        <v>0</v>
      </c>
      <c r="TOJ118" s="370">
        <f xml:space="preserve"> InpC!TOJ$20</f>
        <v>0</v>
      </c>
      <c r="TOK118" s="370">
        <f xml:space="preserve"> InpC!TOK$20</f>
        <v>0</v>
      </c>
      <c r="TOL118" s="370">
        <f xml:space="preserve"> InpC!TOL$20</f>
        <v>0</v>
      </c>
      <c r="TOM118" s="370">
        <f xml:space="preserve"> InpC!TOM$20</f>
        <v>0</v>
      </c>
      <c r="TON118" s="370">
        <f xml:space="preserve"> InpC!TON$20</f>
        <v>0</v>
      </c>
      <c r="TOO118" s="370">
        <f xml:space="preserve"> InpC!TOO$20</f>
        <v>0</v>
      </c>
      <c r="TOP118" s="370">
        <f xml:space="preserve"> InpC!TOP$20</f>
        <v>0</v>
      </c>
      <c r="TOQ118" s="370">
        <f xml:space="preserve"> InpC!TOQ$20</f>
        <v>0</v>
      </c>
      <c r="TOR118" s="370">
        <f xml:space="preserve"> InpC!TOR$20</f>
        <v>0</v>
      </c>
      <c r="TOS118" s="370">
        <f xml:space="preserve"> InpC!TOS$20</f>
        <v>0</v>
      </c>
      <c r="TOT118" s="370">
        <f xml:space="preserve"> InpC!TOT$20</f>
        <v>0</v>
      </c>
      <c r="TOU118" s="370">
        <f xml:space="preserve"> InpC!TOU$20</f>
        <v>0</v>
      </c>
      <c r="TOV118" s="370">
        <f xml:space="preserve"> InpC!TOV$20</f>
        <v>0</v>
      </c>
      <c r="TOW118" s="370">
        <f xml:space="preserve"> InpC!TOW$20</f>
        <v>0</v>
      </c>
      <c r="TOX118" s="370">
        <f xml:space="preserve"> InpC!TOX$20</f>
        <v>0</v>
      </c>
      <c r="TOY118" s="370">
        <f xml:space="preserve"> InpC!TOY$20</f>
        <v>0</v>
      </c>
      <c r="TOZ118" s="370">
        <f xml:space="preserve"> InpC!TOZ$20</f>
        <v>0</v>
      </c>
      <c r="TPA118" s="370">
        <f xml:space="preserve"> InpC!TPA$20</f>
        <v>0</v>
      </c>
      <c r="TPB118" s="370">
        <f xml:space="preserve"> InpC!TPB$20</f>
        <v>0</v>
      </c>
      <c r="TPC118" s="370">
        <f xml:space="preserve"> InpC!TPC$20</f>
        <v>0</v>
      </c>
      <c r="TPD118" s="370">
        <f xml:space="preserve"> InpC!TPD$20</f>
        <v>0</v>
      </c>
      <c r="TPE118" s="370">
        <f xml:space="preserve"> InpC!TPE$20</f>
        <v>0</v>
      </c>
      <c r="TPF118" s="370">
        <f xml:space="preserve"> InpC!TPF$20</f>
        <v>0</v>
      </c>
      <c r="TPG118" s="370">
        <f xml:space="preserve"> InpC!TPG$20</f>
        <v>0</v>
      </c>
      <c r="TPH118" s="370">
        <f xml:space="preserve"> InpC!TPH$20</f>
        <v>0</v>
      </c>
      <c r="TPI118" s="370">
        <f xml:space="preserve"> InpC!TPI$20</f>
        <v>0</v>
      </c>
      <c r="TPJ118" s="370">
        <f xml:space="preserve"> InpC!TPJ$20</f>
        <v>0</v>
      </c>
      <c r="TPK118" s="370">
        <f xml:space="preserve"> InpC!TPK$20</f>
        <v>0</v>
      </c>
      <c r="TPL118" s="370">
        <f xml:space="preserve"> InpC!TPL$20</f>
        <v>0</v>
      </c>
      <c r="TPM118" s="370">
        <f xml:space="preserve"> InpC!TPM$20</f>
        <v>0</v>
      </c>
      <c r="TPN118" s="370">
        <f xml:space="preserve"> InpC!TPN$20</f>
        <v>0</v>
      </c>
      <c r="TPO118" s="370">
        <f xml:space="preserve"> InpC!TPO$20</f>
        <v>0</v>
      </c>
      <c r="TPP118" s="370">
        <f xml:space="preserve"> InpC!TPP$20</f>
        <v>0</v>
      </c>
      <c r="TPQ118" s="370">
        <f xml:space="preserve"> InpC!TPQ$20</f>
        <v>0</v>
      </c>
      <c r="TPR118" s="370">
        <f xml:space="preserve"> InpC!TPR$20</f>
        <v>0</v>
      </c>
      <c r="TPS118" s="370">
        <f xml:space="preserve"> InpC!TPS$20</f>
        <v>0</v>
      </c>
      <c r="TPT118" s="370">
        <f xml:space="preserve"> InpC!TPT$20</f>
        <v>0</v>
      </c>
      <c r="TPU118" s="370">
        <f xml:space="preserve"> InpC!TPU$20</f>
        <v>0</v>
      </c>
      <c r="TPV118" s="370">
        <f xml:space="preserve"> InpC!TPV$20</f>
        <v>0</v>
      </c>
      <c r="TPW118" s="370">
        <f xml:space="preserve"> InpC!TPW$20</f>
        <v>0</v>
      </c>
      <c r="TPX118" s="370">
        <f xml:space="preserve"> InpC!TPX$20</f>
        <v>0</v>
      </c>
      <c r="TPY118" s="370">
        <f xml:space="preserve"> InpC!TPY$20</f>
        <v>0</v>
      </c>
      <c r="TPZ118" s="370">
        <f xml:space="preserve"> InpC!TPZ$20</f>
        <v>0</v>
      </c>
      <c r="TQA118" s="370">
        <f xml:space="preserve"> InpC!TQA$20</f>
        <v>0</v>
      </c>
      <c r="TQB118" s="370">
        <f xml:space="preserve"> InpC!TQB$20</f>
        <v>0</v>
      </c>
      <c r="TQC118" s="370">
        <f xml:space="preserve"> InpC!TQC$20</f>
        <v>0</v>
      </c>
      <c r="TQD118" s="370">
        <f xml:space="preserve"> InpC!TQD$20</f>
        <v>0</v>
      </c>
      <c r="TQE118" s="370">
        <f xml:space="preserve"> InpC!TQE$20</f>
        <v>0</v>
      </c>
      <c r="TQF118" s="370">
        <f xml:space="preserve"> InpC!TQF$20</f>
        <v>0</v>
      </c>
      <c r="TQG118" s="370">
        <f xml:space="preserve"> InpC!TQG$20</f>
        <v>0</v>
      </c>
      <c r="TQH118" s="370">
        <f xml:space="preserve"> InpC!TQH$20</f>
        <v>0</v>
      </c>
      <c r="TQI118" s="370">
        <f xml:space="preserve"> InpC!TQI$20</f>
        <v>0</v>
      </c>
      <c r="TQJ118" s="370">
        <f xml:space="preserve"> InpC!TQJ$20</f>
        <v>0</v>
      </c>
      <c r="TQK118" s="370">
        <f xml:space="preserve"> InpC!TQK$20</f>
        <v>0</v>
      </c>
      <c r="TQL118" s="370">
        <f xml:space="preserve"> InpC!TQL$20</f>
        <v>0</v>
      </c>
      <c r="TQM118" s="370">
        <f xml:space="preserve"> InpC!TQM$20</f>
        <v>0</v>
      </c>
      <c r="TQN118" s="370">
        <f xml:space="preserve"> InpC!TQN$20</f>
        <v>0</v>
      </c>
      <c r="TQO118" s="370">
        <f xml:space="preserve"> InpC!TQO$20</f>
        <v>0</v>
      </c>
      <c r="TQP118" s="370">
        <f xml:space="preserve"> InpC!TQP$20</f>
        <v>0</v>
      </c>
      <c r="TQQ118" s="370">
        <f xml:space="preserve"> InpC!TQQ$20</f>
        <v>0</v>
      </c>
      <c r="TQR118" s="370">
        <f xml:space="preserve"> InpC!TQR$20</f>
        <v>0</v>
      </c>
      <c r="TQS118" s="370">
        <f xml:space="preserve"> InpC!TQS$20</f>
        <v>0</v>
      </c>
      <c r="TQT118" s="370">
        <f xml:space="preserve"> InpC!TQT$20</f>
        <v>0</v>
      </c>
      <c r="TQU118" s="370">
        <f xml:space="preserve"> InpC!TQU$20</f>
        <v>0</v>
      </c>
      <c r="TQV118" s="370">
        <f xml:space="preserve"> InpC!TQV$20</f>
        <v>0</v>
      </c>
      <c r="TQW118" s="370">
        <f xml:space="preserve"> InpC!TQW$20</f>
        <v>0</v>
      </c>
      <c r="TQX118" s="370">
        <f xml:space="preserve"> InpC!TQX$20</f>
        <v>0</v>
      </c>
      <c r="TQY118" s="370">
        <f xml:space="preserve"> InpC!TQY$20</f>
        <v>0</v>
      </c>
      <c r="TQZ118" s="370">
        <f xml:space="preserve"> InpC!TQZ$20</f>
        <v>0</v>
      </c>
      <c r="TRA118" s="370">
        <f xml:space="preserve"> InpC!TRA$20</f>
        <v>0</v>
      </c>
      <c r="TRB118" s="370">
        <f xml:space="preserve"> InpC!TRB$20</f>
        <v>0</v>
      </c>
      <c r="TRC118" s="370">
        <f xml:space="preserve"> InpC!TRC$20</f>
        <v>0</v>
      </c>
      <c r="TRD118" s="370">
        <f xml:space="preserve"> InpC!TRD$20</f>
        <v>0</v>
      </c>
      <c r="TRE118" s="370">
        <f xml:space="preserve"> InpC!TRE$20</f>
        <v>0</v>
      </c>
      <c r="TRF118" s="370">
        <f xml:space="preserve"> InpC!TRF$20</f>
        <v>0</v>
      </c>
      <c r="TRG118" s="370">
        <f xml:space="preserve"> InpC!TRG$20</f>
        <v>0</v>
      </c>
      <c r="TRH118" s="370">
        <f xml:space="preserve"> InpC!TRH$20</f>
        <v>0</v>
      </c>
      <c r="TRI118" s="370">
        <f xml:space="preserve"> InpC!TRI$20</f>
        <v>0</v>
      </c>
      <c r="TRJ118" s="370">
        <f xml:space="preserve"> InpC!TRJ$20</f>
        <v>0</v>
      </c>
      <c r="TRK118" s="370">
        <f xml:space="preserve"> InpC!TRK$20</f>
        <v>0</v>
      </c>
      <c r="TRL118" s="370">
        <f xml:space="preserve"> InpC!TRL$20</f>
        <v>0</v>
      </c>
      <c r="TRM118" s="370">
        <f xml:space="preserve"> InpC!TRM$20</f>
        <v>0</v>
      </c>
      <c r="TRN118" s="370">
        <f xml:space="preserve"> InpC!TRN$20</f>
        <v>0</v>
      </c>
      <c r="TRO118" s="370">
        <f xml:space="preserve"> InpC!TRO$20</f>
        <v>0</v>
      </c>
      <c r="TRP118" s="370">
        <f xml:space="preserve"> InpC!TRP$20</f>
        <v>0</v>
      </c>
      <c r="TRQ118" s="370">
        <f xml:space="preserve"> InpC!TRQ$20</f>
        <v>0</v>
      </c>
      <c r="TRR118" s="370">
        <f xml:space="preserve"> InpC!TRR$20</f>
        <v>0</v>
      </c>
      <c r="TRS118" s="370">
        <f xml:space="preserve"> InpC!TRS$20</f>
        <v>0</v>
      </c>
      <c r="TRT118" s="370">
        <f xml:space="preserve"> InpC!TRT$20</f>
        <v>0</v>
      </c>
      <c r="TRU118" s="370">
        <f xml:space="preserve"> InpC!TRU$20</f>
        <v>0</v>
      </c>
      <c r="TRV118" s="370">
        <f xml:space="preserve"> InpC!TRV$20</f>
        <v>0</v>
      </c>
      <c r="TRW118" s="370">
        <f xml:space="preserve"> InpC!TRW$20</f>
        <v>0</v>
      </c>
      <c r="TRX118" s="370">
        <f xml:space="preserve"> InpC!TRX$20</f>
        <v>0</v>
      </c>
      <c r="TRY118" s="370">
        <f xml:space="preserve"> InpC!TRY$20</f>
        <v>0</v>
      </c>
      <c r="TRZ118" s="370">
        <f xml:space="preserve"> InpC!TRZ$20</f>
        <v>0</v>
      </c>
      <c r="TSA118" s="370">
        <f xml:space="preserve"> InpC!TSA$20</f>
        <v>0</v>
      </c>
      <c r="TSB118" s="370">
        <f xml:space="preserve"> InpC!TSB$20</f>
        <v>0</v>
      </c>
      <c r="TSC118" s="370">
        <f xml:space="preserve"> InpC!TSC$20</f>
        <v>0</v>
      </c>
      <c r="TSD118" s="370">
        <f xml:space="preserve"> InpC!TSD$20</f>
        <v>0</v>
      </c>
      <c r="TSE118" s="370">
        <f xml:space="preserve"> InpC!TSE$20</f>
        <v>0</v>
      </c>
      <c r="TSF118" s="370">
        <f xml:space="preserve"> InpC!TSF$20</f>
        <v>0</v>
      </c>
      <c r="TSG118" s="370">
        <f xml:space="preserve"> InpC!TSG$20</f>
        <v>0</v>
      </c>
      <c r="TSH118" s="370">
        <f xml:space="preserve"> InpC!TSH$20</f>
        <v>0</v>
      </c>
      <c r="TSI118" s="370">
        <f xml:space="preserve"> InpC!TSI$20</f>
        <v>0</v>
      </c>
      <c r="TSJ118" s="370">
        <f xml:space="preserve"> InpC!TSJ$20</f>
        <v>0</v>
      </c>
      <c r="TSK118" s="370">
        <f xml:space="preserve"> InpC!TSK$20</f>
        <v>0</v>
      </c>
      <c r="TSL118" s="370">
        <f xml:space="preserve"> InpC!TSL$20</f>
        <v>0</v>
      </c>
      <c r="TSM118" s="370">
        <f xml:space="preserve"> InpC!TSM$20</f>
        <v>0</v>
      </c>
      <c r="TSN118" s="370">
        <f xml:space="preserve"> InpC!TSN$20</f>
        <v>0</v>
      </c>
      <c r="TSO118" s="370">
        <f xml:space="preserve"> InpC!TSO$20</f>
        <v>0</v>
      </c>
      <c r="TSP118" s="370">
        <f xml:space="preserve"> InpC!TSP$20</f>
        <v>0</v>
      </c>
      <c r="TSQ118" s="370">
        <f xml:space="preserve"> InpC!TSQ$20</f>
        <v>0</v>
      </c>
      <c r="TSR118" s="370">
        <f xml:space="preserve"> InpC!TSR$20</f>
        <v>0</v>
      </c>
      <c r="TSS118" s="370">
        <f xml:space="preserve"> InpC!TSS$20</f>
        <v>0</v>
      </c>
      <c r="TST118" s="370">
        <f xml:space="preserve"> InpC!TST$20</f>
        <v>0</v>
      </c>
      <c r="TSU118" s="370">
        <f xml:space="preserve"> InpC!TSU$20</f>
        <v>0</v>
      </c>
      <c r="TSV118" s="370">
        <f xml:space="preserve"> InpC!TSV$20</f>
        <v>0</v>
      </c>
      <c r="TSW118" s="370">
        <f xml:space="preserve"> InpC!TSW$20</f>
        <v>0</v>
      </c>
      <c r="TSX118" s="370">
        <f xml:space="preserve"> InpC!TSX$20</f>
        <v>0</v>
      </c>
      <c r="TSY118" s="370">
        <f xml:space="preserve"> InpC!TSY$20</f>
        <v>0</v>
      </c>
      <c r="TSZ118" s="370">
        <f xml:space="preserve"> InpC!TSZ$20</f>
        <v>0</v>
      </c>
      <c r="TTA118" s="370">
        <f xml:space="preserve"> InpC!TTA$20</f>
        <v>0</v>
      </c>
      <c r="TTB118" s="370">
        <f xml:space="preserve"> InpC!TTB$20</f>
        <v>0</v>
      </c>
      <c r="TTC118" s="370">
        <f xml:space="preserve"> InpC!TTC$20</f>
        <v>0</v>
      </c>
      <c r="TTD118" s="370">
        <f xml:space="preserve"> InpC!TTD$20</f>
        <v>0</v>
      </c>
      <c r="TTE118" s="370">
        <f xml:space="preserve"> InpC!TTE$20</f>
        <v>0</v>
      </c>
      <c r="TTF118" s="370">
        <f xml:space="preserve"> InpC!TTF$20</f>
        <v>0</v>
      </c>
      <c r="TTG118" s="370">
        <f xml:space="preserve"> InpC!TTG$20</f>
        <v>0</v>
      </c>
      <c r="TTH118" s="370">
        <f xml:space="preserve"> InpC!TTH$20</f>
        <v>0</v>
      </c>
      <c r="TTI118" s="370">
        <f xml:space="preserve"> InpC!TTI$20</f>
        <v>0</v>
      </c>
      <c r="TTJ118" s="370">
        <f xml:space="preserve"> InpC!TTJ$20</f>
        <v>0</v>
      </c>
      <c r="TTK118" s="370">
        <f xml:space="preserve"> InpC!TTK$20</f>
        <v>0</v>
      </c>
      <c r="TTL118" s="370">
        <f xml:space="preserve"> InpC!TTL$20</f>
        <v>0</v>
      </c>
      <c r="TTM118" s="370">
        <f xml:space="preserve"> InpC!TTM$20</f>
        <v>0</v>
      </c>
      <c r="TTN118" s="370">
        <f xml:space="preserve"> InpC!TTN$20</f>
        <v>0</v>
      </c>
      <c r="TTO118" s="370">
        <f xml:space="preserve"> InpC!TTO$20</f>
        <v>0</v>
      </c>
      <c r="TTP118" s="370">
        <f xml:space="preserve"> InpC!TTP$20</f>
        <v>0</v>
      </c>
      <c r="TTQ118" s="370">
        <f xml:space="preserve"> InpC!TTQ$20</f>
        <v>0</v>
      </c>
      <c r="TTR118" s="370">
        <f xml:space="preserve"> InpC!TTR$20</f>
        <v>0</v>
      </c>
      <c r="TTS118" s="370">
        <f xml:space="preserve"> InpC!TTS$20</f>
        <v>0</v>
      </c>
      <c r="TTT118" s="370">
        <f xml:space="preserve"> InpC!TTT$20</f>
        <v>0</v>
      </c>
      <c r="TTU118" s="370">
        <f xml:space="preserve"> InpC!TTU$20</f>
        <v>0</v>
      </c>
      <c r="TTV118" s="370">
        <f xml:space="preserve"> InpC!TTV$20</f>
        <v>0</v>
      </c>
      <c r="TTW118" s="370">
        <f xml:space="preserve"> InpC!TTW$20</f>
        <v>0</v>
      </c>
      <c r="TTX118" s="370">
        <f xml:space="preserve"> InpC!TTX$20</f>
        <v>0</v>
      </c>
      <c r="TTY118" s="370">
        <f xml:space="preserve"> InpC!TTY$20</f>
        <v>0</v>
      </c>
      <c r="TTZ118" s="370">
        <f xml:space="preserve"> InpC!TTZ$20</f>
        <v>0</v>
      </c>
      <c r="TUA118" s="370">
        <f xml:space="preserve"> InpC!TUA$20</f>
        <v>0</v>
      </c>
      <c r="TUB118" s="370">
        <f xml:space="preserve"> InpC!TUB$20</f>
        <v>0</v>
      </c>
      <c r="TUC118" s="370">
        <f xml:space="preserve"> InpC!TUC$20</f>
        <v>0</v>
      </c>
      <c r="TUD118" s="370">
        <f xml:space="preserve"> InpC!TUD$20</f>
        <v>0</v>
      </c>
      <c r="TUE118" s="370">
        <f xml:space="preserve"> InpC!TUE$20</f>
        <v>0</v>
      </c>
      <c r="TUF118" s="370">
        <f xml:space="preserve"> InpC!TUF$20</f>
        <v>0</v>
      </c>
      <c r="TUG118" s="370">
        <f xml:space="preserve"> InpC!TUG$20</f>
        <v>0</v>
      </c>
      <c r="TUH118" s="370">
        <f xml:space="preserve"> InpC!TUH$20</f>
        <v>0</v>
      </c>
      <c r="TUI118" s="370">
        <f xml:space="preserve"> InpC!TUI$20</f>
        <v>0</v>
      </c>
      <c r="TUJ118" s="370">
        <f xml:space="preserve"> InpC!TUJ$20</f>
        <v>0</v>
      </c>
      <c r="TUK118" s="370">
        <f xml:space="preserve"> InpC!TUK$20</f>
        <v>0</v>
      </c>
      <c r="TUL118" s="370">
        <f xml:space="preserve"> InpC!TUL$20</f>
        <v>0</v>
      </c>
      <c r="TUM118" s="370">
        <f xml:space="preserve"> InpC!TUM$20</f>
        <v>0</v>
      </c>
      <c r="TUN118" s="370">
        <f xml:space="preserve"> InpC!TUN$20</f>
        <v>0</v>
      </c>
      <c r="TUO118" s="370">
        <f xml:space="preserve"> InpC!TUO$20</f>
        <v>0</v>
      </c>
      <c r="TUP118" s="370">
        <f xml:space="preserve"> InpC!TUP$20</f>
        <v>0</v>
      </c>
      <c r="TUQ118" s="370">
        <f xml:space="preserve"> InpC!TUQ$20</f>
        <v>0</v>
      </c>
      <c r="TUR118" s="370">
        <f xml:space="preserve"> InpC!TUR$20</f>
        <v>0</v>
      </c>
      <c r="TUS118" s="370">
        <f xml:space="preserve"> InpC!TUS$20</f>
        <v>0</v>
      </c>
      <c r="TUT118" s="370">
        <f xml:space="preserve"> InpC!TUT$20</f>
        <v>0</v>
      </c>
      <c r="TUU118" s="370">
        <f xml:space="preserve"> InpC!TUU$20</f>
        <v>0</v>
      </c>
      <c r="TUV118" s="370">
        <f xml:space="preserve"> InpC!TUV$20</f>
        <v>0</v>
      </c>
      <c r="TUW118" s="370">
        <f xml:space="preserve"> InpC!TUW$20</f>
        <v>0</v>
      </c>
      <c r="TUX118" s="370">
        <f xml:space="preserve"> InpC!TUX$20</f>
        <v>0</v>
      </c>
      <c r="TUY118" s="370">
        <f xml:space="preserve"> InpC!TUY$20</f>
        <v>0</v>
      </c>
      <c r="TUZ118" s="370">
        <f xml:space="preserve"> InpC!TUZ$20</f>
        <v>0</v>
      </c>
      <c r="TVA118" s="370">
        <f xml:space="preserve"> InpC!TVA$20</f>
        <v>0</v>
      </c>
      <c r="TVB118" s="370">
        <f xml:space="preserve"> InpC!TVB$20</f>
        <v>0</v>
      </c>
      <c r="TVC118" s="370">
        <f xml:space="preserve"> InpC!TVC$20</f>
        <v>0</v>
      </c>
      <c r="TVD118" s="370">
        <f xml:space="preserve"> InpC!TVD$20</f>
        <v>0</v>
      </c>
      <c r="TVE118" s="370">
        <f xml:space="preserve"> InpC!TVE$20</f>
        <v>0</v>
      </c>
      <c r="TVF118" s="370">
        <f xml:space="preserve"> InpC!TVF$20</f>
        <v>0</v>
      </c>
      <c r="TVG118" s="370">
        <f xml:space="preserve"> InpC!TVG$20</f>
        <v>0</v>
      </c>
      <c r="TVH118" s="370">
        <f xml:space="preserve"> InpC!TVH$20</f>
        <v>0</v>
      </c>
      <c r="TVI118" s="370">
        <f xml:space="preserve"> InpC!TVI$20</f>
        <v>0</v>
      </c>
      <c r="TVJ118" s="370">
        <f xml:space="preserve"> InpC!TVJ$20</f>
        <v>0</v>
      </c>
      <c r="TVK118" s="370">
        <f xml:space="preserve"> InpC!TVK$20</f>
        <v>0</v>
      </c>
      <c r="TVL118" s="370">
        <f xml:space="preserve"> InpC!TVL$20</f>
        <v>0</v>
      </c>
      <c r="TVM118" s="370">
        <f xml:space="preserve"> InpC!TVM$20</f>
        <v>0</v>
      </c>
      <c r="TVN118" s="370">
        <f xml:space="preserve"> InpC!TVN$20</f>
        <v>0</v>
      </c>
      <c r="TVO118" s="370">
        <f xml:space="preserve"> InpC!TVO$20</f>
        <v>0</v>
      </c>
      <c r="TVP118" s="370">
        <f xml:space="preserve"> InpC!TVP$20</f>
        <v>0</v>
      </c>
      <c r="TVQ118" s="370">
        <f xml:space="preserve"> InpC!TVQ$20</f>
        <v>0</v>
      </c>
      <c r="TVR118" s="370">
        <f xml:space="preserve"> InpC!TVR$20</f>
        <v>0</v>
      </c>
      <c r="TVS118" s="370">
        <f xml:space="preserve"> InpC!TVS$20</f>
        <v>0</v>
      </c>
      <c r="TVT118" s="370">
        <f xml:space="preserve"> InpC!TVT$20</f>
        <v>0</v>
      </c>
      <c r="TVU118" s="370">
        <f xml:space="preserve"> InpC!TVU$20</f>
        <v>0</v>
      </c>
      <c r="TVV118" s="370">
        <f xml:space="preserve"> InpC!TVV$20</f>
        <v>0</v>
      </c>
      <c r="TVW118" s="370">
        <f xml:space="preserve"> InpC!TVW$20</f>
        <v>0</v>
      </c>
      <c r="TVX118" s="370">
        <f xml:space="preserve"> InpC!TVX$20</f>
        <v>0</v>
      </c>
      <c r="TVY118" s="370">
        <f xml:space="preserve"> InpC!TVY$20</f>
        <v>0</v>
      </c>
      <c r="TVZ118" s="370">
        <f xml:space="preserve"> InpC!TVZ$20</f>
        <v>0</v>
      </c>
      <c r="TWA118" s="370">
        <f xml:space="preserve"> InpC!TWA$20</f>
        <v>0</v>
      </c>
      <c r="TWB118" s="370">
        <f xml:space="preserve"> InpC!TWB$20</f>
        <v>0</v>
      </c>
      <c r="TWC118" s="370">
        <f xml:space="preserve"> InpC!TWC$20</f>
        <v>0</v>
      </c>
      <c r="TWD118" s="370">
        <f xml:space="preserve"> InpC!TWD$20</f>
        <v>0</v>
      </c>
      <c r="TWE118" s="370">
        <f xml:space="preserve"> InpC!TWE$20</f>
        <v>0</v>
      </c>
      <c r="TWF118" s="370">
        <f xml:space="preserve"> InpC!TWF$20</f>
        <v>0</v>
      </c>
      <c r="TWG118" s="370">
        <f xml:space="preserve"> InpC!TWG$20</f>
        <v>0</v>
      </c>
      <c r="TWH118" s="370">
        <f xml:space="preserve"> InpC!TWH$20</f>
        <v>0</v>
      </c>
      <c r="TWI118" s="370">
        <f xml:space="preserve"> InpC!TWI$20</f>
        <v>0</v>
      </c>
      <c r="TWJ118" s="370">
        <f xml:space="preserve"> InpC!TWJ$20</f>
        <v>0</v>
      </c>
      <c r="TWK118" s="370">
        <f xml:space="preserve"> InpC!TWK$20</f>
        <v>0</v>
      </c>
      <c r="TWL118" s="370">
        <f xml:space="preserve"> InpC!TWL$20</f>
        <v>0</v>
      </c>
      <c r="TWM118" s="370">
        <f xml:space="preserve"> InpC!TWM$20</f>
        <v>0</v>
      </c>
      <c r="TWN118" s="370">
        <f xml:space="preserve"> InpC!TWN$20</f>
        <v>0</v>
      </c>
      <c r="TWO118" s="370">
        <f xml:space="preserve"> InpC!TWO$20</f>
        <v>0</v>
      </c>
      <c r="TWP118" s="370">
        <f xml:space="preserve"> InpC!TWP$20</f>
        <v>0</v>
      </c>
      <c r="TWQ118" s="370">
        <f xml:space="preserve"> InpC!TWQ$20</f>
        <v>0</v>
      </c>
      <c r="TWR118" s="370">
        <f xml:space="preserve"> InpC!TWR$20</f>
        <v>0</v>
      </c>
      <c r="TWS118" s="370">
        <f xml:space="preserve"> InpC!TWS$20</f>
        <v>0</v>
      </c>
      <c r="TWT118" s="370">
        <f xml:space="preserve"> InpC!TWT$20</f>
        <v>0</v>
      </c>
      <c r="TWU118" s="370">
        <f xml:space="preserve"> InpC!TWU$20</f>
        <v>0</v>
      </c>
      <c r="TWV118" s="370">
        <f xml:space="preserve"> InpC!TWV$20</f>
        <v>0</v>
      </c>
      <c r="TWW118" s="370">
        <f xml:space="preserve"> InpC!TWW$20</f>
        <v>0</v>
      </c>
      <c r="TWX118" s="370">
        <f xml:space="preserve"> InpC!TWX$20</f>
        <v>0</v>
      </c>
      <c r="TWY118" s="370">
        <f xml:space="preserve"> InpC!TWY$20</f>
        <v>0</v>
      </c>
      <c r="TWZ118" s="370">
        <f xml:space="preserve"> InpC!TWZ$20</f>
        <v>0</v>
      </c>
      <c r="TXA118" s="370">
        <f xml:space="preserve"> InpC!TXA$20</f>
        <v>0</v>
      </c>
      <c r="TXB118" s="370">
        <f xml:space="preserve"> InpC!TXB$20</f>
        <v>0</v>
      </c>
      <c r="TXC118" s="370">
        <f xml:space="preserve"> InpC!TXC$20</f>
        <v>0</v>
      </c>
      <c r="TXD118" s="370">
        <f xml:space="preserve"> InpC!TXD$20</f>
        <v>0</v>
      </c>
      <c r="TXE118" s="370">
        <f xml:space="preserve"> InpC!TXE$20</f>
        <v>0</v>
      </c>
      <c r="TXF118" s="370">
        <f xml:space="preserve"> InpC!TXF$20</f>
        <v>0</v>
      </c>
      <c r="TXG118" s="370">
        <f xml:space="preserve"> InpC!TXG$20</f>
        <v>0</v>
      </c>
      <c r="TXH118" s="370">
        <f xml:space="preserve"> InpC!TXH$20</f>
        <v>0</v>
      </c>
      <c r="TXI118" s="370">
        <f xml:space="preserve"> InpC!TXI$20</f>
        <v>0</v>
      </c>
      <c r="TXJ118" s="370">
        <f xml:space="preserve"> InpC!TXJ$20</f>
        <v>0</v>
      </c>
      <c r="TXK118" s="370">
        <f xml:space="preserve"> InpC!TXK$20</f>
        <v>0</v>
      </c>
      <c r="TXL118" s="370">
        <f xml:space="preserve"> InpC!TXL$20</f>
        <v>0</v>
      </c>
      <c r="TXM118" s="370">
        <f xml:space="preserve"> InpC!TXM$20</f>
        <v>0</v>
      </c>
      <c r="TXN118" s="370">
        <f xml:space="preserve"> InpC!TXN$20</f>
        <v>0</v>
      </c>
      <c r="TXO118" s="370">
        <f xml:space="preserve"> InpC!TXO$20</f>
        <v>0</v>
      </c>
      <c r="TXP118" s="370">
        <f xml:space="preserve"> InpC!TXP$20</f>
        <v>0</v>
      </c>
      <c r="TXQ118" s="370">
        <f xml:space="preserve"> InpC!TXQ$20</f>
        <v>0</v>
      </c>
      <c r="TXR118" s="370">
        <f xml:space="preserve"> InpC!TXR$20</f>
        <v>0</v>
      </c>
      <c r="TXS118" s="370">
        <f xml:space="preserve"> InpC!TXS$20</f>
        <v>0</v>
      </c>
      <c r="TXT118" s="370">
        <f xml:space="preserve"> InpC!TXT$20</f>
        <v>0</v>
      </c>
      <c r="TXU118" s="370">
        <f xml:space="preserve"> InpC!TXU$20</f>
        <v>0</v>
      </c>
      <c r="TXV118" s="370">
        <f xml:space="preserve"> InpC!TXV$20</f>
        <v>0</v>
      </c>
      <c r="TXW118" s="370">
        <f xml:space="preserve"> InpC!TXW$20</f>
        <v>0</v>
      </c>
      <c r="TXX118" s="370">
        <f xml:space="preserve"> InpC!TXX$20</f>
        <v>0</v>
      </c>
      <c r="TXY118" s="370">
        <f xml:space="preserve"> InpC!TXY$20</f>
        <v>0</v>
      </c>
      <c r="TXZ118" s="370">
        <f xml:space="preserve"> InpC!TXZ$20</f>
        <v>0</v>
      </c>
      <c r="TYA118" s="370">
        <f xml:space="preserve"> InpC!TYA$20</f>
        <v>0</v>
      </c>
      <c r="TYB118" s="370">
        <f xml:space="preserve"> InpC!TYB$20</f>
        <v>0</v>
      </c>
      <c r="TYC118" s="370">
        <f xml:space="preserve"> InpC!TYC$20</f>
        <v>0</v>
      </c>
      <c r="TYD118" s="370">
        <f xml:space="preserve"> InpC!TYD$20</f>
        <v>0</v>
      </c>
      <c r="TYE118" s="370">
        <f xml:space="preserve"> InpC!TYE$20</f>
        <v>0</v>
      </c>
      <c r="TYF118" s="370">
        <f xml:space="preserve"> InpC!TYF$20</f>
        <v>0</v>
      </c>
      <c r="TYG118" s="370">
        <f xml:space="preserve"> InpC!TYG$20</f>
        <v>0</v>
      </c>
      <c r="TYH118" s="370">
        <f xml:space="preserve"> InpC!TYH$20</f>
        <v>0</v>
      </c>
      <c r="TYI118" s="370">
        <f xml:space="preserve"> InpC!TYI$20</f>
        <v>0</v>
      </c>
      <c r="TYJ118" s="370">
        <f xml:space="preserve"> InpC!TYJ$20</f>
        <v>0</v>
      </c>
      <c r="TYK118" s="370">
        <f xml:space="preserve"> InpC!TYK$20</f>
        <v>0</v>
      </c>
      <c r="TYL118" s="370">
        <f xml:space="preserve"> InpC!TYL$20</f>
        <v>0</v>
      </c>
      <c r="TYM118" s="370">
        <f xml:space="preserve"> InpC!TYM$20</f>
        <v>0</v>
      </c>
      <c r="TYN118" s="370">
        <f xml:space="preserve"> InpC!TYN$20</f>
        <v>0</v>
      </c>
      <c r="TYO118" s="370">
        <f xml:space="preserve"> InpC!TYO$20</f>
        <v>0</v>
      </c>
      <c r="TYP118" s="370">
        <f xml:space="preserve"> InpC!TYP$20</f>
        <v>0</v>
      </c>
      <c r="TYQ118" s="370">
        <f xml:space="preserve"> InpC!TYQ$20</f>
        <v>0</v>
      </c>
      <c r="TYR118" s="370">
        <f xml:space="preserve"> InpC!TYR$20</f>
        <v>0</v>
      </c>
      <c r="TYS118" s="370">
        <f xml:space="preserve"> InpC!TYS$20</f>
        <v>0</v>
      </c>
      <c r="TYT118" s="370">
        <f xml:space="preserve"> InpC!TYT$20</f>
        <v>0</v>
      </c>
      <c r="TYU118" s="370">
        <f xml:space="preserve"> InpC!TYU$20</f>
        <v>0</v>
      </c>
      <c r="TYV118" s="370">
        <f xml:space="preserve"> InpC!TYV$20</f>
        <v>0</v>
      </c>
      <c r="TYW118" s="370">
        <f xml:space="preserve"> InpC!TYW$20</f>
        <v>0</v>
      </c>
      <c r="TYX118" s="370">
        <f xml:space="preserve"> InpC!TYX$20</f>
        <v>0</v>
      </c>
      <c r="TYY118" s="370">
        <f xml:space="preserve"> InpC!TYY$20</f>
        <v>0</v>
      </c>
      <c r="TYZ118" s="370">
        <f xml:space="preserve"> InpC!TYZ$20</f>
        <v>0</v>
      </c>
      <c r="TZA118" s="370">
        <f xml:space="preserve"> InpC!TZA$20</f>
        <v>0</v>
      </c>
      <c r="TZB118" s="370">
        <f xml:space="preserve"> InpC!TZB$20</f>
        <v>0</v>
      </c>
      <c r="TZC118" s="370">
        <f xml:space="preserve"> InpC!TZC$20</f>
        <v>0</v>
      </c>
      <c r="TZD118" s="370">
        <f xml:space="preserve"> InpC!TZD$20</f>
        <v>0</v>
      </c>
      <c r="TZE118" s="370">
        <f xml:space="preserve"> InpC!TZE$20</f>
        <v>0</v>
      </c>
      <c r="TZF118" s="370">
        <f xml:space="preserve"> InpC!TZF$20</f>
        <v>0</v>
      </c>
      <c r="TZG118" s="370">
        <f xml:space="preserve"> InpC!TZG$20</f>
        <v>0</v>
      </c>
      <c r="TZH118" s="370">
        <f xml:space="preserve"> InpC!TZH$20</f>
        <v>0</v>
      </c>
      <c r="TZI118" s="370">
        <f xml:space="preserve"> InpC!TZI$20</f>
        <v>0</v>
      </c>
      <c r="TZJ118" s="370">
        <f xml:space="preserve"> InpC!TZJ$20</f>
        <v>0</v>
      </c>
      <c r="TZK118" s="370">
        <f xml:space="preserve"> InpC!TZK$20</f>
        <v>0</v>
      </c>
      <c r="TZL118" s="370">
        <f xml:space="preserve"> InpC!TZL$20</f>
        <v>0</v>
      </c>
      <c r="TZM118" s="370">
        <f xml:space="preserve"> InpC!TZM$20</f>
        <v>0</v>
      </c>
      <c r="TZN118" s="370">
        <f xml:space="preserve"> InpC!TZN$20</f>
        <v>0</v>
      </c>
      <c r="TZO118" s="370">
        <f xml:space="preserve"> InpC!TZO$20</f>
        <v>0</v>
      </c>
      <c r="TZP118" s="370">
        <f xml:space="preserve"> InpC!TZP$20</f>
        <v>0</v>
      </c>
      <c r="TZQ118" s="370">
        <f xml:space="preserve"> InpC!TZQ$20</f>
        <v>0</v>
      </c>
      <c r="TZR118" s="370">
        <f xml:space="preserve"> InpC!TZR$20</f>
        <v>0</v>
      </c>
      <c r="TZS118" s="370">
        <f xml:space="preserve"> InpC!TZS$20</f>
        <v>0</v>
      </c>
      <c r="TZT118" s="370">
        <f xml:space="preserve"> InpC!TZT$20</f>
        <v>0</v>
      </c>
      <c r="TZU118" s="370">
        <f xml:space="preserve"> InpC!TZU$20</f>
        <v>0</v>
      </c>
      <c r="TZV118" s="370">
        <f xml:space="preserve"> InpC!TZV$20</f>
        <v>0</v>
      </c>
      <c r="TZW118" s="370">
        <f xml:space="preserve"> InpC!TZW$20</f>
        <v>0</v>
      </c>
      <c r="TZX118" s="370">
        <f xml:space="preserve"> InpC!TZX$20</f>
        <v>0</v>
      </c>
      <c r="TZY118" s="370">
        <f xml:space="preserve"> InpC!TZY$20</f>
        <v>0</v>
      </c>
      <c r="TZZ118" s="370">
        <f xml:space="preserve"> InpC!TZZ$20</f>
        <v>0</v>
      </c>
      <c r="UAA118" s="370">
        <f xml:space="preserve"> InpC!UAA$20</f>
        <v>0</v>
      </c>
      <c r="UAB118" s="370">
        <f xml:space="preserve"> InpC!UAB$20</f>
        <v>0</v>
      </c>
      <c r="UAC118" s="370">
        <f xml:space="preserve"> InpC!UAC$20</f>
        <v>0</v>
      </c>
      <c r="UAD118" s="370">
        <f xml:space="preserve"> InpC!UAD$20</f>
        <v>0</v>
      </c>
      <c r="UAE118" s="370">
        <f xml:space="preserve"> InpC!UAE$20</f>
        <v>0</v>
      </c>
      <c r="UAF118" s="370">
        <f xml:space="preserve"> InpC!UAF$20</f>
        <v>0</v>
      </c>
      <c r="UAG118" s="370">
        <f xml:space="preserve"> InpC!UAG$20</f>
        <v>0</v>
      </c>
      <c r="UAH118" s="370">
        <f xml:space="preserve"> InpC!UAH$20</f>
        <v>0</v>
      </c>
      <c r="UAI118" s="370">
        <f xml:space="preserve"> InpC!UAI$20</f>
        <v>0</v>
      </c>
      <c r="UAJ118" s="370">
        <f xml:space="preserve"> InpC!UAJ$20</f>
        <v>0</v>
      </c>
      <c r="UAK118" s="370">
        <f xml:space="preserve"> InpC!UAK$20</f>
        <v>0</v>
      </c>
      <c r="UAL118" s="370">
        <f xml:space="preserve"> InpC!UAL$20</f>
        <v>0</v>
      </c>
      <c r="UAM118" s="370">
        <f xml:space="preserve"> InpC!UAM$20</f>
        <v>0</v>
      </c>
      <c r="UAN118" s="370">
        <f xml:space="preserve"> InpC!UAN$20</f>
        <v>0</v>
      </c>
      <c r="UAO118" s="370">
        <f xml:space="preserve"> InpC!UAO$20</f>
        <v>0</v>
      </c>
      <c r="UAP118" s="370">
        <f xml:space="preserve"> InpC!UAP$20</f>
        <v>0</v>
      </c>
      <c r="UAQ118" s="370">
        <f xml:space="preserve"> InpC!UAQ$20</f>
        <v>0</v>
      </c>
      <c r="UAR118" s="370">
        <f xml:space="preserve"> InpC!UAR$20</f>
        <v>0</v>
      </c>
      <c r="UAS118" s="370">
        <f xml:space="preserve"> InpC!UAS$20</f>
        <v>0</v>
      </c>
      <c r="UAT118" s="370">
        <f xml:space="preserve"> InpC!UAT$20</f>
        <v>0</v>
      </c>
      <c r="UAU118" s="370">
        <f xml:space="preserve"> InpC!UAU$20</f>
        <v>0</v>
      </c>
      <c r="UAV118" s="370">
        <f xml:space="preserve"> InpC!UAV$20</f>
        <v>0</v>
      </c>
      <c r="UAW118" s="370">
        <f xml:space="preserve"> InpC!UAW$20</f>
        <v>0</v>
      </c>
      <c r="UAX118" s="370">
        <f xml:space="preserve"> InpC!UAX$20</f>
        <v>0</v>
      </c>
      <c r="UAY118" s="370">
        <f xml:space="preserve"> InpC!UAY$20</f>
        <v>0</v>
      </c>
      <c r="UAZ118" s="370">
        <f xml:space="preserve"> InpC!UAZ$20</f>
        <v>0</v>
      </c>
      <c r="UBA118" s="370">
        <f xml:space="preserve"> InpC!UBA$20</f>
        <v>0</v>
      </c>
      <c r="UBB118" s="370">
        <f xml:space="preserve"> InpC!UBB$20</f>
        <v>0</v>
      </c>
      <c r="UBC118" s="370">
        <f xml:space="preserve"> InpC!UBC$20</f>
        <v>0</v>
      </c>
      <c r="UBD118" s="370">
        <f xml:space="preserve"> InpC!UBD$20</f>
        <v>0</v>
      </c>
      <c r="UBE118" s="370">
        <f xml:space="preserve"> InpC!UBE$20</f>
        <v>0</v>
      </c>
      <c r="UBF118" s="370">
        <f xml:space="preserve"> InpC!UBF$20</f>
        <v>0</v>
      </c>
      <c r="UBG118" s="370">
        <f xml:space="preserve"> InpC!UBG$20</f>
        <v>0</v>
      </c>
      <c r="UBH118" s="370">
        <f xml:space="preserve"> InpC!UBH$20</f>
        <v>0</v>
      </c>
      <c r="UBI118" s="370">
        <f xml:space="preserve"> InpC!UBI$20</f>
        <v>0</v>
      </c>
      <c r="UBJ118" s="370">
        <f xml:space="preserve"> InpC!UBJ$20</f>
        <v>0</v>
      </c>
      <c r="UBK118" s="370">
        <f xml:space="preserve"> InpC!UBK$20</f>
        <v>0</v>
      </c>
      <c r="UBL118" s="370">
        <f xml:space="preserve"> InpC!UBL$20</f>
        <v>0</v>
      </c>
      <c r="UBM118" s="370">
        <f xml:space="preserve"> InpC!UBM$20</f>
        <v>0</v>
      </c>
      <c r="UBN118" s="370">
        <f xml:space="preserve"> InpC!UBN$20</f>
        <v>0</v>
      </c>
      <c r="UBO118" s="370">
        <f xml:space="preserve"> InpC!UBO$20</f>
        <v>0</v>
      </c>
      <c r="UBP118" s="370">
        <f xml:space="preserve"> InpC!UBP$20</f>
        <v>0</v>
      </c>
      <c r="UBQ118" s="370">
        <f xml:space="preserve"> InpC!UBQ$20</f>
        <v>0</v>
      </c>
      <c r="UBR118" s="370">
        <f xml:space="preserve"> InpC!UBR$20</f>
        <v>0</v>
      </c>
      <c r="UBS118" s="370">
        <f xml:space="preserve"> InpC!UBS$20</f>
        <v>0</v>
      </c>
      <c r="UBT118" s="370">
        <f xml:space="preserve"> InpC!UBT$20</f>
        <v>0</v>
      </c>
      <c r="UBU118" s="370">
        <f xml:space="preserve"> InpC!UBU$20</f>
        <v>0</v>
      </c>
      <c r="UBV118" s="370">
        <f xml:space="preserve"> InpC!UBV$20</f>
        <v>0</v>
      </c>
      <c r="UBW118" s="370">
        <f xml:space="preserve"> InpC!UBW$20</f>
        <v>0</v>
      </c>
      <c r="UBX118" s="370">
        <f xml:space="preserve"> InpC!UBX$20</f>
        <v>0</v>
      </c>
      <c r="UBY118" s="370">
        <f xml:space="preserve"> InpC!UBY$20</f>
        <v>0</v>
      </c>
      <c r="UBZ118" s="370">
        <f xml:space="preserve"> InpC!UBZ$20</f>
        <v>0</v>
      </c>
      <c r="UCA118" s="370">
        <f xml:space="preserve"> InpC!UCA$20</f>
        <v>0</v>
      </c>
      <c r="UCB118" s="370">
        <f xml:space="preserve"> InpC!UCB$20</f>
        <v>0</v>
      </c>
      <c r="UCC118" s="370">
        <f xml:space="preserve"> InpC!UCC$20</f>
        <v>0</v>
      </c>
      <c r="UCD118" s="370">
        <f xml:space="preserve"> InpC!UCD$20</f>
        <v>0</v>
      </c>
      <c r="UCE118" s="370">
        <f xml:space="preserve"> InpC!UCE$20</f>
        <v>0</v>
      </c>
      <c r="UCF118" s="370">
        <f xml:space="preserve"> InpC!UCF$20</f>
        <v>0</v>
      </c>
      <c r="UCG118" s="370">
        <f xml:space="preserve"> InpC!UCG$20</f>
        <v>0</v>
      </c>
      <c r="UCH118" s="370">
        <f xml:space="preserve"> InpC!UCH$20</f>
        <v>0</v>
      </c>
      <c r="UCI118" s="370">
        <f xml:space="preserve"> InpC!UCI$20</f>
        <v>0</v>
      </c>
      <c r="UCJ118" s="370">
        <f xml:space="preserve"> InpC!UCJ$20</f>
        <v>0</v>
      </c>
      <c r="UCK118" s="370">
        <f xml:space="preserve"> InpC!UCK$20</f>
        <v>0</v>
      </c>
      <c r="UCL118" s="370">
        <f xml:space="preserve"> InpC!UCL$20</f>
        <v>0</v>
      </c>
      <c r="UCM118" s="370">
        <f xml:space="preserve"> InpC!UCM$20</f>
        <v>0</v>
      </c>
      <c r="UCN118" s="370">
        <f xml:space="preserve"> InpC!UCN$20</f>
        <v>0</v>
      </c>
      <c r="UCO118" s="370">
        <f xml:space="preserve"> InpC!UCO$20</f>
        <v>0</v>
      </c>
      <c r="UCP118" s="370">
        <f xml:space="preserve"> InpC!UCP$20</f>
        <v>0</v>
      </c>
      <c r="UCQ118" s="370">
        <f xml:space="preserve"> InpC!UCQ$20</f>
        <v>0</v>
      </c>
      <c r="UCR118" s="370">
        <f xml:space="preserve"> InpC!UCR$20</f>
        <v>0</v>
      </c>
      <c r="UCS118" s="370">
        <f xml:space="preserve"> InpC!UCS$20</f>
        <v>0</v>
      </c>
      <c r="UCT118" s="370">
        <f xml:space="preserve"> InpC!UCT$20</f>
        <v>0</v>
      </c>
      <c r="UCU118" s="370">
        <f xml:space="preserve"> InpC!UCU$20</f>
        <v>0</v>
      </c>
      <c r="UCV118" s="370">
        <f xml:space="preserve"> InpC!UCV$20</f>
        <v>0</v>
      </c>
      <c r="UCW118" s="370">
        <f xml:space="preserve"> InpC!UCW$20</f>
        <v>0</v>
      </c>
      <c r="UCX118" s="370">
        <f xml:space="preserve"> InpC!UCX$20</f>
        <v>0</v>
      </c>
      <c r="UCY118" s="370">
        <f xml:space="preserve"> InpC!UCY$20</f>
        <v>0</v>
      </c>
      <c r="UCZ118" s="370">
        <f xml:space="preserve"> InpC!UCZ$20</f>
        <v>0</v>
      </c>
      <c r="UDA118" s="370">
        <f xml:space="preserve"> InpC!UDA$20</f>
        <v>0</v>
      </c>
      <c r="UDB118" s="370">
        <f xml:space="preserve"> InpC!UDB$20</f>
        <v>0</v>
      </c>
      <c r="UDC118" s="370">
        <f xml:space="preserve"> InpC!UDC$20</f>
        <v>0</v>
      </c>
      <c r="UDD118" s="370">
        <f xml:space="preserve"> InpC!UDD$20</f>
        <v>0</v>
      </c>
      <c r="UDE118" s="370">
        <f xml:space="preserve"> InpC!UDE$20</f>
        <v>0</v>
      </c>
      <c r="UDF118" s="370">
        <f xml:space="preserve"> InpC!UDF$20</f>
        <v>0</v>
      </c>
      <c r="UDG118" s="370">
        <f xml:space="preserve"> InpC!UDG$20</f>
        <v>0</v>
      </c>
      <c r="UDH118" s="370">
        <f xml:space="preserve"> InpC!UDH$20</f>
        <v>0</v>
      </c>
      <c r="UDI118" s="370">
        <f xml:space="preserve"> InpC!UDI$20</f>
        <v>0</v>
      </c>
      <c r="UDJ118" s="370">
        <f xml:space="preserve"> InpC!UDJ$20</f>
        <v>0</v>
      </c>
      <c r="UDK118" s="370">
        <f xml:space="preserve"> InpC!UDK$20</f>
        <v>0</v>
      </c>
      <c r="UDL118" s="370">
        <f xml:space="preserve"> InpC!UDL$20</f>
        <v>0</v>
      </c>
      <c r="UDM118" s="370">
        <f xml:space="preserve"> InpC!UDM$20</f>
        <v>0</v>
      </c>
      <c r="UDN118" s="370">
        <f xml:space="preserve"> InpC!UDN$20</f>
        <v>0</v>
      </c>
      <c r="UDO118" s="370">
        <f xml:space="preserve"> InpC!UDO$20</f>
        <v>0</v>
      </c>
      <c r="UDP118" s="370">
        <f xml:space="preserve"> InpC!UDP$20</f>
        <v>0</v>
      </c>
      <c r="UDQ118" s="370">
        <f xml:space="preserve"> InpC!UDQ$20</f>
        <v>0</v>
      </c>
      <c r="UDR118" s="370">
        <f xml:space="preserve"> InpC!UDR$20</f>
        <v>0</v>
      </c>
      <c r="UDS118" s="370">
        <f xml:space="preserve"> InpC!UDS$20</f>
        <v>0</v>
      </c>
      <c r="UDT118" s="370">
        <f xml:space="preserve"> InpC!UDT$20</f>
        <v>0</v>
      </c>
      <c r="UDU118" s="370">
        <f xml:space="preserve"> InpC!UDU$20</f>
        <v>0</v>
      </c>
      <c r="UDV118" s="370">
        <f xml:space="preserve"> InpC!UDV$20</f>
        <v>0</v>
      </c>
      <c r="UDW118" s="370">
        <f xml:space="preserve"> InpC!UDW$20</f>
        <v>0</v>
      </c>
      <c r="UDX118" s="370">
        <f xml:space="preserve"> InpC!UDX$20</f>
        <v>0</v>
      </c>
      <c r="UDY118" s="370">
        <f xml:space="preserve"> InpC!UDY$20</f>
        <v>0</v>
      </c>
      <c r="UDZ118" s="370">
        <f xml:space="preserve"> InpC!UDZ$20</f>
        <v>0</v>
      </c>
      <c r="UEA118" s="370">
        <f xml:space="preserve"> InpC!UEA$20</f>
        <v>0</v>
      </c>
      <c r="UEB118" s="370">
        <f xml:space="preserve"> InpC!UEB$20</f>
        <v>0</v>
      </c>
      <c r="UEC118" s="370">
        <f xml:space="preserve"> InpC!UEC$20</f>
        <v>0</v>
      </c>
      <c r="UED118" s="370">
        <f xml:space="preserve"> InpC!UED$20</f>
        <v>0</v>
      </c>
      <c r="UEE118" s="370">
        <f xml:space="preserve"> InpC!UEE$20</f>
        <v>0</v>
      </c>
      <c r="UEF118" s="370">
        <f xml:space="preserve"> InpC!UEF$20</f>
        <v>0</v>
      </c>
      <c r="UEG118" s="370">
        <f xml:space="preserve"> InpC!UEG$20</f>
        <v>0</v>
      </c>
      <c r="UEH118" s="370">
        <f xml:space="preserve"> InpC!UEH$20</f>
        <v>0</v>
      </c>
      <c r="UEI118" s="370">
        <f xml:space="preserve"> InpC!UEI$20</f>
        <v>0</v>
      </c>
      <c r="UEJ118" s="370">
        <f xml:space="preserve"> InpC!UEJ$20</f>
        <v>0</v>
      </c>
      <c r="UEK118" s="370">
        <f xml:space="preserve"> InpC!UEK$20</f>
        <v>0</v>
      </c>
      <c r="UEL118" s="370">
        <f xml:space="preserve"> InpC!UEL$20</f>
        <v>0</v>
      </c>
      <c r="UEM118" s="370">
        <f xml:space="preserve"> InpC!UEM$20</f>
        <v>0</v>
      </c>
      <c r="UEN118" s="370">
        <f xml:space="preserve"> InpC!UEN$20</f>
        <v>0</v>
      </c>
      <c r="UEO118" s="370">
        <f xml:space="preserve"> InpC!UEO$20</f>
        <v>0</v>
      </c>
      <c r="UEP118" s="370">
        <f xml:space="preserve"> InpC!UEP$20</f>
        <v>0</v>
      </c>
      <c r="UEQ118" s="370">
        <f xml:space="preserve"> InpC!UEQ$20</f>
        <v>0</v>
      </c>
      <c r="UER118" s="370">
        <f xml:space="preserve"> InpC!UER$20</f>
        <v>0</v>
      </c>
      <c r="UES118" s="370">
        <f xml:space="preserve"> InpC!UES$20</f>
        <v>0</v>
      </c>
      <c r="UET118" s="370">
        <f xml:space="preserve"> InpC!UET$20</f>
        <v>0</v>
      </c>
      <c r="UEU118" s="370">
        <f xml:space="preserve"> InpC!UEU$20</f>
        <v>0</v>
      </c>
      <c r="UEV118" s="370">
        <f xml:space="preserve"> InpC!UEV$20</f>
        <v>0</v>
      </c>
      <c r="UEW118" s="370">
        <f xml:space="preserve"> InpC!UEW$20</f>
        <v>0</v>
      </c>
      <c r="UEX118" s="370">
        <f xml:space="preserve"> InpC!UEX$20</f>
        <v>0</v>
      </c>
      <c r="UEY118" s="370">
        <f xml:space="preserve"> InpC!UEY$20</f>
        <v>0</v>
      </c>
      <c r="UEZ118" s="370">
        <f xml:space="preserve"> InpC!UEZ$20</f>
        <v>0</v>
      </c>
      <c r="UFA118" s="370">
        <f xml:space="preserve"> InpC!UFA$20</f>
        <v>0</v>
      </c>
      <c r="UFB118" s="370">
        <f xml:space="preserve"> InpC!UFB$20</f>
        <v>0</v>
      </c>
      <c r="UFC118" s="370">
        <f xml:space="preserve"> InpC!UFC$20</f>
        <v>0</v>
      </c>
      <c r="UFD118" s="370">
        <f xml:space="preserve"> InpC!UFD$20</f>
        <v>0</v>
      </c>
      <c r="UFE118" s="370">
        <f xml:space="preserve"> InpC!UFE$20</f>
        <v>0</v>
      </c>
      <c r="UFF118" s="370">
        <f xml:space="preserve"> InpC!UFF$20</f>
        <v>0</v>
      </c>
      <c r="UFG118" s="370">
        <f xml:space="preserve"> InpC!UFG$20</f>
        <v>0</v>
      </c>
      <c r="UFH118" s="370">
        <f xml:space="preserve"> InpC!UFH$20</f>
        <v>0</v>
      </c>
      <c r="UFI118" s="370">
        <f xml:space="preserve"> InpC!UFI$20</f>
        <v>0</v>
      </c>
      <c r="UFJ118" s="370">
        <f xml:space="preserve"> InpC!UFJ$20</f>
        <v>0</v>
      </c>
      <c r="UFK118" s="370">
        <f xml:space="preserve"> InpC!UFK$20</f>
        <v>0</v>
      </c>
      <c r="UFL118" s="370">
        <f xml:space="preserve"> InpC!UFL$20</f>
        <v>0</v>
      </c>
      <c r="UFM118" s="370">
        <f xml:space="preserve"> InpC!UFM$20</f>
        <v>0</v>
      </c>
      <c r="UFN118" s="370">
        <f xml:space="preserve"> InpC!UFN$20</f>
        <v>0</v>
      </c>
      <c r="UFO118" s="370">
        <f xml:space="preserve"> InpC!UFO$20</f>
        <v>0</v>
      </c>
      <c r="UFP118" s="370">
        <f xml:space="preserve"> InpC!UFP$20</f>
        <v>0</v>
      </c>
      <c r="UFQ118" s="370">
        <f xml:space="preserve"> InpC!UFQ$20</f>
        <v>0</v>
      </c>
      <c r="UFR118" s="370">
        <f xml:space="preserve"> InpC!UFR$20</f>
        <v>0</v>
      </c>
      <c r="UFS118" s="370">
        <f xml:space="preserve"> InpC!UFS$20</f>
        <v>0</v>
      </c>
      <c r="UFT118" s="370">
        <f xml:space="preserve"> InpC!UFT$20</f>
        <v>0</v>
      </c>
      <c r="UFU118" s="370">
        <f xml:space="preserve"> InpC!UFU$20</f>
        <v>0</v>
      </c>
      <c r="UFV118" s="370">
        <f xml:space="preserve"> InpC!UFV$20</f>
        <v>0</v>
      </c>
      <c r="UFW118" s="370">
        <f xml:space="preserve"> InpC!UFW$20</f>
        <v>0</v>
      </c>
      <c r="UFX118" s="370">
        <f xml:space="preserve"> InpC!UFX$20</f>
        <v>0</v>
      </c>
      <c r="UFY118" s="370">
        <f xml:space="preserve"> InpC!UFY$20</f>
        <v>0</v>
      </c>
      <c r="UFZ118" s="370">
        <f xml:space="preserve"> InpC!UFZ$20</f>
        <v>0</v>
      </c>
      <c r="UGA118" s="370">
        <f xml:space="preserve"> InpC!UGA$20</f>
        <v>0</v>
      </c>
      <c r="UGB118" s="370">
        <f xml:space="preserve"> InpC!UGB$20</f>
        <v>0</v>
      </c>
      <c r="UGC118" s="370">
        <f xml:space="preserve"> InpC!UGC$20</f>
        <v>0</v>
      </c>
      <c r="UGD118" s="370">
        <f xml:space="preserve"> InpC!UGD$20</f>
        <v>0</v>
      </c>
      <c r="UGE118" s="370">
        <f xml:space="preserve"> InpC!UGE$20</f>
        <v>0</v>
      </c>
      <c r="UGF118" s="370">
        <f xml:space="preserve"> InpC!UGF$20</f>
        <v>0</v>
      </c>
      <c r="UGG118" s="370">
        <f xml:space="preserve"> InpC!UGG$20</f>
        <v>0</v>
      </c>
      <c r="UGH118" s="370">
        <f xml:space="preserve"> InpC!UGH$20</f>
        <v>0</v>
      </c>
      <c r="UGI118" s="370">
        <f xml:space="preserve"> InpC!UGI$20</f>
        <v>0</v>
      </c>
      <c r="UGJ118" s="370">
        <f xml:space="preserve"> InpC!UGJ$20</f>
        <v>0</v>
      </c>
      <c r="UGK118" s="370">
        <f xml:space="preserve"> InpC!UGK$20</f>
        <v>0</v>
      </c>
      <c r="UGL118" s="370">
        <f xml:space="preserve"> InpC!UGL$20</f>
        <v>0</v>
      </c>
      <c r="UGM118" s="370">
        <f xml:space="preserve"> InpC!UGM$20</f>
        <v>0</v>
      </c>
      <c r="UGN118" s="370">
        <f xml:space="preserve"> InpC!UGN$20</f>
        <v>0</v>
      </c>
      <c r="UGO118" s="370">
        <f xml:space="preserve"> InpC!UGO$20</f>
        <v>0</v>
      </c>
      <c r="UGP118" s="370">
        <f xml:space="preserve"> InpC!UGP$20</f>
        <v>0</v>
      </c>
      <c r="UGQ118" s="370">
        <f xml:space="preserve"> InpC!UGQ$20</f>
        <v>0</v>
      </c>
      <c r="UGR118" s="370">
        <f xml:space="preserve"> InpC!UGR$20</f>
        <v>0</v>
      </c>
      <c r="UGS118" s="370">
        <f xml:space="preserve"> InpC!UGS$20</f>
        <v>0</v>
      </c>
      <c r="UGT118" s="370">
        <f xml:space="preserve"> InpC!UGT$20</f>
        <v>0</v>
      </c>
      <c r="UGU118" s="370">
        <f xml:space="preserve"> InpC!UGU$20</f>
        <v>0</v>
      </c>
      <c r="UGV118" s="370">
        <f xml:space="preserve"> InpC!UGV$20</f>
        <v>0</v>
      </c>
      <c r="UGW118" s="370">
        <f xml:space="preserve"> InpC!UGW$20</f>
        <v>0</v>
      </c>
      <c r="UGX118" s="370">
        <f xml:space="preserve"> InpC!UGX$20</f>
        <v>0</v>
      </c>
      <c r="UGY118" s="370">
        <f xml:space="preserve"> InpC!UGY$20</f>
        <v>0</v>
      </c>
      <c r="UGZ118" s="370">
        <f xml:space="preserve"> InpC!UGZ$20</f>
        <v>0</v>
      </c>
      <c r="UHA118" s="370">
        <f xml:space="preserve"> InpC!UHA$20</f>
        <v>0</v>
      </c>
      <c r="UHB118" s="370">
        <f xml:space="preserve"> InpC!UHB$20</f>
        <v>0</v>
      </c>
      <c r="UHC118" s="370">
        <f xml:space="preserve"> InpC!UHC$20</f>
        <v>0</v>
      </c>
      <c r="UHD118" s="370">
        <f xml:space="preserve"> InpC!UHD$20</f>
        <v>0</v>
      </c>
      <c r="UHE118" s="370">
        <f xml:space="preserve"> InpC!UHE$20</f>
        <v>0</v>
      </c>
      <c r="UHF118" s="370">
        <f xml:space="preserve"> InpC!UHF$20</f>
        <v>0</v>
      </c>
      <c r="UHG118" s="370">
        <f xml:space="preserve"> InpC!UHG$20</f>
        <v>0</v>
      </c>
      <c r="UHH118" s="370">
        <f xml:space="preserve"> InpC!UHH$20</f>
        <v>0</v>
      </c>
      <c r="UHI118" s="370">
        <f xml:space="preserve"> InpC!UHI$20</f>
        <v>0</v>
      </c>
      <c r="UHJ118" s="370">
        <f xml:space="preserve"> InpC!UHJ$20</f>
        <v>0</v>
      </c>
      <c r="UHK118" s="370">
        <f xml:space="preserve"> InpC!UHK$20</f>
        <v>0</v>
      </c>
      <c r="UHL118" s="370">
        <f xml:space="preserve"> InpC!UHL$20</f>
        <v>0</v>
      </c>
      <c r="UHM118" s="370">
        <f xml:space="preserve"> InpC!UHM$20</f>
        <v>0</v>
      </c>
      <c r="UHN118" s="370">
        <f xml:space="preserve"> InpC!UHN$20</f>
        <v>0</v>
      </c>
      <c r="UHO118" s="370">
        <f xml:space="preserve"> InpC!UHO$20</f>
        <v>0</v>
      </c>
      <c r="UHP118" s="370">
        <f xml:space="preserve"> InpC!UHP$20</f>
        <v>0</v>
      </c>
      <c r="UHQ118" s="370">
        <f xml:space="preserve"> InpC!UHQ$20</f>
        <v>0</v>
      </c>
      <c r="UHR118" s="370">
        <f xml:space="preserve"> InpC!UHR$20</f>
        <v>0</v>
      </c>
      <c r="UHS118" s="370">
        <f xml:space="preserve"> InpC!UHS$20</f>
        <v>0</v>
      </c>
      <c r="UHT118" s="370">
        <f xml:space="preserve"> InpC!UHT$20</f>
        <v>0</v>
      </c>
      <c r="UHU118" s="370">
        <f xml:space="preserve"> InpC!UHU$20</f>
        <v>0</v>
      </c>
      <c r="UHV118" s="370">
        <f xml:space="preserve"> InpC!UHV$20</f>
        <v>0</v>
      </c>
      <c r="UHW118" s="370">
        <f xml:space="preserve"> InpC!UHW$20</f>
        <v>0</v>
      </c>
      <c r="UHX118" s="370">
        <f xml:space="preserve"> InpC!UHX$20</f>
        <v>0</v>
      </c>
      <c r="UHY118" s="370">
        <f xml:space="preserve"> InpC!UHY$20</f>
        <v>0</v>
      </c>
      <c r="UHZ118" s="370">
        <f xml:space="preserve"> InpC!UHZ$20</f>
        <v>0</v>
      </c>
      <c r="UIA118" s="370">
        <f xml:space="preserve"> InpC!UIA$20</f>
        <v>0</v>
      </c>
      <c r="UIB118" s="370">
        <f xml:space="preserve"> InpC!UIB$20</f>
        <v>0</v>
      </c>
      <c r="UIC118" s="370">
        <f xml:space="preserve"> InpC!UIC$20</f>
        <v>0</v>
      </c>
      <c r="UID118" s="370">
        <f xml:space="preserve"> InpC!UID$20</f>
        <v>0</v>
      </c>
      <c r="UIE118" s="370">
        <f xml:space="preserve"> InpC!UIE$20</f>
        <v>0</v>
      </c>
      <c r="UIF118" s="370">
        <f xml:space="preserve"> InpC!UIF$20</f>
        <v>0</v>
      </c>
      <c r="UIG118" s="370">
        <f xml:space="preserve"> InpC!UIG$20</f>
        <v>0</v>
      </c>
      <c r="UIH118" s="370">
        <f xml:space="preserve"> InpC!UIH$20</f>
        <v>0</v>
      </c>
      <c r="UII118" s="370">
        <f xml:space="preserve"> InpC!UII$20</f>
        <v>0</v>
      </c>
      <c r="UIJ118" s="370">
        <f xml:space="preserve"> InpC!UIJ$20</f>
        <v>0</v>
      </c>
      <c r="UIK118" s="370">
        <f xml:space="preserve"> InpC!UIK$20</f>
        <v>0</v>
      </c>
      <c r="UIL118" s="370">
        <f xml:space="preserve"> InpC!UIL$20</f>
        <v>0</v>
      </c>
      <c r="UIM118" s="370">
        <f xml:space="preserve"> InpC!UIM$20</f>
        <v>0</v>
      </c>
      <c r="UIN118" s="370">
        <f xml:space="preserve"> InpC!UIN$20</f>
        <v>0</v>
      </c>
      <c r="UIO118" s="370">
        <f xml:space="preserve"> InpC!UIO$20</f>
        <v>0</v>
      </c>
      <c r="UIP118" s="370">
        <f xml:space="preserve"> InpC!UIP$20</f>
        <v>0</v>
      </c>
      <c r="UIQ118" s="370">
        <f xml:space="preserve"> InpC!UIQ$20</f>
        <v>0</v>
      </c>
      <c r="UIR118" s="370">
        <f xml:space="preserve"> InpC!UIR$20</f>
        <v>0</v>
      </c>
      <c r="UIS118" s="370">
        <f xml:space="preserve"> InpC!UIS$20</f>
        <v>0</v>
      </c>
      <c r="UIT118" s="370">
        <f xml:space="preserve"> InpC!UIT$20</f>
        <v>0</v>
      </c>
      <c r="UIU118" s="370">
        <f xml:space="preserve"> InpC!UIU$20</f>
        <v>0</v>
      </c>
      <c r="UIV118" s="370">
        <f xml:space="preserve"> InpC!UIV$20</f>
        <v>0</v>
      </c>
      <c r="UIW118" s="370">
        <f xml:space="preserve"> InpC!UIW$20</f>
        <v>0</v>
      </c>
      <c r="UIX118" s="370">
        <f xml:space="preserve"> InpC!UIX$20</f>
        <v>0</v>
      </c>
      <c r="UIY118" s="370">
        <f xml:space="preserve"> InpC!UIY$20</f>
        <v>0</v>
      </c>
      <c r="UIZ118" s="370">
        <f xml:space="preserve"> InpC!UIZ$20</f>
        <v>0</v>
      </c>
      <c r="UJA118" s="370">
        <f xml:space="preserve"> InpC!UJA$20</f>
        <v>0</v>
      </c>
      <c r="UJB118" s="370">
        <f xml:space="preserve"> InpC!UJB$20</f>
        <v>0</v>
      </c>
      <c r="UJC118" s="370">
        <f xml:space="preserve"> InpC!UJC$20</f>
        <v>0</v>
      </c>
      <c r="UJD118" s="370">
        <f xml:space="preserve"> InpC!UJD$20</f>
        <v>0</v>
      </c>
      <c r="UJE118" s="370">
        <f xml:space="preserve"> InpC!UJE$20</f>
        <v>0</v>
      </c>
      <c r="UJF118" s="370">
        <f xml:space="preserve"> InpC!UJF$20</f>
        <v>0</v>
      </c>
      <c r="UJG118" s="370">
        <f xml:space="preserve"> InpC!UJG$20</f>
        <v>0</v>
      </c>
      <c r="UJH118" s="370">
        <f xml:space="preserve"> InpC!UJH$20</f>
        <v>0</v>
      </c>
      <c r="UJI118" s="370">
        <f xml:space="preserve"> InpC!UJI$20</f>
        <v>0</v>
      </c>
      <c r="UJJ118" s="370">
        <f xml:space="preserve"> InpC!UJJ$20</f>
        <v>0</v>
      </c>
      <c r="UJK118" s="370">
        <f xml:space="preserve"> InpC!UJK$20</f>
        <v>0</v>
      </c>
      <c r="UJL118" s="370">
        <f xml:space="preserve"> InpC!UJL$20</f>
        <v>0</v>
      </c>
      <c r="UJM118" s="370">
        <f xml:space="preserve"> InpC!UJM$20</f>
        <v>0</v>
      </c>
      <c r="UJN118" s="370">
        <f xml:space="preserve"> InpC!UJN$20</f>
        <v>0</v>
      </c>
      <c r="UJO118" s="370">
        <f xml:space="preserve"> InpC!UJO$20</f>
        <v>0</v>
      </c>
      <c r="UJP118" s="370">
        <f xml:space="preserve"> InpC!UJP$20</f>
        <v>0</v>
      </c>
      <c r="UJQ118" s="370">
        <f xml:space="preserve"> InpC!UJQ$20</f>
        <v>0</v>
      </c>
      <c r="UJR118" s="370">
        <f xml:space="preserve"> InpC!UJR$20</f>
        <v>0</v>
      </c>
      <c r="UJS118" s="370">
        <f xml:space="preserve"> InpC!UJS$20</f>
        <v>0</v>
      </c>
      <c r="UJT118" s="370">
        <f xml:space="preserve"> InpC!UJT$20</f>
        <v>0</v>
      </c>
      <c r="UJU118" s="370">
        <f xml:space="preserve"> InpC!UJU$20</f>
        <v>0</v>
      </c>
      <c r="UJV118" s="370">
        <f xml:space="preserve"> InpC!UJV$20</f>
        <v>0</v>
      </c>
      <c r="UJW118" s="370">
        <f xml:space="preserve"> InpC!UJW$20</f>
        <v>0</v>
      </c>
      <c r="UJX118" s="370">
        <f xml:space="preserve"> InpC!UJX$20</f>
        <v>0</v>
      </c>
      <c r="UJY118" s="370">
        <f xml:space="preserve"> InpC!UJY$20</f>
        <v>0</v>
      </c>
      <c r="UJZ118" s="370">
        <f xml:space="preserve"> InpC!UJZ$20</f>
        <v>0</v>
      </c>
      <c r="UKA118" s="370">
        <f xml:space="preserve"> InpC!UKA$20</f>
        <v>0</v>
      </c>
      <c r="UKB118" s="370">
        <f xml:space="preserve"> InpC!UKB$20</f>
        <v>0</v>
      </c>
      <c r="UKC118" s="370">
        <f xml:space="preserve"> InpC!UKC$20</f>
        <v>0</v>
      </c>
      <c r="UKD118" s="370">
        <f xml:space="preserve"> InpC!UKD$20</f>
        <v>0</v>
      </c>
      <c r="UKE118" s="370">
        <f xml:space="preserve"> InpC!UKE$20</f>
        <v>0</v>
      </c>
      <c r="UKF118" s="370">
        <f xml:space="preserve"> InpC!UKF$20</f>
        <v>0</v>
      </c>
      <c r="UKG118" s="370">
        <f xml:space="preserve"> InpC!UKG$20</f>
        <v>0</v>
      </c>
      <c r="UKH118" s="370">
        <f xml:space="preserve"> InpC!UKH$20</f>
        <v>0</v>
      </c>
      <c r="UKI118" s="370">
        <f xml:space="preserve"> InpC!UKI$20</f>
        <v>0</v>
      </c>
      <c r="UKJ118" s="370">
        <f xml:space="preserve"> InpC!UKJ$20</f>
        <v>0</v>
      </c>
      <c r="UKK118" s="370">
        <f xml:space="preserve"> InpC!UKK$20</f>
        <v>0</v>
      </c>
      <c r="UKL118" s="370">
        <f xml:space="preserve"> InpC!UKL$20</f>
        <v>0</v>
      </c>
      <c r="UKM118" s="370">
        <f xml:space="preserve"> InpC!UKM$20</f>
        <v>0</v>
      </c>
      <c r="UKN118" s="370">
        <f xml:space="preserve"> InpC!UKN$20</f>
        <v>0</v>
      </c>
      <c r="UKO118" s="370">
        <f xml:space="preserve"> InpC!UKO$20</f>
        <v>0</v>
      </c>
      <c r="UKP118" s="370">
        <f xml:space="preserve"> InpC!UKP$20</f>
        <v>0</v>
      </c>
      <c r="UKQ118" s="370">
        <f xml:space="preserve"> InpC!UKQ$20</f>
        <v>0</v>
      </c>
      <c r="UKR118" s="370">
        <f xml:space="preserve"> InpC!UKR$20</f>
        <v>0</v>
      </c>
      <c r="UKS118" s="370">
        <f xml:space="preserve"> InpC!UKS$20</f>
        <v>0</v>
      </c>
      <c r="UKT118" s="370">
        <f xml:space="preserve"> InpC!UKT$20</f>
        <v>0</v>
      </c>
      <c r="UKU118" s="370">
        <f xml:space="preserve"> InpC!UKU$20</f>
        <v>0</v>
      </c>
      <c r="UKV118" s="370">
        <f xml:space="preserve"> InpC!UKV$20</f>
        <v>0</v>
      </c>
      <c r="UKW118" s="370">
        <f xml:space="preserve"> InpC!UKW$20</f>
        <v>0</v>
      </c>
      <c r="UKX118" s="370">
        <f xml:space="preserve"> InpC!UKX$20</f>
        <v>0</v>
      </c>
      <c r="UKY118" s="370">
        <f xml:space="preserve"> InpC!UKY$20</f>
        <v>0</v>
      </c>
      <c r="UKZ118" s="370">
        <f xml:space="preserve"> InpC!UKZ$20</f>
        <v>0</v>
      </c>
      <c r="ULA118" s="370">
        <f xml:space="preserve"> InpC!ULA$20</f>
        <v>0</v>
      </c>
      <c r="ULB118" s="370">
        <f xml:space="preserve"> InpC!ULB$20</f>
        <v>0</v>
      </c>
      <c r="ULC118" s="370">
        <f xml:space="preserve"> InpC!ULC$20</f>
        <v>0</v>
      </c>
      <c r="ULD118" s="370">
        <f xml:space="preserve"> InpC!ULD$20</f>
        <v>0</v>
      </c>
      <c r="ULE118" s="370">
        <f xml:space="preserve"> InpC!ULE$20</f>
        <v>0</v>
      </c>
      <c r="ULF118" s="370">
        <f xml:space="preserve"> InpC!ULF$20</f>
        <v>0</v>
      </c>
      <c r="ULG118" s="370">
        <f xml:space="preserve"> InpC!ULG$20</f>
        <v>0</v>
      </c>
      <c r="ULH118" s="370">
        <f xml:space="preserve"> InpC!ULH$20</f>
        <v>0</v>
      </c>
      <c r="ULI118" s="370">
        <f xml:space="preserve"> InpC!ULI$20</f>
        <v>0</v>
      </c>
      <c r="ULJ118" s="370">
        <f xml:space="preserve"> InpC!ULJ$20</f>
        <v>0</v>
      </c>
      <c r="ULK118" s="370">
        <f xml:space="preserve"> InpC!ULK$20</f>
        <v>0</v>
      </c>
      <c r="ULL118" s="370">
        <f xml:space="preserve"> InpC!ULL$20</f>
        <v>0</v>
      </c>
      <c r="ULM118" s="370">
        <f xml:space="preserve"> InpC!ULM$20</f>
        <v>0</v>
      </c>
      <c r="ULN118" s="370">
        <f xml:space="preserve"> InpC!ULN$20</f>
        <v>0</v>
      </c>
      <c r="ULO118" s="370">
        <f xml:space="preserve"> InpC!ULO$20</f>
        <v>0</v>
      </c>
      <c r="ULP118" s="370">
        <f xml:space="preserve"> InpC!ULP$20</f>
        <v>0</v>
      </c>
      <c r="ULQ118" s="370">
        <f xml:space="preserve"> InpC!ULQ$20</f>
        <v>0</v>
      </c>
      <c r="ULR118" s="370">
        <f xml:space="preserve"> InpC!ULR$20</f>
        <v>0</v>
      </c>
      <c r="ULS118" s="370">
        <f xml:space="preserve"> InpC!ULS$20</f>
        <v>0</v>
      </c>
      <c r="ULT118" s="370">
        <f xml:space="preserve"> InpC!ULT$20</f>
        <v>0</v>
      </c>
      <c r="ULU118" s="370">
        <f xml:space="preserve"> InpC!ULU$20</f>
        <v>0</v>
      </c>
      <c r="ULV118" s="370">
        <f xml:space="preserve"> InpC!ULV$20</f>
        <v>0</v>
      </c>
      <c r="ULW118" s="370">
        <f xml:space="preserve"> InpC!ULW$20</f>
        <v>0</v>
      </c>
      <c r="ULX118" s="370">
        <f xml:space="preserve"> InpC!ULX$20</f>
        <v>0</v>
      </c>
      <c r="ULY118" s="370">
        <f xml:space="preserve"> InpC!ULY$20</f>
        <v>0</v>
      </c>
      <c r="ULZ118" s="370">
        <f xml:space="preserve"> InpC!ULZ$20</f>
        <v>0</v>
      </c>
      <c r="UMA118" s="370">
        <f xml:space="preserve"> InpC!UMA$20</f>
        <v>0</v>
      </c>
      <c r="UMB118" s="370">
        <f xml:space="preserve"> InpC!UMB$20</f>
        <v>0</v>
      </c>
      <c r="UMC118" s="370">
        <f xml:space="preserve"> InpC!UMC$20</f>
        <v>0</v>
      </c>
      <c r="UMD118" s="370">
        <f xml:space="preserve"> InpC!UMD$20</f>
        <v>0</v>
      </c>
      <c r="UME118" s="370">
        <f xml:space="preserve"> InpC!UME$20</f>
        <v>0</v>
      </c>
      <c r="UMF118" s="370">
        <f xml:space="preserve"> InpC!UMF$20</f>
        <v>0</v>
      </c>
      <c r="UMG118" s="370">
        <f xml:space="preserve"> InpC!UMG$20</f>
        <v>0</v>
      </c>
      <c r="UMH118" s="370">
        <f xml:space="preserve"> InpC!UMH$20</f>
        <v>0</v>
      </c>
      <c r="UMI118" s="370">
        <f xml:space="preserve"> InpC!UMI$20</f>
        <v>0</v>
      </c>
      <c r="UMJ118" s="370">
        <f xml:space="preserve"> InpC!UMJ$20</f>
        <v>0</v>
      </c>
      <c r="UMK118" s="370">
        <f xml:space="preserve"> InpC!UMK$20</f>
        <v>0</v>
      </c>
      <c r="UML118" s="370">
        <f xml:space="preserve"> InpC!UML$20</f>
        <v>0</v>
      </c>
      <c r="UMM118" s="370">
        <f xml:space="preserve"> InpC!UMM$20</f>
        <v>0</v>
      </c>
      <c r="UMN118" s="370">
        <f xml:space="preserve"> InpC!UMN$20</f>
        <v>0</v>
      </c>
      <c r="UMO118" s="370">
        <f xml:space="preserve"> InpC!UMO$20</f>
        <v>0</v>
      </c>
      <c r="UMP118" s="370">
        <f xml:space="preserve"> InpC!UMP$20</f>
        <v>0</v>
      </c>
      <c r="UMQ118" s="370">
        <f xml:space="preserve"> InpC!UMQ$20</f>
        <v>0</v>
      </c>
      <c r="UMR118" s="370">
        <f xml:space="preserve"> InpC!UMR$20</f>
        <v>0</v>
      </c>
      <c r="UMS118" s="370">
        <f xml:space="preserve"> InpC!UMS$20</f>
        <v>0</v>
      </c>
      <c r="UMT118" s="370">
        <f xml:space="preserve"> InpC!UMT$20</f>
        <v>0</v>
      </c>
      <c r="UMU118" s="370">
        <f xml:space="preserve"> InpC!UMU$20</f>
        <v>0</v>
      </c>
      <c r="UMV118" s="370">
        <f xml:space="preserve"> InpC!UMV$20</f>
        <v>0</v>
      </c>
      <c r="UMW118" s="370">
        <f xml:space="preserve"> InpC!UMW$20</f>
        <v>0</v>
      </c>
      <c r="UMX118" s="370">
        <f xml:space="preserve"> InpC!UMX$20</f>
        <v>0</v>
      </c>
      <c r="UMY118" s="370">
        <f xml:space="preserve"> InpC!UMY$20</f>
        <v>0</v>
      </c>
      <c r="UMZ118" s="370">
        <f xml:space="preserve"> InpC!UMZ$20</f>
        <v>0</v>
      </c>
      <c r="UNA118" s="370">
        <f xml:space="preserve"> InpC!UNA$20</f>
        <v>0</v>
      </c>
      <c r="UNB118" s="370">
        <f xml:space="preserve"> InpC!UNB$20</f>
        <v>0</v>
      </c>
      <c r="UNC118" s="370">
        <f xml:space="preserve"> InpC!UNC$20</f>
        <v>0</v>
      </c>
      <c r="UND118" s="370">
        <f xml:space="preserve"> InpC!UND$20</f>
        <v>0</v>
      </c>
      <c r="UNE118" s="370">
        <f xml:space="preserve"> InpC!UNE$20</f>
        <v>0</v>
      </c>
      <c r="UNF118" s="370">
        <f xml:space="preserve"> InpC!UNF$20</f>
        <v>0</v>
      </c>
      <c r="UNG118" s="370">
        <f xml:space="preserve"> InpC!UNG$20</f>
        <v>0</v>
      </c>
      <c r="UNH118" s="370">
        <f xml:space="preserve"> InpC!UNH$20</f>
        <v>0</v>
      </c>
      <c r="UNI118" s="370">
        <f xml:space="preserve"> InpC!UNI$20</f>
        <v>0</v>
      </c>
      <c r="UNJ118" s="370">
        <f xml:space="preserve"> InpC!UNJ$20</f>
        <v>0</v>
      </c>
      <c r="UNK118" s="370">
        <f xml:space="preserve"> InpC!UNK$20</f>
        <v>0</v>
      </c>
      <c r="UNL118" s="370">
        <f xml:space="preserve"> InpC!UNL$20</f>
        <v>0</v>
      </c>
      <c r="UNM118" s="370">
        <f xml:space="preserve"> InpC!UNM$20</f>
        <v>0</v>
      </c>
      <c r="UNN118" s="370">
        <f xml:space="preserve"> InpC!UNN$20</f>
        <v>0</v>
      </c>
      <c r="UNO118" s="370">
        <f xml:space="preserve"> InpC!UNO$20</f>
        <v>0</v>
      </c>
      <c r="UNP118" s="370">
        <f xml:space="preserve"> InpC!UNP$20</f>
        <v>0</v>
      </c>
      <c r="UNQ118" s="370">
        <f xml:space="preserve"> InpC!UNQ$20</f>
        <v>0</v>
      </c>
      <c r="UNR118" s="370">
        <f xml:space="preserve"> InpC!UNR$20</f>
        <v>0</v>
      </c>
      <c r="UNS118" s="370">
        <f xml:space="preserve"> InpC!UNS$20</f>
        <v>0</v>
      </c>
      <c r="UNT118" s="370">
        <f xml:space="preserve"> InpC!UNT$20</f>
        <v>0</v>
      </c>
      <c r="UNU118" s="370">
        <f xml:space="preserve"> InpC!UNU$20</f>
        <v>0</v>
      </c>
      <c r="UNV118" s="370">
        <f xml:space="preserve"> InpC!UNV$20</f>
        <v>0</v>
      </c>
      <c r="UNW118" s="370">
        <f xml:space="preserve"> InpC!UNW$20</f>
        <v>0</v>
      </c>
      <c r="UNX118" s="370">
        <f xml:space="preserve"> InpC!UNX$20</f>
        <v>0</v>
      </c>
      <c r="UNY118" s="370">
        <f xml:space="preserve"> InpC!UNY$20</f>
        <v>0</v>
      </c>
      <c r="UNZ118" s="370">
        <f xml:space="preserve"> InpC!UNZ$20</f>
        <v>0</v>
      </c>
      <c r="UOA118" s="370">
        <f xml:space="preserve"> InpC!UOA$20</f>
        <v>0</v>
      </c>
      <c r="UOB118" s="370">
        <f xml:space="preserve"> InpC!UOB$20</f>
        <v>0</v>
      </c>
      <c r="UOC118" s="370">
        <f xml:space="preserve"> InpC!UOC$20</f>
        <v>0</v>
      </c>
      <c r="UOD118" s="370">
        <f xml:space="preserve"> InpC!UOD$20</f>
        <v>0</v>
      </c>
      <c r="UOE118" s="370">
        <f xml:space="preserve"> InpC!UOE$20</f>
        <v>0</v>
      </c>
      <c r="UOF118" s="370">
        <f xml:space="preserve"> InpC!UOF$20</f>
        <v>0</v>
      </c>
      <c r="UOG118" s="370">
        <f xml:space="preserve"> InpC!UOG$20</f>
        <v>0</v>
      </c>
      <c r="UOH118" s="370">
        <f xml:space="preserve"> InpC!UOH$20</f>
        <v>0</v>
      </c>
      <c r="UOI118" s="370">
        <f xml:space="preserve"> InpC!UOI$20</f>
        <v>0</v>
      </c>
      <c r="UOJ118" s="370">
        <f xml:space="preserve"> InpC!UOJ$20</f>
        <v>0</v>
      </c>
      <c r="UOK118" s="370">
        <f xml:space="preserve"> InpC!UOK$20</f>
        <v>0</v>
      </c>
      <c r="UOL118" s="370">
        <f xml:space="preserve"> InpC!UOL$20</f>
        <v>0</v>
      </c>
      <c r="UOM118" s="370">
        <f xml:space="preserve"> InpC!UOM$20</f>
        <v>0</v>
      </c>
      <c r="UON118" s="370">
        <f xml:space="preserve"> InpC!UON$20</f>
        <v>0</v>
      </c>
      <c r="UOO118" s="370">
        <f xml:space="preserve"> InpC!UOO$20</f>
        <v>0</v>
      </c>
      <c r="UOP118" s="370">
        <f xml:space="preserve"> InpC!UOP$20</f>
        <v>0</v>
      </c>
      <c r="UOQ118" s="370">
        <f xml:space="preserve"> InpC!UOQ$20</f>
        <v>0</v>
      </c>
      <c r="UOR118" s="370">
        <f xml:space="preserve"> InpC!UOR$20</f>
        <v>0</v>
      </c>
      <c r="UOS118" s="370">
        <f xml:space="preserve"> InpC!UOS$20</f>
        <v>0</v>
      </c>
      <c r="UOT118" s="370">
        <f xml:space="preserve"> InpC!UOT$20</f>
        <v>0</v>
      </c>
      <c r="UOU118" s="370">
        <f xml:space="preserve"> InpC!UOU$20</f>
        <v>0</v>
      </c>
      <c r="UOV118" s="370">
        <f xml:space="preserve"> InpC!UOV$20</f>
        <v>0</v>
      </c>
      <c r="UOW118" s="370">
        <f xml:space="preserve"> InpC!UOW$20</f>
        <v>0</v>
      </c>
      <c r="UOX118" s="370">
        <f xml:space="preserve"> InpC!UOX$20</f>
        <v>0</v>
      </c>
      <c r="UOY118" s="370">
        <f xml:space="preserve"> InpC!UOY$20</f>
        <v>0</v>
      </c>
      <c r="UOZ118" s="370">
        <f xml:space="preserve"> InpC!UOZ$20</f>
        <v>0</v>
      </c>
      <c r="UPA118" s="370">
        <f xml:space="preserve"> InpC!UPA$20</f>
        <v>0</v>
      </c>
      <c r="UPB118" s="370">
        <f xml:space="preserve"> InpC!UPB$20</f>
        <v>0</v>
      </c>
      <c r="UPC118" s="370">
        <f xml:space="preserve"> InpC!UPC$20</f>
        <v>0</v>
      </c>
      <c r="UPD118" s="370">
        <f xml:space="preserve"> InpC!UPD$20</f>
        <v>0</v>
      </c>
      <c r="UPE118" s="370">
        <f xml:space="preserve"> InpC!UPE$20</f>
        <v>0</v>
      </c>
      <c r="UPF118" s="370">
        <f xml:space="preserve"> InpC!UPF$20</f>
        <v>0</v>
      </c>
      <c r="UPG118" s="370">
        <f xml:space="preserve"> InpC!UPG$20</f>
        <v>0</v>
      </c>
      <c r="UPH118" s="370">
        <f xml:space="preserve"> InpC!UPH$20</f>
        <v>0</v>
      </c>
      <c r="UPI118" s="370">
        <f xml:space="preserve"> InpC!UPI$20</f>
        <v>0</v>
      </c>
      <c r="UPJ118" s="370">
        <f xml:space="preserve"> InpC!UPJ$20</f>
        <v>0</v>
      </c>
      <c r="UPK118" s="370">
        <f xml:space="preserve"> InpC!UPK$20</f>
        <v>0</v>
      </c>
      <c r="UPL118" s="370">
        <f xml:space="preserve"> InpC!UPL$20</f>
        <v>0</v>
      </c>
      <c r="UPM118" s="370">
        <f xml:space="preserve"> InpC!UPM$20</f>
        <v>0</v>
      </c>
      <c r="UPN118" s="370">
        <f xml:space="preserve"> InpC!UPN$20</f>
        <v>0</v>
      </c>
      <c r="UPO118" s="370">
        <f xml:space="preserve"> InpC!UPO$20</f>
        <v>0</v>
      </c>
      <c r="UPP118" s="370">
        <f xml:space="preserve"> InpC!UPP$20</f>
        <v>0</v>
      </c>
      <c r="UPQ118" s="370">
        <f xml:space="preserve"> InpC!UPQ$20</f>
        <v>0</v>
      </c>
      <c r="UPR118" s="370">
        <f xml:space="preserve"> InpC!UPR$20</f>
        <v>0</v>
      </c>
      <c r="UPS118" s="370">
        <f xml:space="preserve"> InpC!UPS$20</f>
        <v>0</v>
      </c>
      <c r="UPT118" s="370">
        <f xml:space="preserve"> InpC!UPT$20</f>
        <v>0</v>
      </c>
      <c r="UPU118" s="370">
        <f xml:space="preserve"> InpC!UPU$20</f>
        <v>0</v>
      </c>
      <c r="UPV118" s="370">
        <f xml:space="preserve"> InpC!UPV$20</f>
        <v>0</v>
      </c>
      <c r="UPW118" s="370">
        <f xml:space="preserve"> InpC!UPW$20</f>
        <v>0</v>
      </c>
      <c r="UPX118" s="370">
        <f xml:space="preserve"> InpC!UPX$20</f>
        <v>0</v>
      </c>
      <c r="UPY118" s="370">
        <f xml:space="preserve"> InpC!UPY$20</f>
        <v>0</v>
      </c>
      <c r="UPZ118" s="370">
        <f xml:space="preserve"> InpC!UPZ$20</f>
        <v>0</v>
      </c>
      <c r="UQA118" s="370">
        <f xml:space="preserve"> InpC!UQA$20</f>
        <v>0</v>
      </c>
      <c r="UQB118" s="370">
        <f xml:space="preserve"> InpC!UQB$20</f>
        <v>0</v>
      </c>
      <c r="UQC118" s="370">
        <f xml:space="preserve"> InpC!UQC$20</f>
        <v>0</v>
      </c>
      <c r="UQD118" s="370">
        <f xml:space="preserve"> InpC!UQD$20</f>
        <v>0</v>
      </c>
      <c r="UQE118" s="370">
        <f xml:space="preserve"> InpC!UQE$20</f>
        <v>0</v>
      </c>
      <c r="UQF118" s="370">
        <f xml:space="preserve"> InpC!UQF$20</f>
        <v>0</v>
      </c>
      <c r="UQG118" s="370">
        <f xml:space="preserve"> InpC!UQG$20</f>
        <v>0</v>
      </c>
      <c r="UQH118" s="370">
        <f xml:space="preserve"> InpC!UQH$20</f>
        <v>0</v>
      </c>
      <c r="UQI118" s="370">
        <f xml:space="preserve"> InpC!UQI$20</f>
        <v>0</v>
      </c>
      <c r="UQJ118" s="370">
        <f xml:space="preserve"> InpC!UQJ$20</f>
        <v>0</v>
      </c>
      <c r="UQK118" s="370">
        <f xml:space="preserve"> InpC!UQK$20</f>
        <v>0</v>
      </c>
      <c r="UQL118" s="370">
        <f xml:space="preserve"> InpC!UQL$20</f>
        <v>0</v>
      </c>
      <c r="UQM118" s="370">
        <f xml:space="preserve"> InpC!UQM$20</f>
        <v>0</v>
      </c>
      <c r="UQN118" s="370">
        <f xml:space="preserve"> InpC!UQN$20</f>
        <v>0</v>
      </c>
      <c r="UQO118" s="370">
        <f xml:space="preserve"> InpC!UQO$20</f>
        <v>0</v>
      </c>
      <c r="UQP118" s="370">
        <f xml:space="preserve"> InpC!UQP$20</f>
        <v>0</v>
      </c>
      <c r="UQQ118" s="370">
        <f xml:space="preserve"> InpC!UQQ$20</f>
        <v>0</v>
      </c>
      <c r="UQR118" s="370">
        <f xml:space="preserve"> InpC!UQR$20</f>
        <v>0</v>
      </c>
      <c r="UQS118" s="370">
        <f xml:space="preserve"> InpC!UQS$20</f>
        <v>0</v>
      </c>
      <c r="UQT118" s="370">
        <f xml:space="preserve"> InpC!UQT$20</f>
        <v>0</v>
      </c>
      <c r="UQU118" s="370">
        <f xml:space="preserve"> InpC!UQU$20</f>
        <v>0</v>
      </c>
      <c r="UQV118" s="370">
        <f xml:space="preserve"> InpC!UQV$20</f>
        <v>0</v>
      </c>
      <c r="UQW118" s="370">
        <f xml:space="preserve"> InpC!UQW$20</f>
        <v>0</v>
      </c>
      <c r="UQX118" s="370">
        <f xml:space="preserve"> InpC!UQX$20</f>
        <v>0</v>
      </c>
      <c r="UQY118" s="370">
        <f xml:space="preserve"> InpC!UQY$20</f>
        <v>0</v>
      </c>
      <c r="UQZ118" s="370">
        <f xml:space="preserve"> InpC!UQZ$20</f>
        <v>0</v>
      </c>
      <c r="URA118" s="370">
        <f xml:space="preserve"> InpC!URA$20</f>
        <v>0</v>
      </c>
      <c r="URB118" s="370">
        <f xml:space="preserve"> InpC!URB$20</f>
        <v>0</v>
      </c>
      <c r="URC118" s="370">
        <f xml:space="preserve"> InpC!URC$20</f>
        <v>0</v>
      </c>
      <c r="URD118" s="370">
        <f xml:space="preserve"> InpC!URD$20</f>
        <v>0</v>
      </c>
      <c r="URE118" s="370">
        <f xml:space="preserve"> InpC!URE$20</f>
        <v>0</v>
      </c>
      <c r="URF118" s="370">
        <f xml:space="preserve"> InpC!URF$20</f>
        <v>0</v>
      </c>
      <c r="URG118" s="370">
        <f xml:space="preserve"> InpC!URG$20</f>
        <v>0</v>
      </c>
      <c r="URH118" s="370">
        <f xml:space="preserve"> InpC!URH$20</f>
        <v>0</v>
      </c>
      <c r="URI118" s="370">
        <f xml:space="preserve"> InpC!URI$20</f>
        <v>0</v>
      </c>
      <c r="URJ118" s="370">
        <f xml:space="preserve"> InpC!URJ$20</f>
        <v>0</v>
      </c>
      <c r="URK118" s="370">
        <f xml:space="preserve"> InpC!URK$20</f>
        <v>0</v>
      </c>
      <c r="URL118" s="370">
        <f xml:space="preserve"> InpC!URL$20</f>
        <v>0</v>
      </c>
      <c r="URM118" s="370">
        <f xml:space="preserve"> InpC!URM$20</f>
        <v>0</v>
      </c>
      <c r="URN118" s="370">
        <f xml:space="preserve"> InpC!URN$20</f>
        <v>0</v>
      </c>
      <c r="URO118" s="370">
        <f xml:space="preserve"> InpC!URO$20</f>
        <v>0</v>
      </c>
      <c r="URP118" s="370">
        <f xml:space="preserve"> InpC!URP$20</f>
        <v>0</v>
      </c>
      <c r="URQ118" s="370">
        <f xml:space="preserve"> InpC!URQ$20</f>
        <v>0</v>
      </c>
      <c r="URR118" s="370">
        <f xml:space="preserve"> InpC!URR$20</f>
        <v>0</v>
      </c>
      <c r="URS118" s="370">
        <f xml:space="preserve"> InpC!URS$20</f>
        <v>0</v>
      </c>
      <c r="URT118" s="370">
        <f xml:space="preserve"> InpC!URT$20</f>
        <v>0</v>
      </c>
      <c r="URU118" s="370">
        <f xml:space="preserve"> InpC!URU$20</f>
        <v>0</v>
      </c>
      <c r="URV118" s="370">
        <f xml:space="preserve"> InpC!URV$20</f>
        <v>0</v>
      </c>
      <c r="URW118" s="370">
        <f xml:space="preserve"> InpC!URW$20</f>
        <v>0</v>
      </c>
      <c r="URX118" s="370">
        <f xml:space="preserve"> InpC!URX$20</f>
        <v>0</v>
      </c>
      <c r="URY118" s="370">
        <f xml:space="preserve"> InpC!URY$20</f>
        <v>0</v>
      </c>
      <c r="URZ118" s="370">
        <f xml:space="preserve"> InpC!URZ$20</f>
        <v>0</v>
      </c>
      <c r="USA118" s="370">
        <f xml:space="preserve"> InpC!USA$20</f>
        <v>0</v>
      </c>
      <c r="USB118" s="370">
        <f xml:space="preserve"> InpC!USB$20</f>
        <v>0</v>
      </c>
      <c r="USC118" s="370">
        <f xml:space="preserve"> InpC!USC$20</f>
        <v>0</v>
      </c>
      <c r="USD118" s="370">
        <f xml:space="preserve"> InpC!USD$20</f>
        <v>0</v>
      </c>
      <c r="USE118" s="370">
        <f xml:space="preserve"> InpC!USE$20</f>
        <v>0</v>
      </c>
      <c r="USF118" s="370">
        <f xml:space="preserve"> InpC!USF$20</f>
        <v>0</v>
      </c>
      <c r="USG118" s="370">
        <f xml:space="preserve"> InpC!USG$20</f>
        <v>0</v>
      </c>
      <c r="USH118" s="370">
        <f xml:space="preserve"> InpC!USH$20</f>
        <v>0</v>
      </c>
      <c r="USI118" s="370">
        <f xml:space="preserve"> InpC!USI$20</f>
        <v>0</v>
      </c>
      <c r="USJ118" s="370">
        <f xml:space="preserve"> InpC!USJ$20</f>
        <v>0</v>
      </c>
      <c r="USK118" s="370">
        <f xml:space="preserve"> InpC!USK$20</f>
        <v>0</v>
      </c>
      <c r="USL118" s="370">
        <f xml:space="preserve"> InpC!USL$20</f>
        <v>0</v>
      </c>
      <c r="USM118" s="370">
        <f xml:space="preserve"> InpC!USM$20</f>
        <v>0</v>
      </c>
      <c r="USN118" s="370">
        <f xml:space="preserve"> InpC!USN$20</f>
        <v>0</v>
      </c>
      <c r="USO118" s="370">
        <f xml:space="preserve"> InpC!USO$20</f>
        <v>0</v>
      </c>
      <c r="USP118" s="370">
        <f xml:space="preserve"> InpC!USP$20</f>
        <v>0</v>
      </c>
      <c r="USQ118" s="370">
        <f xml:space="preserve"> InpC!USQ$20</f>
        <v>0</v>
      </c>
      <c r="USR118" s="370">
        <f xml:space="preserve"> InpC!USR$20</f>
        <v>0</v>
      </c>
      <c r="USS118" s="370">
        <f xml:space="preserve"> InpC!USS$20</f>
        <v>0</v>
      </c>
      <c r="UST118" s="370">
        <f xml:space="preserve"> InpC!UST$20</f>
        <v>0</v>
      </c>
      <c r="USU118" s="370">
        <f xml:space="preserve"> InpC!USU$20</f>
        <v>0</v>
      </c>
      <c r="USV118" s="370">
        <f xml:space="preserve"> InpC!USV$20</f>
        <v>0</v>
      </c>
      <c r="USW118" s="370">
        <f xml:space="preserve"> InpC!USW$20</f>
        <v>0</v>
      </c>
      <c r="USX118" s="370">
        <f xml:space="preserve"> InpC!USX$20</f>
        <v>0</v>
      </c>
      <c r="USY118" s="370">
        <f xml:space="preserve"> InpC!USY$20</f>
        <v>0</v>
      </c>
      <c r="USZ118" s="370">
        <f xml:space="preserve"> InpC!USZ$20</f>
        <v>0</v>
      </c>
      <c r="UTA118" s="370">
        <f xml:space="preserve"> InpC!UTA$20</f>
        <v>0</v>
      </c>
      <c r="UTB118" s="370">
        <f xml:space="preserve"> InpC!UTB$20</f>
        <v>0</v>
      </c>
      <c r="UTC118" s="370">
        <f xml:space="preserve"> InpC!UTC$20</f>
        <v>0</v>
      </c>
      <c r="UTD118" s="370">
        <f xml:space="preserve"> InpC!UTD$20</f>
        <v>0</v>
      </c>
      <c r="UTE118" s="370">
        <f xml:space="preserve"> InpC!UTE$20</f>
        <v>0</v>
      </c>
      <c r="UTF118" s="370">
        <f xml:space="preserve"> InpC!UTF$20</f>
        <v>0</v>
      </c>
      <c r="UTG118" s="370">
        <f xml:space="preserve"> InpC!UTG$20</f>
        <v>0</v>
      </c>
      <c r="UTH118" s="370">
        <f xml:space="preserve"> InpC!UTH$20</f>
        <v>0</v>
      </c>
      <c r="UTI118" s="370">
        <f xml:space="preserve"> InpC!UTI$20</f>
        <v>0</v>
      </c>
      <c r="UTJ118" s="370">
        <f xml:space="preserve"> InpC!UTJ$20</f>
        <v>0</v>
      </c>
      <c r="UTK118" s="370">
        <f xml:space="preserve"> InpC!UTK$20</f>
        <v>0</v>
      </c>
      <c r="UTL118" s="370">
        <f xml:space="preserve"> InpC!UTL$20</f>
        <v>0</v>
      </c>
      <c r="UTM118" s="370">
        <f xml:space="preserve"> InpC!UTM$20</f>
        <v>0</v>
      </c>
      <c r="UTN118" s="370">
        <f xml:space="preserve"> InpC!UTN$20</f>
        <v>0</v>
      </c>
      <c r="UTO118" s="370">
        <f xml:space="preserve"> InpC!UTO$20</f>
        <v>0</v>
      </c>
      <c r="UTP118" s="370">
        <f xml:space="preserve"> InpC!UTP$20</f>
        <v>0</v>
      </c>
      <c r="UTQ118" s="370">
        <f xml:space="preserve"> InpC!UTQ$20</f>
        <v>0</v>
      </c>
      <c r="UTR118" s="370">
        <f xml:space="preserve"> InpC!UTR$20</f>
        <v>0</v>
      </c>
      <c r="UTS118" s="370">
        <f xml:space="preserve"> InpC!UTS$20</f>
        <v>0</v>
      </c>
      <c r="UTT118" s="370">
        <f xml:space="preserve"> InpC!UTT$20</f>
        <v>0</v>
      </c>
      <c r="UTU118" s="370">
        <f xml:space="preserve"> InpC!UTU$20</f>
        <v>0</v>
      </c>
      <c r="UTV118" s="370">
        <f xml:space="preserve"> InpC!UTV$20</f>
        <v>0</v>
      </c>
      <c r="UTW118" s="370">
        <f xml:space="preserve"> InpC!UTW$20</f>
        <v>0</v>
      </c>
      <c r="UTX118" s="370">
        <f xml:space="preserve"> InpC!UTX$20</f>
        <v>0</v>
      </c>
      <c r="UTY118" s="370">
        <f xml:space="preserve"> InpC!UTY$20</f>
        <v>0</v>
      </c>
      <c r="UTZ118" s="370">
        <f xml:space="preserve"> InpC!UTZ$20</f>
        <v>0</v>
      </c>
      <c r="UUA118" s="370">
        <f xml:space="preserve"> InpC!UUA$20</f>
        <v>0</v>
      </c>
      <c r="UUB118" s="370">
        <f xml:space="preserve"> InpC!UUB$20</f>
        <v>0</v>
      </c>
      <c r="UUC118" s="370">
        <f xml:space="preserve"> InpC!UUC$20</f>
        <v>0</v>
      </c>
      <c r="UUD118" s="370">
        <f xml:space="preserve"> InpC!UUD$20</f>
        <v>0</v>
      </c>
      <c r="UUE118" s="370">
        <f xml:space="preserve"> InpC!UUE$20</f>
        <v>0</v>
      </c>
      <c r="UUF118" s="370">
        <f xml:space="preserve"> InpC!UUF$20</f>
        <v>0</v>
      </c>
      <c r="UUG118" s="370">
        <f xml:space="preserve"> InpC!UUG$20</f>
        <v>0</v>
      </c>
      <c r="UUH118" s="370">
        <f xml:space="preserve"> InpC!UUH$20</f>
        <v>0</v>
      </c>
      <c r="UUI118" s="370">
        <f xml:space="preserve"> InpC!UUI$20</f>
        <v>0</v>
      </c>
      <c r="UUJ118" s="370">
        <f xml:space="preserve"> InpC!UUJ$20</f>
        <v>0</v>
      </c>
      <c r="UUK118" s="370">
        <f xml:space="preserve"> InpC!UUK$20</f>
        <v>0</v>
      </c>
      <c r="UUL118" s="370">
        <f xml:space="preserve"> InpC!UUL$20</f>
        <v>0</v>
      </c>
      <c r="UUM118" s="370">
        <f xml:space="preserve"> InpC!UUM$20</f>
        <v>0</v>
      </c>
      <c r="UUN118" s="370">
        <f xml:space="preserve"> InpC!UUN$20</f>
        <v>0</v>
      </c>
      <c r="UUO118" s="370">
        <f xml:space="preserve"> InpC!UUO$20</f>
        <v>0</v>
      </c>
      <c r="UUP118" s="370">
        <f xml:space="preserve"> InpC!UUP$20</f>
        <v>0</v>
      </c>
      <c r="UUQ118" s="370">
        <f xml:space="preserve"> InpC!UUQ$20</f>
        <v>0</v>
      </c>
      <c r="UUR118" s="370">
        <f xml:space="preserve"> InpC!UUR$20</f>
        <v>0</v>
      </c>
      <c r="UUS118" s="370">
        <f xml:space="preserve"> InpC!UUS$20</f>
        <v>0</v>
      </c>
      <c r="UUT118" s="370">
        <f xml:space="preserve"> InpC!UUT$20</f>
        <v>0</v>
      </c>
      <c r="UUU118" s="370">
        <f xml:space="preserve"> InpC!UUU$20</f>
        <v>0</v>
      </c>
      <c r="UUV118" s="370">
        <f xml:space="preserve"> InpC!UUV$20</f>
        <v>0</v>
      </c>
      <c r="UUW118" s="370">
        <f xml:space="preserve"> InpC!UUW$20</f>
        <v>0</v>
      </c>
      <c r="UUX118" s="370">
        <f xml:space="preserve"> InpC!UUX$20</f>
        <v>0</v>
      </c>
      <c r="UUY118" s="370">
        <f xml:space="preserve"> InpC!UUY$20</f>
        <v>0</v>
      </c>
      <c r="UUZ118" s="370">
        <f xml:space="preserve"> InpC!UUZ$20</f>
        <v>0</v>
      </c>
      <c r="UVA118" s="370">
        <f xml:space="preserve"> InpC!UVA$20</f>
        <v>0</v>
      </c>
      <c r="UVB118" s="370">
        <f xml:space="preserve"> InpC!UVB$20</f>
        <v>0</v>
      </c>
      <c r="UVC118" s="370">
        <f xml:space="preserve"> InpC!UVC$20</f>
        <v>0</v>
      </c>
      <c r="UVD118" s="370">
        <f xml:space="preserve"> InpC!UVD$20</f>
        <v>0</v>
      </c>
      <c r="UVE118" s="370">
        <f xml:space="preserve"> InpC!UVE$20</f>
        <v>0</v>
      </c>
      <c r="UVF118" s="370">
        <f xml:space="preserve"> InpC!UVF$20</f>
        <v>0</v>
      </c>
      <c r="UVG118" s="370">
        <f xml:space="preserve"> InpC!UVG$20</f>
        <v>0</v>
      </c>
      <c r="UVH118" s="370">
        <f xml:space="preserve"> InpC!UVH$20</f>
        <v>0</v>
      </c>
      <c r="UVI118" s="370">
        <f xml:space="preserve"> InpC!UVI$20</f>
        <v>0</v>
      </c>
      <c r="UVJ118" s="370">
        <f xml:space="preserve"> InpC!UVJ$20</f>
        <v>0</v>
      </c>
      <c r="UVK118" s="370">
        <f xml:space="preserve"> InpC!UVK$20</f>
        <v>0</v>
      </c>
      <c r="UVL118" s="370">
        <f xml:space="preserve"> InpC!UVL$20</f>
        <v>0</v>
      </c>
      <c r="UVM118" s="370">
        <f xml:space="preserve"> InpC!UVM$20</f>
        <v>0</v>
      </c>
      <c r="UVN118" s="370">
        <f xml:space="preserve"> InpC!UVN$20</f>
        <v>0</v>
      </c>
      <c r="UVO118" s="370">
        <f xml:space="preserve"> InpC!UVO$20</f>
        <v>0</v>
      </c>
      <c r="UVP118" s="370">
        <f xml:space="preserve"> InpC!UVP$20</f>
        <v>0</v>
      </c>
      <c r="UVQ118" s="370">
        <f xml:space="preserve"> InpC!UVQ$20</f>
        <v>0</v>
      </c>
      <c r="UVR118" s="370">
        <f xml:space="preserve"> InpC!UVR$20</f>
        <v>0</v>
      </c>
      <c r="UVS118" s="370">
        <f xml:space="preserve"> InpC!UVS$20</f>
        <v>0</v>
      </c>
      <c r="UVT118" s="370">
        <f xml:space="preserve"> InpC!UVT$20</f>
        <v>0</v>
      </c>
      <c r="UVU118" s="370">
        <f xml:space="preserve"> InpC!UVU$20</f>
        <v>0</v>
      </c>
      <c r="UVV118" s="370">
        <f xml:space="preserve"> InpC!UVV$20</f>
        <v>0</v>
      </c>
      <c r="UVW118" s="370">
        <f xml:space="preserve"> InpC!UVW$20</f>
        <v>0</v>
      </c>
      <c r="UVX118" s="370">
        <f xml:space="preserve"> InpC!UVX$20</f>
        <v>0</v>
      </c>
      <c r="UVY118" s="370">
        <f xml:space="preserve"> InpC!UVY$20</f>
        <v>0</v>
      </c>
      <c r="UVZ118" s="370">
        <f xml:space="preserve"> InpC!UVZ$20</f>
        <v>0</v>
      </c>
      <c r="UWA118" s="370">
        <f xml:space="preserve"> InpC!UWA$20</f>
        <v>0</v>
      </c>
      <c r="UWB118" s="370">
        <f xml:space="preserve"> InpC!UWB$20</f>
        <v>0</v>
      </c>
      <c r="UWC118" s="370">
        <f xml:space="preserve"> InpC!UWC$20</f>
        <v>0</v>
      </c>
      <c r="UWD118" s="370">
        <f xml:space="preserve"> InpC!UWD$20</f>
        <v>0</v>
      </c>
      <c r="UWE118" s="370">
        <f xml:space="preserve"> InpC!UWE$20</f>
        <v>0</v>
      </c>
      <c r="UWF118" s="370">
        <f xml:space="preserve"> InpC!UWF$20</f>
        <v>0</v>
      </c>
      <c r="UWG118" s="370">
        <f xml:space="preserve"> InpC!UWG$20</f>
        <v>0</v>
      </c>
      <c r="UWH118" s="370">
        <f xml:space="preserve"> InpC!UWH$20</f>
        <v>0</v>
      </c>
      <c r="UWI118" s="370">
        <f xml:space="preserve"> InpC!UWI$20</f>
        <v>0</v>
      </c>
      <c r="UWJ118" s="370">
        <f xml:space="preserve"> InpC!UWJ$20</f>
        <v>0</v>
      </c>
      <c r="UWK118" s="370">
        <f xml:space="preserve"> InpC!UWK$20</f>
        <v>0</v>
      </c>
      <c r="UWL118" s="370">
        <f xml:space="preserve"> InpC!UWL$20</f>
        <v>0</v>
      </c>
      <c r="UWM118" s="370">
        <f xml:space="preserve"> InpC!UWM$20</f>
        <v>0</v>
      </c>
      <c r="UWN118" s="370">
        <f xml:space="preserve"> InpC!UWN$20</f>
        <v>0</v>
      </c>
      <c r="UWO118" s="370">
        <f xml:space="preserve"> InpC!UWO$20</f>
        <v>0</v>
      </c>
      <c r="UWP118" s="370">
        <f xml:space="preserve"> InpC!UWP$20</f>
        <v>0</v>
      </c>
      <c r="UWQ118" s="370">
        <f xml:space="preserve"> InpC!UWQ$20</f>
        <v>0</v>
      </c>
      <c r="UWR118" s="370">
        <f xml:space="preserve"> InpC!UWR$20</f>
        <v>0</v>
      </c>
      <c r="UWS118" s="370">
        <f xml:space="preserve"> InpC!UWS$20</f>
        <v>0</v>
      </c>
      <c r="UWT118" s="370">
        <f xml:space="preserve"> InpC!UWT$20</f>
        <v>0</v>
      </c>
      <c r="UWU118" s="370">
        <f xml:space="preserve"> InpC!UWU$20</f>
        <v>0</v>
      </c>
      <c r="UWV118" s="370">
        <f xml:space="preserve"> InpC!UWV$20</f>
        <v>0</v>
      </c>
      <c r="UWW118" s="370">
        <f xml:space="preserve"> InpC!UWW$20</f>
        <v>0</v>
      </c>
      <c r="UWX118" s="370">
        <f xml:space="preserve"> InpC!UWX$20</f>
        <v>0</v>
      </c>
      <c r="UWY118" s="370">
        <f xml:space="preserve"> InpC!UWY$20</f>
        <v>0</v>
      </c>
      <c r="UWZ118" s="370">
        <f xml:space="preserve"> InpC!UWZ$20</f>
        <v>0</v>
      </c>
      <c r="UXA118" s="370">
        <f xml:space="preserve"> InpC!UXA$20</f>
        <v>0</v>
      </c>
      <c r="UXB118" s="370">
        <f xml:space="preserve"> InpC!UXB$20</f>
        <v>0</v>
      </c>
      <c r="UXC118" s="370">
        <f xml:space="preserve"> InpC!UXC$20</f>
        <v>0</v>
      </c>
      <c r="UXD118" s="370">
        <f xml:space="preserve"> InpC!UXD$20</f>
        <v>0</v>
      </c>
      <c r="UXE118" s="370">
        <f xml:space="preserve"> InpC!UXE$20</f>
        <v>0</v>
      </c>
      <c r="UXF118" s="370">
        <f xml:space="preserve"> InpC!UXF$20</f>
        <v>0</v>
      </c>
      <c r="UXG118" s="370">
        <f xml:space="preserve"> InpC!UXG$20</f>
        <v>0</v>
      </c>
      <c r="UXH118" s="370">
        <f xml:space="preserve"> InpC!UXH$20</f>
        <v>0</v>
      </c>
      <c r="UXI118" s="370">
        <f xml:space="preserve"> InpC!UXI$20</f>
        <v>0</v>
      </c>
      <c r="UXJ118" s="370">
        <f xml:space="preserve"> InpC!UXJ$20</f>
        <v>0</v>
      </c>
      <c r="UXK118" s="370">
        <f xml:space="preserve"> InpC!UXK$20</f>
        <v>0</v>
      </c>
      <c r="UXL118" s="370">
        <f xml:space="preserve"> InpC!UXL$20</f>
        <v>0</v>
      </c>
      <c r="UXM118" s="370">
        <f xml:space="preserve"> InpC!UXM$20</f>
        <v>0</v>
      </c>
      <c r="UXN118" s="370">
        <f xml:space="preserve"> InpC!UXN$20</f>
        <v>0</v>
      </c>
      <c r="UXO118" s="370">
        <f xml:space="preserve"> InpC!UXO$20</f>
        <v>0</v>
      </c>
      <c r="UXP118" s="370">
        <f xml:space="preserve"> InpC!UXP$20</f>
        <v>0</v>
      </c>
      <c r="UXQ118" s="370">
        <f xml:space="preserve"> InpC!UXQ$20</f>
        <v>0</v>
      </c>
      <c r="UXR118" s="370">
        <f xml:space="preserve"> InpC!UXR$20</f>
        <v>0</v>
      </c>
      <c r="UXS118" s="370">
        <f xml:space="preserve"> InpC!UXS$20</f>
        <v>0</v>
      </c>
      <c r="UXT118" s="370">
        <f xml:space="preserve"> InpC!UXT$20</f>
        <v>0</v>
      </c>
      <c r="UXU118" s="370">
        <f xml:space="preserve"> InpC!UXU$20</f>
        <v>0</v>
      </c>
      <c r="UXV118" s="370">
        <f xml:space="preserve"> InpC!UXV$20</f>
        <v>0</v>
      </c>
      <c r="UXW118" s="370">
        <f xml:space="preserve"> InpC!UXW$20</f>
        <v>0</v>
      </c>
      <c r="UXX118" s="370">
        <f xml:space="preserve"> InpC!UXX$20</f>
        <v>0</v>
      </c>
      <c r="UXY118" s="370">
        <f xml:space="preserve"> InpC!UXY$20</f>
        <v>0</v>
      </c>
      <c r="UXZ118" s="370">
        <f xml:space="preserve"> InpC!UXZ$20</f>
        <v>0</v>
      </c>
      <c r="UYA118" s="370">
        <f xml:space="preserve"> InpC!UYA$20</f>
        <v>0</v>
      </c>
      <c r="UYB118" s="370">
        <f xml:space="preserve"> InpC!UYB$20</f>
        <v>0</v>
      </c>
      <c r="UYC118" s="370">
        <f xml:space="preserve"> InpC!UYC$20</f>
        <v>0</v>
      </c>
      <c r="UYD118" s="370">
        <f xml:space="preserve"> InpC!UYD$20</f>
        <v>0</v>
      </c>
      <c r="UYE118" s="370">
        <f xml:space="preserve"> InpC!UYE$20</f>
        <v>0</v>
      </c>
      <c r="UYF118" s="370">
        <f xml:space="preserve"> InpC!UYF$20</f>
        <v>0</v>
      </c>
      <c r="UYG118" s="370">
        <f xml:space="preserve"> InpC!UYG$20</f>
        <v>0</v>
      </c>
      <c r="UYH118" s="370">
        <f xml:space="preserve"> InpC!UYH$20</f>
        <v>0</v>
      </c>
      <c r="UYI118" s="370">
        <f xml:space="preserve"> InpC!UYI$20</f>
        <v>0</v>
      </c>
      <c r="UYJ118" s="370">
        <f xml:space="preserve"> InpC!UYJ$20</f>
        <v>0</v>
      </c>
      <c r="UYK118" s="370">
        <f xml:space="preserve"> InpC!UYK$20</f>
        <v>0</v>
      </c>
      <c r="UYL118" s="370">
        <f xml:space="preserve"> InpC!UYL$20</f>
        <v>0</v>
      </c>
      <c r="UYM118" s="370">
        <f xml:space="preserve"> InpC!UYM$20</f>
        <v>0</v>
      </c>
      <c r="UYN118" s="370">
        <f xml:space="preserve"> InpC!UYN$20</f>
        <v>0</v>
      </c>
      <c r="UYO118" s="370">
        <f xml:space="preserve"> InpC!UYO$20</f>
        <v>0</v>
      </c>
      <c r="UYP118" s="370">
        <f xml:space="preserve"> InpC!UYP$20</f>
        <v>0</v>
      </c>
      <c r="UYQ118" s="370">
        <f xml:space="preserve"> InpC!UYQ$20</f>
        <v>0</v>
      </c>
      <c r="UYR118" s="370">
        <f xml:space="preserve"> InpC!UYR$20</f>
        <v>0</v>
      </c>
      <c r="UYS118" s="370">
        <f xml:space="preserve"> InpC!UYS$20</f>
        <v>0</v>
      </c>
      <c r="UYT118" s="370">
        <f xml:space="preserve"> InpC!UYT$20</f>
        <v>0</v>
      </c>
      <c r="UYU118" s="370">
        <f xml:space="preserve"> InpC!UYU$20</f>
        <v>0</v>
      </c>
      <c r="UYV118" s="370">
        <f xml:space="preserve"> InpC!UYV$20</f>
        <v>0</v>
      </c>
      <c r="UYW118" s="370">
        <f xml:space="preserve"> InpC!UYW$20</f>
        <v>0</v>
      </c>
      <c r="UYX118" s="370">
        <f xml:space="preserve"> InpC!UYX$20</f>
        <v>0</v>
      </c>
      <c r="UYY118" s="370">
        <f xml:space="preserve"> InpC!UYY$20</f>
        <v>0</v>
      </c>
      <c r="UYZ118" s="370">
        <f xml:space="preserve"> InpC!UYZ$20</f>
        <v>0</v>
      </c>
      <c r="UZA118" s="370">
        <f xml:space="preserve"> InpC!UZA$20</f>
        <v>0</v>
      </c>
      <c r="UZB118" s="370">
        <f xml:space="preserve"> InpC!UZB$20</f>
        <v>0</v>
      </c>
      <c r="UZC118" s="370">
        <f xml:space="preserve"> InpC!UZC$20</f>
        <v>0</v>
      </c>
      <c r="UZD118" s="370">
        <f xml:space="preserve"> InpC!UZD$20</f>
        <v>0</v>
      </c>
      <c r="UZE118" s="370">
        <f xml:space="preserve"> InpC!UZE$20</f>
        <v>0</v>
      </c>
      <c r="UZF118" s="370">
        <f xml:space="preserve"> InpC!UZF$20</f>
        <v>0</v>
      </c>
      <c r="UZG118" s="370">
        <f xml:space="preserve"> InpC!UZG$20</f>
        <v>0</v>
      </c>
      <c r="UZH118" s="370">
        <f xml:space="preserve"> InpC!UZH$20</f>
        <v>0</v>
      </c>
      <c r="UZI118" s="370">
        <f xml:space="preserve"> InpC!UZI$20</f>
        <v>0</v>
      </c>
      <c r="UZJ118" s="370">
        <f xml:space="preserve"> InpC!UZJ$20</f>
        <v>0</v>
      </c>
      <c r="UZK118" s="370">
        <f xml:space="preserve"> InpC!UZK$20</f>
        <v>0</v>
      </c>
      <c r="UZL118" s="370">
        <f xml:space="preserve"> InpC!UZL$20</f>
        <v>0</v>
      </c>
      <c r="UZM118" s="370">
        <f xml:space="preserve"> InpC!UZM$20</f>
        <v>0</v>
      </c>
      <c r="UZN118" s="370">
        <f xml:space="preserve"> InpC!UZN$20</f>
        <v>0</v>
      </c>
      <c r="UZO118" s="370">
        <f xml:space="preserve"> InpC!UZO$20</f>
        <v>0</v>
      </c>
      <c r="UZP118" s="370">
        <f xml:space="preserve"> InpC!UZP$20</f>
        <v>0</v>
      </c>
      <c r="UZQ118" s="370">
        <f xml:space="preserve"> InpC!UZQ$20</f>
        <v>0</v>
      </c>
      <c r="UZR118" s="370">
        <f xml:space="preserve"> InpC!UZR$20</f>
        <v>0</v>
      </c>
      <c r="UZS118" s="370">
        <f xml:space="preserve"> InpC!UZS$20</f>
        <v>0</v>
      </c>
      <c r="UZT118" s="370">
        <f xml:space="preserve"> InpC!UZT$20</f>
        <v>0</v>
      </c>
      <c r="UZU118" s="370">
        <f xml:space="preserve"> InpC!UZU$20</f>
        <v>0</v>
      </c>
      <c r="UZV118" s="370">
        <f xml:space="preserve"> InpC!UZV$20</f>
        <v>0</v>
      </c>
      <c r="UZW118" s="370">
        <f xml:space="preserve"> InpC!UZW$20</f>
        <v>0</v>
      </c>
      <c r="UZX118" s="370">
        <f xml:space="preserve"> InpC!UZX$20</f>
        <v>0</v>
      </c>
      <c r="UZY118" s="370">
        <f xml:space="preserve"> InpC!UZY$20</f>
        <v>0</v>
      </c>
      <c r="UZZ118" s="370">
        <f xml:space="preserve"> InpC!UZZ$20</f>
        <v>0</v>
      </c>
      <c r="VAA118" s="370">
        <f xml:space="preserve"> InpC!VAA$20</f>
        <v>0</v>
      </c>
      <c r="VAB118" s="370">
        <f xml:space="preserve"> InpC!VAB$20</f>
        <v>0</v>
      </c>
      <c r="VAC118" s="370">
        <f xml:space="preserve"> InpC!VAC$20</f>
        <v>0</v>
      </c>
      <c r="VAD118" s="370">
        <f xml:space="preserve"> InpC!VAD$20</f>
        <v>0</v>
      </c>
      <c r="VAE118" s="370">
        <f xml:space="preserve"> InpC!VAE$20</f>
        <v>0</v>
      </c>
      <c r="VAF118" s="370">
        <f xml:space="preserve"> InpC!VAF$20</f>
        <v>0</v>
      </c>
      <c r="VAG118" s="370">
        <f xml:space="preserve"> InpC!VAG$20</f>
        <v>0</v>
      </c>
      <c r="VAH118" s="370">
        <f xml:space="preserve"> InpC!VAH$20</f>
        <v>0</v>
      </c>
      <c r="VAI118" s="370">
        <f xml:space="preserve"> InpC!VAI$20</f>
        <v>0</v>
      </c>
      <c r="VAJ118" s="370">
        <f xml:space="preserve"> InpC!VAJ$20</f>
        <v>0</v>
      </c>
      <c r="VAK118" s="370">
        <f xml:space="preserve"> InpC!VAK$20</f>
        <v>0</v>
      </c>
      <c r="VAL118" s="370">
        <f xml:space="preserve"> InpC!VAL$20</f>
        <v>0</v>
      </c>
      <c r="VAM118" s="370">
        <f xml:space="preserve"> InpC!VAM$20</f>
        <v>0</v>
      </c>
      <c r="VAN118" s="370">
        <f xml:space="preserve"> InpC!VAN$20</f>
        <v>0</v>
      </c>
      <c r="VAO118" s="370">
        <f xml:space="preserve"> InpC!VAO$20</f>
        <v>0</v>
      </c>
      <c r="VAP118" s="370">
        <f xml:space="preserve"> InpC!VAP$20</f>
        <v>0</v>
      </c>
      <c r="VAQ118" s="370">
        <f xml:space="preserve"> InpC!VAQ$20</f>
        <v>0</v>
      </c>
      <c r="VAR118" s="370">
        <f xml:space="preserve"> InpC!VAR$20</f>
        <v>0</v>
      </c>
      <c r="VAS118" s="370">
        <f xml:space="preserve"> InpC!VAS$20</f>
        <v>0</v>
      </c>
      <c r="VAT118" s="370">
        <f xml:space="preserve"> InpC!VAT$20</f>
        <v>0</v>
      </c>
      <c r="VAU118" s="370">
        <f xml:space="preserve"> InpC!VAU$20</f>
        <v>0</v>
      </c>
      <c r="VAV118" s="370">
        <f xml:space="preserve"> InpC!VAV$20</f>
        <v>0</v>
      </c>
      <c r="VAW118" s="370">
        <f xml:space="preserve"> InpC!VAW$20</f>
        <v>0</v>
      </c>
      <c r="VAX118" s="370">
        <f xml:space="preserve"> InpC!VAX$20</f>
        <v>0</v>
      </c>
      <c r="VAY118" s="370">
        <f xml:space="preserve"> InpC!VAY$20</f>
        <v>0</v>
      </c>
      <c r="VAZ118" s="370">
        <f xml:space="preserve"> InpC!VAZ$20</f>
        <v>0</v>
      </c>
      <c r="VBA118" s="370">
        <f xml:space="preserve"> InpC!VBA$20</f>
        <v>0</v>
      </c>
      <c r="VBB118" s="370">
        <f xml:space="preserve"> InpC!VBB$20</f>
        <v>0</v>
      </c>
      <c r="VBC118" s="370">
        <f xml:space="preserve"> InpC!VBC$20</f>
        <v>0</v>
      </c>
      <c r="VBD118" s="370">
        <f xml:space="preserve"> InpC!VBD$20</f>
        <v>0</v>
      </c>
      <c r="VBE118" s="370">
        <f xml:space="preserve"> InpC!VBE$20</f>
        <v>0</v>
      </c>
      <c r="VBF118" s="370">
        <f xml:space="preserve"> InpC!VBF$20</f>
        <v>0</v>
      </c>
      <c r="VBG118" s="370">
        <f xml:space="preserve"> InpC!VBG$20</f>
        <v>0</v>
      </c>
      <c r="VBH118" s="370">
        <f xml:space="preserve"> InpC!VBH$20</f>
        <v>0</v>
      </c>
      <c r="VBI118" s="370">
        <f xml:space="preserve"> InpC!VBI$20</f>
        <v>0</v>
      </c>
      <c r="VBJ118" s="370">
        <f xml:space="preserve"> InpC!VBJ$20</f>
        <v>0</v>
      </c>
      <c r="VBK118" s="370">
        <f xml:space="preserve"> InpC!VBK$20</f>
        <v>0</v>
      </c>
      <c r="VBL118" s="370">
        <f xml:space="preserve"> InpC!VBL$20</f>
        <v>0</v>
      </c>
      <c r="VBM118" s="370">
        <f xml:space="preserve"> InpC!VBM$20</f>
        <v>0</v>
      </c>
      <c r="VBN118" s="370">
        <f xml:space="preserve"> InpC!VBN$20</f>
        <v>0</v>
      </c>
      <c r="VBO118" s="370">
        <f xml:space="preserve"> InpC!VBO$20</f>
        <v>0</v>
      </c>
      <c r="VBP118" s="370">
        <f xml:space="preserve"> InpC!VBP$20</f>
        <v>0</v>
      </c>
      <c r="VBQ118" s="370">
        <f xml:space="preserve"> InpC!VBQ$20</f>
        <v>0</v>
      </c>
      <c r="VBR118" s="370">
        <f xml:space="preserve"> InpC!VBR$20</f>
        <v>0</v>
      </c>
      <c r="VBS118" s="370">
        <f xml:space="preserve"> InpC!VBS$20</f>
        <v>0</v>
      </c>
      <c r="VBT118" s="370">
        <f xml:space="preserve"> InpC!VBT$20</f>
        <v>0</v>
      </c>
      <c r="VBU118" s="370">
        <f xml:space="preserve"> InpC!VBU$20</f>
        <v>0</v>
      </c>
      <c r="VBV118" s="370">
        <f xml:space="preserve"> InpC!VBV$20</f>
        <v>0</v>
      </c>
      <c r="VBW118" s="370">
        <f xml:space="preserve"> InpC!VBW$20</f>
        <v>0</v>
      </c>
      <c r="VBX118" s="370">
        <f xml:space="preserve"> InpC!VBX$20</f>
        <v>0</v>
      </c>
      <c r="VBY118" s="370">
        <f xml:space="preserve"> InpC!VBY$20</f>
        <v>0</v>
      </c>
      <c r="VBZ118" s="370">
        <f xml:space="preserve"> InpC!VBZ$20</f>
        <v>0</v>
      </c>
      <c r="VCA118" s="370">
        <f xml:space="preserve"> InpC!VCA$20</f>
        <v>0</v>
      </c>
      <c r="VCB118" s="370">
        <f xml:space="preserve"> InpC!VCB$20</f>
        <v>0</v>
      </c>
      <c r="VCC118" s="370">
        <f xml:space="preserve"> InpC!VCC$20</f>
        <v>0</v>
      </c>
      <c r="VCD118" s="370">
        <f xml:space="preserve"> InpC!VCD$20</f>
        <v>0</v>
      </c>
      <c r="VCE118" s="370">
        <f xml:space="preserve"> InpC!VCE$20</f>
        <v>0</v>
      </c>
      <c r="VCF118" s="370">
        <f xml:space="preserve"> InpC!VCF$20</f>
        <v>0</v>
      </c>
      <c r="VCG118" s="370">
        <f xml:space="preserve"> InpC!VCG$20</f>
        <v>0</v>
      </c>
      <c r="VCH118" s="370">
        <f xml:space="preserve"> InpC!VCH$20</f>
        <v>0</v>
      </c>
      <c r="VCI118" s="370">
        <f xml:space="preserve"> InpC!VCI$20</f>
        <v>0</v>
      </c>
      <c r="VCJ118" s="370">
        <f xml:space="preserve"> InpC!VCJ$20</f>
        <v>0</v>
      </c>
      <c r="VCK118" s="370">
        <f xml:space="preserve"> InpC!VCK$20</f>
        <v>0</v>
      </c>
      <c r="VCL118" s="370">
        <f xml:space="preserve"> InpC!VCL$20</f>
        <v>0</v>
      </c>
      <c r="VCM118" s="370">
        <f xml:space="preserve"> InpC!VCM$20</f>
        <v>0</v>
      </c>
      <c r="VCN118" s="370">
        <f xml:space="preserve"> InpC!VCN$20</f>
        <v>0</v>
      </c>
      <c r="VCO118" s="370">
        <f xml:space="preserve"> InpC!VCO$20</f>
        <v>0</v>
      </c>
      <c r="VCP118" s="370">
        <f xml:space="preserve"> InpC!VCP$20</f>
        <v>0</v>
      </c>
      <c r="VCQ118" s="370">
        <f xml:space="preserve"> InpC!VCQ$20</f>
        <v>0</v>
      </c>
      <c r="VCR118" s="370">
        <f xml:space="preserve"> InpC!VCR$20</f>
        <v>0</v>
      </c>
      <c r="VCS118" s="370">
        <f xml:space="preserve"> InpC!VCS$20</f>
        <v>0</v>
      </c>
      <c r="VCT118" s="370">
        <f xml:space="preserve"> InpC!VCT$20</f>
        <v>0</v>
      </c>
      <c r="VCU118" s="370">
        <f xml:space="preserve"> InpC!VCU$20</f>
        <v>0</v>
      </c>
      <c r="VCV118" s="370">
        <f xml:space="preserve"> InpC!VCV$20</f>
        <v>0</v>
      </c>
      <c r="VCW118" s="370">
        <f xml:space="preserve"> InpC!VCW$20</f>
        <v>0</v>
      </c>
      <c r="VCX118" s="370">
        <f xml:space="preserve"> InpC!VCX$20</f>
        <v>0</v>
      </c>
      <c r="VCY118" s="370">
        <f xml:space="preserve"> InpC!VCY$20</f>
        <v>0</v>
      </c>
      <c r="VCZ118" s="370">
        <f xml:space="preserve"> InpC!VCZ$20</f>
        <v>0</v>
      </c>
      <c r="VDA118" s="370">
        <f xml:space="preserve"> InpC!VDA$20</f>
        <v>0</v>
      </c>
      <c r="VDB118" s="370">
        <f xml:space="preserve"> InpC!VDB$20</f>
        <v>0</v>
      </c>
      <c r="VDC118" s="370">
        <f xml:space="preserve"> InpC!VDC$20</f>
        <v>0</v>
      </c>
      <c r="VDD118" s="370">
        <f xml:space="preserve"> InpC!VDD$20</f>
        <v>0</v>
      </c>
      <c r="VDE118" s="370">
        <f xml:space="preserve"> InpC!VDE$20</f>
        <v>0</v>
      </c>
      <c r="VDF118" s="370">
        <f xml:space="preserve"> InpC!VDF$20</f>
        <v>0</v>
      </c>
      <c r="VDG118" s="370">
        <f xml:space="preserve"> InpC!VDG$20</f>
        <v>0</v>
      </c>
      <c r="VDH118" s="370">
        <f xml:space="preserve"> InpC!VDH$20</f>
        <v>0</v>
      </c>
      <c r="VDI118" s="370">
        <f xml:space="preserve"> InpC!VDI$20</f>
        <v>0</v>
      </c>
      <c r="VDJ118" s="370">
        <f xml:space="preserve"> InpC!VDJ$20</f>
        <v>0</v>
      </c>
      <c r="VDK118" s="370">
        <f xml:space="preserve"> InpC!VDK$20</f>
        <v>0</v>
      </c>
      <c r="VDL118" s="370">
        <f xml:space="preserve"> InpC!VDL$20</f>
        <v>0</v>
      </c>
      <c r="VDM118" s="370">
        <f xml:space="preserve"> InpC!VDM$20</f>
        <v>0</v>
      </c>
      <c r="VDN118" s="370">
        <f xml:space="preserve"> InpC!VDN$20</f>
        <v>0</v>
      </c>
      <c r="VDO118" s="370">
        <f xml:space="preserve"> InpC!VDO$20</f>
        <v>0</v>
      </c>
      <c r="VDP118" s="370">
        <f xml:space="preserve"> InpC!VDP$20</f>
        <v>0</v>
      </c>
      <c r="VDQ118" s="370">
        <f xml:space="preserve"> InpC!VDQ$20</f>
        <v>0</v>
      </c>
      <c r="VDR118" s="370">
        <f xml:space="preserve"> InpC!VDR$20</f>
        <v>0</v>
      </c>
      <c r="VDS118" s="370">
        <f xml:space="preserve"> InpC!VDS$20</f>
        <v>0</v>
      </c>
      <c r="VDT118" s="370">
        <f xml:space="preserve"> InpC!VDT$20</f>
        <v>0</v>
      </c>
      <c r="VDU118" s="370">
        <f xml:space="preserve"> InpC!VDU$20</f>
        <v>0</v>
      </c>
      <c r="VDV118" s="370">
        <f xml:space="preserve"> InpC!VDV$20</f>
        <v>0</v>
      </c>
      <c r="VDW118" s="370">
        <f xml:space="preserve"> InpC!VDW$20</f>
        <v>0</v>
      </c>
      <c r="VDX118" s="370">
        <f xml:space="preserve"> InpC!VDX$20</f>
        <v>0</v>
      </c>
      <c r="VDY118" s="370">
        <f xml:space="preserve"> InpC!VDY$20</f>
        <v>0</v>
      </c>
      <c r="VDZ118" s="370">
        <f xml:space="preserve"> InpC!VDZ$20</f>
        <v>0</v>
      </c>
      <c r="VEA118" s="370">
        <f xml:space="preserve"> InpC!VEA$20</f>
        <v>0</v>
      </c>
      <c r="VEB118" s="370">
        <f xml:space="preserve"> InpC!VEB$20</f>
        <v>0</v>
      </c>
      <c r="VEC118" s="370">
        <f xml:space="preserve"> InpC!VEC$20</f>
        <v>0</v>
      </c>
      <c r="VED118" s="370">
        <f xml:space="preserve"> InpC!VED$20</f>
        <v>0</v>
      </c>
      <c r="VEE118" s="370">
        <f xml:space="preserve"> InpC!VEE$20</f>
        <v>0</v>
      </c>
      <c r="VEF118" s="370">
        <f xml:space="preserve"> InpC!VEF$20</f>
        <v>0</v>
      </c>
      <c r="VEG118" s="370">
        <f xml:space="preserve"> InpC!VEG$20</f>
        <v>0</v>
      </c>
      <c r="VEH118" s="370">
        <f xml:space="preserve"> InpC!VEH$20</f>
        <v>0</v>
      </c>
      <c r="VEI118" s="370">
        <f xml:space="preserve"> InpC!VEI$20</f>
        <v>0</v>
      </c>
      <c r="VEJ118" s="370">
        <f xml:space="preserve"> InpC!VEJ$20</f>
        <v>0</v>
      </c>
      <c r="VEK118" s="370">
        <f xml:space="preserve"> InpC!VEK$20</f>
        <v>0</v>
      </c>
      <c r="VEL118" s="370">
        <f xml:space="preserve"> InpC!VEL$20</f>
        <v>0</v>
      </c>
      <c r="VEM118" s="370">
        <f xml:space="preserve"> InpC!VEM$20</f>
        <v>0</v>
      </c>
      <c r="VEN118" s="370">
        <f xml:space="preserve"> InpC!VEN$20</f>
        <v>0</v>
      </c>
      <c r="VEO118" s="370">
        <f xml:space="preserve"> InpC!VEO$20</f>
        <v>0</v>
      </c>
      <c r="VEP118" s="370">
        <f xml:space="preserve"> InpC!VEP$20</f>
        <v>0</v>
      </c>
      <c r="VEQ118" s="370">
        <f xml:space="preserve"> InpC!VEQ$20</f>
        <v>0</v>
      </c>
      <c r="VER118" s="370">
        <f xml:space="preserve"> InpC!VER$20</f>
        <v>0</v>
      </c>
      <c r="VES118" s="370">
        <f xml:space="preserve"> InpC!VES$20</f>
        <v>0</v>
      </c>
      <c r="VET118" s="370">
        <f xml:space="preserve"> InpC!VET$20</f>
        <v>0</v>
      </c>
      <c r="VEU118" s="370">
        <f xml:space="preserve"> InpC!VEU$20</f>
        <v>0</v>
      </c>
      <c r="VEV118" s="370">
        <f xml:space="preserve"> InpC!VEV$20</f>
        <v>0</v>
      </c>
      <c r="VEW118" s="370">
        <f xml:space="preserve"> InpC!VEW$20</f>
        <v>0</v>
      </c>
      <c r="VEX118" s="370">
        <f xml:space="preserve"> InpC!VEX$20</f>
        <v>0</v>
      </c>
      <c r="VEY118" s="370">
        <f xml:space="preserve"> InpC!VEY$20</f>
        <v>0</v>
      </c>
      <c r="VEZ118" s="370">
        <f xml:space="preserve"> InpC!VEZ$20</f>
        <v>0</v>
      </c>
      <c r="VFA118" s="370">
        <f xml:space="preserve"> InpC!VFA$20</f>
        <v>0</v>
      </c>
      <c r="VFB118" s="370">
        <f xml:space="preserve"> InpC!VFB$20</f>
        <v>0</v>
      </c>
      <c r="VFC118" s="370">
        <f xml:space="preserve"> InpC!VFC$20</f>
        <v>0</v>
      </c>
      <c r="VFD118" s="370">
        <f xml:space="preserve"> InpC!VFD$20</f>
        <v>0</v>
      </c>
      <c r="VFE118" s="370">
        <f xml:space="preserve"> InpC!VFE$20</f>
        <v>0</v>
      </c>
      <c r="VFF118" s="370">
        <f xml:space="preserve"> InpC!VFF$20</f>
        <v>0</v>
      </c>
      <c r="VFG118" s="370">
        <f xml:space="preserve"> InpC!VFG$20</f>
        <v>0</v>
      </c>
      <c r="VFH118" s="370">
        <f xml:space="preserve"> InpC!VFH$20</f>
        <v>0</v>
      </c>
      <c r="VFI118" s="370">
        <f xml:space="preserve"> InpC!VFI$20</f>
        <v>0</v>
      </c>
      <c r="VFJ118" s="370">
        <f xml:space="preserve"> InpC!VFJ$20</f>
        <v>0</v>
      </c>
      <c r="VFK118" s="370">
        <f xml:space="preserve"> InpC!VFK$20</f>
        <v>0</v>
      </c>
      <c r="VFL118" s="370">
        <f xml:space="preserve"> InpC!VFL$20</f>
        <v>0</v>
      </c>
      <c r="VFM118" s="370">
        <f xml:space="preserve"> InpC!VFM$20</f>
        <v>0</v>
      </c>
      <c r="VFN118" s="370">
        <f xml:space="preserve"> InpC!VFN$20</f>
        <v>0</v>
      </c>
      <c r="VFO118" s="370">
        <f xml:space="preserve"> InpC!VFO$20</f>
        <v>0</v>
      </c>
      <c r="VFP118" s="370">
        <f xml:space="preserve"> InpC!VFP$20</f>
        <v>0</v>
      </c>
      <c r="VFQ118" s="370">
        <f xml:space="preserve"> InpC!VFQ$20</f>
        <v>0</v>
      </c>
      <c r="VFR118" s="370">
        <f xml:space="preserve"> InpC!VFR$20</f>
        <v>0</v>
      </c>
      <c r="VFS118" s="370">
        <f xml:space="preserve"> InpC!VFS$20</f>
        <v>0</v>
      </c>
      <c r="VFT118" s="370">
        <f xml:space="preserve"> InpC!VFT$20</f>
        <v>0</v>
      </c>
      <c r="VFU118" s="370">
        <f xml:space="preserve"> InpC!VFU$20</f>
        <v>0</v>
      </c>
      <c r="VFV118" s="370">
        <f xml:space="preserve"> InpC!VFV$20</f>
        <v>0</v>
      </c>
      <c r="VFW118" s="370">
        <f xml:space="preserve"> InpC!VFW$20</f>
        <v>0</v>
      </c>
      <c r="VFX118" s="370">
        <f xml:space="preserve"> InpC!VFX$20</f>
        <v>0</v>
      </c>
      <c r="VFY118" s="370">
        <f xml:space="preserve"> InpC!VFY$20</f>
        <v>0</v>
      </c>
      <c r="VFZ118" s="370">
        <f xml:space="preserve"> InpC!VFZ$20</f>
        <v>0</v>
      </c>
      <c r="VGA118" s="370">
        <f xml:space="preserve"> InpC!VGA$20</f>
        <v>0</v>
      </c>
      <c r="VGB118" s="370">
        <f xml:space="preserve"> InpC!VGB$20</f>
        <v>0</v>
      </c>
      <c r="VGC118" s="370">
        <f xml:space="preserve"> InpC!VGC$20</f>
        <v>0</v>
      </c>
      <c r="VGD118" s="370">
        <f xml:space="preserve"> InpC!VGD$20</f>
        <v>0</v>
      </c>
      <c r="VGE118" s="370">
        <f xml:space="preserve"> InpC!VGE$20</f>
        <v>0</v>
      </c>
      <c r="VGF118" s="370">
        <f xml:space="preserve"> InpC!VGF$20</f>
        <v>0</v>
      </c>
      <c r="VGG118" s="370">
        <f xml:space="preserve"> InpC!VGG$20</f>
        <v>0</v>
      </c>
      <c r="VGH118" s="370">
        <f xml:space="preserve"> InpC!VGH$20</f>
        <v>0</v>
      </c>
      <c r="VGI118" s="370">
        <f xml:space="preserve"> InpC!VGI$20</f>
        <v>0</v>
      </c>
      <c r="VGJ118" s="370">
        <f xml:space="preserve"> InpC!VGJ$20</f>
        <v>0</v>
      </c>
      <c r="VGK118" s="370">
        <f xml:space="preserve"> InpC!VGK$20</f>
        <v>0</v>
      </c>
      <c r="VGL118" s="370">
        <f xml:space="preserve"> InpC!VGL$20</f>
        <v>0</v>
      </c>
      <c r="VGM118" s="370">
        <f xml:space="preserve"> InpC!VGM$20</f>
        <v>0</v>
      </c>
      <c r="VGN118" s="370">
        <f xml:space="preserve"> InpC!VGN$20</f>
        <v>0</v>
      </c>
      <c r="VGO118" s="370">
        <f xml:space="preserve"> InpC!VGO$20</f>
        <v>0</v>
      </c>
      <c r="VGP118" s="370">
        <f xml:space="preserve"> InpC!VGP$20</f>
        <v>0</v>
      </c>
      <c r="VGQ118" s="370">
        <f xml:space="preserve"> InpC!VGQ$20</f>
        <v>0</v>
      </c>
      <c r="VGR118" s="370">
        <f xml:space="preserve"> InpC!VGR$20</f>
        <v>0</v>
      </c>
      <c r="VGS118" s="370">
        <f xml:space="preserve"> InpC!VGS$20</f>
        <v>0</v>
      </c>
      <c r="VGT118" s="370">
        <f xml:space="preserve"> InpC!VGT$20</f>
        <v>0</v>
      </c>
      <c r="VGU118" s="370">
        <f xml:space="preserve"> InpC!VGU$20</f>
        <v>0</v>
      </c>
      <c r="VGV118" s="370">
        <f xml:space="preserve"> InpC!VGV$20</f>
        <v>0</v>
      </c>
      <c r="VGW118" s="370">
        <f xml:space="preserve"> InpC!VGW$20</f>
        <v>0</v>
      </c>
      <c r="VGX118" s="370">
        <f xml:space="preserve"> InpC!VGX$20</f>
        <v>0</v>
      </c>
      <c r="VGY118" s="370">
        <f xml:space="preserve"> InpC!VGY$20</f>
        <v>0</v>
      </c>
      <c r="VGZ118" s="370">
        <f xml:space="preserve"> InpC!VGZ$20</f>
        <v>0</v>
      </c>
      <c r="VHA118" s="370">
        <f xml:space="preserve"> InpC!VHA$20</f>
        <v>0</v>
      </c>
      <c r="VHB118" s="370">
        <f xml:space="preserve"> InpC!VHB$20</f>
        <v>0</v>
      </c>
      <c r="VHC118" s="370">
        <f xml:space="preserve"> InpC!VHC$20</f>
        <v>0</v>
      </c>
      <c r="VHD118" s="370">
        <f xml:space="preserve"> InpC!VHD$20</f>
        <v>0</v>
      </c>
      <c r="VHE118" s="370">
        <f xml:space="preserve"> InpC!VHE$20</f>
        <v>0</v>
      </c>
      <c r="VHF118" s="370">
        <f xml:space="preserve"> InpC!VHF$20</f>
        <v>0</v>
      </c>
      <c r="VHG118" s="370">
        <f xml:space="preserve"> InpC!VHG$20</f>
        <v>0</v>
      </c>
      <c r="VHH118" s="370">
        <f xml:space="preserve"> InpC!VHH$20</f>
        <v>0</v>
      </c>
      <c r="VHI118" s="370">
        <f xml:space="preserve"> InpC!VHI$20</f>
        <v>0</v>
      </c>
      <c r="VHJ118" s="370">
        <f xml:space="preserve"> InpC!VHJ$20</f>
        <v>0</v>
      </c>
      <c r="VHK118" s="370">
        <f xml:space="preserve"> InpC!VHK$20</f>
        <v>0</v>
      </c>
      <c r="VHL118" s="370">
        <f xml:space="preserve"> InpC!VHL$20</f>
        <v>0</v>
      </c>
      <c r="VHM118" s="370">
        <f xml:space="preserve"> InpC!VHM$20</f>
        <v>0</v>
      </c>
      <c r="VHN118" s="370">
        <f xml:space="preserve"> InpC!VHN$20</f>
        <v>0</v>
      </c>
      <c r="VHO118" s="370">
        <f xml:space="preserve"> InpC!VHO$20</f>
        <v>0</v>
      </c>
      <c r="VHP118" s="370">
        <f xml:space="preserve"> InpC!VHP$20</f>
        <v>0</v>
      </c>
      <c r="VHQ118" s="370">
        <f xml:space="preserve"> InpC!VHQ$20</f>
        <v>0</v>
      </c>
      <c r="VHR118" s="370">
        <f xml:space="preserve"> InpC!VHR$20</f>
        <v>0</v>
      </c>
      <c r="VHS118" s="370">
        <f xml:space="preserve"> InpC!VHS$20</f>
        <v>0</v>
      </c>
      <c r="VHT118" s="370">
        <f xml:space="preserve"> InpC!VHT$20</f>
        <v>0</v>
      </c>
      <c r="VHU118" s="370">
        <f xml:space="preserve"> InpC!VHU$20</f>
        <v>0</v>
      </c>
      <c r="VHV118" s="370">
        <f xml:space="preserve"> InpC!VHV$20</f>
        <v>0</v>
      </c>
      <c r="VHW118" s="370">
        <f xml:space="preserve"> InpC!VHW$20</f>
        <v>0</v>
      </c>
      <c r="VHX118" s="370">
        <f xml:space="preserve"> InpC!VHX$20</f>
        <v>0</v>
      </c>
      <c r="VHY118" s="370">
        <f xml:space="preserve"> InpC!VHY$20</f>
        <v>0</v>
      </c>
      <c r="VHZ118" s="370">
        <f xml:space="preserve"> InpC!VHZ$20</f>
        <v>0</v>
      </c>
      <c r="VIA118" s="370">
        <f xml:space="preserve"> InpC!VIA$20</f>
        <v>0</v>
      </c>
      <c r="VIB118" s="370">
        <f xml:space="preserve"> InpC!VIB$20</f>
        <v>0</v>
      </c>
      <c r="VIC118" s="370">
        <f xml:space="preserve"> InpC!VIC$20</f>
        <v>0</v>
      </c>
      <c r="VID118" s="370">
        <f xml:space="preserve"> InpC!VID$20</f>
        <v>0</v>
      </c>
      <c r="VIE118" s="370">
        <f xml:space="preserve"> InpC!VIE$20</f>
        <v>0</v>
      </c>
      <c r="VIF118" s="370">
        <f xml:space="preserve"> InpC!VIF$20</f>
        <v>0</v>
      </c>
      <c r="VIG118" s="370">
        <f xml:space="preserve"> InpC!VIG$20</f>
        <v>0</v>
      </c>
      <c r="VIH118" s="370">
        <f xml:space="preserve"> InpC!VIH$20</f>
        <v>0</v>
      </c>
      <c r="VII118" s="370">
        <f xml:space="preserve"> InpC!VII$20</f>
        <v>0</v>
      </c>
      <c r="VIJ118" s="370">
        <f xml:space="preserve"> InpC!VIJ$20</f>
        <v>0</v>
      </c>
      <c r="VIK118" s="370">
        <f xml:space="preserve"> InpC!VIK$20</f>
        <v>0</v>
      </c>
      <c r="VIL118" s="370">
        <f xml:space="preserve"> InpC!VIL$20</f>
        <v>0</v>
      </c>
      <c r="VIM118" s="370">
        <f xml:space="preserve"> InpC!VIM$20</f>
        <v>0</v>
      </c>
      <c r="VIN118" s="370">
        <f xml:space="preserve"> InpC!VIN$20</f>
        <v>0</v>
      </c>
      <c r="VIO118" s="370">
        <f xml:space="preserve"> InpC!VIO$20</f>
        <v>0</v>
      </c>
      <c r="VIP118" s="370">
        <f xml:space="preserve"> InpC!VIP$20</f>
        <v>0</v>
      </c>
      <c r="VIQ118" s="370">
        <f xml:space="preserve"> InpC!VIQ$20</f>
        <v>0</v>
      </c>
      <c r="VIR118" s="370">
        <f xml:space="preserve"> InpC!VIR$20</f>
        <v>0</v>
      </c>
      <c r="VIS118" s="370">
        <f xml:space="preserve"> InpC!VIS$20</f>
        <v>0</v>
      </c>
      <c r="VIT118" s="370">
        <f xml:space="preserve"> InpC!VIT$20</f>
        <v>0</v>
      </c>
      <c r="VIU118" s="370">
        <f xml:space="preserve"> InpC!VIU$20</f>
        <v>0</v>
      </c>
      <c r="VIV118" s="370">
        <f xml:space="preserve"> InpC!VIV$20</f>
        <v>0</v>
      </c>
      <c r="VIW118" s="370">
        <f xml:space="preserve"> InpC!VIW$20</f>
        <v>0</v>
      </c>
      <c r="VIX118" s="370">
        <f xml:space="preserve"> InpC!VIX$20</f>
        <v>0</v>
      </c>
      <c r="VIY118" s="370">
        <f xml:space="preserve"> InpC!VIY$20</f>
        <v>0</v>
      </c>
      <c r="VIZ118" s="370">
        <f xml:space="preserve"> InpC!VIZ$20</f>
        <v>0</v>
      </c>
      <c r="VJA118" s="370">
        <f xml:space="preserve"> InpC!VJA$20</f>
        <v>0</v>
      </c>
      <c r="VJB118" s="370">
        <f xml:space="preserve"> InpC!VJB$20</f>
        <v>0</v>
      </c>
      <c r="VJC118" s="370">
        <f xml:space="preserve"> InpC!VJC$20</f>
        <v>0</v>
      </c>
      <c r="VJD118" s="370">
        <f xml:space="preserve"> InpC!VJD$20</f>
        <v>0</v>
      </c>
      <c r="VJE118" s="370">
        <f xml:space="preserve"> InpC!VJE$20</f>
        <v>0</v>
      </c>
      <c r="VJF118" s="370">
        <f xml:space="preserve"> InpC!VJF$20</f>
        <v>0</v>
      </c>
      <c r="VJG118" s="370">
        <f xml:space="preserve"> InpC!VJG$20</f>
        <v>0</v>
      </c>
      <c r="VJH118" s="370">
        <f xml:space="preserve"> InpC!VJH$20</f>
        <v>0</v>
      </c>
      <c r="VJI118" s="370">
        <f xml:space="preserve"> InpC!VJI$20</f>
        <v>0</v>
      </c>
      <c r="VJJ118" s="370">
        <f xml:space="preserve"> InpC!VJJ$20</f>
        <v>0</v>
      </c>
      <c r="VJK118" s="370">
        <f xml:space="preserve"> InpC!VJK$20</f>
        <v>0</v>
      </c>
      <c r="VJL118" s="370">
        <f xml:space="preserve"> InpC!VJL$20</f>
        <v>0</v>
      </c>
      <c r="VJM118" s="370">
        <f xml:space="preserve"> InpC!VJM$20</f>
        <v>0</v>
      </c>
      <c r="VJN118" s="370">
        <f xml:space="preserve"> InpC!VJN$20</f>
        <v>0</v>
      </c>
      <c r="VJO118" s="370">
        <f xml:space="preserve"> InpC!VJO$20</f>
        <v>0</v>
      </c>
      <c r="VJP118" s="370">
        <f xml:space="preserve"> InpC!VJP$20</f>
        <v>0</v>
      </c>
      <c r="VJQ118" s="370">
        <f xml:space="preserve"> InpC!VJQ$20</f>
        <v>0</v>
      </c>
      <c r="VJR118" s="370">
        <f xml:space="preserve"> InpC!VJR$20</f>
        <v>0</v>
      </c>
      <c r="VJS118" s="370">
        <f xml:space="preserve"> InpC!VJS$20</f>
        <v>0</v>
      </c>
      <c r="VJT118" s="370">
        <f xml:space="preserve"> InpC!VJT$20</f>
        <v>0</v>
      </c>
      <c r="VJU118" s="370">
        <f xml:space="preserve"> InpC!VJU$20</f>
        <v>0</v>
      </c>
      <c r="VJV118" s="370">
        <f xml:space="preserve"> InpC!VJV$20</f>
        <v>0</v>
      </c>
      <c r="VJW118" s="370">
        <f xml:space="preserve"> InpC!VJW$20</f>
        <v>0</v>
      </c>
      <c r="VJX118" s="370">
        <f xml:space="preserve"> InpC!VJX$20</f>
        <v>0</v>
      </c>
      <c r="VJY118" s="370">
        <f xml:space="preserve"> InpC!VJY$20</f>
        <v>0</v>
      </c>
      <c r="VJZ118" s="370">
        <f xml:space="preserve"> InpC!VJZ$20</f>
        <v>0</v>
      </c>
      <c r="VKA118" s="370">
        <f xml:space="preserve"> InpC!VKA$20</f>
        <v>0</v>
      </c>
      <c r="VKB118" s="370">
        <f xml:space="preserve"> InpC!VKB$20</f>
        <v>0</v>
      </c>
      <c r="VKC118" s="370">
        <f xml:space="preserve"> InpC!VKC$20</f>
        <v>0</v>
      </c>
      <c r="VKD118" s="370">
        <f xml:space="preserve"> InpC!VKD$20</f>
        <v>0</v>
      </c>
      <c r="VKE118" s="370">
        <f xml:space="preserve"> InpC!VKE$20</f>
        <v>0</v>
      </c>
      <c r="VKF118" s="370">
        <f xml:space="preserve"> InpC!VKF$20</f>
        <v>0</v>
      </c>
      <c r="VKG118" s="370">
        <f xml:space="preserve"> InpC!VKG$20</f>
        <v>0</v>
      </c>
      <c r="VKH118" s="370">
        <f xml:space="preserve"> InpC!VKH$20</f>
        <v>0</v>
      </c>
      <c r="VKI118" s="370">
        <f xml:space="preserve"> InpC!VKI$20</f>
        <v>0</v>
      </c>
      <c r="VKJ118" s="370">
        <f xml:space="preserve"> InpC!VKJ$20</f>
        <v>0</v>
      </c>
      <c r="VKK118" s="370">
        <f xml:space="preserve"> InpC!VKK$20</f>
        <v>0</v>
      </c>
      <c r="VKL118" s="370">
        <f xml:space="preserve"> InpC!VKL$20</f>
        <v>0</v>
      </c>
      <c r="VKM118" s="370">
        <f xml:space="preserve"> InpC!VKM$20</f>
        <v>0</v>
      </c>
      <c r="VKN118" s="370">
        <f xml:space="preserve"> InpC!VKN$20</f>
        <v>0</v>
      </c>
      <c r="VKO118" s="370">
        <f xml:space="preserve"> InpC!VKO$20</f>
        <v>0</v>
      </c>
      <c r="VKP118" s="370">
        <f xml:space="preserve"> InpC!VKP$20</f>
        <v>0</v>
      </c>
      <c r="VKQ118" s="370">
        <f xml:space="preserve"> InpC!VKQ$20</f>
        <v>0</v>
      </c>
      <c r="VKR118" s="370">
        <f xml:space="preserve"> InpC!VKR$20</f>
        <v>0</v>
      </c>
      <c r="VKS118" s="370">
        <f xml:space="preserve"> InpC!VKS$20</f>
        <v>0</v>
      </c>
      <c r="VKT118" s="370">
        <f xml:space="preserve"> InpC!VKT$20</f>
        <v>0</v>
      </c>
      <c r="VKU118" s="370">
        <f xml:space="preserve"> InpC!VKU$20</f>
        <v>0</v>
      </c>
      <c r="VKV118" s="370">
        <f xml:space="preserve"> InpC!VKV$20</f>
        <v>0</v>
      </c>
      <c r="VKW118" s="370">
        <f xml:space="preserve"> InpC!VKW$20</f>
        <v>0</v>
      </c>
      <c r="VKX118" s="370">
        <f xml:space="preserve"> InpC!VKX$20</f>
        <v>0</v>
      </c>
      <c r="VKY118" s="370">
        <f xml:space="preserve"> InpC!VKY$20</f>
        <v>0</v>
      </c>
      <c r="VKZ118" s="370">
        <f xml:space="preserve"> InpC!VKZ$20</f>
        <v>0</v>
      </c>
      <c r="VLA118" s="370">
        <f xml:space="preserve"> InpC!VLA$20</f>
        <v>0</v>
      </c>
      <c r="VLB118" s="370">
        <f xml:space="preserve"> InpC!VLB$20</f>
        <v>0</v>
      </c>
      <c r="VLC118" s="370">
        <f xml:space="preserve"> InpC!VLC$20</f>
        <v>0</v>
      </c>
      <c r="VLD118" s="370">
        <f xml:space="preserve"> InpC!VLD$20</f>
        <v>0</v>
      </c>
      <c r="VLE118" s="370">
        <f xml:space="preserve"> InpC!VLE$20</f>
        <v>0</v>
      </c>
      <c r="VLF118" s="370">
        <f xml:space="preserve"> InpC!VLF$20</f>
        <v>0</v>
      </c>
      <c r="VLG118" s="370">
        <f xml:space="preserve"> InpC!VLG$20</f>
        <v>0</v>
      </c>
      <c r="VLH118" s="370">
        <f xml:space="preserve"> InpC!VLH$20</f>
        <v>0</v>
      </c>
      <c r="VLI118" s="370">
        <f xml:space="preserve"> InpC!VLI$20</f>
        <v>0</v>
      </c>
      <c r="VLJ118" s="370">
        <f xml:space="preserve"> InpC!VLJ$20</f>
        <v>0</v>
      </c>
      <c r="VLK118" s="370">
        <f xml:space="preserve"> InpC!VLK$20</f>
        <v>0</v>
      </c>
      <c r="VLL118" s="370">
        <f xml:space="preserve"> InpC!VLL$20</f>
        <v>0</v>
      </c>
      <c r="VLM118" s="370">
        <f xml:space="preserve"> InpC!VLM$20</f>
        <v>0</v>
      </c>
      <c r="VLN118" s="370">
        <f xml:space="preserve"> InpC!VLN$20</f>
        <v>0</v>
      </c>
      <c r="VLO118" s="370">
        <f xml:space="preserve"> InpC!VLO$20</f>
        <v>0</v>
      </c>
      <c r="VLP118" s="370">
        <f xml:space="preserve"> InpC!VLP$20</f>
        <v>0</v>
      </c>
      <c r="VLQ118" s="370">
        <f xml:space="preserve"> InpC!VLQ$20</f>
        <v>0</v>
      </c>
      <c r="VLR118" s="370">
        <f xml:space="preserve"> InpC!VLR$20</f>
        <v>0</v>
      </c>
      <c r="VLS118" s="370">
        <f xml:space="preserve"> InpC!VLS$20</f>
        <v>0</v>
      </c>
      <c r="VLT118" s="370">
        <f xml:space="preserve"> InpC!VLT$20</f>
        <v>0</v>
      </c>
      <c r="VLU118" s="370">
        <f xml:space="preserve"> InpC!VLU$20</f>
        <v>0</v>
      </c>
      <c r="VLV118" s="370">
        <f xml:space="preserve"> InpC!VLV$20</f>
        <v>0</v>
      </c>
      <c r="VLW118" s="370">
        <f xml:space="preserve"> InpC!VLW$20</f>
        <v>0</v>
      </c>
      <c r="VLX118" s="370">
        <f xml:space="preserve"> InpC!VLX$20</f>
        <v>0</v>
      </c>
      <c r="VLY118" s="370">
        <f xml:space="preserve"> InpC!VLY$20</f>
        <v>0</v>
      </c>
      <c r="VLZ118" s="370">
        <f xml:space="preserve"> InpC!VLZ$20</f>
        <v>0</v>
      </c>
      <c r="VMA118" s="370">
        <f xml:space="preserve"> InpC!VMA$20</f>
        <v>0</v>
      </c>
      <c r="VMB118" s="370">
        <f xml:space="preserve"> InpC!VMB$20</f>
        <v>0</v>
      </c>
      <c r="VMC118" s="370">
        <f xml:space="preserve"> InpC!VMC$20</f>
        <v>0</v>
      </c>
      <c r="VMD118" s="370">
        <f xml:space="preserve"> InpC!VMD$20</f>
        <v>0</v>
      </c>
      <c r="VME118" s="370">
        <f xml:space="preserve"> InpC!VME$20</f>
        <v>0</v>
      </c>
      <c r="VMF118" s="370">
        <f xml:space="preserve"> InpC!VMF$20</f>
        <v>0</v>
      </c>
      <c r="VMG118" s="370">
        <f xml:space="preserve"> InpC!VMG$20</f>
        <v>0</v>
      </c>
      <c r="VMH118" s="370">
        <f xml:space="preserve"> InpC!VMH$20</f>
        <v>0</v>
      </c>
      <c r="VMI118" s="370">
        <f xml:space="preserve"> InpC!VMI$20</f>
        <v>0</v>
      </c>
      <c r="VMJ118" s="370">
        <f xml:space="preserve"> InpC!VMJ$20</f>
        <v>0</v>
      </c>
      <c r="VMK118" s="370">
        <f xml:space="preserve"> InpC!VMK$20</f>
        <v>0</v>
      </c>
      <c r="VML118" s="370">
        <f xml:space="preserve"> InpC!VML$20</f>
        <v>0</v>
      </c>
      <c r="VMM118" s="370">
        <f xml:space="preserve"> InpC!VMM$20</f>
        <v>0</v>
      </c>
      <c r="VMN118" s="370">
        <f xml:space="preserve"> InpC!VMN$20</f>
        <v>0</v>
      </c>
      <c r="VMO118" s="370">
        <f xml:space="preserve"> InpC!VMO$20</f>
        <v>0</v>
      </c>
      <c r="VMP118" s="370">
        <f xml:space="preserve"> InpC!VMP$20</f>
        <v>0</v>
      </c>
      <c r="VMQ118" s="370">
        <f xml:space="preserve"> InpC!VMQ$20</f>
        <v>0</v>
      </c>
      <c r="VMR118" s="370">
        <f xml:space="preserve"> InpC!VMR$20</f>
        <v>0</v>
      </c>
      <c r="VMS118" s="370">
        <f xml:space="preserve"> InpC!VMS$20</f>
        <v>0</v>
      </c>
      <c r="VMT118" s="370">
        <f xml:space="preserve"> InpC!VMT$20</f>
        <v>0</v>
      </c>
      <c r="VMU118" s="370">
        <f xml:space="preserve"> InpC!VMU$20</f>
        <v>0</v>
      </c>
      <c r="VMV118" s="370">
        <f xml:space="preserve"> InpC!VMV$20</f>
        <v>0</v>
      </c>
      <c r="VMW118" s="370">
        <f xml:space="preserve"> InpC!VMW$20</f>
        <v>0</v>
      </c>
      <c r="VMX118" s="370">
        <f xml:space="preserve"> InpC!VMX$20</f>
        <v>0</v>
      </c>
      <c r="VMY118" s="370">
        <f xml:space="preserve"> InpC!VMY$20</f>
        <v>0</v>
      </c>
      <c r="VMZ118" s="370">
        <f xml:space="preserve"> InpC!VMZ$20</f>
        <v>0</v>
      </c>
      <c r="VNA118" s="370">
        <f xml:space="preserve"> InpC!VNA$20</f>
        <v>0</v>
      </c>
      <c r="VNB118" s="370">
        <f xml:space="preserve"> InpC!VNB$20</f>
        <v>0</v>
      </c>
      <c r="VNC118" s="370">
        <f xml:space="preserve"> InpC!VNC$20</f>
        <v>0</v>
      </c>
      <c r="VND118" s="370">
        <f xml:space="preserve"> InpC!VND$20</f>
        <v>0</v>
      </c>
      <c r="VNE118" s="370">
        <f xml:space="preserve"> InpC!VNE$20</f>
        <v>0</v>
      </c>
      <c r="VNF118" s="370">
        <f xml:space="preserve"> InpC!VNF$20</f>
        <v>0</v>
      </c>
      <c r="VNG118" s="370">
        <f xml:space="preserve"> InpC!VNG$20</f>
        <v>0</v>
      </c>
      <c r="VNH118" s="370">
        <f xml:space="preserve"> InpC!VNH$20</f>
        <v>0</v>
      </c>
      <c r="VNI118" s="370">
        <f xml:space="preserve"> InpC!VNI$20</f>
        <v>0</v>
      </c>
      <c r="VNJ118" s="370">
        <f xml:space="preserve"> InpC!VNJ$20</f>
        <v>0</v>
      </c>
      <c r="VNK118" s="370">
        <f xml:space="preserve"> InpC!VNK$20</f>
        <v>0</v>
      </c>
      <c r="VNL118" s="370">
        <f xml:space="preserve"> InpC!VNL$20</f>
        <v>0</v>
      </c>
      <c r="VNM118" s="370">
        <f xml:space="preserve"> InpC!VNM$20</f>
        <v>0</v>
      </c>
      <c r="VNN118" s="370">
        <f xml:space="preserve"> InpC!VNN$20</f>
        <v>0</v>
      </c>
      <c r="VNO118" s="370">
        <f xml:space="preserve"> InpC!VNO$20</f>
        <v>0</v>
      </c>
      <c r="VNP118" s="370">
        <f xml:space="preserve"> InpC!VNP$20</f>
        <v>0</v>
      </c>
      <c r="VNQ118" s="370">
        <f xml:space="preserve"> InpC!VNQ$20</f>
        <v>0</v>
      </c>
      <c r="VNR118" s="370">
        <f xml:space="preserve"> InpC!VNR$20</f>
        <v>0</v>
      </c>
      <c r="VNS118" s="370">
        <f xml:space="preserve"> InpC!VNS$20</f>
        <v>0</v>
      </c>
      <c r="VNT118" s="370">
        <f xml:space="preserve"> InpC!VNT$20</f>
        <v>0</v>
      </c>
      <c r="VNU118" s="370">
        <f xml:space="preserve"> InpC!VNU$20</f>
        <v>0</v>
      </c>
      <c r="VNV118" s="370">
        <f xml:space="preserve"> InpC!VNV$20</f>
        <v>0</v>
      </c>
      <c r="VNW118" s="370">
        <f xml:space="preserve"> InpC!VNW$20</f>
        <v>0</v>
      </c>
      <c r="VNX118" s="370">
        <f xml:space="preserve"> InpC!VNX$20</f>
        <v>0</v>
      </c>
      <c r="VNY118" s="370">
        <f xml:space="preserve"> InpC!VNY$20</f>
        <v>0</v>
      </c>
      <c r="VNZ118" s="370">
        <f xml:space="preserve"> InpC!VNZ$20</f>
        <v>0</v>
      </c>
      <c r="VOA118" s="370">
        <f xml:space="preserve"> InpC!VOA$20</f>
        <v>0</v>
      </c>
      <c r="VOB118" s="370">
        <f xml:space="preserve"> InpC!VOB$20</f>
        <v>0</v>
      </c>
      <c r="VOC118" s="370">
        <f xml:space="preserve"> InpC!VOC$20</f>
        <v>0</v>
      </c>
      <c r="VOD118" s="370">
        <f xml:space="preserve"> InpC!VOD$20</f>
        <v>0</v>
      </c>
      <c r="VOE118" s="370">
        <f xml:space="preserve"> InpC!VOE$20</f>
        <v>0</v>
      </c>
      <c r="VOF118" s="370">
        <f xml:space="preserve"> InpC!VOF$20</f>
        <v>0</v>
      </c>
      <c r="VOG118" s="370">
        <f xml:space="preserve"> InpC!VOG$20</f>
        <v>0</v>
      </c>
      <c r="VOH118" s="370">
        <f xml:space="preserve"> InpC!VOH$20</f>
        <v>0</v>
      </c>
      <c r="VOI118" s="370">
        <f xml:space="preserve"> InpC!VOI$20</f>
        <v>0</v>
      </c>
      <c r="VOJ118" s="370">
        <f xml:space="preserve"> InpC!VOJ$20</f>
        <v>0</v>
      </c>
      <c r="VOK118" s="370">
        <f xml:space="preserve"> InpC!VOK$20</f>
        <v>0</v>
      </c>
      <c r="VOL118" s="370">
        <f xml:space="preserve"> InpC!VOL$20</f>
        <v>0</v>
      </c>
      <c r="VOM118" s="370">
        <f xml:space="preserve"> InpC!VOM$20</f>
        <v>0</v>
      </c>
      <c r="VON118" s="370">
        <f xml:space="preserve"> InpC!VON$20</f>
        <v>0</v>
      </c>
      <c r="VOO118" s="370">
        <f xml:space="preserve"> InpC!VOO$20</f>
        <v>0</v>
      </c>
      <c r="VOP118" s="370">
        <f xml:space="preserve"> InpC!VOP$20</f>
        <v>0</v>
      </c>
      <c r="VOQ118" s="370">
        <f xml:space="preserve"> InpC!VOQ$20</f>
        <v>0</v>
      </c>
      <c r="VOR118" s="370">
        <f xml:space="preserve"> InpC!VOR$20</f>
        <v>0</v>
      </c>
      <c r="VOS118" s="370">
        <f xml:space="preserve"> InpC!VOS$20</f>
        <v>0</v>
      </c>
      <c r="VOT118" s="370">
        <f xml:space="preserve"> InpC!VOT$20</f>
        <v>0</v>
      </c>
      <c r="VOU118" s="370">
        <f xml:space="preserve"> InpC!VOU$20</f>
        <v>0</v>
      </c>
      <c r="VOV118" s="370">
        <f xml:space="preserve"> InpC!VOV$20</f>
        <v>0</v>
      </c>
      <c r="VOW118" s="370">
        <f xml:space="preserve"> InpC!VOW$20</f>
        <v>0</v>
      </c>
      <c r="VOX118" s="370">
        <f xml:space="preserve"> InpC!VOX$20</f>
        <v>0</v>
      </c>
      <c r="VOY118" s="370">
        <f xml:space="preserve"> InpC!VOY$20</f>
        <v>0</v>
      </c>
      <c r="VOZ118" s="370">
        <f xml:space="preserve"> InpC!VOZ$20</f>
        <v>0</v>
      </c>
      <c r="VPA118" s="370">
        <f xml:space="preserve"> InpC!VPA$20</f>
        <v>0</v>
      </c>
      <c r="VPB118" s="370">
        <f xml:space="preserve"> InpC!VPB$20</f>
        <v>0</v>
      </c>
      <c r="VPC118" s="370">
        <f xml:space="preserve"> InpC!VPC$20</f>
        <v>0</v>
      </c>
      <c r="VPD118" s="370">
        <f xml:space="preserve"> InpC!VPD$20</f>
        <v>0</v>
      </c>
      <c r="VPE118" s="370">
        <f xml:space="preserve"> InpC!VPE$20</f>
        <v>0</v>
      </c>
      <c r="VPF118" s="370">
        <f xml:space="preserve"> InpC!VPF$20</f>
        <v>0</v>
      </c>
      <c r="VPG118" s="370">
        <f xml:space="preserve"> InpC!VPG$20</f>
        <v>0</v>
      </c>
      <c r="VPH118" s="370">
        <f xml:space="preserve"> InpC!VPH$20</f>
        <v>0</v>
      </c>
      <c r="VPI118" s="370">
        <f xml:space="preserve"> InpC!VPI$20</f>
        <v>0</v>
      </c>
      <c r="VPJ118" s="370">
        <f xml:space="preserve"> InpC!VPJ$20</f>
        <v>0</v>
      </c>
      <c r="VPK118" s="370">
        <f xml:space="preserve"> InpC!VPK$20</f>
        <v>0</v>
      </c>
      <c r="VPL118" s="370">
        <f xml:space="preserve"> InpC!VPL$20</f>
        <v>0</v>
      </c>
      <c r="VPM118" s="370">
        <f xml:space="preserve"> InpC!VPM$20</f>
        <v>0</v>
      </c>
      <c r="VPN118" s="370">
        <f xml:space="preserve"> InpC!VPN$20</f>
        <v>0</v>
      </c>
      <c r="VPO118" s="370">
        <f xml:space="preserve"> InpC!VPO$20</f>
        <v>0</v>
      </c>
      <c r="VPP118" s="370">
        <f xml:space="preserve"> InpC!VPP$20</f>
        <v>0</v>
      </c>
      <c r="VPQ118" s="370">
        <f xml:space="preserve"> InpC!VPQ$20</f>
        <v>0</v>
      </c>
      <c r="VPR118" s="370">
        <f xml:space="preserve"> InpC!VPR$20</f>
        <v>0</v>
      </c>
      <c r="VPS118" s="370">
        <f xml:space="preserve"> InpC!VPS$20</f>
        <v>0</v>
      </c>
      <c r="VPT118" s="370">
        <f xml:space="preserve"> InpC!VPT$20</f>
        <v>0</v>
      </c>
      <c r="VPU118" s="370">
        <f xml:space="preserve"> InpC!VPU$20</f>
        <v>0</v>
      </c>
      <c r="VPV118" s="370">
        <f xml:space="preserve"> InpC!VPV$20</f>
        <v>0</v>
      </c>
      <c r="VPW118" s="370">
        <f xml:space="preserve"> InpC!VPW$20</f>
        <v>0</v>
      </c>
      <c r="VPX118" s="370">
        <f xml:space="preserve"> InpC!VPX$20</f>
        <v>0</v>
      </c>
      <c r="VPY118" s="370">
        <f xml:space="preserve"> InpC!VPY$20</f>
        <v>0</v>
      </c>
      <c r="VPZ118" s="370">
        <f xml:space="preserve"> InpC!VPZ$20</f>
        <v>0</v>
      </c>
      <c r="VQA118" s="370">
        <f xml:space="preserve"> InpC!VQA$20</f>
        <v>0</v>
      </c>
      <c r="VQB118" s="370">
        <f xml:space="preserve"> InpC!VQB$20</f>
        <v>0</v>
      </c>
      <c r="VQC118" s="370">
        <f xml:space="preserve"> InpC!VQC$20</f>
        <v>0</v>
      </c>
      <c r="VQD118" s="370">
        <f xml:space="preserve"> InpC!VQD$20</f>
        <v>0</v>
      </c>
      <c r="VQE118" s="370">
        <f xml:space="preserve"> InpC!VQE$20</f>
        <v>0</v>
      </c>
      <c r="VQF118" s="370">
        <f xml:space="preserve"> InpC!VQF$20</f>
        <v>0</v>
      </c>
      <c r="VQG118" s="370">
        <f xml:space="preserve"> InpC!VQG$20</f>
        <v>0</v>
      </c>
      <c r="VQH118" s="370">
        <f xml:space="preserve"> InpC!VQH$20</f>
        <v>0</v>
      </c>
      <c r="VQI118" s="370">
        <f xml:space="preserve"> InpC!VQI$20</f>
        <v>0</v>
      </c>
      <c r="VQJ118" s="370">
        <f xml:space="preserve"> InpC!VQJ$20</f>
        <v>0</v>
      </c>
      <c r="VQK118" s="370">
        <f xml:space="preserve"> InpC!VQK$20</f>
        <v>0</v>
      </c>
      <c r="VQL118" s="370">
        <f xml:space="preserve"> InpC!VQL$20</f>
        <v>0</v>
      </c>
      <c r="VQM118" s="370">
        <f xml:space="preserve"> InpC!VQM$20</f>
        <v>0</v>
      </c>
      <c r="VQN118" s="370">
        <f xml:space="preserve"> InpC!VQN$20</f>
        <v>0</v>
      </c>
      <c r="VQO118" s="370">
        <f xml:space="preserve"> InpC!VQO$20</f>
        <v>0</v>
      </c>
      <c r="VQP118" s="370">
        <f xml:space="preserve"> InpC!VQP$20</f>
        <v>0</v>
      </c>
      <c r="VQQ118" s="370">
        <f xml:space="preserve"> InpC!VQQ$20</f>
        <v>0</v>
      </c>
      <c r="VQR118" s="370">
        <f xml:space="preserve"> InpC!VQR$20</f>
        <v>0</v>
      </c>
      <c r="VQS118" s="370">
        <f xml:space="preserve"> InpC!VQS$20</f>
        <v>0</v>
      </c>
      <c r="VQT118" s="370">
        <f xml:space="preserve"> InpC!VQT$20</f>
        <v>0</v>
      </c>
      <c r="VQU118" s="370">
        <f xml:space="preserve"> InpC!VQU$20</f>
        <v>0</v>
      </c>
      <c r="VQV118" s="370">
        <f xml:space="preserve"> InpC!VQV$20</f>
        <v>0</v>
      </c>
      <c r="VQW118" s="370">
        <f xml:space="preserve"> InpC!VQW$20</f>
        <v>0</v>
      </c>
      <c r="VQX118" s="370">
        <f xml:space="preserve"> InpC!VQX$20</f>
        <v>0</v>
      </c>
      <c r="VQY118" s="370">
        <f xml:space="preserve"> InpC!VQY$20</f>
        <v>0</v>
      </c>
      <c r="VQZ118" s="370">
        <f xml:space="preserve"> InpC!VQZ$20</f>
        <v>0</v>
      </c>
      <c r="VRA118" s="370">
        <f xml:space="preserve"> InpC!VRA$20</f>
        <v>0</v>
      </c>
      <c r="VRB118" s="370">
        <f xml:space="preserve"> InpC!VRB$20</f>
        <v>0</v>
      </c>
      <c r="VRC118" s="370">
        <f xml:space="preserve"> InpC!VRC$20</f>
        <v>0</v>
      </c>
      <c r="VRD118" s="370">
        <f xml:space="preserve"> InpC!VRD$20</f>
        <v>0</v>
      </c>
      <c r="VRE118" s="370">
        <f xml:space="preserve"> InpC!VRE$20</f>
        <v>0</v>
      </c>
      <c r="VRF118" s="370">
        <f xml:space="preserve"> InpC!VRF$20</f>
        <v>0</v>
      </c>
      <c r="VRG118" s="370">
        <f xml:space="preserve"> InpC!VRG$20</f>
        <v>0</v>
      </c>
      <c r="VRH118" s="370">
        <f xml:space="preserve"> InpC!VRH$20</f>
        <v>0</v>
      </c>
      <c r="VRI118" s="370">
        <f xml:space="preserve"> InpC!VRI$20</f>
        <v>0</v>
      </c>
      <c r="VRJ118" s="370">
        <f xml:space="preserve"> InpC!VRJ$20</f>
        <v>0</v>
      </c>
      <c r="VRK118" s="370">
        <f xml:space="preserve"> InpC!VRK$20</f>
        <v>0</v>
      </c>
      <c r="VRL118" s="370">
        <f xml:space="preserve"> InpC!VRL$20</f>
        <v>0</v>
      </c>
      <c r="VRM118" s="370">
        <f xml:space="preserve"> InpC!VRM$20</f>
        <v>0</v>
      </c>
      <c r="VRN118" s="370">
        <f xml:space="preserve"> InpC!VRN$20</f>
        <v>0</v>
      </c>
      <c r="VRO118" s="370">
        <f xml:space="preserve"> InpC!VRO$20</f>
        <v>0</v>
      </c>
      <c r="VRP118" s="370">
        <f xml:space="preserve"> InpC!VRP$20</f>
        <v>0</v>
      </c>
      <c r="VRQ118" s="370">
        <f xml:space="preserve"> InpC!VRQ$20</f>
        <v>0</v>
      </c>
      <c r="VRR118" s="370">
        <f xml:space="preserve"> InpC!VRR$20</f>
        <v>0</v>
      </c>
      <c r="VRS118" s="370">
        <f xml:space="preserve"> InpC!VRS$20</f>
        <v>0</v>
      </c>
      <c r="VRT118" s="370">
        <f xml:space="preserve"> InpC!VRT$20</f>
        <v>0</v>
      </c>
      <c r="VRU118" s="370">
        <f xml:space="preserve"> InpC!VRU$20</f>
        <v>0</v>
      </c>
      <c r="VRV118" s="370">
        <f xml:space="preserve"> InpC!VRV$20</f>
        <v>0</v>
      </c>
      <c r="VRW118" s="370">
        <f xml:space="preserve"> InpC!VRW$20</f>
        <v>0</v>
      </c>
      <c r="VRX118" s="370">
        <f xml:space="preserve"> InpC!VRX$20</f>
        <v>0</v>
      </c>
      <c r="VRY118" s="370">
        <f xml:space="preserve"> InpC!VRY$20</f>
        <v>0</v>
      </c>
      <c r="VRZ118" s="370">
        <f xml:space="preserve"> InpC!VRZ$20</f>
        <v>0</v>
      </c>
      <c r="VSA118" s="370">
        <f xml:space="preserve"> InpC!VSA$20</f>
        <v>0</v>
      </c>
      <c r="VSB118" s="370">
        <f xml:space="preserve"> InpC!VSB$20</f>
        <v>0</v>
      </c>
      <c r="VSC118" s="370">
        <f xml:space="preserve"> InpC!VSC$20</f>
        <v>0</v>
      </c>
      <c r="VSD118" s="370">
        <f xml:space="preserve"> InpC!VSD$20</f>
        <v>0</v>
      </c>
      <c r="VSE118" s="370">
        <f xml:space="preserve"> InpC!VSE$20</f>
        <v>0</v>
      </c>
      <c r="VSF118" s="370">
        <f xml:space="preserve"> InpC!VSF$20</f>
        <v>0</v>
      </c>
      <c r="VSG118" s="370">
        <f xml:space="preserve"> InpC!VSG$20</f>
        <v>0</v>
      </c>
      <c r="VSH118" s="370">
        <f xml:space="preserve"> InpC!VSH$20</f>
        <v>0</v>
      </c>
      <c r="VSI118" s="370">
        <f xml:space="preserve"> InpC!VSI$20</f>
        <v>0</v>
      </c>
      <c r="VSJ118" s="370">
        <f xml:space="preserve"> InpC!VSJ$20</f>
        <v>0</v>
      </c>
      <c r="VSK118" s="370">
        <f xml:space="preserve"> InpC!VSK$20</f>
        <v>0</v>
      </c>
      <c r="VSL118" s="370">
        <f xml:space="preserve"> InpC!VSL$20</f>
        <v>0</v>
      </c>
      <c r="VSM118" s="370">
        <f xml:space="preserve"> InpC!VSM$20</f>
        <v>0</v>
      </c>
      <c r="VSN118" s="370">
        <f xml:space="preserve"> InpC!VSN$20</f>
        <v>0</v>
      </c>
      <c r="VSO118" s="370">
        <f xml:space="preserve"> InpC!VSO$20</f>
        <v>0</v>
      </c>
      <c r="VSP118" s="370">
        <f xml:space="preserve"> InpC!VSP$20</f>
        <v>0</v>
      </c>
      <c r="VSQ118" s="370">
        <f xml:space="preserve"> InpC!VSQ$20</f>
        <v>0</v>
      </c>
      <c r="VSR118" s="370">
        <f xml:space="preserve"> InpC!VSR$20</f>
        <v>0</v>
      </c>
      <c r="VSS118" s="370">
        <f xml:space="preserve"> InpC!VSS$20</f>
        <v>0</v>
      </c>
      <c r="VST118" s="370">
        <f xml:space="preserve"> InpC!VST$20</f>
        <v>0</v>
      </c>
      <c r="VSU118" s="370">
        <f xml:space="preserve"> InpC!VSU$20</f>
        <v>0</v>
      </c>
      <c r="VSV118" s="370">
        <f xml:space="preserve"> InpC!VSV$20</f>
        <v>0</v>
      </c>
      <c r="VSW118" s="370">
        <f xml:space="preserve"> InpC!VSW$20</f>
        <v>0</v>
      </c>
      <c r="VSX118" s="370">
        <f xml:space="preserve"> InpC!VSX$20</f>
        <v>0</v>
      </c>
      <c r="VSY118" s="370">
        <f xml:space="preserve"> InpC!VSY$20</f>
        <v>0</v>
      </c>
      <c r="VSZ118" s="370">
        <f xml:space="preserve"> InpC!VSZ$20</f>
        <v>0</v>
      </c>
      <c r="VTA118" s="370">
        <f xml:space="preserve"> InpC!VTA$20</f>
        <v>0</v>
      </c>
      <c r="VTB118" s="370">
        <f xml:space="preserve"> InpC!VTB$20</f>
        <v>0</v>
      </c>
      <c r="VTC118" s="370">
        <f xml:space="preserve"> InpC!VTC$20</f>
        <v>0</v>
      </c>
      <c r="VTD118" s="370">
        <f xml:space="preserve"> InpC!VTD$20</f>
        <v>0</v>
      </c>
      <c r="VTE118" s="370">
        <f xml:space="preserve"> InpC!VTE$20</f>
        <v>0</v>
      </c>
      <c r="VTF118" s="370">
        <f xml:space="preserve"> InpC!VTF$20</f>
        <v>0</v>
      </c>
      <c r="VTG118" s="370">
        <f xml:space="preserve"> InpC!VTG$20</f>
        <v>0</v>
      </c>
      <c r="VTH118" s="370">
        <f xml:space="preserve"> InpC!VTH$20</f>
        <v>0</v>
      </c>
      <c r="VTI118" s="370">
        <f xml:space="preserve"> InpC!VTI$20</f>
        <v>0</v>
      </c>
      <c r="VTJ118" s="370">
        <f xml:space="preserve"> InpC!VTJ$20</f>
        <v>0</v>
      </c>
      <c r="VTK118" s="370">
        <f xml:space="preserve"> InpC!VTK$20</f>
        <v>0</v>
      </c>
      <c r="VTL118" s="370">
        <f xml:space="preserve"> InpC!VTL$20</f>
        <v>0</v>
      </c>
      <c r="VTM118" s="370">
        <f xml:space="preserve"> InpC!VTM$20</f>
        <v>0</v>
      </c>
      <c r="VTN118" s="370">
        <f xml:space="preserve"> InpC!VTN$20</f>
        <v>0</v>
      </c>
      <c r="VTO118" s="370">
        <f xml:space="preserve"> InpC!VTO$20</f>
        <v>0</v>
      </c>
      <c r="VTP118" s="370">
        <f xml:space="preserve"> InpC!VTP$20</f>
        <v>0</v>
      </c>
      <c r="VTQ118" s="370">
        <f xml:space="preserve"> InpC!VTQ$20</f>
        <v>0</v>
      </c>
      <c r="VTR118" s="370">
        <f xml:space="preserve"> InpC!VTR$20</f>
        <v>0</v>
      </c>
      <c r="VTS118" s="370">
        <f xml:space="preserve"> InpC!VTS$20</f>
        <v>0</v>
      </c>
      <c r="VTT118" s="370">
        <f xml:space="preserve"> InpC!VTT$20</f>
        <v>0</v>
      </c>
      <c r="VTU118" s="370">
        <f xml:space="preserve"> InpC!VTU$20</f>
        <v>0</v>
      </c>
      <c r="VTV118" s="370">
        <f xml:space="preserve"> InpC!VTV$20</f>
        <v>0</v>
      </c>
      <c r="VTW118" s="370">
        <f xml:space="preserve"> InpC!VTW$20</f>
        <v>0</v>
      </c>
      <c r="VTX118" s="370">
        <f xml:space="preserve"> InpC!VTX$20</f>
        <v>0</v>
      </c>
      <c r="VTY118" s="370">
        <f xml:space="preserve"> InpC!VTY$20</f>
        <v>0</v>
      </c>
      <c r="VTZ118" s="370">
        <f xml:space="preserve"> InpC!VTZ$20</f>
        <v>0</v>
      </c>
      <c r="VUA118" s="370">
        <f xml:space="preserve"> InpC!VUA$20</f>
        <v>0</v>
      </c>
      <c r="VUB118" s="370">
        <f xml:space="preserve"> InpC!VUB$20</f>
        <v>0</v>
      </c>
      <c r="VUC118" s="370">
        <f xml:space="preserve"> InpC!VUC$20</f>
        <v>0</v>
      </c>
      <c r="VUD118" s="370">
        <f xml:space="preserve"> InpC!VUD$20</f>
        <v>0</v>
      </c>
      <c r="VUE118" s="370">
        <f xml:space="preserve"> InpC!VUE$20</f>
        <v>0</v>
      </c>
      <c r="VUF118" s="370">
        <f xml:space="preserve"> InpC!VUF$20</f>
        <v>0</v>
      </c>
      <c r="VUG118" s="370">
        <f xml:space="preserve"> InpC!VUG$20</f>
        <v>0</v>
      </c>
      <c r="VUH118" s="370">
        <f xml:space="preserve"> InpC!VUH$20</f>
        <v>0</v>
      </c>
      <c r="VUI118" s="370">
        <f xml:space="preserve"> InpC!VUI$20</f>
        <v>0</v>
      </c>
      <c r="VUJ118" s="370">
        <f xml:space="preserve"> InpC!VUJ$20</f>
        <v>0</v>
      </c>
      <c r="VUK118" s="370">
        <f xml:space="preserve"> InpC!VUK$20</f>
        <v>0</v>
      </c>
      <c r="VUL118" s="370">
        <f xml:space="preserve"> InpC!VUL$20</f>
        <v>0</v>
      </c>
      <c r="VUM118" s="370">
        <f xml:space="preserve"> InpC!VUM$20</f>
        <v>0</v>
      </c>
      <c r="VUN118" s="370">
        <f xml:space="preserve"> InpC!VUN$20</f>
        <v>0</v>
      </c>
      <c r="VUO118" s="370">
        <f xml:space="preserve"> InpC!VUO$20</f>
        <v>0</v>
      </c>
      <c r="VUP118" s="370">
        <f xml:space="preserve"> InpC!VUP$20</f>
        <v>0</v>
      </c>
      <c r="VUQ118" s="370">
        <f xml:space="preserve"> InpC!VUQ$20</f>
        <v>0</v>
      </c>
      <c r="VUR118" s="370">
        <f xml:space="preserve"> InpC!VUR$20</f>
        <v>0</v>
      </c>
      <c r="VUS118" s="370">
        <f xml:space="preserve"> InpC!VUS$20</f>
        <v>0</v>
      </c>
      <c r="VUT118" s="370">
        <f xml:space="preserve"> InpC!VUT$20</f>
        <v>0</v>
      </c>
      <c r="VUU118" s="370">
        <f xml:space="preserve"> InpC!VUU$20</f>
        <v>0</v>
      </c>
      <c r="VUV118" s="370">
        <f xml:space="preserve"> InpC!VUV$20</f>
        <v>0</v>
      </c>
      <c r="VUW118" s="370">
        <f xml:space="preserve"> InpC!VUW$20</f>
        <v>0</v>
      </c>
      <c r="VUX118" s="370">
        <f xml:space="preserve"> InpC!VUX$20</f>
        <v>0</v>
      </c>
      <c r="VUY118" s="370">
        <f xml:space="preserve"> InpC!VUY$20</f>
        <v>0</v>
      </c>
      <c r="VUZ118" s="370">
        <f xml:space="preserve"> InpC!VUZ$20</f>
        <v>0</v>
      </c>
      <c r="VVA118" s="370">
        <f xml:space="preserve"> InpC!VVA$20</f>
        <v>0</v>
      </c>
      <c r="VVB118" s="370">
        <f xml:space="preserve"> InpC!VVB$20</f>
        <v>0</v>
      </c>
      <c r="VVC118" s="370">
        <f xml:space="preserve"> InpC!VVC$20</f>
        <v>0</v>
      </c>
      <c r="VVD118" s="370">
        <f xml:space="preserve"> InpC!VVD$20</f>
        <v>0</v>
      </c>
      <c r="VVE118" s="370">
        <f xml:space="preserve"> InpC!VVE$20</f>
        <v>0</v>
      </c>
      <c r="VVF118" s="370">
        <f xml:space="preserve"> InpC!VVF$20</f>
        <v>0</v>
      </c>
      <c r="VVG118" s="370">
        <f xml:space="preserve"> InpC!VVG$20</f>
        <v>0</v>
      </c>
      <c r="VVH118" s="370">
        <f xml:space="preserve"> InpC!VVH$20</f>
        <v>0</v>
      </c>
      <c r="VVI118" s="370">
        <f xml:space="preserve"> InpC!VVI$20</f>
        <v>0</v>
      </c>
      <c r="VVJ118" s="370">
        <f xml:space="preserve"> InpC!VVJ$20</f>
        <v>0</v>
      </c>
      <c r="VVK118" s="370">
        <f xml:space="preserve"> InpC!VVK$20</f>
        <v>0</v>
      </c>
      <c r="VVL118" s="370">
        <f xml:space="preserve"> InpC!VVL$20</f>
        <v>0</v>
      </c>
      <c r="VVM118" s="370">
        <f xml:space="preserve"> InpC!VVM$20</f>
        <v>0</v>
      </c>
      <c r="VVN118" s="370">
        <f xml:space="preserve"> InpC!VVN$20</f>
        <v>0</v>
      </c>
      <c r="VVO118" s="370">
        <f xml:space="preserve"> InpC!VVO$20</f>
        <v>0</v>
      </c>
      <c r="VVP118" s="370">
        <f xml:space="preserve"> InpC!VVP$20</f>
        <v>0</v>
      </c>
      <c r="VVQ118" s="370">
        <f xml:space="preserve"> InpC!VVQ$20</f>
        <v>0</v>
      </c>
      <c r="VVR118" s="370">
        <f xml:space="preserve"> InpC!VVR$20</f>
        <v>0</v>
      </c>
      <c r="VVS118" s="370">
        <f xml:space="preserve"> InpC!VVS$20</f>
        <v>0</v>
      </c>
      <c r="VVT118" s="370">
        <f xml:space="preserve"> InpC!VVT$20</f>
        <v>0</v>
      </c>
      <c r="VVU118" s="370">
        <f xml:space="preserve"> InpC!VVU$20</f>
        <v>0</v>
      </c>
      <c r="VVV118" s="370">
        <f xml:space="preserve"> InpC!VVV$20</f>
        <v>0</v>
      </c>
      <c r="VVW118" s="370">
        <f xml:space="preserve"> InpC!VVW$20</f>
        <v>0</v>
      </c>
      <c r="VVX118" s="370">
        <f xml:space="preserve"> InpC!VVX$20</f>
        <v>0</v>
      </c>
      <c r="VVY118" s="370">
        <f xml:space="preserve"> InpC!VVY$20</f>
        <v>0</v>
      </c>
      <c r="VVZ118" s="370">
        <f xml:space="preserve"> InpC!VVZ$20</f>
        <v>0</v>
      </c>
      <c r="VWA118" s="370">
        <f xml:space="preserve"> InpC!VWA$20</f>
        <v>0</v>
      </c>
      <c r="VWB118" s="370">
        <f xml:space="preserve"> InpC!VWB$20</f>
        <v>0</v>
      </c>
      <c r="VWC118" s="370">
        <f xml:space="preserve"> InpC!VWC$20</f>
        <v>0</v>
      </c>
      <c r="VWD118" s="370">
        <f xml:space="preserve"> InpC!VWD$20</f>
        <v>0</v>
      </c>
      <c r="VWE118" s="370">
        <f xml:space="preserve"> InpC!VWE$20</f>
        <v>0</v>
      </c>
      <c r="VWF118" s="370">
        <f xml:space="preserve"> InpC!VWF$20</f>
        <v>0</v>
      </c>
      <c r="VWG118" s="370">
        <f xml:space="preserve"> InpC!VWG$20</f>
        <v>0</v>
      </c>
      <c r="VWH118" s="370">
        <f xml:space="preserve"> InpC!VWH$20</f>
        <v>0</v>
      </c>
      <c r="VWI118" s="370">
        <f xml:space="preserve"> InpC!VWI$20</f>
        <v>0</v>
      </c>
      <c r="VWJ118" s="370">
        <f xml:space="preserve"> InpC!VWJ$20</f>
        <v>0</v>
      </c>
      <c r="VWK118" s="370">
        <f xml:space="preserve"> InpC!VWK$20</f>
        <v>0</v>
      </c>
      <c r="VWL118" s="370">
        <f xml:space="preserve"> InpC!VWL$20</f>
        <v>0</v>
      </c>
      <c r="VWM118" s="370">
        <f xml:space="preserve"> InpC!VWM$20</f>
        <v>0</v>
      </c>
      <c r="VWN118" s="370">
        <f xml:space="preserve"> InpC!VWN$20</f>
        <v>0</v>
      </c>
      <c r="VWO118" s="370">
        <f xml:space="preserve"> InpC!VWO$20</f>
        <v>0</v>
      </c>
      <c r="VWP118" s="370">
        <f xml:space="preserve"> InpC!VWP$20</f>
        <v>0</v>
      </c>
      <c r="VWQ118" s="370">
        <f xml:space="preserve"> InpC!VWQ$20</f>
        <v>0</v>
      </c>
      <c r="VWR118" s="370">
        <f xml:space="preserve"> InpC!VWR$20</f>
        <v>0</v>
      </c>
      <c r="VWS118" s="370">
        <f xml:space="preserve"> InpC!VWS$20</f>
        <v>0</v>
      </c>
      <c r="VWT118" s="370">
        <f xml:space="preserve"> InpC!VWT$20</f>
        <v>0</v>
      </c>
      <c r="VWU118" s="370">
        <f xml:space="preserve"> InpC!VWU$20</f>
        <v>0</v>
      </c>
      <c r="VWV118" s="370">
        <f xml:space="preserve"> InpC!VWV$20</f>
        <v>0</v>
      </c>
      <c r="VWW118" s="370">
        <f xml:space="preserve"> InpC!VWW$20</f>
        <v>0</v>
      </c>
      <c r="VWX118" s="370">
        <f xml:space="preserve"> InpC!VWX$20</f>
        <v>0</v>
      </c>
      <c r="VWY118" s="370">
        <f xml:space="preserve"> InpC!VWY$20</f>
        <v>0</v>
      </c>
      <c r="VWZ118" s="370">
        <f xml:space="preserve"> InpC!VWZ$20</f>
        <v>0</v>
      </c>
      <c r="VXA118" s="370">
        <f xml:space="preserve"> InpC!VXA$20</f>
        <v>0</v>
      </c>
      <c r="VXB118" s="370">
        <f xml:space="preserve"> InpC!VXB$20</f>
        <v>0</v>
      </c>
      <c r="VXC118" s="370">
        <f xml:space="preserve"> InpC!VXC$20</f>
        <v>0</v>
      </c>
      <c r="VXD118" s="370">
        <f xml:space="preserve"> InpC!VXD$20</f>
        <v>0</v>
      </c>
      <c r="VXE118" s="370">
        <f xml:space="preserve"> InpC!VXE$20</f>
        <v>0</v>
      </c>
      <c r="VXF118" s="370">
        <f xml:space="preserve"> InpC!VXF$20</f>
        <v>0</v>
      </c>
      <c r="VXG118" s="370">
        <f xml:space="preserve"> InpC!VXG$20</f>
        <v>0</v>
      </c>
      <c r="VXH118" s="370">
        <f xml:space="preserve"> InpC!VXH$20</f>
        <v>0</v>
      </c>
      <c r="VXI118" s="370">
        <f xml:space="preserve"> InpC!VXI$20</f>
        <v>0</v>
      </c>
      <c r="VXJ118" s="370">
        <f xml:space="preserve"> InpC!VXJ$20</f>
        <v>0</v>
      </c>
      <c r="VXK118" s="370">
        <f xml:space="preserve"> InpC!VXK$20</f>
        <v>0</v>
      </c>
      <c r="VXL118" s="370">
        <f xml:space="preserve"> InpC!VXL$20</f>
        <v>0</v>
      </c>
      <c r="VXM118" s="370">
        <f xml:space="preserve"> InpC!VXM$20</f>
        <v>0</v>
      </c>
      <c r="VXN118" s="370">
        <f xml:space="preserve"> InpC!VXN$20</f>
        <v>0</v>
      </c>
      <c r="VXO118" s="370">
        <f xml:space="preserve"> InpC!VXO$20</f>
        <v>0</v>
      </c>
      <c r="VXP118" s="370">
        <f xml:space="preserve"> InpC!VXP$20</f>
        <v>0</v>
      </c>
      <c r="VXQ118" s="370">
        <f xml:space="preserve"> InpC!VXQ$20</f>
        <v>0</v>
      </c>
      <c r="VXR118" s="370">
        <f xml:space="preserve"> InpC!VXR$20</f>
        <v>0</v>
      </c>
      <c r="VXS118" s="370">
        <f xml:space="preserve"> InpC!VXS$20</f>
        <v>0</v>
      </c>
      <c r="VXT118" s="370">
        <f xml:space="preserve"> InpC!VXT$20</f>
        <v>0</v>
      </c>
      <c r="VXU118" s="370">
        <f xml:space="preserve"> InpC!VXU$20</f>
        <v>0</v>
      </c>
      <c r="VXV118" s="370">
        <f xml:space="preserve"> InpC!VXV$20</f>
        <v>0</v>
      </c>
      <c r="VXW118" s="370">
        <f xml:space="preserve"> InpC!VXW$20</f>
        <v>0</v>
      </c>
      <c r="VXX118" s="370">
        <f xml:space="preserve"> InpC!VXX$20</f>
        <v>0</v>
      </c>
      <c r="VXY118" s="370">
        <f xml:space="preserve"> InpC!VXY$20</f>
        <v>0</v>
      </c>
      <c r="VXZ118" s="370">
        <f xml:space="preserve"> InpC!VXZ$20</f>
        <v>0</v>
      </c>
      <c r="VYA118" s="370">
        <f xml:space="preserve"> InpC!VYA$20</f>
        <v>0</v>
      </c>
      <c r="VYB118" s="370">
        <f xml:space="preserve"> InpC!VYB$20</f>
        <v>0</v>
      </c>
      <c r="VYC118" s="370">
        <f xml:space="preserve"> InpC!VYC$20</f>
        <v>0</v>
      </c>
      <c r="VYD118" s="370">
        <f xml:space="preserve"> InpC!VYD$20</f>
        <v>0</v>
      </c>
      <c r="VYE118" s="370">
        <f xml:space="preserve"> InpC!VYE$20</f>
        <v>0</v>
      </c>
      <c r="VYF118" s="370">
        <f xml:space="preserve"> InpC!VYF$20</f>
        <v>0</v>
      </c>
      <c r="VYG118" s="370">
        <f xml:space="preserve"> InpC!VYG$20</f>
        <v>0</v>
      </c>
      <c r="VYH118" s="370">
        <f xml:space="preserve"> InpC!VYH$20</f>
        <v>0</v>
      </c>
      <c r="VYI118" s="370">
        <f xml:space="preserve"> InpC!VYI$20</f>
        <v>0</v>
      </c>
      <c r="VYJ118" s="370">
        <f xml:space="preserve"> InpC!VYJ$20</f>
        <v>0</v>
      </c>
      <c r="VYK118" s="370">
        <f xml:space="preserve"> InpC!VYK$20</f>
        <v>0</v>
      </c>
      <c r="VYL118" s="370">
        <f xml:space="preserve"> InpC!VYL$20</f>
        <v>0</v>
      </c>
      <c r="VYM118" s="370">
        <f xml:space="preserve"> InpC!VYM$20</f>
        <v>0</v>
      </c>
      <c r="VYN118" s="370">
        <f xml:space="preserve"> InpC!VYN$20</f>
        <v>0</v>
      </c>
      <c r="VYO118" s="370">
        <f xml:space="preserve"> InpC!VYO$20</f>
        <v>0</v>
      </c>
      <c r="VYP118" s="370">
        <f xml:space="preserve"> InpC!VYP$20</f>
        <v>0</v>
      </c>
      <c r="VYQ118" s="370">
        <f xml:space="preserve"> InpC!VYQ$20</f>
        <v>0</v>
      </c>
      <c r="VYR118" s="370">
        <f xml:space="preserve"> InpC!VYR$20</f>
        <v>0</v>
      </c>
      <c r="VYS118" s="370">
        <f xml:space="preserve"> InpC!VYS$20</f>
        <v>0</v>
      </c>
      <c r="VYT118" s="370">
        <f xml:space="preserve"> InpC!VYT$20</f>
        <v>0</v>
      </c>
      <c r="VYU118" s="370">
        <f xml:space="preserve"> InpC!VYU$20</f>
        <v>0</v>
      </c>
      <c r="VYV118" s="370">
        <f xml:space="preserve"> InpC!VYV$20</f>
        <v>0</v>
      </c>
      <c r="VYW118" s="370">
        <f xml:space="preserve"> InpC!VYW$20</f>
        <v>0</v>
      </c>
      <c r="VYX118" s="370">
        <f xml:space="preserve"> InpC!VYX$20</f>
        <v>0</v>
      </c>
      <c r="VYY118" s="370">
        <f xml:space="preserve"> InpC!VYY$20</f>
        <v>0</v>
      </c>
      <c r="VYZ118" s="370">
        <f xml:space="preserve"> InpC!VYZ$20</f>
        <v>0</v>
      </c>
      <c r="VZA118" s="370">
        <f xml:space="preserve"> InpC!VZA$20</f>
        <v>0</v>
      </c>
      <c r="VZB118" s="370">
        <f xml:space="preserve"> InpC!VZB$20</f>
        <v>0</v>
      </c>
      <c r="VZC118" s="370">
        <f xml:space="preserve"> InpC!VZC$20</f>
        <v>0</v>
      </c>
      <c r="VZD118" s="370">
        <f xml:space="preserve"> InpC!VZD$20</f>
        <v>0</v>
      </c>
      <c r="VZE118" s="370">
        <f xml:space="preserve"> InpC!VZE$20</f>
        <v>0</v>
      </c>
      <c r="VZF118" s="370">
        <f xml:space="preserve"> InpC!VZF$20</f>
        <v>0</v>
      </c>
      <c r="VZG118" s="370">
        <f xml:space="preserve"> InpC!VZG$20</f>
        <v>0</v>
      </c>
      <c r="VZH118" s="370">
        <f xml:space="preserve"> InpC!VZH$20</f>
        <v>0</v>
      </c>
      <c r="VZI118" s="370">
        <f xml:space="preserve"> InpC!VZI$20</f>
        <v>0</v>
      </c>
      <c r="VZJ118" s="370">
        <f xml:space="preserve"> InpC!VZJ$20</f>
        <v>0</v>
      </c>
      <c r="VZK118" s="370">
        <f xml:space="preserve"> InpC!VZK$20</f>
        <v>0</v>
      </c>
      <c r="VZL118" s="370">
        <f xml:space="preserve"> InpC!VZL$20</f>
        <v>0</v>
      </c>
      <c r="VZM118" s="370">
        <f xml:space="preserve"> InpC!VZM$20</f>
        <v>0</v>
      </c>
      <c r="VZN118" s="370">
        <f xml:space="preserve"> InpC!VZN$20</f>
        <v>0</v>
      </c>
      <c r="VZO118" s="370">
        <f xml:space="preserve"> InpC!VZO$20</f>
        <v>0</v>
      </c>
      <c r="VZP118" s="370">
        <f xml:space="preserve"> InpC!VZP$20</f>
        <v>0</v>
      </c>
      <c r="VZQ118" s="370">
        <f xml:space="preserve"> InpC!VZQ$20</f>
        <v>0</v>
      </c>
      <c r="VZR118" s="370">
        <f xml:space="preserve"> InpC!VZR$20</f>
        <v>0</v>
      </c>
      <c r="VZS118" s="370">
        <f xml:space="preserve"> InpC!VZS$20</f>
        <v>0</v>
      </c>
      <c r="VZT118" s="370">
        <f xml:space="preserve"> InpC!VZT$20</f>
        <v>0</v>
      </c>
      <c r="VZU118" s="370">
        <f xml:space="preserve"> InpC!VZU$20</f>
        <v>0</v>
      </c>
      <c r="VZV118" s="370">
        <f xml:space="preserve"> InpC!VZV$20</f>
        <v>0</v>
      </c>
      <c r="VZW118" s="370">
        <f xml:space="preserve"> InpC!VZW$20</f>
        <v>0</v>
      </c>
      <c r="VZX118" s="370">
        <f xml:space="preserve"> InpC!VZX$20</f>
        <v>0</v>
      </c>
      <c r="VZY118" s="370">
        <f xml:space="preserve"> InpC!VZY$20</f>
        <v>0</v>
      </c>
      <c r="VZZ118" s="370">
        <f xml:space="preserve"> InpC!VZZ$20</f>
        <v>0</v>
      </c>
      <c r="WAA118" s="370">
        <f xml:space="preserve"> InpC!WAA$20</f>
        <v>0</v>
      </c>
      <c r="WAB118" s="370">
        <f xml:space="preserve"> InpC!WAB$20</f>
        <v>0</v>
      </c>
      <c r="WAC118" s="370">
        <f xml:space="preserve"> InpC!WAC$20</f>
        <v>0</v>
      </c>
      <c r="WAD118" s="370">
        <f xml:space="preserve"> InpC!WAD$20</f>
        <v>0</v>
      </c>
      <c r="WAE118" s="370">
        <f xml:space="preserve"> InpC!WAE$20</f>
        <v>0</v>
      </c>
      <c r="WAF118" s="370">
        <f xml:space="preserve"> InpC!WAF$20</f>
        <v>0</v>
      </c>
      <c r="WAG118" s="370">
        <f xml:space="preserve"> InpC!WAG$20</f>
        <v>0</v>
      </c>
      <c r="WAH118" s="370">
        <f xml:space="preserve"> InpC!WAH$20</f>
        <v>0</v>
      </c>
      <c r="WAI118" s="370">
        <f xml:space="preserve"> InpC!WAI$20</f>
        <v>0</v>
      </c>
      <c r="WAJ118" s="370">
        <f xml:space="preserve"> InpC!WAJ$20</f>
        <v>0</v>
      </c>
      <c r="WAK118" s="370">
        <f xml:space="preserve"> InpC!WAK$20</f>
        <v>0</v>
      </c>
      <c r="WAL118" s="370">
        <f xml:space="preserve"> InpC!WAL$20</f>
        <v>0</v>
      </c>
      <c r="WAM118" s="370">
        <f xml:space="preserve"> InpC!WAM$20</f>
        <v>0</v>
      </c>
      <c r="WAN118" s="370">
        <f xml:space="preserve"> InpC!WAN$20</f>
        <v>0</v>
      </c>
      <c r="WAO118" s="370">
        <f xml:space="preserve"> InpC!WAO$20</f>
        <v>0</v>
      </c>
      <c r="WAP118" s="370">
        <f xml:space="preserve"> InpC!WAP$20</f>
        <v>0</v>
      </c>
      <c r="WAQ118" s="370">
        <f xml:space="preserve"> InpC!WAQ$20</f>
        <v>0</v>
      </c>
      <c r="WAR118" s="370">
        <f xml:space="preserve"> InpC!WAR$20</f>
        <v>0</v>
      </c>
      <c r="WAS118" s="370">
        <f xml:space="preserve"> InpC!WAS$20</f>
        <v>0</v>
      </c>
      <c r="WAT118" s="370">
        <f xml:space="preserve"> InpC!WAT$20</f>
        <v>0</v>
      </c>
      <c r="WAU118" s="370">
        <f xml:space="preserve"> InpC!WAU$20</f>
        <v>0</v>
      </c>
      <c r="WAV118" s="370">
        <f xml:space="preserve"> InpC!WAV$20</f>
        <v>0</v>
      </c>
      <c r="WAW118" s="370">
        <f xml:space="preserve"> InpC!WAW$20</f>
        <v>0</v>
      </c>
      <c r="WAX118" s="370">
        <f xml:space="preserve"> InpC!WAX$20</f>
        <v>0</v>
      </c>
      <c r="WAY118" s="370">
        <f xml:space="preserve"> InpC!WAY$20</f>
        <v>0</v>
      </c>
      <c r="WAZ118" s="370">
        <f xml:space="preserve"> InpC!WAZ$20</f>
        <v>0</v>
      </c>
      <c r="WBA118" s="370">
        <f xml:space="preserve"> InpC!WBA$20</f>
        <v>0</v>
      </c>
      <c r="WBB118" s="370">
        <f xml:space="preserve"> InpC!WBB$20</f>
        <v>0</v>
      </c>
      <c r="WBC118" s="370">
        <f xml:space="preserve"> InpC!WBC$20</f>
        <v>0</v>
      </c>
      <c r="WBD118" s="370">
        <f xml:space="preserve"> InpC!WBD$20</f>
        <v>0</v>
      </c>
      <c r="WBE118" s="370">
        <f xml:space="preserve"> InpC!WBE$20</f>
        <v>0</v>
      </c>
      <c r="WBF118" s="370">
        <f xml:space="preserve"> InpC!WBF$20</f>
        <v>0</v>
      </c>
      <c r="WBG118" s="370">
        <f xml:space="preserve"> InpC!WBG$20</f>
        <v>0</v>
      </c>
      <c r="WBH118" s="370">
        <f xml:space="preserve"> InpC!WBH$20</f>
        <v>0</v>
      </c>
      <c r="WBI118" s="370">
        <f xml:space="preserve"> InpC!WBI$20</f>
        <v>0</v>
      </c>
      <c r="WBJ118" s="370">
        <f xml:space="preserve"> InpC!WBJ$20</f>
        <v>0</v>
      </c>
      <c r="WBK118" s="370">
        <f xml:space="preserve"> InpC!WBK$20</f>
        <v>0</v>
      </c>
      <c r="WBL118" s="370">
        <f xml:space="preserve"> InpC!WBL$20</f>
        <v>0</v>
      </c>
      <c r="WBM118" s="370">
        <f xml:space="preserve"> InpC!WBM$20</f>
        <v>0</v>
      </c>
      <c r="WBN118" s="370">
        <f xml:space="preserve"> InpC!WBN$20</f>
        <v>0</v>
      </c>
      <c r="WBO118" s="370">
        <f xml:space="preserve"> InpC!WBO$20</f>
        <v>0</v>
      </c>
      <c r="WBP118" s="370">
        <f xml:space="preserve"> InpC!WBP$20</f>
        <v>0</v>
      </c>
      <c r="WBQ118" s="370">
        <f xml:space="preserve"> InpC!WBQ$20</f>
        <v>0</v>
      </c>
      <c r="WBR118" s="370">
        <f xml:space="preserve"> InpC!WBR$20</f>
        <v>0</v>
      </c>
      <c r="WBS118" s="370">
        <f xml:space="preserve"> InpC!WBS$20</f>
        <v>0</v>
      </c>
      <c r="WBT118" s="370">
        <f xml:space="preserve"> InpC!WBT$20</f>
        <v>0</v>
      </c>
      <c r="WBU118" s="370">
        <f xml:space="preserve"> InpC!WBU$20</f>
        <v>0</v>
      </c>
      <c r="WBV118" s="370">
        <f xml:space="preserve"> InpC!WBV$20</f>
        <v>0</v>
      </c>
      <c r="WBW118" s="370">
        <f xml:space="preserve"> InpC!WBW$20</f>
        <v>0</v>
      </c>
      <c r="WBX118" s="370">
        <f xml:space="preserve"> InpC!WBX$20</f>
        <v>0</v>
      </c>
      <c r="WBY118" s="370">
        <f xml:space="preserve"> InpC!WBY$20</f>
        <v>0</v>
      </c>
      <c r="WBZ118" s="370">
        <f xml:space="preserve"> InpC!WBZ$20</f>
        <v>0</v>
      </c>
      <c r="WCA118" s="370">
        <f xml:space="preserve"> InpC!WCA$20</f>
        <v>0</v>
      </c>
      <c r="WCB118" s="370">
        <f xml:space="preserve"> InpC!WCB$20</f>
        <v>0</v>
      </c>
      <c r="WCC118" s="370">
        <f xml:space="preserve"> InpC!WCC$20</f>
        <v>0</v>
      </c>
      <c r="WCD118" s="370">
        <f xml:space="preserve"> InpC!WCD$20</f>
        <v>0</v>
      </c>
      <c r="WCE118" s="370">
        <f xml:space="preserve"> InpC!WCE$20</f>
        <v>0</v>
      </c>
      <c r="WCF118" s="370">
        <f xml:space="preserve"> InpC!WCF$20</f>
        <v>0</v>
      </c>
      <c r="WCG118" s="370">
        <f xml:space="preserve"> InpC!WCG$20</f>
        <v>0</v>
      </c>
      <c r="WCH118" s="370">
        <f xml:space="preserve"> InpC!WCH$20</f>
        <v>0</v>
      </c>
      <c r="WCI118" s="370">
        <f xml:space="preserve"> InpC!WCI$20</f>
        <v>0</v>
      </c>
      <c r="WCJ118" s="370">
        <f xml:space="preserve"> InpC!WCJ$20</f>
        <v>0</v>
      </c>
      <c r="WCK118" s="370">
        <f xml:space="preserve"> InpC!WCK$20</f>
        <v>0</v>
      </c>
      <c r="WCL118" s="370">
        <f xml:space="preserve"> InpC!WCL$20</f>
        <v>0</v>
      </c>
      <c r="WCM118" s="370">
        <f xml:space="preserve"> InpC!WCM$20</f>
        <v>0</v>
      </c>
      <c r="WCN118" s="370">
        <f xml:space="preserve"> InpC!WCN$20</f>
        <v>0</v>
      </c>
      <c r="WCO118" s="370">
        <f xml:space="preserve"> InpC!WCO$20</f>
        <v>0</v>
      </c>
      <c r="WCP118" s="370">
        <f xml:space="preserve"> InpC!WCP$20</f>
        <v>0</v>
      </c>
      <c r="WCQ118" s="370">
        <f xml:space="preserve"> InpC!WCQ$20</f>
        <v>0</v>
      </c>
      <c r="WCR118" s="370">
        <f xml:space="preserve"> InpC!WCR$20</f>
        <v>0</v>
      </c>
      <c r="WCS118" s="370">
        <f xml:space="preserve"> InpC!WCS$20</f>
        <v>0</v>
      </c>
      <c r="WCT118" s="370">
        <f xml:space="preserve"> InpC!WCT$20</f>
        <v>0</v>
      </c>
      <c r="WCU118" s="370">
        <f xml:space="preserve"> InpC!WCU$20</f>
        <v>0</v>
      </c>
      <c r="WCV118" s="370">
        <f xml:space="preserve"> InpC!WCV$20</f>
        <v>0</v>
      </c>
      <c r="WCW118" s="370">
        <f xml:space="preserve"> InpC!WCW$20</f>
        <v>0</v>
      </c>
      <c r="WCX118" s="370">
        <f xml:space="preserve"> InpC!WCX$20</f>
        <v>0</v>
      </c>
      <c r="WCY118" s="370">
        <f xml:space="preserve"> InpC!WCY$20</f>
        <v>0</v>
      </c>
      <c r="WCZ118" s="370">
        <f xml:space="preserve"> InpC!WCZ$20</f>
        <v>0</v>
      </c>
      <c r="WDA118" s="370">
        <f xml:space="preserve"> InpC!WDA$20</f>
        <v>0</v>
      </c>
      <c r="WDB118" s="370">
        <f xml:space="preserve"> InpC!WDB$20</f>
        <v>0</v>
      </c>
      <c r="WDC118" s="370">
        <f xml:space="preserve"> InpC!WDC$20</f>
        <v>0</v>
      </c>
      <c r="WDD118" s="370">
        <f xml:space="preserve"> InpC!WDD$20</f>
        <v>0</v>
      </c>
      <c r="WDE118" s="370">
        <f xml:space="preserve"> InpC!WDE$20</f>
        <v>0</v>
      </c>
      <c r="WDF118" s="370">
        <f xml:space="preserve"> InpC!WDF$20</f>
        <v>0</v>
      </c>
      <c r="WDG118" s="370">
        <f xml:space="preserve"> InpC!WDG$20</f>
        <v>0</v>
      </c>
      <c r="WDH118" s="370">
        <f xml:space="preserve"> InpC!WDH$20</f>
        <v>0</v>
      </c>
      <c r="WDI118" s="370">
        <f xml:space="preserve"> InpC!WDI$20</f>
        <v>0</v>
      </c>
      <c r="WDJ118" s="370">
        <f xml:space="preserve"> InpC!WDJ$20</f>
        <v>0</v>
      </c>
      <c r="WDK118" s="370">
        <f xml:space="preserve"> InpC!WDK$20</f>
        <v>0</v>
      </c>
      <c r="WDL118" s="370">
        <f xml:space="preserve"> InpC!WDL$20</f>
        <v>0</v>
      </c>
      <c r="WDM118" s="370">
        <f xml:space="preserve"> InpC!WDM$20</f>
        <v>0</v>
      </c>
      <c r="WDN118" s="370">
        <f xml:space="preserve"> InpC!WDN$20</f>
        <v>0</v>
      </c>
      <c r="WDO118" s="370">
        <f xml:space="preserve"> InpC!WDO$20</f>
        <v>0</v>
      </c>
      <c r="WDP118" s="370">
        <f xml:space="preserve"> InpC!WDP$20</f>
        <v>0</v>
      </c>
      <c r="WDQ118" s="370">
        <f xml:space="preserve"> InpC!WDQ$20</f>
        <v>0</v>
      </c>
      <c r="WDR118" s="370">
        <f xml:space="preserve"> InpC!WDR$20</f>
        <v>0</v>
      </c>
      <c r="WDS118" s="370">
        <f xml:space="preserve"> InpC!WDS$20</f>
        <v>0</v>
      </c>
      <c r="WDT118" s="370">
        <f xml:space="preserve"> InpC!WDT$20</f>
        <v>0</v>
      </c>
      <c r="WDU118" s="370">
        <f xml:space="preserve"> InpC!WDU$20</f>
        <v>0</v>
      </c>
      <c r="WDV118" s="370">
        <f xml:space="preserve"> InpC!WDV$20</f>
        <v>0</v>
      </c>
      <c r="WDW118" s="370">
        <f xml:space="preserve"> InpC!WDW$20</f>
        <v>0</v>
      </c>
      <c r="WDX118" s="370">
        <f xml:space="preserve"> InpC!WDX$20</f>
        <v>0</v>
      </c>
      <c r="WDY118" s="370">
        <f xml:space="preserve"> InpC!WDY$20</f>
        <v>0</v>
      </c>
      <c r="WDZ118" s="370">
        <f xml:space="preserve"> InpC!WDZ$20</f>
        <v>0</v>
      </c>
      <c r="WEA118" s="370">
        <f xml:space="preserve"> InpC!WEA$20</f>
        <v>0</v>
      </c>
      <c r="WEB118" s="370">
        <f xml:space="preserve"> InpC!WEB$20</f>
        <v>0</v>
      </c>
      <c r="WEC118" s="370">
        <f xml:space="preserve"> InpC!WEC$20</f>
        <v>0</v>
      </c>
      <c r="WED118" s="370">
        <f xml:space="preserve"> InpC!WED$20</f>
        <v>0</v>
      </c>
      <c r="WEE118" s="370">
        <f xml:space="preserve"> InpC!WEE$20</f>
        <v>0</v>
      </c>
      <c r="WEF118" s="370">
        <f xml:space="preserve"> InpC!WEF$20</f>
        <v>0</v>
      </c>
      <c r="WEG118" s="370">
        <f xml:space="preserve"> InpC!WEG$20</f>
        <v>0</v>
      </c>
      <c r="WEH118" s="370">
        <f xml:space="preserve"> InpC!WEH$20</f>
        <v>0</v>
      </c>
      <c r="WEI118" s="370">
        <f xml:space="preserve"> InpC!WEI$20</f>
        <v>0</v>
      </c>
      <c r="WEJ118" s="370">
        <f xml:space="preserve"> InpC!WEJ$20</f>
        <v>0</v>
      </c>
      <c r="WEK118" s="370">
        <f xml:space="preserve"> InpC!WEK$20</f>
        <v>0</v>
      </c>
      <c r="WEL118" s="370">
        <f xml:space="preserve"> InpC!WEL$20</f>
        <v>0</v>
      </c>
      <c r="WEM118" s="370">
        <f xml:space="preserve"> InpC!WEM$20</f>
        <v>0</v>
      </c>
      <c r="WEN118" s="370">
        <f xml:space="preserve"> InpC!WEN$20</f>
        <v>0</v>
      </c>
      <c r="WEO118" s="370">
        <f xml:space="preserve"> InpC!WEO$20</f>
        <v>0</v>
      </c>
      <c r="WEP118" s="370">
        <f xml:space="preserve"> InpC!WEP$20</f>
        <v>0</v>
      </c>
      <c r="WEQ118" s="370">
        <f xml:space="preserve"> InpC!WEQ$20</f>
        <v>0</v>
      </c>
      <c r="WER118" s="370">
        <f xml:space="preserve"> InpC!WER$20</f>
        <v>0</v>
      </c>
      <c r="WES118" s="370">
        <f xml:space="preserve"> InpC!WES$20</f>
        <v>0</v>
      </c>
      <c r="WET118" s="370">
        <f xml:space="preserve"> InpC!WET$20</f>
        <v>0</v>
      </c>
      <c r="WEU118" s="370">
        <f xml:space="preserve"> InpC!WEU$20</f>
        <v>0</v>
      </c>
      <c r="WEV118" s="370">
        <f xml:space="preserve"> InpC!WEV$20</f>
        <v>0</v>
      </c>
      <c r="WEW118" s="370">
        <f xml:space="preserve"> InpC!WEW$20</f>
        <v>0</v>
      </c>
      <c r="WEX118" s="370">
        <f xml:space="preserve"> InpC!WEX$20</f>
        <v>0</v>
      </c>
      <c r="WEY118" s="370">
        <f xml:space="preserve"> InpC!WEY$20</f>
        <v>0</v>
      </c>
      <c r="WEZ118" s="370">
        <f xml:space="preserve"> InpC!WEZ$20</f>
        <v>0</v>
      </c>
      <c r="WFA118" s="370">
        <f xml:space="preserve"> InpC!WFA$20</f>
        <v>0</v>
      </c>
      <c r="WFB118" s="370">
        <f xml:space="preserve"> InpC!WFB$20</f>
        <v>0</v>
      </c>
      <c r="WFC118" s="370">
        <f xml:space="preserve"> InpC!WFC$20</f>
        <v>0</v>
      </c>
      <c r="WFD118" s="370">
        <f xml:space="preserve"> InpC!WFD$20</f>
        <v>0</v>
      </c>
      <c r="WFE118" s="370">
        <f xml:space="preserve"> InpC!WFE$20</f>
        <v>0</v>
      </c>
      <c r="WFF118" s="370">
        <f xml:space="preserve"> InpC!WFF$20</f>
        <v>0</v>
      </c>
      <c r="WFG118" s="370">
        <f xml:space="preserve"> InpC!WFG$20</f>
        <v>0</v>
      </c>
      <c r="WFH118" s="370">
        <f xml:space="preserve"> InpC!WFH$20</f>
        <v>0</v>
      </c>
      <c r="WFI118" s="370">
        <f xml:space="preserve"> InpC!WFI$20</f>
        <v>0</v>
      </c>
      <c r="WFJ118" s="370">
        <f xml:space="preserve"> InpC!WFJ$20</f>
        <v>0</v>
      </c>
      <c r="WFK118" s="370">
        <f xml:space="preserve"> InpC!WFK$20</f>
        <v>0</v>
      </c>
      <c r="WFL118" s="370">
        <f xml:space="preserve"> InpC!WFL$20</f>
        <v>0</v>
      </c>
      <c r="WFM118" s="370">
        <f xml:space="preserve"> InpC!WFM$20</f>
        <v>0</v>
      </c>
      <c r="WFN118" s="370">
        <f xml:space="preserve"> InpC!WFN$20</f>
        <v>0</v>
      </c>
      <c r="WFO118" s="370">
        <f xml:space="preserve"> InpC!WFO$20</f>
        <v>0</v>
      </c>
      <c r="WFP118" s="370">
        <f xml:space="preserve"> InpC!WFP$20</f>
        <v>0</v>
      </c>
      <c r="WFQ118" s="370">
        <f xml:space="preserve"> InpC!WFQ$20</f>
        <v>0</v>
      </c>
      <c r="WFR118" s="370">
        <f xml:space="preserve"> InpC!WFR$20</f>
        <v>0</v>
      </c>
      <c r="WFS118" s="370">
        <f xml:space="preserve"> InpC!WFS$20</f>
        <v>0</v>
      </c>
      <c r="WFT118" s="370">
        <f xml:space="preserve"> InpC!WFT$20</f>
        <v>0</v>
      </c>
      <c r="WFU118" s="370">
        <f xml:space="preserve"> InpC!WFU$20</f>
        <v>0</v>
      </c>
      <c r="WFV118" s="370">
        <f xml:space="preserve"> InpC!WFV$20</f>
        <v>0</v>
      </c>
      <c r="WFW118" s="370">
        <f xml:space="preserve"> InpC!WFW$20</f>
        <v>0</v>
      </c>
      <c r="WFX118" s="370">
        <f xml:space="preserve"> InpC!WFX$20</f>
        <v>0</v>
      </c>
      <c r="WFY118" s="370">
        <f xml:space="preserve"> InpC!WFY$20</f>
        <v>0</v>
      </c>
      <c r="WFZ118" s="370">
        <f xml:space="preserve"> InpC!WFZ$20</f>
        <v>0</v>
      </c>
      <c r="WGA118" s="370">
        <f xml:space="preserve"> InpC!WGA$20</f>
        <v>0</v>
      </c>
      <c r="WGB118" s="370">
        <f xml:space="preserve"> InpC!WGB$20</f>
        <v>0</v>
      </c>
      <c r="WGC118" s="370">
        <f xml:space="preserve"> InpC!WGC$20</f>
        <v>0</v>
      </c>
      <c r="WGD118" s="370">
        <f xml:space="preserve"> InpC!WGD$20</f>
        <v>0</v>
      </c>
      <c r="WGE118" s="370">
        <f xml:space="preserve"> InpC!WGE$20</f>
        <v>0</v>
      </c>
      <c r="WGF118" s="370">
        <f xml:space="preserve"> InpC!WGF$20</f>
        <v>0</v>
      </c>
      <c r="WGG118" s="370">
        <f xml:space="preserve"> InpC!WGG$20</f>
        <v>0</v>
      </c>
      <c r="WGH118" s="370">
        <f xml:space="preserve"> InpC!WGH$20</f>
        <v>0</v>
      </c>
      <c r="WGI118" s="370">
        <f xml:space="preserve"> InpC!WGI$20</f>
        <v>0</v>
      </c>
      <c r="WGJ118" s="370">
        <f xml:space="preserve"> InpC!WGJ$20</f>
        <v>0</v>
      </c>
      <c r="WGK118" s="370">
        <f xml:space="preserve"> InpC!WGK$20</f>
        <v>0</v>
      </c>
      <c r="WGL118" s="370">
        <f xml:space="preserve"> InpC!WGL$20</f>
        <v>0</v>
      </c>
      <c r="WGM118" s="370">
        <f xml:space="preserve"> InpC!WGM$20</f>
        <v>0</v>
      </c>
      <c r="WGN118" s="370">
        <f xml:space="preserve"> InpC!WGN$20</f>
        <v>0</v>
      </c>
      <c r="WGO118" s="370">
        <f xml:space="preserve"> InpC!WGO$20</f>
        <v>0</v>
      </c>
      <c r="WGP118" s="370">
        <f xml:space="preserve"> InpC!WGP$20</f>
        <v>0</v>
      </c>
      <c r="WGQ118" s="370">
        <f xml:space="preserve"> InpC!WGQ$20</f>
        <v>0</v>
      </c>
      <c r="WGR118" s="370">
        <f xml:space="preserve"> InpC!WGR$20</f>
        <v>0</v>
      </c>
      <c r="WGS118" s="370">
        <f xml:space="preserve"> InpC!WGS$20</f>
        <v>0</v>
      </c>
      <c r="WGT118" s="370">
        <f xml:space="preserve"> InpC!WGT$20</f>
        <v>0</v>
      </c>
      <c r="WGU118" s="370">
        <f xml:space="preserve"> InpC!WGU$20</f>
        <v>0</v>
      </c>
      <c r="WGV118" s="370">
        <f xml:space="preserve"> InpC!WGV$20</f>
        <v>0</v>
      </c>
      <c r="WGW118" s="370">
        <f xml:space="preserve"> InpC!WGW$20</f>
        <v>0</v>
      </c>
      <c r="WGX118" s="370">
        <f xml:space="preserve"> InpC!WGX$20</f>
        <v>0</v>
      </c>
      <c r="WGY118" s="370">
        <f xml:space="preserve"> InpC!WGY$20</f>
        <v>0</v>
      </c>
      <c r="WGZ118" s="370">
        <f xml:space="preserve"> InpC!WGZ$20</f>
        <v>0</v>
      </c>
      <c r="WHA118" s="370">
        <f xml:space="preserve"> InpC!WHA$20</f>
        <v>0</v>
      </c>
      <c r="WHB118" s="370">
        <f xml:space="preserve"> InpC!WHB$20</f>
        <v>0</v>
      </c>
      <c r="WHC118" s="370">
        <f xml:space="preserve"> InpC!WHC$20</f>
        <v>0</v>
      </c>
      <c r="WHD118" s="370">
        <f xml:space="preserve"> InpC!WHD$20</f>
        <v>0</v>
      </c>
      <c r="WHE118" s="370">
        <f xml:space="preserve"> InpC!WHE$20</f>
        <v>0</v>
      </c>
      <c r="WHF118" s="370">
        <f xml:space="preserve"> InpC!WHF$20</f>
        <v>0</v>
      </c>
      <c r="WHG118" s="370">
        <f xml:space="preserve"> InpC!WHG$20</f>
        <v>0</v>
      </c>
      <c r="WHH118" s="370">
        <f xml:space="preserve"> InpC!WHH$20</f>
        <v>0</v>
      </c>
      <c r="WHI118" s="370">
        <f xml:space="preserve"> InpC!WHI$20</f>
        <v>0</v>
      </c>
      <c r="WHJ118" s="370">
        <f xml:space="preserve"> InpC!WHJ$20</f>
        <v>0</v>
      </c>
      <c r="WHK118" s="370">
        <f xml:space="preserve"> InpC!WHK$20</f>
        <v>0</v>
      </c>
      <c r="WHL118" s="370">
        <f xml:space="preserve"> InpC!WHL$20</f>
        <v>0</v>
      </c>
      <c r="WHM118" s="370">
        <f xml:space="preserve"> InpC!WHM$20</f>
        <v>0</v>
      </c>
      <c r="WHN118" s="370">
        <f xml:space="preserve"> InpC!WHN$20</f>
        <v>0</v>
      </c>
      <c r="WHO118" s="370">
        <f xml:space="preserve"> InpC!WHO$20</f>
        <v>0</v>
      </c>
      <c r="WHP118" s="370">
        <f xml:space="preserve"> InpC!WHP$20</f>
        <v>0</v>
      </c>
      <c r="WHQ118" s="370">
        <f xml:space="preserve"> InpC!WHQ$20</f>
        <v>0</v>
      </c>
      <c r="WHR118" s="370">
        <f xml:space="preserve"> InpC!WHR$20</f>
        <v>0</v>
      </c>
      <c r="WHS118" s="370">
        <f xml:space="preserve"> InpC!WHS$20</f>
        <v>0</v>
      </c>
      <c r="WHT118" s="370">
        <f xml:space="preserve"> InpC!WHT$20</f>
        <v>0</v>
      </c>
      <c r="WHU118" s="370">
        <f xml:space="preserve"> InpC!WHU$20</f>
        <v>0</v>
      </c>
      <c r="WHV118" s="370">
        <f xml:space="preserve"> InpC!WHV$20</f>
        <v>0</v>
      </c>
      <c r="WHW118" s="370">
        <f xml:space="preserve"> InpC!WHW$20</f>
        <v>0</v>
      </c>
      <c r="WHX118" s="370">
        <f xml:space="preserve"> InpC!WHX$20</f>
        <v>0</v>
      </c>
      <c r="WHY118" s="370">
        <f xml:space="preserve"> InpC!WHY$20</f>
        <v>0</v>
      </c>
      <c r="WHZ118" s="370">
        <f xml:space="preserve"> InpC!WHZ$20</f>
        <v>0</v>
      </c>
      <c r="WIA118" s="370">
        <f xml:space="preserve"> InpC!WIA$20</f>
        <v>0</v>
      </c>
      <c r="WIB118" s="370">
        <f xml:space="preserve"> InpC!WIB$20</f>
        <v>0</v>
      </c>
      <c r="WIC118" s="370">
        <f xml:space="preserve"> InpC!WIC$20</f>
        <v>0</v>
      </c>
      <c r="WID118" s="370">
        <f xml:space="preserve"> InpC!WID$20</f>
        <v>0</v>
      </c>
      <c r="WIE118" s="370">
        <f xml:space="preserve"> InpC!WIE$20</f>
        <v>0</v>
      </c>
      <c r="WIF118" s="370">
        <f xml:space="preserve"> InpC!WIF$20</f>
        <v>0</v>
      </c>
      <c r="WIG118" s="370">
        <f xml:space="preserve"> InpC!WIG$20</f>
        <v>0</v>
      </c>
      <c r="WIH118" s="370">
        <f xml:space="preserve"> InpC!WIH$20</f>
        <v>0</v>
      </c>
      <c r="WII118" s="370">
        <f xml:space="preserve"> InpC!WII$20</f>
        <v>0</v>
      </c>
      <c r="WIJ118" s="370">
        <f xml:space="preserve"> InpC!WIJ$20</f>
        <v>0</v>
      </c>
      <c r="WIK118" s="370">
        <f xml:space="preserve"> InpC!WIK$20</f>
        <v>0</v>
      </c>
      <c r="WIL118" s="370">
        <f xml:space="preserve"> InpC!WIL$20</f>
        <v>0</v>
      </c>
      <c r="WIM118" s="370">
        <f xml:space="preserve"> InpC!WIM$20</f>
        <v>0</v>
      </c>
      <c r="WIN118" s="370">
        <f xml:space="preserve"> InpC!WIN$20</f>
        <v>0</v>
      </c>
      <c r="WIO118" s="370">
        <f xml:space="preserve"> InpC!WIO$20</f>
        <v>0</v>
      </c>
      <c r="WIP118" s="370">
        <f xml:space="preserve"> InpC!WIP$20</f>
        <v>0</v>
      </c>
      <c r="WIQ118" s="370">
        <f xml:space="preserve"> InpC!WIQ$20</f>
        <v>0</v>
      </c>
      <c r="WIR118" s="370">
        <f xml:space="preserve"> InpC!WIR$20</f>
        <v>0</v>
      </c>
      <c r="WIS118" s="370">
        <f xml:space="preserve"> InpC!WIS$20</f>
        <v>0</v>
      </c>
      <c r="WIT118" s="370">
        <f xml:space="preserve"> InpC!WIT$20</f>
        <v>0</v>
      </c>
      <c r="WIU118" s="370">
        <f xml:space="preserve"> InpC!WIU$20</f>
        <v>0</v>
      </c>
      <c r="WIV118" s="370">
        <f xml:space="preserve"> InpC!WIV$20</f>
        <v>0</v>
      </c>
      <c r="WIW118" s="370">
        <f xml:space="preserve"> InpC!WIW$20</f>
        <v>0</v>
      </c>
      <c r="WIX118" s="370">
        <f xml:space="preserve"> InpC!WIX$20</f>
        <v>0</v>
      </c>
      <c r="WIY118" s="370">
        <f xml:space="preserve"> InpC!WIY$20</f>
        <v>0</v>
      </c>
      <c r="WIZ118" s="370">
        <f xml:space="preserve"> InpC!WIZ$20</f>
        <v>0</v>
      </c>
      <c r="WJA118" s="370">
        <f xml:space="preserve"> InpC!WJA$20</f>
        <v>0</v>
      </c>
      <c r="WJB118" s="370">
        <f xml:space="preserve"> InpC!WJB$20</f>
        <v>0</v>
      </c>
      <c r="WJC118" s="370">
        <f xml:space="preserve"> InpC!WJC$20</f>
        <v>0</v>
      </c>
      <c r="WJD118" s="370">
        <f xml:space="preserve"> InpC!WJD$20</f>
        <v>0</v>
      </c>
      <c r="WJE118" s="370">
        <f xml:space="preserve"> InpC!WJE$20</f>
        <v>0</v>
      </c>
      <c r="WJF118" s="370">
        <f xml:space="preserve"> InpC!WJF$20</f>
        <v>0</v>
      </c>
      <c r="WJG118" s="370">
        <f xml:space="preserve"> InpC!WJG$20</f>
        <v>0</v>
      </c>
      <c r="WJH118" s="370">
        <f xml:space="preserve"> InpC!WJH$20</f>
        <v>0</v>
      </c>
      <c r="WJI118" s="370">
        <f xml:space="preserve"> InpC!WJI$20</f>
        <v>0</v>
      </c>
      <c r="WJJ118" s="370">
        <f xml:space="preserve"> InpC!WJJ$20</f>
        <v>0</v>
      </c>
      <c r="WJK118" s="370">
        <f xml:space="preserve"> InpC!WJK$20</f>
        <v>0</v>
      </c>
      <c r="WJL118" s="370">
        <f xml:space="preserve"> InpC!WJL$20</f>
        <v>0</v>
      </c>
      <c r="WJM118" s="370">
        <f xml:space="preserve"> InpC!WJM$20</f>
        <v>0</v>
      </c>
      <c r="WJN118" s="370">
        <f xml:space="preserve"> InpC!WJN$20</f>
        <v>0</v>
      </c>
      <c r="WJO118" s="370">
        <f xml:space="preserve"> InpC!WJO$20</f>
        <v>0</v>
      </c>
      <c r="WJP118" s="370">
        <f xml:space="preserve"> InpC!WJP$20</f>
        <v>0</v>
      </c>
      <c r="WJQ118" s="370">
        <f xml:space="preserve"> InpC!WJQ$20</f>
        <v>0</v>
      </c>
      <c r="WJR118" s="370">
        <f xml:space="preserve"> InpC!WJR$20</f>
        <v>0</v>
      </c>
      <c r="WJS118" s="370">
        <f xml:space="preserve"> InpC!WJS$20</f>
        <v>0</v>
      </c>
      <c r="WJT118" s="370">
        <f xml:space="preserve"> InpC!WJT$20</f>
        <v>0</v>
      </c>
      <c r="WJU118" s="370">
        <f xml:space="preserve"> InpC!WJU$20</f>
        <v>0</v>
      </c>
      <c r="WJV118" s="370">
        <f xml:space="preserve"> InpC!WJV$20</f>
        <v>0</v>
      </c>
      <c r="WJW118" s="370">
        <f xml:space="preserve"> InpC!WJW$20</f>
        <v>0</v>
      </c>
      <c r="WJX118" s="370">
        <f xml:space="preserve"> InpC!WJX$20</f>
        <v>0</v>
      </c>
      <c r="WJY118" s="370">
        <f xml:space="preserve"> InpC!WJY$20</f>
        <v>0</v>
      </c>
      <c r="WJZ118" s="370">
        <f xml:space="preserve"> InpC!WJZ$20</f>
        <v>0</v>
      </c>
      <c r="WKA118" s="370">
        <f xml:space="preserve"> InpC!WKA$20</f>
        <v>0</v>
      </c>
      <c r="WKB118" s="370">
        <f xml:space="preserve"> InpC!WKB$20</f>
        <v>0</v>
      </c>
      <c r="WKC118" s="370">
        <f xml:space="preserve"> InpC!WKC$20</f>
        <v>0</v>
      </c>
      <c r="WKD118" s="370">
        <f xml:space="preserve"> InpC!WKD$20</f>
        <v>0</v>
      </c>
      <c r="WKE118" s="370">
        <f xml:space="preserve"> InpC!WKE$20</f>
        <v>0</v>
      </c>
      <c r="WKF118" s="370">
        <f xml:space="preserve"> InpC!WKF$20</f>
        <v>0</v>
      </c>
      <c r="WKG118" s="370">
        <f xml:space="preserve"> InpC!WKG$20</f>
        <v>0</v>
      </c>
      <c r="WKH118" s="370">
        <f xml:space="preserve"> InpC!WKH$20</f>
        <v>0</v>
      </c>
      <c r="WKI118" s="370">
        <f xml:space="preserve"> InpC!WKI$20</f>
        <v>0</v>
      </c>
      <c r="WKJ118" s="370">
        <f xml:space="preserve"> InpC!WKJ$20</f>
        <v>0</v>
      </c>
      <c r="WKK118" s="370">
        <f xml:space="preserve"> InpC!WKK$20</f>
        <v>0</v>
      </c>
      <c r="WKL118" s="370">
        <f xml:space="preserve"> InpC!WKL$20</f>
        <v>0</v>
      </c>
      <c r="WKM118" s="370">
        <f xml:space="preserve"> InpC!WKM$20</f>
        <v>0</v>
      </c>
      <c r="WKN118" s="370">
        <f xml:space="preserve"> InpC!WKN$20</f>
        <v>0</v>
      </c>
      <c r="WKO118" s="370">
        <f xml:space="preserve"> InpC!WKO$20</f>
        <v>0</v>
      </c>
      <c r="WKP118" s="370">
        <f xml:space="preserve"> InpC!WKP$20</f>
        <v>0</v>
      </c>
      <c r="WKQ118" s="370">
        <f xml:space="preserve"> InpC!WKQ$20</f>
        <v>0</v>
      </c>
      <c r="WKR118" s="370">
        <f xml:space="preserve"> InpC!WKR$20</f>
        <v>0</v>
      </c>
      <c r="WKS118" s="370">
        <f xml:space="preserve"> InpC!WKS$20</f>
        <v>0</v>
      </c>
      <c r="WKT118" s="370">
        <f xml:space="preserve"> InpC!WKT$20</f>
        <v>0</v>
      </c>
      <c r="WKU118" s="370">
        <f xml:space="preserve"> InpC!WKU$20</f>
        <v>0</v>
      </c>
      <c r="WKV118" s="370">
        <f xml:space="preserve"> InpC!WKV$20</f>
        <v>0</v>
      </c>
      <c r="WKW118" s="370">
        <f xml:space="preserve"> InpC!WKW$20</f>
        <v>0</v>
      </c>
      <c r="WKX118" s="370">
        <f xml:space="preserve"> InpC!WKX$20</f>
        <v>0</v>
      </c>
      <c r="WKY118" s="370">
        <f xml:space="preserve"> InpC!WKY$20</f>
        <v>0</v>
      </c>
      <c r="WKZ118" s="370">
        <f xml:space="preserve"> InpC!WKZ$20</f>
        <v>0</v>
      </c>
      <c r="WLA118" s="370">
        <f xml:space="preserve"> InpC!WLA$20</f>
        <v>0</v>
      </c>
      <c r="WLB118" s="370">
        <f xml:space="preserve"> InpC!WLB$20</f>
        <v>0</v>
      </c>
      <c r="WLC118" s="370">
        <f xml:space="preserve"> InpC!WLC$20</f>
        <v>0</v>
      </c>
      <c r="WLD118" s="370">
        <f xml:space="preserve"> InpC!WLD$20</f>
        <v>0</v>
      </c>
      <c r="WLE118" s="370">
        <f xml:space="preserve"> InpC!WLE$20</f>
        <v>0</v>
      </c>
      <c r="WLF118" s="370">
        <f xml:space="preserve"> InpC!WLF$20</f>
        <v>0</v>
      </c>
      <c r="WLG118" s="370">
        <f xml:space="preserve"> InpC!WLG$20</f>
        <v>0</v>
      </c>
      <c r="WLH118" s="370">
        <f xml:space="preserve"> InpC!WLH$20</f>
        <v>0</v>
      </c>
      <c r="WLI118" s="370">
        <f xml:space="preserve"> InpC!WLI$20</f>
        <v>0</v>
      </c>
      <c r="WLJ118" s="370">
        <f xml:space="preserve"> InpC!WLJ$20</f>
        <v>0</v>
      </c>
      <c r="WLK118" s="370">
        <f xml:space="preserve"> InpC!WLK$20</f>
        <v>0</v>
      </c>
      <c r="WLL118" s="370">
        <f xml:space="preserve"> InpC!WLL$20</f>
        <v>0</v>
      </c>
      <c r="WLM118" s="370">
        <f xml:space="preserve"> InpC!WLM$20</f>
        <v>0</v>
      </c>
      <c r="WLN118" s="370">
        <f xml:space="preserve"> InpC!WLN$20</f>
        <v>0</v>
      </c>
      <c r="WLO118" s="370">
        <f xml:space="preserve"> InpC!WLO$20</f>
        <v>0</v>
      </c>
      <c r="WLP118" s="370">
        <f xml:space="preserve"> InpC!WLP$20</f>
        <v>0</v>
      </c>
      <c r="WLQ118" s="370">
        <f xml:space="preserve"> InpC!WLQ$20</f>
        <v>0</v>
      </c>
      <c r="WLR118" s="370">
        <f xml:space="preserve"> InpC!WLR$20</f>
        <v>0</v>
      </c>
      <c r="WLS118" s="370">
        <f xml:space="preserve"> InpC!WLS$20</f>
        <v>0</v>
      </c>
      <c r="WLT118" s="370">
        <f xml:space="preserve"> InpC!WLT$20</f>
        <v>0</v>
      </c>
      <c r="WLU118" s="370">
        <f xml:space="preserve"> InpC!WLU$20</f>
        <v>0</v>
      </c>
      <c r="WLV118" s="370">
        <f xml:space="preserve"> InpC!WLV$20</f>
        <v>0</v>
      </c>
      <c r="WLW118" s="370">
        <f xml:space="preserve"> InpC!WLW$20</f>
        <v>0</v>
      </c>
      <c r="WLX118" s="370">
        <f xml:space="preserve"> InpC!WLX$20</f>
        <v>0</v>
      </c>
      <c r="WLY118" s="370">
        <f xml:space="preserve"> InpC!WLY$20</f>
        <v>0</v>
      </c>
      <c r="WLZ118" s="370">
        <f xml:space="preserve"> InpC!WLZ$20</f>
        <v>0</v>
      </c>
      <c r="WMA118" s="370">
        <f xml:space="preserve"> InpC!WMA$20</f>
        <v>0</v>
      </c>
      <c r="WMB118" s="370">
        <f xml:space="preserve"> InpC!WMB$20</f>
        <v>0</v>
      </c>
      <c r="WMC118" s="370">
        <f xml:space="preserve"> InpC!WMC$20</f>
        <v>0</v>
      </c>
      <c r="WMD118" s="370">
        <f xml:space="preserve"> InpC!WMD$20</f>
        <v>0</v>
      </c>
      <c r="WME118" s="370">
        <f xml:space="preserve"> InpC!WME$20</f>
        <v>0</v>
      </c>
      <c r="WMF118" s="370">
        <f xml:space="preserve"> InpC!WMF$20</f>
        <v>0</v>
      </c>
      <c r="WMG118" s="370">
        <f xml:space="preserve"> InpC!WMG$20</f>
        <v>0</v>
      </c>
      <c r="WMH118" s="370">
        <f xml:space="preserve"> InpC!WMH$20</f>
        <v>0</v>
      </c>
      <c r="WMI118" s="370">
        <f xml:space="preserve"> InpC!WMI$20</f>
        <v>0</v>
      </c>
      <c r="WMJ118" s="370">
        <f xml:space="preserve"> InpC!WMJ$20</f>
        <v>0</v>
      </c>
      <c r="WMK118" s="370">
        <f xml:space="preserve"> InpC!WMK$20</f>
        <v>0</v>
      </c>
      <c r="WML118" s="370">
        <f xml:space="preserve"> InpC!WML$20</f>
        <v>0</v>
      </c>
      <c r="WMM118" s="370">
        <f xml:space="preserve"> InpC!WMM$20</f>
        <v>0</v>
      </c>
      <c r="WMN118" s="370">
        <f xml:space="preserve"> InpC!WMN$20</f>
        <v>0</v>
      </c>
      <c r="WMO118" s="370">
        <f xml:space="preserve"> InpC!WMO$20</f>
        <v>0</v>
      </c>
      <c r="WMP118" s="370">
        <f xml:space="preserve"> InpC!WMP$20</f>
        <v>0</v>
      </c>
      <c r="WMQ118" s="370">
        <f xml:space="preserve"> InpC!WMQ$20</f>
        <v>0</v>
      </c>
      <c r="WMR118" s="370">
        <f xml:space="preserve"> InpC!WMR$20</f>
        <v>0</v>
      </c>
      <c r="WMS118" s="370">
        <f xml:space="preserve"> InpC!WMS$20</f>
        <v>0</v>
      </c>
      <c r="WMT118" s="370">
        <f xml:space="preserve"> InpC!WMT$20</f>
        <v>0</v>
      </c>
      <c r="WMU118" s="370">
        <f xml:space="preserve"> InpC!WMU$20</f>
        <v>0</v>
      </c>
      <c r="WMV118" s="370">
        <f xml:space="preserve"> InpC!WMV$20</f>
        <v>0</v>
      </c>
      <c r="WMW118" s="370">
        <f xml:space="preserve"> InpC!WMW$20</f>
        <v>0</v>
      </c>
      <c r="WMX118" s="370">
        <f xml:space="preserve"> InpC!WMX$20</f>
        <v>0</v>
      </c>
      <c r="WMY118" s="370">
        <f xml:space="preserve"> InpC!WMY$20</f>
        <v>0</v>
      </c>
      <c r="WMZ118" s="370">
        <f xml:space="preserve"> InpC!WMZ$20</f>
        <v>0</v>
      </c>
      <c r="WNA118" s="370">
        <f xml:space="preserve"> InpC!WNA$20</f>
        <v>0</v>
      </c>
      <c r="WNB118" s="370">
        <f xml:space="preserve"> InpC!WNB$20</f>
        <v>0</v>
      </c>
      <c r="WNC118" s="370">
        <f xml:space="preserve"> InpC!WNC$20</f>
        <v>0</v>
      </c>
      <c r="WND118" s="370">
        <f xml:space="preserve"> InpC!WND$20</f>
        <v>0</v>
      </c>
      <c r="WNE118" s="370">
        <f xml:space="preserve"> InpC!WNE$20</f>
        <v>0</v>
      </c>
      <c r="WNF118" s="370">
        <f xml:space="preserve"> InpC!WNF$20</f>
        <v>0</v>
      </c>
      <c r="WNG118" s="370">
        <f xml:space="preserve"> InpC!WNG$20</f>
        <v>0</v>
      </c>
      <c r="WNH118" s="370">
        <f xml:space="preserve"> InpC!WNH$20</f>
        <v>0</v>
      </c>
      <c r="WNI118" s="370">
        <f xml:space="preserve"> InpC!WNI$20</f>
        <v>0</v>
      </c>
      <c r="WNJ118" s="370">
        <f xml:space="preserve"> InpC!WNJ$20</f>
        <v>0</v>
      </c>
      <c r="WNK118" s="370">
        <f xml:space="preserve"> InpC!WNK$20</f>
        <v>0</v>
      </c>
      <c r="WNL118" s="370">
        <f xml:space="preserve"> InpC!WNL$20</f>
        <v>0</v>
      </c>
      <c r="WNM118" s="370">
        <f xml:space="preserve"> InpC!WNM$20</f>
        <v>0</v>
      </c>
      <c r="WNN118" s="370">
        <f xml:space="preserve"> InpC!WNN$20</f>
        <v>0</v>
      </c>
      <c r="WNO118" s="370">
        <f xml:space="preserve"> InpC!WNO$20</f>
        <v>0</v>
      </c>
      <c r="WNP118" s="370">
        <f xml:space="preserve"> InpC!WNP$20</f>
        <v>0</v>
      </c>
      <c r="WNQ118" s="370">
        <f xml:space="preserve"> InpC!WNQ$20</f>
        <v>0</v>
      </c>
      <c r="WNR118" s="370">
        <f xml:space="preserve"> InpC!WNR$20</f>
        <v>0</v>
      </c>
      <c r="WNS118" s="370">
        <f xml:space="preserve"> InpC!WNS$20</f>
        <v>0</v>
      </c>
      <c r="WNT118" s="370">
        <f xml:space="preserve"> InpC!WNT$20</f>
        <v>0</v>
      </c>
      <c r="WNU118" s="370">
        <f xml:space="preserve"> InpC!WNU$20</f>
        <v>0</v>
      </c>
      <c r="WNV118" s="370">
        <f xml:space="preserve"> InpC!WNV$20</f>
        <v>0</v>
      </c>
      <c r="WNW118" s="370">
        <f xml:space="preserve"> InpC!WNW$20</f>
        <v>0</v>
      </c>
      <c r="WNX118" s="370">
        <f xml:space="preserve"> InpC!WNX$20</f>
        <v>0</v>
      </c>
      <c r="WNY118" s="370">
        <f xml:space="preserve"> InpC!WNY$20</f>
        <v>0</v>
      </c>
      <c r="WNZ118" s="370">
        <f xml:space="preserve"> InpC!WNZ$20</f>
        <v>0</v>
      </c>
      <c r="WOA118" s="370">
        <f xml:space="preserve"> InpC!WOA$20</f>
        <v>0</v>
      </c>
      <c r="WOB118" s="370">
        <f xml:space="preserve"> InpC!WOB$20</f>
        <v>0</v>
      </c>
      <c r="WOC118" s="370">
        <f xml:space="preserve"> InpC!WOC$20</f>
        <v>0</v>
      </c>
      <c r="WOD118" s="370">
        <f xml:space="preserve"> InpC!WOD$20</f>
        <v>0</v>
      </c>
      <c r="WOE118" s="370">
        <f xml:space="preserve"> InpC!WOE$20</f>
        <v>0</v>
      </c>
      <c r="WOF118" s="370">
        <f xml:space="preserve"> InpC!WOF$20</f>
        <v>0</v>
      </c>
      <c r="WOG118" s="370">
        <f xml:space="preserve"> InpC!WOG$20</f>
        <v>0</v>
      </c>
      <c r="WOH118" s="370">
        <f xml:space="preserve"> InpC!WOH$20</f>
        <v>0</v>
      </c>
      <c r="WOI118" s="370">
        <f xml:space="preserve"> InpC!WOI$20</f>
        <v>0</v>
      </c>
      <c r="WOJ118" s="370">
        <f xml:space="preserve"> InpC!WOJ$20</f>
        <v>0</v>
      </c>
      <c r="WOK118" s="370">
        <f xml:space="preserve"> InpC!WOK$20</f>
        <v>0</v>
      </c>
      <c r="WOL118" s="370">
        <f xml:space="preserve"> InpC!WOL$20</f>
        <v>0</v>
      </c>
      <c r="WOM118" s="370">
        <f xml:space="preserve"> InpC!WOM$20</f>
        <v>0</v>
      </c>
      <c r="WON118" s="370">
        <f xml:space="preserve"> InpC!WON$20</f>
        <v>0</v>
      </c>
      <c r="WOO118" s="370">
        <f xml:space="preserve"> InpC!WOO$20</f>
        <v>0</v>
      </c>
      <c r="WOP118" s="370">
        <f xml:space="preserve"> InpC!WOP$20</f>
        <v>0</v>
      </c>
      <c r="WOQ118" s="370">
        <f xml:space="preserve"> InpC!WOQ$20</f>
        <v>0</v>
      </c>
      <c r="WOR118" s="370">
        <f xml:space="preserve"> InpC!WOR$20</f>
        <v>0</v>
      </c>
      <c r="WOS118" s="370">
        <f xml:space="preserve"> InpC!WOS$20</f>
        <v>0</v>
      </c>
      <c r="WOT118" s="370">
        <f xml:space="preserve"> InpC!WOT$20</f>
        <v>0</v>
      </c>
      <c r="WOU118" s="370">
        <f xml:space="preserve"> InpC!WOU$20</f>
        <v>0</v>
      </c>
      <c r="WOV118" s="370">
        <f xml:space="preserve"> InpC!WOV$20</f>
        <v>0</v>
      </c>
      <c r="WOW118" s="370">
        <f xml:space="preserve"> InpC!WOW$20</f>
        <v>0</v>
      </c>
      <c r="WOX118" s="370">
        <f xml:space="preserve"> InpC!WOX$20</f>
        <v>0</v>
      </c>
      <c r="WOY118" s="370">
        <f xml:space="preserve"> InpC!WOY$20</f>
        <v>0</v>
      </c>
      <c r="WOZ118" s="370">
        <f xml:space="preserve"> InpC!WOZ$20</f>
        <v>0</v>
      </c>
      <c r="WPA118" s="370">
        <f xml:space="preserve"> InpC!WPA$20</f>
        <v>0</v>
      </c>
      <c r="WPB118" s="370">
        <f xml:space="preserve"> InpC!WPB$20</f>
        <v>0</v>
      </c>
      <c r="WPC118" s="370">
        <f xml:space="preserve"> InpC!WPC$20</f>
        <v>0</v>
      </c>
      <c r="WPD118" s="370">
        <f xml:space="preserve"> InpC!WPD$20</f>
        <v>0</v>
      </c>
      <c r="WPE118" s="370">
        <f xml:space="preserve"> InpC!WPE$20</f>
        <v>0</v>
      </c>
      <c r="WPF118" s="370">
        <f xml:space="preserve"> InpC!WPF$20</f>
        <v>0</v>
      </c>
      <c r="WPG118" s="370">
        <f xml:space="preserve"> InpC!WPG$20</f>
        <v>0</v>
      </c>
      <c r="WPH118" s="370">
        <f xml:space="preserve"> InpC!WPH$20</f>
        <v>0</v>
      </c>
      <c r="WPI118" s="370">
        <f xml:space="preserve"> InpC!WPI$20</f>
        <v>0</v>
      </c>
      <c r="WPJ118" s="370">
        <f xml:space="preserve"> InpC!WPJ$20</f>
        <v>0</v>
      </c>
      <c r="WPK118" s="370">
        <f xml:space="preserve"> InpC!WPK$20</f>
        <v>0</v>
      </c>
      <c r="WPL118" s="370">
        <f xml:space="preserve"> InpC!WPL$20</f>
        <v>0</v>
      </c>
      <c r="WPM118" s="370">
        <f xml:space="preserve"> InpC!WPM$20</f>
        <v>0</v>
      </c>
      <c r="WPN118" s="370">
        <f xml:space="preserve"> InpC!WPN$20</f>
        <v>0</v>
      </c>
      <c r="WPO118" s="370">
        <f xml:space="preserve"> InpC!WPO$20</f>
        <v>0</v>
      </c>
      <c r="WPP118" s="370">
        <f xml:space="preserve"> InpC!WPP$20</f>
        <v>0</v>
      </c>
      <c r="WPQ118" s="370">
        <f xml:space="preserve"> InpC!WPQ$20</f>
        <v>0</v>
      </c>
      <c r="WPR118" s="370">
        <f xml:space="preserve"> InpC!WPR$20</f>
        <v>0</v>
      </c>
      <c r="WPS118" s="370">
        <f xml:space="preserve"> InpC!WPS$20</f>
        <v>0</v>
      </c>
      <c r="WPT118" s="370">
        <f xml:space="preserve"> InpC!WPT$20</f>
        <v>0</v>
      </c>
      <c r="WPU118" s="370">
        <f xml:space="preserve"> InpC!WPU$20</f>
        <v>0</v>
      </c>
      <c r="WPV118" s="370">
        <f xml:space="preserve"> InpC!WPV$20</f>
        <v>0</v>
      </c>
      <c r="WPW118" s="370">
        <f xml:space="preserve"> InpC!WPW$20</f>
        <v>0</v>
      </c>
      <c r="WPX118" s="370">
        <f xml:space="preserve"> InpC!WPX$20</f>
        <v>0</v>
      </c>
      <c r="WPY118" s="370">
        <f xml:space="preserve"> InpC!WPY$20</f>
        <v>0</v>
      </c>
      <c r="WPZ118" s="370">
        <f xml:space="preserve"> InpC!WPZ$20</f>
        <v>0</v>
      </c>
      <c r="WQA118" s="370">
        <f xml:space="preserve"> InpC!WQA$20</f>
        <v>0</v>
      </c>
      <c r="WQB118" s="370">
        <f xml:space="preserve"> InpC!WQB$20</f>
        <v>0</v>
      </c>
      <c r="WQC118" s="370">
        <f xml:space="preserve"> InpC!WQC$20</f>
        <v>0</v>
      </c>
      <c r="WQD118" s="370">
        <f xml:space="preserve"> InpC!WQD$20</f>
        <v>0</v>
      </c>
      <c r="WQE118" s="370">
        <f xml:space="preserve"> InpC!WQE$20</f>
        <v>0</v>
      </c>
      <c r="WQF118" s="370">
        <f xml:space="preserve"> InpC!WQF$20</f>
        <v>0</v>
      </c>
      <c r="WQG118" s="370">
        <f xml:space="preserve"> InpC!WQG$20</f>
        <v>0</v>
      </c>
      <c r="WQH118" s="370">
        <f xml:space="preserve"> InpC!WQH$20</f>
        <v>0</v>
      </c>
      <c r="WQI118" s="370">
        <f xml:space="preserve"> InpC!WQI$20</f>
        <v>0</v>
      </c>
      <c r="WQJ118" s="370">
        <f xml:space="preserve"> InpC!WQJ$20</f>
        <v>0</v>
      </c>
      <c r="WQK118" s="370">
        <f xml:space="preserve"> InpC!WQK$20</f>
        <v>0</v>
      </c>
      <c r="WQL118" s="370">
        <f xml:space="preserve"> InpC!WQL$20</f>
        <v>0</v>
      </c>
      <c r="WQM118" s="370">
        <f xml:space="preserve"> InpC!WQM$20</f>
        <v>0</v>
      </c>
      <c r="WQN118" s="370">
        <f xml:space="preserve"> InpC!WQN$20</f>
        <v>0</v>
      </c>
      <c r="WQO118" s="370">
        <f xml:space="preserve"> InpC!WQO$20</f>
        <v>0</v>
      </c>
      <c r="WQP118" s="370">
        <f xml:space="preserve"> InpC!WQP$20</f>
        <v>0</v>
      </c>
      <c r="WQQ118" s="370">
        <f xml:space="preserve"> InpC!WQQ$20</f>
        <v>0</v>
      </c>
      <c r="WQR118" s="370">
        <f xml:space="preserve"> InpC!WQR$20</f>
        <v>0</v>
      </c>
      <c r="WQS118" s="370">
        <f xml:space="preserve"> InpC!WQS$20</f>
        <v>0</v>
      </c>
      <c r="WQT118" s="370">
        <f xml:space="preserve"> InpC!WQT$20</f>
        <v>0</v>
      </c>
      <c r="WQU118" s="370">
        <f xml:space="preserve"> InpC!WQU$20</f>
        <v>0</v>
      </c>
      <c r="WQV118" s="370">
        <f xml:space="preserve"> InpC!WQV$20</f>
        <v>0</v>
      </c>
      <c r="WQW118" s="370">
        <f xml:space="preserve"> InpC!WQW$20</f>
        <v>0</v>
      </c>
      <c r="WQX118" s="370">
        <f xml:space="preserve"> InpC!WQX$20</f>
        <v>0</v>
      </c>
      <c r="WQY118" s="370">
        <f xml:space="preserve"> InpC!WQY$20</f>
        <v>0</v>
      </c>
      <c r="WQZ118" s="370">
        <f xml:space="preserve"> InpC!WQZ$20</f>
        <v>0</v>
      </c>
      <c r="WRA118" s="370">
        <f xml:space="preserve"> InpC!WRA$20</f>
        <v>0</v>
      </c>
      <c r="WRB118" s="370">
        <f xml:space="preserve"> InpC!WRB$20</f>
        <v>0</v>
      </c>
      <c r="WRC118" s="370">
        <f xml:space="preserve"> InpC!WRC$20</f>
        <v>0</v>
      </c>
      <c r="WRD118" s="370">
        <f xml:space="preserve"> InpC!WRD$20</f>
        <v>0</v>
      </c>
      <c r="WRE118" s="370">
        <f xml:space="preserve"> InpC!WRE$20</f>
        <v>0</v>
      </c>
      <c r="WRF118" s="370">
        <f xml:space="preserve"> InpC!WRF$20</f>
        <v>0</v>
      </c>
      <c r="WRG118" s="370">
        <f xml:space="preserve"> InpC!WRG$20</f>
        <v>0</v>
      </c>
      <c r="WRH118" s="370">
        <f xml:space="preserve"> InpC!WRH$20</f>
        <v>0</v>
      </c>
      <c r="WRI118" s="370">
        <f xml:space="preserve"> InpC!WRI$20</f>
        <v>0</v>
      </c>
      <c r="WRJ118" s="370">
        <f xml:space="preserve"> InpC!WRJ$20</f>
        <v>0</v>
      </c>
      <c r="WRK118" s="370">
        <f xml:space="preserve"> InpC!WRK$20</f>
        <v>0</v>
      </c>
      <c r="WRL118" s="370">
        <f xml:space="preserve"> InpC!WRL$20</f>
        <v>0</v>
      </c>
      <c r="WRM118" s="370">
        <f xml:space="preserve"> InpC!WRM$20</f>
        <v>0</v>
      </c>
      <c r="WRN118" s="370">
        <f xml:space="preserve"> InpC!WRN$20</f>
        <v>0</v>
      </c>
      <c r="WRO118" s="370">
        <f xml:space="preserve"> InpC!WRO$20</f>
        <v>0</v>
      </c>
      <c r="WRP118" s="370">
        <f xml:space="preserve"> InpC!WRP$20</f>
        <v>0</v>
      </c>
      <c r="WRQ118" s="370">
        <f xml:space="preserve"> InpC!WRQ$20</f>
        <v>0</v>
      </c>
      <c r="WRR118" s="370">
        <f xml:space="preserve"> InpC!WRR$20</f>
        <v>0</v>
      </c>
      <c r="WRS118" s="370">
        <f xml:space="preserve"> InpC!WRS$20</f>
        <v>0</v>
      </c>
      <c r="WRT118" s="370">
        <f xml:space="preserve"> InpC!WRT$20</f>
        <v>0</v>
      </c>
      <c r="WRU118" s="370">
        <f xml:space="preserve"> InpC!WRU$20</f>
        <v>0</v>
      </c>
      <c r="WRV118" s="370">
        <f xml:space="preserve"> InpC!WRV$20</f>
        <v>0</v>
      </c>
      <c r="WRW118" s="370">
        <f xml:space="preserve"> InpC!WRW$20</f>
        <v>0</v>
      </c>
      <c r="WRX118" s="370">
        <f xml:space="preserve"> InpC!WRX$20</f>
        <v>0</v>
      </c>
      <c r="WRY118" s="370">
        <f xml:space="preserve"> InpC!WRY$20</f>
        <v>0</v>
      </c>
      <c r="WRZ118" s="370">
        <f xml:space="preserve"> InpC!WRZ$20</f>
        <v>0</v>
      </c>
      <c r="WSA118" s="370">
        <f xml:space="preserve"> InpC!WSA$20</f>
        <v>0</v>
      </c>
      <c r="WSB118" s="370">
        <f xml:space="preserve"> InpC!WSB$20</f>
        <v>0</v>
      </c>
      <c r="WSC118" s="370">
        <f xml:space="preserve"> InpC!WSC$20</f>
        <v>0</v>
      </c>
      <c r="WSD118" s="370">
        <f xml:space="preserve"> InpC!WSD$20</f>
        <v>0</v>
      </c>
      <c r="WSE118" s="370">
        <f xml:space="preserve"> InpC!WSE$20</f>
        <v>0</v>
      </c>
      <c r="WSF118" s="370">
        <f xml:space="preserve"> InpC!WSF$20</f>
        <v>0</v>
      </c>
      <c r="WSG118" s="370">
        <f xml:space="preserve"> InpC!WSG$20</f>
        <v>0</v>
      </c>
      <c r="WSH118" s="370">
        <f xml:space="preserve"> InpC!WSH$20</f>
        <v>0</v>
      </c>
      <c r="WSI118" s="370">
        <f xml:space="preserve"> InpC!WSI$20</f>
        <v>0</v>
      </c>
      <c r="WSJ118" s="370">
        <f xml:space="preserve"> InpC!WSJ$20</f>
        <v>0</v>
      </c>
      <c r="WSK118" s="370">
        <f xml:space="preserve"> InpC!WSK$20</f>
        <v>0</v>
      </c>
      <c r="WSL118" s="370">
        <f xml:space="preserve"> InpC!WSL$20</f>
        <v>0</v>
      </c>
      <c r="WSM118" s="370">
        <f xml:space="preserve"> InpC!WSM$20</f>
        <v>0</v>
      </c>
      <c r="WSN118" s="370">
        <f xml:space="preserve"> InpC!WSN$20</f>
        <v>0</v>
      </c>
      <c r="WSO118" s="370">
        <f xml:space="preserve"> InpC!WSO$20</f>
        <v>0</v>
      </c>
      <c r="WSP118" s="370">
        <f xml:space="preserve"> InpC!WSP$20</f>
        <v>0</v>
      </c>
      <c r="WSQ118" s="370">
        <f xml:space="preserve"> InpC!WSQ$20</f>
        <v>0</v>
      </c>
      <c r="WSR118" s="370">
        <f xml:space="preserve"> InpC!WSR$20</f>
        <v>0</v>
      </c>
      <c r="WSS118" s="370">
        <f xml:space="preserve"> InpC!WSS$20</f>
        <v>0</v>
      </c>
      <c r="WST118" s="370">
        <f xml:space="preserve"> InpC!WST$20</f>
        <v>0</v>
      </c>
      <c r="WSU118" s="370">
        <f xml:space="preserve"> InpC!WSU$20</f>
        <v>0</v>
      </c>
      <c r="WSV118" s="370">
        <f xml:space="preserve"> InpC!WSV$20</f>
        <v>0</v>
      </c>
      <c r="WSW118" s="370">
        <f xml:space="preserve"> InpC!WSW$20</f>
        <v>0</v>
      </c>
      <c r="WSX118" s="370">
        <f xml:space="preserve"> InpC!WSX$20</f>
        <v>0</v>
      </c>
      <c r="WSY118" s="370">
        <f xml:space="preserve"> InpC!WSY$20</f>
        <v>0</v>
      </c>
      <c r="WSZ118" s="370">
        <f xml:space="preserve"> InpC!WSZ$20</f>
        <v>0</v>
      </c>
      <c r="WTA118" s="370">
        <f xml:space="preserve"> InpC!WTA$20</f>
        <v>0</v>
      </c>
      <c r="WTB118" s="370">
        <f xml:space="preserve"> InpC!WTB$20</f>
        <v>0</v>
      </c>
      <c r="WTC118" s="370">
        <f xml:space="preserve"> InpC!WTC$20</f>
        <v>0</v>
      </c>
      <c r="WTD118" s="370">
        <f xml:space="preserve"> InpC!WTD$20</f>
        <v>0</v>
      </c>
      <c r="WTE118" s="370">
        <f xml:space="preserve"> InpC!WTE$20</f>
        <v>0</v>
      </c>
      <c r="WTF118" s="370">
        <f xml:space="preserve"> InpC!WTF$20</f>
        <v>0</v>
      </c>
      <c r="WTG118" s="370">
        <f xml:space="preserve"> InpC!WTG$20</f>
        <v>0</v>
      </c>
      <c r="WTH118" s="370">
        <f xml:space="preserve"> InpC!WTH$20</f>
        <v>0</v>
      </c>
      <c r="WTI118" s="370">
        <f xml:space="preserve"> InpC!WTI$20</f>
        <v>0</v>
      </c>
      <c r="WTJ118" s="370">
        <f xml:space="preserve"> InpC!WTJ$20</f>
        <v>0</v>
      </c>
      <c r="WTK118" s="370">
        <f xml:space="preserve"> InpC!WTK$20</f>
        <v>0</v>
      </c>
      <c r="WTL118" s="370">
        <f xml:space="preserve"> InpC!WTL$20</f>
        <v>0</v>
      </c>
      <c r="WTM118" s="370">
        <f xml:space="preserve"> InpC!WTM$20</f>
        <v>0</v>
      </c>
      <c r="WTN118" s="370">
        <f xml:space="preserve"> InpC!WTN$20</f>
        <v>0</v>
      </c>
      <c r="WTO118" s="370">
        <f xml:space="preserve"> InpC!WTO$20</f>
        <v>0</v>
      </c>
      <c r="WTP118" s="370">
        <f xml:space="preserve"> InpC!WTP$20</f>
        <v>0</v>
      </c>
      <c r="WTQ118" s="370">
        <f xml:space="preserve"> InpC!WTQ$20</f>
        <v>0</v>
      </c>
      <c r="WTR118" s="370">
        <f xml:space="preserve"> InpC!WTR$20</f>
        <v>0</v>
      </c>
      <c r="WTS118" s="370">
        <f xml:space="preserve"> InpC!WTS$20</f>
        <v>0</v>
      </c>
      <c r="WTT118" s="370">
        <f xml:space="preserve"> InpC!WTT$20</f>
        <v>0</v>
      </c>
      <c r="WTU118" s="370">
        <f xml:space="preserve"> InpC!WTU$20</f>
        <v>0</v>
      </c>
      <c r="WTV118" s="370">
        <f xml:space="preserve"> InpC!WTV$20</f>
        <v>0</v>
      </c>
      <c r="WTW118" s="370">
        <f xml:space="preserve"> InpC!WTW$20</f>
        <v>0</v>
      </c>
      <c r="WTX118" s="370">
        <f xml:space="preserve"> InpC!WTX$20</f>
        <v>0</v>
      </c>
      <c r="WTY118" s="370">
        <f xml:space="preserve"> InpC!WTY$20</f>
        <v>0</v>
      </c>
      <c r="WTZ118" s="370">
        <f xml:space="preserve"> InpC!WTZ$20</f>
        <v>0</v>
      </c>
      <c r="WUA118" s="370">
        <f xml:space="preserve"> InpC!WUA$20</f>
        <v>0</v>
      </c>
      <c r="WUB118" s="370">
        <f xml:space="preserve"> InpC!WUB$20</f>
        <v>0</v>
      </c>
      <c r="WUC118" s="370">
        <f xml:space="preserve"> InpC!WUC$20</f>
        <v>0</v>
      </c>
      <c r="WUD118" s="370">
        <f xml:space="preserve"> InpC!WUD$20</f>
        <v>0</v>
      </c>
      <c r="WUE118" s="370">
        <f xml:space="preserve"> InpC!WUE$20</f>
        <v>0</v>
      </c>
      <c r="WUF118" s="370">
        <f xml:space="preserve"> InpC!WUF$20</f>
        <v>0</v>
      </c>
      <c r="WUG118" s="370">
        <f xml:space="preserve"> InpC!WUG$20</f>
        <v>0</v>
      </c>
      <c r="WUH118" s="370">
        <f xml:space="preserve"> InpC!WUH$20</f>
        <v>0</v>
      </c>
      <c r="WUI118" s="370">
        <f xml:space="preserve"> InpC!WUI$20</f>
        <v>0</v>
      </c>
      <c r="WUJ118" s="370">
        <f xml:space="preserve"> InpC!WUJ$20</f>
        <v>0</v>
      </c>
      <c r="WUK118" s="370">
        <f xml:space="preserve"> InpC!WUK$20</f>
        <v>0</v>
      </c>
      <c r="WUL118" s="370">
        <f xml:space="preserve"> InpC!WUL$20</f>
        <v>0</v>
      </c>
      <c r="WUM118" s="370">
        <f xml:space="preserve"> InpC!WUM$20</f>
        <v>0</v>
      </c>
      <c r="WUN118" s="370">
        <f xml:space="preserve"> InpC!WUN$20</f>
        <v>0</v>
      </c>
      <c r="WUO118" s="370">
        <f xml:space="preserve"> InpC!WUO$20</f>
        <v>0</v>
      </c>
      <c r="WUP118" s="370">
        <f xml:space="preserve"> InpC!WUP$20</f>
        <v>0</v>
      </c>
      <c r="WUQ118" s="370">
        <f xml:space="preserve"> InpC!WUQ$20</f>
        <v>0</v>
      </c>
      <c r="WUR118" s="370">
        <f xml:space="preserve"> InpC!WUR$20</f>
        <v>0</v>
      </c>
      <c r="WUS118" s="370">
        <f xml:space="preserve"> InpC!WUS$20</f>
        <v>0</v>
      </c>
      <c r="WUT118" s="370">
        <f xml:space="preserve"> InpC!WUT$20</f>
        <v>0</v>
      </c>
      <c r="WUU118" s="370">
        <f xml:space="preserve"> InpC!WUU$20</f>
        <v>0</v>
      </c>
      <c r="WUV118" s="370">
        <f xml:space="preserve"> InpC!WUV$20</f>
        <v>0</v>
      </c>
      <c r="WUW118" s="370">
        <f xml:space="preserve"> InpC!WUW$20</f>
        <v>0</v>
      </c>
      <c r="WUX118" s="370">
        <f xml:space="preserve"> InpC!WUX$20</f>
        <v>0</v>
      </c>
      <c r="WUY118" s="370">
        <f xml:space="preserve"> InpC!WUY$20</f>
        <v>0</v>
      </c>
      <c r="WUZ118" s="370">
        <f xml:space="preserve"> InpC!WUZ$20</f>
        <v>0</v>
      </c>
      <c r="WVA118" s="370">
        <f xml:space="preserve"> InpC!WVA$20</f>
        <v>0</v>
      </c>
      <c r="WVB118" s="370">
        <f xml:space="preserve"> InpC!WVB$20</f>
        <v>0</v>
      </c>
      <c r="WVC118" s="370">
        <f xml:space="preserve"> InpC!WVC$20</f>
        <v>0</v>
      </c>
      <c r="WVD118" s="370">
        <f xml:space="preserve"> InpC!WVD$20</f>
        <v>0</v>
      </c>
      <c r="WVE118" s="370">
        <f xml:space="preserve"> InpC!WVE$20</f>
        <v>0</v>
      </c>
      <c r="WVF118" s="370">
        <f xml:space="preserve"> InpC!WVF$20</f>
        <v>0</v>
      </c>
      <c r="WVG118" s="370">
        <f xml:space="preserve"> InpC!WVG$20</f>
        <v>0</v>
      </c>
      <c r="WVH118" s="370">
        <f xml:space="preserve"> InpC!WVH$20</f>
        <v>0</v>
      </c>
      <c r="WVI118" s="370">
        <f xml:space="preserve"> InpC!WVI$20</f>
        <v>0</v>
      </c>
      <c r="WVJ118" s="370">
        <f xml:space="preserve"> InpC!WVJ$20</f>
        <v>0</v>
      </c>
      <c r="WVK118" s="370">
        <f xml:space="preserve"> InpC!WVK$20</f>
        <v>0</v>
      </c>
      <c r="WVL118" s="370">
        <f xml:space="preserve"> InpC!WVL$20</f>
        <v>0</v>
      </c>
      <c r="WVM118" s="370">
        <f xml:space="preserve"> InpC!WVM$20</f>
        <v>0</v>
      </c>
      <c r="WVN118" s="370">
        <f xml:space="preserve"> InpC!WVN$20</f>
        <v>0</v>
      </c>
      <c r="WVO118" s="370">
        <f xml:space="preserve"> InpC!WVO$20</f>
        <v>0</v>
      </c>
      <c r="WVP118" s="370">
        <f xml:space="preserve"> InpC!WVP$20</f>
        <v>0</v>
      </c>
      <c r="WVQ118" s="370">
        <f xml:space="preserve"> InpC!WVQ$20</f>
        <v>0</v>
      </c>
      <c r="WVR118" s="370">
        <f xml:space="preserve"> InpC!WVR$20</f>
        <v>0</v>
      </c>
      <c r="WVS118" s="370">
        <f xml:space="preserve"> InpC!WVS$20</f>
        <v>0</v>
      </c>
      <c r="WVT118" s="370">
        <f xml:space="preserve"> InpC!WVT$20</f>
        <v>0</v>
      </c>
      <c r="WVU118" s="370">
        <f xml:space="preserve"> InpC!WVU$20</f>
        <v>0</v>
      </c>
      <c r="WVV118" s="370">
        <f xml:space="preserve"> InpC!WVV$20</f>
        <v>0</v>
      </c>
      <c r="WVW118" s="370">
        <f xml:space="preserve"> InpC!WVW$20</f>
        <v>0</v>
      </c>
      <c r="WVX118" s="370">
        <f xml:space="preserve"> InpC!WVX$20</f>
        <v>0</v>
      </c>
      <c r="WVY118" s="370">
        <f xml:space="preserve"> InpC!WVY$20</f>
        <v>0</v>
      </c>
      <c r="WVZ118" s="370">
        <f xml:space="preserve"> InpC!WVZ$20</f>
        <v>0</v>
      </c>
      <c r="WWA118" s="370">
        <f xml:space="preserve"> InpC!WWA$20</f>
        <v>0</v>
      </c>
      <c r="WWB118" s="370">
        <f xml:space="preserve"> InpC!WWB$20</f>
        <v>0</v>
      </c>
      <c r="WWC118" s="370">
        <f xml:space="preserve"> InpC!WWC$20</f>
        <v>0</v>
      </c>
      <c r="WWD118" s="370">
        <f xml:space="preserve"> InpC!WWD$20</f>
        <v>0</v>
      </c>
      <c r="WWE118" s="370">
        <f xml:space="preserve"> InpC!WWE$20</f>
        <v>0</v>
      </c>
      <c r="WWF118" s="370">
        <f xml:space="preserve"> InpC!WWF$20</f>
        <v>0</v>
      </c>
      <c r="WWG118" s="370">
        <f xml:space="preserve"> InpC!WWG$20</f>
        <v>0</v>
      </c>
      <c r="WWH118" s="370">
        <f xml:space="preserve"> InpC!WWH$20</f>
        <v>0</v>
      </c>
      <c r="WWI118" s="370">
        <f xml:space="preserve"> InpC!WWI$20</f>
        <v>0</v>
      </c>
      <c r="WWJ118" s="370">
        <f xml:space="preserve"> InpC!WWJ$20</f>
        <v>0</v>
      </c>
      <c r="WWK118" s="370">
        <f xml:space="preserve"> InpC!WWK$20</f>
        <v>0</v>
      </c>
      <c r="WWL118" s="370">
        <f xml:space="preserve"> InpC!WWL$20</f>
        <v>0</v>
      </c>
      <c r="WWM118" s="370">
        <f xml:space="preserve"> InpC!WWM$20</f>
        <v>0</v>
      </c>
      <c r="WWN118" s="370">
        <f xml:space="preserve"> InpC!WWN$20</f>
        <v>0</v>
      </c>
      <c r="WWO118" s="370">
        <f xml:space="preserve"> InpC!WWO$20</f>
        <v>0</v>
      </c>
      <c r="WWP118" s="370">
        <f xml:space="preserve"> InpC!WWP$20</f>
        <v>0</v>
      </c>
      <c r="WWQ118" s="370">
        <f xml:space="preserve"> InpC!WWQ$20</f>
        <v>0</v>
      </c>
      <c r="WWR118" s="370">
        <f xml:space="preserve"> InpC!WWR$20</f>
        <v>0</v>
      </c>
      <c r="WWS118" s="370">
        <f xml:space="preserve"> InpC!WWS$20</f>
        <v>0</v>
      </c>
      <c r="WWT118" s="370">
        <f xml:space="preserve"> InpC!WWT$20</f>
        <v>0</v>
      </c>
      <c r="WWU118" s="370">
        <f xml:space="preserve"> InpC!WWU$20</f>
        <v>0</v>
      </c>
      <c r="WWV118" s="370">
        <f xml:space="preserve"> InpC!WWV$20</f>
        <v>0</v>
      </c>
      <c r="WWW118" s="370">
        <f xml:space="preserve"> InpC!WWW$20</f>
        <v>0</v>
      </c>
      <c r="WWX118" s="370">
        <f xml:space="preserve"> InpC!WWX$20</f>
        <v>0</v>
      </c>
      <c r="WWY118" s="370">
        <f xml:space="preserve"> InpC!WWY$20</f>
        <v>0</v>
      </c>
      <c r="WWZ118" s="370">
        <f xml:space="preserve"> InpC!WWZ$20</f>
        <v>0</v>
      </c>
      <c r="WXA118" s="370">
        <f xml:space="preserve"> InpC!WXA$20</f>
        <v>0</v>
      </c>
      <c r="WXB118" s="370">
        <f xml:space="preserve"> InpC!WXB$20</f>
        <v>0</v>
      </c>
      <c r="WXC118" s="370">
        <f xml:space="preserve"> InpC!WXC$20</f>
        <v>0</v>
      </c>
      <c r="WXD118" s="370">
        <f xml:space="preserve"> InpC!WXD$20</f>
        <v>0</v>
      </c>
      <c r="WXE118" s="370">
        <f xml:space="preserve"> InpC!WXE$20</f>
        <v>0</v>
      </c>
      <c r="WXF118" s="370">
        <f xml:space="preserve"> InpC!WXF$20</f>
        <v>0</v>
      </c>
      <c r="WXG118" s="370">
        <f xml:space="preserve"> InpC!WXG$20</f>
        <v>0</v>
      </c>
      <c r="WXH118" s="370">
        <f xml:space="preserve"> InpC!WXH$20</f>
        <v>0</v>
      </c>
      <c r="WXI118" s="370">
        <f xml:space="preserve"> InpC!WXI$20</f>
        <v>0</v>
      </c>
      <c r="WXJ118" s="370">
        <f xml:space="preserve"> InpC!WXJ$20</f>
        <v>0</v>
      </c>
      <c r="WXK118" s="370">
        <f xml:space="preserve"> InpC!WXK$20</f>
        <v>0</v>
      </c>
      <c r="WXL118" s="370">
        <f xml:space="preserve"> InpC!WXL$20</f>
        <v>0</v>
      </c>
      <c r="WXM118" s="370">
        <f xml:space="preserve"> InpC!WXM$20</f>
        <v>0</v>
      </c>
      <c r="WXN118" s="370">
        <f xml:space="preserve"> InpC!WXN$20</f>
        <v>0</v>
      </c>
      <c r="WXO118" s="370">
        <f xml:space="preserve"> InpC!WXO$20</f>
        <v>0</v>
      </c>
      <c r="WXP118" s="370">
        <f xml:space="preserve"> InpC!WXP$20</f>
        <v>0</v>
      </c>
      <c r="WXQ118" s="370">
        <f xml:space="preserve"> InpC!WXQ$20</f>
        <v>0</v>
      </c>
      <c r="WXR118" s="370">
        <f xml:space="preserve"> InpC!WXR$20</f>
        <v>0</v>
      </c>
      <c r="WXS118" s="370">
        <f xml:space="preserve"> InpC!WXS$20</f>
        <v>0</v>
      </c>
      <c r="WXT118" s="370">
        <f xml:space="preserve"> InpC!WXT$20</f>
        <v>0</v>
      </c>
      <c r="WXU118" s="370">
        <f xml:space="preserve"> InpC!WXU$20</f>
        <v>0</v>
      </c>
      <c r="WXV118" s="370">
        <f xml:space="preserve"> InpC!WXV$20</f>
        <v>0</v>
      </c>
      <c r="WXW118" s="370">
        <f xml:space="preserve"> InpC!WXW$20</f>
        <v>0</v>
      </c>
      <c r="WXX118" s="370">
        <f xml:space="preserve"> InpC!WXX$20</f>
        <v>0</v>
      </c>
      <c r="WXY118" s="370">
        <f xml:space="preserve"> InpC!WXY$20</f>
        <v>0</v>
      </c>
      <c r="WXZ118" s="370">
        <f xml:space="preserve"> InpC!WXZ$20</f>
        <v>0</v>
      </c>
      <c r="WYA118" s="370">
        <f xml:space="preserve"> InpC!WYA$20</f>
        <v>0</v>
      </c>
      <c r="WYB118" s="370">
        <f xml:space="preserve"> InpC!WYB$20</f>
        <v>0</v>
      </c>
      <c r="WYC118" s="370">
        <f xml:space="preserve"> InpC!WYC$20</f>
        <v>0</v>
      </c>
      <c r="WYD118" s="370">
        <f xml:space="preserve"> InpC!WYD$20</f>
        <v>0</v>
      </c>
      <c r="WYE118" s="370">
        <f xml:space="preserve"> InpC!WYE$20</f>
        <v>0</v>
      </c>
      <c r="WYF118" s="370">
        <f xml:space="preserve"> InpC!WYF$20</f>
        <v>0</v>
      </c>
      <c r="WYG118" s="370">
        <f xml:space="preserve"> InpC!WYG$20</f>
        <v>0</v>
      </c>
      <c r="WYH118" s="370">
        <f xml:space="preserve"> InpC!WYH$20</f>
        <v>0</v>
      </c>
      <c r="WYI118" s="370">
        <f xml:space="preserve"> InpC!WYI$20</f>
        <v>0</v>
      </c>
      <c r="WYJ118" s="370">
        <f xml:space="preserve"> InpC!WYJ$20</f>
        <v>0</v>
      </c>
      <c r="WYK118" s="370">
        <f xml:space="preserve"> InpC!WYK$20</f>
        <v>0</v>
      </c>
      <c r="WYL118" s="370">
        <f xml:space="preserve"> InpC!WYL$20</f>
        <v>0</v>
      </c>
      <c r="WYM118" s="370">
        <f xml:space="preserve"> InpC!WYM$20</f>
        <v>0</v>
      </c>
      <c r="WYN118" s="370">
        <f xml:space="preserve"> InpC!WYN$20</f>
        <v>0</v>
      </c>
      <c r="WYO118" s="370">
        <f xml:space="preserve"> InpC!WYO$20</f>
        <v>0</v>
      </c>
      <c r="WYP118" s="370">
        <f xml:space="preserve"> InpC!WYP$20</f>
        <v>0</v>
      </c>
      <c r="WYQ118" s="370">
        <f xml:space="preserve"> InpC!WYQ$20</f>
        <v>0</v>
      </c>
      <c r="WYR118" s="370">
        <f xml:space="preserve"> InpC!WYR$20</f>
        <v>0</v>
      </c>
      <c r="WYS118" s="370">
        <f xml:space="preserve"> InpC!WYS$20</f>
        <v>0</v>
      </c>
      <c r="WYT118" s="370">
        <f xml:space="preserve"> InpC!WYT$20</f>
        <v>0</v>
      </c>
      <c r="WYU118" s="370">
        <f xml:space="preserve"> InpC!WYU$20</f>
        <v>0</v>
      </c>
      <c r="WYV118" s="370">
        <f xml:space="preserve"> InpC!WYV$20</f>
        <v>0</v>
      </c>
      <c r="WYW118" s="370">
        <f xml:space="preserve"> InpC!WYW$20</f>
        <v>0</v>
      </c>
      <c r="WYX118" s="370">
        <f xml:space="preserve"> InpC!WYX$20</f>
        <v>0</v>
      </c>
      <c r="WYY118" s="370">
        <f xml:space="preserve"> InpC!WYY$20</f>
        <v>0</v>
      </c>
      <c r="WYZ118" s="370">
        <f xml:space="preserve"> InpC!WYZ$20</f>
        <v>0</v>
      </c>
      <c r="WZA118" s="370">
        <f xml:space="preserve"> InpC!WZA$20</f>
        <v>0</v>
      </c>
      <c r="WZB118" s="370">
        <f xml:space="preserve"> InpC!WZB$20</f>
        <v>0</v>
      </c>
      <c r="WZC118" s="370">
        <f xml:space="preserve"> InpC!WZC$20</f>
        <v>0</v>
      </c>
      <c r="WZD118" s="370">
        <f xml:space="preserve"> InpC!WZD$20</f>
        <v>0</v>
      </c>
      <c r="WZE118" s="370">
        <f xml:space="preserve"> InpC!WZE$20</f>
        <v>0</v>
      </c>
      <c r="WZF118" s="370">
        <f xml:space="preserve"> InpC!WZF$20</f>
        <v>0</v>
      </c>
      <c r="WZG118" s="370">
        <f xml:space="preserve"> InpC!WZG$20</f>
        <v>0</v>
      </c>
      <c r="WZH118" s="370">
        <f xml:space="preserve"> InpC!WZH$20</f>
        <v>0</v>
      </c>
      <c r="WZI118" s="370">
        <f xml:space="preserve"> InpC!WZI$20</f>
        <v>0</v>
      </c>
      <c r="WZJ118" s="370">
        <f xml:space="preserve"> InpC!WZJ$20</f>
        <v>0</v>
      </c>
      <c r="WZK118" s="370">
        <f xml:space="preserve"> InpC!WZK$20</f>
        <v>0</v>
      </c>
      <c r="WZL118" s="370">
        <f xml:space="preserve"> InpC!WZL$20</f>
        <v>0</v>
      </c>
      <c r="WZM118" s="370">
        <f xml:space="preserve"> InpC!WZM$20</f>
        <v>0</v>
      </c>
      <c r="WZN118" s="370">
        <f xml:space="preserve"> InpC!WZN$20</f>
        <v>0</v>
      </c>
      <c r="WZO118" s="370">
        <f xml:space="preserve"> InpC!WZO$20</f>
        <v>0</v>
      </c>
      <c r="WZP118" s="370">
        <f xml:space="preserve"> InpC!WZP$20</f>
        <v>0</v>
      </c>
      <c r="WZQ118" s="370">
        <f xml:space="preserve"> InpC!WZQ$20</f>
        <v>0</v>
      </c>
      <c r="WZR118" s="370">
        <f xml:space="preserve"> InpC!WZR$20</f>
        <v>0</v>
      </c>
      <c r="WZS118" s="370">
        <f xml:space="preserve"> InpC!WZS$20</f>
        <v>0</v>
      </c>
      <c r="WZT118" s="370">
        <f xml:space="preserve"> InpC!WZT$20</f>
        <v>0</v>
      </c>
      <c r="WZU118" s="370">
        <f xml:space="preserve"> InpC!WZU$20</f>
        <v>0</v>
      </c>
      <c r="WZV118" s="370">
        <f xml:space="preserve"> InpC!WZV$20</f>
        <v>0</v>
      </c>
      <c r="WZW118" s="370">
        <f xml:space="preserve"> InpC!WZW$20</f>
        <v>0</v>
      </c>
      <c r="WZX118" s="370">
        <f xml:space="preserve"> InpC!WZX$20</f>
        <v>0</v>
      </c>
      <c r="WZY118" s="370">
        <f xml:space="preserve"> InpC!WZY$20</f>
        <v>0</v>
      </c>
      <c r="WZZ118" s="370">
        <f xml:space="preserve"> InpC!WZZ$20</f>
        <v>0</v>
      </c>
      <c r="XAA118" s="370">
        <f xml:space="preserve"> InpC!XAA$20</f>
        <v>0</v>
      </c>
      <c r="XAB118" s="370">
        <f xml:space="preserve"> InpC!XAB$20</f>
        <v>0</v>
      </c>
      <c r="XAC118" s="370">
        <f xml:space="preserve"> InpC!XAC$20</f>
        <v>0</v>
      </c>
      <c r="XAD118" s="370">
        <f xml:space="preserve"> InpC!XAD$20</f>
        <v>0</v>
      </c>
      <c r="XAE118" s="370">
        <f xml:space="preserve"> InpC!XAE$20</f>
        <v>0</v>
      </c>
      <c r="XAF118" s="370">
        <f xml:space="preserve"> InpC!XAF$20</f>
        <v>0</v>
      </c>
      <c r="XAG118" s="370">
        <f xml:space="preserve"> InpC!XAG$20</f>
        <v>0</v>
      </c>
      <c r="XAH118" s="370">
        <f xml:space="preserve"> InpC!XAH$20</f>
        <v>0</v>
      </c>
      <c r="XAI118" s="370">
        <f xml:space="preserve"> InpC!XAI$20</f>
        <v>0</v>
      </c>
      <c r="XAJ118" s="370">
        <f xml:space="preserve"> InpC!XAJ$20</f>
        <v>0</v>
      </c>
      <c r="XAK118" s="370">
        <f xml:space="preserve"> InpC!XAK$20</f>
        <v>0</v>
      </c>
      <c r="XAL118" s="370">
        <f xml:space="preserve"> InpC!XAL$20</f>
        <v>0</v>
      </c>
      <c r="XAM118" s="370">
        <f xml:space="preserve"> InpC!XAM$20</f>
        <v>0</v>
      </c>
      <c r="XAN118" s="370">
        <f xml:space="preserve"> InpC!XAN$20</f>
        <v>0</v>
      </c>
      <c r="XAO118" s="370">
        <f xml:space="preserve"> InpC!XAO$20</f>
        <v>0</v>
      </c>
      <c r="XAP118" s="370">
        <f xml:space="preserve"> InpC!XAP$20</f>
        <v>0</v>
      </c>
      <c r="XAQ118" s="370">
        <f xml:space="preserve"> InpC!XAQ$20</f>
        <v>0</v>
      </c>
      <c r="XAR118" s="370">
        <f xml:space="preserve"> InpC!XAR$20</f>
        <v>0</v>
      </c>
      <c r="XAS118" s="370">
        <f xml:space="preserve"> InpC!XAS$20</f>
        <v>0</v>
      </c>
      <c r="XAT118" s="370">
        <f xml:space="preserve"> InpC!XAT$20</f>
        <v>0</v>
      </c>
      <c r="XAU118" s="370">
        <f xml:space="preserve"> InpC!XAU$20</f>
        <v>0</v>
      </c>
      <c r="XAV118" s="370">
        <f xml:space="preserve"> InpC!XAV$20</f>
        <v>0</v>
      </c>
      <c r="XAW118" s="370">
        <f xml:space="preserve"> InpC!XAW$20</f>
        <v>0</v>
      </c>
      <c r="XAX118" s="370">
        <f xml:space="preserve"> InpC!XAX$20</f>
        <v>0</v>
      </c>
      <c r="XAY118" s="370">
        <f xml:space="preserve"> InpC!XAY$20</f>
        <v>0</v>
      </c>
      <c r="XAZ118" s="370">
        <f xml:space="preserve"> InpC!XAZ$20</f>
        <v>0</v>
      </c>
      <c r="XBA118" s="370">
        <f xml:space="preserve"> InpC!XBA$20</f>
        <v>0</v>
      </c>
      <c r="XBB118" s="370">
        <f xml:space="preserve"> InpC!XBB$20</f>
        <v>0</v>
      </c>
      <c r="XBC118" s="370">
        <f xml:space="preserve"> InpC!XBC$20</f>
        <v>0</v>
      </c>
      <c r="XBD118" s="370">
        <f xml:space="preserve"> InpC!XBD$20</f>
        <v>0</v>
      </c>
      <c r="XBE118" s="370">
        <f xml:space="preserve"> InpC!XBE$20</f>
        <v>0</v>
      </c>
      <c r="XBF118" s="370">
        <f xml:space="preserve"> InpC!XBF$20</f>
        <v>0</v>
      </c>
      <c r="XBG118" s="370">
        <f xml:space="preserve"> InpC!XBG$20</f>
        <v>0</v>
      </c>
      <c r="XBH118" s="370">
        <f xml:space="preserve"> InpC!XBH$20</f>
        <v>0</v>
      </c>
      <c r="XBI118" s="370">
        <f xml:space="preserve"> InpC!XBI$20</f>
        <v>0</v>
      </c>
      <c r="XBJ118" s="370">
        <f xml:space="preserve"> InpC!XBJ$20</f>
        <v>0</v>
      </c>
      <c r="XBK118" s="370">
        <f xml:space="preserve"> InpC!XBK$20</f>
        <v>0</v>
      </c>
      <c r="XBL118" s="370">
        <f xml:space="preserve"> InpC!XBL$20</f>
        <v>0</v>
      </c>
      <c r="XBM118" s="370">
        <f xml:space="preserve"> InpC!XBM$20</f>
        <v>0</v>
      </c>
      <c r="XBN118" s="370">
        <f xml:space="preserve"> InpC!XBN$20</f>
        <v>0</v>
      </c>
      <c r="XBO118" s="370">
        <f xml:space="preserve"> InpC!XBO$20</f>
        <v>0</v>
      </c>
      <c r="XBP118" s="370">
        <f xml:space="preserve"> InpC!XBP$20</f>
        <v>0</v>
      </c>
      <c r="XBQ118" s="370">
        <f xml:space="preserve"> InpC!XBQ$20</f>
        <v>0</v>
      </c>
      <c r="XBR118" s="370">
        <f xml:space="preserve"> InpC!XBR$20</f>
        <v>0</v>
      </c>
      <c r="XBS118" s="370">
        <f xml:space="preserve"> InpC!XBS$20</f>
        <v>0</v>
      </c>
      <c r="XBT118" s="370">
        <f xml:space="preserve"> InpC!XBT$20</f>
        <v>0</v>
      </c>
      <c r="XBU118" s="370">
        <f xml:space="preserve"> InpC!XBU$20</f>
        <v>0</v>
      </c>
      <c r="XBV118" s="370">
        <f xml:space="preserve"> InpC!XBV$20</f>
        <v>0</v>
      </c>
      <c r="XBW118" s="370">
        <f xml:space="preserve"> InpC!XBW$20</f>
        <v>0</v>
      </c>
      <c r="XBX118" s="370">
        <f xml:space="preserve"> InpC!XBX$20</f>
        <v>0</v>
      </c>
      <c r="XBY118" s="370">
        <f xml:space="preserve"> InpC!XBY$20</f>
        <v>0</v>
      </c>
      <c r="XBZ118" s="370">
        <f xml:space="preserve"> InpC!XBZ$20</f>
        <v>0</v>
      </c>
      <c r="XCA118" s="370">
        <f xml:space="preserve"> InpC!XCA$20</f>
        <v>0</v>
      </c>
      <c r="XCB118" s="370">
        <f xml:space="preserve"> InpC!XCB$20</f>
        <v>0</v>
      </c>
      <c r="XCC118" s="370">
        <f xml:space="preserve"> InpC!XCC$20</f>
        <v>0</v>
      </c>
      <c r="XCD118" s="370">
        <f xml:space="preserve"> InpC!XCD$20</f>
        <v>0</v>
      </c>
      <c r="XCE118" s="370">
        <f xml:space="preserve"> InpC!XCE$20</f>
        <v>0</v>
      </c>
      <c r="XCF118" s="370">
        <f xml:space="preserve"> InpC!XCF$20</f>
        <v>0</v>
      </c>
      <c r="XCG118" s="370">
        <f xml:space="preserve"> InpC!XCG$20</f>
        <v>0</v>
      </c>
      <c r="XCH118" s="370">
        <f xml:space="preserve"> InpC!XCH$20</f>
        <v>0</v>
      </c>
      <c r="XCI118" s="370">
        <f xml:space="preserve"> InpC!XCI$20</f>
        <v>0</v>
      </c>
      <c r="XCJ118" s="370">
        <f xml:space="preserve"> InpC!XCJ$20</f>
        <v>0</v>
      </c>
      <c r="XCK118" s="370">
        <f xml:space="preserve"> InpC!XCK$20</f>
        <v>0</v>
      </c>
      <c r="XCL118" s="370">
        <f xml:space="preserve"> InpC!XCL$20</f>
        <v>0</v>
      </c>
      <c r="XCM118" s="370">
        <f xml:space="preserve"> InpC!XCM$20</f>
        <v>0</v>
      </c>
      <c r="XCN118" s="370">
        <f xml:space="preserve"> InpC!XCN$20</f>
        <v>0</v>
      </c>
      <c r="XCO118" s="370">
        <f xml:space="preserve"> InpC!XCO$20</f>
        <v>0</v>
      </c>
      <c r="XCP118" s="370">
        <f xml:space="preserve"> InpC!XCP$20</f>
        <v>0</v>
      </c>
      <c r="XCQ118" s="370">
        <f xml:space="preserve"> InpC!XCQ$20</f>
        <v>0</v>
      </c>
      <c r="XCR118" s="370">
        <f xml:space="preserve"> InpC!XCR$20</f>
        <v>0</v>
      </c>
      <c r="XCS118" s="370">
        <f xml:space="preserve"> InpC!XCS$20</f>
        <v>0</v>
      </c>
      <c r="XCT118" s="370">
        <f xml:space="preserve"> InpC!XCT$20</f>
        <v>0</v>
      </c>
      <c r="XCU118" s="370">
        <f xml:space="preserve"> InpC!XCU$20</f>
        <v>0</v>
      </c>
      <c r="XCV118" s="370">
        <f xml:space="preserve"> InpC!XCV$20</f>
        <v>0</v>
      </c>
      <c r="XCW118" s="370">
        <f xml:space="preserve"> InpC!XCW$20</f>
        <v>0</v>
      </c>
      <c r="XCX118" s="370">
        <f xml:space="preserve"> InpC!XCX$20</f>
        <v>0</v>
      </c>
      <c r="XCY118" s="370">
        <f xml:space="preserve"> InpC!XCY$20</f>
        <v>0</v>
      </c>
      <c r="XCZ118" s="370">
        <f xml:space="preserve"> InpC!XCZ$20</f>
        <v>0</v>
      </c>
      <c r="XDA118" s="370">
        <f xml:space="preserve"> InpC!XDA$20</f>
        <v>0</v>
      </c>
      <c r="XDB118" s="370">
        <f xml:space="preserve"> InpC!XDB$20</f>
        <v>0</v>
      </c>
      <c r="XDC118" s="370">
        <f xml:space="preserve"> InpC!XDC$20</f>
        <v>0</v>
      </c>
      <c r="XDD118" s="370">
        <f xml:space="preserve"> InpC!XDD$20</f>
        <v>0</v>
      </c>
      <c r="XDE118" s="370">
        <f xml:space="preserve"> InpC!XDE$20</f>
        <v>0</v>
      </c>
      <c r="XDF118" s="370">
        <f xml:space="preserve"> InpC!XDF$20</f>
        <v>0</v>
      </c>
      <c r="XDG118" s="370">
        <f xml:space="preserve"> InpC!XDG$20</f>
        <v>0</v>
      </c>
      <c r="XDH118" s="370">
        <f xml:space="preserve"> InpC!XDH$20</f>
        <v>0</v>
      </c>
      <c r="XDI118" s="370">
        <f xml:space="preserve"> InpC!XDI$20</f>
        <v>0</v>
      </c>
      <c r="XDJ118" s="370">
        <f xml:space="preserve"> InpC!XDJ$20</f>
        <v>0</v>
      </c>
      <c r="XDK118" s="370">
        <f xml:space="preserve"> InpC!XDK$20</f>
        <v>0</v>
      </c>
      <c r="XDL118" s="370">
        <f xml:space="preserve"> InpC!XDL$20</f>
        <v>0</v>
      </c>
      <c r="XDM118" s="370">
        <f xml:space="preserve"> InpC!XDM$20</f>
        <v>0</v>
      </c>
      <c r="XDN118" s="370">
        <f xml:space="preserve"> InpC!XDN$20</f>
        <v>0</v>
      </c>
      <c r="XDO118" s="370">
        <f xml:space="preserve"> InpC!XDO$20</f>
        <v>0</v>
      </c>
      <c r="XDP118" s="370">
        <f xml:space="preserve"> InpC!XDP$20</f>
        <v>0</v>
      </c>
      <c r="XDQ118" s="370">
        <f xml:space="preserve"> InpC!XDQ$20</f>
        <v>0</v>
      </c>
      <c r="XDR118" s="370">
        <f xml:space="preserve"> InpC!XDR$20</f>
        <v>0</v>
      </c>
      <c r="XDS118" s="370">
        <f xml:space="preserve"> InpC!XDS$20</f>
        <v>0</v>
      </c>
      <c r="XDT118" s="370">
        <f xml:space="preserve"> InpC!XDT$20</f>
        <v>0</v>
      </c>
      <c r="XDU118" s="370">
        <f xml:space="preserve"> InpC!XDU$20</f>
        <v>0</v>
      </c>
      <c r="XDV118" s="370">
        <f xml:space="preserve"> InpC!XDV$20</f>
        <v>0</v>
      </c>
      <c r="XDW118" s="370">
        <f xml:space="preserve"> InpC!XDW$20</f>
        <v>0</v>
      </c>
      <c r="XDX118" s="370">
        <f xml:space="preserve"> InpC!XDX$20</f>
        <v>0</v>
      </c>
      <c r="XDY118" s="370">
        <f xml:space="preserve"> InpC!XDY$20</f>
        <v>0</v>
      </c>
      <c r="XDZ118" s="370">
        <f xml:space="preserve"> InpC!XDZ$20</f>
        <v>0</v>
      </c>
      <c r="XEA118" s="370">
        <f xml:space="preserve"> InpC!XEA$20</f>
        <v>0</v>
      </c>
      <c r="XEB118" s="370">
        <f xml:space="preserve"> InpC!XEB$20</f>
        <v>0</v>
      </c>
      <c r="XEC118" s="370">
        <f xml:space="preserve"> InpC!XEC$20</f>
        <v>0</v>
      </c>
      <c r="XED118" s="370">
        <f xml:space="preserve"> InpC!XED$20</f>
        <v>0</v>
      </c>
      <c r="XEE118" s="370">
        <f xml:space="preserve"> InpC!XEE$20</f>
        <v>0</v>
      </c>
      <c r="XEF118" s="370">
        <f xml:space="preserve"> InpC!XEF$20</f>
        <v>0</v>
      </c>
      <c r="XEG118" s="370">
        <f xml:space="preserve"> InpC!XEG$20</f>
        <v>0</v>
      </c>
      <c r="XEH118" s="370">
        <f xml:space="preserve"> InpC!XEH$20</f>
        <v>0</v>
      </c>
      <c r="XEI118" s="370">
        <f xml:space="preserve"> InpC!XEI$20</f>
        <v>0</v>
      </c>
      <c r="XEJ118" s="370">
        <f xml:space="preserve"> InpC!XEJ$20</f>
        <v>0</v>
      </c>
      <c r="XEK118" s="370">
        <f xml:space="preserve"> InpC!XEK$20</f>
        <v>0</v>
      </c>
      <c r="XEL118" s="370">
        <f xml:space="preserve"> InpC!XEL$20</f>
        <v>0</v>
      </c>
      <c r="XEM118" s="370">
        <f xml:space="preserve"> InpC!XEM$20</f>
        <v>0</v>
      </c>
      <c r="XEN118" s="370">
        <f xml:space="preserve"> InpC!XEN$20</f>
        <v>0</v>
      </c>
      <c r="XEO118" s="370">
        <f xml:space="preserve"> InpC!XEO$20</f>
        <v>0</v>
      </c>
      <c r="XEP118" s="370">
        <f xml:space="preserve"> InpC!XEP$20</f>
        <v>0</v>
      </c>
      <c r="XEQ118" s="370">
        <f xml:space="preserve"> InpC!XEQ$20</f>
        <v>0</v>
      </c>
      <c r="XER118" s="370">
        <f xml:space="preserve"> InpC!XER$20</f>
        <v>0</v>
      </c>
      <c r="XES118" s="370">
        <f xml:space="preserve"> InpC!XES$20</f>
        <v>0</v>
      </c>
      <c r="XET118" s="370">
        <f xml:space="preserve"> InpC!XET$20</f>
        <v>0</v>
      </c>
      <c r="XEU118" s="370">
        <f xml:space="preserve"> InpC!XEU$20</f>
        <v>0</v>
      </c>
      <c r="XEV118" s="370">
        <f xml:space="preserve"> InpC!XEV$20</f>
        <v>0</v>
      </c>
      <c r="XEW118" s="370">
        <f xml:space="preserve"> InpC!XEW$20</f>
        <v>0</v>
      </c>
      <c r="XEX118" s="370">
        <f xml:space="preserve"> InpC!XEX$20</f>
        <v>0</v>
      </c>
      <c r="XEY118" s="370">
        <f xml:space="preserve"> InpC!XEY$20</f>
        <v>0</v>
      </c>
      <c r="XEZ118" s="370">
        <f xml:space="preserve"> InpC!XEZ$20</f>
        <v>0</v>
      </c>
      <c r="XFA118" s="370">
        <f xml:space="preserve"> InpC!XFA$20</f>
        <v>0</v>
      </c>
      <c r="XFB118" s="370">
        <f xml:space="preserve"> InpC!XFB$20</f>
        <v>0</v>
      </c>
      <c r="XFC118" s="370">
        <f xml:space="preserve"> InpC!XFC$20</f>
        <v>0</v>
      </c>
      <c r="XFD118" s="370">
        <f xml:space="preserve"> InpC!XFD$20</f>
        <v>0</v>
      </c>
    </row>
    <row r="119" spans="1:16384" s="211" customFormat="1" ht="12.75" customHeight="1" x14ac:dyDescent="0.3">
      <c r="A119" s="17"/>
      <c r="B119" s="17"/>
      <c r="C119" s="166"/>
      <c r="D119" s="18"/>
      <c r="E119" s="18" t="str">
        <f xml:space="preserve"> E$14</f>
        <v>Calendar year</v>
      </c>
      <c r="F119" s="18">
        <f t="shared" ref="F119:BH119" si="198" xml:space="preserve"> F$14</f>
        <v>0</v>
      </c>
      <c r="G119" s="18" t="str">
        <f t="shared" si="198"/>
        <v>year</v>
      </c>
      <c r="H119" s="18">
        <f t="shared" si="198"/>
        <v>0</v>
      </c>
      <c r="I119" s="18">
        <f t="shared" si="198"/>
        <v>0</v>
      </c>
      <c r="J119" s="18">
        <f t="shared" si="198"/>
        <v>0</v>
      </c>
      <c r="K119" s="18">
        <f t="shared" si="198"/>
        <v>2017</v>
      </c>
      <c r="L119" s="18">
        <f t="shared" si="198"/>
        <v>2018</v>
      </c>
      <c r="M119" s="18">
        <f t="shared" si="198"/>
        <v>2019</v>
      </c>
      <c r="N119" s="18">
        <f t="shared" si="198"/>
        <v>2020</v>
      </c>
      <c r="O119" s="18">
        <f t="shared" si="198"/>
        <v>2021</v>
      </c>
      <c r="P119" s="18">
        <f t="shared" si="198"/>
        <v>2022</v>
      </c>
      <c r="Q119" s="18">
        <f t="shared" si="198"/>
        <v>2023</v>
      </c>
      <c r="R119" s="18">
        <f t="shared" si="198"/>
        <v>2024</v>
      </c>
      <c r="S119" s="18">
        <f t="shared" si="198"/>
        <v>2025</v>
      </c>
      <c r="T119" s="18">
        <f t="shared" si="198"/>
        <v>2026</v>
      </c>
      <c r="U119" s="18">
        <f t="shared" si="198"/>
        <v>2027</v>
      </c>
      <c r="V119" s="18">
        <f t="shared" si="198"/>
        <v>2028</v>
      </c>
      <c r="W119" s="18">
        <f t="shared" si="198"/>
        <v>2029</v>
      </c>
      <c r="X119" s="18">
        <f t="shared" si="198"/>
        <v>2030</v>
      </c>
      <c r="Y119" s="18">
        <f t="shared" si="198"/>
        <v>2031</v>
      </c>
      <c r="Z119" s="18">
        <f t="shared" si="198"/>
        <v>2032</v>
      </c>
      <c r="AA119" s="18">
        <f t="shared" si="198"/>
        <v>2033</v>
      </c>
      <c r="AB119" s="18">
        <f t="shared" si="198"/>
        <v>2034</v>
      </c>
      <c r="AC119" s="18">
        <f t="shared" si="198"/>
        <v>2035</v>
      </c>
      <c r="AD119" s="18">
        <f t="shared" si="198"/>
        <v>2036</v>
      </c>
      <c r="AE119" s="18">
        <f t="shared" si="198"/>
        <v>2037</v>
      </c>
      <c r="AF119" s="18">
        <f t="shared" si="198"/>
        <v>2038</v>
      </c>
      <c r="AG119" s="18">
        <f t="shared" si="198"/>
        <v>2039</v>
      </c>
      <c r="AH119" s="18">
        <f t="shared" si="198"/>
        <v>2040</v>
      </c>
      <c r="AI119" s="18">
        <f t="shared" si="198"/>
        <v>2041</v>
      </c>
      <c r="AJ119" s="18">
        <f t="shared" si="198"/>
        <v>2042</v>
      </c>
      <c r="AK119" s="18">
        <f t="shared" si="198"/>
        <v>2043</v>
      </c>
      <c r="AL119" s="18">
        <f t="shared" si="198"/>
        <v>2044</v>
      </c>
      <c r="AM119" s="18">
        <f t="shared" si="198"/>
        <v>2045</v>
      </c>
      <c r="AN119" s="18">
        <f t="shared" si="198"/>
        <v>2046</v>
      </c>
      <c r="AO119" s="18">
        <f t="shared" si="198"/>
        <v>2047</v>
      </c>
      <c r="AP119" s="18">
        <f t="shared" si="198"/>
        <v>2048</v>
      </c>
      <c r="AQ119" s="18">
        <f t="shared" si="198"/>
        <v>2049</v>
      </c>
      <c r="AR119" s="18">
        <f t="shared" si="198"/>
        <v>2050</v>
      </c>
      <c r="AS119" s="18">
        <f t="shared" si="198"/>
        <v>2051</v>
      </c>
      <c r="AT119" s="18">
        <f t="shared" si="198"/>
        <v>2052</v>
      </c>
      <c r="AU119" s="18">
        <f t="shared" si="198"/>
        <v>2053</v>
      </c>
      <c r="AV119" s="18">
        <f t="shared" si="198"/>
        <v>2054</v>
      </c>
      <c r="AW119" s="18">
        <f t="shared" si="198"/>
        <v>2055</v>
      </c>
      <c r="AX119" s="18">
        <f t="shared" si="198"/>
        <v>2056</v>
      </c>
      <c r="AY119" s="18">
        <f t="shared" si="198"/>
        <v>2057</v>
      </c>
      <c r="AZ119" s="18">
        <f t="shared" si="198"/>
        <v>2058</v>
      </c>
      <c r="BA119" s="18">
        <f t="shared" si="198"/>
        <v>2059</v>
      </c>
      <c r="BB119" s="18">
        <f t="shared" si="198"/>
        <v>2060</v>
      </c>
      <c r="BC119" s="18">
        <f t="shared" si="198"/>
        <v>2061</v>
      </c>
      <c r="BD119" s="18">
        <f t="shared" si="198"/>
        <v>2062</v>
      </c>
      <c r="BE119" s="18">
        <f t="shared" si="198"/>
        <v>2063</v>
      </c>
      <c r="BF119" s="18">
        <f t="shared" si="198"/>
        <v>2064</v>
      </c>
      <c r="BG119" s="18">
        <f t="shared" si="198"/>
        <v>2065</v>
      </c>
      <c r="BH119" s="18">
        <f t="shared" si="198"/>
        <v>2066</v>
      </c>
    </row>
    <row r="120" spans="1:16384" s="93" customFormat="1" ht="12.75" customHeight="1" x14ac:dyDescent="0.3">
      <c r="A120" s="204"/>
      <c r="B120" s="204"/>
      <c r="C120" s="205"/>
      <c r="D120" s="34"/>
      <c r="E120" s="34" t="s">
        <v>942</v>
      </c>
      <c r="F120" s="34"/>
      <c r="G120" s="34" t="s">
        <v>930</v>
      </c>
      <c r="H120" s="34"/>
      <c r="I120" s="34"/>
      <c r="J120" s="34"/>
      <c r="K120" s="90">
        <f xml:space="preserve"> MAX( 1, (1 + $F117) ^ (K119 - $F118))</f>
        <v>1</v>
      </c>
      <c r="L120" s="90">
        <f t="shared" ref="L120:BH120" si="199" xml:space="preserve"> MAX( 1, (1 + $F117) ^ (L119 - $F118))</f>
        <v>1</v>
      </c>
      <c r="M120" s="90">
        <f t="shared" si="199"/>
        <v>1.0999999999999999</v>
      </c>
      <c r="N120" s="90">
        <f t="shared" si="199"/>
        <v>1.2099999999999997</v>
      </c>
      <c r="O120" s="90">
        <f t="shared" si="199"/>
        <v>1.3309999999999995</v>
      </c>
      <c r="P120" s="90">
        <f t="shared" si="199"/>
        <v>1.4640999999999993</v>
      </c>
      <c r="Q120" s="90">
        <f t="shared" si="199"/>
        <v>1.610509999999999</v>
      </c>
      <c r="R120" s="90">
        <f t="shared" si="199"/>
        <v>1.7715609999999988</v>
      </c>
      <c r="S120" s="90">
        <f t="shared" si="199"/>
        <v>1.9487170999999983</v>
      </c>
      <c r="T120" s="90">
        <f t="shared" si="199"/>
        <v>2.143588809999998</v>
      </c>
      <c r="U120" s="90">
        <f t="shared" si="199"/>
        <v>2.3579476909999975</v>
      </c>
      <c r="V120" s="90">
        <f t="shared" si="199"/>
        <v>2.593742460099997</v>
      </c>
      <c r="W120" s="90">
        <f t="shared" si="199"/>
        <v>2.8531167061099962</v>
      </c>
      <c r="X120" s="90">
        <f t="shared" si="199"/>
        <v>3.1384283767209955</v>
      </c>
      <c r="Y120" s="90">
        <f t="shared" si="199"/>
        <v>3.4522712143930945</v>
      </c>
      <c r="Z120" s="90">
        <f t="shared" si="199"/>
        <v>3.7974983358324041</v>
      </c>
      <c r="AA120" s="90">
        <f t="shared" si="199"/>
        <v>4.1772481694156438</v>
      </c>
      <c r="AB120" s="90">
        <f t="shared" si="199"/>
        <v>4.5949729863572077</v>
      </c>
      <c r="AC120" s="90">
        <f t="shared" si="199"/>
        <v>5.0544702849929282</v>
      </c>
      <c r="AD120" s="90">
        <f t="shared" si="199"/>
        <v>5.5599173134922202</v>
      </c>
      <c r="AE120" s="90">
        <f t="shared" si="199"/>
        <v>6.115909044841441</v>
      </c>
      <c r="AF120" s="90">
        <f t="shared" si="199"/>
        <v>6.7274999493255843</v>
      </c>
      <c r="AG120" s="90">
        <f t="shared" si="199"/>
        <v>7.4002499442581424</v>
      </c>
      <c r="AH120" s="90">
        <f t="shared" si="199"/>
        <v>8.1402749386839552</v>
      </c>
      <c r="AI120" s="90">
        <f t="shared" si="199"/>
        <v>8.9543024325523497</v>
      </c>
      <c r="AJ120" s="90">
        <f t="shared" si="199"/>
        <v>9.8497326758075836</v>
      </c>
      <c r="AK120" s="90">
        <f t="shared" si="199"/>
        <v>10.834705943388341</v>
      </c>
      <c r="AL120" s="90">
        <f t="shared" si="199"/>
        <v>11.918176537727174</v>
      </c>
      <c r="AM120" s="90">
        <f t="shared" si="199"/>
        <v>13.10999419149989</v>
      </c>
      <c r="AN120" s="90">
        <f t="shared" si="199"/>
        <v>14.420993610649877</v>
      </c>
      <c r="AO120" s="90">
        <f t="shared" si="199"/>
        <v>15.863092971714861</v>
      </c>
      <c r="AP120" s="90">
        <f t="shared" si="199"/>
        <v>17.449402268886349</v>
      </c>
      <c r="AQ120" s="90">
        <f t="shared" si="199"/>
        <v>19.194342495774979</v>
      </c>
      <c r="AR120" s="90">
        <f t="shared" si="199"/>
        <v>21.113776745352475</v>
      </c>
      <c r="AS120" s="90">
        <f t="shared" si="199"/>
        <v>23.225154419887719</v>
      </c>
      <c r="AT120" s="90">
        <f t="shared" si="199"/>
        <v>25.547669861876489</v>
      </c>
      <c r="AU120" s="90">
        <f t="shared" si="199"/>
        <v>28.102436848064134</v>
      </c>
      <c r="AV120" s="90">
        <f t="shared" si="199"/>
        <v>30.912680532870542</v>
      </c>
      <c r="AW120" s="90">
        <f t="shared" si="199"/>
        <v>34.003948586157591</v>
      </c>
      <c r="AX120" s="90">
        <f t="shared" si="199"/>
        <v>37.404343444773353</v>
      </c>
      <c r="AY120" s="90">
        <f t="shared" si="199"/>
        <v>41.144777789250675</v>
      </c>
      <c r="AZ120" s="90">
        <f t="shared" si="199"/>
        <v>45.259255568175739</v>
      </c>
      <c r="BA120" s="90">
        <f t="shared" si="199"/>
        <v>49.785181124993308</v>
      </c>
      <c r="BB120" s="90">
        <f t="shared" si="199"/>
        <v>54.763699237492638</v>
      </c>
      <c r="BC120" s="90">
        <f t="shared" si="199"/>
        <v>60.240069161241891</v>
      </c>
      <c r="BD120" s="90">
        <f t="shared" si="199"/>
        <v>66.26407607736607</v>
      </c>
      <c r="BE120" s="90">
        <f t="shared" si="199"/>
        <v>72.890483685102666</v>
      </c>
      <c r="BF120" s="90">
        <f t="shared" si="199"/>
        <v>80.179532053612931</v>
      </c>
      <c r="BG120" s="90">
        <f t="shared" si="199"/>
        <v>88.197485258974211</v>
      </c>
      <c r="BH120" s="90">
        <f t="shared" si="199"/>
        <v>97.017233784871621</v>
      </c>
    </row>
    <row r="121" spans="1:16384" s="130" customFormat="1" ht="12.75" customHeight="1" x14ac:dyDescent="0.3">
      <c r="A121" s="111"/>
      <c r="B121" s="111"/>
      <c r="C121" s="287"/>
      <c r="D121" s="126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</row>
    <row r="122" spans="1:16384" s="6" customFormat="1" ht="12.75" customHeight="1" x14ac:dyDescent="0.3">
      <c r="A122" s="4"/>
      <c r="B122" s="4" t="s">
        <v>943</v>
      </c>
      <c r="C122" s="139"/>
      <c r="D122" s="4"/>
      <c r="E122" s="4"/>
      <c r="F122" s="4"/>
      <c r="G122" s="4"/>
      <c r="H122" s="4" t="s">
        <v>941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spans="1:16384" s="11" customFormat="1" ht="12.75" customHeight="1" x14ac:dyDescent="0.3">
      <c r="A123" s="4"/>
      <c r="B123" s="4"/>
      <c r="C123" s="139"/>
      <c r="D123" s="5"/>
      <c r="E123" s="279" t="str">
        <f xml:space="preserve"> InpC!E$129</f>
        <v>Discount rate - real terms</v>
      </c>
      <c r="F123" s="88">
        <f xml:space="preserve"> InpC!F$129</f>
        <v>7.8431372549019579E-2</v>
      </c>
      <c r="G123" s="279" t="str">
        <f xml:space="preserve"> InpC!G$129</f>
        <v>% p.a.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16384" s="11" customFormat="1" ht="12.75" customHeight="1" x14ac:dyDescent="0.3">
      <c r="A124" s="365">
        <f xml:space="preserve"> InpC!A$20</f>
        <v>0</v>
      </c>
      <c r="B124" s="365">
        <f xml:space="preserve"> InpC!B$20</f>
        <v>0</v>
      </c>
      <c r="C124" s="366">
        <f xml:space="preserve"> InpC!C$20</f>
        <v>0</v>
      </c>
      <c r="D124" s="367">
        <f xml:space="preserve"> InpC!D$20</f>
        <v>0</v>
      </c>
      <c r="E124" s="95" t="str">
        <f xml:space="preserve"> InpC!E$20</f>
        <v>Contract Signature Year</v>
      </c>
      <c r="F124" s="368">
        <f xml:space="preserve"> InpC!F$20</f>
        <v>2018</v>
      </c>
      <c r="G124" s="368" t="str">
        <f xml:space="preserve"> InpC!G$20</f>
        <v>year #</v>
      </c>
      <c r="H124" s="367"/>
      <c r="I124" s="294"/>
      <c r="J124" s="367"/>
      <c r="K124" s="369"/>
      <c r="L124" s="369"/>
      <c r="M124" s="369"/>
      <c r="N124" s="369"/>
      <c r="O124" s="369"/>
      <c r="P124" s="367"/>
      <c r="Q124" s="95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  <c r="BI124" s="370">
        <f xml:space="preserve"> InpC!BI$20</f>
        <v>0</v>
      </c>
      <c r="BJ124" s="370">
        <f xml:space="preserve"> InpC!BJ$20</f>
        <v>0</v>
      </c>
      <c r="BK124" s="370">
        <f xml:space="preserve"> InpC!BK$20</f>
        <v>0</v>
      </c>
      <c r="BL124" s="370">
        <f xml:space="preserve"> InpC!BL$20</f>
        <v>0</v>
      </c>
      <c r="BM124" s="370">
        <f xml:space="preserve"> InpC!BM$20</f>
        <v>0</v>
      </c>
      <c r="BN124" s="370">
        <f xml:space="preserve"> InpC!BN$20</f>
        <v>0</v>
      </c>
      <c r="BO124" s="370">
        <f xml:space="preserve"> InpC!BO$20</f>
        <v>0</v>
      </c>
      <c r="BP124" s="370">
        <f xml:space="preserve"> InpC!BP$20</f>
        <v>0</v>
      </c>
      <c r="BQ124" s="370">
        <f xml:space="preserve"> InpC!BQ$20</f>
        <v>0</v>
      </c>
      <c r="BR124" s="370">
        <f xml:space="preserve"> InpC!BR$20</f>
        <v>0</v>
      </c>
      <c r="BS124" s="370">
        <f xml:space="preserve"> InpC!BS$20</f>
        <v>0</v>
      </c>
      <c r="BT124" s="370">
        <f xml:space="preserve"> InpC!BT$20</f>
        <v>0</v>
      </c>
      <c r="BU124" s="370">
        <f xml:space="preserve"> InpC!BU$20</f>
        <v>0</v>
      </c>
      <c r="BV124" s="370">
        <f xml:space="preserve"> InpC!BV$20</f>
        <v>0</v>
      </c>
      <c r="BW124" s="370">
        <f xml:space="preserve"> InpC!BW$20</f>
        <v>0</v>
      </c>
      <c r="BX124" s="370">
        <f xml:space="preserve"> InpC!BX$20</f>
        <v>0</v>
      </c>
      <c r="BY124" s="370">
        <f xml:space="preserve"> InpC!BY$20</f>
        <v>0</v>
      </c>
      <c r="BZ124" s="370">
        <f xml:space="preserve"> InpC!BZ$20</f>
        <v>0</v>
      </c>
      <c r="CA124" s="370">
        <f xml:space="preserve"> InpC!CA$20</f>
        <v>0</v>
      </c>
      <c r="CB124" s="370">
        <f xml:space="preserve"> InpC!CB$20</f>
        <v>0</v>
      </c>
      <c r="CC124" s="370">
        <f xml:space="preserve"> InpC!CC$20</f>
        <v>0</v>
      </c>
      <c r="CD124" s="370">
        <f xml:space="preserve"> InpC!CD$20</f>
        <v>0</v>
      </c>
      <c r="CE124" s="370">
        <f xml:space="preserve"> InpC!CE$20</f>
        <v>0</v>
      </c>
      <c r="CF124" s="370">
        <f xml:space="preserve"> InpC!CF$20</f>
        <v>0</v>
      </c>
      <c r="CG124" s="370">
        <f xml:space="preserve"> InpC!CG$20</f>
        <v>0</v>
      </c>
      <c r="CH124" s="370">
        <f xml:space="preserve"> InpC!CH$20</f>
        <v>0</v>
      </c>
      <c r="CI124" s="370">
        <f xml:space="preserve"> InpC!CI$20</f>
        <v>0</v>
      </c>
      <c r="CJ124" s="370">
        <f xml:space="preserve"> InpC!CJ$20</f>
        <v>0</v>
      </c>
      <c r="CK124" s="370">
        <f xml:space="preserve"> InpC!CK$20</f>
        <v>0</v>
      </c>
      <c r="CL124" s="370">
        <f xml:space="preserve"> InpC!CL$20</f>
        <v>0</v>
      </c>
      <c r="CM124" s="370">
        <f xml:space="preserve"> InpC!CM$20</f>
        <v>0</v>
      </c>
      <c r="CN124" s="370">
        <f xml:space="preserve"> InpC!CN$20</f>
        <v>0</v>
      </c>
      <c r="CO124" s="370">
        <f xml:space="preserve"> InpC!CO$20</f>
        <v>0</v>
      </c>
      <c r="CP124" s="370">
        <f xml:space="preserve"> InpC!CP$20</f>
        <v>0</v>
      </c>
      <c r="CQ124" s="370">
        <f xml:space="preserve"> InpC!CQ$20</f>
        <v>0</v>
      </c>
      <c r="CR124" s="370">
        <f xml:space="preserve"> InpC!CR$20</f>
        <v>0</v>
      </c>
      <c r="CS124" s="370">
        <f xml:space="preserve"> InpC!CS$20</f>
        <v>0</v>
      </c>
      <c r="CT124" s="370">
        <f xml:space="preserve"> InpC!CT$20</f>
        <v>0</v>
      </c>
      <c r="CU124" s="370">
        <f xml:space="preserve"> InpC!CU$20</f>
        <v>0</v>
      </c>
      <c r="CV124" s="370">
        <f xml:space="preserve"> InpC!CV$20</f>
        <v>0</v>
      </c>
      <c r="CW124" s="370">
        <f xml:space="preserve"> InpC!CW$20</f>
        <v>0</v>
      </c>
      <c r="CX124" s="370">
        <f xml:space="preserve"> InpC!CX$20</f>
        <v>0</v>
      </c>
      <c r="CY124" s="370">
        <f xml:space="preserve"> InpC!CY$20</f>
        <v>0</v>
      </c>
      <c r="CZ124" s="370">
        <f xml:space="preserve"> InpC!CZ$20</f>
        <v>0</v>
      </c>
      <c r="DA124" s="370">
        <f xml:space="preserve"> InpC!DA$20</f>
        <v>0</v>
      </c>
      <c r="DB124" s="370">
        <f xml:space="preserve"> InpC!DB$20</f>
        <v>0</v>
      </c>
      <c r="DC124" s="370">
        <f xml:space="preserve"> InpC!DC$20</f>
        <v>0</v>
      </c>
      <c r="DD124" s="370">
        <f xml:space="preserve"> InpC!DD$20</f>
        <v>0</v>
      </c>
      <c r="DE124" s="370">
        <f xml:space="preserve"> InpC!DE$20</f>
        <v>0</v>
      </c>
      <c r="DF124" s="370">
        <f xml:space="preserve"> InpC!DF$20</f>
        <v>0</v>
      </c>
      <c r="DG124" s="370">
        <f xml:space="preserve"> InpC!DG$20</f>
        <v>0</v>
      </c>
      <c r="DH124" s="370">
        <f xml:space="preserve"> InpC!DH$20</f>
        <v>0</v>
      </c>
      <c r="DI124" s="370">
        <f xml:space="preserve"> InpC!DI$20</f>
        <v>0</v>
      </c>
      <c r="DJ124" s="370">
        <f xml:space="preserve"> InpC!DJ$20</f>
        <v>0</v>
      </c>
      <c r="DK124" s="370">
        <f xml:space="preserve"> InpC!DK$20</f>
        <v>0</v>
      </c>
      <c r="DL124" s="370">
        <f xml:space="preserve"> InpC!DL$20</f>
        <v>0</v>
      </c>
      <c r="DM124" s="370">
        <f xml:space="preserve"> InpC!DM$20</f>
        <v>0</v>
      </c>
      <c r="DN124" s="370">
        <f xml:space="preserve"> InpC!DN$20</f>
        <v>0</v>
      </c>
      <c r="DO124" s="370">
        <f xml:space="preserve"> InpC!DO$20</f>
        <v>0</v>
      </c>
      <c r="DP124" s="370">
        <f xml:space="preserve"> InpC!DP$20</f>
        <v>0</v>
      </c>
      <c r="DQ124" s="370">
        <f xml:space="preserve"> InpC!DQ$20</f>
        <v>0</v>
      </c>
      <c r="DR124" s="370">
        <f xml:space="preserve"> InpC!DR$20</f>
        <v>0</v>
      </c>
      <c r="DS124" s="370">
        <f xml:space="preserve"> InpC!DS$20</f>
        <v>0</v>
      </c>
      <c r="DT124" s="370">
        <f xml:space="preserve"> InpC!DT$20</f>
        <v>0</v>
      </c>
      <c r="DU124" s="370">
        <f xml:space="preserve"> InpC!DU$20</f>
        <v>0</v>
      </c>
      <c r="DV124" s="370">
        <f xml:space="preserve"> InpC!DV$20</f>
        <v>0</v>
      </c>
      <c r="DW124" s="370">
        <f xml:space="preserve"> InpC!DW$20</f>
        <v>0</v>
      </c>
      <c r="DX124" s="370">
        <f xml:space="preserve"> InpC!DX$20</f>
        <v>0</v>
      </c>
      <c r="DY124" s="370">
        <f xml:space="preserve"> InpC!DY$20</f>
        <v>0</v>
      </c>
      <c r="DZ124" s="370">
        <f xml:space="preserve"> InpC!DZ$20</f>
        <v>0</v>
      </c>
      <c r="EA124" s="370">
        <f xml:space="preserve"> InpC!EA$20</f>
        <v>0</v>
      </c>
      <c r="EB124" s="370">
        <f xml:space="preserve"> InpC!EB$20</f>
        <v>0</v>
      </c>
      <c r="EC124" s="370">
        <f xml:space="preserve"> InpC!EC$20</f>
        <v>0</v>
      </c>
      <c r="ED124" s="370">
        <f xml:space="preserve"> InpC!ED$20</f>
        <v>0</v>
      </c>
      <c r="EE124" s="370">
        <f xml:space="preserve"> InpC!EE$20</f>
        <v>0</v>
      </c>
      <c r="EF124" s="370">
        <f xml:space="preserve"> InpC!EF$20</f>
        <v>0</v>
      </c>
      <c r="EG124" s="370">
        <f xml:space="preserve"> InpC!EG$20</f>
        <v>0</v>
      </c>
      <c r="EH124" s="370">
        <f xml:space="preserve"> InpC!EH$20</f>
        <v>0</v>
      </c>
      <c r="EI124" s="370">
        <f xml:space="preserve"> InpC!EI$20</f>
        <v>0</v>
      </c>
      <c r="EJ124" s="370">
        <f xml:space="preserve"> InpC!EJ$20</f>
        <v>0</v>
      </c>
      <c r="EK124" s="370">
        <f xml:space="preserve"> InpC!EK$20</f>
        <v>0</v>
      </c>
      <c r="EL124" s="370">
        <f xml:space="preserve"> InpC!EL$20</f>
        <v>0</v>
      </c>
      <c r="EM124" s="370">
        <f xml:space="preserve"> InpC!EM$20</f>
        <v>0</v>
      </c>
      <c r="EN124" s="370">
        <f xml:space="preserve"> InpC!EN$20</f>
        <v>0</v>
      </c>
      <c r="EO124" s="370">
        <f xml:space="preserve"> InpC!EO$20</f>
        <v>0</v>
      </c>
      <c r="EP124" s="370">
        <f xml:space="preserve"> InpC!EP$20</f>
        <v>0</v>
      </c>
      <c r="EQ124" s="370">
        <f xml:space="preserve"> InpC!EQ$20</f>
        <v>0</v>
      </c>
      <c r="ER124" s="370">
        <f xml:space="preserve"> InpC!ER$20</f>
        <v>0</v>
      </c>
      <c r="ES124" s="370">
        <f xml:space="preserve"> InpC!ES$20</f>
        <v>0</v>
      </c>
      <c r="ET124" s="370">
        <f xml:space="preserve"> InpC!ET$20</f>
        <v>0</v>
      </c>
      <c r="EU124" s="370">
        <f xml:space="preserve"> InpC!EU$20</f>
        <v>0</v>
      </c>
      <c r="EV124" s="370">
        <f xml:space="preserve"> InpC!EV$20</f>
        <v>0</v>
      </c>
      <c r="EW124" s="370">
        <f xml:space="preserve"> InpC!EW$20</f>
        <v>0</v>
      </c>
      <c r="EX124" s="370">
        <f xml:space="preserve"> InpC!EX$20</f>
        <v>0</v>
      </c>
      <c r="EY124" s="370">
        <f xml:space="preserve"> InpC!EY$20</f>
        <v>0</v>
      </c>
      <c r="EZ124" s="370">
        <f xml:space="preserve"> InpC!EZ$20</f>
        <v>0</v>
      </c>
      <c r="FA124" s="370">
        <f xml:space="preserve"> InpC!FA$20</f>
        <v>0</v>
      </c>
      <c r="FB124" s="370">
        <f xml:space="preserve"> InpC!FB$20</f>
        <v>0</v>
      </c>
      <c r="FC124" s="370">
        <f xml:space="preserve"> InpC!FC$20</f>
        <v>0</v>
      </c>
      <c r="FD124" s="370">
        <f xml:space="preserve"> InpC!FD$20</f>
        <v>0</v>
      </c>
      <c r="FE124" s="370">
        <f xml:space="preserve"> InpC!FE$20</f>
        <v>0</v>
      </c>
      <c r="FF124" s="370">
        <f xml:space="preserve"> InpC!FF$20</f>
        <v>0</v>
      </c>
      <c r="FG124" s="370">
        <f xml:space="preserve"> InpC!FG$20</f>
        <v>0</v>
      </c>
      <c r="FH124" s="370">
        <f xml:space="preserve"> InpC!FH$20</f>
        <v>0</v>
      </c>
      <c r="FI124" s="370">
        <f xml:space="preserve"> InpC!FI$20</f>
        <v>0</v>
      </c>
      <c r="FJ124" s="370">
        <f xml:space="preserve"> InpC!FJ$20</f>
        <v>0</v>
      </c>
      <c r="FK124" s="370">
        <f xml:space="preserve"> InpC!FK$20</f>
        <v>0</v>
      </c>
      <c r="FL124" s="370">
        <f xml:space="preserve"> InpC!FL$20</f>
        <v>0</v>
      </c>
      <c r="FM124" s="370">
        <f xml:space="preserve"> InpC!FM$20</f>
        <v>0</v>
      </c>
      <c r="FN124" s="370">
        <f xml:space="preserve"> InpC!FN$20</f>
        <v>0</v>
      </c>
      <c r="FO124" s="370">
        <f xml:space="preserve"> InpC!FO$20</f>
        <v>0</v>
      </c>
      <c r="FP124" s="370">
        <f xml:space="preserve"> InpC!FP$20</f>
        <v>0</v>
      </c>
      <c r="FQ124" s="370">
        <f xml:space="preserve"> InpC!FQ$20</f>
        <v>0</v>
      </c>
      <c r="FR124" s="370">
        <f xml:space="preserve"> InpC!FR$20</f>
        <v>0</v>
      </c>
      <c r="FS124" s="370">
        <f xml:space="preserve"> InpC!FS$20</f>
        <v>0</v>
      </c>
      <c r="FT124" s="370">
        <f xml:space="preserve"> InpC!FT$20</f>
        <v>0</v>
      </c>
      <c r="FU124" s="370">
        <f xml:space="preserve"> InpC!FU$20</f>
        <v>0</v>
      </c>
      <c r="FV124" s="370">
        <f xml:space="preserve"> InpC!FV$20</f>
        <v>0</v>
      </c>
      <c r="FW124" s="370">
        <f xml:space="preserve"> InpC!FW$20</f>
        <v>0</v>
      </c>
      <c r="FX124" s="370">
        <f xml:space="preserve"> InpC!FX$20</f>
        <v>0</v>
      </c>
      <c r="FY124" s="370">
        <f xml:space="preserve"> InpC!FY$20</f>
        <v>0</v>
      </c>
      <c r="FZ124" s="370">
        <f xml:space="preserve"> InpC!FZ$20</f>
        <v>0</v>
      </c>
      <c r="GA124" s="370">
        <f xml:space="preserve"> InpC!GA$20</f>
        <v>0</v>
      </c>
      <c r="GB124" s="370">
        <f xml:space="preserve"> InpC!GB$20</f>
        <v>0</v>
      </c>
      <c r="GC124" s="370">
        <f xml:space="preserve"> InpC!GC$20</f>
        <v>0</v>
      </c>
      <c r="GD124" s="370">
        <f xml:space="preserve"> InpC!GD$20</f>
        <v>0</v>
      </c>
      <c r="GE124" s="370">
        <f xml:space="preserve"> InpC!GE$20</f>
        <v>0</v>
      </c>
      <c r="GF124" s="370">
        <f xml:space="preserve"> InpC!GF$20</f>
        <v>0</v>
      </c>
      <c r="GG124" s="370">
        <f xml:space="preserve"> InpC!GG$20</f>
        <v>0</v>
      </c>
      <c r="GH124" s="370">
        <f xml:space="preserve"> InpC!GH$20</f>
        <v>0</v>
      </c>
      <c r="GI124" s="370">
        <f xml:space="preserve"> InpC!GI$20</f>
        <v>0</v>
      </c>
      <c r="GJ124" s="370">
        <f xml:space="preserve"> InpC!GJ$20</f>
        <v>0</v>
      </c>
      <c r="GK124" s="370">
        <f xml:space="preserve"> InpC!GK$20</f>
        <v>0</v>
      </c>
      <c r="GL124" s="370">
        <f xml:space="preserve"> InpC!GL$20</f>
        <v>0</v>
      </c>
      <c r="GM124" s="370">
        <f xml:space="preserve"> InpC!GM$20</f>
        <v>0</v>
      </c>
      <c r="GN124" s="370">
        <f xml:space="preserve"> InpC!GN$20</f>
        <v>0</v>
      </c>
      <c r="GO124" s="370">
        <f xml:space="preserve"> InpC!GO$20</f>
        <v>0</v>
      </c>
      <c r="GP124" s="370">
        <f xml:space="preserve"> InpC!GP$20</f>
        <v>0</v>
      </c>
      <c r="GQ124" s="370">
        <f xml:space="preserve"> InpC!GQ$20</f>
        <v>0</v>
      </c>
      <c r="GR124" s="370">
        <f xml:space="preserve"> InpC!GR$20</f>
        <v>0</v>
      </c>
      <c r="GS124" s="370">
        <f xml:space="preserve"> InpC!GS$20</f>
        <v>0</v>
      </c>
      <c r="GT124" s="370">
        <f xml:space="preserve"> InpC!GT$20</f>
        <v>0</v>
      </c>
      <c r="GU124" s="370">
        <f xml:space="preserve"> InpC!GU$20</f>
        <v>0</v>
      </c>
      <c r="GV124" s="370">
        <f xml:space="preserve"> InpC!GV$20</f>
        <v>0</v>
      </c>
      <c r="GW124" s="370">
        <f xml:space="preserve"> InpC!GW$20</f>
        <v>0</v>
      </c>
      <c r="GX124" s="370">
        <f xml:space="preserve"> InpC!GX$20</f>
        <v>0</v>
      </c>
      <c r="GY124" s="370">
        <f xml:space="preserve"> InpC!GY$20</f>
        <v>0</v>
      </c>
      <c r="GZ124" s="370">
        <f xml:space="preserve"> InpC!GZ$20</f>
        <v>0</v>
      </c>
      <c r="HA124" s="370">
        <f xml:space="preserve"> InpC!HA$20</f>
        <v>0</v>
      </c>
      <c r="HB124" s="370">
        <f xml:space="preserve"> InpC!HB$20</f>
        <v>0</v>
      </c>
      <c r="HC124" s="370">
        <f xml:space="preserve"> InpC!HC$20</f>
        <v>0</v>
      </c>
      <c r="HD124" s="370">
        <f xml:space="preserve"> InpC!HD$20</f>
        <v>0</v>
      </c>
      <c r="HE124" s="370">
        <f xml:space="preserve"> InpC!HE$20</f>
        <v>0</v>
      </c>
      <c r="HF124" s="370">
        <f xml:space="preserve"> InpC!HF$20</f>
        <v>0</v>
      </c>
      <c r="HG124" s="370">
        <f xml:space="preserve"> InpC!HG$20</f>
        <v>0</v>
      </c>
      <c r="HH124" s="370">
        <f xml:space="preserve"> InpC!HH$20</f>
        <v>0</v>
      </c>
      <c r="HI124" s="370">
        <f xml:space="preserve"> InpC!HI$20</f>
        <v>0</v>
      </c>
      <c r="HJ124" s="370">
        <f xml:space="preserve"> InpC!HJ$20</f>
        <v>0</v>
      </c>
      <c r="HK124" s="370">
        <f xml:space="preserve"> InpC!HK$20</f>
        <v>0</v>
      </c>
      <c r="HL124" s="370">
        <f xml:space="preserve"> InpC!HL$20</f>
        <v>0</v>
      </c>
      <c r="HM124" s="370">
        <f xml:space="preserve"> InpC!HM$20</f>
        <v>0</v>
      </c>
      <c r="HN124" s="370">
        <f xml:space="preserve"> InpC!HN$20</f>
        <v>0</v>
      </c>
      <c r="HO124" s="370">
        <f xml:space="preserve"> InpC!HO$20</f>
        <v>0</v>
      </c>
      <c r="HP124" s="370">
        <f xml:space="preserve"> InpC!HP$20</f>
        <v>0</v>
      </c>
      <c r="HQ124" s="370">
        <f xml:space="preserve"> InpC!HQ$20</f>
        <v>0</v>
      </c>
      <c r="HR124" s="370">
        <f xml:space="preserve"> InpC!HR$20</f>
        <v>0</v>
      </c>
      <c r="HS124" s="370">
        <f xml:space="preserve"> InpC!HS$20</f>
        <v>0</v>
      </c>
      <c r="HT124" s="370">
        <f xml:space="preserve"> InpC!HT$20</f>
        <v>0</v>
      </c>
      <c r="HU124" s="370">
        <f xml:space="preserve"> InpC!HU$20</f>
        <v>0</v>
      </c>
      <c r="HV124" s="370">
        <f xml:space="preserve"> InpC!HV$20</f>
        <v>0</v>
      </c>
      <c r="HW124" s="370">
        <f xml:space="preserve"> InpC!HW$20</f>
        <v>0</v>
      </c>
      <c r="HX124" s="370">
        <f xml:space="preserve"> InpC!HX$20</f>
        <v>0</v>
      </c>
      <c r="HY124" s="370">
        <f xml:space="preserve"> InpC!HY$20</f>
        <v>0</v>
      </c>
      <c r="HZ124" s="370">
        <f xml:space="preserve"> InpC!HZ$20</f>
        <v>0</v>
      </c>
      <c r="IA124" s="370">
        <f xml:space="preserve"> InpC!IA$20</f>
        <v>0</v>
      </c>
      <c r="IB124" s="370">
        <f xml:space="preserve"> InpC!IB$20</f>
        <v>0</v>
      </c>
      <c r="IC124" s="370">
        <f xml:space="preserve"> InpC!IC$20</f>
        <v>0</v>
      </c>
      <c r="ID124" s="370">
        <f xml:space="preserve"> InpC!ID$20</f>
        <v>0</v>
      </c>
      <c r="IE124" s="370">
        <f xml:space="preserve"> InpC!IE$20</f>
        <v>0</v>
      </c>
      <c r="IF124" s="370">
        <f xml:space="preserve"> InpC!IF$20</f>
        <v>0</v>
      </c>
      <c r="IG124" s="370">
        <f xml:space="preserve"> InpC!IG$20</f>
        <v>0</v>
      </c>
      <c r="IH124" s="370">
        <f xml:space="preserve"> InpC!IH$20</f>
        <v>0</v>
      </c>
      <c r="II124" s="370">
        <f xml:space="preserve"> InpC!II$20</f>
        <v>0</v>
      </c>
      <c r="IJ124" s="370">
        <f xml:space="preserve"> InpC!IJ$20</f>
        <v>0</v>
      </c>
      <c r="IK124" s="370">
        <f xml:space="preserve"> InpC!IK$20</f>
        <v>0</v>
      </c>
      <c r="IL124" s="370">
        <f xml:space="preserve"> InpC!IL$20</f>
        <v>0</v>
      </c>
      <c r="IM124" s="370">
        <f xml:space="preserve"> InpC!IM$20</f>
        <v>0</v>
      </c>
      <c r="IN124" s="370">
        <f xml:space="preserve"> InpC!IN$20</f>
        <v>0</v>
      </c>
      <c r="IO124" s="370">
        <f xml:space="preserve"> InpC!IO$20</f>
        <v>0</v>
      </c>
      <c r="IP124" s="370">
        <f xml:space="preserve"> InpC!IP$20</f>
        <v>0</v>
      </c>
      <c r="IQ124" s="370">
        <f xml:space="preserve"> InpC!IQ$20</f>
        <v>0</v>
      </c>
      <c r="IR124" s="370">
        <f xml:space="preserve"> InpC!IR$20</f>
        <v>0</v>
      </c>
      <c r="IS124" s="370">
        <f xml:space="preserve"> InpC!IS$20</f>
        <v>0</v>
      </c>
      <c r="IT124" s="370">
        <f xml:space="preserve"> InpC!IT$20</f>
        <v>0</v>
      </c>
      <c r="IU124" s="370">
        <f xml:space="preserve"> InpC!IU$20</f>
        <v>0</v>
      </c>
      <c r="IV124" s="370">
        <f xml:space="preserve"> InpC!IV$20</f>
        <v>0</v>
      </c>
      <c r="IW124" s="370">
        <f xml:space="preserve"> InpC!IW$20</f>
        <v>0</v>
      </c>
      <c r="IX124" s="370">
        <f xml:space="preserve"> InpC!IX$20</f>
        <v>0</v>
      </c>
      <c r="IY124" s="370">
        <f xml:space="preserve"> InpC!IY$20</f>
        <v>0</v>
      </c>
      <c r="IZ124" s="370">
        <f xml:space="preserve"> InpC!IZ$20</f>
        <v>0</v>
      </c>
      <c r="JA124" s="370">
        <f xml:space="preserve"> InpC!JA$20</f>
        <v>0</v>
      </c>
      <c r="JB124" s="370">
        <f xml:space="preserve"> InpC!JB$20</f>
        <v>0</v>
      </c>
      <c r="JC124" s="370">
        <f xml:space="preserve"> InpC!JC$20</f>
        <v>0</v>
      </c>
      <c r="JD124" s="370">
        <f xml:space="preserve"> InpC!JD$20</f>
        <v>0</v>
      </c>
      <c r="JE124" s="370">
        <f xml:space="preserve"> InpC!JE$20</f>
        <v>0</v>
      </c>
      <c r="JF124" s="370">
        <f xml:space="preserve"> InpC!JF$20</f>
        <v>0</v>
      </c>
      <c r="JG124" s="370">
        <f xml:space="preserve"> InpC!JG$20</f>
        <v>0</v>
      </c>
      <c r="JH124" s="370">
        <f xml:space="preserve"> InpC!JH$20</f>
        <v>0</v>
      </c>
      <c r="JI124" s="370">
        <f xml:space="preserve"> InpC!JI$20</f>
        <v>0</v>
      </c>
      <c r="JJ124" s="370">
        <f xml:space="preserve"> InpC!JJ$20</f>
        <v>0</v>
      </c>
      <c r="JK124" s="370">
        <f xml:space="preserve"> InpC!JK$20</f>
        <v>0</v>
      </c>
      <c r="JL124" s="370">
        <f xml:space="preserve"> InpC!JL$20</f>
        <v>0</v>
      </c>
      <c r="JM124" s="370">
        <f xml:space="preserve"> InpC!JM$20</f>
        <v>0</v>
      </c>
      <c r="JN124" s="370">
        <f xml:space="preserve"> InpC!JN$20</f>
        <v>0</v>
      </c>
      <c r="JO124" s="370">
        <f xml:space="preserve"> InpC!JO$20</f>
        <v>0</v>
      </c>
      <c r="JP124" s="370">
        <f xml:space="preserve"> InpC!JP$20</f>
        <v>0</v>
      </c>
      <c r="JQ124" s="370">
        <f xml:space="preserve"> InpC!JQ$20</f>
        <v>0</v>
      </c>
      <c r="JR124" s="370">
        <f xml:space="preserve"> InpC!JR$20</f>
        <v>0</v>
      </c>
      <c r="JS124" s="370">
        <f xml:space="preserve"> InpC!JS$20</f>
        <v>0</v>
      </c>
      <c r="JT124" s="370">
        <f xml:space="preserve"> InpC!JT$20</f>
        <v>0</v>
      </c>
      <c r="JU124" s="370">
        <f xml:space="preserve"> InpC!JU$20</f>
        <v>0</v>
      </c>
      <c r="JV124" s="370">
        <f xml:space="preserve"> InpC!JV$20</f>
        <v>0</v>
      </c>
      <c r="JW124" s="370">
        <f xml:space="preserve"> InpC!JW$20</f>
        <v>0</v>
      </c>
      <c r="JX124" s="370">
        <f xml:space="preserve"> InpC!JX$20</f>
        <v>0</v>
      </c>
      <c r="JY124" s="370">
        <f xml:space="preserve"> InpC!JY$20</f>
        <v>0</v>
      </c>
      <c r="JZ124" s="370">
        <f xml:space="preserve"> InpC!JZ$20</f>
        <v>0</v>
      </c>
      <c r="KA124" s="370">
        <f xml:space="preserve"> InpC!KA$20</f>
        <v>0</v>
      </c>
      <c r="KB124" s="370">
        <f xml:space="preserve"> InpC!KB$20</f>
        <v>0</v>
      </c>
      <c r="KC124" s="370">
        <f xml:space="preserve"> InpC!KC$20</f>
        <v>0</v>
      </c>
      <c r="KD124" s="370">
        <f xml:space="preserve"> InpC!KD$20</f>
        <v>0</v>
      </c>
      <c r="KE124" s="370">
        <f xml:space="preserve"> InpC!KE$20</f>
        <v>0</v>
      </c>
      <c r="KF124" s="370">
        <f xml:space="preserve"> InpC!KF$20</f>
        <v>0</v>
      </c>
      <c r="KG124" s="370">
        <f xml:space="preserve"> InpC!KG$20</f>
        <v>0</v>
      </c>
      <c r="KH124" s="370">
        <f xml:space="preserve"> InpC!KH$20</f>
        <v>0</v>
      </c>
      <c r="KI124" s="370">
        <f xml:space="preserve"> InpC!KI$20</f>
        <v>0</v>
      </c>
      <c r="KJ124" s="370">
        <f xml:space="preserve"> InpC!KJ$20</f>
        <v>0</v>
      </c>
      <c r="KK124" s="370">
        <f xml:space="preserve"> InpC!KK$20</f>
        <v>0</v>
      </c>
      <c r="KL124" s="370">
        <f xml:space="preserve"> InpC!KL$20</f>
        <v>0</v>
      </c>
      <c r="KM124" s="370">
        <f xml:space="preserve"> InpC!KM$20</f>
        <v>0</v>
      </c>
      <c r="KN124" s="370">
        <f xml:space="preserve"> InpC!KN$20</f>
        <v>0</v>
      </c>
      <c r="KO124" s="370">
        <f xml:space="preserve"> InpC!KO$20</f>
        <v>0</v>
      </c>
      <c r="KP124" s="370">
        <f xml:space="preserve"> InpC!KP$20</f>
        <v>0</v>
      </c>
      <c r="KQ124" s="370">
        <f xml:space="preserve"> InpC!KQ$20</f>
        <v>0</v>
      </c>
      <c r="KR124" s="370">
        <f xml:space="preserve"> InpC!KR$20</f>
        <v>0</v>
      </c>
      <c r="KS124" s="370">
        <f xml:space="preserve"> InpC!KS$20</f>
        <v>0</v>
      </c>
      <c r="KT124" s="370">
        <f xml:space="preserve"> InpC!KT$20</f>
        <v>0</v>
      </c>
      <c r="KU124" s="370">
        <f xml:space="preserve"> InpC!KU$20</f>
        <v>0</v>
      </c>
      <c r="KV124" s="370">
        <f xml:space="preserve"> InpC!KV$20</f>
        <v>0</v>
      </c>
      <c r="KW124" s="370">
        <f xml:space="preserve"> InpC!KW$20</f>
        <v>0</v>
      </c>
      <c r="KX124" s="370">
        <f xml:space="preserve"> InpC!KX$20</f>
        <v>0</v>
      </c>
      <c r="KY124" s="370">
        <f xml:space="preserve"> InpC!KY$20</f>
        <v>0</v>
      </c>
      <c r="KZ124" s="370">
        <f xml:space="preserve"> InpC!KZ$20</f>
        <v>0</v>
      </c>
      <c r="LA124" s="370">
        <f xml:space="preserve"> InpC!LA$20</f>
        <v>0</v>
      </c>
      <c r="LB124" s="370">
        <f xml:space="preserve"> InpC!LB$20</f>
        <v>0</v>
      </c>
      <c r="LC124" s="370">
        <f xml:space="preserve"> InpC!LC$20</f>
        <v>0</v>
      </c>
      <c r="LD124" s="370">
        <f xml:space="preserve"> InpC!LD$20</f>
        <v>0</v>
      </c>
      <c r="LE124" s="370">
        <f xml:space="preserve"> InpC!LE$20</f>
        <v>0</v>
      </c>
      <c r="LF124" s="370">
        <f xml:space="preserve"> InpC!LF$20</f>
        <v>0</v>
      </c>
      <c r="LG124" s="370">
        <f xml:space="preserve"> InpC!LG$20</f>
        <v>0</v>
      </c>
      <c r="LH124" s="370">
        <f xml:space="preserve"> InpC!LH$20</f>
        <v>0</v>
      </c>
      <c r="LI124" s="370">
        <f xml:space="preserve"> InpC!LI$20</f>
        <v>0</v>
      </c>
      <c r="LJ124" s="370">
        <f xml:space="preserve"> InpC!LJ$20</f>
        <v>0</v>
      </c>
      <c r="LK124" s="370">
        <f xml:space="preserve"> InpC!LK$20</f>
        <v>0</v>
      </c>
      <c r="LL124" s="370">
        <f xml:space="preserve"> InpC!LL$20</f>
        <v>0</v>
      </c>
      <c r="LM124" s="370">
        <f xml:space="preserve"> InpC!LM$20</f>
        <v>0</v>
      </c>
      <c r="LN124" s="370">
        <f xml:space="preserve"> InpC!LN$20</f>
        <v>0</v>
      </c>
      <c r="LO124" s="370">
        <f xml:space="preserve"> InpC!LO$20</f>
        <v>0</v>
      </c>
      <c r="LP124" s="370">
        <f xml:space="preserve"> InpC!LP$20</f>
        <v>0</v>
      </c>
      <c r="LQ124" s="370">
        <f xml:space="preserve"> InpC!LQ$20</f>
        <v>0</v>
      </c>
      <c r="LR124" s="370">
        <f xml:space="preserve"> InpC!LR$20</f>
        <v>0</v>
      </c>
      <c r="LS124" s="370">
        <f xml:space="preserve"> InpC!LS$20</f>
        <v>0</v>
      </c>
      <c r="LT124" s="370">
        <f xml:space="preserve"> InpC!LT$20</f>
        <v>0</v>
      </c>
      <c r="LU124" s="370">
        <f xml:space="preserve"> InpC!LU$20</f>
        <v>0</v>
      </c>
      <c r="LV124" s="370">
        <f xml:space="preserve"> InpC!LV$20</f>
        <v>0</v>
      </c>
      <c r="LW124" s="370">
        <f xml:space="preserve"> InpC!LW$20</f>
        <v>0</v>
      </c>
      <c r="LX124" s="370">
        <f xml:space="preserve"> InpC!LX$20</f>
        <v>0</v>
      </c>
      <c r="LY124" s="370">
        <f xml:space="preserve"> InpC!LY$20</f>
        <v>0</v>
      </c>
      <c r="LZ124" s="370">
        <f xml:space="preserve"> InpC!LZ$20</f>
        <v>0</v>
      </c>
      <c r="MA124" s="370">
        <f xml:space="preserve"> InpC!MA$20</f>
        <v>0</v>
      </c>
      <c r="MB124" s="370">
        <f xml:space="preserve"> InpC!MB$20</f>
        <v>0</v>
      </c>
      <c r="MC124" s="370">
        <f xml:space="preserve"> InpC!MC$20</f>
        <v>0</v>
      </c>
      <c r="MD124" s="370">
        <f xml:space="preserve"> InpC!MD$20</f>
        <v>0</v>
      </c>
      <c r="ME124" s="370">
        <f xml:space="preserve"> InpC!ME$20</f>
        <v>0</v>
      </c>
      <c r="MF124" s="370">
        <f xml:space="preserve"> InpC!MF$20</f>
        <v>0</v>
      </c>
      <c r="MG124" s="370">
        <f xml:space="preserve"> InpC!MG$20</f>
        <v>0</v>
      </c>
      <c r="MH124" s="370">
        <f xml:space="preserve"> InpC!MH$20</f>
        <v>0</v>
      </c>
      <c r="MI124" s="370">
        <f xml:space="preserve"> InpC!MI$20</f>
        <v>0</v>
      </c>
      <c r="MJ124" s="370">
        <f xml:space="preserve"> InpC!MJ$20</f>
        <v>0</v>
      </c>
      <c r="MK124" s="370">
        <f xml:space="preserve"> InpC!MK$20</f>
        <v>0</v>
      </c>
      <c r="ML124" s="370">
        <f xml:space="preserve"> InpC!ML$20</f>
        <v>0</v>
      </c>
      <c r="MM124" s="370">
        <f xml:space="preserve"> InpC!MM$20</f>
        <v>0</v>
      </c>
      <c r="MN124" s="370">
        <f xml:space="preserve"> InpC!MN$20</f>
        <v>0</v>
      </c>
      <c r="MO124" s="370">
        <f xml:space="preserve"> InpC!MO$20</f>
        <v>0</v>
      </c>
      <c r="MP124" s="370">
        <f xml:space="preserve"> InpC!MP$20</f>
        <v>0</v>
      </c>
      <c r="MQ124" s="370">
        <f xml:space="preserve"> InpC!MQ$20</f>
        <v>0</v>
      </c>
      <c r="MR124" s="370">
        <f xml:space="preserve"> InpC!MR$20</f>
        <v>0</v>
      </c>
      <c r="MS124" s="370">
        <f xml:space="preserve"> InpC!MS$20</f>
        <v>0</v>
      </c>
      <c r="MT124" s="370">
        <f xml:space="preserve"> InpC!MT$20</f>
        <v>0</v>
      </c>
      <c r="MU124" s="370">
        <f xml:space="preserve"> InpC!MU$20</f>
        <v>0</v>
      </c>
      <c r="MV124" s="370">
        <f xml:space="preserve"> InpC!MV$20</f>
        <v>0</v>
      </c>
      <c r="MW124" s="370">
        <f xml:space="preserve"> InpC!MW$20</f>
        <v>0</v>
      </c>
      <c r="MX124" s="370">
        <f xml:space="preserve"> InpC!MX$20</f>
        <v>0</v>
      </c>
      <c r="MY124" s="370">
        <f xml:space="preserve"> InpC!MY$20</f>
        <v>0</v>
      </c>
      <c r="MZ124" s="370">
        <f xml:space="preserve"> InpC!MZ$20</f>
        <v>0</v>
      </c>
      <c r="NA124" s="370">
        <f xml:space="preserve"> InpC!NA$20</f>
        <v>0</v>
      </c>
      <c r="NB124" s="370">
        <f xml:space="preserve"> InpC!NB$20</f>
        <v>0</v>
      </c>
      <c r="NC124" s="370">
        <f xml:space="preserve"> InpC!NC$20</f>
        <v>0</v>
      </c>
      <c r="ND124" s="370">
        <f xml:space="preserve"> InpC!ND$20</f>
        <v>0</v>
      </c>
      <c r="NE124" s="370">
        <f xml:space="preserve"> InpC!NE$20</f>
        <v>0</v>
      </c>
      <c r="NF124" s="370">
        <f xml:space="preserve"> InpC!NF$20</f>
        <v>0</v>
      </c>
      <c r="NG124" s="370">
        <f xml:space="preserve"> InpC!NG$20</f>
        <v>0</v>
      </c>
      <c r="NH124" s="370">
        <f xml:space="preserve"> InpC!NH$20</f>
        <v>0</v>
      </c>
      <c r="NI124" s="370">
        <f xml:space="preserve"> InpC!NI$20</f>
        <v>0</v>
      </c>
      <c r="NJ124" s="370">
        <f xml:space="preserve"> InpC!NJ$20</f>
        <v>0</v>
      </c>
      <c r="NK124" s="370">
        <f xml:space="preserve"> InpC!NK$20</f>
        <v>0</v>
      </c>
      <c r="NL124" s="370">
        <f xml:space="preserve"> InpC!NL$20</f>
        <v>0</v>
      </c>
      <c r="NM124" s="370">
        <f xml:space="preserve"> InpC!NM$20</f>
        <v>0</v>
      </c>
      <c r="NN124" s="370">
        <f xml:space="preserve"> InpC!NN$20</f>
        <v>0</v>
      </c>
      <c r="NO124" s="370">
        <f xml:space="preserve"> InpC!NO$20</f>
        <v>0</v>
      </c>
      <c r="NP124" s="370">
        <f xml:space="preserve"> InpC!NP$20</f>
        <v>0</v>
      </c>
      <c r="NQ124" s="370">
        <f xml:space="preserve"> InpC!NQ$20</f>
        <v>0</v>
      </c>
      <c r="NR124" s="370">
        <f xml:space="preserve"> InpC!NR$20</f>
        <v>0</v>
      </c>
      <c r="NS124" s="370">
        <f xml:space="preserve"> InpC!NS$20</f>
        <v>0</v>
      </c>
      <c r="NT124" s="370">
        <f xml:space="preserve"> InpC!NT$20</f>
        <v>0</v>
      </c>
      <c r="NU124" s="370">
        <f xml:space="preserve"> InpC!NU$20</f>
        <v>0</v>
      </c>
      <c r="NV124" s="370">
        <f xml:space="preserve"> InpC!NV$20</f>
        <v>0</v>
      </c>
      <c r="NW124" s="370">
        <f xml:space="preserve"> InpC!NW$20</f>
        <v>0</v>
      </c>
      <c r="NX124" s="370">
        <f xml:space="preserve"> InpC!NX$20</f>
        <v>0</v>
      </c>
      <c r="NY124" s="370">
        <f xml:space="preserve"> InpC!NY$20</f>
        <v>0</v>
      </c>
      <c r="NZ124" s="370">
        <f xml:space="preserve"> InpC!NZ$20</f>
        <v>0</v>
      </c>
      <c r="OA124" s="370">
        <f xml:space="preserve"> InpC!OA$20</f>
        <v>0</v>
      </c>
      <c r="OB124" s="370">
        <f xml:space="preserve"> InpC!OB$20</f>
        <v>0</v>
      </c>
      <c r="OC124" s="370">
        <f xml:space="preserve"> InpC!OC$20</f>
        <v>0</v>
      </c>
      <c r="OD124" s="370">
        <f xml:space="preserve"> InpC!OD$20</f>
        <v>0</v>
      </c>
      <c r="OE124" s="370">
        <f xml:space="preserve"> InpC!OE$20</f>
        <v>0</v>
      </c>
      <c r="OF124" s="370">
        <f xml:space="preserve"> InpC!OF$20</f>
        <v>0</v>
      </c>
      <c r="OG124" s="370">
        <f xml:space="preserve"> InpC!OG$20</f>
        <v>0</v>
      </c>
      <c r="OH124" s="370">
        <f xml:space="preserve"> InpC!OH$20</f>
        <v>0</v>
      </c>
      <c r="OI124" s="370">
        <f xml:space="preserve"> InpC!OI$20</f>
        <v>0</v>
      </c>
      <c r="OJ124" s="370">
        <f xml:space="preserve"> InpC!OJ$20</f>
        <v>0</v>
      </c>
      <c r="OK124" s="370">
        <f xml:space="preserve"> InpC!OK$20</f>
        <v>0</v>
      </c>
      <c r="OL124" s="370">
        <f xml:space="preserve"> InpC!OL$20</f>
        <v>0</v>
      </c>
      <c r="OM124" s="370">
        <f xml:space="preserve"> InpC!OM$20</f>
        <v>0</v>
      </c>
      <c r="ON124" s="370">
        <f xml:space="preserve"> InpC!ON$20</f>
        <v>0</v>
      </c>
      <c r="OO124" s="370">
        <f xml:space="preserve"> InpC!OO$20</f>
        <v>0</v>
      </c>
      <c r="OP124" s="370">
        <f xml:space="preserve"> InpC!OP$20</f>
        <v>0</v>
      </c>
      <c r="OQ124" s="370">
        <f xml:space="preserve"> InpC!OQ$20</f>
        <v>0</v>
      </c>
      <c r="OR124" s="370">
        <f xml:space="preserve"> InpC!OR$20</f>
        <v>0</v>
      </c>
      <c r="OS124" s="370">
        <f xml:space="preserve"> InpC!OS$20</f>
        <v>0</v>
      </c>
      <c r="OT124" s="370">
        <f xml:space="preserve"> InpC!OT$20</f>
        <v>0</v>
      </c>
      <c r="OU124" s="370">
        <f xml:space="preserve"> InpC!OU$20</f>
        <v>0</v>
      </c>
      <c r="OV124" s="370">
        <f xml:space="preserve"> InpC!OV$20</f>
        <v>0</v>
      </c>
      <c r="OW124" s="370">
        <f xml:space="preserve"> InpC!OW$20</f>
        <v>0</v>
      </c>
      <c r="OX124" s="370">
        <f xml:space="preserve"> InpC!OX$20</f>
        <v>0</v>
      </c>
      <c r="OY124" s="370">
        <f xml:space="preserve"> InpC!OY$20</f>
        <v>0</v>
      </c>
      <c r="OZ124" s="370">
        <f xml:space="preserve"> InpC!OZ$20</f>
        <v>0</v>
      </c>
      <c r="PA124" s="370">
        <f xml:space="preserve"> InpC!PA$20</f>
        <v>0</v>
      </c>
      <c r="PB124" s="370">
        <f xml:space="preserve"> InpC!PB$20</f>
        <v>0</v>
      </c>
      <c r="PC124" s="370">
        <f xml:space="preserve"> InpC!PC$20</f>
        <v>0</v>
      </c>
      <c r="PD124" s="370">
        <f xml:space="preserve"> InpC!PD$20</f>
        <v>0</v>
      </c>
      <c r="PE124" s="370">
        <f xml:space="preserve"> InpC!PE$20</f>
        <v>0</v>
      </c>
      <c r="PF124" s="370">
        <f xml:space="preserve"> InpC!PF$20</f>
        <v>0</v>
      </c>
      <c r="PG124" s="370">
        <f xml:space="preserve"> InpC!PG$20</f>
        <v>0</v>
      </c>
      <c r="PH124" s="370">
        <f xml:space="preserve"> InpC!PH$20</f>
        <v>0</v>
      </c>
      <c r="PI124" s="370">
        <f xml:space="preserve"> InpC!PI$20</f>
        <v>0</v>
      </c>
      <c r="PJ124" s="370">
        <f xml:space="preserve"> InpC!PJ$20</f>
        <v>0</v>
      </c>
      <c r="PK124" s="370">
        <f xml:space="preserve"> InpC!PK$20</f>
        <v>0</v>
      </c>
      <c r="PL124" s="370">
        <f xml:space="preserve"> InpC!PL$20</f>
        <v>0</v>
      </c>
      <c r="PM124" s="370">
        <f xml:space="preserve"> InpC!PM$20</f>
        <v>0</v>
      </c>
      <c r="PN124" s="370">
        <f xml:space="preserve"> InpC!PN$20</f>
        <v>0</v>
      </c>
      <c r="PO124" s="370">
        <f xml:space="preserve"> InpC!PO$20</f>
        <v>0</v>
      </c>
      <c r="PP124" s="370">
        <f xml:space="preserve"> InpC!PP$20</f>
        <v>0</v>
      </c>
      <c r="PQ124" s="370">
        <f xml:space="preserve"> InpC!PQ$20</f>
        <v>0</v>
      </c>
      <c r="PR124" s="370">
        <f xml:space="preserve"> InpC!PR$20</f>
        <v>0</v>
      </c>
      <c r="PS124" s="370">
        <f xml:space="preserve"> InpC!PS$20</f>
        <v>0</v>
      </c>
      <c r="PT124" s="370">
        <f xml:space="preserve"> InpC!PT$20</f>
        <v>0</v>
      </c>
      <c r="PU124" s="370">
        <f xml:space="preserve"> InpC!PU$20</f>
        <v>0</v>
      </c>
      <c r="PV124" s="370">
        <f xml:space="preserve"> InpC!PV$20</f>
        <v>0</v>
      </c>
      <c r="PW124" s="370">
        <f xml:space="preserve"> InpC!PW$20</f>
        <v>0</v>
      </c>
      <c r="PX124" s="370">
        <f xml:space="preserve"> InpC!PX$20</f>
        <v>0</v>
      </c>
      <c r="PY124" s="370">
        <f xml:space="preserve"> InpC!PY$20</f>
        <v>0</v>
      </c>
      <c r="PZ124" s="370">
        <f xml:space="preserve"> InpC!PZ$20</f>
        <v>0</v>
      </c>
      <c r="QA124" s="370">
        <f xml:space="preserve"> InpC!QA$20</f>
        <v>0</v>
      </c>
      <c r="QB124" s="370">
        <f xml:space="preserve"> InpC!QB$20</f>
        <v>0</v>
      </c>
      <c r="QC124" s="370">
        <f xml:space="preserve"> InpC!QC$20</f>
        <v>0</v>
      </c>
      <c r="QD124" s="370">
        <f xml:space="preserve"> InpC!QD$20</f>
        <v>0</v>
      </c>
      <c r="QE124" s="370">
        <f xml:space="preserve"> InpC!QE$20</f>
        <v>0</v>
      </c>
      <c r="QF124" s="370">
        <f xml:space="preserve"> InpC!QF$20</f>
        <v>0</v>
      </c>
      <c r="QG124" s="370">
        <f xml:space="preserve"> InpC!QG$20</f>
        <v>0</v>
      </c>
      <c r="QH124" s="370">
        <f xml:space="preserve"> InpC!QH$20</f>
        <v>0</v>
      </c>
      <c r="QI124" s="370">
        <f xml:space="preserve"> InpC!QI$20</f>
        <v>0</v>
      </c>
      <c r="QJ124" s="370">
        <f xml:space="preserve"> InpC!QJ$20</f>
        <v>0</v>
      </c>
      <c r="QK124" s="370">
        <f xml:space="preserve"> InpC!QK$20</f>
        <v>0</v>
      </c>
      <c r="QL124" s="370">
        <f xml:space="preserve"> InpC!QL$20</f>
        <v>0</v>
      </c>
      <c r="QM124" s="370">
        <f xml:space="preserve"> InpC!QM$20</f>
        <v>0</v>
      </c>
      <c r="QN124" s="370">
        <f xml:space="preserve"> InpC!QN$20</f>
        <v>0</v>
      </c>
      <c r="QO124" s="370">
        <f xml:space="preserve"> InpC!QO$20</f>
        <v>0</v>
      </c>
      <c r="QP124" s="370">
        <f xml:space="preserve"> InpC!QP$20</f>
        <v>0</v>
      </c>
      <c r="QQ124" s="370">
        <f xml:space="preserve"> InpC!QQ$20</f>
        <v>0</v>
      </c>
      <c r="QR124" s="370">
        <f xml:space="preserve"> InpC!QR$20</f>
        <v>0</v>
      </c>
      <c r="QS124" s="370">
        <f xml:space="preserve"> InpC!QS$20</f>
        <v>0</v>
      </c>
      <c r="QT124" s="370">
        <f xml:space="preserve"> InpC!QT$20</f>
        <v>0</v>
      </c>
      <c r="QU124" s="370">
        <f xml:space="preserve"> InpC!QU$20</f>
        <v>0</v>
      </c>
      <c r="QV124" s="370">
        <f xml:space="preserve"> InpC!QV$20</f>
        <v>0</v>
      </c>
      <c r="QW124" s="370">
        <f xml:space="preserve"> InpC!QW$20</f>
        <v>0</v>
      </c>
      <c r="QX124" s="370">
        <f xml:space="preserve"> InpC!QX$20</f>
        <v>0</v>
      </c>
      <c r="QY124" s="370">
        <f xml:space="preserve"> InpC!QY$20</f>
        <v>0</v>
      </c>
      <c r="QZ124" s="370">
        <f xml:space="preserve"> InpC!QZ$20</f>
        <v>0</v>
      </c>
      <c r="RA124" s="370">
        <f xml:space="preserve"> InpC!RA$20</f>
        <v>0</v>
      </c>
      <c r="RB124" s="370">
        <f xml:space="preserve"> InpC!RB$20</f>
        <v>0</v>
      </c>
      <c r="RC124" s="370">
        <f xml:space="preserve"> InpC!RC$20</f>
        <v>0</v>
      </c>
      <c r="RD124" s="370">
        <f xml:space="preserve"> InpC!RD$20</f>
        <v>0</v>
      </c>
      <c r="RE124" s="370">
        <f xml:space="preserve"> InpC!RE$20</f>
        <v>0</v>
      </c>
      <c r="RF124" s="370">
        <f xml:space="preserve"> InpC!RF$20</f>
        <v>0</v>
      </c>
      <c r="RG124" s="370">
        <f xml:space="preserve"> InpC!RG$20</f>
        <v>0</v>
      </c>
      <c r="RH124" s="370">
        <f xml:space="preserve"> InpC!RH$20</f>
        <v>0</v>
      </c>
      <c r="RI124" s="370">
        <f xml:space="preserve"> InpC!RI$20</f>
        <v>0</v>
      </c>
      <c r="RJ124" s="370">
        <f xml:space="preserve"> InpC!RJ$20</f>
        <v>0</v>
      </c>
      <c r="RK124" s="370">
        <f xml:space="preserve"> InpC!RK$20</f>
        <v>0</v>
      </c>
      <c r="RL124" s="370">
        <f xml:space="preserve"> InpC!RL$20</f>
        <v>0</v>
      </c>
      <c r="RM124" s="370">
        <f xml:space="preserve"> InpC!RM$20</f>
        <v>0</v>
      </c>
      <c r="RN124" s="370">
        <f xml:space="preserve"> InpC!RN$20</f>
        <v>0</v>
      </c>
      <c r="RO124" s="370">
        <f xml:space="preserve"> InpC!RO$20</f>
        <v>0</v>
      </c>
      <c r="RP124" s="370">
        <f xml:space="preserve"> InpC!RP$20</f>
        <v>0</v>
      </c>
      <c r="RQ124" s="370">
        <f xml:space="preserve"> InpC!RQ$20</f>
        <v>0</v>
      </c>
      <c r="RR124" s="370">
        <f xml:space="preserve"> InpC!RR$20</f>
        <v>0</v>
      </c>
      <c r="RS124" s="370">
        <f xml:space="preserve"> InpC!RS$20</f>
        <v>0</v>
      </c>
      <c r="RT124" s="370">
        <f xml:space="preserve"> InpC!RT$20</f>
        <v>0</v>
      </c>
      <c r="RU124" s="370">
        <f xml:space="preserve"> InpC!RU$20</f>
        <v>0</v>
      </c>
      <c r="RV124" s="370">
        <f xml:space="preserve"> InpC!RV$20</f>
        <v>0</v>
      </c>
      <c r="RW124" s="370">
        <f xml:space="preserve"> InpC!RW$20</f>
        <v>0</v>
      </c>
      <c r="RX124" s="370">
        <f xml:space="preserve"> InpC!RX$20</f>
        <v>0</v>
      </c>
      <c r="RY124" s="370">
        <f xml:space="preserve"> InpC!RY$20</f>
        <v>0</v>
      </c>
      <c r="RZ124" s="370">
        <f xml:space="preserve"> InpC!RZ$20</f>
        <v>0</v>
      </c>
      <c r="SA124" s="370">
        <f xml:space="preserve"> InpC!SA$20</f>
        <v>0</v>
      </c>
      <c r="SB124" s="370">
        <f xml:space="preserve"> InpC!SB$20</f>
        <v>0</v>
      </c>
      <c r="SC124" s="370">
        <f xml:space="preserve"> InpC!SC$20</f>
        <v>0</v>
      </c>
      <c r="SD124" s="370">
        <f xml:space="preserve"> InpC!SD$20</f>
        <v>0</v>
      </c>
      <c r="SE124" s="370">
        <f xml:space="preserve"> InpC!SE$20</f>
        <v>0</v>
      </c>
      <c r="SF124" s="370">
        <f xml:space="preserve"> InpC!SF$20</f>
        <v>0</v>
      </c>
      <c r="SG124" s="370">
        <f xml:space="preserve"> InpC!SG$20</f>
        <v>0</v>
      </c>
      <c r="SH124" s="370">
        <f xml:space="preserve"> InpC!SH$20</f>
        <v>0</v>
      </c>
      <c r="SI124" s="370">
        <f xml:space="preserve"> InpC!SI$20</f>
        <v>0</v>
      </c>
      <c r="SJ124" s="370">
        <f xml:space="preserve"> InpC!SJ$20</f>
        <v>0</v>
      </c>
      <c r="SK124" s="370">
        <f xml:space="preserve"> InpC!SK$20</f>
        <v>0</v>
      </c>
      <c r="SL124" s="370">
        <f xml:space="preserve"> InpC!SL$20</f>
        <v>0</v>
      </c>
      <c r="SM124" s="370">
        <f xml:space="preserve"> InpC!SM$20</f>
        <v>0</v>
      </c>
      <c r="SN124" s="370">
        <f xml:space="preserve"> InpC!SN$20</f>
        <v>0</v>
      </c>
      <c r="SO124" s="370">
        <f xml:space="preserve"> InpC!SO$20</f>
        <v>0</v>
      </c>
      <c r="SP124" s="370">
        <f xml:space="preserve"> InpC!SP$20</f>
        <v>0</v>
      </c>
      <c r="SQ124" s="370">
        <f xml:space="preserve"> InpC!SQ$20</f>
        <v>0</v>
      </c>
      <c r="SR124" s="370">
        <f xml:space="preserve"> InpC!SR$20</f>
        <v>0</v>
      </c>
      <c r="SS124" s="370">
        <f xml:space="preserve"> InpC!SS$20</f>
        <v>0</v>
      </c>
      <c r="ST124" s="370">
        <f xml:space="preserve"> InpC!ST$20</f>
        <v>0</v>
      </c>
      <c r="SU124" s="370">
        <f xml:space="preserve"> InpC!SU$20</f>
        <v>0</v>
      </c>
      <c r="SV124" s="370">
        <f xml:space="preserve"> InpC!SV$20</f>
        <v>0</v>
      </c>
      <c r="SW124" s="370">
        <f xml:space="preserve"> InpC!SW$20</f>
        <v>0</v>
      </c>
      <c r="SX124" s="370">
        <f xml:space="preserve"> InpC!SX$20</f>
        <v>0</v>
      </c>
      <c r="SY124" s="370">
        <f xml:space="preserve"> InpC!SY$20</f>
        <v>0</v>
      </c>
      <c r="SZ124" s="370">
        <f xml:space="preserve"> InpC!SZ$20</f>
        <v>0</v>
      </c>
      <c r="TA124" s="370">
        <f xml:space="preserve"> InpC!TA$20</f>
        <v>0</v>
      </c>
      <c r="TB124" s="370">
        <f xml:space="preserve"> InpC!TB$20</f>
        <v>0</v>
      </c>
      <c r="TC124" s="370">
        <f xml:space="preserve"> InpC!TC$20</f>
        <v>0</v>
      </c>
      <c r="TD124" s="370">
        <f xml:space="preserve"> InpC!TD$20</f>
        <v>0</v>
      </c>
      <c r="TE124" s="370">
        <f xml:space="preserve"> InpC!TE$20</f>
        <v>0</v>
      </c>
      <c r="TF124" s="370">
        <f xml:space="preserve"> InpC!TF$20</f>
        <v>0</v>
      </c>
      <c r="TG124" s="370">
        <f xml:space="preserve"> InpC!TG$20</f>
        <v>0</v>
      </c>
      <c r="TH124" s="370">
        <f xml:space="preserve"> InpC!TH$20</f>
        <v>0</v>
      </c>
      <c r="TI124" s="370">
        <f xml:space="preserve"> InpC!TI$20</f>
        <v>0</v>
      </c>
      <c r="TJ124" s="370">
        <f xml:space="preserve"> InpC!TJ$20</f>
        <v>0</v>
      </c>
      <c r="TK124" s="370">
        <f xml:space="preserve"> InpC!TK$20</f>
        <v>0</v>
      </c>
      <c r="TL124" s="370">
        <f xml:space="preserve"> InpC!TL$20</f>
        <v>0</v>
      </c>
      <c r="TM124" s="370">
        <f xml:space="preserve"> InpC!TM$20</f>
        <v>0</v>
      </c>
      <c r="TN124" s="370">
        <f xml:space="preserve"> InpC!TN$20</f>
        <v>0</v>
      </c>
      <c r="TO124" s="370">
        <f xml:space="preserve"> InpC!TO$20</f>
        <v>0</v>
      </c>
      <c r="TP124" s="370">
        <f xml:space="preserve"> InpC!TP$20</f>
        <v>0</v>
      </c>
      <c r="TQ124" s="370">
        <f xml:space="preserve"> InpC!TQ$20</f>
        <v>0</v>
      </c>
      <c r="TR124" s="370">
        <f xml:space="preserve"> InpC!TR$20</f>
        <v>0</v>
      </c>
      <c r="TS124" s="370">
        <f xml:space="preserve"> InpC!TS$20</f>
        <v>0</v>
      </c>
      <c r="TT124" s="370">
        <f xml:space="preserve"> InpC!TT$20</f>
        <v>0</v>
      </c>
      <c r="TU124" s="370">
        <f xml:space="preserve"> InpC!TU$20</f>
        <v>0</v>
      </c>
      <c r="TV124" s="370">
        <f xml:space="preserve"> InpC!TV$20</f>
        <v>0</v>
      </c>
      <c r="TW124" s="370">
        <f xml:space="preserve"> InpC!TW$20</f>
        <v>0</v>
      </c>
      <c r="TX124" s="370">
        <f xml:space="preserve"> InpC!TX$20</f>
        <v>0</v>
      </c>
      <c r="TY124" s="370">
        <f xml:space="preserve"> InpC!TY$20</f>
        <v>0</v>
      </c>
      <c r="TZ124" s="370">
        <f xml:space="preserve"> InpC!TZ$20</f>
        <v>0</v>
      </c>
      <c r="UA124" s="370">
        <f xml:space="preserve"> InpC!UA$20</f>
        <v>0</v>
      </c>
      <c r="UB124" s="370">
        <f xml:space="preserve"> InpC!UB$20</f>
        <v>0</v>
      </c>
      <c r="UC124" s="370">
        <f xml:space="preserve"> InpC!UC$20</f>
        <v>0</v>
      </c>
      <c r="UD124" s="370">
        <f xml:space="preserve"> InpC!UD$20</f>
        <v>0</v>
      </c>
      <c r="UE124" s="370">
        <f xml:space="preserve"> InpC!UE$20</f>
        <v>0</v>
      </c>
      <c r="UF124" s="370">
        <f xml:space="preserve"> InpC!UF$20</f>
        <v>0</v>
      </c>
      <c r="UG124" s="370">
        <f xml:space="preserve"> InpC!UG$20</f>
        <v>0</v>
      </c>
      <c r="UH124" s="370">
        <f xml:space="preserve"> InpC!UH$20</f>
        <v>0</v>
      </c>
      <c r="UI124" s="370">
        <f xml:space="preserve"> InpC!UI$20</f>
        <v>0</v>
      </c>
      <c r="UJ124" s="370">
        <f xml:space="preserve"> InpC!UJ$20</f>
        <v>0</v>
      </c>
      <c r="UK124" s="370">
        <f xml:space="preserve"> InpC!UK$20</f>
        <v>0</v>
      </c>
      <c r="UL124" s="370">
        <f xml:space="preserve"> InpC!UL$20</f>
        <v>0</v>
      </c>
      <c r="UM124" s="370">
        <f xml:space="preserve"> InpC!UM$20</f>
        <v>0</v>
      </c>
      <c r="UN124" s="370">
        <f xml:space="preserve"> InpC!UN$20</f>
        <v>0</v>
      </c>
      <c r="UO124" s="370">
        <f xml:space="preserve"> InpC!UO$20</f>
        <v>0</v>
      </c>
      <c r="UP124" s="370">
        <f xml:space="preserve"> InpC!UP$20</f>
        <v>0</v>
      </c>
      <c r="UQ124" s="370">
        <f xml:space="preserve"> InpC!UQ$20</f>
        <v>0</v>
      </c>
      <c r="UR124" s="370">
        <f xml:space="preserve"> InpC!UR$20</f>
        <v>0</v>
      </c>
      <c r="US124" s="370">
        <f xml:space="preserve"> InpC!US$20</f>
        <v>0</v>
      </c>
      <c r="UT124" s="370">
        <f xml:space="preserve"> InpC!UT$20</f>
        <v>0</v>
      </c>
      <c r="UU124" s="370">
        <f xml:space="preserve"> InpC!UU$20</f>
        <v>0</v>
      </c>
      <c r="UV124" s="370">
        <f xml:space="preserve"> InpC!UV$20</f>
        <v>0</v>
      </c>
      <c r="UW124" s="370">
        <f xml:space="preserve"> InpC!UW$20</f>
        <v>0</v>
      </c>
      <c r="UX124" s="370">
        <f xml:space="preserve"> InpC!UX$20</f>
        <v>0</v>
      </c>
      <c r="UY124" s="370">
        <f xml:space="preserve"> InpC!UY$20</f>
        <v>0</v>
      </c>
      <c r="UZ124" s="370">
        <f xml:space="preserve"> InpC!UZ$20</f>
        <v>0</v>
      </c>
      <c r="VA124" s="370">
        <f xml:space="preserve"> InpC!VA$20</f>
        <v>0</v>
      </c>
      <c r="VB124" s="370">
        <f xml:space="preserve"> InpC!VB$20</f>
        <v>0</v>
      </c>
      <c r="VC124" s="370">
        <f xml:space="preserve"> InpC!VC$20</f>
        <v>0</v>
      </c>
      <c r="VD124" s="370">
        <f xml:space="preserve"> InpC!VD$20</f>
        <v>0</v>
      </c>
      <c r="VE124" s="370">
        <f xml:space="preserve"> InpC!VE$20</f>
        <v>0</v>
      </c>
      <c r="VF124" s="370">
        <f xml:space="preserve"> InpC!VF$20</f>
        <v>0</v>
      </c>
      <c r="VG124" s="370">
        <f xml:space="preserve"> InpC!VG$20</f>
        <v>0</v>
      </c>
      <c r="VH124" s="370">
        <f xml:space="preserve"> InpC!VH$20</f>
        <v>0</v>
      </c>
      <c r="VI124" s="370">
        <f xml:space="preserve"> InpC!VI$20</f>
        <v>0</v>
      </c>
      <c r="VJ124" s="370">
        <f xml:space="preserve"> InpC!VJ$20</f>
        <v>0</v>
      </c>
      <c r="VK124" s="370">
        <f xml:space="preserve"> InpC!VK$20</f>
        <v>0</v>
      </c>
      <c r="VL124" s="370">
        <f xml:space="preserve"> InpC!VL$20</f>
        <v>0</v>
      </c>
      <c r="VM124" s="370">
        <f xml:space="preserve"> InpC!VM$20</f>
        <v>0</v>
      </c>
      <c r="VN124" s="370">
        <f xml:space="preserve"> InpC!VN$20</f>
        <v>0</v>
      </c>
      <c r="VO124" s="370">
        <f xml:space="preserve"> InpC!VO$20</f>
        <v>0</v>
      </c>
      <c r="VP124" s="370">
        <f xml:space="preserve"> InpC!VP$20</f>
        <v>0</v>
      </c>
      <c r="VQ124" s="370">
        <f xml:space="preserve"> InpC!VQ$20</f>
        <v>0</v>
      </c>
      <c r="VR124" s="370">
        <f xml:space="preserve"> InpC!VR$20</f>
        <v>0</v>
      </c>
      <c r="VS124" s="370">
        <f xml:space="preserve"> InpC!VS$20</f>
        <v>0</v>
      </c>
      <c r="VT124" s="370">
        <f xml:space="preserve"> InpC!VT$20</f>
        <v>0</v>
      </c>
      <c r="VU124" s="370">
        <f xml:space="preserve"> InpC!VU$20</f>
        <v>0</v>
      </c>
      <c r="VV124" s="370">
        <f xml:space="preserve"> InpC!VV$20</f>
        <v>0</v>
      </c>
      <c r="VW124" s="370">
        <f xml:space="preserve"> InpC!VW$20</f>
        <v>0</v>
      </c>
      <c r="VX124" s="370">
        <f xml:space="preserve"> InpC!VX$20</f>
        <v>0</v>
      </c>
      <c r="VY124" s="370">
        <f xml:space="preserve"> InpC!VY$20</f>
        <v>0</v>
      </c>
      <c r="VZ124" s="370">
        <f xml:space="preserve"> InpC!VZ$20</f>
        <v>0</v>
      </c>
      <c r="WA124" s="370">
        <f xml:space="preserve"> InpC!WA$20</f>
        <v>0</v>
      </c>
      <c r="WB124" s="370">
        <f xml:space="preserve"> InpC!WB$20</f>
        <v>0</v>
      </c>
      <c r="WC124" s="370">
        <f xml:space="preserve"> InpC!WC$20</f>
        <v>0</v>
      </c>
      <c r="WD124" s="370">
        <f xml:space="preserve"> InpC!WD$20</f>
        <v>0</v>
      </c>
      <c r="WE124" s="370">
        <f xml:space="preserve"> InpC!WE$20</f>
        <v>0</v>
      </c>
      <c r="WF124" s="370">
        <f xml:space="preserve"> InpC!WF$20</f>
        <v>0</v>
      </c>
      <c r="WG124" s="370">
        <f xml:space="preserve"> InpC!WG$20</f>
        <v>0</v>
      </c>
      <c r="WH124" s="370">
        <f xml:space="preserve"> InpC!WH$20</f>
        <v>0</v>
      </c>
      <c r="WI124" s="370">
        <f xml:space="preserve"> InpC!WI$20</f>
        <v>0</v>
      </c>
      <c r="WJ124" s="370">
        <f xml:space="preserve"> InpC!WJ$20</f>
        <v>0</v>
      </c>
      <c r="WK124" s="370">
        <f xml:space="preserve"> InpC!WK$20</f>
        <v>0</v>
      </c>
      <c r="WL124" s="370">
        <f xml:space="preserve"> InpC!WL$20</f>
        <v>0</v>
      </c>
      <c r="WM124" s="370">
        <f xml:space="preserve"> InpC!WM$20</f>
        <v>0</v>
      </c>
      <c r="WN124" s="370">
        <f xml:space="preserve"> InpC!WN$20</f>
        <v>0</v>
      </c>
      <c r="WO124" s="370">
        <f xml:space="preserve"> InpC!WO$20</f>
        <v>0</v>
      </c>
      <c r="WP124" s="370">
        <f xml:space="preserve"> InpC!WP$20</f>
        <v>0</v>
      </c>
      <c r="WQ124" s="370">
        <f xml:space="preserve"> InpC!WQ$20</f>
        <v>0</v>
      </c>
      <c r="WR124" s="370">
        <f xml:space="preserve"> InpC!WR$20</f>
        <v>0</v>
      </c>
      <c r="WS124" s="370">
        <f xml:space="preserve"> InpC!WS$20</f>
        <v>0</v>
      </c>
      <c r="WT124" s="370">
        <f xml:space="preserve"> InpC!WT$20</f>
        <v>0</v>
      </c>
      <c r="WU124" s="370">
        <f xml:space="preserve"> InpC!WU$20</f>
        <v>0</v>
      </c>
      <c r="WV124" s="370">
        <f xml:space="preserve"> InpC!WV$20</f>
        <v>0</v>
      </c>
      <c r="WW124" s="370">
        <f xml:space="preserve"> InpC!WW$20</f>
        <v>0</v>
      </c>
      <c r="WX124" s="370">
        <f xml:space="preserve"> InpC!WX$20</f>
        <v>0</v>
      </c>
      <c r="WY124" s="370">
        <f xml:space="preserve"> InpC!WY$20</f>
        <v>0</v>
      </c>
      <c r="WZ124" s="370">
        <f xml:space="preserve"> InpC!WZ$20</f>
        <v>0</v>
      </c>
      <c r="XA124" s="370">
        <f xml:space="preserve"> InpC!XA$20</f>
        <v>0</v>
      </c>
      <c r="XB124" s="370">
        <f xml:space="preserve"> InpC!XB$20</f>
        <v>0</v>
      </c>
      <c r="XC124" s="370">
        <f xml:space="preserve"> InpC!XC$20</f>
        <v>0</v>
      </c>
      <c r="XD124" s="370">
        <f xml:space="preserve"> InpC!XD$20</f>
        <v>0</v>
      </c>
      <c r="XE124" s="370">
        <f xml:space="preserve"> InpC!XE$20</f>
        <v>0</v>
      </c>
      <c r="XF124" s="370">
        <f xml:space="preserve"> InpC!XF$20</f>
        <v>0</v>
      </c>
      <c r="XG124" s="370">
        <f xml:space="preserve"> InpC!XG$20</f>
        <v>0</v>
      </c>
      <c r="XH124" s="370">
        <f xml:space="preserve"> InpC!XH$20</f>
        <v>0</v>
      </c>
      <c r="XI124" s="370">
        <f xml:space="preserve"> InpC!XI$20</f>
        <v>0</v>
      </c>
      <c r="XJ124" s="370">
        <f xml:space="preserve"> InpC!XJ$20</f>
        <v>0</v>
      </c>
      <c r="XK124" s="370">
        <f xml:space="preserve"> InpC!XK$20</f>
        <v>0</v>
      </c>
      <c r="XL124" s="370">
        <f xml:space="preserve"> InpC!XL$20</f>
        <v>0</v>
      </c>
      <c r="XM124" s="370">
        <f xml:space="preserve"> InpC!XM$20</f>
        <v>0</v>
      </c>
      <c r="XN124" s="370">
        <f xml:space="preserve"> InpC!XN$20</f>
        <v>0</v>
      </c>
      <c r="XO124" s="370">
        <f xml:space="preserve"> InpC!XO$20</f>
        <v>0</v>
      </c>
      <c r="XP124" s="370">
        <f xml:space="preserve"> InpC!XP$20</f>
        <v>0</v>
      </c>
      <c r="XQ124" s="370">
        <f xml:space="preserve"> InpC!XQ$20</f>
        <v>0</v>
      </c>
      <c r="XR124" s="370">
        <f xml:space="preserve"> InpC!XR$20</f>
        <v>0</v>
      </c>
      <c r="XS124" s="370">
        <f xml:space="preserve"> InpC!XS$20</f>
        <v>0</v>
      </c>
      <c r="XT124" s="370">
        <f xml:space="preserve"> InpC!XT$20</f>
        <v>0</v>
      </c>
      <c r="XU124" s="370">
        <f xml:space="preserve"> InpC!XU$20</f>
        <v>0</v>
      </c>
      <c r="XV124" s="370">
        <f xml:space="preserve"> InpC!XV$20</f>
        <v>0</v>
      </c>
      <c r="XW124" s="370">
        <f xml:space="preserve"> InpC!XW$20</f>
        <v>0</v>
      </c>
      <c r="XX124" s="370">
        <f xml:space="preserve"> InpC!XX$20</f>
        <v>0</v>
      </c>
      <c r="XY124" s="370">
        <f xml:space="preserve"> InpC!XY$20</f>
        <v>0</v>
      </c>
      <c r="XZ124" s="370">
        <f xml:space="preserve"> InpC!XZ$20</f>
        <v>0</v>
      </c>
      <c r="YA124" s="370">
        <f xml:space="preserve"> InpC!YA$20</f>
        <v>0</v>
      </c>
      <c r="YB124" s="370">
        <f xml:space="preserve"> InpC!YB$20</f>
        <v>0</v>
      </c>
      <c r="YC124" s="370">
        <f xml:space="preserve"> InpC!YC$20</f>
        <v>0</v>
      </c>
      <c r="YD124" s="370">
        <f xml:space="preserve"> InpC!YD$20</f>
        <v>0</v>
      </c>
      <c r="YE124" s="370">
        <f xml:space="preserve"> InpC!YE$20</f>
        <v>0</v>
      </c>
      <c r="YF124" s="370">
        <f xml:space="preserve"> InpC!YF$20</f>
        <v>0</v>
      </c>
      <c r="YG124" s="370">
        <f xml:space="preserve"> InpC!YG$20</f>
        <v>0</v>
      </c>
      <c r="YH124" s="370">
        <f xml:space="preserve"> InpC!YH$20</f>
        <v>0</v>
      </c>
      <c r="YI124" s="370">
        <f xml:space="preserve"> InpC!YI$20</f>
        <v>0</v>
      </c>
      <c r="YJ124" s="370">
        <f xml:space="preserve"> InpC!YJ$20</f>
        <v>0</v>
      </c>
      <c r="YK124" s="370">
        <f xml:space="preserve"> InpC!YK$20</f>
        <v>0</v>
      </c>
      <c r="YL124" s="370">
        <f xml:space="preserve"> InpC!YL$20</f>
        <v>0</v>
      </c>
      <c r="YM124" s="370">
        <f xml:space="preserve"> InpC!YM$20</f>
        <v>0</v>
      </c>
      <c r="YN124" s="370">
        <f xml:space="preserve"> InpC!YN$20</f>
        <v>0</v>
      </c>
      <c r="YO124" s="370">
        <f xml:space="preserve"> InpC!YO$20</f>
        <v>0</v>
      </c>
      <c r="YP124" s="370">
        <f xml:space="preserve"> InpC!YP$20</f>
        <v>0</v>
      </c>
      <c r="YQ124" s="370">
        <f xml:space="preserve"> InpC!YQ$20</f>
        <v>0</v>
      </c>
      <c r="YR124" s="370">
        <f xml:space="preserve"> InpC!YR$20</f>
        <v>0</v>
      </c>
      <c r="YS124" s="370">
        <f xml:space="preserve"> InpC!YS$20</f>
        <v>0</v>
      </c>
      <c r="YT124" s="370">
        <f xml:space="preserve"> InpC!YT$20</f>
        <v>0</v>
      </c>
      <c r="YU124" s="370">
        <f xml:space="preserve"> InpC!YU$20</f>
        <v>0</v>
      </c>
      <c r="YV124" s="370">
        <f xml:space="preserve"> InpC!YV$20</f>
        <v>0</v>
      </c>
      <c r="YW124" s="370">
        <f xml:space="preserve"> InpC!YW$20</f>
        <v>0</v>
      </c>
      <c r="YX124" s="370">
        <f xml:space="preserve"> InpC!YX$20</f>
        <v>0</v>
      </c>
      <c r="YY124" s="370">
        <f xml:space="preserve"> InpC!YY$20</f>
        <v>0</v>
      </c>
      <c r="YZ124" s="370">
        <f xml:space="preserve"> InpC!YZ$20</f>
        <v>0</v>
      </c>
      <c r="ZA124" s="370">
        <f xml:space="preserve"> InpC!ZA$20</f>
        <v>0</v>
      </c>
      <c r="ZB124" s="370">
        <f xml:space="preserve"> InpC!ZB$20</f>
        <v>0</v>
      </c>
      <c r="ZC124" s="370">
        <f xml:space="preserve"> InpC!ZC$20</f>
        <v>0</v>
      </c>
      <c r="ZD124" s="370">
        <f xml:space="preserve"> InpC!ZD$20</f>
        <v>0</v>
      </c>
      <c r="ZE124" s="370">
        <f xml:space="preserve"> InpC!ZE$20</f>
        <v>0</v>
      </c>
      <c r="ZF124" s="370">
        <f xml:space="preserve"> InpC!ZF$20</f>
        <v>0</v>
      </c>
      <c r="ZG124" s="370">
        <f xml:space="preserve"> InpC!ZG$20</f>
        <v>0</v>
      </c>
      <c r="ZH124" s="370">
        <f xml:space="preserve"> InpC!ZH$20</f>
        <v>0</v>
      </c>
      <c r="ZI124" s="370">
        <f xml:space="preserve"> InpC!ZI$20</f>
        <v>0</v>
      </c>
      <c r="ZJ124" s="370">
        <f xml:space="preserve"> InpC!ZJ$20</f>
        <v>0</v>
      </c>
      <c r="ZK124" s="370">
        <f xml:space="preserve"> InpC!ZK$20</f>
        <v>0</v>
      </c>
      <c r="ZL124" s="370">
        <f xml:space="preserve"> InpC!ZL$20</f>
        <v>0</v>
      </c>
      <c r="ZM124" s="370">
        <f xml:space="preserve"> InpC!ZM$20</f>
        <v>0</v>
      </c>
      <c r="ZN124" s="370">
        <f xml:space="preserve"> InpC!ZN$20</f>
        <v>0</v>
      </c>
      <c r="ZO124" s="370">
        <f xml:space="preserve"> InpC!ZO$20</f>
        <v>0</v>
      </c>
      <c r="ZP124" s="370">
        <f xml:space="preserve"> InpC!ZP$20</f>
        <v>0</v>
      </c>
      <c r="ZQ124" s="370">
        <f xml:space="preserve"> InpC!ZQ$20</f>
        <v>0</v>
      </c>
      <c r="ZR124" s="370">
        <f xml:space="preserve"> InpC!ZR$20</f>
        <v>0</v>
      </c>
      <c r="ZS124" s="370">
        <f xml:space="preserve"> InpC!ZS$20</f>
        <v>0</v>
      </c>
      <c r="ZT124" s="370">
        <f xml:space="preserve"> InpC!ZT$20</f>
        <v>0</v>
      </c>
      <c r="ZU124" s="370">
        <f xml:space="preserve"> InpC!ZU$20</f>
        <v>0</v>
      </c>
      <c r="ZV124" s="370">
        <f xml:space="preserve"> InpC!ZV$20</f>
        <v>0</v>
      </c>
      <c r="ZW124" s="370">
        <f xml:space="preserve"> InpC!ZW$20</f>
        <v>0</v>
      </c>
      <c r="ZX124" s="370">
        <f xml:space="preserve"> InpC!ZX$20</f>
        <v>0</v>
      </c>
      <c r="ZY124" s="370">
        <f xml:space="preserve"> InpC!ZY$20</f>
        <v>0</v>
      </c>
      <c r="ZZ124" s="370">
        <f xml:space="preserve"> InpC!ZZ$20</f>
        <v>0</v>
      </c>
      <c r="AAA124" s="370">
        <f xml:space="preserve"> InpC!AAA$20</f>
        <v>0</v>
      </c>
      <c r="AAB124" s="370">
        <f xml:space="preserve"> InpC!AAB$20</f>
        <v>0</v>
      </c>
      <c r="AAC124" s="370">
        <f xml:space="preserve"> InpC!AAC$20</f>
        <v>0</v>
      </c>
      <c r="AAD124" s="370">
        <f xml:space="preserve"> InpC!AAD$20</f>
        <v>0</v>
      </c>
      <c r="AAE124" s="370">
        <f xml:space="preserve"> InpC!AAE$20</f>
        <v>0</v>
      </c>
      <c r="AAF124" s="370">
        <f xml:space="preserve"> InpC!AAF$20</f>
        <v>0</v>
      </c>
      <c r="AAG124" s="370">
        <f xml:space="preserve"> InpC!AAG$20</f>
        <v>0</v>
      </c>
      <c r="AAH124" s="370">
        <f xml:space="preserve"> InpC!AAH$20</f>
        <v>0</v>
      </c>
      <c r="AAI124" s="370">
        <f xml:space="preserve"> InpC!AAI$20</f>
        <v>0</v>
      </c>
      <c r="AAJ124" s="370">
        <f xml:space="preserve"> InpC!AAJ$20</f>
        <v>0</v>
      </c>
      <c r="AAK124" s="370">
        <f xml:space="preserve"> InpC!AAK$20</f>
        <v>0</v>
      </c>
      <c r="AAL124" s="370">
        <f xml:space="preserve"> InpC!AAL$20</f>
        <v>0</v>
      </c>
      <c r="AAM124" s="370">
        <f xml:space="preserve"> InpC!AAM$20</f>
        <v>0</v>
      </c>
      <c r="AAN124" s="370">
        <f xml:space="preserve"> InpC!AAN$20</f>
        <v>0</v>
      </c>
      <c r="AAO124" s="370">
        <f xml:space="preserve"> InpC!AAO$20</f>
        <v>0</v>
      </c>
      <c r="AAP124" s="370">
        <f xml:space="preserve"> InpC!AAP$20</f>
        <v>0</v>
      </c>
      <c r="AAQ124" s="370">
        <f xml:space="preserve"> InpC!AAQ$20</f>
        <v>0</v>
      </c>
      <c r="AAR124" s="370">
        <f xml:space="preserve"> InpC!AAR$20</f>
        <v>0</v>
      </c>
      <c r="AAS124" s="370">
        <f xml:space="preserve"> InpC!AAS$20</f>
        <v>0</v>
      </c>
      <c r="AAT124" s="370">
        <f xml:space="preserve"> InpC!AAT$20</f>
        <v>0</v>
      </c>
      <c r="AAU124" s="370">
        <f xml:space="preserve"> InpC!AAU$20</f>
        <v>0</v>
      </c>
      <c r="AAV124" s="370">
        <f xml:space="preserve"> InpC!AAV$20</f>
        <v>0</v>
      </c>
      <c r="AAW124" s="370">
        <f xml:space="preserve"> InpC!AAW$20</f>
        <v>0</v>
      </c>
      <c r="AAX124" s="370">
        <f xml:space="preserve"> InpC!AAX$20</f>
        <v>0</v>
      </c>
      <c r="AAY124" s="370">
        <f xml:space="preserve"> InpC!AAY$20</f>
        <v>0</v>
      </c>
      <c r="AAZ124" s="370">
        <f xml:space="preserve"> InpC!AAZ$20</f>
        <v>0</v>
      </c>
      <c r="ABA124" s="370">
        <f xml:space="preserve"> InpC!ABA$20</f>
        <v>0</v>
      </c>
      <c r="ABB124" s="370">
        <f xml:space="preserve"> InpC!ABB$20</f>
        <v>0</v>
      </c>
      <c r="ABC124" s="370">
        <f xml:space="preserve"> InpC!ABC$20</f>
        <v>0</v>
      </c>
      <c r="ABD124" s="370">
        <f xml:space="preserve"> InpC!ABD$20</f>
        <v>0</v>
      </c>
      <c r="ABE124" s="370">
        <f xml:space="preserve"> InpC!ABE$20</f>
        <v>0</v>
      </c>
      <c r="ABF124" s="370">
        <f xml:space="preserve"> InpC!ABF$20</f>
        <v>0</v>
      </c>
      <c r="ABG124" s="370">
        <f xml:space="preserve"> InpC!ABG$20</f>
        <v>0</v>
      </c>
      <c r="ABH124" s="370">
        <f xml:space="preserve"> InpC!ABH$20</f>
        <v>0</v>
      </c>
      <c r="ABI124" s="370">
        <f xml:space="preserve"> InpC!ABI$20</f>
        <v>0</v>
      </c>
      <c r="ABJ124" s="370">
        <f xml:space="preserve"> InpC!ABJ$20</f>
        <v>0</v>
      </c>
      <c r="ABK124" s="370">
        <f xml:space="preserve"> InpC!ABK$20</f>
        <v>0</v>
      </c>
      <c r="ABL124" s="370">
        <f xml:space="preserve"> InpC!ABL$20</f>
        <v>0</v>
      </c>
      <c r="ABM124" s="370">
        <f xml:space="preserve"> InpC!ABM$20</f>
        <v>0</v>
      </c>
      <c r="ABN124" s="370">
        <f xml:space="preserve"> InpC!ABN$20</f>
        <v>0</v>
      </c>
      <c r="ABO124" s="370">
        <f xml:space="preserve"> InpC!ABO$20</f>
        <v>0</v>
      </c>
      <c r="ABP124" s="370">
        <f xml:space="preserve"> InpC!ABP$20</f>
        <v>0</v>
      </c>
      <c r="ABQ124" s="370">
        <f xml:space="preserve"> InpC!ABQ$20</f>
        <v>0</v>
      </c>
      <c r="ABR124" s="370">
        <f xml:space="preserve"> InpC!ABR$20</f>
        <v>0</v>
      </c>
      <c r="ABS124" s="370">
        <f xml:space="preserve"> InpC!ABS$20</f>
        <v>0</v>
      </c>
      <c r="ABT124" s="370">
        <f xml:space="preserve"> InpC!ABT$20</f>
        <v>0</v>
      </c>
      <c r="ABU124" s="370">
        <f xml:space="preserve"> InpC!ABU$20</f>
        <v>0</v>
      </c>
      <c r="ABV124" s="370">
        <f xml:space="preserve"> InpC!ABV$20</f>
        <v>0</v>
      </c>
      <c r="ABW124" s="370">
        <f xml:space="preserve"> InpC!ABW$20</f>
        <v>0</v>
      </c>
      <c r="ABX124" s="370">
        <f xml:space="preserve"> InpC!ABX$20</f>
        <v>0</v>
      </c>
      <c r="ABY124" s="370">
        <f xml:space="preserve"> InpC!ABY$20</f>
        <v>0</v>
      </c>
      <c r="ABZ124" s="370">
        <f xml:space="preserve"> InpC!ABZ$20</f>
        <v>0</v>
      </c>
      <c r="ACA124" s="370">
        <f xml:space="preserve"> InpC!ACA$20</f>
        <v>0</v>
      </c>
      <c r="ACB124" s="370">
        <f xml:space="preserve"> InpC!ACB$20</f>
        <v>0</v>
      </c>
      <c r="ACC124" s="370">
        <f xml:space="preserve"> InpC!ACC$20</f>
        <v>0</v>
      </c>
      <c r="ACD124" s="370">
        <f xml:space="preserve"> InpC!ACD$20</f>
        <v>0</v>
      </c>
      <c r="ACE124" s="370">
        <f xml:space="preserve"> InpC!ACE$20</f>
        <v>0</v>
      </c>
      <c r="ACF124" s="370">
        <f xml:space="preserve"> InpC!ACF$20</f>
        <v>0</v>
      </c>
      <c r="ACG124" s="370">
        <f xml:space="preserve"> InpC!ACG$20</f>
        <v>0</v>
      </c>
      <c r="ACH124" s="370">
        <f xml:space="preserve"> InpC!ACH$20</f>
        <v>0</v>
      </c>
      <c r="ACI124" s="370">
        <f xml:space="preserve"> InpC!ACI$20</f>
        <v>0</v>
      </c>
      <c r="ACJ124" s="370">
        <f xml:space="preserve"> InpC!ACJ$20</f>
        <v>0</v>
      </c>
      <c r="ACK124" s="370">
        <f xml:space="preserve"> InpC!ACK$20</f>
        <v>0</v>
      </c>
      <c r="ACL124" s="370">
        <f xml:space="preserve"> InpC!ACL$20</f>
        <v>0</v>
      </c>
      <c r="ACM124" s="370">
        <f xml:space="preserve"> InpC!ACM$20</f>
        <v>0</v>
      </c>
      <c r="ACN124" s="370">
        <f xml:space="preserve"> InpC!ACN$20</f>
        <v>0</v>
      </c>
      <c r="ACO124" s="370">
        <f xml:space="preserve"> InpC!ACO$20</f>
        <v>0</v>
      </c>
      <c r="ACP124" s="370">
        <f xml:space="preserve"> InpC!ACP$20</f>
        <v>0</v>
      </c>
      <c r="ACQ124" s="370">
        <f xml:space="preserve"> InpC!ACQ$20</f>
        <v>0</v>
      </c>
      <c r="ACR124" s="370">
        <f xml:space="preserve"> InpC!ACR$20</f>
        <v>0</v>
      </c>
      <c r="ACS124" s="370">
        <f xml:space="preserve"> InpC!ACS$20</f>
        <v>0</v>
      </c>
      <c r="ACT124" s="370">
        <f xml:space="preserve"> InpC!ACT$20</f>
        <v>0</v>
      </c>
      <c r="ACU124" s="370">
        <f xml:space="preserve"> InpC!ACU$20</f>
        <v>0</v>
      </c>
      <c r="ACV124" s="370">
        <f xml:space="preserve"> InpC!ACV$20</f>
        <v>0</v>
      </c>
      <c r="ACW124" s="370">
        <f xml:space="preserve"> InpC!ACW$20</f>
        <v>0</v>
      </c>
      <c r="ACX124" s="370">
        <f xml:space="preserve"> InpC!ACX$20</f>
        <v>0</v>
      </c>
      <c r="ACY124" s="370">
        <f xml:space="preserve"> InpC!ACY$20</f>
        <v>0</v>
      </c>
      <c r="ACZ124" s="370">
        <f xml:space="preserve"> InpC!ACZ$20</f>
        <v>0</v>
      </c>
      <c r="ADA124" s="370">
        <f xml:space="preserve"> InpC!ADA$20</f>
        <v>0</v>
      </c>
      <c r="ADB124" s="370">
        <f xml:space="preserve"> InpC!ADB$20</f>
        <v>0</v>
      </c>
      <c r="ADC124" s="370">
        <f xml:space="preserve"> InpC!ADC$20</f>
        <v>0</v>
      </c>
      <c r="ADD124" s="370">
        <f xml:space="preserve"> InpC!ADD$20</f>
        <v>0</v>
      </c>
      <c r="ADE124" s="370">
        <f xml:space="preserve"> InpC!ADE$20</f>
        <v>0</v>
      </c>
      <c r="ADF124" s="370">
        <f xml:space="preserve"> InpC!ADF$20</f>
        <v>0</v>
      </c>
      <c r="ADG124" s="370">
        <f xml:space="preserve"> InpC!ADG$20</f>
        <v>0</v>
      </c>
      <c r="ADH124" s="370">
        <f xml:space="preserve"> InpC!ADH$20</f>
        <v>0</v>
      </c>
      <c r="ADI124" s="370">
        <f xml:space="preserve"> InpC!ADI$20</f>
        <v>0</v>
      </c>
      <c r="ADJ124" s="370">
        <f xml:space="preserve"> InpC!ADJ$20</f>
        <v>0</v>
      </c>
      <c r="ADK124" s="370">
        <f xml:space="preserve"> InpC!ADK$20</f>
        <v>0</v>
      </c>
      <c r="ADL124" s="370">
        <f xml:space="preserve"> InpC!ADL$20</f>
        <v>0</v>
      </c>
      <c r="ADM124" s="370">
        <f xml:space="preserve"> InpC!ADM$20</f>
        <v>0</v>
      </c>
      <c r="ADN124" s="370">
        <f xml:space="preserve"> InpC!ADN$20</f>
        <v>0</v>
      </c>
      <c r="ADO124" s="370">
        <f xml:space="preserve"> InpC!ADO$20</f>
        <v>0</v>
      </c>
      <c r="ADP124" s="370">
        <f xml:space="preserve"> InpC!ADP$20</f>
        <v>0</v>
      </c>
      <c r="ADQ124" s="370">
        <f xml:space="preserve"> InpC!ADQ$20</f>
        <v>0</v>
      </c>
      <c r="ADR124" s="370">
        <f xml:space="preserve"> InpC!ADR$20</f>
        <v>0</v>
      </c>
      <c r="ADS124" s="370">
        <f xml:space="preserve"> InpC!ADS$20</f>
        <v>0</v>
      </c>
      <c r="ADT124" s="370">
        <f xml:space="preserve"> InpC!ADT$20</f>
        <v>0</v>
      </c>
      <c r="ADU124" s="370">
        <f xml:space="preserve"> InpC!ADU$20</f>
        <v>0</v>
      </c>
      <c r="ADV124" s="370">
        <f xml:space="preserve"> InpC!ADV$20</f>
        <v>0</v>
      </c>
      <c r="ADW124" s="370">
        <f xml:space="preserve"> InpC!ADW$20</f>
        <v>0</v>
      </c>
      <c r="ADX124" s="370">
        <f xml:space="preserve"> InpC!ADX$20</f>
        <v>0</v>
      </c>
      <c r="ADY124" s="370">
        <f xml:space="preserve"> InpC!ADY$20</f>
        <v>0</v>
      </c>
      <c r="ADZ124" s="370">
        <f xml:space="preserve"> InpC!ADZ$20</f>
        <v>0</v>
      </c>
      <c r="AEA124" s="370">
        <f xml:space="preserve"> InpC!AEA$20</f>
        <v>0</v>
      </c>
      <c r="AEB124" s="370">
        <f xml:space="preserve"> InpC!AEB$20</f>
        <v>0</v>
      </c>
      <c r="AEC124" s="370">
        <f xml:space="preserve"> InpC!AEC$20</f>
        <v>0</v>
      </c>
      <c r="AED124" s="370">
        <f xml:space="preserve"> InpC!AED$20</f>
        <v>0</v>
      </c>
      <c r="AEE124" s="370">
        <f xml:space="preserve"> InpC!AEE$20</f>
        <v>0</v>
      </c>
      <c r="AEF124" s="370">
        <f xml:space="preserve"> InpC!AEF$20</f>
        <v>0</v>
      </c>
      <c r="AEG124" s="370">
        <f xml:space="preserve"> InpC!AEG$20</f>
        <v>0</v>
      </c>
      <c r="AEH124" s="370">
        <f xml:space="preserve"> InpC!AEH$20</f>
        <v>0</v>
      </c>
      <c r="AEI124" s="370">
        <f xml:space="preserve"> InpC!AEI$20</f>
        <v>0</v>
      </c>
      <c r="AEJ124" s="370">
        <f xml:space="preserve"> InpC!AEJ$20</f>
        <v>0</v>
      </c>
      <c r="AEK124" s="370">
        <f xml:space="preserve"> InpC!AEK$20</f>
        <v>0</v>
      </c>
      <c r="AEL124" s="370">
        <f xml:space="preserve"> InpC!AEL$20</f>
        <v>0</v>
      </c>
      <c r="AEM124" s="370">
        <f xml:space="preserve"> InpC!AEM$20</f>
        <v>0</v>
      </c>
      <c r="AEN124" s="370">
        <f xml:space="preserve"> InpC!AEN$20</f>
        <v>0</v>
      </c>
      <c r="AEO124" s="370">
        <f xml:space="preserve"> InpC!AEO$20</f>
        <v>0</v>
      </c>
      <c r="AEP124" s="370">
        <f xml:space="preserve"> InpC!AEP$20</f>
        <v>0</v>
      </c>
      <c r="AEQ124" s="370">
        <f xml:space="preserve"> InpC!AEQ$20</f>
        <v>0</v>
      </c>
      <c r="AER124" s="370">
        <f xml:space="preserve"> InpC!AER$20</f>
        <v>0</v>
      </c>
      <c r="AES124" s="370">
        <f xml:space="preserve"> InpC!AES$20</f>
        <v>0</v>
      </c>
      <c r="AET124" s="370">
        <f xml:space="preserve"> InpC!AET$20</f>
        <v>0</v>
      </c>
      <c r="AEU124" s="370">
        <f xml:space="preserve"> InpC!AEU$20</f>
        <v>0</v>
      </c>
      <c r="AEV124" s="370">
        <f xml:space="preserve"> InpC!AEV$20</f>
        <v>0</v>
      </c>
      <c r="AEW124" s="370">
        <f xml:space="preserve"> InpC!AEW$20</f>
        <v>0</v>
      </c>
      <c r="AEX124" s="370">
        <f xml:space="preserve"> InpC!AEX$20</f>
        <v>0</v>
      </c>
      <c r="AEY124" s="370">
        <f xml:space="preserve"> InpC!AEY$20</f>
        <v>0</v>
      </c>
      <c r="AEZ124" s="370">
        <f xml:space="preserve"> InpC!AEZ$20</f>
        <v>0</v>
      </c>
      <c r="AFA124" s="370">
        <f xml:space="preserve"> InpC!AFA$20</f>
        <v>0</v>
      </c>
      <c r="AFB124" s="370">
        <f xml:space="preserve"> InpC!AFB$20</f>
        <v>0</v>
      </c>
      <c r="AFC124" s="370">
        <f xml:space="preserve"> InpC!AFC$20</f>
        <v>0</v>
      </c>
      <c r="AFD124" s="370">
        <f xml:space="preserve"> InpC!AFD$20</f>
        <v>0</v>
      </c>
      <c r="AFE124" s="370">
        <f xml:space="preserve"> InpC!AFE$20</f>
        <v>0</v>
      </c>
      <c r="AFF124" s="370">
        <f xml:space="preserve"> InpC!AFF$20</f>
        <v>0</v>
      </c>
      <c r="AFG124" s="370">
        <f xml:space="preserve"> InpC!AFG$20</f>
        <v>0</v>
      </c>
      <c r="AFH124" s="370">
        <f xml:space="preserve"> InpC!AFH$20</f>
        <v>0</v>
      </c>
      <c r="AFI124" s="370">
        <f xml:space="preserve"> InpC!AFI$20</f>
        <v>0</v>
      </c>
      <c r="AFJ124" s="370">
        <f xml:space="preserve"> InpC!AFJ$20</f>
        <v>0</v>
      </c>
      <c r="AFK124" s="370">
        <f xml:space="preserve"> InpC!AFK$20</f>
        <v>0</v>
      </c>
      <c r="AFL124" s="370">
        <f xml:space="preserve"> InpC!AFL$20</f>
        <v>0</v>
      </c>
      <c r="AFM124" s="370">
        <f xml:space="preserve"> InpC!AFM$20</f>
        <v>0</v>
      </c>
      <c r="AFN124" s="370">
        <f xml:space="preserve"> InpC!AFN$20</f>
        <v>0</v>
      </c>
      <c r="AFO124" s="370">
        <f xml:space="preserve"> InpC!AFO$20</f>
        <v>0</v>
      </c>
      <c r="AFP124" s="370">
        <f xml:space="preserve"> InpC!AFP$20</f>
        <v>0</v>
      </c>
      <c r="AFQ124" s="370">
        <f xml:space="preserve"> InpC!AFQ$20</f>
        <v>0</v>
      </c>
      <c r="AFR124" s="370">
        <f xml:space="preserve"> InpC!AFR$20</f>
        <v>0</v>
      </c>
      <c r="AFS124" s="370">
        <f xml:space="preserve"> InpC!AFS$20</f>
        <v>0</v>
      </c>
      <c r="AFT124" s="370">
        <f xml:space="preserve"> InpC!AFT$20</f>
        <v>0</v>
      </c>
      <c r="AFU124" s="370">
        <f xml:space="preserve"> InpC!AFU$20</f>
        <v>0</v>
      </c>
      <c r="AFV124" s="370">
        <f xml:space="preserve"> InpC!AFV$20</f>
        <v>0</v>
      </c>
      <c r="AFW124" s="370">
        <f xml:space="preserve"> InpC!AFW$20</f>
        <v>0</v>
      </c>
      <c r="AFX124" s="370">
        <f xml:space="preserve"> InpC!AFX$20</f>
        <v>0</v>
      </c>
      <c r="AFY124" s="370">
        <f xml:space="preserve"> InpC!AFY$20</f>
        <v>0</v>
      </c>
      <c r="AFZ124" s="370">
        <f xml:space="preserve"> InpC!AFZ$20</f>
        <v>0</v>
      </c>
      <c r="AGA124" s="370">
        <f xml:space="preserve"> InpC!AGA$20</f>
        <v>0</v>
      </c>
      <c r="AGB124" s="370">
        <f xml:space="preserve"> InpC!AGB$20</f>
        <v>0</v>
      </c>
      <c r="AGC124" s="370">
        <f xml:space="preserve"> InpC!AGC$20</f>
        <v>0</v>
      </c>
      <c r="AGD124" s="370">
        <f xml:space="preserve"> InpC!AGD$20</f>
        <v>0</v>
      </c>
      <c r="AGE124" s="370">
        <f xml:space="preserve"> InpC!AGE$20</f>
        <v>0</v>
      </c>
      <c r="AGF124" s="370">
        <f xml:space="preserve"> InpC!AGF$20</f>
        <v>0</v>
      </c>
      <c r="AGG124" s="370">
        <f xml:space="preserve"> InpC!AGG$20</f>
        <v>0</v>
      </c>
      <c r="AGH124" s="370">
        <f xml:space="preserve"> InpC!AGH$20</f>
        <v>0</v>
      </c>
      <c r="AGI124" s="370">
        <f xml:space="preserve"> InpC!AGI$20</f>
        <v>0</v>
      </c>
      <c r="AGJ124" s="370">
        <f xml:space="preserve"> InpC!AGJ$20</f>
        <v>0</v>
      </c>
      <c r="AGK124" s="370">
        <f xml:space="preserve"> InpC!AGK$20</f>
        <v>0</v>
      </c>
      <c r="AGL124" s="370">
        <f xml:space="preserve"> InpC!AGL$20</f>
        <v>0</v>
      </c>
      <c r="AGM124" s="370">
        <f xml:space="preserve"> InpC!AGM$20</f>
        <v>0</v>
      </c>
      <c r="AGN124" s="370">
        <f xml:space="preserve"> InpC!AGN$20</f>
        <v>0</v>
      </c>
      <c r="AGO124" s="370">
        <f xml:space="preserve"> InpC!AGO$20</f>
        <v>0</v>
      </c>
      <c r="AGP124" s="370">
        <f xml:space="preserve"> InpC!AGP$20</f>
        <v>0</v>
      </c>
      <c r="AGQ124" s="370">
        <f xml:space="preserve"> InpC!AGQ$20</f>
        <v>0</v>
      </c>
      <c r="AGR124" s="370">
        <f xml:space="preserve"> InpC!AGR$20</f>
        <v>0</v>
      </c>
      <c r="AGS124" s="370">
        <f xml:space="preserve"> InpC!AGS$20</f>
        <v>0</v>
      </c>
      <c r="AGT124" s="370">
        <f xml:space="preserve"> InpC!AGT$20</f>
        <v>0</v>
      </c>
      <c r="AGU124" s="370">
        <f xml:space="preserve"> InpC!AGU$20</f>
        <v>0</v>
      </c>
      <c r="AGV124" s="370">
        <f xml:space="preserve"> InpC!AGV$20</f>
        <v>0</v>
      </c>
      <c r="AGW124" s="370">
        <f xml:space="preserve"> InpC!AGW$20</f>
        <v>0</v>
      </c>
      <c r="AGX124" s="370">
        <f xml:space="preserve"> InpC!AGX$20</f>
        <v>0</v>
      </c>
      <c r="AGY124" s="370">
        <f xml:space="preserve"> InpC!AGY$20</f>
        <v>0</v>
      </c>
      <c r="AGZ124" s="370">
        <f xml:space="preserve"> InpC!AGZ$20</f>
        <v>0</v>
      </c>
      <c r="AHA124" s="370">
        <f xml:space="preserve"> InpC!AHA$20</f>
        <v>0</v>
      </c>
      <c r="AHB124" s="370">
        <f xml:space="preserve"> InpC!AHB$20</f>
        <v>0</v>
      </c>
      <c r="AHC124" s="370">
        <f xml:space="preserve"> InpC!AHC$20</f>
        <v>0</v>
      </c>
      <c r="AHD124" s="370">
        <f xml:space="preserve"> InpC!AHD$20</f>
        <v>0</v>
      </c>
      <c r="AHE124" s="370">
        <f xml:space="preserve"> InpC!AHE$20</f>
        <v>0</v>
      </c>
      <c r="AHF124" s="370">
        <f xml:space="preserve"> InpC!AHF$20</f>
        <v>0</v>
      </c>
      <c r="AHG124" s="370">
        <f xml:space="preserve"> InpC!AHG$20</f>
        <v>0</v>
      </c>
      <c r="AHH124" s="370">
        <f xml:space="preserve"> InpC!AHH$20</f>
        <v>0</v>
      </c>
      <c r="AHI124" s="370">
        <f xml:space="preserve"> InpC!AHI$20</f>
        <v>0</v>
      </c>
      <c r="AHJ124" s="370">
        <f xml:space="preserve"> InpC!AHJ$20</f>
        <v>0</v>
      </c>
      <c r="AHK124" s="370">
        <f xml:space="preserve"> InpC!AHK$20</f>
        <v>0</v>
      </c>
      <c r="AHL124" s="370">
        <f xml:space="preserve"> InpC!AHL$20</f>
        <v>0</v>
      </c>
      <c r="AHM124" s="370">
        <f xml:space="preserve"> InpC!AHM$20</f>
        <v>0</v>
      </c>
      <c r="AHN124" s="370">
        <f xml:space="preserve"> InpC!AHN$20</f>
        <v>0</v>
      </c>
      <c r="AHO124" s="370">
        <f xml:space="preserve"> InpC!AHO$20</f>
        <v>0</v>
      </c>
      <c r="AHP124" s="370">
        <f xml:space="preserve"> InpC!AHP$20</f>
        <v>0</v>
      </c>
      <c r="AHQ124" s="370">
        <f xml:space="preserve"> InpC!AHQ$20</f>
        <v>0</v>
      </c>
      <c r="AHR124" s="370">
        <f xml:space="preserve"> InpC!AHR$20</f>
        <v>0</v>
      </c>
      <c r="AHS124" s="370">
        <f xml:space="preserve"> InpC!AHS$20</f>
        <v>0</v>
      </c>
      <c r="AHT124" s="370">
        <f xml:space="preserve"> InpC!AHT$20</f>
        <v>0</v>
      </c>
      <c r="AHU124" s="370">
        <f xml:space="preserve"> InpC!AHU$20</f>
        <v>0</v>
      </c>
      <c r="AHV124" s="370">
        <f xml:space="preserve"> InpC!AHV$20</f>
        <v>0</v>
      </c>
      <c r="AHW124" s="370">
        <f xml:space="preserve"> InpC!AHW$20</f>
        <v>0</v>
      </c>
      <c r="AHX124" s="370">
        <f xml:space="preserve"> InpC!AHX$20</f>
        <v>0</v>
      </c>
      <c r="AHY124" s="370">
        <f xml:space="preserve"> InpC!AHY$20</f>
        <v>0</v>
      </c>
      <c r="AHZ124" s="370">
        <f xml:space="preserve"> InpC!AHZ$20</f>
        <v>0</v>
      </c>
      <c r="AIA124" s="370">
        <f xml:space="preserve"> InpC!AIA$20</f>
        <v>0</v>
      </c>
      <c r="AIB124" s="370">
        <f xml:space="preserve"> InpC!AIB$20</f>
        <v>0</v>
      </c>
      <c r="AIC124" s="370">
        <f xml:space="preserve"> InpC!AIC$20</f>
        <v>0</v>
      </c>
      <c r="AID124" s="370">
        <f xml:space="preserve"> InpC!AID$20</f>
        <v>0</v>
      </c>
      <c r="AIE124" s="370">
        <f xml:space="preserve"> InpC!AIE$20</f>
        <v>0</v>
      </c>
      <c r="AIF124" s="370">
        <f xml:space="preserve"> InpC!AIF$20</f>
        <v>0</v>
      </c>
      <c r="AIG124" s="370">
        <f xml:space="preserve"> InpC!AIG$20</f>
        <v>0</v>
      </c>
      <c r="AIH124" s="370">
        <f xml:space="preserve"> InpC!AIH$20</f>
        <v>0</v>
      </c>
      <c r="AII124" s="370">
        <f xml:space="preserve"> InpC!AII$20</f>
        <v>0</v>
      </c>
      <c r="AIJ124" s="370">
        <f xml:space="preserve"> InpC!AIJ$20</f>
        <v>0</v>
      </c>
      <c r="AIK124" s="370">
        <f xml:space="preserve"> InpC!AIK$20</f>
        <v>0</v>
      </c>
      <c r="AIL124" s="370">
        <f xml:space="preserve"> InpC!AIL$20</f>
        <v>0</v>
      </c>
      <c r="AIM124" s="370">
        <f xml:space="preserve"> InpC!AIM$20</f>
        <v>0</v>
      </c>
      <c r="AIN124" s="370">
        <f xml:space="preserve"> InpC!AIN$20</f>
        <v>0</v>
      </c>
      <c r="AIO124" s="370">
        <f xml:space="preserve"> InpC!AIO$20</f>
        <v>0</v>
      </c>
      <c r="AIP124" s="370">
        <f xml:space="preserve"> InpC!AIP$20</f>
        <v>0</v>
      </c>
      <c r="AIQ124" s="370">
        <f xml:space="preserve"> InpC!AIQ$20</f>
        <v>0</v>
      </c>
      <c r="AIR124" s="370">
        <f xml:space="preserve"> InpC!AIR$20</f>
        <v>0</v>
      </c>
      <c r="AIS124" s="370">
        <f xml:space="preserve"> InpC!AIS$20</f>
        <v>0</v>
      </c>
      <c r="AIT124" s="370">
        <f xml:space="preserve"> InpC!AIT$20</f>
        <v>0</v>
      </c>
      <c r="AIU124" s="370">
        <f xml:space="preserve"> InpC!AIU$20</f>
        <v>0</v>
      </c>
      <c r="AIV124" s="370">
        <f xml:space="preserve"> InpC!AIV$20</f>
        <v>0</v>
      </c>
      <c r="AIW124" s="370">
        <f xml:space="preserve"> InpC!AIW$20</f>
        <v>0</v>
      </c>
      <c r="AIX124" s="370">
        <f xml:space="preserve"> InpC!AIX$20</f>
        <v>0</v>
      </c>
      <c r="AIY124" s="370">
        <f xml:space="preserve"> InpC!AIY$20</f>
        <v>0</v>
      </c>
      <c r="AIZ124" s="370">
        <f xml:space="preserve"> InpC!AIZ$20</f>
        <v>0</v>
      </c>
      <c r="AJA124" s="370">
        <f xml:space="preserve"> InpC!AJA$20</f>
        <v>0</v>
      </c>
      <c r="AJB124" s="370">
        <f xml:space="preserve"> InpC!AJB$20</f>
        <v>0</v>
      </c>
      <c r="AJC124" s="370">
        <f xml:space="preserve"> InpC!AJC$20</f>
        <v>0</v>
      </c>
      <c r="AJD124" s="370">
        <f xml:space="preserve"> InpC!AJD$20</f>
        <v>0</v>
      </c>
      <c r="AJE124" s="370">
        <f xml:space="preserve"> InpC!AJE$20</f>
        <v>0</v>
      </c>
      <c r="AJF124" s="370">
        <f xml:space="preserve"> InpC!AJF$20</f>
        <v>0</v>
      </c>
      <c r="AJG124" s="370">
        <f xml:space="preserve"> InpC!AJG$20</f>
        <v>0</v>
      </c>
      <c r="AJH124" s="370">
        <f xml:space="preserve"> InpC!AJH$20</f>
        <v>0</v>
      </c>
      <c r="AJI124" s="370">
        <f xml:space="preserve"> InpC!AJI$20</f>
        <v>0</v>
      </c>
      <c r="AJJ124" s="370">
        <f xml:space="preserve"> InpC!AJJ$20</f>
        <v>0</v>
      </c>
      <c r="AJK124" s="370">
        <f xml:space="preserve"> InpC!AJK$20</f>
        <v>0</v>
      </c>
      <c r="AJL124" s="370">
        <f xml:space="preserve"> InpC!AJL$20</f>
        <v>0</v>
      </c>
      <c r="AJM124" s="370">
        <f xml:space="preserve"> InpC!AJM$20</f>
        <v>0</v>
      </c>
      <c r="AJN124" s="370">
        <f xml:space="preserve"> InpC!AJN$20</f>
        <v>0</v>
      </c>
      <c r="AJO124" s="370">
        <f xml:space="preserve"> InpC!AJO$20</f>
        <v>0</v>
      </c>
      <c r="AJP124" s="370">
        <f xml:space="preserve"> InpC!AJP$20</f>
        <v>0</v>
      </c>
      <c r="AJQ124" s="370">
        <f xml:space="preserve"> InpC!AJQ$20</f>
        <v>0</v>
      </c>
      <c r="AJR124" s="370">
        <f xml:space="preserve"> InpC!AJR$20</f>
        <v>0</v>
      </c>
      <c r="AJS124" s="370">
        <f xml:space="preserve"> InpC!AJS$20</f>
        <v>0</v>
      </c>
      <c r="AJT124" s="370">
        <f xml:space="preserve"> InpC!AJT$20</f>
        <v>0</v>
      </c>
      <c r="AJU124" s="370">
        <f xml:space="preserve"> InpC!AJU$20</f>
        <v>0</v>
      </c>
      <c r="AJV124" s="370">
        <f xml:space="preserve"> InpC!AJV$20</f>
        <v>0</v>
      </c>
      <c r="AJW124" s="370">
        <f xml:space="preserve"> InpC!AJW$20</f>
        <v>0</v>
      </c>
      <c r="AJX124" s="370">
        <f xml:space="preserve"> InpC!AJX$20</f>
        <v>0</v>
      </c>
      <c r="AJY124" s="370">
        <f xml:space="preserve"> InpC!AJY$20</f>
        <v>0</v>
      </c>
      <c r="AJZ124" s="370">
        <f xml:space="preserve"> InpC!AJZ$20</f>
        <v>0</v>
      </c>
      <c r="AKA124" s="370">
        <f xml:space="preserve"> InpC!AKA$20</f>
        <v>0</v>
      </c>
      <c r="AKB124" s="370">
        <f xml:space="preserve"> InpC!AKB$20</f>
        <v>0</v>
      </c>
      <c r="AKC124" s="370">
        <f xml:space="preserve"> InpC!AKC$20</f>
        <v>0</v>
      </c>
      <c r="AKD124" s="370">
        <f xml:space="preserve"> InpC!AKD$20</f>
        <v>0</v>
      </c>
      <c r="AKE124" s="370">
        <f xml:space="preserve"> InpC!AKE$20</f>
        <v>0</v>
      </c>
      <c r="AKF124" s="370">
        <f xml:space="preserve"> InpC!AKF$20</f>
        <v>0</v>
      </c>
      <c r="AKG124" s="370">
        <f xml:space="preserve"> InpC!AKG$20</f>
        <v>0</v>
      </c>
      <c r="AKH124" s="370">
        <f xml:space="preserve"> InpC!AKH$20</f>
        <v>0</v>
      </c>
      <c r="AKI124" s="370">
        <f xml:space="preserve"> InpC!AKI$20</f>
        <v>0</v>
      </c>
      <c r="AKJ124" s="370">
        <f xml:space="preserve"> InpC!AKJ$20</f>
        <v>0</v>
      </c>
      <c r="AKK124" s="370">
        <f xml:space="preserve"> InpC!AKK$20</f>
        <v>0</v>
      </c>
      <c r="AKL124" s="370">
        <f xml:space="preserve"> InpC!AKL$20</f>
        <v>0</v>
      </c>
      <c r="AKM124" s="370">
        <f xml:space="preserve"> InpC!AKM$20</f>
        <v>0</v>
      </c>
      <c r="AKN124" s="370">
        <f xml:space="preserve"> InpC!AKN$20</f>
        <v>0</v>
      </c>
      <c r="AKO124" s="370">
        <f xml:space="preserve"> InpC!AKO$20</f>
        <v>0</v>
      </c>
      <c r="AKP124" s="370">
        <f xml:space="preserve"> InpC!AKP$20</f>
        <v>0</v>
      </c>
      <c r="AKQ124" s="370">
        <f xml:space="preserve"> InpC!AKQ$20</f>
        <v>0</v>
      </c>
      <c r="AKR124" s="370">
        <f xml:space="preserve"> InpC!AKR$20</f>
        <v>0</v>
      </c>
      <c r="AKS124" s="370">
        <f xml:space="preserve"> InpC!AKS$20</f>
        <v>0</v>
      </c>
      <c r="AKT124" s="370">
        <f xml:space="preserve"> InpC!AKT$20</f>
        <v>0</v>
      </c>
      <c r="AKU124" s="370">
        <f xml:space="preserve"> InpC!AKU$20</f>
        <v>0</v>
      </c>
      <c r="AKV124" s="370">
        <f xml:space="preserve"> InpC!AKV$20</f>
        <v>0</v>
      </c>
      <c r="AKW124" s="370">
        <f xml:space="preserve"> InpC!AKW$20</f>
        <v>0</v>
      </c>
      <c r="AKX124" s="370">
        <f xml:space="preserve"> InpC!AKX$20</f>
        <v>0</v>
      </c>
      <c r="AKY124" s="370">
        <f xml:space="preserve"> InpC!AKY$20</f>
        <v>0</v>
      </c>
      <c r="AKZ124" s="370">
        <f xml:space="preserve"> InpC!AKZ$20</f>
        <v>0</v>
      </c>
      <c r="ALA124" s="370">
        <f xml:space="preserve"> InpC!ALA$20</f>
        <v>0</v>
      </c>
      <c r="ALB124" s="370">
        <f xml:space="preserve"> InpC!ALB$20</f>
        <v>0</v>
      </c>
      <c r="ALC124" s="370">
        <f xml:space="preserve"> InpC!ALC$20</f>
        <v>0</v>
      </c>
      <c r="ALD124" s="370">
        <f xml:space="preserve"> InpC!ALD$20</f>
        <v>0</v>
      </c>
      <c r="ALE124" s="370">
        <f xml:space="preserve"> InpC!ALE$20</f>
        <v>0</v>
      </c>
      <c r="ALF124" s="370">
        <f xml:space="preserve"> InpC!ALF$20</f>
        <v>0</v>
      </c>
      <c r="ALG124" s="370">
        <f xml:space="preserve"> InpC!ALG$20</f>
        <v>0</v>
      </c>
      <c r="ALH124" s="370">
        <f xml:space="preserve"> InpC!ALH$20</f>
        <v>0</v>
      </c>
      <c r="ALI124" s="370">
        <f xml:space="preserve"> InpC!ALI$20</f>
        <v>0</v>
      </c>
      <c r="ALJ124" s="370">
        <f xml:space="preserve"> InpC!ALJ$20</f>
        <v>0</v>
      </c>
      <c r="ALK124" s="370">
        <f xml:space="preserve"> InpC!ALK$20</f>
        <v>0</v>
      </c>
      <c r="ALL124" s="370">
        <f xml:space="preserve"> InpC!ALL$20</f>
        <v>0</v>
      </c>
      <c r="ALM124" s="370">
        <f xml:space="preserve"> InpC!ALM$20</f>
        <v>0</v>
      </c>
      <c r="ALN124" s="370">
        <f xml:space="preserve"> InpC!ALN$20</f>
        <v>0</v>
      </c>
      <c r="ALO124" s="370">
        <f xml:space="preserve"> InpC!ALO$20</f>
        <v>0</v>
      </c>
      <c r="ALP124" s="370">
        <f xml:space="preserve"> InpC!ALP$20</f>
        <v>0</v>
      </c>
      <c r="ALQ124" s="370">
        <f xml:space="preserve"> InpC!ALQ$20</f>
        <v>0</v>
      </c>
      <c r="ALR124" s="370">
        <f xml:space="preserve"> InpC!ALR$20</f>
        <v>0</v>
      </c>
      <c r="ALS124" s="370">
        <f xml:space="preserve"> InpC!ALS$20</f>
        <v>0</v>
      </c>
      <c r="ALT124" s="370">
        <f xml:space="preserve"> InpC!ALT$20</f>
        <v>0</v>
      </c>
      <c r="ALU124" s="370">
        <f xml:space="preserve"> InpC!ALU$20</f>
        <v>0</v>
      </c>
      <c r="ALV124" s="370">
        <f xml:space="preserve"> InpC!ALV$20</f>
        <v>0</v>
      </c>
      <c r="ALW124" s="370">
        <f xml:space="preserve"> InpC!ALW$20</f>
        <v>0</v>
      </c>
      <c r="ALX124" s="370">
        <f xml:space="preserve"> InpC!ALX$20</f>
        <v>0</v>
      </c>
      <c r="ALY124" s="370">
        <f xml:space="preserve"> InpC!ALY$20</f>
        <v>0</v>
      </c>
      <c r="ALZ124" s="370">
        <f xml:space="preserve"> InpC!ALZ$20</f>
        <v>0</v>
      </c>
      <c r="AMA124" s="370">
        <f xml:space="preserve"> InpC!AMA$20</f>
        <v>0</v>
      </c>
      <c r="AMB124" s="370">
        <f xml:space="preserve"> InpC!AMB$20</f>
        <v>0</v>
      </c>
      <c r="AMC124" s="370">
        <f xml:space="preserve"> InpC!AMC$20</f>
        <v>0</v>
      </c>
      <c r="AMD124" s="370">
        <f xml:space="preserve"> InpC!AMD$20</f>
        <v>0</v>
      </c>
      <c r="AME124" s="370">
        <f xml:space="preserve"> InpC!AME$20</f>
        <v>0</v>
      </c>
      <c r="AMF124" s="370">
        <f xml:space="preserve"> InpC!AMF$20</f>
        <v>0</v>
      </c>
      <c r="AMG124" s="370">
        <f xml:space="preserve"> InpC!AMG$20</f>
        <v>0</v>
      </c>
      <c r="AMH124" s="370">
        <f xml:space="preserve"> InpC!AMH$20</f>
        <v>0</v>
      </c>
      <c r="AMI124" s="370">
        <f xml:space="preserve"> InpC!AMI$20</f>
        <v>0</v>
      </c>
      <c r="AMJ124" s="370">
        <f xml:space="preserve"> InpC!AMJ$20</f>
        <v>0</v>
      </c>
      <c r="AMK124" s="370">
        <f xml:space="preserve"> InpC!AMK$20</f>
        <v>0</v>
      </c>
      <c r="AML124" s="370">
        <f xml:space="preserve"> InpC!AML$20</f>
        <v>0</v>
      </c>
      <c r="AMM124" s="370">
        <f xml:space="preserve"> InpC!AMM$20</f>
        <v>0</v>
      </c>
      <c r="AMN124" s="370">
        <f xml:space="preserve"> InpC!AMN$20</f>
        <v>0</v>
      </c>
      <c r="AMO124" s="370">
        <f xml:space="preserve"> InpC!AMO$20</f>
        <v>0</v>
      </c>
      <c r="AMP124" s="370">
        <f xml:space="preserve"> InpC!AMP$20</f>
        <v>0</v>
      </c>
      <c r="AMQ124" s="370">
        <f xml:space="preserve"> InpC!AMQ$20</f>
        <v>0</v>
      </c>
      <c r="AMR124" s="370">
        <f xml:space="preserve"> InpC!AMR$20</f>
        <v>0</v>
      </c>
      <c r="AMS124" s="370">
        <f xml:space="preserve"> InpC!AMS$20</f>
        <v>0</v>
      </c>
      <c r="AMT124" s="370">
        <f xml:space="preserve"> InpC!AMT$20</f>
        <v>0</v>
      </c>
      <c r="AMU124" s="370">
        <f xml:space="preserve"> InpC!AMU$20</f>
        <v>0</v>
      </c>
      <c r="AMV124" s="370">
        <f xml:space="preserve"> InpC!AMV$20</f>
        <v>0</v>
      </c>
      <c r="AMW124" s="370">
        <f xml:space="preserve"> InpC!AMW$20</f>
        <v>0</v>
      </c>
      <c r="AMX124" s="370">
        <f xml:space="preserve"> InpC!AMX$20</f>
        <v>0</v>
      </c>
      <c r="AMY124" s="370">
        <f xml:space="preserve"> InpC!AMY$20</f>
        <v>0</v>
      </c>
      <c r="AMZ124" s="370">
        <f xml:space="preserve"> InpC!AMZ$20</f>
        <v>0</v>
      </c>
      <c r="ANA124" s="370">
        <f xml:space="preserve"> InpC!ANA$20</f>
        <v>0</v>
      </c>
      <c r="ANB124" s="370">
        <f xml:space="preserve"> InpC!ANB$20</f>
        <v>0</v>
      </c>
      <c r="ANC124" s="370">
        <f xml:space="preserve"> InpC!ANC$20</f>
        <v>0</v>
      </c>
      <c r="AND124" s="370">
        <f xml:space="preserve"> InpC!AND$20</f>
        <v>0</v>
      </c>
      <c r="ANE124" s="370">
        <f xml:space="preserve"> InpC!ANE$20</f>
        <v>0</v>
      </c>
      <c r="ANF124" s="370">
        <f xml:space="preserve"> InpC!ANF$20</f>
        <v>0</v>
      </c>
      <c r="ANG124" s="370">
        <f xml:space="preserve"> InpC!ANG$20</f>
        <v>0</v>
      </c>
      <c r="ANH124" s="370">
        <f xml:space="preserve"> InpC!ANH$20</f>
        <v>0</v>
      </c>
      <c r="ANI124" s="370">
        <f xml:space="preserve"> InpC!ANI$20</f>
        <v>0</v>
      </c>
      <c r="ANJ124" s="370">
        <f xml:space="preserve"> InpC!ANJ$20</f>
        <v>0</v>
      </c>
      <c r="ANK124" s="370">
        <f xml:space="preserve"> InpC!ANK$20</f>
        <v>0</v>
      </c>
      <c r="ANL124" s="370">
        <f xml:space="preserve"> InpC!ANL$20</f>
        <v>0</v>
      </c>
      <c r="ANM124" s="370">
        <f xml:space="preserve"> InpC!ANM$20</f>
        <v>0</v>
      </c>
      <c r="ANN124" s="370">
        <f xml:space="preserve"> InpC!ANN$20</f>
        <v>0</v>
      </c>
      <c r="ANO124" s="370">
        <f xml:space="preserve"> InpC!ANO$20</f>
        <v>0</v>
      </c>
      <c r="ANP124" s="370">
        <f xml:space="preserve"> InpC!ANP$20</f>
        <v>0</v>
      </c>
      <c r="ANQ124" s="370">
        <f xml:space="preserve"> InpC!ANQ$20</f>
        <v>0</v>
      </c>
      <c r="ANR124" s="370">
        <f xml:space="preserve"> InpC!ANR$20</f>
        <v>0</v>
      </c>
      <c r="ANS124" s="370">
        <f xml:space="preserve"> InpC!ANS$20</f>
        <v>0</v>
      </c>
      <c r="ANT124" s="370">
        <f xml:space="preserve"> InpC!ANT$20</f>
        <v>0</v>
      </c>
      <c r="ANU124" s="370">
        <f xml:space="preserve"> InpC!ANU$20</f>
        <v>0</v>
      </c>
      <c r="ANV124" s="370">
        <f xml:space="preserve"> InpC!ANV$20</f>
        <v>0</v>
      </c>
      <c r="ANW124" s="370">
        <f xml:space="preserve"> InpC!ANW$20</f>
        <v>0</v>
      </c>
      <c r="ANX124" s="370">
        <f xml:space="preserve"> InpC!ANX$20</f>
        <v>0</v>
      </c>
      <c r="ANY124" s="370">
        <f xml:space="preserve"> InpC!ANY$20</f>
        <v>0</v>
      </c>
      <c r="ANZ124" s="370">
        <f xml:space="preserve"> InpC!ANZ$20</f>
        <v>0</v>
      </c>
      <c r="AOA124" s="370">
        <f xml:space="preserve"> InpC!AOA$20</f>
        <v>0</v>
      </c>
      <c r="AOB124" s="370">
        <f xml:space="preserve"> InpC!AOB$20</f>
        <v>0</v>
      </c>
      <c r="AOC124" s="370">
        <f xml:space="preserve"> InpC!AOC$20</f>
        <v>0</v>
      </c>
      <c r="AOD124" s="370">
        <f xml:space="preserve"> InpC!AOD$20</f>
        <v>0</v>
      </c>
      <c r="AOE124" s="370">
        <f xml:space="preserve"> InpC!AOE$20</f>
        <v>0</v>
      </c>
      <c r="AOF124" s="370">
        <f xml:space="preserve"> InpC!AOF$20</f>
        <v>0</v>
      </c>
      <c r="AOG124" s="370">
        <f xml:space="preserve"> InpC!AOG$20</f>
        <v>0</v>
      </c>
      <c r="AOH124" s="370">
        <f xml:space="preserve"> InpC!AOH$20</f>
        <v>0</v>
      </c>
      <c r="AOI124" s="370">
        <f xml:space="preserve"> InpC!AOI$20</f>
        <v>0</v>
      </c>
      <c r="AOJ124" s="370">
        <f xml:space="preserve"> InpC!AOJ$20</f>
        <v>0</v>
      </c>
      <c r="AOK124" s="370">
        <f xml:space="preserve"> InpC!AOK$20</f>
        <v>0</v>
      </c>
      <c r="AOL124" s="370">
        <f xml:space="preserve"> InpC!AOL$20</f>
        <v>0</v>
      </c>
      <c r="AOM124" s="370">
        <f xml:space="preserve"> InpC!AOM$20</f>
        <v>0</v>
      </c>
      <c r="AON124" s="370">
        <f xml:space="preserve"> InpC!AON$20</f>
        <v>0</v>
      </c>
      <c r="AOO124" s="370">
        <f xml:space="preserve"> InpC!AOO$20</f>
        <v>0</v>
      </c>
      <c r="AOP124" s="370">
        <f xml:space="preserve"> InpC!AOP$20</f>
        <v>0</v>
      </c>
      <c r="AOQ124" s="370">
        <f xml:space="preserve"> InpC!AOQ$20</f>
        <v>0</v>
      </c>
      <c r="AOR124" s="370">
        <f xml:space="preserve"> InpC!AOR$20</f>
        <v>0</v>
      </c>
      <c r="AOS124" s="370">
        <f xml:space="preserve"> InpC!AOS$20</f>
        <v>0</v>
      </c>
      <c r="AOT124" s="370">
        <f xml:space="preserve"> InpC!AOT$20</f>
        <v>0</v>
      </c>
      <c r="AOU124" s="370">
        <f xml:space="preserve"> InpC!AOU$20</f>
        <v>0</v>
      </c>
      <c r="AOV124" s="370">
        <f xml:space="preserve"> InpC!AOV$20</f>
        <v>0</v>
      </c>
      <c r="AOW124" s="370">
        <f xml:space="preserve"> InpC!AOW$20</f>
        <v>0</v>
      </c>
      <c r="AOX124" s="370">
        <f xml:space="preserve"> InpC!AOX$20</f>
        <v>0</v>
      </c>
      <c r="AOY124" s="370">
        <f xml:space="preserve"> InpC!AOY$20</f>
        <v>0</v>
      </c>
      <c r="AOZ124" s="370">
        <f xml:space="preserve"> InpC!AOZ$20</f>
        <v>0</v>
      </c>
      <c r="APA124" s="370">
        <f xml:space="preserve"> InpC!APA$20</f>
        <v>0</v>
      </c>
      <c r="APB124" s="370">
        <f xml:space="preserve"> InpC!APB$20</f>
        <v>0</v>
      </c>
      <c r="APC124" s="370">
        <f xml:space="preserve"> InpC!APC$20</f>
        <v>0</v>
      </c>
      <c r="APD124" s="370">
        <f xml:space="preserve"> InpC!APD$20</f>
        <v>0</v>
      </c>
      <c r="APE124" s="370">
        <f xml:space="preserve"> InpC!APE$20</f>
        <v>0</v>
      </c>
      <c r="APF124" s="370">
        <f xml:space="preserve"> InpC!APF$20</f>
        <v>0</v>
      </c>
      <c r="APG124" s="370">
        <f xml:space="preserve"> InpC!APG$20</f>
        <v>0</v>
      </c>
      <c r="APH124" s="370">
        <f xml:space="preserve"> InpC!APH$20</f>
        <v>0</v>
      </c>
      <c r="API124" s="370">
        <f xml:space="preserve"> InpC!API$20</f>
        <v>0</v>
      </c>
      <c r="APJ124" s="370">
        <f xml:space="preserve"> InpC!APJ$20</f>
        <v>0</v>
      </c>
      <c r="APK124" s="370">
        <f xml:space="preserve"> InpC!APK$20</f>
        <v>0</v>
      </c>
      <c r="APL124" s="370">
        <f xml:space="preserve"> InpC!APL$20</f>
        <v>0</v>
      </c>
      <c r="APM124" s="370">
        <f xml:space="preserve"> InpC!APM$20</f>
        <v>0</v>
      </c>
      <c r="APN124" s="370">
        <f xml:space="preserve"> InpC!APN$20</f>
        <v>0</v>
      </c>
      <c r="APO124" s="370">
        <f xml:space="preserve"> InpC!APO$20</f>
        <v>0</v>
      </c>
      <c r="APP124" s="370">
        <f xml:space="preserve"> InpC!APP$20</f>
        <v>0</v>
      </c>
      <c r="APQ124" s="370">
        <f xml:space="preserve"> InpC!APQ$20</f>
        <v>0</v>
      </c>
      <c r="APR124" s="370">
        <f xml:space="preserve"> InpC!APR$20</f>
        <v>0</v>
      </c>
      <c r="APS124" s="370">
        <f xml:space="preserve"> InpC!APS$20</f>
        <v>0</v>
      </c>
      <c r="APT124" s="370">
        <f xml:space="preserve"> InpC!APT$20</f>
        <v>0</v>
      </c>
      <c r="APU124" s="370">
        <f xml:space="preserve"> InpC!APU$20</f>
        <v>0</v>
      </c>
      <c r="APV124" s="370">
        <f xml:space="preserve"> InpC!APV$20</f>
        <v>0</v>
      </c>
      <c r="APW124" s="370">
        <f xml:space="preserve"> InpC!APW$20</f>
        <v>0</v>
      </c>
      <c r="APX124" s="370">
        <f xml:space="preserve"> InpC!APX$20</f>
        <v>0</v>
      </c>
      <c r="APY124" s="370">
        <f xml:space="preserve"> InpC!APY$20</f>
        <v>0</v>
      </c>
      <c r="APZ124" s="370">
        <f xml:space="preserve"> InpC!APZ$20</f>
        <v>0</v>
      </c>
      <c r="AQA124" s="370">
        <f xml:space="preserve"> InpC!AQA$20</f>
        <v>0</v>
      </c>
      <c r="AQB124" s="370">
        <f xml:space="preserve"> InpC!AQB$20</f>
        <v>0</v>
      </c>
      <c r="AQC124" s="370">
        <f xml:space="preserve"> InpC!AQC$20</f>
        <v>0</v>
      </c>
      <c r="AQD124" s="370">
        <f xml:space="preserve"> InpC!AQD$20</f>
        <v>0</v>
      </c>
      <c r="AQE124" s="370">
        <f xml:space="preserve"> InpC!AQE$20</f>
        <v>0</v>
      </c>
      <c r="AQF124" s="370">
        <f xml:space="preserve"> InpC!AQF$20</f>
        <v>0</v>
      </c>
      <c r="AQG124" s="370">
        <f xml:space="preserve"> InpC!AQG$20</f>
        <v>0</v>
      </c>
      <c r="AQH124" s="370">
        <f xml:space="preserve"> InpC!AQH$20</f>
        <v>0</v>
      </c>
      <c r="AQI124" s="370">
        <f xml:space="preserve"> InpC!AQI$20</f>
        <v>0</v>
      </c>
      <c r="AQJ124" s="370">
        <f xml:space="preserve"> InpC!AQJ$20</f>
        <v>0</v>
      </c>
      <c r="AQK124" s="370">
        <f xml:space="preserve"> InpC!AQK$20</f>
        <v>0</v>
      </c>
      <c r="AQL124" s="370">
        <f xml:space="preserve"> InpC!AQL$20</f>
        <v>0</v>
      </c>
      <c r="AQM124" s="370">
        <f xml:space="preserve"> InpC!AQM$20</f>
        <v>0</v>
      </c>
      <c r="AQN124" s="370">
        <f xml:space="preserve"> InpC!AQN$20</f>
        <v>0</v>
      </c>
      <c r="AQO124" s="370">
        <f xml:space="preserve"> InpC!AQO$20</f>
        <v>0</v>
      </c>
      <c r="AQP124" s="370">
        <f xml:space="preserve"> InpC!AQP$20</f>
        <v>0</v>
      </c>
      <c r="AQQ124" s="370">
        <f xml:space="preserve"> InpC!AQQ$20</f>
        <v>0</v>
      </c>
      <c r="AQR124" s="370">
        <f xml:space="preserve"> InpC!AQR$20</f>
        <v>0</v>
      </c>
      <c r="AQS124" s="370">
        <f xml:space="preserve"> InpC!AQS$20</f>
        <v>0</v>
      </c>
      <c r="AQT124" s="370">
        <f xml:space="preserve"> InpC!AQT$20</f>
        <v>0</v>
      </c>
      <c r="AQU124" s="370">
        <f xml:space="preserve"> InpC!AQU$20</f>
        <v>0</v>
      </c>
      <c r="AQV124" s="370">
        <f xml:space="preserve"> InpC!AQV$20</f>
        <v>0</v>
      </c>
      <c r="AQW124" s="370">
        <f xml:space="preserve"> InpC!AQW$20</f>
        <v>0</v>
      </c>
      <c r="AQX124" s="370">
        <f xml:space="preserve"> InpC!AQX$20</f>
        <v>0</v>
      </c>
      <c r="AQY124" s="370">
        <f xml:space="preserve"> InpC!AQY$20</f>
        <v>0</v>
      </c>
      <c r="AQZ124" s="370">
        <f xml:space="preserve"> InpC!AQZ$20</f>
        <v>0</v>
      </c>
      <c r="ARA124" s="370">
        <f xml:space="preserve"> InpC!ARA$20</f>
        <v>0</v>
      </c>
      <c r="ARB124" s="370">
        <f xml:space="preserve"> InpC!ARB$20</f>
        <v>0</v>
      </c>
      <c r="ARC124" s="370">
        <f xml:space="preserve"> InpC!ARC$20</f>
        <v>0</v>
      </c>
      <c r="ARD124" s="370">
        <f xml:space="preserve"> InpC!ARD$20</f>
        <v>0</v>
      </c>
      <c r="ARE124" s="370">
        <f xml:space="preserve"> InpC!ARE$20</f>
        <v>0</v>
      </c>
      <c r="ARF124" s="370">
        <f xml:space="preserve"> InpC!ARF$20</f>
        <v>0</v>
      </c>
      <c r="ARG124" s="370">
        <f xml:space="preserve"> InpC!ARG$20</f>
        <v>0</v>
      </c>
      <c r="ARH124" s="370">
        <f xml:space="preserve"> InpC!ARH$20</f>
        <v>0</v>
      </c>
      <c r="ARI124" s="370">
        <f xml:space="preserve"> InpC!ARI$20</f>
        <v>0</v>
      </c>
      <c r="ARJ124" s="370">
        <f xml:space="preserve"> InpC!ARJ$20</f>
        <v>0</v>
      </c>
      <c r="ARK124" s="370">
        <f xml:space="preserve"> InpC!ARK$20</f>
        <v>0</v>
      </c>
      <c r="ARL124" s="370">
        <f xml:space="preserve"> InpC!ARL$20</f>
        <v>0</v>
      </c>
      <c r="ARM124" s="370">
        <f xml:space="preserve"> InpC!ARM$20</f>
        <v>0</v>
      </c>
      <c r="ARN124" s="370">
        <f xml:space="preserve"> InpC!ARN$20</f>
        <v>0</v>
      </c>
      <c r="ARO124" s="370">
        <f xml:space="preserve"> InpC!ARO$20</f>
        <v>0</v>
      </c>
      <c r="ARP124" s="370">
        <f xml:space="preserve"> InpC!ARP$20</f>
        <v>0</v>
      </c>
      <c r="ARQ124" s="370">
        <f xml:space="preserve"> InpC!ARQ$20</f>
        <v>0</v>
      </c>
      <c r="ARR124" s="370">
        <f xml:space="preserve"> InpC!ARR$20</f>
        <v>0</v>
      </c>
      <c r="ARS124" s="370">
        <f xml:space="preserve"> InpC!ARS$20</f>
        <v>0</v>
      </c>
      <c r="ART124" s="370">
        <f xml:space="preserve"> InpC!ART$20</f>
        <v>0</v>
      </c>
      <c r="ARU124" s="370">
        <f xml:space="preserve"> InpC!ARU$20</f>
        <v>0</v>
      </c>
      <c r="ARV124" s="370">
        <f xml:space="preserve"> InpC!ARV$20</f>
        <v>0</v>
      </c>
      <c r="ARW124" s="370">
        <f xml:space="preserve"> InpC!ARW$20</f>
        <v>0</v>
      </c>
      <c r="ARX124" s="370">
        <f xml:space="preserve"> InpC!ARX$20</f>
        <v>0</v>
      </c>
      <c r="ARY124" s="370">
        <f xml:space="preserve"> InpC!ARY$20</f>
        <v>0</v>
      </c>
      <c r="ARZ124" s="370">
        <f xml:space="preserve"> InpC!ARZ$20</f>
        <v>0</v>
      </c>
      <c r="ASA124" s="370">
        <f xml:space="preserve"> InpC!ASA$20</f>
        <v>0</v>
      </c>
      <c r="ASB124" s="370">
        <f xml:space="preserve"> InpC!ASB$20</f>
        <v>0</v>
      </c>
      <c r="ASC124" s="370">
        <f xml:space="preserve"> InpC!ASC$20</f>
        <v>0</v>
      </c>
      <c r="ASD124" s="370">
        <f xml:space="preserve"> InpC!ASD$20</f>
        <v>0</v>
      </c>
      <c r="ASE124" s="370">
        <f xml:space="preserve"> InpC!ASE$20</f>
        <v>0</v>
      </c>
      <c r="ASF124" s="370">
        <f xml:space="preserve"> InpC!ASF$20</f>
        <v>0</v>
      </c>
      <c r="ASG124" s="370">
        <f xml:space="preserve"> InpC!ASG$20</f>
        <v>0</v>
      </c>
      <c r="ASH124" s="370">
        <f xml:space="preserve"> InpC!ASH$20</f>
        <v>0</v>
      </c>
      <c r="ASI124" s="370">
        <f xml:space="preserve"> InpC!ASI$20</f>
        <v>0</v>
      </c>
      <c r="ASJ124" s="370">
        <f xml:space="preserve"> InpC!ASJ$20</f>
        <v>0</v>
      </c>
      <c r="ASK124" s="370">
        <f xml:space="preserve"> InpC!ASK$20</f>
        <v>0</v>
      </c>
      <c r="ASL124" s="370">
        <f xml:space="preserve"> InpC!ASL$20</f>
        <v>0</v>
      </c>
      <c r="ASM124" s="370">
        <f xml:space="preserve"> InpC!ASM$20</f>
        <v>0</v>
      </c>
      <c r="ASN124" s="370">
        <f xml:space="preserve"> InpC!ASN$20</f>
        <v>0</v>
      </c>
      <c r="ASO124" s="370">
        <f xml:space="preserve"> InpC!ASO$20</f>
        <v>0</v>
      </c>
      <c r="ASP124" s="370">
        <f xml:space="preserve"> InpC!ASP$20</f>
        <v>0</v>
      </c>
      <c r="ASQ124" s="370">
        <f xml:space="preserve"> InpC!ASQ$20</f>
        <v>0</v>
      </c>
      <c r="ASR124" s="370">
        <f xml:space="preserve"> InpC!ASR$20</f>
        <v>0</v>
      </c>
      <c r="ASS124" s="370">
        <f xml:space="preserve"> InpC!ASS$20</f>
        <v>0</v>
      </c>
      <c r="AST124" s="370">
        <f xml:space="preserve"> InpC!AST$20</f>
        <v>0</v>
      </c>
      <c r="ASU124" s="370">
        <f xml:space="preserve"> InpC!ASU$20</f>
        <v>0</v>
      </c>
      <c r="ASV124" s="370">
        <f xml:space="preserve"> InpC!ASV$20</f>
        <v>0</v>
      </c>
      <c r="ASW124" s="370">
        <f xml:space="preserve"> InpC!ASW$20</f>
        <v>0</v>
      </c>
      <c r="ASX124" s="370">
        <f xml:space="preserve"> InpC!ASX$20</f>
        <v>0</v>
      </c>
      <c r="ASY124" s="370">
        <f xml:space="preserve"> InpC!ASY$20</f>
        <v>0</v>
      </c>
      <c r="ASZ124" s="370">
        <f xml:space="preserve"> InpC!ASZ$20</f>
        <v>0</v>
      </c>
      <c r="ATA124" s="370">
        <f xml:space="preserve"> InpC!ATA$20</f>
        <v>0</v>
      </c>
      <c r="ATB124" s="370">
        <f xml:space="preserve"> InpC!ATB$20</f>
        <v>0</v>
      </c>
      <c r="ATC124" s="370">
        <f xml:space="preserve"> InpC!ATC$20</f>
        <v>0</v>
      </c>
      <c r="ATD124" s="370">
        <f xml:space="preserve"> InpC!ATD$20</f>
        <v>0</v>
      </c>
      <c r="ATE124" s="370">
        <f xml:space="preserve"> InpC!ATE$20</f>
        <v>0</v>
      </c>
      <c r="ATF124" s="370">
        <f xml:space="preserve"> InpC!ATF$20</f>
        <v>0</v>
      </c>
      <c r="ATG124" s="370">
        <f xml:space="preserve"> InpC!ATG$20</f>
        <v>0</v>
      </c>
      <c r="ATH124" s="370">
        <f xml:space="preserve"> InpC!ATH$20</f>
        <v>0</v>
      </c>
      <c r="ATI124" s="370">
        <f xml:space="preserve"> InpC!ATI$20</f>
        <v>0</v>
      </c>
      <c r="ATJ124" s="370">
        <f xml:space="preserve"> InpC!ATJ$20</f>
        <v>0</v>
      </c>
      <c r="ATK124" s="370">
        <f xml:space="preserve"> InpC!ATK$20</f>
        <v>0</v>
      </c>
      <c r="ATL124" s="370">
        <f xml:space="preserve"> InpC!ATL$20</f>
        <v>0</v>
      </c>
      <c r="ATM124" s="370">
        <f xml:space="preserve"> InpC!ATM$20</f>
        <v>0</v>
      </c>
      <c r="ATN124" s="370">
        <f xml:space="preserve"> InpC!ATN$20</f>
        <v>0</v>
      </c>
      <c r="ATO124" s="370">
        <f xml:space="preserve"> InpC!ATO$20</f>
        <v>0</v>
      </c>
      <c r="ATP124" s="370">
        <f xml:space="preserve"> InpC!ATP$20</f>
        <v>0</v>
      </c>
      <c r="ATQ124" s="370">
        <f xml:space="preserve"> InpC!ATQ$20</f>
        <v>0</v>
      </c>
      <c r="ATR124" s="370">
        <f xml:space="preserve"> InpC!ATR$20</f>
        <v>0</v>
      </c>
      <c r="ATS124" s="370">
        <f xml:space="preserve"> InpC!ATS$20</f>
        <v>0</v>
      </c>
      <c r="ATT124" s="370">
        <f xml:space="preserve"> InpC!ATT$20</f>
        <v>0</v>
      </c>
      <c r="ATU124" s="370">
        <f xml:space="preserve"> InpC!ATU$20</f>
        <v>0</v>
      </c>
      <c r="ATV124" s="370">
        <f xml:space="preserve"> InpC!ATV$20</f>
        <v>0</v>
      </c>
      <c r="ATW124" s="370">
        <f xml:space="preserve"> InpC!ATW$20</f>
        <v>0</v>
      </c>
      <c r="ATX124" s="370">
        <f xml:space="preserve"> InpC!ATX$20</f>
        <v>0</v>
      </c>
      <c r="ATY124" s="370">
        <f xml:space="preserve"> InpC!ATY$20</f>
        <v>0</v>
      </c>
      <c r="ATZ124" s="370">
        <f xml:space="preserve"> InpC!ATZ$20</f>
        <v>0</v>
      </c>
      <c r="AUA124" s="370">
        <f xml:space="preserve"> InpC!AUA$20</f>
        <v>0</v>
      </c>
      <c r="AUB124" s="370">
        <f xml:space="preserve"> InpC!AUB$20</f>
        <v>0</v>
      </c>
      <c r="AUC124" s="370">
        <f xml:space="preserve"> InpC!AUC$20</f>
        <v>0</v>
      </c>
      <c r="AUD124" s="370">
        <f xml:space="preserve"> InpC!AUD$20</f>
        <v>0</v>
      </c>
      <c r="AUE124" s="370">
        <f xml:space="preserve"> InpC!AUE$20</f>
        <v>0</v>
      </c>
      <c r="AUF124" s="370">
        <f xml:space="preserve"> InpC!AUF$20</f>
        <v>0</v>
      </c>
      <c r="AUG124" s="370">
        <f xml:space="preserve"> InpC!AUG$20</f>
        <v>0</v>
      </c>
      <c r="AUH124" s="370">
        <f xml:space="preserve"> InpC!AUH$20</f>
        <v>0</v>
      </c>
      <c r="AUI124" s="370">
        <f xml:space="preserve"> InpC!AUI$20</f>
        <v>0</v>
      </c>
      <c r="AUJ124" s="370">
        <f xml:space="preserve"> InpC!AUJ$20</f>
        <v>0</v>
      </c>
      <c r="AUK124" s="370">
        <f xml:space="preserve"> InpC!AUK$20</f>
        <v>0</v>
      </c>
      <c r="AUL124" s="370">
        <f xml:space="preserve"> InpC!AUL$20</f>
        <v>0</v>
      </c>
      <c r="AUM124" s="370">
        <f xml:space="preserve"> InpC!AUM$20</f>
        <v>0</v>
      </c>
      <c r="AUN124" s="370">
        <f xml:space="preserve"> InpC!AUN$20</f>
        <v>0</v>
      </c>
      <c r="AUO124" s="370">
        <f xml:space="preserve"> InpC!AUO$20</f>
        <v>0</v>
      </c>
      <c r="AUP124" s="370">
        <f xml:space="preserve"> InpC!AUP$20</f>
        <v>0</v>
      </c>
      <c r="AUQ124" s="370">
        <f xml:space="preserve"> InpC!AUQ$20</f>
        <v>0</v>
      </c>
      <c r="AUR124" s="370">
        <f xml:space="preserve"> InpC!AUR$20</f>
        <v>0</v>
      </c>
      <c r="AUS124" s="370">
        <f xml:space="preserve"> InpC!AUS$20</f>
        <v>0</v>
      </c>
      <c r="AUT124" s="370">
        <f xml:space="preserve"> InpC!AUT$20</f>
        <v>0</v>
      </c>
      <c r="AUU124" s="370">
        <f xml:space="preserve"> InpC!AUU$20</f>
        <v>0</v>
      </c>
      <c r="AUV124" s="370">
        <f xml:space="preserve"> InpC!AUV$20</f>
        <v>0</v>
      </c>
      <c r="AUW124" s="370">
        <f xml:space="preserve"> InpC!AUW$20</f>
        <v>0</v>
      </c>
      <c r="AUX124" s="370">
        <f xml:space="preserve"> InpC!AUX$20</f>
        <v>0</v>
      </c>
      <c r="AUY124" s="370">
        <f xml:space="preserve"> InpC!AUY$20</f>
        <v>0</v>
      </c>
      <c r="AUZ124" s="370">
        <f xml:space="preserve"> InpC!AUZ$20</f>
        <v>0</v>
      </c>
      <c r="AVA124" s="370">
        <f xml:space="preserve"> InpC!AVA$20</f>
        <v>0</v>
      </c>
      <c r="AVB124" s="370">
        <f xml:space="preserve"> InpC!AVB$20</f>
        <v>0</v>
      </c>
      <c r="AVC124" s="370">
        <f xml:space="preserve"> InpC!AVC$20</f>
        <v>0</v>
      </c>
      <c r="AVD124" s="370">
        <f xml:space="preserve"> InpC!AVD$20</f>
        <v>0</v>
      </c>
      <c r="AVE124" s="370">
        <f xml:space="preserve"> InpC!AVE$20</f>
        <v>0</v>
      </c>
      <c r="AVF124" s="370">
        <f xml:space="preserve"> InpC!AVF$20</f>
        <v>0</v>
      </c>
      <c r="AVG124" s="370">
        <f xml:space="preserve"> InpC!AVG$20</f>
        <v>0</v>
      </c>
      <c r="AVH124" s="370">
        <f xml:space="preserve"> InpC!AVH$20</f>
        <v>0</v>
      </c>
      <c r="AVI124" s="370">
        <f xml:space="preserve"> InpC!AVI$20</f>
        <v>0</v>
      </c>
      <c r="AVJ124" s="370">
        <f xml:space="preserve"> InpC!AVJ$20</f>
        <v>0</v>
      </c>
      <c r="AVK124" s="370">
        <f xml:space="preserve"> InpC!AVK$20</f>
        <v>0</v>
      </c>
      <c r="AVL124" s="370">
        <f xml:space="preserve"> InpC!AVL$20</f>
        <v>0</v>
      </c>
      <c r="AVM124" s="370">
        <f xml:space="preserve"> InpC!AVM$20</f>
        <v>0</v>
      </c>
      <c r="AVN124" s="370">
        <f xml:space="preserve"> InpC!AVN$20</f>
        <v>0</v>
      </c>
      <c r="AVO124" s="370">
        <f xml:space="preserve"> InpC!AVO$20</f>
        <v>0</v>
      </c>
      <c r="AVP124" s="370">
        <f xml:space="preserve"> InpC!AVP$20</f>
        <v>0</v>
      </c>
      <c r="AVQ124" s="370">
        <f xml:space="preserve"> InpC!AVQ$20</f>
        <v>0</v>
      </c>
      <c r="AVR124" s="370">
        <f xml:space="preserve"> InpC!AVR$20</f>
        <v>0</v>
      </c>
      <c r="AVS124" s="370">
        <f xml:space="preserve"> InpC!AVS$20</f>
        <v>0</v>
      </c>
      <c r="AVT124" s="370">
        <f xml:space="preserve"> InpC!AVT$20</f>
        <v>0</v>
      </c>
      <c r="AVU124" s="370">
        <f xml:space="preserve"> InpC!AVU$20</f>
        <v>0</v>
      </c>
      <c r="AVV124" s="370">
        <f xml:space="preserve"> InpC!AVV$20</f>
        <v>0</v>
      </c>
      <c r="AVW124" s="370">
        <f xml:space="preserve"> InpC!AVW$20</f>
        <v>0</v>
      </c>
      <c r="AVX124" s="370">
        <f xml:space="preserve"> InpC!AVX$20</f>
        <v>0</v>
      </c>
      <c r="AVY124" s="370">
        <f xml:space="preserve"> InpC!AVY$20</f>
        <v>0</v>
      </c>
      <c r="AVZ124" s="370">
        <f xml:space="preserve"> InpC!AVZ$20</f>
        <v>0</v>
      </c>
      <c r="AWA124" s="370">
        <f xml:space="preserve"> InpC!AWA$20</f>
        <v>0</v>
      </c>
      <c r="AWB124" s="370">
        <f xml:space="preserve"> InpC!AWB$20</f>
        <v>0</v>
      </c>
      <c r="AWC124" s="370">
        <f xml:space="preserve"> InpC!AWC$20</f>
        <v>0</v>
      </c>
      <c r="AWD124" s="370">
        <f xml:space="preserve"> InpC!AWD$20</f>
        <v>0</v>
      </c>
      <c r="AWE124" s="370">
        <f xml:space="preserve"> InpC!AWE$20</f>
        <v>0</v>
      </c>
      <c r="AWF124" s="370">
        <f xml:space="preserve"> InpC!AWF$20</f>
        <v>0</v>
      </c>
      <c r="AWG124" s="370">
        <f xml:space="preserve"> InpC!AWG$20</f>
        <v>0</v>
      </c>
      <c r="AWH124" s="370">
        <f xml:space="preserve"> InpC!AWH$20</f>
        <v>0</v>
      </c>
      <c r="AWI124" s="370">
        <f xml:space="preserve"> InpC!AWI$20</f>
        <v>0</v>
      </c>
      <c r="AWJ124" s="370">
        <f xml:space="preserve"> InpC!AWJ$20</f>
        <v>0</v>
      </c>
      <c r="AWK124" s="370">
        <f xml:space="preserve"> InpC!AWK$20</f>
        <v>0</v>
      </c>
      <c r="AWL124" s="370">
        <f xml:space="preserve"> InpC!AWL$20</f>
        <v>0</v>
      </c>
      <c r="AWM124" s="370">
        <f xml:space="preserve"> InpC!AWM$20</f>
        <v>0</v>
      </c>
      <c r="AWN124" s="370">
        <f xml:space="preserve"> InpC!AWN$20</f>
        <v>0</v>
      </c>
      <c r="AWO124" s="370">
        <f xml:space="preserve"> InpC!AWO$20</f>
        <v>0</v>
      </c>
      <c r="AWP124" s="370">
        <f xml:space="preserve"> InpC!AWP$20</f>
        <v>0</v>
      </c>
      <c r="AWQ124" s="370">
        <f xml:space="preserve"> InpC!AWQ$20</f>
        <v>0</v>
      </c>
      <c r="AWR124" s="370">
        <f xml:space="preserve"> InpC!AWR$20</f>
        <v>0</v>
      </c>
      <c r="AWS124" s="370">
        <f xml:space="preserve"> InpC!AWS$20</f>
        <v>0</v>
      </c>
      <c r="AWT124" s="370">
        <f xml:space="preserve"> InpC!AWT$20</f>
        <v>0</v>
      </c>
      <c r="AWU124" s="370">
        <f xml:space="preserve"> InpC!AWU$20</f>
        <v>0</v>
      </c>
      <c r="AWV124" s="370">
        <f xml:space="preserve"> InpC!AWV$20</f>
        <v>0</v>
      </c>
      <c r="AWW124" s="370">
        <f xml:space="preserve"> InpC!AWW$20</f>
        <v>0</v>
      </c>
      <c r="AWX124" s="370">
        <f xml:space="preserve"> InpC!AWX$20</f>
        <v>0</v>
      </c>
      <c r="AWY124" s="370">
        <f xml:space="preserve"> InpC!AWY$20</f>
        <v>0</v>
      </c>
      <c r="AWZ124" s="370">
        <f xml:space="preserve"> InpC!AWZ$20</f>
        <v>0</v>
      </c>
      <c r="AXA124" s="370">
        <f xml:space="preserve"> InpC!AXA$20</f>
        <v>0</v>
      </c>
      <c r="AXB124" s="370">
        <f xml:space="preserve"> InpC!AXB$20</f>
        <v>0</v>
      </c>
      <c r="AXC124" s="370">
        <f xml:space="preserve"> InpC!AXC$20</f>
        <v>0</v>
      </c>
      <c r="AXD124" s="370">
        <f xml:space="preserve"> InpC!AXD$20</f>
        <v>0</v>
      </c>
      <c r="AXE124" s="370">
        <f xml:space="preserve"> InpC!AXE$20</f>
        <v>0</v>
      </c>
      <c r="AXF124" s="370">
        <f xml:space="preserve"> InpC!AXF$20</f>
        <v>0</v>
      </c>
      <c r="AXG124" s="370">
        <f xml:space="preserve"> InpC!AXG$20</f>
        <v>0</v>
      </c>
      <c r="AXH124" s="370">
        <f xml:space="preserve"> InpC!AXH$20</f>
        <v>0</v>
      </c>
      <c r="AXI124" s="370">
        <f xml:space="preserve"> InpC!AXI$20</f>
        <v>0</v>
      </c>
      <c r="AXJ124" s="370">
        <f xml:space="preserve"> InpC!AXJ$20</f>
        <v>0</v>
      </c>
      <c r="AXK124" s="370">
        <f xml:space="preserve"> InpC!AXK$20</f>
        <v>0</v>
      </c>
      <c r="AXL124" s="370">
        <f xml:space="preserve"> InpC!AXL$20</f>
        <v>0</v>
      </c>
      <c r="AXM124" s="370">
        <f xml:space="preserve"> InpC!AXM$20</f>
        <v>0</v>
      </c>
      <c r="AXN124" s="370">
        <f xml:space="preserve"> InpC!AXN$20</f>
        <v>0</v>
      </c>
      <c r="AXO124" s="370">
        <f xml:space="preserve"> InpC!AXO$20</f>
        <v>0</v>
      </c>
      <c r="AXP124" s="370">
        <f xml:space="preserve"> InpC!AXP$20</f>
        <v>0</v>
      </c>
      <c r="AXQ124" s="370">
        <f xml:space="preserve"> InpC!AXQ$20</f>
        <v>0</v>
      </c>
      <c r="AXR124" s="370">
        <f xml:space="preserve"> InpC!AXR$20</f>
        <v>0</v>
      </c>
      <c r="AXS124" s="370">
        <f xml:space="preserve"> InpC!AXS$20</f>
        <v>0</v>
      </c>
      <c r="AXT124" s="370">
        <f xml:space="preserve"> InpC!AXT$20</f>
        <v>0</v>
      </c>
      <c r="AXU124" s="370">
        <f xml:space="preserve"> InpC!AXU$20</f>
        <v>0</v>
      </c>
      <c r="AXV124" s="370">
        <f xml:space="preserve"> InpC!AXV$20</f>
        <v>0</v>
      </c>
      <c r="AXW124" s="370">
        <f xml:space="preserve"> InpC!AXW$20</f>
        <v>0</v>
      </c>
      <c r="AXX124" s="370">
        <f xml:space="preserve"> InpC!AXX$20</f>
        <v>0</v>
      </c>
      <c r="AXY124" s="370">
        <f xml:space="preserve"> InpC!AXY$20</f>
        <v>0</v>
      </c>
      <c r="AXZ124" s="370">
        <f xml:space="preserve"> InpC!AXZ$20</f>
        <v>0</v>
      </c>
      <c r="AYA124" s="370">
        <f xml:space="preserve"> InpC!AYA$20</f>
        <v>0</v>
      </c>
      <c r="AYB124" s="370">
        <f xml:space="preserve"> InpC!AYB$20</f>
        <v>0</v>
      </c>
      <c r="AYC124" s="370">
        <f xml:space="preserve"> InpC!AYC$20</f>
        <v>0</v>
      </c>
      <c r="AYD124" s="370">
        <f xml:space="preserve"> InpC!AYD$20</f>
        <v>0</v>
      </c>
      <c r="AYE124" s="370">
        <f xml:space="preserve"> InpC!AYE$20</f>
        <v>0</v>
      </c>
      <c r="AYF124" s="370">
        <f xml:space="preserve"> InpC!AYF$20</f>
        <v>0</v>
      </c>
      <c r="AYG124" s="370">
        <f xml:space="preserve"> InpC!AYG$20</f>
        <v>0</v>
      </c>
      <c r="AYH124" s="370">
        <f xml:space="preserve"> InpC!AYH$20</f>
        <v>0</v>
      </c>
      <c r="AYI124" s="370">
        <f xml:space="preserve"> InpC!AYI$20</f>
        <v>0</v>
      </c>
      <c r="AYJ124" s="370">
        <f xml:space="preserve"> InpC!AYJ$20</f>
        <v>0</v>
      </c>
      <c r="AYK124" s="370">
        <f xml:space="preserve"> InpC!AYK$20</f>
        <v>0</v>
      </c>
      <c r="AYL124" s="370">
        <f xml:space="preserve"> InpC!AYL$20</f>
        <v>0</v>
      </c>
      <c r="AYM124" s="370">
        <f xml:space="preserve"> InpC!AYM$20</f>
        <v>0</v>
      </c>
      <c r="AYN124" s="370">
        <f xml:space="preserve"> InpC!AYN$20</f>
        <v>0</v>
      </c>
      <c r="AYO124" s="370">
        <f xml:space="preserve"> InpC!AYO$20</f>
        <v>0</v>
      </c>
      <c r="AYP124" s="370">
        <f xml:space="preserve"> InpC!AYP$20</f>
        <v>0</v>
      </c>
      <c r="AYQ124" s="370">
        <f xml:space="preserve"> InpC!AYQ$20</f>
        <v>0</v>
      </c>
      <c r="AYR124" s="370">
        <f xml:space="preserve"> InpC!AYR$20</f>
        <v>0</v>
      </c>
      <c r="AYS124" s="370">
        <f xml:space="preserve"> InpC!AYS$20</f>
        <v>0</v>
      </c>
      <c r="AYT124" s="370">
        <f xml:space="preserve"> InpC!AYT$20</f>
        <v>0</v>
      </c>
      <c r="AYU124" s="370">
        <f xml:space="preserve"> InpC!AYU$20</f>
        <v>0</v>
      </c>
      <c r="AYV124" s="370">
        <f xml:space="preserve"> InpC!AYV$20</f>
        <v>0</v>
      </c>
      <c r="AYW124" s="370">
        <f xml:space="preserve"> InpC!AYW$20</f>
        <v>0</v>
      </c>
      <c r="AYX124" s="370">
        <f xml:space="preserve"> InpC!AYX$20</f>
        <v>0</v>
      </c>
      <c r="AYY124" s="370">
        <f xml:space="preserve"> InpC!AYY$20</f>
        <v>0</v>
      </c>
      <c r="AYZ124" s="370">
        <f xml:space="preserve"> InpC!AYZ$20</f>
        <v>0</v>
      </c>
      <c r="AZA124" s="370">
        <f xml:space="preserve"> InpC!AZA$20</f>
        <v>0</v>
      </c>
      <c r="AZB124" s="370">
        <f xml:space="preserve"> InpC!AZB$20</f>
        <v>0</v>
      </c>
      <c r="AZC124" s="370">
        <f xml:space="preserve"> InpC!AZC$20</f>
        <v>0</v>
      </c>
      <c r="AZD124" s="370">
        <f xml:space="preserve"> InpC!AZD$20</f>
        <v>0</v>
      </c>
      <c r="AZE124" s="370">
        <f xml:space="preserve"> InpC!AZE$20</f>
        <v>0</v>
      </c>
      <c r="AZF124" s="370">
        <f xml:space="preserve"> InpC!AZF$20</f>
        <v>0</v>
      </c>
      <c r="AZG124" s="370">
        <f xml:space="preserve"> InpC!AZG$20</f>
        <v>0</v>
      </c>
      <c r="AZH124" s="370">
        <f xml:space="preserve"> InpC!AZH$20</f>
        <v>0</v>
      </c>
      <c r="AZI124" s="370">
        <f xml:space="preserve"> InpC!AZI$20</f>
        <v>0</v>
      </c>
      <c r="AZJ124" s="370">
        <f xml:space="preserve"> InpC!AZJ$20</f>
        <v>0</v>
      </c>
      <c r="AZK124" s="370">
        <f xml:space="preserve"> InpC!AZK$20</f>
        <v>0</v>
      </c>
      <c r="AZL124" s="370">
        <f xml:space="preserve"> InpC!AZL$20</f>
        <v>0</v>
      </c>
      <c r="AZM124" s="370">
        <f xml:space="preserve"> InpC!AZM$20</f>
        <v>0</v>
      </c>
      <c r="AZN124" s="370">
        <f xml:space="preserve"> InpC!AZN$20</f>
        <v>0</v>
      </c>
      <c r="AZO124" s="370">
        <f xml:space="preserve"> InpC!AZO$20</f>
        <v>0</v>
      </c>
      <c r="AZP124" s="370">
        <f xml:space="preserve"> InpC!AZP$20</f>
        <v>0</v>
      </c>
      <c r="AZQ124" s="370">
        <f xml:space="preserve"> InpC!AZQ$20</f>
        <v>0</v>
      </c>
      <c r="AZR124" s="370">
        <f xml:space="preserve"> InpC!AZR$20</f>
        <v>0</v>
      </c>
      <c r="AZS124" s="370">
        <f xml:space="preserve"> InpC!AZS$20</f>
        <v>0</v>
      </c>
      <c r="AZT124" s="370">
        <f xml:space="preserve"> InpC!AZT$20</f>
        <v>0</v>
      </c>
      <c r="AZU124" s="370">
        <f xml:space="preserve"> InpC!AZU$20</f>
        <v>0</v>
      </c>
      <c r="AZV124" s="370">
        <f xml:space="preserve"> InpC!AZV$20</f>
        <v>0</v>
      </c>
      <c r="AZW124" s="370">
        <f xml:space="preserve"> InpC!AZW$20</f>
        <v>0</v>
      </c>
      <c r="AZX124" s="370">
        <f xml:space="preserve"> InpC!AZX$20</f>
        <v>0</v>
      </c>
      <c r="AZY124" s="370">
        <f xml:space="preserve"> InpC!AZY$20</f>
        <v>0</v>
      </c>
      <c r="AZZ124" s="370">
        <f xml:space="preserve"> InpC!AZZ$20</f>
        <v>0</v>
      </c>
      <c r="BAA124" s="370">
        <f xml:space="preserve"> InpC!BAA$20</f>
        <v>0</v>
      </c>
      <c r="BAB124" s="370">
        <f xml:space="preserve"> InpC!BAB$20</f>
        <v>0</v>
      </c>
      <c r="BAC124" s="370">
        <f xml:space="preserve"> InpC!BAC$20</f>
        <v>0</v>
      </c>
      <c r="BAD124" s="370">
        <f xml:space="preserve"> InpC!BAD$20</f>
        <v>0</v>
      </c>
      <c r="BAE124" s="370">
        <f xml:space="preserve"> InpC!BAE$20</f>
        <v>0</v>
      </c>
      <c r="BAF124" s="370">
        <f xml:space="preserve"> InpC!BAF$20</f>
        <v>0</v>
      </c>
      <c r="BAG124" s="370">
        <f xml:space="preserve"> InpC!BAG$20</f>
        <v>0</v>
      </c>
      <c r="BAH124" s="370">
        <f xml:space="preserve"> InpC!BAH$20</f>
        <v>0</v>
      </c>
      <c r="BAI124" s="370">
        <f xml:space="preserve"> InpC!BAI$20</f>
        <v>0</v>
      </c>
      <c r="BAJ124" s="370">
        <f xml:space="preserve"> InpC!BAJ$20</f>
        <v>0</v>
      </c>
      <c r="BAK124" s="370">
        <f xml:space="preserve"> InpC!BAK$20</f>
        <v>0</v>
      </c>
      <c r="BAL124" s="370">
        <f xml:space="preserve"> InpC!BAL$20</f>
        <v>0</v>
      </c>
      <c r="BAM124" s="370">
        <f xml:space="preserve"> InpC!BAM$20</f>
        <v>0</v>
      </c>
      <c r="BAN124" s="370">
        <f xml:space="preserve"> InpC!BAN$20</f>
        <v>0</v>
      </c>
      <c r="BAO124" s="370">
        <f xml:space="preserve"> InpC!BAO$20</f>
        <v>0</v>
      </c>
      <c r="BAP124" s="370">
        <f xml:space="preserve"> InpC!BAP$20</f>
        <v>0</v>
      </c>
      <c r="BAQ124" s="370">
        <f xml:space="preserve"> InpC!BAQ$20</f>
        <v>0</v>
      </c>
      <c r="BAR124" s="370">
        <f xml:space="preserve"> InpC!BAR$20</f>
        <v>0</v>
      </c>
      <c r="BAS124" s="370">
        <f xml:space="preserve"> InpC!BAS$20</f>
        <v>0</v>
      </c>
      <c r="BAT124" s="370">
        <f xml:space="preserve"> InpC!BAT$20</f>
        <v>0</v>
      </c>
      <c r="BAU124" s="370">
        <f xml:space="preserve"> InpC!BAU$20</f>
        <v>0</v>
      </c>
      <c r="BAV124" s="370">
        <f xml:space="preserve"> InpC!BAV$20</f>
        <v>0</v>
      </c>
      <c r="BAW124" s="370">
        <f xml:space="preserve"> InpC!BAW$20</f>
        <v>0</v>
      </c>
      <c r="BAX124" s="370">
        <f xml:space="preserve"> InpC!BAX$20</f>
        <v>0</v>
      </c>
      <c r="BAY124" s="370">
        <f xml:space="preserve"> InpC!BAY$20</f>
        <v>0</v>
      </c>
      <c r="BAZ124" s="370">
        <f xml:space="preserve"> InpC!BAZ$20</f>
        <v>0</v>
      </c>
      <c r="BBA124" s="370">
        <f xml:space="preserve"> InpC!BBA$20</f>
        <v>0</v>
      </c>
      <c r="BBB124" s="370">
        <f xml:space="preserve"> InpC!BBB$20</f>
        <v>0</v>
      </c>
      <c r="BBC124" s="370">
        <f xml:space="preserve"> InpC!BBC$20</f>
        <v>0</v>
      </c>
      <c r="BBD124" s="370">
        <f xml:space="preserve"> InpC!BBD$20</f>
        <v>0</v>
      </c>
      <c r="BBE124" s="370">
        <f xml:space="preserve"> InpC!BBE$20</f>
        <v>0</v>
      </c>
      <c r="BBF124" s="370">
        <f xml:space="preserve"> InpC!BBF$20</f>
        <v>0</v>
      </c>
      <c r="BBG124" s="370">
        <f xml:space="preserve"> InpC!BBG$20</f>
        <v>0</v>
      </c>
      <c r="BBH124" s="370">
        <f xml:space="preserve"> InpC!BBH$20</f>
        <v>0</v>
      </c>
      <c r="BBI124" s="370">
        <f xml:space="preserve"> InpC!BBI$20</f>
        <v>0</v>
      </c>
      <c r="BBJ124" s="370">
        <f xml:space="preserve"> InpC!BBJ$20</f>
        <v>0</v>
      </c>
      <c r="BBK124" s="370">
        <f xml:space="preserve"> InpC!BBK$20</f>
        <v>0</v>
      </c>
      <c r="BBL124" s="370">
        <f xml:space="preserve"> InpC!BBL$20</f>
        <v>0</v>
      </c>
      <c r="BBM124" s="370">
        <f xml:space="preserve"> InpC!BBM$20</f>
        <v>0</v>
      </c>
      <c r="BBN124" s="370">
        <f xml:space="preserve"> InpC!BBN$20</f>
        <v>0</v>
      </c>
      <c r="BBO124" s="370">
        <f xml:space="preserve"> InpC!BBO$20</f>
        <v>0</v>
      </c>
      <c r="BBP124" s="370">
        <f xml:space="preserve"> InpC!BBP$20</f>
        <v>0</v>
      </c>
      <c r="BBQ124" s="370">
        <f xml:space="preserve"> InpC!BBQ$20</f>
        <v>0</v>
      </c>
      <c r="BBR124" s="370">
        <f xml:space="preserve"> InpC!BBR$20</f>
        <v>0</v>
      </c>
      <c r="BBS124" s="370">
        <f xml:space="preserve"> InpC!BBS$20</f>
        <v>0</v>
      </c>
      <c r="BBT124" s="370">
        <f xml:space="preserve"> InpC!BBT$20</f>
        <v>0</v>
      </c>
      <c r="BBU124" s="370">
        <f xml:space="preserve"> InpC!BBU$20</f>
        <v>0</v>
      </c>
      <c r="BBV124" s="370">
        <f xml:space="preserve"> InpC!BBV$20</f>
        <v>0</v>
      </c>
      <c r="BBW124" s="370">
        <f xml:space="preserve"> InpC!BBW$20</f>
        <v>0</v>
      </c>
      <c r="BBX124" s="370">
        <f xml:space="preserve"> InpC!BBX$20</f>
        <v>0</v>
      </c>
      <c r="BBY124" s="370">
        <f xml:space="preserve"> InpC!BBY$20</f>
        <v>0</v>
      </c>
      <c r="BBZ124" s="370">
        <f xml:space="preserve"> InpC!BBZ$20</f>
        <v>0</v>
      </c>
      <c r="BCA124" s="370">
        <f xml:space="preserve"> InpC!BCA$20</f>
        <v>0</v>
      </c>
      <c r="BCB124" s="370">
        <f xml:space="preserve"> InpC!BCB$20</f>
        <v>0</v>
      </c>
      <c r="BCC124" s="370">
        <f xml:space="preserve"> InpC!BCC$20</f>
        <v>0</v>
      </c>
      <c r="BCD124" s="370">
        <f xml:space="preserve"> InpC!BCD$20</f>
        <v>0</v>
      </c>
      <c r="BCE124" s="370">
        <f xml:space="preserve"> InpC!BCE$20</f>
        <v>0</v>
      </c>
      <c r="BCF124" s="370">
        <f xml:space="preserve"> InpC!BCF$20</f>
        <v>0</v>
      </c>
      <c r="BCG124" s="370">
        <f xml:space="preserve"> InpC!BCG$20</f>
        <v>0</v>
      </c>
      <c r="BCH124" s="370">
        <f xml:space="preserve"> InpC!BCH$20</f>
        <v>0</v>
      </c>
      <c r="BCI124" s="370">
        <f xml:space="preserve"> InpC!BCI$20</f>
        <v>0</v>
      </c>
      <c r="BCJ124" s="370">
        <f xml:space="preserve"> InpC!BCJ$20</f>
        <v>0</v>
      </c>
      <c r="BCK124" s="370">
        <f xml:space="preserve"> InpC!BCK$20</f>
        <v>0</v>
      </c>
      <c r="BCL124" s="370">
        <f xml:space="preserve"> InpC!BCL$20</f>
        <v>0</v>
      </c>
      <c r="BCM124" s="370">
        <f xml:space="preserve"> InpC!BCM$20</f>
        <v>0</v>
      </c>
      <c r="BCN124" s="370">
        <f xml:space="preserve"> InpC!BCN$20</f>
        <v>0</v>
      </c>
      <c r="BCO124" s="370">
        <f xml:space="preserve"> InpC!BCO$20</f>
        <v>0</v>
      </c>
      <c r="BCP124" s="370">
        <f xml:space="preserve"> InpC!BCP$20</f>
        <v>0</v>
      </c>
      <c r="BCQ124" s="370">
        <f xml:space="preserve"> InpC!BCQ$20</f>
        <v>0</v>
      </c>
      <c r="BCR124" s="370">
        <f xml:space="preserve"> InpC!BCR$20</f>
        <v>0</v>
      </c>
      <c r="BCS124" s="370">
        <f xml:space="preserve"> InpC!BCS$20</f>
        <v>0</v>
      </c>
      <c r="BCT124" s="370">
        <f xml:space="preserve"> InpC!BCT$20</f>
        <v>0</v>
      </c>
      <c r="BCU124" s="370">
        <f xml:space="preserve"> InpC!BCU$20</f>
        <v>0</v>
      </c>
      <c r="BCV124" s="370">
        <f xml:space="preserve"> InpC!BCV$20</f>
        <v>0</v>
      </c>
      <c r="BCW124" s="370">
        <f xml:space="preserve"> InpC!BCW$20</f>
        <v>0</v>
      </c>
      <c r="BCX124" s="370">
        <f xml:space="preserve"> InpC!BCX$20</f>
        <v>0</v>
      </c>
      <c r="BCY124" s="370">
        <f xml:space="preserve"> InpC!BCY$20</f>
        <v>0</v>
      </c>
      <c r="BCZ124" s="370">
        <f xml:space="preserve"> InpC!BCZ$20</f>
        <v>0</v>
      </c>
      <c r="BDA124" s="370">
        <f xml:space="preserve"> InpC!BDA$20</f>
        <v>0</v>
      </c>
      <c r="BDB124" s="370">
        <f xml:space="preserve"> InpC!BDB$20</f>
        <v>0</v>
      </c>
      <c r="BDC124" s="370">
        <f xml:space="preserve"> InpC!BDC$20</f>
        <v>0</v>
      </c>
      <c r="BDD124" s="370">
        <f xml:space="preserve"> InpC!BDD$20</f>
        <v>0</v>
      </c>
      <c r="BDE124" s="370">
        <f xml:space="preserve"> InpC!BDE$20</f>
        <v>0</v>
      </c>
      <c r="BDF124" s="370">
        <f xml:space="preserve"> InpC!BDF$20</f>
        <v>0</v>
      </c>
      <c r="BDG124" s="370">
        <f xml:space="preserve"> InpC!BDG$20</f>
        <v>0</v>
      </c>
      <c r="BDH124" s="370">
        <f xml:space="preserve"> InpC!BDH$20</f>
        <v>0</v>
      </c>
      <c r="BDI124" s="370">
        <f xml:space="preserve"> InpC!BDI$20</f>
        <v>0</v>
      </c>
      <c r="BDJ124" s="370">
        <f xml:space="preserve"> InpC!BDJ$20</f>
        <v>0</v>
      </c>
      <c r="BDK124" s="370">
        <f xml:space="preserve"> InpC!BDK$20</f>
        <v>0</v>
      </c>
      <c r="BDL124" s="370">
        <f xml:space="preserve"> InpC!BDL$20</f>
        <v>0</v>
      </c>
      <c r="BDM124" s="370">
        <f xml:space="preserve"> InpC!BDM$20</f>
        <v>0</v>
      </c>
      <c r="BDN124" s="370">
        <f xml:space="preserve"> InpC!BDN$20</f>
        <v>0</v>
      </c>
      <c r="BDO124" s="370">
        <f xml:space="preserve"> InpC!BDO$20</f>
        <v>0</v>
      </c>
      <c r="BDP124" s="370">
        <f xml:space="preserve"> InpC!BDP$20</f>
        <v>0</v>
      </c>
      <c r="BDQ124" s="370">
        <f xml:space="preserve"> InpC!BDQ$20</f>
        <v>0</v>
      </c>
      <c r="BDR124" s="370">
        <f xml:space="preserve"> InpC!BDR$20</f>
        <v>0</v>
      </c>
      <c r="BDS124" s="370">
        <f xml:space="preserve"> InpC!BDS$20</f>
        <v>0</v>
      </c>
      <c r="BDT124" s="370">
        <f xml:space="preserve"> InpC!BDT$20</f>
        <v>0</v>
      </c>
      <c r="BDU124" s="370">
        <f xml:space="preserve"> InpC!BDU$20</f>
        <v>0</v>
      </c>
      <c r="BDV124" s="370">
        <f xml:space="preserve"> InpC!BDV$20</f>
        <v>0</v>
      </c>
      <c r="BDW124" s="370">
        <f xml:space="preserve"> InpC!BDW$20</f>
        <v>0</v>
      </c>
      <c r="BDX124" s="370">
        <f xml:space="preserve"> InpC!BDX$20</f>
        <v>0</v>
      </c>
      <c r="BDY124" s="370">
        <f xml:space="preserve"> InpC!BDY$20</f>
        <v>0</v>
      </c>
      <c r="BDZ124" s="370">
        <f xml:space="preserve"> InpC!BDZ$20</f>
        <v>0</v>
      </c>
      <c r="BEA124" s="370">
        <f xml:space="preserve"> InpC!BEA$20</f>
        <v>0</v>
      </c>
      <c r="BEB124" s="370">
        <f xml:space="preserve"> InpC!BEB$20</f>
        <v>0</v>
      </c>
      <c r="BEC124" s="370">
        <f xml:space="preserve"> InpC!BEC$20</f>
        <v>0</v>
      </c>
      <c r="BED124" s="370">
        <f xml:space="preserve"> InpC!BED$20</f>
        <v>0</v>
      </c>
      <c r="BEE124" s="370">
        <f xml:space="preserve"> InpC!BEE$20</f>
        <v>0</v>
      </c>
      <c r="BEF124" s="370">
        <f xml:space="preserve"> InpC!BEF$20</f>
        <v>0</v>
      </c>
      <c r="BEG124" s="370">
        <f xml:space="preserve"> InpC!BEG$20</f>
        <v>0</v>
      </c>
      <c r="BEH124" s="370">
        <f xml:space="preserve"> InpC!BEH$20</f>
        <v>0</v>
      </c>
      <c r="BEI124" s="370">
        <f xml:space="preserve"> InpC!BEI$20</f>
        <v>0</v>
      </c>
      <c r="BEJ124" s="370">
        <f xml:space="preserve"> InpC!BEJ$20</f>
        <v>0</v>
      </c>
      <c r="BEK124" s="370">
        <f xml:space="preserve"> InpC!BEK$20</f>
        <v>0</v>
      </c>
      <c r="BEL124" s="370">
        <f xml:space="preserve"> InpC!BEL$20</f>
        <v>0</v>
      </c>
      <c r="BEM124" s="370">
        <f xml:space="preserve"> InpC!BEM$20</f>
        <v>0</v>
      </c>
      <c r="BEN124" s="370">
        <f xml:space="preserve"> InpC!BEN$20</f>
        <v>0</v>
      </c>
      <c r="BEO124" s="370">
        <f xml:space="preserve"> InpC!BEO$20</f>
        <v>0</v>
      </c>
      <c r="BEP124" s="370">
        <f xml:space="preserve"> InpC!BEP$20</f>
        <v>0</v>
      </c>
      <c r="BEQ124" s="370">
        <f xml:space="preserve"> InpC!BEQ$20</f>
        <v>0</v>
      </c>
      <c r="BER124" s="370">
        <f xml:space="preserve"> InpC!BER$20</f>
        <v>0</v>
      </c>
      <c r="BES124" s="370">
        <f xml:space="preserve"> InpC!BES$20</f>
        <v>0</v>
      </c>
      <c r="BET124" s="370">
        <f xml:space="preserve"> InpC!BET$20</f>
        <v>0</v>
      </c>
      <c r="BEU124" s="370">
        <f xml:space="preserve"> InpC!BEU$20</f>
        <v>0</v>
      </c>
      <c r="BEV124" s="370">
        <f xml:space="preserve"> InpC!BEV$20</f>
        <v>0</v>
      </c>
      <c r="BEW124" s="370">
        <f xml:space="preserve"> InpC!BEW$20</f>
        <v>0</v>
      </c>
      <c r="BEX124" s="370">
        <f xml:space="preserve"> InpC!BEX$20</f>
        <v>0</v>
      </c>
      <c r="BEY124" s="370">
        <f xml:space="preserve"> InpC!BEY$20</f>
        <v>0</v>
      </c>
      <c r="BEZ124" s="370">
        <f xml:space="preserve"> InpC!BEZ$20</f>
        <v>0</v>
      </c>
      <c r="BFA124" s="370">
        <f xml:space="preserve"> InpC!BFA$20</f>
        <v>0</v>
      </c>
      <c r="BFB124" s="370">
        <f xml:space="preserve"> InpC!BFB$20</f>
        <v>0</v>
      </c>
      <c r="BFC124" s="370">
        <f xml:space="preserve"> InpC!BFC$20</f>
        <v>0</v>
      </c>
      <c r="BFD124" s="370">
        <f xml:space="preserve"> InpC!BFD$20</f>
        <v>0</v>
      </c>
      <c r="BFE124" s="370">
        <f xml:space="preserve"> InpC!BFE$20</f>
        <v>0</v>
      </c>
      <c r="BFF124" s="370">
        <f xml:space="preserve"> InpC!BFF$20</f>
        <v>0</v>
      </c>
      <c r="BFG124" s="370">
        <f xml:space="preserve"> InpC!BFG$20</f>
        <v>0</v>
      </c>
      <c r="BFH124" s="370">
        <f xml:space="preserve"> InpC!BFH$20</f>
        <v>0</v>
      </c>
      <c r="BFI124" s="370">
        <f xml:space="preserve"> InpC!BFI$20</f>
        <v>0</v>
      </c>
      <c r="BFJ124" s="370">
        <f xml:space="preserve"> InpC!BFJ$20</f>
        <v>0</v>
      </c>
      <c r="BFK124" s="370">
        <f xml:space="preserve"> InpC!BFK$20</f>
        <v>0</v>
      </c>
      <c r="BFL124" s="370">
        <f xml:space="preserve"> InpC!BFL$20</f>
        <v>0</v>
      </c>
      <c r="BFM124" s="370">
        <f xml:space="preserve"> InpC!BFM$20</f>
        <v>0</v>
      </c>
      <c r="BFN124" s="370">
        <f xml:space="preserve"> InpC!BFN$20</f>
        <v>0</v>
      </c>
      <c r="BFO124" s="370">
        <f xml:space="preserve"> InpC!BFO$20</f>
        <v>0</v>
      </c>
      <c r="BFP124" s="370">
        <f xml:space="preserve"> InpC!BFP$20</f>
        <v>0</v>
      </c>
      <c r="BFQ124" s="370">
        <f xml:space="preserve"> InpC!BFQ$20</f>
        <v>0</v>
      </c>
      <c r="BFR124" s="370">
        <f xml:space="preserve"> InpC!BFR$20</f>
        <v>0</v>
      </c>
      <c r="BFS124" s="370">
        <f xml:space="preserve"> InpC!BFS$20</f>
        <v>0</v>
      </c>
      <c r="BFT124" s="370">
        <f xml:space="preserve"> InpC!BFT$20</f>
        <v>0</v>
      </c>
      <c r="BFU124" s="370">
        <f xml:space="preserve"> InpC!BFU$20</f>
        <v>0</v>
      </c>
      <c r="BFV124" s="370">
        <f xml:space="preserve"> InpC!BFV$20</f>
        <v>0</v>
      </c>
      <c r="BFW124" s="370">
        <f xml:space="preserve"> InpC!BFW$20</f>
        <v>0</v>
      </c>
      <c r="BFX124" s="370">
        <f xml:space="preserve"> InpC!BFX$20</f>
        <v>0</v>
      </c>
      <c r="BFY124" s="370">
        <f xml:space="preserve"> InpC!BFY$20</f>
        <v>0</v>
      </c>
      <c r="BFZ124" s="370">
        <f xml:space="preserve"> InpC!BFZ$20</f>
        <v>0</v>
      </c>
      <c r="BGA124" s="370">
        <f xml:space="preserve"> InpC!BGA$20</f>
        <v>0</v>
      </c>
      <c r="BGB124" s="370">
        <f xml:space="preserve"> InpC!BGB$20</f>
        <v>0</v>
      </c>
      <c r="BGC124" s="370">
        <f xml:space="preserve"> InpC!BGC$20</f>
        <v>0</v>
      </c>
      <c r="BGD124" s="370">
        <f xml:space="preserve"> InpC!BGD$20</f>
        <v>0</v>
      </c>
      <c r="BGE124" s="370">
        <f xml:space="preserve"> InpC!BGE$20</f>
        <v>0</v>
      </c>
      <c r="BGF124" s="370">
        <f xml:space="preserve"> InpC!BGF$20</f>
        <v>0</v>
      </c>
      <c r="BGG124" s="370">
        <f xml:space="preserve"> InpC!BGG$20</f>
        <v>0</v>
      </c>
      <c r="BGH124" s="370">
        <f xml:space="preserve"> InpC!BGH$20</f>
        <v>0</v>
      </c>
      <c r="BGI124" s="370">
        <f xml:space="preserve"> InpC!BGI$20</f>
        <v>0</v>
      </c>
      <c r="BGJ124" s="370">
        <f xml:space="preserve"> InpC!BGJ$20</f>
        <v>0</v>
      </c>
      <c r="BGK124" s="370">
        <f xml:space="preserve"> InpC!BGK$20</f>
        <v>0</v>
      </c>
      <c r="BGL124" s="370">
        <f xml:space="preserve"> InpC!BGL$20</f>
        <v>0</v>
      </c>
      <c r="BGM124" s="370">
        <f xml:space="preserve"> InpC!BGM$20</f>
        <v>0</v>
      </c>
      <c r="BGN124" s="370">
        <f xml:space="preserve"> InpC!BGN$20</f>
        <v>0</v>
      </c>
      <c r="BGO124" s="370">
        <f xml:space="preserve"> InpC!BGO$20</f>
        <v>0</v>
      </c>
      <c r="BGP124" s="370">
        <f xml:space="preserve"> InpC!BGP$20</f>
        <v>0</v>
      </c>
      <c r="BGQ124" s="370">
        <f xml:space="preserve"> InpC!BGQ$20</f>
        <v>0</v>
      </c>
      <c r="BGR124" s="370">
        <f xml:space="preserve"> InpC!BGR$20</f>
        <v>0</v>
      </c>
      <c r="BGS124" s="370">
        <f xml:space="preserve"> InpC!BGS$20</f>
        <v>0</v>
      </c>
      <c r="BGT124" s="370">
        <f xml:space="preserve"> InpC!BGT$20</f>
        <v>0</v>
      </c>
      <c r="BGU124" s="370">
        <f xml:space="preserve"> InpC!BGU$20</f>
        <v>0</v>
      </c>
      <c r="BGV124" s="370">
        <f xml:space="preserve"> InpC!BGV$20</f>
        <v>0</v>
      </c>
      <c r="BGW124" s="370">
        <f xml:space="preserve"> InpC!BGW$20</f>
        <v>0</v>
      </c>
      <c r="BGX124" s="370">
        <f xml:space="preserve"> InpC!BGX$20</f>
        <v>0</v>
      </c>
      <c r="BGY124" s="370">
        <f xml:space="preserve"> InpC!BGY$20</f>
        <v>0</v>
      </c>
      <c r="BGZ124" s="370">
        <f xml:space="preserve"> InpC!BGZ$20</f>
        <v>0</v>
      </c>
      <c r="BHA124" s="370">
        <f xml:space="preserve"> InpC!BHA$20</f>
        <v>0</v>
      </c>
      <c r="BHB124" s="370">
        <f xml:space="preserve"> InpC!BHB$20</f>
        <v>0</v>
      </c>
      <c r="BHC124" s="370">
        <f xml:space="preserve"> InpC!BHC$20</f>
        <v>0</v>
      </c>
      <c r="BHD124" s="370">
        <f xml:space="preserve"> InpC!BHD$20</f>
        <v>0</v>
      </c>
      <c r="BHE124" s="370">
        <f xml:space="preserve"> InpC!BHE$20</f>
        <v>0</v>
      </c>
      <c r="BHF124" s="370">
        <f xml:space="preserve"> InpC!BHF$20</f>
        <v>0</v>
      </c>
      <c r="BHG124" s="370">
        <f xml:space="preserve"> InpC!BHG$20</f>
        <v>0</v>
      </c>
      <c r="BHH124" s="370">
        <f xml:space="preserve"> InpC!BHH$20</f>
        <v>0</v>
      </c>
      <c r="BHI124" s="370">
        <f xml:space="preserve"> InpC!BHI$20</f>
        <v>0</v>
      </c>
      <c r="BHJ124" s="370">
        <f xml:space="preserve"> InpC!BHJ$20</f>
        <v>0</v>
      </c>
      <c r="BHK124" s="370">
        <f xml:space="preserve"> InpC!BHK$20</f>
        <v>0</v>
      </c>
      <c r="BHL124" s="370">
        <f xml:space="preserve"> InpC!BHL$20</f>
        <v>0</v>
      </c>
      <c r="BHM124" s="370">
        <f xml:space="preserve"> InpC!BHM$20</f>
        <v>0</v>
      </c>
      <c r="BHN124" s="370">
        <f xml:space="preserve"> InpC!BHN$20</f>
        <v>0</v>
      </c>
      <c r="BHO124" s="370">
        <f xml:space="preserve"> InpC!BHO$20</f>
        <v>0</v>
      </c>
      <c r="BHP124" s="370">
        <f xml:space="preserve"> InpC!BHP$20</f>
        <v>0</v>
      </c>
      <c r="BHQ124" s="370">
        <f xml:space="preserve"> InpC!BHQ$20</f>
        <v>0</v>
      </c>
      <c r="BHR124" s="370">
        <f xml:space="preserve"> InpC!BHR$20</f>
        <v>0</v>
      </c>
      <c r="BHS124" s="370">
        <f xml:space="preserve"> InpC!BHS$20</f>
        <v>0</v>
      </c>
      <c r="BHT124" s="370">
        <f xml:space="preserve"> InpC!BHT$20</f>
        <v>0</v>
      </c>
      <c r="BHU124" s="370">
        <f xml:space="preserve"> InpC!BHU$20</f>
        <v>0</v>
      </c>
      <c r="BHV124" s="370">
        <f xml:space="preserve"> InpC!BHV$20</f>
        <v>0</v>
      </c>
      <c r="BHW124" s="370">
        <f xml:space="preserve"> InpC!BHW$20</f>
        <v>0</v>
      </c>
      <c r="BHX124" s="370">
        <f xml:space="preserve"> InpC!BHX$20</f>
        <v>0</v>
      </c>
      <c r="BHY124" s="370">
        <f xml:space="preserve"> InpC!BHY$20</f>
        <v>0</v>
      </c>
      <c r="BHZ124" s="370">
        <f xml:space="preserve"> InpC!BHZ$20</f>
        <v>0</v>
      </c>
      <c r="BIA124" s="370">
        <f xml:space="preserve"> InpC!BIA$20</f>
        <v>0</v>
      </c>
      <c r="BIB124" s="370">
        <f xml:space="preserve"> InpC!BIB$20</f>
        <v>0</v>
      </c>
      <c r="BIC124" s="370">
        <f xml:space="preserve"> InpC!BIC$20</f>
        <v>0</v>
      </c>
      <c r="BID124" s="370">
        <f xml:space="preserve"> InpC!BID$20</f>
        <v>0</v>
      </c>
      <c r="BIE124" s="370">
        <f xml:space="preserve"> InpC!BIE$20</f>
        <v>0</v>
      </c>
      <c r="BIF124" s="370">
        <f xml:space="preserve"> InpC!BIF$20</f>
        <v>0</v>
      </c>
      <c r="BIG124" s="370">
        <f xml:space="preserve"> InpC!BIG$20</f>
        <v>0</v>
      </c>
      <c r="BIH124" s="370">
        <f xml:space="preserve"> InpC!BIH$20</f>
        <v>0</v>
      </c>
      <c r="BII124" s="370">
        <f xml:space="preserve"> InpC!BII$20</f>
        <v>0</v>
      </c>
      <c r="BIJ124" s="370">
        <f xml:space="preserve"> InpC!BIJ$20</f>
        <v>0</v>
      </c>
      <c r="BIK124" s="370">
        <f xml:space="preserve"> InpC!BIK$20</f>
        <v>0</v>
      </c>
      <c r="BIL124" s="370">
        <f xml:space="preserve"> InpC!BIL$20</f>
        <v>0</v>
      </c>
      <c r="BIM124" s="370">
        <f xml:space="preserve"> InpC!BIM$20</f>
        <v>0</v>
      </c>
      <c r="BIN124" s="370">
        <f xml:space="preserve"> InpC!BIN$20</f>
        <v>0</v>
      </c>
      <c r="BIO124" s="370">
        <f xml:space="preserve"> InpC!BIO$20</f>
        <v>0</v>
      </c>
      <c r="BIP124" s="370">
        <f xml:space="preserve"> InpC!BIP$20</f>
        <v>0</v>
      </c>
      <c r="BIQ124" s="370">
        <f xml:space="preserve"> InpC!BIQ$20</f>
        <v>0</v>
      </c>
      <c r="BIR124" s="370">
        <f xml:space="preserve"> InpC!BIR$20</f>
        <v>0</v>
      </c>
      <c r="BIS124" s="370">
        <f xml:space="preserve"> InpC!BIS$20</f>
        <v>0</v>
      </c>
      <c r="BIT124" s="370">
        <f xml:space="preserve"> InpC!BIT$20</f>
        <v>0</v>
      </c>
      <c r="BIU124" s="370">
        <f xml:space="preserve"> InpC!BIU$20</f>
        <v>0</v>
      </c>
      <c r="BIV124" s="370">
        <f xml:space="preserve"> InpC!BIV$20</f>
        <v>0</v>
      </c>
      <c r="BIW124" s="370">
        <f xml:space="preserve"> InpC!BIW$20</f>
        <v>0</v>
      </c>
      <c r="BIX124" s="370">
        <f xml:space="preserve"> InpC!BIX$20</f>
        <v>0</v>
      </c>
      <c r="BIY124" s="370">
        <f xml:space="preserve"> InpC!BIY$20</f>
        <v>0</v>
      </c>
      <c r="BIZ124" s="370">
        <f xml:space="preserve"> InpC!BIZ$20</f>
        <v>0</v>
      </c>
      <c r="BJA124" s="370">
        <f xml:space="preserve"> InpC!BJA$20</f>
        <v>0</v>
      </c>
      <c r="BJB124" s="370">
        <f xml:space="preserve"> InpC!BJB$20</f>
        <v>0</v>
      </c>
      <c r="BJC124" s="370">
        <f xml:space="preserve"> InpC!BJC$20</f>
        <v>0</v>
      </c>
      <c r="BJD124" s="370">
        <f xml:space="preserve"> InpC!BJD$20</f>
        <v>0</v>
      </c>
      <c r="BJE124" s="370">
        <f xml:space="preserve"> InpC!BJE$20</f>
        <v>0</v>
      </c>
      <c r="BJF124" s="370">
        <f xml:space="preserve"> InpC!BJF$20</f>
        <v>0</v>
      </c>
      <c r="BJG124" s="370">
        <f xml:space="preserve"> InpC!BJG$20</f>
        <v>0</v>
      </c>
      <c r="BJH124" s="370">
        <f xml:space="preserve"> InpC!BJH$20</f>
        <v>0</v>
      </c>
      <c r="BJI124" s="370">
        <f xml:space="preserve"> InpC!BJI$20</f>
        <v>0</v>
      </c>
      <c r="BJJ124" s="370">
        <f xml:space="preserve"> InpC!BJJ$20</f>
        <v>0</v>
      </c>
      <c r="BJK124" s="370">
        <f xml:space="preserve"> InpC!BJK$20</f>
        <v>0</v>
      </c>
      <c r="BJL124" s="370">
        <f xml:space="preserve"> InpC!BJL$20</f>
        <v>0</v>
      </c>
      <c r="BJM124" s="370">
        <f xml:space="preserve"> InpC!BJM$20</f>
        <v>0</v>
      </c>
      <c r="BJN124" s="370">
        <f xml:space="preserve"> InpC!BJN$20</f>
        <v>0</v>
      </c>
      <c r="BJO124" s="370">
        <f xml:space="preserve"> InpC!BJO$20</f>
        <v>0</v>
      </c>
      <c r="BJP124" s="370">
        <f xml:space="preserve"> InpC!BJP$20</f>
        <v>0</v>
      </c>
      <c r="BJQ124" s="370">
        <f xml:space="preserve"> InpC!BJQ$20</f>
        <v>0</v>
      </c>
      <c r="BJR124" s="370">
        <f xml:space="preserve"> InpC!BJR$20</f>
        <v>0</v>
      </c>
      <c r="BJS124" s="370">
        <f xml:space="preserve"> InpC!BJS$20</f>
        <v>0</v>
      </c>
      <c r="BJT124" s="370">
        <f xml:space="preserve"> InpC!BJT$20</f>
        <v>0</v>
      </c>
      <c r="BJU124" s="370">
        <f xml:space="preserve"> InpC!BJU$20</f>
        <v>0</v>
      </c>
      <c r="BJV124" s="370">
        <f xml:space="preserve"> InpC!BJV$20</f>
        <v>0</v>
      </c>
      <c r="BJW124" s="370">
        <f xml:space="preserve"> InpC!BJW$20</f>
        <v>0</v>
      </c>
      <c r="BJX124" s="370">
        <f xml:space="preserve"> InpC!BJX$20</f>
        <v>0</v>
      </c>
      <c r="BJY124" s="370">
        <f xml:space="preserve"> InpC!BJY$20</f>
        <v>0</v>
      </c>
      <c r="BJZ124" s="370">
        <f xml:space="preserve"> InpC!BJZ$20</f>
        <v>0</v>
      </c>
      <c r="BKA124" s="370">
        <f xml:space="preserve"> InpC!BKA$20</f>
        <v>0</v>
      </c>
      <c r="BKB124" s="370">
        <f xml:space="preserve"> InpC!BKB$20</f>
        <v>0</v>
      </c>
      <c r="BKC124" s="370">
        <f xml:space="preserve"> InpC!BKC$20</f>
        <v>0</v>
      </c>
      <c r="BKD124" s="370">
        <f xml:space="preserve"> InpC!BKD$20</f>
        <v>0</v>
      </c>
      <c r="BKE124" s="370">
        <f xml:space="preserve"> InpC!BKE$20</f>
        <v>0</v>
      </c>
      <c r="BKF124" s="370">
        <f xml:space="preserve"> InpC!BKF$20</f>
        <v>0</v>
      </c>
      <c r="BKG124" s="370">
        <f xml:space="preserve"> InpC!BKG$20</f>
        <v>0</v>
      </c>
      <c r="BKH124" s="370">
        <f xml:space="preserve"> InpC!BKH$20</f>
        <v>0</v>
      </c>
      <c r="BKI124" s="370">
        <f xml:space="preserve"> InpC!BKI$20</f>
        <v>0</v>
      </c>
      <c r="BKJ124" s="370">
        <f xml:space="preserve"> InpC!BKJ$20</f>
        <v>0</v>
      </c>
      <c r="BKK124" s="370">
        <f xml:space="preserve"> InpC!BKK$20</f>
        <v>0</v>
      </c>
      <c r="BKL124" s="370">
        <f xml:space="preserve"> InpC!BKL$20</f>
        <v>0</v>
      </c>
      <c r="BKM124" s="370">
        <f xml:space="preserve"> InpC!BKM$20</f>
        <v>0</v>
      </c>
      <c r="BKN124" s="370">
        <f xml:space="preserve"> InpC!BKN$20</f>
        <v>0</v>
      </c>
      <c r="BKO124" s="370">
        <f xml:space="preserve"> InpC!BKO$20</f>
        <v>0</v>
      </c>
      <c r="BKP124" s="370">
        <f xml:space="preserve"> InpC!BKP$20</f>
        <v>0</v>
      </c>
      <c r="BKQ124" s="370">
        <f xml:space="preserve"> InpC!BKQ$20</f>
        <v>0</v>
      </c>
      <c r="BKR124" s="370">
        <f xml:space="preserve"> InpC!BKR$20</f>
        <v>0</v>
      </c>
      <c r="BKS124" s="370">
        <f xml:space="preserve"> InpC!BKS$20</f>
        <v>0</v>
      </c>
      <c r="BKT124" s="370">
        <f xml:space="preserve"> InpC!BKT$20</f>
        <v>0</v>
      </c>
      <c r="BKU124" s="370">
        <f xml:space="preserve"> InpC!BKU$20</f>
        <v>0</v>
      </c>
      <c r="BKV124" s="370">
        <f xml:space="preserve"> InpC!BKV$20</f>
        <v>0</v>
      </c>
      <c r="BKW124" s="370">
        <f xml:space="preserve"> InpC!BKW$20</f>
        <v>0</v>
      </c>
      <c r="BKX124" s="370">
        <f xml:space="preserve"> InpC!BKX$20</f>
        <v>0</v>
      </c>
      <c r="BKY124" s="370">
        <f xml:space="preserve"> InpC!BKY$20</f>
        <v>0</v>
      </c>
      <c r="BKZ124" s="370">
        <f xml:space="preserve"> InpC!BKZ$20</f>
        <v>0</v>
      </c>
      <c r="BLA124" s="370">
        <f xml:space="preserve"> InpC!BLA$20</f>
        <v>0</v>
      </c>
      <c r="BLB124" s="370">
        <f xml:space="preserve"> InpC!BLB$20</f>
        <v>0</v>
      </c>
      <c r="BLC124" s="370">
        <f xml:space="preserve"> InpC!BLC$20</f>
        <v>0</v>
      </c>
      <c r="BLD124" s="370">
        <f xml:space="preserve"> InpC!BLD$20</f>
        <v>0</v>
      </c>
      <c r="BLE124" s="370">
        <f xml:space="preserve"> InpC!BLE$20</f>
        <v>0</v>
      </c>
      <c r="BLF124" s="370">
        <f xml:space="preserve"> InpC!BLF$20</f>
        <v>0</v>
      </c>
      <c r="BLG124" s="370">
        <f xml:space="preserve"> InpC!BLG$20</f>
        <v>0</v>
      </c>
      <c r="BLH124" s="370">
        <f xml:space="preserve"> InpC!BLH$20</f>
        <v>0</v>
      </c>
      <c r="BLI124" s="370">
        <f xml:space="preserve"> InpC!BLI$20</f>
        <v>0</v>
      </c>
      <c r="BLJ124" s="370">
        <f xml:space="preserve"> InpC!BLJ$20</f>
        <v>0</v>
      </c>
      <c r="BLK124" s="370">
        <f xml:space="preserve"> InpC!BLK$20</f>
        <v>0</v>
      </c>
      <c r="BLL124" s="370">
        <f xml:space="preserve"> InpC!BLL$20</f>
        <v>0</v>
      </c>
      <c r="BLM124" s="370">
        <f xml:space="preserve"> InpC!BLM$20</f>
        <v>0</v>
      </c>
      <c r="BLN124" s="370">
        <f xml:space="preserve"> InpC!BLN$20</f>
        <v>0</v>
      </c>
      <c r="BLO124" s="370">
        <f xml:space="preserve"> InpC!BLO$20</f>
        <v>0</v>
      </c>
      <c r="BLP124" s="370">
        <f xml:space="preserve"> InpC!BLP$20</f>
        <v>0</v>
      </c>
      <c r="BLQ124" s="370">
        <f xml:space="preserve"> InpC!BLQ$20</f>
        <v>0</v>
      </c>
      <c r="BLR124" s="370">
        <f xml:space="preserve"> InpC!BLR$20</f>
        <v>0</v>
      </c>
      <c r="BLS124" s="370">
        <f xml:space="preserve"> InpC!BLS$20</f>
        <v>0</v>
      </c>
      <c r="BLT124" s="370">
        <f xml:space="preserve"> InpC!BLT$20</f>
        <v>0</v>
      </c>
      <c r="BLU124" s="370">
        <f xml:space="preserve"> InpC!BLU$20</f>
        <v>0</v>
      </c>
      <c r="BLV124" s="370">
        <f xml:space="preserve"> InpC!BLV$20</f>
        <v>0</v>
      </c>
      <c r="BLW124" s="370">
        <f xml:space="preserve"> InpC!BLW$20</f>
        <v>0</v>
      </c>
      <c r="BLX124" s="370">
        <f xml:space="preserve"> InpC!BLX$20</f>
        <v>0</v>
      </c>
      <c r="BLY124" s="370">
        <f xml:space="preserve"> InpC!BLY$20</f>
        <v>0</v>
      </c>
      <c r="BLZ124" s="370">
        <f xml:space="preserve"> InpC!BLZ$20</f>
        <v>0</v>
      </c>
      <c r="BMA124" s="370">
        <f xml:space="preserve"> InpC!BMA$20</f>
        <v>0</v>
      </c>
      <c r="BMB124" s="370">
        <f xml:space="preserve"> InpC!BMB$20</f>
        <v>0</v>
      </c>
      <c r="BMC124" s="370">
        <f xml:space="preserve"> InpC!BMC$20</f>
        <v>0</v>
      </c>
      <c r="BMD124" s="370">
        <f xml:space="preserve"> InpC!BMD$20</f>
        <v>0</v>
      </c>
      <c r="BME124" s="370">
        <f xml:space="preserve"> InpC!BME$20</f>
        <v>0</v>
      </c>
      <c r="BMF124" s="370">
        <f xml:space="preserve"> InpC!BMF$20</f>
        <v>0</v>
      </c>
      <c r="BMG124" s="370">
        <f xml:space="preserve"> InpC!BMG$20</f>
        <v>0</v>
      </c>
      <c r="BMH124" s="370">
        <f xml:space="preserve"> InpC!BMH$20</f>
        <v>0</v>
      </c>
      <c r="BMI124" s="370">
        <f xml:space="preserve"> InpC!BMI$20</f>
        <v>0</v>
      </c>
      <c r="BMJ124" s="370">
        <f xml:space="preserve"> InpC!BMJ$20</f>
        <v>0</v>
      </c>
      <c r="BMK124" s="370">
        <f xml:space="preserve"> InpC!BMK$20</f>
        <v>0</v>
      </c>
      <c r="BML124" s="370">
        <f xml:space="preserve"> InpC!BML$20</f>
        <v>0</v>
      </c>
      <c r="BMM124" s="370">
        <f xml:space="preserve"> InpC!BMM$20</f>
        <v>0</v>
      </c>
      <c r="BMN124" s="370">
        <f xml:space="preserve"> InpC!BMN$20</f>
        <v>0</v>
      </c>
      <c r="BMO124" s="370">
        <f xml:space="preserve"> InpC!BMO$20</f>
        <v>0</v>
      </c>
      <c r="BMP124" s="370">
        <f xml:space="preserve"> InpC!BMP$20</f>
        <v>0</v>
      </c>
      <c r="BMQ124" s="370">
        <f xml:space="preserve"> InpC!BMQ$20</f>
        <v>0</v>
      </c>
      <c r="BMR124" s="370">
        <f xml:space="preserve"> InpC!BMR$20</f>
        <v>0</v>
      </c>
      <c r="BMS124" s="370">
        <f xml:space="preserve"> InpC!BMS$20</f>
        <v>0</v>
      </c>
      <c r="BMT124" s="370">
        <f xml:space="preserve"> InpC!BMT$20</f>
        <v>0</v>
      </c>
      <c r="BMU124" s="370">
        <f xml:space="preserve"> InpC!BMU$20</f>
        <v>0</v>
      </c>
      <c r="BMV124" s="370">
        <f xml:space="preserve"> InpC!BMV$20</f>
        <v>0</v>
      </c>
      <c r="BMW124" s="370">
        <f xml:space="preserve"> InpC!BMW$20</f>
        <v>0</v>
      </c>
      <c r="BMX124" s="370">
        <f xml:space="preserve"> InpC!BMX$20</f>
        <v>0</v>
      </c>
      <c r="BMY124" s="370">
        <f xml:space="preserve"> InpC!BMY$20</f>
        <v>0</v>
      </c>
      <c r="BMZ124" s="370">
        <f xml:space="preserve"> InpC!BMZ$20</f>
        <v>0</v>
      </c>
      <c r="BNA124" s="370">
        <f xml:space="preserve"> InpC!BNA$20</f>
        <v>0</v>
      </c>
      <c r="BNB124" s="370">
        <f xml:space="preserve"> InpC!BNB$20</f>
        <v>0</v>
      </c>
      <c r="BNC124" s="370">
        <f xml:space="preserve"> InpC!BNC$20</f>
        <v>0</v>
      </c>
      <c r="BND124" s="370">
        <f xml:space="preserve"> InpC!BND$20</f>
        <v>0</v>
      </c>
      <c r="BNE124" s="370">
        <f xml:space="preserve"> InpC!BNE$20</f>
        <v>0</v>
      </c>
      <c r="BNF124" s="370">
        <f xml:space="preserve"> InpC!BNF$20</f>
        <v>0</v>
      </c>
      <c r="BNG124" s="370">
        <f xml:space="preserve"> InpC!BNG$20</f>
        <v>0</v>
      </c>
      <c r="BNH124" s="370">
        <f xml:space="preserve"> InpC!BNH$20</f>
        <v>0</v>
      </c>
      <c r="BNI124" s="370">
        <f xml:space="preserve"> InpC!BNI$20</f>
        <v>0</v>
      </c>
      <c r="BNJ124" s="370">
        <f xml:space="preserve"> InpC!BNJ$20</f>
        <v>0</v>
      </c>
      <c r="BNK124" s="370">
        <f xml:space="preserve"> InpC!BNK$20</f>
        <v>0</v>
      </c>
      <c r="BNL124" s="370">
        <f xml:space="preserve"> InpC!BNL$20</f>
        <v>0</v>
      </c>
      <c r="BNM124" s="370">
        <f xml:space="preserve"> InpC!BNM$20</f>
        <v>0</v>
      </c>
      <c r="BNN124" s="370">
        <f xml:space="preserve"> InpC!BNN$20</f>
        <v>0</v>
      </c>
      <c r="BNO124" s="370">
        <f xml:space="preserve"> InpC!BNO$20</f>
        <v>0</v>
      </c>
      <c r="BNP124" s="370">
        <f xml:space="preserve"> InpC!BNP$20</f>
        <v>0</v>
      </c>
      <c r="BNQ124" s="370">
        <f xml:space="preserve"> InpC!BNQ$20</f>
        <v>0</v>
      </c>
      <c r="BNR124" s="370">
        <f xml:space="preserve"> InpC!BNR$20</f>
        <v>0</v>
      </c>
      <c r="BNS124" s="370">
        <f xml:space="preserve"> InpC!BNS$20</f>
        <v>0</v>
      </c>
      <c r="BNT124" s="370">
        <f xml:space="preserve"> InpC!BNT$20</f>
        <v>0</v>
      </c>
      <c r="BNU124" s="370">
        <f xml:space="preserve"> InpC!BNU$20</f>
        <v>0</v>
      </c>
      <c r="BNV124" s="370">
        <f xml:space="preserve"> InpC!BNV$20</f>
        <v>0</v>
      </c>
      <c r="BNW124" s="370">
        <f xml:space="preserve"> InpC!BNW$20</f>
        <v>0</v>
      </c>
      <c r="BNX124" s="370">
        <f xml:space="preserve"> InpC!BNX$20</f>
        <v>0</v>
      </c>
      <c r="BNY124" s="370">
        <f xml:space="preserve"> InpC!BNY$20</f>
        <v>0</v>
      </c>
      <c r="BNZ124" s="370">
        <f xml:space="preserve"> InpC!BNZ$20</f>
        <v>0</v>
      </c>
      <c r="BOA124" s="370">
        <f xml:space="preserve"> InpC!BOA$20</f>
        <v>0</v>
      </c>
      <c r="BOB124" s="370">
        <f xml:space="preserve"> InpC!BOB$20</f>
        <v>0</v>
      </c>
      <c r="BOC124" s="370">
        <f xml:space="preserve"> InpC!BOC$20</f>
        <v>0</v>
      </c>
      <c r="BOD124" s="370">
        <f xml:space="preserve"> InpC!BOD$20</f>
        <v>0</v>
      </c>
      <c r="BOE124" s="370">
        <f xml:space="preserve"> InpC!BOE$20</f>
        <v>0</v>
      </c>
      <c r="BOF124" s="370">
        <f xml:space="preserve"> InpC!BOF$20</f>
        <v>0</v>
      </c>
      <c r="BOG124" s="370">
        <f xml:space="preserve"> InpC!BOG$20</f>
        <v>0</v>
      </c>
      <c r="BOH124" s="370">
        <f xml:space="preserve"> InpC!BOH$20</f>
        <v>0</v>
      </c>
      <c r="BOI124" s="370">
        <f xml:space="preserve"> InpC!BOI$20</f>
        <v>0</v>
      </c>
      <c r="BOJ124" s="370">
        <f xml:space="preserve"> InpC!BOJ$20</f>
        <v>0</v>
      </c>
      <c r="BOK124" s="370">
        <f xml:space="preserve"> InpC!BOK$20</f>
        <v>0</v>
      </c>
      <c r="BOL124" s="370">
        <f xml:space="preserve"> InpC!BOL$20</f>
        <v>0</v>
      </c>
      <c r="BOM124" s="370">
        <f xml:space="preserve"> InpC!BOM$20</f>
        <v>0</v>
      </c>
      <c r="BON124" s="370">
        <f xml:space="preserve"> InpC!BON$20</f>
        <v>0</v>
      </c>
      <c r="BOO124" s="370">
        <f xml:space="preserve"> InpC!BOO$20</f>
        <v>0</v>
      </c>
      <c r="BOP124" s="370">
        <f xml:space="preserve"> InpC!BOP$20</f>
        <v>0</v>
      </c>
      <c r="BOQ124" s="370">
        <f xml:space="preserve"> InpC!BOQ$20</f>
        <v>0</v>
      </c>
      <c r="BOR124" s="370">
        <f xml:space="preserve"> InpC!BOR$20</f>
        <v>0</v>
      </c>
      <c r="BOS124" s="370">
        <f xml:space="preserve"> InpC!BOS$20</f>
        <v>0</v>
      </c>
      <c r="BOT124" s="370">
        <f xml:space="preserve"> InpC!BOT$20</f>
        <v>0</v>
      </c>
      <c r="BOU124" s="370">
        <f xml:space="preserve"> InpC!BOU$20</f>
        <v>0</v>
      </c>
      <c r="BOV124" s="370">
        <f xml:space="preserve"> InpC!BOV$20</f>
        <v>0</v>
      </c>
      <c r="BOW124" s="370">
        <f xml:space="preserve"> InpC!BOW$20</f>
        <v>0</v>
      </c>
      <c r="BOX124" s="370">
        <f xml:space="preserve"> InpC!BOX$20</f>
        <v>0</v>
      </c>
      <c r="BOY124" s="370">
        <f xml:space="preserve"> InpC!BOY$20</f>
        <v>0</v>
      </c>
      <c r="BOZ124" s="370">
        <f xml:space="preserve"> InpC!BOZ$20</f>
        <v>0</v>
      </c>
      <c r="BPA124" s="370">
        <f xml:space="preserve"> InpC!BPA$20</f>
        <v>0</v>
      </c>
      <c r="BPB124" s="370">
        <f xml:space="preserve"> InpC!BPB$20</f>
        <v>0</v>
      </c>
      <c r="BPC124" s="370">
        <f xml:space="preserve"> InpC!BPC$20</f>
        <v>0</v>
      </c>
      <c r="BPD124" s="370">
        <f xml:space="preserve"> InpC!BPD$20</f>
        <v>0</v>
      </c>
      <c r="BPE124" s="370">
        <f xml:space="preserve"> InpC!BPE$20</f>
        <v>0</v>
      </c>
      <c r="BPF124" s="370">
        <f xml:space="preserve"> InpC!BPF$20</f>
        <v>0</v>
      </c>
      <c r="BPG124" s="370">
        <f xml:space="preserve"> InpC!BPG$20</f>
        <v>0</v>
      </c>
      <c r="BPH124" s="370">
        <f xml:space="preserve"> InpC!BPH$20</f>
        <v>0</v>
      </c>
      <c r="BPI124" s="370">
        <f xml:space="preserve"> InpC!BPI$20</f>
        <v>0</v>
      </c>
      <c r="BPJ124" s="370">
        <f xml:space="preserve"> InpC!BPJ$20</f>
        <v>0</v>
      </c>
      <c r="BPK124" s="370">
        <f xml:space="preserve"> InpC!BPK$20</f>
        <v>0</v>
      </c>
      <c r="BPL124" s="370">
        <f xml:space="preserve"> InpC!BPL$20</f>
        <v>0</v>
      </c>
      <c r="BPM124" s="370">
        <f xml:space="preserve"> InpC!BPM$20</f>
        <v>0</v>
      </c>
      <c r="BPN124" s="370">
        <f xml:space="preserve"> InpC!BPN$20</f>
        <v>0</v>
      </c>
      <c r="BPO124" s="370">
        <f xml:space="preserve"> InpC!BPO$20</f>
        <v>0</v>
      </c>
      <c r="BPP124" s="370">
        <f xml:space="preserve"> InpC!BPP$20</f>
        <v>0</v>
      </c>
      <c r="BPQ124" s="370">
        <f xml:space="preserve"> InpC!BPQ$20</f>
        <v>0</v>
      </c>
      <c r="BPR124" s="370">
        <f xml:space="preserve"> InpC!BPR$20</f>
        <v>0</v>
      </c>
      <c r="BPS124" s="370">
        <f xml:space="preserve"> InpC!BPS$20</f>
        <v>0</v>
      </c>
      <c r="BPT124" s="370">
        <f xml:space="preserve"> InpC!BPT$20</f>
        <v>0</v>
      </c>
      <c r="BPU124" s="370">
        <f xml:space="preserve"> InpC!BPU$20</f>
        <v>0</v>
      </c>
      <c r="BPV124" s="370">
        <f xml:space="preserve"> InpC!BPV$20</f>
        <v>0</v>
      </c>
      <c r="BPW124" s="370">
        <f xml:space="preserve"> InpC!BPW$20</f>
        <v>0</v>
      </c>
      <c r="BPX124" s="370">
        <f xml:space="preserve"> InpC!BPX$20</f>
        <v>0</v>
      </c>
      <c r="BPY124" s="370">
        <f xml:space="preserve"> InpC!BPY$20</f>
        <v>0</v>
      </c>
      <c r="BPZ124" s="370">
        <f xml:space="preserve"> InpC!BPZ$20</f>
        <v>0</v>
      </c>
      <c r="BQA124" s="370">
        <f xml:space="preserve"> InpC!BQA$20</f>
        <v>0</v>
      </c>
      <c r="BQB124" s="370">
        <f xml:space="preserve"> InpC!BQB$20</f>
        <v>0</v>
      </c>
      <c r="BQC124" s="370">
        <f xml:space="preserve"> InpC!BQC$20</f>
        <v>0</v>
      </c>
      <c r="BQD124" s="370">
        <f xml:space="preserve"> InpC!BQD$20</f>
        <v>0</v>
      </c>
      <c r="BQE124" s="370">
        <f xml:space="preserve"> InpC!BQE$20</f>
        <v>0</v>
      </c>
      <c r="BQF124" s="370">
        <f xml:space="preserve"> InpC!BQF$20</f>
        <v>0</v>
      </c>
      <c r="BQG124" s="370">
        <f xml:space="preserve"> InpC!BQG$20</f>
        <v>0</v>
      </c>
      <c r="BQH124" s="370">
        <f xml:space="preserve"> InpC!BQH$20</f>
        <v>0</v>
      </c>
      <c r="BQI124" s="370">
        <f xml:space="preserve"> InpC!BQI$20</f>
        <v>0</v>
      </c>
      <c r="BQJ124" s="370">
        <f xml:space="preserve"> InpC!BQJ$20</f>
        <v>0</v>
      </c>
      <c r="BQK124" s="370">
        <f xml:space="preserve"> InpC!BQK$20</f>
        <v>0</v>
      </c>
      <c r="BQL124" s="370">
        <f xml:space="preserve"> InpC!BQL$20</f>
        <v>0</v>
      </c>
      <c r="BQM124" s="370">
        <f xml:space="preserve"> InpC!BQM$20</f>
        <v>0</v>
      </c>
      <c r="BQN124" s="370">
        <f xml:space="preserve"> InpC!BQN$20</f>
        <v>0</v>
      </c>
      <c r="BQO124" s="370">
        <f xml:space="preserve"> InpC!BQO$20</f>
        <v>0</v>
      </c>
      <c r="BQP124" s="370">
        <f xml:space="preserve"> InpC!BQP$20</f>
        <v>0</v>
      </c>
      <c r="BQQ124" s="370">
        <f xml:space="preserve"> InpC!BQQ$20</f>
        <v>0</v>
      </c>
      <c r="BQR124" s="370">
        <f xml:space="preserve"> InpC!BQR$20</f>
        <v>0</v>
      </c>
      <c r="BQS124" s="370">
        <f xml:space="preserve"> InpC!BQS$20</f>
        <v>0</v>
      </c>
      <c r="BQT124" s="370">
        <f xml:space="preserve"> InpC!BQT$20</f>
        <v>0</v>
      </c>
      <c r="BQU124" s="370">
        <f xml:space="preserve"> InpC!BQU$20</f>
        <v>0</v>
      </c>
      <c r="BQV124" s="370">
        <f xml:space="preserve"> InpC!BQV$20</f>
        <v>0</v>
      </c>
      <c r="BQW124" s="370">
        <f xml:space="preserve"> InpC!BQW$20</f>
        <v>0</v>
      </c>
      <c r="BQX124" s="370">
        <f xml:space="preserve"> InpC!BQX$20</f>
        <v>0</v>
      </c>
      <c r="BQY124" s="370">
        <f xml:space="preserve"> InpC!BQY$20</f>
        <v>0</v>
      </c>
      <c r="BQZ124" s="370">
        <f xml:space="preserve"> InpC!BQZ$20</f>
        <v>0</v>
      </c>
      <c r="BRA124" s="370">
        <f xml:space="preserve"> InpC!BRA$20</f>
        <v>0</v>
      </c>
      <c r="BRB124" s="370">
        <f xml:space="preserve"> InpC!BRB$20</f>
        <v>0</v>
      </c>
      <c r="BRC124" s="370">
        <f xml:space="preserve"> InpC!BRC$20</f>
        <v>0</v>
      </c>
      <c r="BRD124" s="370">
        <f xml:space="preserve"> InpC!BRD$20</f>
        <v>0</v>
      </c>
      <c r="BRE124" s="370">
        <f xml:space="preserve"> InpC!BRE$20</f>
        <v>0</v>
      </c>
      <c r="BRF124" s="370">
        <f xml:space="preserve"> InpC!BRF$20</f>
        <v>0</v>
      </c>
      <c r="BRG124" s="370">
        <f xml:space="preserve"> InpC!BRG$20</f>
        <v>0</v>
      </c>
      <c r="BRH124" s="370">
        <f xml:space="preserve"> InpC!BRH$20</f>
        <v>0</v>
      </c>
      <c r="BRI124" s="370">
        <f xml:space="preserve"> InpC!BRI$20</f>
        <v>0</v>
      </c>
      <c r="BRJ124" s="370">
        <f xml:space="preserve"> InpC!BRJ$20</f>
        <v>0</v>
      </c>
      <c r="BRK124" s="370">
        <f xml:space="preserve"> InpC!BRK$20</f>
        <v>0</v>
      </c>
      <c r="BRL124" s="370">
        <f xml:space="preserve"> InpC!BRL$20</f>
        <v>0</v>
      </c>
      <c r="BRM124" s="370">
        <f xml:space="preserve"> InpC!BRM$20</f>
        <v>0</v>
      </c>
      <c r="BRN124" s="370">
        <f xml:space="preserve"> InpC!BRN$20</f>
        <v>0</v>
      </c>
      <c r="BRO124" s="370">
        <f xml:space="preserve"> InpC!BRO$20</f>
        <v>0</v>
      </c>
      <c r="BRP124" s="370">
        <f xml:space="preserve"> InpC!BRP$20</f>
        <v>0</v>
      </c>
      <c r="BRQ124" s="370">
        <f xml:space="preserve"> InpC!BRQ$20</f>
        <v>0</v>
      </c>
      <c r="BRR124" s="370">
        <f xml:space="preserve"> InpC!BRR$20</f>
        <v>0</v>
      </c>
      <c r="BRS124" s="370">
        <f xml:space="preserve"> InpC!BRS$20</f>
        <v>0</v>
      </c>
      <c r="BRT124" s="370">
        <f xml:space="preserve"> InpC!BRT$20</f>
        <v>0</v>
      </c>
      <c r="BRU124" s="370">
        <f xml:space="preserve"> InpC!BRU$20</f>
        <v>0</v>
      </c>
      <c r="BRV124" s="370">
        <f xml:space="preserve"> InpC!BRV$20</f>
        <v>0</v>
      </c>
      <c r="BRW124" s="370">
        <f xml:space="preserve"> InpC!BRW$20</f>
        <v>0</v>
      </c>
      <c r="BRX124" s="370">
        <f xml:space="preserve"> InpC!BRX$20</f>
        <v>0</v>
      </c>
      <c r="BRY124" s="370">
        <f xml:space="preserve"> InpC!BRY$20</f>
        <v>0</v>
      </c>
      <c r="BRZ124" s="370">
        <f xml:space="preserve"> InpC!BRZ$20</f>
        <v>0</v>
      </c>
      <c r="BSA124" s="370">
        <f xml:space="preserve"> InpC!BSA$20</f>
        <v>0</v>
      </c>
      <c r="BSB124" s="370">
        <f xml:space="preserve"> InpC!BSB$20</f>
        <v>0</v>
      </c>
      <c r="BSC124" s="370">
        <f xml:space="preserve"> InpC!BSC$20</f>
        <v>0</v>
      </c>
      <c r="BSD124" s="370">
        <f xml:space="preserve"> InpC!BSD$20</f>
        <v>0</v>
      </c>
      <c r="BSE124" s="370">
        <f xml:space="preserve"> InpC!BSE$20</f>
        <v>0</v>
      </c>
      <c r="BSF124" s="370">
        <f xml:space="preserve"> InpC!BSF$20</f>
        <v>0</v>
      </c>
      <c r="BSG124" s="370">
        <f xml:space="preserve"> InpC!BSG$20</f>
        <v>0</v>
      </c>
      <c r="BSH124" s="370">
        <f xml:space="preserve"> InpC!BSH$20</f>
        <v>0</v>
      </c>
      <c r="BSI124" s="370">
        <f xml:space="preserve"> InpC!BSI$20</f>
        <v>0</v>
      </c>
      <c r="BSJ124" s="370">
        <f xml:space="preserve"> InpC!BSJ$20</f>
        <v>0</v>
      </c>
      <c r="BSK124" s="370">
        <f xml:space="preserve"> InpC!BSK$20</f>
        <v>0</v>
      </c>
      <c r="BSL124" s="370">
        <f xml:space="preserve"> InpC!BSL$20</f>
        <v>0</v>
      </c>
      <c r="BSM124" s="370">
        <f xml:space="preserve"> InpC!BSM$20</f>
        <v>0</v>
      </c>
      <c r="BSN124" s="370">
        <f xml:space="preserve"> InpC!BSN$20</f>
        <v>0</v>
      </c>
      <c r="BSO124" s="370">
        <f xml:space="preserve"> InpC!BSO$20</f>
        <v>0</v>
      </c>
      <c r="BSP124" s="370">
        <f xml:space="preserve"> InpC!BSP$20</f>
        <v>0</v>
      </c>
      <c r="BSQ124" s="370">
        <f xml:space="preserve"> InpC!BSQ$20</f>
        <v>0</v>
      </c>
      <c r="BSR124" s="370">
        <f xml:space="preserve"> InpC!BSR$20</f>
        <v>0</v>
      </c>
      <c r="BSS124" s="370">
        <f xml:space="preserve"> InpC!BSS$20</f>
        <v>0</v>
      </c>
      <c r="BST124" s="370">
        <f xml:space="preserve"> InpC!BST$20</f>
        <v>0</v>
      </c>
      <c r="BSU124" s="370">
        <f xml:space="preserve"> InpC!BSU$20</f>
        <v>0</v>
      </c>
      <c r="BSV124" s="370">
        <f xml:space="preserve"> InpC!BSV$20</f>
        <v>0</v>
      </c>
      <c r="BSW124" s="370">
        <f xml:space="preserve"> InpC!BSW$20</f>
        <v>0</v>
      </c>
      <c r="BSX124" s="370">
        <f xml:space="preserve"> InpC!BSX$20</f>
        <v>0</v>
      </c>
      <c r="BSY124" s="370">
        <f xml:space="preserve"> InpC!BSY$20</f>
        <v>0</v>
      </c>
      <c r="BSZ124" s="370">
        <f xml:space="preserve"> InpC!BSZ$20</f>
        <v>0</v>
      </c>
      <c r="BTA124" s="370">
        <f xml:space="preserve"> InpC!BTA$20</f>
        <v>0</v>
      </c>
      <c r="BTB124" s="370">
        <f xml:space="preserve"> InpC!BTB$20</f>
        <v>0</v>
      </c>
      <c r="BTC124" s="370">
        <f xml:space="preserve"> InpC!BTC$20</f>
        <v>0</v>
      </c>
      <c r="BTD124" s="370">
        <f xml:space="preserve"> InpC!BTD$20</f>
        <v>0</v>
      </c>
      <c r="BTE124" s="370">
        <f xml:space="preserve"> InpC!BTE$20</f>
        <v>0</v>
      </c>
      <c r="BTF124" s="370">
        <f xml:space="preserve"> InpC!BTF$20</f>
        <v>0</v>
      </c>
      <c r="BTG124" s="370">
        <f xml:space="preserve"> InpC!BTG$20</f>
        <v>0</v>
      </c>
      <c r="BTH124" s="370">
        <f xml:space="preserve"> InpC!BTH$20</f>
        <v>0</v>
      </c>
      <c r="BTI124" s="370">
        <f xml:space="preserve"> InpC!BTI$20</f>
        <v>0</v>
      </c>
      <c r="BTJ124" s="370">
        <f xml:space="preserve"> InpC!BTJ$20</f>
        <v>0</v>
      </c>
      <c r="BTK124" s="370">
        <f xml:space="preserve"> InpC!BTK$20</f>
        <v>0</v>
      </c>
      <c r="BTL124" s="370">
        <f xml:space="preserve"> InpC!BTL$20</f>
        <v>0</v>
      </c>
      <c r="BTM124" s="370">
        <f xml:space="preserve"> InpC!BTM$20</f>
        <v>0</v>
      </c>
      <c r="BTN124" s="370">
        <f xml:space="preserve"> InpC!BTN$20</f>
        <v>0</v>
      </c>
      <c r="BTO124" s="370">
        <f xml:space="preserve"> InpC!BTO$20</f>
        <v>0</v>
      </c>
      <c r="BTP124" s="370">
        <f xml:space="preserve"> InpC!BTP$20</f>
        <v>0</v>
      </c>
      <c r="BTQ124" s="370">
        <f xml:space="preserve"> InpC!BTQ$20</f>
        <v>0</v>
      </c>
      <c r="BTR124" s="370">
        <f xml:space="preserve"> InpC!BTR$20</f>
        <v>0</v>
      </c>
      <c r="BTS124" s="370">
        <f xml:space="preserve"> InpC!BTS$20</f>
        <v>0</v>
      </c>
      <c r="BTT124" s="370">
        <f xml:space="preserve"> InpC!BTT$20</f>
        <v>0</v>
      </c>
      <c r="BTU124" s="370">
        <f xml:space="preserve"> InpC!BTU$20</f>
        <v>0</v>
      </c>
      <c r="BTV124" s="370">
        <f xml:space="preserve"> InpC!BTV$20</f>
        <v>0</v>
      </c>
      <c r="BTW124" s="370">
        <f xml:space="preserve"> InpC!BTW$20</f>
        <v>0</v>
      </c>
      <c r="BTX124" s="370">
        <f xml:space="preserve"> InpC!BTX$20</f>
        <v>0</v>
      </c>
      <c r="BTY124" s="370">
        <f xml:space="preserve"> InpC!BTY$20</f>
        <v>0</v>
      </c>
      <c r="BTZ124" s="370">
        <f xml:space="preserve"> InpC!BTZ$20</f>
        <v>0</v>
      </c>
      <c r="BUA124" s="370">
        <f xml:space="preserve"> InpC!BUA$20</f>
        <v>0</v>
      </c>
      <c r="BUB124" s="370">
        <f xml:space="preserve"> InpC!BUB$20</f>
        <v>0</v>
      </c>
      <c r="BUC124" s="370">
        <f xml:space="preserve"> InpC!BUC$20</f>
        <v>0</v>
      </c>
      <c r="BUD124" s="370">
        <f xml:space="preserve"> InpC!BUD$20</f>
        <v>0</v>
      </c>
      <c r="BUE124" s="370">
        <f xml:space="preserve"> InpC!BUE$20</f>
        <v>0</v>
      </c>
      <c r="BUF124" s="370">
        <f xml:space="preserve"> InpC!BUF$20</f>
        <v>0</v>
      </c>
      <c r="BUG124" s="370">
        <f xml:space="preserve"> InpC!BUG$20</f>
        <v>0</v>
      </c>
      <c r="BUH124" s="370">
        <f xml:space="preserve"> InpC!BUH$20</f>
        <v>0</v>
      </c>
      <c r="BUI124" s="370">
        <f xml:space="preserve"> InpC!BUI$20</f>
        <v>0</v>
      </c>
      <c r="BUJ124" s="370">
        <f xml:space="preserve"> InpC!BUJ$20</f>
        <v>0</v>
      </c>
      <c r="BUK124" s="370">
        <f xml:space="preserve"> InpC!BUK$20</f>
        <v>0</v>
      </c>
      <c r="BUL124" s="370">
        <f xml:space="preserve"> InpC!BUL$20</f>
        <v>0</v>
      </c>
      <c r="BUM124" s="370">
        <f xml:space="preserve"> InpC!BUM$20</f>
        <v>0</v>
      </c>
      <c r="BUN124" s="370">
        <f xml:space="preserve"> InpC!BUN$20</f>
        <v>0</v>
      </c>
      <c r="BUO124" s="370">
        <f xml:space="preserve"> InpC!BUO$20</f>
        <v>0</v>
      </c>
      <c r="BUP124" s="370">
        <f xml:space="preserve"> InpC!BUP$20</f>
        <v>0</v>
      </c>
      <c r="BUQ124" s="370">
        <f xml:space="preserve"> InpC!BUQ$20</f>
        <v>0</v>
      </c>
      <c r="BUR124" s="370">
        <f xml:space="preserve"> InpC!BUR$20</f>
        <v>0</v>
      </c>
      <c r="BUS124" s="370">
        <f xml:space="preserve"> InpC!BUS$20</f>
        <v>0</v>
      </c>
      <c r="BUT124" s="370">
        <f xml:space="preserve"> InpC!BUT$20</f>
        <v>0</v>
      </c>
      <c r="BUU124" s="370">
        <f xml:space="preserve"> InpC!BUU$20</f>
        <v>0</v>
      </c>
      <c r="BUV124" s="370">
        <f xml:space="preserve"> InpC!BUV$20</f>
        <v>0</v>
      </c>
      <c r="BUW124" s="370">
        <f xml:space="preserve"> InpC!BUW$20</f>
        <v>0</v>
      </c>
      <c r="BUX124" s="370">
        <f xml:space="preserve"> InpC!BUX$20</f>
        <v>0</v>
      </c>
      <c r="BUY124" s="370">
        <f xml:space="preserve"> InpC!BUY$20</f>
        <v>0</v>
      </c>
      <c r="BUZ124" s="370">
        <f xml:space="preserve"> InpC!BUZ$20</f>
        <v>0</v>
      </c>
      <c r="BVA124" s="370">
        <f xml:space="preserve"> InpC!BVA$20</f>
        <v>0</v>
      </c>
      <c r="BVB124" s="370">
        <f xml:space="preserve"> InpC!BVB$20</f>
        <v>0</v>
      </c>
      <c r="BVC124" s="370">
        <f xml:space="preserve"> InpC!BVC$20</f>
        <v>0</v>
      </c>
      <c r="BVD124" s="370">
        <f xml:space="preserve"> InpC!BVD$20</f>
        <v>0</v>
      </c>
      <c r="BVE124" s="370">
        <f xml:space="preserve"> InpC!BVE$20</f>
        <v>0</v>
      </c>
      <c r="BVF124" s="370">
        <f xml:space="preserve"> InpC!BVF$20</f>
        <v>0</v>
      </c>
      <c r="BVG124" s="370">
        <f xml:space="preserve"> InpC!BVG$20</f>
        <v>0</v>
      </c>
      <c r="BVH124" s="370">
        <f xml:space="preserve"> InpC!BVH$20</f>
        <v>0</v>
      </c>
      <c r="BVI124" s="370">
        <f xml:space="preserve"> InpC!BVI$20</f>
        <v>0</v>
      </c>
      <c r="BVJ124" s="370">
        <f xml:space="preserve"> InpC!BVJ$20</f>
        <v>0</v>
      </c>
      <c r="BVK124" s="370">
        <f xml:space="preserve"> InpC!BVK$20</f>
        <v>0</v>
      </c>
      <c r="BVL124" s="370">
        <f xml:space="preserve"> InpC!BVL$20</f>
        <v>0</v>
      </c>
      <c r="BVM124" s="370">
        <f xml:space="preserve"> InpC!BVM$20</f>
        <v>0</v>
      </c>
      <c r="BVN124" s="370">
        <f xml:space="preserve"> InpC!BVN$20</f>
        <v>0</v>
      </c>
      <c r="BVO124" s="370">
        <f xml:space="preserve"> InpC!BVO$20</f>
        <v>0</v>
      </c>
      <c r="BVP124" s="370">
        <f xml:space="preserve"> InpC!BVP$20</f>
        <v>0</v>
      </c>
      <c r="BVQ124" s="370">
        <f xml:space="preserve"> InpC!BVQ$20</f>
        <v>0</v>
      </c>
      <c r="BVR124" s="370">
        <f xml:space="preserve"> InpC!BVR$20</f>
        <v>0</v>
      </c>
      <c r="BVS124" s="370">
        <f xml:space="preserve"> InpC!BVS$20</f>
        <v>0</v>
      </c>
      <c r="BVT124" s="370">
        <f xml:space="preserve"> InpC!BVT$20</f>
        <v>0</v>
      </c>
      <c r="BVU124" s="370">
        <f xml:space="preserve"> InpC!BVU$20</f>
        <v>0</v>
      </c>
      <c r="BVV124" s="370">
        <f xml:space="preserve"> InpC!BVV$20</f>
        <v>0</v>
      </c>
      <c r="BVW124" s="370">
        <f xml:space="preserve"> InpC!BVW$20</f>
        <v>0</v>
      </c>
      <c r="BVX124" s="370">
        <f xml:space="preserve"> InpC!BVX$20</f>
        <v>0</v>
      </c>
      <c r="BVY124" s="370">
        <f xml:space="preserve"> InpC!BVY$20</f>
        <v>0</v>
      </c>
      <c r="BVZ124" s="370">
        <f xml:space="preserve"> InpC!BVZ$20</f>
        <v>0</v>
      </c>
      <c r="BWA124" s="370">
        <f xml:space="preserve"> InpC!BWA$20</f>
        <v>0</v>
      </c>
      <c r="BWB124" s="370">
        <f xml:space="preserve"> InpC!BWB$20</f>
        <v>0</v>
      </c>
      <c r="BWC124" s="370">
        <f xml:space="preserve"> InpC!BWC$20</f>
        <v>0</v>
      </c>
      <c r="BWD124" s="370">
        <f xml:space="preserve"> InpC!BWD$20</f>
        <v>0</v>
      </c>
      <c r="BWE124" s="370">
        <f xml:space="preserve"> InpC!BWE$20</f>
        <v>0</v>
      </c>
      <c r="BWF124" s="370">
        <f xml:space="preserve"> InpC!BWF$20</f>
        <v>0</v>
      </c>
      <c r="BWG124" s="370">
        <f xml:space="preserve"> InpC!BWG$20</f>
        <v>0</v>
      </c>
      <c r="BWH124" s="370">
        <f xml:space="preserve"> InpC!BWH$20</f>
        <v>0</v>
      </c>
      <c r="BWI124" s="370">
        <f xml:space="preserve"> InpC!BWI$20</f>
        <v>0</v>
      </c>
      <c r="BWJ124" s="370">
        <f xml:space="preserve"> InpC!BWJ$20</f>
        <v>0</v>
      </c>
      <c r="BWK124" s="370">
        <f xml:space="preserve"> InpC!BWK$20</f>
        <v>0</v>
      </c>
      <c r="BWL124" s="370">
        <f xml:space="preserve"> InpC!BWL$20</f>
        <v>0</v>
      </c>
      <c r="BWM124" s="370">
        <f xml:space="preserve"> InpC!BWM$20</f>
        <v>0</v>
      </c>
      <c r="BWN124" s="370">
        <f xml:space="preserve"> InpC!BWN$20</f>
        <v>0</v>
      </c>
      <c r="BWO124" s="370">
        <f xml:space="preserve"> InpC!BWO$20</f>
        <v>0</v>
      </c>
      <c r="BWP124" s="370">
        <f xml:space="preserve"> InpC!BWP$20</f>
        <v>0</v>
      </c>
      <c r="BWQ124" s="370">
        <f xml:space="preserve"> InpC!BWQ$20</f>
        <v>0</v>
      </c>
      <c r="BWR124" s="370">
        <f xml:space="preserve"> InpC!BWR$20</f>
        <v>0</v>
      </c>
      <c r="BWS124" s="370">
        <f xml:space="preserve"> InpC!BWS$20</f>
        <v>0</v>
      </c>
      <c r="BWT124" s="370">
        <f xml:space="preserve"> InpC!BWT$20</f>
        <v>0</v>
      </c>
      <c r="BWU124" s="370">
        <f xml:space="preserve"> InpC!BWU$20</f>
        <v>0</v>
      </c>
      <c r="BWV124" s="370">
        <f xml:space="preserve"> InpC!BWV$20</f>
        <v>0</v>
      </c>
      <c r="BWW124" s="370">
        <f xml:space="preserve"> InpC!BWW$20</f>
        <v>0</v>
      </c>
      <c r="BWX124" s="370">
        <f xml:space="preserve"> InpC!BWX$20</f>
        <v>0</v>
      </c>
      <c r="BWY124" s="370">
        <f xml:space="preserve"> InpC!BWY$20</f>
        <v>0</v>
      </c>
      <c r="BWZ124" s="370">
        <f xml:space="preserve"> InpC!BWZ$20</f>
        <v>0</v>
      </c>
      <c r="BXA124" s="370">
        <f xml:space="preserve"> InpC!BXA$20</f>
        <v>0</v>
      </c>
      <c r="BXB124" s="370">
        <f xml:space="preserve"> InpC!BXB$20</f>
        <v>0</v>
      </c>
      <c r="BXC124" s="370">
        <f xml:space="preserve"> InpC!BXC$20</f>
        <v>0</v>
      </c>
      <c r="BXD124" s="370">
        <f xml:space="preserve"> InpC!BXD$20</f>
        <v>0</v>
      </c>
      <c r="BXE124" s="370">
        <f xml:space="preserve"> InpC!BXE$20</f>
        <v>0</v>
      </c>
      <c r="BXF124" s="370">
        <f xml:space="preserve"> InpC!BXF$20</f>
        <v>0</v>
      </c>
      <c r="BXG124" s="370">
        <f xml:space="preserve"> InpC!BXG$20</f>
        <v>0</v>
      </c>
      <c r="BXH124" s="370">
        <f xml:space="preserve"> InpC!BXH$20</f>
        <v>0</v>
      </c>
      <c r="BXI124" s="370">
        <f xml:space="preserve"> InpC!BXI$20</f>
        <v>0</v>
      </c>
      <c r="BXJ124" s="370">
        <f xml:space="preserve"> InpC!BXJ$20</f>
        <v>0</v>
      </c>
      <c r="BXK124" s="370">
        <f xml:space="preserve"> InpC!BXK$20</f>
        <v>0</v>
      </c>
      <c r="BXL124" s="370">
        <f xml:space="preserve"> InpC!BXL$20</f>
        <v>0</v>
      </c>
      <c r="BXM124" s="370">
        <f xml:space="preserve"> InpC!BXM$20</f>
        <v>0</v>
      </c>
      <c r="BXN124" s="370">
        <f xml:space="preserve"> InpC!BXN$20</f>
        <v>0</v>
      </c>
      <c r="BXO124" s="370">
        <f xml:space="preserve"> InpC!BXO$20</f>
        <v>0</v>
      </c>
      <c r="BXP124" s="370">
        <f xml:space="preserve"> InpC!BXP$20</f>
        <v>0</v>
      </c>
      <c r="BXQ124" s="370">
        <f xml:space="preserve"> InpC!BXQ$20</f>
        <v>0</v>
      </c>
      <c r="BXR124" s="370">
        <f xml:space="preserve"> InpC!BXR$20</f>
        <v>0</v>
      </c>
      <c r="BXS124" s="370">
        <f xml:space="preserve"> InpC!BXS$20</f>
        <v>0</v>
      </c>
      <c r="BXT124" s="370">
        <f xml:space="preserve"> InpC!BXT$20</f>
        <v>0</v>
      </c>
      <c r="BXU124" s="370">
        <f xml:space="preserve"> InpC!BXU$20</f>
        <v>0</v>
      </c>
      <c r="BXV124" s="370">
        <f xml:space="preserve"> InpC!BXV$20</f>
        <v>0</v>
      </c>
      <c r="BXW124" s="370">
        <f xml:space="preserve"> InpC!BXW$20</f>
        <v>0</v>
      </c>
      <c r="BXX124" s="370">
        <f xml:space="preserve"> InpC!BXX$20</f>
        <v>0</v>
      </c>
      <c r="BXY124" s="370">
        <f xml:space="preserve"> InpC!BXY$20</f>
        <v>0</v>
      </c>
      <c r="BXZ124" s="370">
        <f xml:space="preserve"> InpC!BXZ$20</f>
        <v>0</v>
      </c>
      <c r="BYA124" s="370">
        <f xml:space="preserve"> InpC!BYA$20</f>
        <v>0</v>
      </c>
      <c r="BYB124" s="370">
        <f xml:space="preserve"> InpC!BYB$20</f>
        <v>0</v>
      </c>
      <c r="BYC124" s="370">
        <f xml:space="preserve"> InpC!BYC$20</f>
        <v>0</v>
      </c>
      <c r="BYD124" s="370">
        <f xml:space="preserve"> InpC!BYD$20</f>
        <v>0</v>
      </c>
      <c r="BYE124" s="370">
        <f xml:space="preserve"> InpC!BYE$20</f>
        <v>0</v>
      </c>
      <c r="BYF124" s="370">
        <f xml:space="preserve"> InpC!BYF$20</f>
        <v>0</v>
      </c>
      <c r="BYG124" s="370">
        <f xml:space="preserve"> InpC!BYG$20</f>
        <v>0</v>
      </c>
      <c r="BYH124" s="370">
        <f xml:space="preserve"> InpC!BYH$20</f>
        <v>0</v>
      </c>
      <c r="BYI124" s="370">
        <f xml:space="preserve"> InpC!BYI$20</f>
        <v>0</v>
      </c>
      <c r="BYJ124" s="370">
        <f xml:space="preserve"> InpC!BYJ$20</f>
        <v>0</v>
      </c>
      <c r="BYK124" s="370">
        <f xml:space="preserve"> InpC!BYK$20</f>
        <v>0</v>
      </c>
      <c r="BYL124" s="370">
        <f xml:space="preserve"> InpC!BYL$20</f>
        <v>0</v>
      </c>
      <c r="BYM124" s="370">
        <f xml:space="preserve"> InpC!BYM$20</f>
        <v>0</v>
      </c>
      <c r="BYN124" s="370">
        <f xml:space="preserve"> InpC!BYN$20</f>
        <v>0</v>
      </c>
      <c r="BYO124" s="370">
        <f xml:space="preserve"> InpC!BYO$20</f>
        <v>0</v>
      </c>
      <c r="BYP124" s="370">
        <f xml:space="preserve"> InpC!BYP$20</f>
        <v>0</v>
      </c>
      <c r="BYQ124" s="370">
        <f xml:space="preserve"> InpC!BYQ$20</f>
        <v>0</v>
      </c>
      <c r="BYR124" s="370">
        <f xml:space="preserve"> InpC!BYR$20</f>
        <v>0</v>
      </c>
      <c r="BYS124" s="370">
        <f xml:space="preserve"> InpC!BYS$20</f>
        <v>0</v>
      </c>
      <c r="BYT124" s="370">
        <f xml:space="preserve"> InpC!BYT$20</f>
        <v>0</v>
      </c>
      <c r="BYU124" s="370">
        <f xml:space="preserve"> InpC!BYU$20</f>
        <v>0</v>
      </c>
      <c r="BYV124" s="370">
        <f xml:space="preserve"> InpC!BYV$20</f>
        <v>0</v>
      </c>
      <c r="BYW124" s="370">
        <f xml:space="preserve"> InpC!BYW$20</f>
        <v>0</v>
      </c>
      <c r="BYX124" s="370">
        <f xml:space="preserve"> InpC!BYX$20</f>
        <v>0</v>
      </c>
      <c r="BYY124" s="370">
        <f xml:space="preserve"> InpC!BYY$20</f>
        <v>0</v>
      </c>
      <c r="BYZ124" s="370">
        <f xml:space="preserve"> InpC!BYZ$20</f>
        <v>0</v>
      </c>
      <c r="BZA124" s="370">
        <f xml:space="preserve"> InpC!BZA$20</f>
        <v>0</v>
      </c>
      <c r="BZB124" s="370">
        <f xml:space="preserve"> InpC!BZB$20</f>
        <v>0</v>
      </c>
      <c r="BZC124" s="370">
        <f xml:space="preserve"> InpC!BZC$20</f>
        <v>0</v>
      </c>
      <c r="BZD124" s="370">
        <f xml:space="preserve"> InpC!BZD$20</f>
        <v>0</v>
      </c>
      <c r="BZE124" s="370">
        <f xml:space="preserve"> InpC!BZE$20</f>
        <v>0</v>
      </c>
      <c r="BZF124" s="370">
        <f xml:space="preserve"> InpC!BZF$20</f>
        <v>0</v>
      </c>
      <c r="BZG124" s="370">
        <f xml:space="preserve"> InpC!BZG$20</f>
        <v>0</v>
      </c>
      <c r="BZH124" s="370">
        <f xml:space="preserve"> InpC!BZH$20</f>
        <v>0</v>
      </c>
      <c r="BZI124" s="370">
        <f xml:space="preserve"> InpC!BZI$20</f>
        <v>0</v>
      </c>
      <c r="BZJ124" s="370">
        <f xml:space="preserve"> InpC!BZJ$20</f>
        <v>0</v>
      </c>
      <c r="BZK124" s="370">
        <f xml:space="preserve"> InpC!BZK$20</f>
        <v>0</v>
      </c>
      <c r="BZL124" s="370">
        <f xml:space="preserve"> InpC!BZL$20</f>
        <v>0</v>
      </c>
      <c r="BZM124" s="370">
        <f xml:space="preserve"> InpC!BZM$20</f>
        <v>0</v>
      </c>
      <c r="BZN124" s="370">
        <f xml:space="preserve"> InpC!BZN$20</f>
        <v>0</v>
      </c>
      <c r="BZO124" s="370">
        <f xml:space="preserve"> InpC!BZO$20</f>
        <v>0</v>
      </c>
      <c r="BZP124" s="370">
        <f xml:space="preserve"> InpC!BZP$20</f>
        <v>0</v>
      </c>
      <c r="BZQ124" s="370">
        <f xml:space="preserve"> InpC!BZQ$20</f>
        <v>0</v>
      </c>
      <c r="BZR124" s="370">
        <f xml:space="preserve"> InpC!BZR$20</f>
        <v>0</v>
      </c>
      <c r="BZS124" s="370">
        <f xml:space="preserve"> InpC!BZS$20</f>
        <v>0</v>
      </c>
      <c r="BZT124" s="370">
        <f xml:space="preserve"> InpC!BZT$20</f>
        <v>0</v>
      </c>
      <c r="BZU124" s="370">
        <f xml:space="preserve"> InpC!BZU$20</f>
        <v>0</v>
      </c>
      <c r="BZV124" s="370">
        <f xml:space="preserve"> InpC!BZV$20</f>
        <v>0</v>
      </c>
      <c r="BZW124" s="370">
        <f xml:space="preserve"> InpC!BZW$20</f>
        <v>0</v>
      </c>
      <c r="BZX124" s="370">
        <f xml:space="preserve"> InpC!BZX$20</f>
        <v>0</v>
      </c>
      <c r="BZY124" s="370">
        <f xml:space="preserve"> InpC!BZY$20</f>
        <v>0</v>
      </c>
      <c r="BZZ124" s="370">
        <f xml:space="preserve"> InpC!BZZ$20</f>
        <v>0</v>
      </c>
      <c r="CAA124" s="370">
        <f xml:space="preserve"> InpC!CAA$20</f>
        <v>0</v>
      </c>
      <c r="CAB124" s="370">
        <f xml:space="preserve"> InpC!CAB$20</f>
        <v>0</v>
      </c>
      <c r="CAC124" s="370">
        <f xml:space="preserve"> InpC!CAC$20</f>
        <v>0</v>
      </c>
      <c r="CAD124" s="370">
        <f xml:space="preserve"> InpC!CAD$20</f>
        <v>0</v>
      </c>
      <c r="CAE124" s="370">
        <f xml:space="preserve"> InpC!CAE$20</f>
        <v>0</v>
      </c>
      <c r="CAF124" s="370">
        <f xml:space="preserve"> InpC!CAF$20</f>
        <v>0</v>
      </c>
      <c r="CAG124" s="370">
        <f xml:space="preserve"> InpC!CAG$20</f>
        <v>0</v>
      </c>
      <c r="CAH124" s="370">
        <f xml:space="preserve"> InpC!CAH$20</f>
        <v>0</v>
      </c>
      <c r="CAI124" s="370">
        <f xml:space="preserve"> InpC!CAI$20</f>
        <v>0</v>
      </c>
      <c r="CAJ124" s="370">
        <f xml:space="preserve"> InpC!CAJ$20</f>
        <v>0</v>
      </c>
      <c r="CAK124" s="370">
        <f xml:space="preserve"> InpC!CAK$20</f>
        <v>0</v>
      </c>
      <c r="CAL124" s="370">
        <f xml:space="preserve"> InpC!CAL$20</f>
        <v>0</v>
      </c>
      <c r="CAM124" s="370">
        <f xml:space="preserve"> InpC!CAM$20</f>
        <v>0</v>
      </c>
      <c r="CAN124" s="370">
        <f xml:space="preserve"> InpC!CAN$20</f>
        <v>0</v>
      </c>
      <c r="CAO124" s="370">
        <f xml:space="preserve"> InpC!CAO$20</f>
        <v>0</v>
      </c>
      <c r="CAP124" s="370">
        <f xml:space="preserve"> InpC!CAP$20</f>
        <v>0</v>
      </c>
      <c r="CAQ124" s="370">
        <f xml:space="preserve"> InpC!CAQ$20</f>
        <v>0</v>
      </c>
      <c r="CAR124" s="370">
        <f xml:space="preserve"> InpC!CAR$20</f>
        <v>0</v>
      </c>
      <c r="CAS124" s="370">
        <f xml:space="preserve"> InpC!CAS$20</f>
        <v>0</v>
      </c>
      <c r="CAT124" s="370">
        <f xml:space="preserve"> InpC!CAT$20</f>
        <v>0</v>
      </c>
      <c r="CAU124" s="370">
        <f xml:space="preserve"> InpC!CAU$20</f>
        <v>0</v>
      </c>
      <c r="CAV124" s="370">
        <f xml:space="preserve"> InpC!CAV$20</f>
        <v>0</v>
      </c>
      <c r="CAW124" s="370">
        <f xml:space="preserve"> InpC!CAW$20</f>
        <v>0</v>
      </c>
      <c r="CAX124" s="370">
        <f xml:space="preserve"> InpC!CAX$20</f>
        <v>0</v>
      </c>
      <c r="CAY124" s="370">
        <f xml:space="preserve"> InpC!CAY$20</f>
        <v>0</v>
      </c>
      <c r="CAZ124" s="370">
        <f xml:space="preserve"> InpC!CAZ$20</f>
        <v>0</v>
      </c>
      <c r="CBA124" s="370">
        <f xml:space="preserve"> InpC!CBA$20</f>
        <v>0</v>
      </c>
      <c r="CBB124" s="370">
        <f xml:space="preserve"> InpC!CBB$20</f>
        <v>0</v>
      </c>
      <c r="CBC124" s="370">
        <f xml:space="preserve"> InpC!CBC$20</f>
        <v>0</v>
      </c>
      <c r="CBD124" s="370">
        <f xml:space="preserve"> InpC!CBD$20</f>
        <v>0</v>
      </c>
      <c r="CBE124" s="370">
        <f xml:space="preserve"> InpC!CBE$20</f>
        <v>0</v>
      </c>
      <c r="CBF124" s="370">
        <f xml:space="preserve"> InpC!CBF$20</f>
        <v>0</v>
      </c>
      <c r="CBG124" s="370">
        <f xml:space="preserve"> InpC!CBG$20</f>
        <v>0</v>
      </c>
      <c r="CBH124" s="370">
        <f xml:space="preserve"> InpC!CBH$20</f>
        <v>0</v>
      </c>
      <c r="CBI124" s="370">
        <f xml:space="preserve"> InpC!CBI$20</f>
        <v>0</v>
      </c>
      <c r="CBJ124" s="370">
        <f xml:space="preserve"> InpC!CBJ$20</f>
        <v>0</v>
      </c>
      <c r="CBK124" s="370">
        <f xml:space="preserve"> InpC!CBK$20</f>
        <v>0</v>
      </c>
      <c r="CBL124" s="370">
        <f xml:space="preserve"> InpC!CBL$20</f>
        <v>0</v>
      </c>
      <c r="CBM124" s="370">
        <f xml:space="preserve"> InpC!CBM$20</f>
        <v>0</v>
      </c>
      <c r="CBN124" s="370">
        <f xml:space="preserve"> InpC!CBN$20</f>
        <v>0</v>
      </c>
      <c r="CBO124" s="370">
        <f xml:space="preserve"> InpC!CBO$20</f>
        <v>0</v>
      </c>
      <c r="CBP124" s="370">
        <f xml:space="preserve"> InpC!CBP$20</f>
        <v>0</v>
      </c>
      <c r="CBQ124" s="370">
        <f xml:space="preserve"> InpC!CBQ$20</f>
        <v>0</v>
      </c>
      <c r="CBR124" s="370">
        <f xml:space="preserve"> InpC!CBR$20</f>
        <v>0</v>
      </c>
      <c r="CBS124" s="370">
        <f xml:space="preserve"> InpC!CBS$20</f>
        <v>0</v>
      </c>
      <c r="CBT124" s="370">
        <f xml:space="preserve"> InpC!CBT$20</f>
        <v>0</v>
      </c>
      <c r="CBU124" s="370">
        <f xml:space="preserve"> InpC!CBU$20</f>
        <v>0</v>
      </c>
      <c r="CBV124" s="370">
        <f xml:space="preserve"> InpC!CBV$20</f>
        <v>0</v>
      </c>
      <c r="CBW124" s="370">
        <f xml:space="preserve"> InpC!CBW$20</f>
        <v>0</v>
      </c>
      <c r="CBX124" s="370">
        <f xml:space="preserve"> InpC!CBX$20</f>
        <v>0</v>
      </c>
      <c r="CBY124" s="370">
        <f xml:space="preserve"> InpC!CBY$20</f>
        <v>0</v>
      </c>
      <c r="CBZ124" s="370">
        <f xml:space="preserve"> InpC!CBZ$20</f>
        <v>0</v>
      </c>
      <c r="CCA124" s="370">
        <f xml:space="preserve"> InpC!CCA$20</f>
        <v>0</v>
      </c>
      <c r="CCB124" s="370">
        <f xml:space="preserve"> InpC!CCB$20</f>
        <v>0</v>
      </c>
      <c r="CCC124" s="370">
        <f xml:space="preserve"> InpC!CCC$20</f>
        <v>0</v>
      </c>
      <c r="CCD124" s="370">
        <f xml:space="preserve"> InpC!CCD$20</f>
        <v>0</v>
      </c>
      <c r="CCE124" s="370">
        <f xml:space="preserve"> InpC!CCE$20</f>
        <v>0</v>
      </c>
      <c r="CCF124" s="370">
        <f xml:space="preserve"> InpC!CCF$20</f>
        <v>0</v>
      </c>
      <c r="CCG124" s="370">
        <f xml:space="preserve"> InpC!CCG$20</f>
        <v>0</v>
      </c>
      <c r="CCH124" s="370">
        <f xml:space="preserve"> InpC!CCH$20</f>
        <v>0</v>
      </c>
      <c r="CCI124" s="370">
        <f xml:space="preserve"> InpC!CCI$20</f>
        <v>0</v>
      </c>
      <c r="CCJ124" s="370">
        <f xml:space="preserve"> InpC!CCJ$20</f>
        <v>0</v>
      </c>
      <c r="CCK124" s="370">
        <f xml:space="preserve"> InpC!CCK$20</f>
        <v>0</v>
      </c>
      <c r="CCL124" s="370">
        <f xml:space="preserve"> InpC!CCL$20</f>
        <v>0</v>
      </c>
      <c r="CCM124" s="370">
        <f xml:space="preserve"> InpC!CCM$20</f>
        <v>0</v>
      </c>
      <c r="CCN124" s="370">
        <f xml:space="preserve"> InpC!CCN$20</f>
        <v>0</v>
      </c>
      <c r="CCO124" s="370">
        <f xml:space="preserve"> InpC!CCO$20</f>
        <v>0</v>
      </c>
      <c r="CCP124" s="370">
        <f xml:space="preserve"> InpC!CCP$20</f>
        <v>0</v>
      </c>
      <c r="CCQ124" s="370">
        <f xml:space="preserve"> InpC!CCQ$20</f>
        <v>0</v>
      </c>
      <c r="CCR124" s="370">
        <f xml:space="preserve"> InpC!CCR$20</f>
        <v>0</v>
      </c>
      <c r="CCS124" s="370">
        <f xml:space="preserve"> InpC!CCS$20</f>
        <v>0</v>
      </c>
      <c r="CCT124" s="370">
        <f xml:space="preserve"> InpC!CCT$20</f>
        <v>0</v>
      </c>
      <c r="CCU124" s="370">
        <f xml:space="preserve"> InpC!CCU$20</f>
        <v>0</v>
      </c>
      <c r="CCV124" s="370">
        <f xml:space="preserve"> InpC!CCV$20</f>
        <v>0</v>
      </c>
      <c r="CCW124" s="370">
        <f xml:space="preserve"> InpC!CCW$20</f>
        <v>0</v>
      </c>
      <c r="CCX124" s="370">
        <f xml:space="preserve"> InpC!CCX$20</f>
        <v>0</v>
      </c>
      <c r="CCY124" s="370">
        <f xml:space="preserve"> InpC!CCY$20</f>
        <v>0</v>
      </c>
      <c r="CCZ124" s="370">
        <f xml:space="preserve"> InpC!CCZ$20</f>
        <v>0</v>
      </c>
      <c r="CDA124" s="370">
        <f xml:space="preserve"> InpC!CDA$20</f>
        <v>0</v>
      </c>
      <c r="CDB124" s="370">
        <f xml:space="preserve"> InpC!CDB$20</f>
        <v>0</v>
      </c>
      <c r="CDC124" s="370">
        <f xml:space="preserve"> InpC!CDC$20</f>
        <v>0</v>
      </c>
      <c r="CDD124" s="370">
        <f xml:space="preserve"> InpC!CDD$20</f>
        <v>0</v>
      </c>
      <c r="CDE124" s="370">
        <f xml:space="preserve"> InpC!CDE$20</f>
        <v>0</v>
      </c>
      <c r="CDF124" s="370">
        <f xml:space="preserve"> InpC!CDF$20</f>
        <v>0</v>
      </c>
      <c r="CDG124" s="370">
        <f xml:space="preserve"> InpC!CDG$20</f>
        <v>0</v>
      </c>
      <c r="CDH124" s="370">
        <f xml:space="preserve"> InpC!CDH$20</f>
        <v>0</v>
      </c>
      <c r="CDI124" s="370">
        <f xml:space="preserve"> InpC!CDI$20</f>
        <v>0</v>
      </c>
      <c r="CDJ124" s="370">
        <f xml:space="preserve"> InpC!CDJ$20</f>
        <v>0</v>
      </c>
      <c r="CDK124" s="370">
        <f xml:space="preserve"> InpC!CDK$20</f>
        <v>0</v>
      </c>
      <c r="CDL124" s="370">
        <f xml:space="preserve"> InpC!CDL$20</f>
        <v>0</v>
      </c>
      <c r="CDM124" s="370">
        <f xml:space="preserve"> InpC!CDM$20</f>
        <v>0</v>
      </c>
      <c r="CDN124" s="370">
        <f xml:space="preserve"> InpC!CDN$20</f>
        <v>0</v>
      </c>
      <c r="CDO124" s="370">
        <f xml:space="preserve"> InpC!CDO$20</f>
        <v>0</v>
      </c>
      <c r="CDP124" s="370">
        <f xml:space="preserve"> InpC!CDP$20</f>
        <v>0</v>
      </c>
      <c r="CDQ124" s="370">
        <f xml:space="preserve"> InpC!CDQ$20</f>
        <v>0</v>
      </c>
      <c r="CDR124" s="370">
        <f xml:space="preserve"> InpC!CDR$20</f>
        <v>0</v>
      </c>
      <c r="CDS124" s="370">
        <f xml:space="preserve"> InpC!CDS$20</f>
        <v>0</v>
      </c>
      <c r="CDT124" s="370">
        <f xml:space="preserve"> InpC!CDT$20</f>
        <v>0</v>
      </c>
      <c r="CDU124" s="370">
        <f xml:space="preserve"> InpC!CDU$20</f>
        <v>0</v>
      </c>
      <c r="CDV124" s="370">
        <f xml:space="preserve"> InpC!CDV$20</f>
        <v>0</v>
      </c>
      <c r="CDW124" s="370">
        <f xml:space="preserve"> InpC!CDW$20</f>
        <v>0</v>
      </c>
      <c r="CDX124" s="370">
        <f xml:space="preserve"> InpC!CDX$20</f>
        <v>0</v>
      </c>
      <c r="CDY124" s="370">
        <f xml:space="preserve"> InpC!CDY$20</f>
        <v>0</v>
      </c>
      <c r="CDZ124" s="370">
        <f xml:space="preserve"> InpC!CDZ$20</f>
        <v>0</v>
      </c>
      <c r="CEA124" s="370">
        <f xml:space="preserve"> InpC!CEA$20</f>
        <v>0</v>
      </c>
      <c r="CEB124" s="370">
        <f xml:space="preserve"> InpC!CEB$20</f>
        <v>0</v>
      </c>
      <c r="CEC124" s="370">
        <f xml:space="preserve"> InpC!CEC$20</f>
        <v>0</v>
      </c>
      <c r="CED124" s="370">
        <f xml:space="preserve"> InpC!CED$20</f>
        <v>0</v>
      </c>
      <c r="CEE124" s="370">
        <f xml:space="preserve"> InpC!CEE$20</f>
        <v>0</v>
      </c>
      <c r="CEF124" s="370">
        <f xml:space="preserve"> InpC!CEF$20</f>
        <v>0</v>
      </c>
      <c r="CEG124" s="370">
        <f xml:space="preserve"> InpC!CEG$20</f>
        <v>0</v>
      </c>
      <c r="CEH124" s="370">
        <f xml:space="preserve"> InpC!CEH$20</f>
        <v>0</v>
      </c>
      <c r="CEI124" s="370">
        <f xml:space="preserve"> InpC!CEI$20</f>
        <v>0</v>
      </c>
      <c r="CEJ124" s="370">
        <f xml:space="preserve"> InpC!CEJ$20</f>
        <v>0</v>
      </c>
      <c r="CEK124" s="370">
        <f xml:space="preserve"> InpC!CEK$20</f>
        <v>0</v>
      </c>
      <c r="CEL124" s="370">
        <f xml:space="preserve"> InpC!CEL$20</f>
        <v>0</v>
      </c>
      <c r="CEM124" s="370">
        <f xml:space="preserve"> InpC!CEM$20</f>
        <v>0</v>
      </c>
      <c r="CEN124" s="370">
        <f xml:space="preserve"> InpC!CEN$20</f>
        <v>0</v>
      </c>
      <c r="CEO124" s="370">
        <f xml:space="preserve"> InpC!CEO$20</f>
        <v>0</v>
      </c>
      <c r="CEP124" s="370">
        <f xml:space="preserve"> InpC!CEP$20</f>
        <v>0</v>
      </c>
      <c r="CEQ124" s="370">
        <f xml:space="preserve"> InpC!CEQ$20</f>
        <v>0</v>
      </c>
      <c r="CER124" s="370">
        <f xml:space="preserve"> InpC!CER$20</f>
        <v>0</v>
      </c>
      <c r="CES124" s="370">
        <f xml:space="preserve"> InpC!CES$20</f>
        <v>0</v>
      </c>
      <c r="CET124" s="370">
        <f xml:space="preserve"> InpC!CET$20</f>
        <v>0</v>
      </c>
      <c r="CEU124" s="370">
        <f xml:space="preserve"> InpC!CEU$20</f>
        <v>0</v>
      </c>
      <c r="CEV124" s="370">
        <f xml:space="preserve"> InpC!CEV$20</f>
        <v>0</v>
      </c>
      <c r="CEW124" s="370">
        <f xml:space="preserve"> InpC!CEW$20</f>
        <v>0</v>
      </c>
      <c r="CEX124" s="370">
        <f xml:space="preserve"> InpC!CEX$20</f>
        <v>0</v>
      </c>
      <c r="CEY124" s="370">
        <f xml:space="preserve"> InpC!CEY$20</f>
        <v>0</v>
      </c>
      <c r="CEZ124" s="370">
        <f xml:space="preserve"> InpC!CEZ$20</f>
        <v>0</v>
      </c>
      <c r="CFA124" s="370">
        <f xml:space="preserve"> InpC!CFA$20</f>
        <v>0</v>
      </c>
      <c r="CFB124" s="370">
        <f xml:space="preserve"> InpC!CFB$20</f>
        <v>0</v>
      </c>
      <c r="CFC124" s="370">
        <f xml:space="preserve"> InpC!CFC$20</f>
        <v>0</v>
      </c>
      <c r="CFD124" s="370">
        <f xml:space="preserve"> InpC!CFD$20</f>
        <v>0</v>
      </c>
      <c r="CFE124" s="370">
        <f xml:space="preserve"> InpC!CFE$20</f>
        <v>0</v>
      </c>
      <c r="CFF124" s="370">
        <f xml:space="preserve"> InpC!CFF$20</f>
        <v>0</v>
      </c>
      <c r="CFG124" s="370">
        <f xml:space="preserve"> InpC!CFG$20</f>
        <v>0</v>
      </c>
      <c r="CFH124" s="370">
        <f xml:space="preserve"> InpC!CFH$20</f>
        <v>0</v>
      </c>
      <c r="CFI124" s="370">
        <f xml:space="preserve"> InpC!CFI$20</f>
        <v>0</v>
      </c>
      <c r="CFJ124" s="370">
        <f xml:space="preserve"> InpC!CFJ$20</f>
        <v>0</v>
      </c>
      <c r="CFK124" s="370">
        <f xml:space="preserve"> InpC!CFK$20</f>
        <v>0</v>
      </c>
      <c r="CFL124" s="370">
        <f xml:space="preserve"> InpC!CFL$20</f>
        <v>0</v>
      </c>
      <c r="CFM124" s="370">
        <f xml:space="preserve"> InpC!CFM$20</f>
        <v>0</v>
      </c>
      <c r="CFN124" s="370">
        <f xml:space="preserve"> InpC!CFN$20</f>
        <v>0</v>
      </c>
      <c r="CFO124" s="370">
        <f xml:space="preserve"> InpC!CFO$20</f>
        <v>0</v>
      </c>
      <c r="CFP124" s="370">
        <f xml:space="preserve"> InpC!CFP$20</f>
        <v>0</v>
      </c>
      <c r="CFQ124" s="370">
        <f xml:space="preserve"> InpC!CFQ$20</f>
        <v>0</v>
      </c>
      <c r="CFR124" s="370">
        <f xml:space="preserve"> InpC!CFR$20</f>
        <v>0</v>
      </c>
      <c r="CFS124" s="370">
        <f xml:space="preserve"> InpC!CFS$20</f>
        <v>0</v>
      </c>
      <c r="CFT124" s="370">
        <f xml:space="preserve"> InpC!CFT$20</f>
        <v>0</v>
      </c>
      <c r="CFU124" s="370">
        <f xml:space="preserve"> InpC!CFU$20</f>
        <v>0</v>
      </c>
      <c r="CFV124" s="370">
        <f xml:space="preserve"> InpC!CFV$20</f>
        <v>0</v>
      </c>
      <c r="CFW124" s="370">
        <f xml:space="preserve"> InpC!CFW$20</f>
        <v>0</v>
      </c>
      <c r="CFX124" s="370">
        <f xml:space="preserve"> InpC!CFX$20</f>
        <v>0</v>
      </c>
      <c r="CFY124" s="370">
        <f xml:space="preserve"> InpC!CFY$20</f>
        <v>0</v>
      </c>
      <c r="CFZ124" s="370">
        <f xml:space="preserve"> InpC!CFZ$20</f>
        <v>0</v>
      </c>
      <c r="CGA124" s="370">
        <f xml:space="preserve"> InpC!CGA$20</f>
        <v>0</v>
      </c>
      <c r="CGB124" s="370">
        <f xml:space="preserve"> InpC!CGB$20</f>
        <v>0</v>
      </c>
      <c r="CGC124" s="370">
        <f xml:space="preserve"> InpC!CGC$20</f>
        <v>0</v>
      </c>
      <c r="CGD124" s="370">
        <f xml:space="preserve"> InpC!CGD$20</f>
        <v>0</v>
      </c>
      <c r="CGE124" s="370">
        <f xml:space="preserve"> InpC!CGE$20</f>
        <v>0</v>
      </c>
      <c r="CGF124" s="370">
        <f xml:space="preserve"> InpC!CGF$20</f>
        <v>0</v>
      </c>
      <c r="CGG124" s="370">
        <f xml:space="preserve"> InpC!CGG$20</f>
        <v>0</v>
      </c>
      <c r="CGH124" s="370">
        <f xml:space="preserve"> InpC!CGH$20</f>
        <v>0</v>
      </c>
      <c r="CGI124" s="370">
        <f xml:space="preserve"> InpC!CGI$20</f>
        <v>0</v>
      </c>
      <c r="CGJ124" s="370">
        <f xml:space="preserve"> InpC!CGJ$20</f>
        <v>0</v>
      </c>
      <c r="CGK124" s="370">
        <f xml:space="preserve"> InpC!CGK$20</f>
        <v>0</v>
      </c>
      <c r="CGL124" s="370">
        <f xml:space="preserve"> InpC!CGL$20</f>
        <v>0</v>
      </c>
      <c r="CGM124" s="370">
        <f xml:space="preserve"> InpC!CGM$20</f>
        <v>0</v>
      </c>
      <c r="CGN124" s="370">
        <f xml:space="preserve"> InpC!CGN$20</f>
        <v>0</v>
      </c>
      <c r="CGO124" s="370">
        <f xml:space="preserve"> InpC!CGO$20</f>
        <v>0</v>
      </c>
      <c r="CGP124" s="370">
        <f xml:space="preserve"> InpC!CGP$20</f>
        <v>0</v>
      </c>
      <c r="CGQ124" s="370">
        <f xml:space="preserve"> InpC!CGQ$20</f>
        <v>0</v>
      </c>
      <c r="CGR124" s="370">
        <f xml:space="preserve"> InpC!CGR$20</f>
        <v>0</v>
      </c>
      <c r="CGS124" s="370">
        <f xml:space="preserve"> InpC!CGS$20</f>
        <v>0</v>
      </c>
      <c r="CGT124" s="370">
        <f xml:space="preserve"> InpC!CGT$20</f>
        <v>0</v>
      </c>
      <c r="CGU124" s="370">
        <f xml:space="preserve"> InpC!CGU$20</f>
        <v>0</v>
      </c>
      <c r="CGV124" s="370">
        <f xml:space="preserve"> InpC!CGV$20</f>
        <v>0</v>
      </c>
      <c r="CGW124" s="370">
        <f xml:space="preserve"> InpC!CGW$20</f>
        <v>0</v>
      </c>
      <c r="CGX124" s="370">
        <f xml:space="preserve"> InpC!CGX$20</f>
        <v>0</v>
      </c>
      <c r="CGY124" s="370">
        <f xml:space="preserve"> InpC!CGY$20</f>
        <v>0</v>
      </c>
      <c r="CGZ124" s="370">
        <f xml:space="preserve"> InpC!CGZ$20</f>
        <v>0</v>
      </c>
      <c r="CHA124" s="370">
        <f xml:space="preserve"> InpC!CHA$20</f>
        <v>0</v>
      </c>
      <c r="CHB124" s="370">
        <f xml:space="preserve"> InpC!CHB$20</f>
        <v>0</v>
      </c>
      <c r="CHC124" s="370">
        <f xml:space="preserve"> InpC!CHC$20</f>
        <v>0</v>
      </c>
      <c r="CHD124" s="370">
        <f xml:space="preserve"> InpC!CHD$20</f>
        <v>0</v>
      </c>
      <c r="CHE124" s="370">
        <f xml:space="preserve"> InpC!CHE$20</f>
        <v>0</v>
      </c>
      <c r="CHF124" s="370">
        <f xml:space="preserve"> InpC!CHF$20</f>
        <v>0</v>
      </c>
      <c r="CHG124" s="370">
        <f xml:space="preserve"> InpC!CHG$20</f>
        <v>0</v>
      </c>
      <c r="CHH124" s="370">
        <f xml:space="preserve"> InpC!CHH$20</f>
        <v>0</v>
      </c>
      <c r="CHI124" s="370">
        <f xml:space="preserve"> InpC!CHI$20</f>
        <v>0</v>
      </c>
      <c r="CHJ124" s="370">
        <f xml:space="preserve"> InpC!CHJ$20</f>
        <v>0</v>
      </c>
      <c r="CHK124" s="370">
        <f xml:space="preserve"> InpC!CHK$20</f>
        <v>0</v>
      </c>
      <c r="CHL124" s="370">
        <f xml:space="preserve"> InpC!CHL$20</f>
        <v>0</v>
      </c>
      <c r="CHM124" s="370">
        <f xml:space="preserve"> InpC!CHM$20</f>
        <v>0</v>
      </c>
      <c r="CHN124" s="370">
        <f xml:space="preserve"> InpC!CHN$20</f>
        <v>0</v>
      </c>
      <c r="CHO124" s="370">
        <f xml:space="preserve"> InpC!CHO$20</f>
        <v>0</v>
      </c>
      <c r="CHP124" s="370">
        <f xml:space="preserve"> InpC!CHP$20</f>
        <v>0</v>
      </c>
      <c r="CHQ124" s="370">
        <f xml:space="preserve"> InpC!CHQ$20</f>
        <v>0</v>
      </c>
      <c r="CHR124" s="370">
        <f xml:space="preserve"> InpC!CHR$20</f>
        <v>0</v>
      </c>
      <c r="CHS124" s="370">
        <f xml:space="preserve"> InpC!CHS$20</f>
        <v>0</v>
      </c>
      <c r="CHT124" s="370">
        <f xml:space="preserve"> InpC!CHT$20</f>
        <v>0</v>
      </c>
      <c r="CHU124" s="370">
        <f xml:space="preserve"> InpC!CHU$20</f>
        <v>0</v>
      </c>
      <c r="CHV124" s="370">
        <f xml:space="preserve"> InpC!CHV$20</f>
        <v>0</v>
      </c>
      <c r="CHW124" s="370">
        <f xml:space="preserve"> InpC!CHW$20</f>
        <v>0</v>
      </c>
      <c r="CHX124" s="370">
        <f xml:space="preserve"> InpC!CHX$20</f>
        <v>0</v>
      </c>
      <c r="CHY124" s="370">
        <f xml:space="preserve"> InpC!CHY$20</f>
        <v>0</v>
      </c>
      <c r="CHZ124" s="370">
        <f xml:space="preserve"> InpC!CHZ$20</f>
        <v>0</v>
      </c>
      <c r="CIA124" s="370">
        <f xml:space="preserve"> InpC!CIA$20</f>
        <v>0</v>
      </c>
      <c r="CIB124" s="370">
        <f xml:space="preserve"> InpC!CIB$20</f>
        <v>0</v>
      </c>
      <c r="CIC124" s="370">
        <f xml:space="preserve"> InpC!CIC$20</f>
        <v>0</v>
      </c>
      <c r="CID124" s="370">
        <f xml:space="preserve"> InpC!CID$20</f>
        <v>0</v>
      </c>
      <c r="CIE124" s="370">
        <f xml:space="preserve"> InpC!CIE$20</f>
        <v>0</v>
      </c>
      <c r="CIF124" s="370">
        <f xml:space="preserve"> InpC!CIF$20</f>
        <v>0</v>
      </c>
      <c r="CIG124" s="370">
        <f xml:space="preserve"> InpC!CIG$20</f>
        <v>0</v>
      </c>
      <c r="CIH124" s="370">
        <f xml:space="preserve"> InpC!CIH$20</f>
        <v>0</v>
      </c>
      <c r="CII124" s="370">
        <f xml:space="preserve"> InpC!CII$20</f>
        <v>0</v>
      </c>
      <c r="CIJ124" s="370">
        <f xml:space="preserve"> InpC!CIJ$20</f>
        <v>0</v>
      </c>
      <c r="CIK124" s="370">
        <f xml:space="preserve"> InpC!CIK$20</f>
        <v>0</v>
      </c>
      <c r="CIL124" s="370">
        <f xml:space="preserve"> InpC!CIL$20</f>
        <v>0</v>
      </c>
      <c r="CIM124" s="370">
        <f xml:space="preserve"> InpC!CIM$20</f>
        <v>0</v>
      </c>
      <c r="CIN124" s="370">
        <f xml:space="preserve"> InpC!CIN$20</f>
        <v>0</v>
      </c>
      <c r="CIO124" s="370">
        <f xml:space="preserve"> InpC!CIO$20</f>
        <v>0</v>
      </c>
      <c r="CIP124" s="370">
        <f xml:space="preserve"> InpC!CIP$20</f>
        <v>0</v>
      </c>
      <c r="CIQ124" s="370">
        <f xml:space="preserve"> InpC!CIQ$20</f>
        <v>0</v>
      </c>
      <c r="CIR124" s="370">
        <f xml:space="preserve"> InpC!CIR$20</f>
        <v>0</v>
      </c>
      <c r="CIS124" s="370">
        <f xml:space="preserve"> InpC!CIS$20</f>
        <v>0</v>
      </c>
      <c r="CIT124" s="370">
        <f xml:space="preserve"> InpC!CIT$20</f>
        <v>0</v>
      </c>
      <c r="CIU124" s="370">
        <f xml:space="preserve"> InpC!CIU$20</f>
        <v>0</v>
      </c>
      <c r="CIV124" s="370">
        <f xml:space="preserve"> InpC!CIV$20</f>
        <v>0</v>
      </c>
      <c r="CIW124" s="370">
        <f xml:space="preserve"> InpC!CIW$20</f>
        <v>0</v>
      </c>
      <c r="CIX124" s="370">
        <f xml:space="preserve"> InpC!CIX$20</f>
        <v>0</v>
      </c>
      <c r="CIY124" s="370">
        <f xml:space="preserve"> InpC!CIY$20</f>
        <v>0</v>
      </c>
      <c r="CIZ124" s="370">
        <f xml:space="preserve"> InpC!CIZ$20</f>
        <v>0</v>
      </c>
      <c r="CJA124" s="370">
        <f xml:space="preserve"> InpC!CJA$20</f>
        <v>0</v>
      </c>
      <c r="CJB124" s="370">
        <f xml:space="preserve"> InpC!CJB$20</f>
        <v>0</v>
      </c>
      <c r="CJC124" s="370">
        <f xml:space="preserve"> InpC!CJC$20</f>
        <v>0</v>
      </c>
      <c r="CJD124" s="370">
        <f xml:space="preserve"> InpC!CJD$20</f>
        <v>0</v>
      </c>
      <c r="CJE124" s="370">
        <f xml:space="preserve"> InpC!CJE$20</f>
        <v>0</v>
      </c>
      <c r="CJF124" s="370">
        <f xml:space="preserve"> InpC!CJF$20</f>
        <v>0</v>
      </c>
      <c r="CJG124" s="370">
        <f xml:space="preserve"> InpC!CJG$20</f>
        <v>0</v>
      </c>
      <c r="CJH124" s="370">
        <f xml:space="preserve"> InpC!CJH$20</f>
        <v>0</v>
      </c>
      <c r="CJI124" s="370">
        <f xml:space="preserve"> InpC!CJI$20</f>
        <v>0</v>
      </c>
      <c r="CJJ124" s="370">
        <f xml:space="preserve"> InpC!CJJ$20</f>
        <v>0</v>
      </c>
      <c r="CJK124" s="370">
        <f xml:space="preserve"> InpC!CJK$20</f>
        <v>0</v>
      </c>
      <c r="CJL124" s="370">
        <f xml:space="preserve"> InpC!CJL$20</f>
        <v>0</v>
      </c>
      <c r="CJM124" s="370">
        <f xml:space="preserve"> InpC!CJM$20</f>
        <v>0</v>
      </c>
      <c r="CJN124" s="370">
        <f xml:space="preserve"> InpC!CJN$20</f>
        <v>0</v>
      </c>
      <c r="CJO124" s="370">
        <f xml:space="preserve"> InpC!CJO$20</f>
        <v>0</v>
      </c>
      <c r="CJP124" s="370">
        <f xml:space="preserve"> InpC!CJP$20</f>
        <v>0</v>
      </c>
      <c r="CJQ124" s="370">
        <f xml:space="preserve"> InpC!CJQ$20</f>
        <v>0</v>
      </c>
      <c r="CJR124" s="370">
        <f xml:space="preserve"> InpC!CJR$20</f>
        <v>0</v>
      </c>
      <c r="CJS124" s="370">
        <f xml:space="preserve"> InpC!CJS$20</f>
        <v>0</v>
      </c>
      <c r="CJT124" s="370">
        <f xml:space="preserve"> InpC!CJT$20</f>
        <v>0</v>
      </c>
      <c r="CJU124" s="370">
        <f xml:space="preserve"> InpC!CJU$20</f>
        <v>0</v>
      </c>
      <c r="CJV124" s="370">
        <f xml:space="preserve"> InpC!CJV$20</f>
        <v>0</v>
      </c>
      <c r="CJW124" s="370">
        <f xml:space="preserve"> InpC!CJW$20</f>
        <v>0</v>
      </c>
      <c r="CJX124" s="370">
        <f xml:space="preserve"> InpC!CJX$20</f>
        <v>0</v>
      </c>
      <c r="CJY124" s="370">
        <f xml:space="preserve"> InpC!CJY$20</f>
        <v>0</v>
      </c>
      <c r="CJZ124" s="370">
        <f xml:space="preserve"> InpC!CJZ$20</f>
        <v>0</v>
      </c>
      <c r="CKA124" s="370">
        <f xml:space="preserve"> InpC!CKA$20</f>
        <v>0</v>
      </c>
      <c r="CKB124" s="370">
        <f xml:space="preserve"> InpC!CKB$20</f>
        <v>0</v>
      </c>
      <c r="CKC124" s="370">
        <f xml:space="preserve"> InpC!CKC$20</f>
        <v>0</v>
      </c>
      <c r="CKD124" s="370">
        <f xml:space="preserve"> InpC!CKD$20</f>
        <v>0</v>
      </c>
      <c r="CKE124" s="370">
        <f xml:space="preserve"> InpC!CKE$20</f>
        <v>0</v>
      </c>
      <c r="CKF124" s="370">
        <f xml:space="preserve"> InpC!CKF$20</f>
        <v>0</v>
      </c>
      <c r="CKG124" s="370">
        <f xml:space="preserve"> InpC!CKG$20</f>
        <v>0</v>
      </c>
      <c r="CKH124" s="370">
        <f xml:space="preserve"> InpC!CKH$20</f>
        <v>0</v>
      </c>
      <c r="CKI124" s="370">
        <f xml:space="preserve"> InpC!CKI$20</f>
        <v>0</v>
      </c>
      <c r="CKJ124" s="370">
        <f xml:space="preserve"> InpC!CKJ$20</f>
        <v>0</v>
      </c>
      <c r="CKK124" s="370">
        <f xml:space="preserve"> InpC!CKK$20</f>
        <v>0</v>
      </c>
      <c r="CKL124" s="370">
        <f xml:space="preserve"> InpC!CKL$20</f>
        <v>0</v>
      </c>
      <c r="CKM124" s="370">
        <f xml:space="preserve"> InpC!CKM$20</f>
        <v>0</v>
      </c>
      <c r="CKN124" s="370">
        <f xml:space="preserve"> InpC!CKN$20</f>
        <v>0</v>
      </c>
      <c r="CKO124" s="370">
        <f xml:space="preserve"> InpC!CKO$20</f>
        <v>0</v>
      </c>
      <c r="CKP124" s="370">
        <f xml:space="preserve"> InpC!CKP$20</f>
        <v>0</v>
      </c>
      <c r="CKQ124" s="370">
        <f xml:space="preserve"> InpC!CKQ$20</f>
        <v>0</v>
      </c>
      <c r="CKR124" s="370">
        <f xml:space="preserve"> InpC!CKR$20</f>
        <v>0</v>
      </c>
      <c r="CKS124" s="370">
        <f xml:space="preserve"> InpC!CKS$20</f>
        <v>0</v>
      </c>
      <c r="CKT124" s="370">
        <f xml:space="preserve"> InpC!CKT$20</f>
        <v>0</v>
      </c>
      <c r="CKU124" s="370">
        <f xml:space="preserve"> InpC!CKU$20</f>
        <v>0</v>
      </c>
      <c r="CKV124" s="370">
        <f xml:space="preserve"> InpC!CKV$20</f>
        <v>0</v>
      </c>
      <c r="CKW124" s="370">
        <f xml:space="preserve"> InpC!CKW$20</f>
        <v>0</v>
      </c>
      <c r="CKX124" s="370">
        <f xml:space="preserve"> InpC!CKX$20</f>
        <v>0</v>
      </c>
      <c r="CKY124" s="370">
        <f xml:space="preserve"> InpC!CKY$20</f>
        <v>0</v>
      </c>
      <c r="CKZ124" s="370">
        <f xml:space="preserve"> InpC!CKZ$20</f>
        <v>0</v>
      </c>
      <c r="CLA124" s="370">
        <f xml:space="preserve"> InpC!CLA$20</f>
        <v>0</v>
      </c>
      <c r="CLB124" s="370">
        <f xml:space="preserve"> InpC!CLB$20</f>
        <v>0</v>
      </c>
      <c r="CLC124" s="370">
        <f xml:space="preserve"> InpC!CLC$20</f>
        <v>0</v>
      </c>
      <c r="CLD124" s="370">
        <f xml:space="preserve"> InpC!CLD$20</f>
        <v>0</v>
      </c>
      <c r="CLE124" s="370">
        <f xml:space="preserve"> InpC!CLE$20</f>
        <v>0</v>
      </c>
      <c r="CLF124" s="370">
        <f xml:space="preserve"> InpC!CLF$20</f>
        <v>0</v>
      </c>
      <c r="CLG124" s="370">
        <f xml:space="preserve"> InpC!CLG$20</f>
        <v>0</v>
      </c>
      <c r="CLH124" s="370">
        <f xml:space="preserve"> InpC!CLH$20</f>
        <v>0</v>
      </c>
      <c r="CLI124" s="370">
        <f xml:space="preserve"> InpC!CLI$20</f>
        <v>0</v>
      </c>
      <c r="CLJ124" s="370">
        <f xml:space="preserve"> InpC!CLJ$20</f>
        <v>0</v>
      </c>
      <c r="CLK124" s="370">
        <f xml:space="preserve"> InpC!CLK$20</f>
        <v>0</v>
      </c>
      <c r="CLL124" s="370">
        <f xml:space="preserve"> InpC!CLL$20</f>
        <v>0</v>
      </c>
      <c r="CLM124" s="370">
        <f xml:space="preserve"> InpC!CLM$20</f>
        <v>0</v>
      </c>
      <c r="CLN124" s="370">
        <f xml:space="preserve"> InpC!CLN$20</f>
        <v>0</v>
      </c>
      <c r="CLO124" s="370">
        <f xml:space="preserve"> InpC!CLO$20</f>
        <v>0</v>
      </c>
      <c r="CLP124" s="370">
        <f xml:space="preserve"> InpC!CLP$20</f>
        <v>0</v>
      </c>
      <c r="CLQ124" s="370">
        <f xml:space="preserve"> InpC!CLQ$20</f>
        <v>0</v>
      </c>
      <c r="CLR124" s="370">
        <f xml:space="preserve"> InpC!CLR$20</f>
        <v>0</v>
      </c>
      <c r="CLS124" s="370">
        <f xml:space="preserve"> InpC!CLS$20</f>
        <v>0</v>
      </c>
      <c r="CLT124" s="370">
        <f xml:space="preserve"> InpC!CLT$20</f>
        <v>0</v>
      </c>
      <c r="CLU124" s="370">
        <f xml:space="preserve"> InpC!CLU$20</f>
        <v>0</v>
      </c>
      <c r="CLV124" s="370">
        <f xml:space="preserve"> InpC!CLV$20</f>
        <v>0</v>
      </c>
      <c r="CLW124" s="370">
        <f xml:space="preserve"> InpC!CLW$20</f>
        <v>0</v>
      </c>
      <c r="CLX124" s="370">
        <f xml:space="preserve"> InpC!CLX$20</f>
        <v>0</v>
      </c>
      <c r="CLY124" s="370">
        <f xml:space="preserve"> InpC!CLY$20</f>
        <v>0</v>
      </c>
      <c r="CLZ124" s="370">
        <f xml:space="preserve"> InpC!CLZ$20</f>
        <v>0</v>
      </c>
      <c r="CMA124" s="370">
        <f xml:space="preserve"> InpC!CMA$20</f>
        <v>0</v>
      </c>
      <c r="CMB124" s="370">
        <f xml:space="preserve"> InpC!CMB$20</f>
        <v>0</v>
      </c>
      <c r="CMC124" s="370">
        <f xml:space="preserve"> InpC!CMC$20</f>
        <v>0</v>
      </c>
      <c r="CMD124" s="370">
        <f xml:space="preserve"> InpC!CMD$20</f>
        <v>0</v>
      </c>
      <c r="CME124" s="370">
        <f xml:space="preserve"> InpC!CME$20</f>
        <v>0</v>
      </c>
      <c r="CMF124" s="370">
        <f xml:space="preserve"> InpC!CMF$20</f>
        <v>0</v>
      </c>
      <c r="CMG124" s="370">
        <f xml:space="preserve"> InpC!CMG$20</f>
        <v>0</v>
      </c>
      <c r="CMH124" s="370">
        <f xml:space="preserve"> InpC!CMH$20</f>
        <v>0</v>
      </c>
      <c r="CMI124" s="370">
        <f xml:space="preserve"> InpC!CMI$20</f>
        <v>0</v>
      </c>
      <c r="CMJ124" s="370">
        <f xml:space="preserve"> InpC!CMJ$20</f>
        <v>0</v>
      </c>
      <c r="CMK124" s="370">
        <f xml:space="preserve"> InpC!CMK$20</f>
        <v>0</v>
      </c>
      <c r="CML124" s="370">
        <f xml:space="preserve"> InpC!CML$20</f>
        <v>0</v>
      </c>
      <c r="CMM124" s="370">
        <f xml:space="preserve"> InpC!CMM$20</f>
        <v>0</v>
      </c>
      <c r="CMN124" s="370">
        <f xml:space="preserve"> InpC!CMN$20</f>
        <v>0</v>
      </c>
      <c r="CMO124" s="370">
        <f xml:space="preserve"> InpC!CMO$20</f>
        <v>0</v>
      </c>
      <c r="CMP124" s="370">
        <f xml:space="preserve"> InpC!CMP$20</f>
        <v>0</v>
      </c>
      <c r="CMQ124" s="370">
        <f xml:space="preserve"> InpC!CMQ$20</f>
        <v>0</v>
      </c>
      <c r="CMR124" s="370">
        <f xml:space="preserve"> InpC!CMR$20</f>
        <v>0</v>
      </c>
      <c r="CMS124" s="370">
        <f xml:space="preserve"> InpC!CMS$20</f>
        <v>0</v>
      </c>
      <c r="CMT124" s="370">
        <f xml:space="preserve"> InpC!CMT$20</f>
        <v>0</v>
      </c>
      <c r="CMU124" s="370">
        <f xml:space="preserve"> InpC!CMU$20</f>
        <v>0</v>
      </c>
      <c r="CMV124" s="370">
        <f xml:space="preserve"> InpC!CMV$20</f>
        <v>0</v>
      </c>
      <c r="CMW124" s="370">
        <f xml:space="preserve"> InpC!CMW$20</f>
        <v>0</v>
      </c>
      <c r="CMX124" s="370">
        <f xml:space="preserve"> InpC!CMX$20</f>
        <v>0</v>
      </c>
      <c r="CMY124" s="370">
        <f xml:space="preserve"> InpC!CMY$20</f>
        <v>0</v>
      </c>
      <c r="CMZ124" s="370">
        <f xml:space="preserve"> InpC!CMZ$20</f>
        <v>0</v>
      </c>
      <c r="CNA124" s="370">
        <f xml:space="preserve"> InpC!CNA$20</f>
        <v>0</v>
      </c>
      <c r="CNB124" s="370">
        <f xml:space="preserve"> InpC!CNB$20</f>
        <v>0</v>
      </c>
      <c r="CNC124" s="370">
        <f xml:space="preserve"> InpC!CNC$20</f>
        <v>0</v>
      </c>
      <c r="CND124" s="370">
        <f xml:space="preserve"> InpC!CND$20</f>
        <v>0</v>
      </c>
      <c r="CNE124" s="370">
        <f xml:space="preserve"> InpC!CNE$20</f>
        <v>0</v>
      </c>
      <c r="CNF124" s="370">
        <f xml:space="preserve"> InpC!CNF$20</f>
        <v>0</v>
      </c>
      <c r="CNG124" s="370">
        <f xml:space="preserve"> InpC!CNG$20</f>
        <v>0</v>
      </c>
      <c r="CNH124" s="370">
        <f xml:space="preserve"> InpC!CNH$20</f>
        <v>0</v>
      </c>
      <c r="CNI124" s="370">
        <f xml:space="preserve"> InpC!CNI$20</f>
        <v>0</v>
      </c>
      <c r="CNJ124" s="370">
        <f xml:space="preserve"> InpC!CNJ$20</f>
        <v>0</v>
      </c>
      <c r="CNK124" s="370">
        <f xml:space="preserve"> InpC!CNK$20</f>
        <v>0</v>
      </c>
      <c r="CNL124" s="370">
        <f xml:space="preserve"> InpC!CNL$20</f>
        <v>0</v>
      </c>
      <c r="CNM124" s="370">
        <f xml:space="preserve"> InpC!CNM$20</f>
        <v>0</v>
      </c>
      <c r="CNN124" s="370">
        <f xml:space="preserve"> InpC!CNN$20</f>
        <v>0</v>
      </c>
      <c r="CNO124" s="370">
        <f xml:space="preserve"> InpC!CNO$20</f>
        <v>0</v>
      </c>
      <c r="CNP124" s="370">
        <f xml:space="preserve"> InpC!CNP$20</f>
        <v>0</v>
      </c>
      <c r="CNQ124" s="370">
        <f xml:space="preserve"> InpC!CNQ$20</f>
        <v>0</v>
      </c>
      <c r="CNR124" s="370">
        <f xml:space="preserve"> InpC!CNR$20</f>
        <v>0</v>
      </c>
      <c r="CNS124" s="370">
        <f xml:space="preserve"> InpC!CNS$20</f>
        <v>0</v>
      </c>
      <c r="CNT124" s="370">
        <f xml:space="preserve"> InpC!CNT$20</f>
        <v>0</v>
      </c>
      <c r="CNU124" s="370">
        <f xml:space="preserve"> InpC!CNU$20</f>
        <v>0</v>
      </c>
      <c r="CNV124" s="370">
        <f xml:space="preserve"> InpC!CNV$20</f>
        <v>0</v>
      </c>
      <c r="CNW124" s="370">
        <f xml:space="preserve"> InpC!CNW$20</f>
        <v>0</v>
      </c>
      <c r="CNX124" s="370">
        <f xml:space="preserve"> InpC!CNX$20</f>
        <v>0</v>
      </c>
      <c r="CNY124" s="370">
        <f xml:space="preserve"> InpC!CNY$20</f>
        <v>0</v>
      </c>
      <c r="CNZ124" s="370">
        <f xml:space="preserve"> InpC!CNZ$20</f>
        <v>0</v>
      </c>
      <c r="COA124" s="370">
        <f xml:space="preserve"> InpC!COA$20</f>
        <v>0</v>
      </c>
      <c r="COB124" s="370">
        <f xml:space="preserve"> InpC!COB$20</f>
        <v>0</v>
      </c>
      <c r="COC124" s="370">
        <f xml:space="preserve"> InpC!COC$20</f>
        <v>0</v>
      </c>
      <c r="COD124" s="370">
        <f xml:space="preserve"> InpC!COD$20</f>
        <v>0</v>
      </c>
      <c r="COE124" s="370">
        <f xml:space="preserve"> InpC!COE$20</f>
        <v>0</v>
      </c>
      <c r="COF124" s="370">
        <f xml:space="preserve"> InpC!COF$20</f>
        <v>0</v>
      </c>
      <c r="COG124" s="370">
        <f xml:space="preserve"> InpC!COG$20</f>
        <v>0</v>
      </c>
      <c r="COH124" s="370">
        <f xml:space="preserve"> InpC!COH$20</f>
        <v>0</v>
      </c>
      <c r="COI124" s="370">
        <f xml:space="preserve"> InpC!COI$20</f>
        <v>0</v>
      </c>
      <c r="COJ124" s="370">
        <f xml:space="preserve"> InpC!COJ$20</f>
        <v>0</v>
      </c>
      <c r="COK124" s="370">
        <f xml:space="preserve"> InpC!COK$20</f>
        <v>0</v>
      </c>
      <c r="COL124" s="370">
        <f xml:space="preserve"> InpC!COL$20</f>
        <v>0</v>
      </c>
      <c r="COM124" s="370">
        <f xml:space="preserve"> InpC!COM$20</f>
        <v>0</v>
      </c>
      <c r="CON124" s="370">
        <f xml:space="preserve"> InpC!CON$20</f>
        <v>0</v>
      </c>
      <c r="COO124" s="370">
        <f xml:space="preserve"> InpC!COO$20</f>
        <v>0</v>
      </c>
      <c r="COP124" s="370">
        <f xml:space="preserve"> InpC!COP$20</f>
        <v>0</v>
      </c>
      <c r="COQ124" s="370">
        <f xml:space="preserve"> InpC!COQ$20</f>
        <v>0</v>
      </c>
      <c r="COR124" s="370">
        <f xml:space="preserve"> InpC!COR$20</f>
        <v>0</v>
      </c>
      <c r="COS124" s="370">
        <f xml:space="preserve"> InpC!COS$20</f>
        <v>0</v>
      </c>
      <c r="COT124" s="370">
        <f xml:space="preserve"> InpC!COT$20</f>
        <v>0</v>
      </c>
      <c r="COU124" s="370">
        <f xml:space="preserve"> InpC!COU$20</f>
        <v>0</v>
      </c>
      <c r="COV124" s="370">
        <f xml:space="preserve"> InpC!COV$20</f>
        <v>0</v>
      </c>
      <c r="COW124" s="370">
        <f xml:space="preserve"> InpC!COW$20</f>
        <v>0</v>
      </c>
      <c r="COX124" s="370">
        <f xml:space="preserve"> InpC!COX$20</f>
        <v>0</v>
      </c>
      <c r="COY124" s="370">
        <f xml:space="preserve"> InpC!COY$20</f>
        <v>0</v>
      </c>
      <c r="COZ124" s="370">
        <f xml:space="preserve"> InpC!COZ$20</f>
        <v>0</v>
      </c>
      <c r="CPA124" s="370">
        <f xml:space="preserve"> InpC!CPA$20</f>
        <v>0</v>
      </c>
      <c r="CPB124" s="370">
        <f xml:space="preserve"> InpC!CPB$20</f>
        <v>0</v>
      </c>
      <c r="CPC124" s="370">
        <f xml:space="preserve"> InpC!CPC$20</f>
        <v>0</v>
      </c>
      <c r="CPD124" s="370">
        <f xml:space="preserve"> InpC!CPD$20</f>
        <v>0</v>
      </c>
      <c r="CPE124" s="370">
        <f xml:space="preserve"> InpC!CPE$20</f>
        <v>0</v>
      </c>
      <c r="CPF124" s="370">
        <f xml:space="preserve"> InpC!CPF$20</f>
        <v>0</v>
      </c>
      <c r="CPG124" s="370">
        <f xml:space="preserve"> InpC!CPG$20</f>
        <v>0</v>
      </c>
      <c r="CPH124" s="370">
        <f xml:space="preserve"> InpC!CPH$20</f>
        <v>0</v>
      </c>
      <c r="CPI124" s="370">
        <f xml:space="preserve"> InpC!CPI$20</f>
        <v>0</v>
      </c>
      <c r="CPJ124" s="370">
        <f xml:space="preserve"> InpC!CPJ$20</f>
        <v>0</v>
      </c>
      <c r="CPK124" s="370">
        <f xml:space="preserve"> InpC!CPK$20</f>
        <v>0</v>
      </c>
      <c r="CPL124" s="370">
        <f xml:space="preserve"> InpC!CPL$20</f>
        <v>0</v>
      </c>
      <c r="CPM124" s="370">
        <f xml:space="preserve"> InpC!CPM$20</f>
        <v>0</v>
      </c>
      <c r="CPN124" s="370">
        <f xml:space="preserve"> InpC!CPN$20</f>
        <v>0</v>
      </c>
      <c r="CPO124" s="370">
        <f xml:space="preserve"> InpC!CPO$20</f>
        <v>0</v>
      </c>
      <c r="CPP124" s="370">
        <f xml:space="preserve"> InpC!CPP$20</f>
        <v>0</v>
      </c>
      <c r="CPQ124" s="370">
        <f xml:space="preserve"> InpC!CPQ$20</f>
        <v>0</v>
      </c>
      <c r="CPR124" s="370">
        <f xml:space="preserve"> InpC!CPR$20</f>
        <v>0</v>
      </c>
      <c r="CPS124" s="370">
        <f xml:space="preserve"> InpC!CPS$20</f>
        <v>0</v>
      </c>
      <c r="CPT124" s="370">
        <f xml:space="preserve"> InpC!CPT$20</f>
        <v>0</v>
      </c>
      <c r="CPU124" s="370">
        <f xml:space="preserve"> InpC!CPU$20</f>
        <v>0</v>
      </c>
      <c r="CPV124" s="370">
        <f xml:space="preserve"> InpC!CPV$20</f>
        <v>0</v>
      </c>
      <c r="CPW124" s="370">
        <f xml:space="preserve"> InpC!CPW$20</f>
        <v>0</v>
      </c>
      <c r="CPX124" s="370">
        <f xml:space="preserve"> InpC!CPX$20</f>
        <v>0</v>
      </c>
      <c r="CPY124" s="370">
        <f xml:space="preserve"> InpC!CPY$20</f>
        <v>0</v>
      </c>
      <c r="CPZ124" s="370">
        <f xml:space="preserve"> InpC!CPZ$20</f>
        <v>0</v>
      </c>
      <c r="CQA124" s="370">
        <f xml:space="preserve"> InpC!CQA$20</f>
        <v>0</v>
      </c>
      <c r="CQB124" s="370">
        <f xml:space="preserve"> InpC!CQB$20</f>
        <v>0</v>
      </c>
      <c r="CQC124" s="370">
        <f xml:space="preserve"> InpC!CQC$20</f>
        <v>0</v>
      </c>
      <c r="CQD124" s="370">
        <f xml:space="preserve"> InpC!CQD$20</f>
        <v>0</v>
      </c>
      <c r="CQE124" s="370">
        <f xml:space="preserve"> InpC!CQE$20</f>
        <v>0</v>
      </c>
      <c r="CQF124" s="370">
        <f xml:space="preserve"> InpC!CQF$20</f>
        <v>0</v>
      </c>
      <c r="CQG124" s="370">
        <f xml:space="preserve"> InpC!CQG$20</f>
        <v>0</v>
      </c>
      <c r="CQH124" s="370">
        <f xml:space="preserve"> InpC!CQH$20</f>
        <v>0</v>
      </c>
      <c r="CQI124" s="370">
        <f xml:space="preserve"> InpC!CQI$20</f>
        <v>0</v>
      </c>
      <c r="CQJ124" s="370">
        <f xml:space="preserve"> InpC!CQJ$20</f>
        <v>0</v>
      </c>
      <c r="CQK124" s="370">
        <f xml:space="preserve"> InpC!CQK$20</f>
        <v>0</v>
      </c>
      <c r="CQL124" s="370">
        <f xml:space="preserve"> InpC!CQL$20</f>
        <v>0</v>
      </c>
      <c r="CQM124" s="370">
        <f xml:space="preserve"> InpC!CQM$20</f>
        <v>0</v>
      </c>
      <c r="CQN124" s="370">
        <f xml:space="preserve"> InpC!CQN$20</f>
        <v>0</v>
      </c>
      <c r="CQO124" s="370">
        <f xml:space="preserve"> InpC!CQO$20</f>
        <v>0</v>
      </c>
      <c r="CQP124" s="370">
        <f xml:space="preserve"> InpC!CQP$20</f>
        <v>0</v>
      </c>
      <c r="CQQ124" s="370">
        <f xml:space="preserve"> InpC!CQQ$20</f>
        <v>0</v>
      </c>
      <c r="CQR124" s="370">
        <f xml:space="preserve"> InpC!CQR$20</f>
        <v>0</v>
      </c>
      <c r="CQS124" s="370">
        <f xml:space="preserve"> InpC!CQS$20</f>
        <v>0</v>
      </c>
      <c r="CQT124" s="370">
        <f xml:space="preserve"> InpC!CQT$20</f>
        <v>0</v>
      </c>
      <c r="CQU124" s="370">
        <f xml:space="preserve"> InpC!CQU$20</f>
        <v>0</v>
      </c>
      <c r="CQV124" s="370">
        <f xml:space="preserve"> InpC!CQV$20</f>
        <v>0</v>
      </c>
      <c r="CQW124" s="370">
        <f xml:space="preserve"> InpC!CQW$20</f>
        <v>0</v>
      </c>
      <c r="CQX124" s="370">
        <f xml:space="preserve"> InpC!CQX$20</f>
        <v>0</v>
      </c>
      <c r="CQY124" s="370">
        <f xml:space="preserve"> InpC!CQY$20</f>
        <v>0</v>
      </c>
      <c r="CQZ124" s="370">
        <f xml:space="preserve"> InpC!CQZ$20</f>
        <v>0</v>
      </c>
      <c r="CRA124" s="370">
        <f xml:space="preserve"> InpC!CRA$20</f>
        <v>0</v>
      </c>
      <c r="CRB124" s="370">
        <f xml:space="preserve"> InpC!CRB$20</f>
        <v>0</v>
      </c>
      <c r="CRC124" s="370">
        <f xml:space="preserve"> InpC!CRC$20</f>
        <v>0</v>
      </c>
      <c r="CRD124" s="370">
        <f xml:space="preserve"> InpC!CRD$20</f>
        <v>0</v>
      </c>
      <c r="CRE124" s="370">
        <f xml:space="preserve"> InpC!CRE$20</f>
        <v>0</v>
      </c>
      <c r="CRF124" s="370">
        <f xml:space="preserve"> InpC!CRF$20</f>
        <v>0</v>
      </c>
      <c r="CRG124" s="370">
        <f xml:space="preserve"> InpC!CRG$20</f>
        <v>0</v>
      </c>
      <c r="CRH124" s="370">
        <f xml:space="preserve"> InpC!CRH$20</f>
        <v>0</v>
      </c>
      <c r="CRI124" s="370">
        <f xml:space="preserve"> InpC!CRI$20</f>
        <v>0</v>
      </c>
      <c r="CRJ124" s="370">
        <f xml:space="preserve"> InpC!CRJ$20</f>
        <v>0</v>
      </c>
      <c r="CRK124" s="370">
        <f xml:space="preserve"> InpC!CRK$20</f>
        <v>0</v>
      </c>
      <c r="CRL124" s="370">
        <f xml:space="preserve"> InpC!CRL$20</f>
        <v>0</v>
      </c>
      <c r="CRM124" s="370">
        <f xml:space="preserve"> InpC!CRM$20</f>
        <v>0</v>
      </c>
      <c r="CRN124" s="370">
        <f xml:space="preserve"> InpC!CRN$20</f>
        <v>0</v>
      </c>
      <c r="CRO124" s="370">
        <f xml:space="preserve"> InpC!CRO$20</f>
        <v>0</v>
      </c>
      <c r="CRP124" s="370">
        <f xml:space="preserve"> InpC!CRP$20</f>
        <v>0</v>
      </c>
      <c r="CRQ124" s="370">
        <f xml:space="preserve"> InpC!CRQ$20</f>
        <v>0</v>
      </c>
      <c r="CRR124" s="370">
        <f xml:space="preserve"> InpC!CRR$20</f>
        <v>0</v>
      </c>
      <c r="CRS124" s="370">
        <f xml:space="preserve"> InpC!CRS$20</f>
        <v>0</v>
      </c>
      <c r="CRT124" s="370">
        <f xml:space="preserve"> InpC!CRT$20</f>
        <v>0</v>
      </c>
      <c r="CRU124" s="370">
        <f xml:space="preserve"> InpC!CRU$20</f>
        <v>0</v>
      </c>
      <c r="CRV124" s="370">
        <f xml:space="preserve"> InpC!CRV$20</f>
        <v>0</v>
      </c>
      <c r="CRW124" s="370">
        <f xml:space="preserve"> InpC!CRW$20</f>
        <v>0</v>
      </c>
      <c r="CRX124" s="370">
        <f xml:space="preserve"> InpC!CRX$20</f>
        <v>0</v>
      </c>
      <c r="CRY124" s="370">
        <f xml:space="preserve"> InpC!CRY$20</f>
        <v>0</v>
      </c>
      <c r="CRZ124" s="370">
        <f xml:space="preserve"> InpC!CRZ$20</f>
        <v>0</v>
      </c>
      <c r="CSA124" s="370">
        <f xml:space="preserve"> InpC!CSA$20</f>
        <v>0</v>
      </c>
      <c r="CSB124" s="370">
        <f xml:space="preserve"> InpC!CSB$20</f>
        <v>0</v>
      </c>
      <c r="CSC124" s="370">
        <f xml:space="preserve"> InpC!CSC$20</f>
        <v>0</v>
      </c>
      <c r="CSD124" s="370">
        <f xml:space="preserve"> InpC!CSD$20</f>
        <v>0</v>
      </c>
      <c r="CSE124" s="370">
        <f xml:space="preserve"> InpC!CSE$20</f>
        <v>0</v>
      </c>
      <c r="CSF124" s="370">
        <f xml:space="preserve"> InpC!CSF$20</f>
        <v>0</v>
      </c>
      <c r="CSG124" s="370">
        <f xml:space="preserve"> InpC!CSG$20</f>
        <v>0</v>
      </c>
      <c r="CSH124" s="370">
        <f xml:space="preserve"> InpC!CSH$20</f>
        <v>0</v>
      </c>
      <c r="CSI124" s="370">
        <f xml:space="preserve"> InpC!CSI$20</f>
        <v>0</v>
      </c>
      <c r="CSJ124" s="370">
        <f xml:space="preserve"> InpC!CSJ$20</f>
        <v>0</v>
      </c>
      <c r="CSK124" s="370">
        <f xml:space="preserve"> InpC!CSK$20</f>
        <v>0</v>
      </c>
      <c r="CSL124" s="370">
        <f xml:space="preserve"> InpC!CSL$20</f>
        <v>0</v>
      </c>
      <c r="CSM124" s="370">
        <f xml:space="preserve"> InpC!CSM$20</f>
        <v>0</v>
      </c>
      <c r="CSN124" s="370">
        <f xml:space="preserve"> InpC!CSN$20</f>
        <v>0</v>
      </c>
      <c r="CSO124" s="370">
        <f xml:space="preserve"> InpC!CSO$20</f>
        <v>0</v>
      </c>
      <c r="CSP124" s="370">
        <f xml:space="preserve"> InpC!CSP$20</f>
        <v>0</v>
      </c>
      <c r="CSQ124" s="370">
        <f xml:space="preserve"> InpC!CSQ$20</f>
        <v>0</v>
      </c>
      <c r="CSR124" s="370">
        <f xml:space="preserve"> InpC!CSR$20</f>
        <v>0</v>
      </c>
      <c r="CSS124" s="370">
        <f xml:space="preserve"> InpC!CSS$20</f>
        <v>0</v>
      </c>
      <c r="CST124" s="370">
        <f xml:space="preserve"> InpC!CST$20</f>
        <v>0</v>
      </c>
      <c r="CSU124" s="370">
        <f xml:space="preserve"> InpC!CSU$20</f>
        <v>0</v>
      </c>
      <c r="CSV124" s="370">
        <f xml:space="preserve"> InpC!CSV$20</f>
        <v>0</v>
      </c>
      <c r="CSW124" s="370">
        <f xml:space="preserve"> InpC!CSW$20</f>
        <v>0</v>
      </c>
      <c r="CSX124" s="370">
        <f xml:space="preserve"> InpC!CSX$20</f>
        <v>0</v>
      </c>
      <c r="CSY124" s="370">
        <f xml:space="preserve"> InpC!CSY$20</f>
        <v>0</v>
      </c>
      <c r="CSZ124" s="370">
        <f xml:space="preserve"> InpC!CSZ$20</f>
        <v>0</v>
      </c>
      <c r="CTA124" s="370">
        <f xml:space="preserve"> InpC!CTA$20</f>
        <v>0</v>
      </c>
      <c r="CTB124" s="370">
        <f xml:space="preserve"> InpC!CTB$20</f>
        <v>0</v>
      </c>
      <c r="CTC124" s="370">
        <f xml:space="preserve"> InpC!CTC$20</f>
        <v>0</v>
      </c>
      <c r="CTD124" s="370">
        <f xml:space="preserve"> InpC!CTD$20</f>
        <v>0</v>
      </c>
      <c r="CTE124" s="370">
        <f xml:space="preserve"> InpC!CTE$20</f>
        <v>0</v>
      </c>
      <c r="CTF124" s="370">
        <f xml:space="preserve"> InpC!CTF$20</f>
        <v>0</v>
      </c>
      <c r="CTG124" s="370">
        <f xml:space="preserve"> InpC!CTG$20</f>
        <v>0</v>
      </c>
      <c r="CTH124" s="370">
        <f xml:space="preserve"> InpC!CTH$20</f>
        <v>0</v>
      </c>
      <c r="CTI124" s="370">
        <f xml:space="preserve"> InpC!CTI$20</f>
        <v>0</v>
      </c>
      <c r="CTJ124" s="370">
        <f xml:space="preserve"> InpC!CTJ$20</f>
        <v>0</v>
      </c>
      <c r="CTK124" s="370">
        <f xml:space="preserve"> InpC!CTK$20</f>
        <v>0</v>
      </c>
      <c r="CTL124" s="370">
        <f xml:space="preserve"> InpC!CTL$20</f>
        <v>0</v>
      </c>
      <c r="CTM124" s="370">
        <f xml:space="preserve"> InpC!CTM$20</f>
        <v>0</v>
      </c>
      <c r="CTN124" s="370">
        <f xml:space="preserve"> InpC!CTN$20</f>
        <v>0</v>
      </c>
      <c r="CTO124" s="370">
        <f xml:space="preserve"> InpC!CTO$20</f>
        <v>0</v>
      </c>
      <c r="CTP124" s="370">
        <f xml:space="preserve"> InpC!CTP$20</f>
        <v>0</v>
      </c>
      <c r="CTQ124" s="370">
        <f xml:space="preserve"> InpC!CTQ$20</f>
        <v>0</v>
      </c>
      <c r="CTR124" s="370">
        <f xml:space="preserve"> InpC!CTR$20</f>
        <v>0</v>
      </c>
      <c r="CTS124" s="370">
        <f xml:space="preserve"> InpC!CTS$20</f>
        <v>0</v>
      </c>
      <c r="CTT124" s="370">
        <f xml:space="preserve"> InpC!CTT$20</f>
        <v>0</v>
      </c>
      <c r="CTU124" s="370">
        <f xml:space="preserve"> InpC!CTU$20</f>
        <v>0</v>
      </c>
      <c r="CTV124" s="370">
        <f xml:space="preserve"> InpC!CTV$20</f>
        <v>0</v>
      </c>
      <c r="CTW124" s="370">
        <f xml:space="preserve"> InpC!CTW$20</f>
        <v>0</v>
      </c>
      <c r="CTX124" s="370">
        <f xml:space="preserve"> InpC!CTX$20</f>
        <v>0</v>
      </c>
      <c r="CTY124" s="370">
        <f xml:space="preserve"> InpC!CTY$20</f>
        <v>0</v>
      </c>
      <c r="CTZ124" s="370">
        <f xml:space="preserve"> InpC!CTZ$20</f>
        <v>0</v>
      </c>
      <c r="CUA124" s="370">
        <f xml:space="preserve"> InpC!CUA$20</f>
        <v>0</v>
      </c>
      <c r="CUB124" s="370">
        <f xml:space="preserve"> InpC!CUB$20</f>
        <v>0</v>
      </c>
      <c r="CUC124" s="370">
        <f xml:space="preserve"> InpC!CUC$20</f>
        <v>0</v>
      </c>
      <c r="CUD124" s="370">
        <f xml:space="preserve"> InpC!CUD$20</f>
        <v>0</v>
      </c>
      <c r="CUE124" s="370">
        <f xml:space="preserve"> InpC!CUE$20</f>
        <v>0</v>
      </c>
      <c r="CUF124" s="370">
        <f xml:space="preserve"> InpC!CUF$20</f>
        <v>0</v>
      </c>
      <c r="CUG124" s="370">
        <f xml:space="preserve"> InpC!CUG$20</f>
        <v>0</v>
      </c>
      <c r="CUH124" s="370">
        <f xml:space="preserve"> InpC!CUH$20</f>
        <v>0</v>
      </c>
      <c r="CUI124" s="370">
        <f xml:space="preserve"> InpC!CUI$20</f>
        <v>0</v>
      </c>
      <c r="CUJ124" s="370">
        <f xml:space="preserve"> InpC!CUJ$20</f>
        <v>0</v>
      </c>
      <c r="CUK124" s="370">
        <f xml:space="preserve"> InpC!CUK$20</f>
        <v>0</v>
      </c>
      <c r="CUL124" s="370">
        <f xml:space="preserve"> InpC!CUL$20</f>
        <v>0</v>
      </c>
      <c r="CUM124" s="370">
        <f xml:space="preserve"> InpC!CUM$20</f>
        <v>0</v>
      </c>
      <c r="CUN124" s="370">
        <f xml:space="preserve"> InpC!CUN$20</f>
        <v>0</v>
      </c>
      <c r="CUO124" s="370">
        <f xml:space="preserve"> InpC!CUO$20</f>
        <v>0</v>
      </c>
      <c r="CUP124" s="370">
        <f xml:space="preserve"> InpC!CUP$20</f>
        <v>0</v>
      </c>
      <c r="CUQ124" s="370">
        <f xml:space="preserve"> InpC!CUQ$20</f>
        <v>0</v>
      </c>
      <c r="CUR124" s="370">
        <f xml:space="preserve"> InpC!CUR$20</f>
        <v>0</v>
      </c>
      <c r="CUS124" s="370">
        <f xml:space="preserve"> InpC!CUS$20</f>
        <v>0</v>
      </c>
      <c r="CUT124" s="370">
        <f xml:space="preserve"> InpC!CUT$20</f>
        <v>0</v>
      </c>
      <c r="CUU124" s="370">
        <f xml:space="preserve"> InpC!CUU$20</f>
        <v>0</v>
      </c>
      <c r="CUV124" s="370">
        <f xml:space="preserve"> InpC!CUV$20</f>
        <v>0</v>
      </c>
      <c r="CUW124" s="370">
        <f xml:space="preserve"> InpC!CUW$20</f>
        <v>0</v>
      </c>
      <c r="CUX124" s="370">
        <f xml:space="preserve"> InpC!CUX$20</f>
        <v>0</v>
      </c>
      <c r="CUY124" s="370">
        <f xml:space="preserve"> InpC!CUY$20</f>
        <v>0</v>
      </c>
      <c r="CUZ124" s="370">
        <f xml:space="preserve"> InpC!CUZ$20</f>
        <v>0</v>
      </c>
      <c r="CVA124" s="370">
        <f xml:space="preserve"> InpC!CVA$20</f>
        <v>0</v>
      </c>
      <c r="CVB124" s="370">
        <f xml:space="preserve"> InpC!CVB$20</f>
        <v>0</v>
      </c>
      <c r="CVC124" s="370">
        <f xml:space="preserve"> InpC!CVC$20</f>
        <v>0</v>
      </c>
      <c r="CVD124" s="370">
        <f xml:space="preserve"> InpC!CVD$20</f>
        <v>0</v>
      </c>
      <c r="CVE124" s="370">
        <f xml:space="preserve"> InpC!CVE$20</f>
        <v>0</v>
      </c>
      <c r="CVF124" s="370">
        <f xml:space="preserve"> InpC!CVF$20</f>
        <v>0</v>
      </c>
      <c r="CVG124" s="370">
        <f xml:space="preserve"> InpC!CVG$20</f>
        <v>0</v>
      </c>
      <c r="CVH124" s="370">
        <f xml:space="preserve"> InpC!CVH$20</f>
        <v>0</v>
      </c>
      <c r="CVI124" s="370">
        <f xml:space="preserve"> InpC!CVI$20</f>
        <v>0</v>
      </c>
      <c r="CVJ124" s="370">
        <f xml:space="preserve"> InpC!CVJ$20</f>
        <v>0</v>
      </c>
      <c r="CVK124" s="370">
        <f xml:space="preserve"> InpC!CVK$20</f>
        <v>0</v>
      </c>
      <c r="CVL124" s="370">
        <f xml:space="preserve"> InpC!CVL$20</f>
        <v>0</v>
      </c>
      <c r="CVM124" s="370">
        <f xml:space="preserve"> InpC!CVM$20</f>
        <v>0</v>
      </c>
      <c r="CVN124" s="370">
        <f xml:space="preserve"> InpC!CVN$20</f>
        <v>0</v>
      </c>
      <c r="CVO124" s="370">
        <f xml:space="preserve"> InpC!CVO$20</f>
        <v>0</v>
      </c>
      <c r="CVP124" s="370">
        <f xml:space="preserve"> InpC!CVP$20</f>
        <v>0</v>
      </c>
      <c r="CVQ124" s="370">
        <f xml:space="preserve"> InpC!CVQ$20</f>
        <v>0</v>
      </c>
      <c r="CVR124" s="370">
        <f xml:space="preserve"> InpC!CVR$20</f>
        <v>0</v>
      </c>
      <c r="CVS124" s="370">
        <f xml:space="preserve"> InpC!CVS$20</f>
        <v>0</v>
      </c>
      <c r="CVT124" s="370">
        <f xml:space="preserve"> InpC!CVT$20</f>
        <v>0</v>
      </c>
      <c r="CVU124" s="370">
        <f xml:space="preserve"> InpC!CVU$20</f>
        <v>0</v>
      </c>
      <c r="CVV124" s="370">
        <f xml:space="preserve"> InpC!CVV$20</f>
        <v>0</v>
      </c>
      <c r="CVW124" s="370">
        <f xml:space="preserve"> InpC!CVW$20</f>
        <v>0</v>
      </c>
      <c r="CVX124" s="370">
        <f xml:space="preserve"> InpC!CVX$20</f>
        <v>0</v>
      </c>
      <c r="CVY124" s="370">
        <f xml:space="preserve"> InpC!CVY$20</f>
        <v>0</v>
      </c>
      <c r="CVZ124" s="370">
        <f xml:space="preserve"> InpC!CVZ$20</f>
        <v>0</v>
      </c>
      <c r="CWA124" s="370">
        <f xml:space="preserve"> InpC!CWA$20</f>
        <v>0</v>
      </c>
      <c r="CWB124" s="370">
        <f xml:space="preserve"> InpC!CWB$20</f>
        <v>0</v>
      </c>
      <c r="CWC124" s="370">
        <f xml:space="preserve"> InpC!CWC$20</f>
        <v>0</v>
      </c>
      <c r="CWD124" s="370">
        <f xml:space="preserve"> InpC!CWD$20</f>
        <v>0</v>
      </c>
      <c r="CWE124" s="370">
        <f xml:space="preserve"> InpC!CWE$20</f>
        <v>0</v>
      </c>
      <c r="CWF124" s="370">
        <f xml:space="preserve"> InpC!CWF$20</f>
        <v>0</v>
      </c>
      <c r="CWG124" s="370">
        <f xml:space="preserve"> InpC!CWG$20</f>
        <v>0</v>
      </c>
      <c r="CWH124" s="370">
        <f xml:space="preserve"> InpC!CWH$20</f>
        <v>0</v>
      </c>
      <c r="CWI124" s="370">
        <f xml:space="preserve"> InpC!CWI$20</f>
        <v>0</v>
      </c>
      <c r="CWJ124" s="370">
        <f xml:space="preserve"> InpC!CWJ$20</f>
        <v>0</v>
      </c>
      <c r="CWK124" s="370">
        <f xml:space="preserve"> InpC!CWK$20</f>
        <v>0</v>
      </c>
      <c r="CWL124" s="370">
        <f xml:space="preserve"> InpC!CWL$20</f>
        <v>0</v>
      </c>
      <c r="CWM124" s="370">
        <f xml:space="preserve"> InpC!CWM$20</f>
        <v>0</v>
      </c>
      <c r="CWN124" s="370">
        <f xml:space="preserve"> InpC!CWN$20</f>
        <v>0</v>
      </c>
      <c r="CWO124" s="370">
        <f xml:space="preserve"> InpC!CWO$20</f>
        <v>0</v>
      </c>
      <c r="CWP124" s="370">
        <f xml:space="preserve"> InpC!CWP$20</f>
        <v>0</v>
      </c>
      <c r="CWQ124" s="370">
        <f xml:space="preserve"> InpC!CWQ$20</f>
        <v>0</v>
      </c>
      <c r="CWR124" s="370">
        <f xml:space="preserve"> InpC!CWR$20</f>
        <v>0</v>
      </c>
      <c r="CWS124" s="370">
        <f xml:space="preserve"> InpC!CWS$20</f>
        <v>0</v>
      </c>
      <c r="CWT124" s="370">
        <f xml:space="preserve"> InpC!CWT$20</f>
        <v>0</v>
      </c>
      <c r="CWU124" s="370">
        <f xml:space="preserve"> InpC!CWU$20</f>
        <v>0</v>
      </c>
      <c r="CWV124" s="370">
        <f xml:space="preserve"> InpC!CWV$20</f>
        <v>0</v>
      </c>
      <c r="CWW124" s="370">
        <f xml:space="preserve"> InpC!CWW$20</f>
        <v>0</v>
      </c>
      <c r="CWX124" s="370">
        <f xml:space="preserve"> InpC!CWX$20</f>
        <v>0</v>
      </c>
      <c r="CWY124" s="370">
        <f xml:space="preserve"> InpC!CWY$20</f>
        <v>0</v>
      </c>
      <c r="CWZ124" s="370">
        <f xml:space="preserve"> InpC!CWZ$20</f>
        <v>0</v>
      </c>
      <c r="CXA124" s="370">
        <f xml:space="preserve"> InpC!CXA$20</f>
        <v>0</v>
      </c>
      <c r="CXB124" s="370">
        <f xml:space="preserve"> InpC!CXB$20</f>
        <v>0</v>
      </c>
      <c r="CXC124" s="370">
        <f xml:space="preserve"> InpC!CXC$20</f>
        <v>0</v>
      </c>
      <c r="CXD124" s="370">
        <f xml:space="preserve"> InpC!CXD$20</f>
        <v>0</v>
      </c>
      <c r="CXE124" s="370">
        <f xml:space="preserve"> InpC!CXE$20</f>
        <v>0</v>
      </c>
      <c r="CXF124" s="370">
        <f xml:space="preserve"> InpC!CXF$20</f>
        <v>0</v>
      </c>
      <c r="CXG124" s="370">
        <f xml:space="preserve"> InpC!CXG$20</f>
        <v>0</v>
      </c>
      <c r="CXH124" s="370">
        <f xml:space="preserve"> InpC!CXH$20</f>
        <v>0</v>
      </c>
      <c r="CXI124" s="370">
        <f xml:space="preserve"> InpC!CXI$20</f>
        <v>0</v>
      </c>
      <c r="CXJ124" s="370">
        <f xml:space="preserve"> InpC!CXJ$20</f>
        <v>0</v>
      </c>
      <c r="CXK124" s="370">
        <f xml:space="preserve"> InpC!CXK$20</f>
        <v>0</v>
      </c>
      <c r="CXL124" s="370">
        <f xml:space="preserve"> InpC!CXL$20</f>
        <v>0</v>
      </c>
      <c r="CXM124" s="370">
        <f xml:space="preserve"> InpC!CXM$20</f>
        <v>0</v>
      </c>
      <c r="CXN124" s="370">
        <f xml:space="preserve"> InpC!CXN$20</f>
        <v>0</v>
      </c>
      <c r="CXO124" s="370">
        <f xml:space="preserve"> InpC!CXO$20</f>
        <v>0</v>
      </c>
      <c r="CXP124" s="370">
        <f xml:space="preserve"> InpC!CXP$20</f>
        <v>0</v>
      </c>
      <c r="CXQ124" s="370">
        <f xml:space="preserve"> InpC!CXQ$20</f>
        <v>0</v>
      </c>
      <c r="CXR124" s="370">
        <f xml:space="preserve"> InpC!CXR$20</f>
        <v>0</v>
      </c>
      <c r="CXS124" s="370">
        <f xml:space="preserve"> InpC!CXS$20</f>
        <v>0</v>
      </c>
      <c r="CXT124" s="370">
        <f xml:space="preserve"> InpC!CXT$20</f>
        <v>0</v>
      </c>
      <c r="CXU124" s="370">
        <f xml:space="preserve"> InpC!CXU$20</f>
        <v>0</v>
      </c>
      <c r="CXV124" s="370">
        <f xml:space="preserve"> InpC!CXV$20</f>
        <v>0</v>
      </c>
      <c r="CXW124" s="370">
        <f xml:space="preserve"> InpC!CXW$20</f>
        <v>0</v>
      </c>
      <c r="CXX124" s="370">
        <f xml:space="preserve"> InpC!CXX$20</f>
        <v>0</v>
      </c>
      <c r="CXY124" s="370">
        <f xml:space="preserve"> InpC!CXY$20</f>
        <v>0</v>
      </c>
      <c r="CXZ124" s="370">
        <f xml:space="preserve"> InpC!CXZ$20</f>
        <v>0</v>
      </c>
      <c r="CYA124" s="370">
        <f xml:space="preserve"> InpC!CYA$20</f>
        <v>0</v>
      </c>
      <c r="CYB124" s="370">
        <f xml:space="preserve"> InpC!CYB$20</f>
        <v>0</v>
      </c>
      <c r="CYC124" s="370">
        <f xml:space="preserve"> InpC!CYC$20</f>
        <v>0</v>
      </c>
      <c r="CYD124" s="370">
        <f xml:space="preserve"> InpC!CYD$20</f>
        <v>0</v>
      </c>
      <c r="CYE124" s="370">
        <f xml:space="preserve"> InpC!CYE$20</f>
        <v>0</v>
      </c>
      <c r="CYF124" s="370">
        <f xml:space="preserve"> InpC!CYF$20</f>
        <v>0</v>
      </c>
      <c r="CYG124" s="370">
        <f xml:space="preserve"> InpC!CYG$20</f>
        <v>0</v>
      </c>
      <c r="CYH124" s="370">
        <f xml:space="preserve"> InpC!CYH$20</f>
        <v>0</v>
      </c>
      <c r="CYI124" s="370">
        <f xml:space="preserve"> InpC!CYI$20</f>
        <v>0</v>
      </c>
      <c r="CYJ124" s="370">
        <f xml:space="preserve"> InpC!CYJ$20</f>
        <v>0</v>
      </c>
      <c r="CYK124" s="370">
        <f xml:space="preserve"> InpC!CYK$20</f>
        <v>0</v>
      </c>
      <c r="CYL124" s="370">
        <f xml:space="preserve"> InpC!CYL$20</f>
        <v>0</v>
      </c>
      <c r="CYM124" s="370">
        <f xml:space="preserve"> InpC!CYM$20</f>
        <v>0</v>
      </c>
      <c r="CYN124" s="370">
        <f xml:space="preserve"> InpC!CYN$20</f>
        <v>0</v>
      </c>
      <c r="CYO124" s="370">
        <f xml:space="preserve"> InpC!CYO$20</f>
        <v>0</v>
      </c>
      <c r="CYP124" s="370">
        <f xml:space="preserve"> InpC!CYP$20</f>
        <v>0</v>
      </c>
      <c r="CYQ124" s="370">
        <f xml:space="preserve"> InpC!CYQ$20</f>
        <v>0</v>
      </c>
      <c r="CYR124" s="370">
        <f xml:space="preserve"> InpC!CYR$20</f>
        <v>0</v>
      </c>
      <c r="CYS124" s="370">
        <f xml:space="preserve"> InpC!CYS$20</f>
        <v>0</v>
      </c>
      <c r="CYT124" s="370">
        <f xml:space="preserve"> InpC!CYT$20</f>
        <v>0</v>
      </c>
      <c r="CYU124" s="370">
        <f xml:space="preserve"> InpC!CYU$20</f>
        <v>0</v>
      </c>
      <c r="CYV124" s="370">
        <f xml:space="preserve"> InpC!CYV$20</f>
        <v>0</v>
      </c>
      <c r="CYW124" s="370">
        <f xml:space="preserve"> InpC!CYW$20</f>
        <v>0</v>
      </c>
      <c r="CYX124" s="370">
        <f xml:space="preserve"> InpC!CYX$20</f>
        <v>0</v>
      </c>
      <c r="CYY124" s="370">
        <f xml:space="preserve"> InpC!CYY$20</f>
        <v>0</v>
      </c>
      <c r="CYZ124" s="370">
        <f xml:space="preserve"> InpC!CYZ$20</f>
        <v>0</v>
      </c>
      <c r="CZA124" s="370">
        <f xml:space="preserve"> InpC!CZA$20</f>
        <v>0</v>
      </c>
      <c r="CZB124" s="370">
        <f xml:space="preserve"> InpC!CZB$20</f>
        <v>0</v>
      </c>
      <c r="CZC124" s="370">
        <f xml:space="preserve"> InpC!CZC$20</f>
        <v>0</v>
      </c>
      <c r="CZD124" s="370">
        <f xml:space="preserve"> InpC!CZD$20</f>
        <v>0</v>
      </c>
      <c r="CZE124" s="370">
        <f xml:space="preserve"> InpC!CZE$20</f>
        <v>0</v>
      </c>
      <c r="CZF124" s="370">
        <f xml:space="preserve"> InpC!CZF$20</f>
        <v>0</v>
      </c>
      <c r="CZG124" s="370">
        <f xml:space="preserve"> InpC!CZG$20</f>
        <v>0</v>
      </c>
      <c r="CZH124" s="370">
        <f xml:space="preserve"> InpC!CZH$20</f>
        <v>0</v>
      </c>
      <c r="CZI124" s="370">
        <f xml:space="preserve"> InpC!CZI$20</f>
        <v>0</v>
      </c>
      <c r="CZJ124" s="370">
        <f xml:space="preserve"> InpC!CZJ$20</f>
        <v>0</v>
      </c>
      <c r="CZK124" s="370">
        <f xml:space="preserve"> InpC!CZK$20</f>
        <v>0</v>
      </c>
      <c r="CZL124" s="370">
        <f xml:space="preserve"> InpC!CZL$20</f>
        <v>0</v>
      </c>
      <c r="CZM124" s="370">
        <f xml:space="preserve"> InpC!CZM$20</f>
        <v>0</v>
      </c>
      <c r="CZN124" s="370">
        <f xml:space="preserve"> InpC!CZN$20</f>
        <v>0</v>
      </c>
      <c r="CZO124" s="370">
        <f xml:space="preserve"> InpC!CZO$20</f>
        <v>0</v>
      </c>
      <c r="CZP124" s="370">
        <f xml:space="preserve"> InpC!CZP$20</f>
        <v>0</v>
      </c>
      <c r="CZQ124" s="370">
        <f xml:space="preserve"> InpC!CZQ$20</f>
        <v>0</v>
      </c>
      <c r="CZR124" s="370">
        <f xml:space="preserve"> InpC!CZR$20</f>
        <v>0</v>
      </c>
      <c r="CZS124" s="370">
        <f xml:space="preserve"> InpC!CZS$20</f>
        <v>0</v>
      </c>
      <c r="CZT124" s="370">
        <f xml:space="preserve"> InpC!CZT$20</f>
        <v>0</v>
      </c>
      <c r="CZU124" s="370">
        <f xml:space="preserve"> InpC!CZU$20</f>
        <v>0</v>
      </c>
      <c r="CZV124" s="370">
        <f xml:space="preserve"> InpC!CZV$20</f>
        <v>0</v>
      </c>
      <c r="CZW124" s="370">
        <f xml:space="preserve"> InpC!CZW$20</f>
        <v>0</v>
      </c>
      <c r="CZX124" s="370">
        <f xml:space="preserve"> InpC!CZX$20</f>
        <v>0</v>
      </c>
      <c r="CZY124" s="370">
        <f xml:space="preserve"> InpC!CZY$20</f>
        <v>0</v>
      </c>
      <c r="CZZ124" s="370">
        <f xml:space="preserve"> InpC!CZZ$20</f>
        <v>0</v>
      </c>
      <c r="DAA124" s="370">
        <f xml:space="preserve"> InpC!DAA$20</f>
        <v>0</v>
      </c>
      <c r="DAB124" s="370">
        <f xml:space="preserve"> InpC!DAB$20</f>
        <v>0</v>
      </c>
      <c r="DAC124" s="370">
        <f xml:space="preserve"> InpC!DAC$20</f>
        <v>0</v>
      </c>
      <c r="DAD124" s="370">
        <f xml:space="preserve"> InpC!DAD$20</f>
        <v>0</v>
      </c>
      <c r="DAE124" s="370">
        <f xml:space="preserve"> InpC!DAE$20</f>
        <v>0</v>
      </c>
      <c r="DAF124" s="370">
        <f xml:space="preserve"> InpC!DAF$20</f>
        <v>0</v>
      </c>
      <c r="DAG124" s="370">
        <f xml:space="preserve"> InpC!DAG$20</f>
        <v>0</v>
      </c>
      <c r="DAH124" s="370">
        <f xml:space="preserve"> InpC!DAH$20</f>
        <v>0</v>
      </c>
      <c r="DAI124" s="370">
        <f xml:space="preserve"> InpC!DAI$20</f>
        <v>0</v>
      </c>
      <c r="DAJ124" s="370">
        <f xml:space="preserve"> InpC!DAJ$20</f>
        <v>0</v>
      </c>
      <c r="DAK124" s="370">
        <f xml:space="preserve"> InpC!DAK$20</f>
        <v>0</v>
      </c>
      <c r="DAL124" s="370">
        <f xml:space="preserve"> InpC!DAL$20</f>
        <v>0</v>
      </c>
      <c r="DAM124" s="370">
        <f xml:space="preserve"> InpC!DAM$20</f>
        <v>0</v>
      </c>
      <c r="DAN124" s="370">
        <f xml:space="preserve"> InpC!DAN$20</f>
        <v>0</v>
      </c>
      <c r="DAO124" s="370">
        <f xml:space="preserve"> InpC!DAO$20</f>
        <v>0</v>
      </c>
      <c r="DAP124" s="370">
        <f xml:space="preserve"> InpC!DAP$20</f>
        <v>0</v>
      </c>
      <c r="DAQ124" s="370">
        <f xml:space="preserve"> InpC!DAQ$20</f>
        <v>0</v>
      </c>
      <c r="DAR124" s="370">
        <f xml:space="preserve"> InpC!DAR$20</f>
        <v>0</v>
      </c>
      <c r="DAS124" s="370">
        <f xml:space="preserve"> InpC!DAS$20</f>
        <v>0</v>
      </c>
      <c r="DAT124" s="370">
        <f xml:space="preserve"> InpC!DAT$20</f>
        <v>0</v>
      </c>
      <c r="DAU124" s="370">
        <f xml:space="preserve"> InpC!DAU$20</f>
        <v>0</v>
      </c>
      <c r="DAV124" s="370">
        <f xml:space="preserve"> InpC!DAV$20</f>
        <v>0</v>
      </c>
      <c r="DAW124" s="370">
        <f xml:space="preserve"> InpC!DAW$20</f>
        <v>0</v>
      </c>
      <c r="DAX124" s="370">
        <f xml:space="preserve"> InpC!DAX$20</f>
        <v>0</v>
      </c>
      <c r="DAY124" s="370">
        <f xml:space="preserve"> InpC!DAY$20</f>
        <v>0</v>
      </c>
      <c r="DAZ124" s="370">
        <f xml:space="preserve"> InpC!DAZ$20</f>
        <v>0</v>
      </c>
      <c r="DBA124" s="370">
        <f xml:space="preserve"> InpC!DBA$20</f>
        <v>0</v>
      </c>
      <c r="DBB124" s="370">
        <f xml:space="preserve"> InpC!DBB$20</f>
        <v>0</v>
      </c>
      <c r="DBC124" s="370">
        <f xml:space="preserve"> InpC!DBC$20</f>
        <v>0</v>
      </c>
      <c r="DBD124" s="370">
        <f xml:space="preserve"> InpC!DBD$20</f>
        <v>0</v>
      </c>
      <c r="DBE124" s="370">
        <f xml:space="preserve"> InpC!DBE$20</f>
        <v>0</v>
      </c>
      <c r="DBF124" s="370">
        <f xml:space="preserve"> InpC!DBF$20</f>
        <v>0</v>
      </c>
      <c r="DBG124" s="370">
        <f xml:space="preserve"> InpC!DBG$20</f>
        <v>0</v>
      </c>
      <c r="DBH124" s="370">
        <f xml:space="preserve"> InpC!DBH$20</f>
        <v>0</v>
      </c>
      <c r="DBI124" s="370">
        <f xml:space="preserve"> InpC!DBI$20</f>
        <v>0</v>
      </c>
      <c r="DBJ124" s="370">
        <f xml:space="preserve"> InpC!DBJ$20</f>
        <v>0</v>
      </c>
      <c r="DBK124" s="370">
        <f xml:space="preserve"> InpC!DBK$20</f>
        <v>0</v>
      </c>
      <c r="DBL124" s="370">
        <f xml:space="preserve"> InpC!DBL$20</f>
        <v>0</v>
      </c>
      <c r="DBM124" s="370">
        <f xml:space="preserve"> InpC!DBM$20</f>
        <v>0</v>
      </c>
      <c r="DBN124" s="370">
        <f xml:space="preserve"> InpC!DBN$20</f>
        <v>0</v>
      </c>
      <c r="DBO124" s="370">
        <f xml:space="preserve"> InpC!DBO$20</f>
        <v>0</v>
      </c>
      <c r="DBP124" s="370">
        <f xml:space="preserve"> InpC!DBP$20</f>
        <v>0</v>
      </c>
      <c r="DBQ124" s="370">
        <f xml:space="preserve"> InpC!DBQ$20</f>
        <v>0</v>
      </c>
      <c r="DBR124" s="370">
        <f xml:space="preserve"> InpC!DBR$20</f>
        <v>0</v>
      </c>
      <c r="DBS124" s="370">
        <f xml:space="preserve"> InpC!DBS$20</f>
        <v>0</v>
      </c>
      <c r="DBT124" s="370">
        <f xml:space="preserve"> InpC!DBT$20</f>
        <v>0</v>
      </c>
      <c r="DBU124" s="370">
        <f xml:space="preserve"> InpC!DBU$20</f>
        <v>0</v>
      </c>
      <c r="DBV124" s="370">
        <f xml:space="preserve"> InpC!DBV$20</f>
        <v>0</v>
      </c>
      <c r="DBW124" s="370">
        <f xml:space="preserve"> InpC!DBW$20</f>
        <v>0</v>
      </c>
      <c r="DBX124" s="370">
        <f xml:space="preserve"> InpC!DBX$20</f>
        <v>0</v>
      </c>
      <c r="DBY124" s="370">
        <f xml:space="preserve"> InpC!DBY$20</f>
        <v>0</v>
      </c>
      <c r="DBZ124" s="370">
        <f xml:space="preserve"> InpC!DBZ$20</f>
        <v>0</v>
      </c>
      <c r="DCA124" s="370">
        <f xml:space="preserve"> InpC!DCA$20</f>
        <v>0</v>
      </c>
      <c r="DCB124" s="370">
        <f xml:space="preserve"> InpC!DCB$20</f>
        <v>0</v>
      </c>
      <c r="DCC124" s="370">
        <f xml:space="preserve"> InpC!DCC$20</f>
        <v>0</v>
      </c>
      <c r="DCD124" s="370">
        <f xml:space="preserve"> InpC!DCD$20</f>
        <v>0</v>
      </c>
      <c r="DCE124" s="370">
        <f xml:space="preserve"> InpC!DCE$20</f>
        <v>0</v>
      </c>
      <c r="DCF124" s="370">
        <f xml:space="preserve"> InpC!DCF$20</f>
        <v>0</v>
      </c>
      <c r="DCG124" s="370">
        <f xml:space="preserve"> InpC!DCG$20</f>
        <v>0</v>
      </c>
      <c r="DCH124" s="370">
        <f xml:space="preserve"> InpC!DCH$20</f>
        <v>0</v>
      </c>
      <c r="DCI124" s="370">
        <f xml:space="preserve"> InpC!DCI$20</f>
        <v>0</v>
      </c>
      <c r="DCJ124" s="370">
        <f xml:space="preserve"> InpC!DCJ$20</f>
        <v>0</v>
      </c>
      <c r="DCK124" s="370">
        <f xml:space="preserve"> InpC!DCK$20</f>
        <v>0</v>
      </c>
      <c r="DCL124" s="370">
        <f xml:space="preserve"> InpC!DCL$20</f>
        <v>0</v>
      </c>
      <c r="DCM124" s="370">
        <f xml:space="preserve"> InpC!DCM$20</f>
        <v>0</v>
      </c>
      <c r="DCN124" s="370">
        <f xml:space="preserve"> InpC!DCN$20</f>
        <v>0</v>
      </c>
      <c r="DCO124" s="370">
        <f xml:space="preserve"> InpC!DCO$20</f>
        <v>0</v>
      </c>
      <c r="DCP124" s="370">
        <f xml:space="preserve"> InpC!DCP$20</f>
        <v>0</v>
      </c>
      <c r="DCQ124" s="370">
        <f xml:space="preserve"> InpC!DCQ$20</f>
        <v>0</v>
      </c>
      <c r="DCR124" s="370">
        <f xml:space="preserve"> InpC!DCR$20</f>
        <v>0</v>
      </c>
      <c r="DCS124" s="370">
        <f xml:space="preserve"> InpC!DCS$20</f>
        <v>0</v>
      </c>
      <c r="DCT124" s="370">
        <f xml:space="preserve"> InpC!DCT$20</f>
        <v>0</v>
      </c>
      <c r="DCU124" s="370">
        <f xml:space="preserve"> InpC!DCU$20</f>
        <v>0</v>
      </c>
      <c r="DCV124" s="370">
        <f xml:space="preserve"> InpC!DCV$20</f>
        <v>0</v>
      </c>
      <c r="DCW124" s="370">
        <f xml:space="preserve"> InpC!DCW$20</f>
        <v>0</v>
      </c>
      <c r="DCX124" s="370">
        <f xml:space="preserve"> InpC!DCX$20</f>
        <v>0</v>
      </c>
      <c r="DCY124" s="370">
        <f xml:space="preserve"> InpC!DCY$20</f>
        <v>0</v>
      </c>
      <c r="DCZ124" s="370">
        <f xml:space="preserve"> InpC!DCZ$20</f>
        <v>0</v>
      </c>
      <c r="DDA124" s="370">
        <f xml:space="preserve"> InpC!DDA$20</f>
        <v>0</v>
      </c>
      <c r="DDB124" s="370">
        <f xml:space="preserve"> InpC!DDB$20</f>
        <v>0</v>
      </c>
      <c r="DDC124" s="370">
        <f xml:space="preserve"> InpC!DDC$20</f>
        <v>0</v>
      </c>
      <c r="DDD124" s="370">
        <f xml:space="preserve"> InpC!DDD$20</f>
        <v>0</v>
      </c>
      <c r="DDE124" s="370">
        <f xml:space="preserve"> InpC!DDE$20</f>
        <v>0</v>
      </c>
      <c r="DDF124" s="370">
        <f xml:space="preserve"> InpC!DDF$20</f>
        <v>0</v>
      </c>
      <c r="DDG124" s="370">
        <f xml:space="preserve"> InpC!DDG$20</f>
        <v>0</v>
      </c>
      <c r="DDH124" s="370">
        <f xml:space="preserve"> InpC!DDH$20</f>
        <v>0</v>
      </c>
      <c r="DDI124" s="370">
        <f xml:space="preserve"> InpC!DDI$20</f>
        <v>0</v>
      </c>
      <c r="DDJ124" s="370">
        <f xml:space="preserve"> InpC!DDJ$20</f>
        <v>0</v>
      </c>
      <c r="DDK124" s="370">
        <f xml:space="preserve"> InpC!DDK$20</f>
        <v>0</v>
      </c>
      <c r="DDL124" s="370">
        <f xml:space="preserve"> InpC!DDL$20</f>
        <v>0</v>
      </c>
      <c r="DDM124" s="370">
        <f xml:space="preserve"> InpC!DDM$20</f>
        <v>0</v>
      </c>
      <c r="DDN124" s="370">
        <f xml:space="preserve"> InpC!DDN$20</f>
        <v>0</v>
      </c>
      <c r="DDO124" s="370">
        <f xml:space="preserve"> InpC!DDO$20</f>
        <v>0</v>
      </c>
      <c r="DDP124" s="370">
        <f xml:space="preserve"> InpC!DDP$20</f>
        <v>0</v>
      </c>
      <c r="DDQ124" s="370">
        <f xml:space="preserve"> InpC!DDQ$20</f>
        <v>0</v>
      </c>
      <c r="DDR124" s="370">
        <f xml:space="preserve"> InpC!DDR$20</f>
        <v>0</v>
      </c>
      <c r="DDS124" s="370">
        <f xml:space="preserve"> InpC!DDS$20</f>
        <v>0</v>
      </c>
      <c r="DDT124" s="370">
        <f xml:space="preserve"> InpC!DDT$20</f>
        <v>0</v>
      </c>
      <c r="DDU124" s="370">
        <f xml:space="preserve"> InpC!DDU$20</f>
        <v>0</v>
      </c>
      <c r="DDV124" s="370">
        <f xml:space="preserve"> InpC!DDV$20</f>
        <v>0</v>
      </c>
      <c r="DDW124" s="370">
        <f xml:space="preserve"> InpC!DDW$20</f>
        <v>0</v>
      </c>
      <c r="DDX124" s="370">
        <f xml:space="preserve"> InpC!DDX$20</f>
        <v>0</v>
      </c>
      <c r="DDY124" s="370">
        <f xml:space="preserve"> InpC!DDY$20</f>
        <v>0</v>
      </c>
      <c r="DDZ124" s="370">
        <f xml:space="preserve"> InpC!DDZ$20</f>
        <v>0</v>
      </c>
      <c r="DEA124" s="370">
        <f xml:space="preserve"> InpC!DEA$20</f>
        <v>0</v>
      </c>
      <c r="DEB124" s="370">
        <f xml:space="preserve"> InpC!DEB$20</f>
        <v>0</v>
      </c>
      <c r="DEC124" s="370">
        <f xml:space="preserve"> InpC!DEC$20</f>
        <v>0</v>
      </c>
      <c r="DED124" s="370">
        <f xml:space="preserve"> InpC!DED$20</f>
        <v>0</v>
      </c>
      <c r="DEE124" s="370">
        <f xml:space="preserve"> InpC!DEE$20</f>
        <v>0</v>
      </c>
      <c r="DEF124" s="370">
        <f xml:space="preserve"> InpC!DEF$20</f>
        <v>0</v>
      </c>
      <c r="DEG124" s="370">
        <f xml:space="preserve"> InpC!DEG$20</f>
        <v>0</v>
      </c>
      <c r="DEH124" s="370">
        <f xml:space="preserve"> InpC!DEH$20</f>
        <v>0</v>
      </c>
      <c r="DEI124" s="370">
        <f xml:space="preserve"> InpC!DEI$20</f>
        <v>0</v>
      </c>
      <c r="DEJ124" s="370">
        <f xml:space="preserve"> InpC!DEJ$20</f>
        <v>0</v>
      </c>
      <c r="DEK124" s="370">
        <f xml:space="preserve"> InpC!DEK$20</f>
        <v>0</v>
      </c>
      <c r="DEL124" s="370">
        <f xml:space="preserve"> InpC!DEL$20</f>
        <v>0</v>
      </c>
      <c r="DEM124" s="370">
        <f xml:space="preserve"> InpC!DEM$20</f>
        <v>0</v>
      </c>
      <c r="DEN124" s="370">
        <f xml:space="preserve"> InpC!DEN$20</f>
        <v>0</v>
      </c>
      <c r="DEO124" s="370">
        <f xml:space="preserve"> InpC!DEO$20</f>
        <v>0</v>
      </c>
      <c r="DEP124" s="370">
        <f xml:space="preserve"> InpC!DEP$20</f>
        <v>0</v>
      </c>
      <c r="DEQ124" s="370">
        <f xml:space="preserve"> InpC!DEQ$20</f>
        <v>0</v>
      </c>
      <c r="DER124" s="370">
        <f xml:space="preserve"> InpC!DER$20</f>
        <v>0</v>
      </c>
      <c r="DES124" s="370">
        <f xml:space="preserve"> InpC!DES$20</f>
        <v>0</v>
      </c>
      <c r="DET124" s="370">
        <f xml:space="preserve"> InpC!DET$20</f>
        <v>0</v>
      </c>
      <c r="DEU124" s="370">
        <f xml:space="preserve"> InpC!DEU$20</f>
        <v>0</v>
      </c>
      <c r="DEV124" s="370">
        <f xml:space="preserve"> InpC!DEV$20</f>
        <v>0</v>
      </c>
      <c r="DEW124" s="370">
        <f xml:space="preserve"> InpC!DEW$20</f>
        <v>0</v>
      </c>
      <c r="DEX124" s="370">
        <f xml:space="preserve"> InpC!DEX$20</f>
        <v>0</v>
      </c>
      <c r="DEY124" s="370">
        <f xml:space="preserve"> InpC!DEY$20</f>
        <v>0</v>
      </c>
      <c r="DEZ124" s="370">
        <f xml:space="preserve"> InpC!DEZ$20</f>
        <v>0</v>
      </c>
      <c r="DFA124" s="370">
        <f xml:space="preserve"> InpC!DFA$20</f>
        <v>0</v>
      </c>
      <c r="DFB124" s="370">
        <f xml:space="preserve"> InpC!DFB$20</f>
        <v>0</v>
      </c>
      <c r="DFC124" s="370">
        <f xml:space="preserve"> InpC!DFC$20</f>
        <v>0</v>
      </c>
      <c r="DFD124" s="370">
        <f xml:space="preserve"> InpC!DFD$20</f>
        <v>0</v>
      </c>
      <c r="DFE124" s="370">
        <f xml:space="preserve"> InpC!DFE$20</f>
        <v>0</v>
      </c>
      <c r="DFF124" s="370">
        <f xml:space="preserve"> InpC!DFF$20</f>
        <v>0</v>
      </c>
      <c r="DFG124" s="370">
        <f xml:space="preserve"> InpC!DFG$20</f>
        <v>0</v>
      </c>
      <c r="DFH124" s="370">
        <f xml:space="preserve"> InpC!DFH$20</f>
        <v>0</v>
      </c>
      <c r="DFI124" s="370">
        <f xml:space="preserve"> InpC!DFI$20</f>
        <v>0</v>
      </c>
      <c r="DFJ124" s="370">
        <f xml:space="preserve"> InpC!DFJ$20</f>
        <v>0</v>
      </c>
      <c r="DFK124" s="370">
        <f xml:space="preserve"> InpC!DFK$20</f>
        <v>0</v>
      </c>
      <c r="DFL124" s="370">
        <f xml:space="preserve"> InpC!DFL$20</f>
        <v>0</v>
      </c>
      <c r="DFM124" s="370">
        <f xml:space="preserve"> InpC!DFM$20</f>
        <v>0</v>
      </c>
      <c r="DFN124" s="370">
        <f xml:space="preserve"> InpC!DFN$20</f>
        <v>0</v>
      </c>
      <c r="DFO124" s="370">
        <f xml:space="preserve"> InpC!DFO$20</f>
        <v>0</v>
      </c>
      <c r="DFP124" s="370">
        <f xml:space="preserve"> InpC!DFP$20</f>
        <v>0</v>
      </c>
      <c r="DFQ124" s="370">
        <f xml:space="preserve"> InpC!DFQ$20</f>
        <v>0</v>
      </c>
      <c r="DFR124" s="370">
        <f xml:space="preserve"> InpC!DFR$20</f>
        <v>0</v>
      </c>
      <c r="DFS124" s="370">
        <f xml:space="preserve"> InpC!DFS$20</f>
        <v>0</v>
      </c>
      <c r="DFT124" s="370">
        <f xml:space="preserve"> InpC!DFT$20</f>
        <v>0</v>
      </c>
      <c r="DFU124" s="370">
        <f xml:space="preserve"> InpC!DFU$20</f>
        <v>0</v>
      </c>
      <c r="DFV124" s="370">
        <f xml:space="preserve"> InpC!DFV$20</f>
        <v>0</v>
      </c>
      <c r="DFW124" s="370">
        <f xml:space="preserve"> InpC!DFW$20</f>
        <v>0</v>
      </c>
      <c r="DFX124" s="370">
        <f xml:space="preserve"> InpC!DFX$20</f>
        <v>0</v>
      </c>
      <c r="DFY124" s="370">
        <f xml:space="preserve"> InpC!DFY$20</f>
        <v>0</v>
      </c>
      <c r="DFZ124" s="370">
        <f xml:space="preserve"> InpC!DFZ$20</f>
        <v>0</v>
      </c>
      <c r="DGA124" s="370">
        <f xml:space="preserve"> InpC!DGA$20</f>
        <v>0</v>
      </c>
      <c r="DGB124" s="370">
        <f xml:space="preserve"> InpC!DGB$20</f>
        <v>0</v>
      </c>
      <c r="DGC124" s="370">
        <f xml:space="preserve"> InpC!DGC$20</f>
        <v>0</v>
      </c>
      <c r="DGD124" s="370">
        <f xml:space="preserve"> InpC!DGD$20</f>
        <v>0</v>
      </c>
      <c r="DGE124" s="370">
        <f xml:space="preserve"> InpC!DGE$20</f>
        <v>0</v>
      </c>
      <c r="DGF124" s="370">
        <f xml:space="preserve"> InpC!DGF$20</f>
        <v>0</v>
      </c>
      <c r="DGG124" s="370">
        <f xml:space="preserve"> InpC!DGG$20</f>
        <v>0</v>
      </c>
      <c r="DGH124" s="370">
        <f xml:space="preserve"> InpC!DGH$20</f>
        <v>0</v>
      </c>
      <c r="DGI124" s="370">
        <f xml:space="preserve"> InpC!DGI$20</f>
        <v>0</v>
      </c>
      <c r="DGJ124" s="370">
        <f xml:space="preserve"> InpC!DGJ$20</f>
        <v>0</v>
      </c>
      <c r="DGK124" s="370">
        <f xml:space="preserve"> InpC!DGK$20</f>
        <v>0</v>
      </c>
      <c r="DGL124" s="370">
        <f xml:space="preserve"> InpC!DGL$20</f>
        <v>0</v>
      </c>
      <c r="DGM124" s="370">
        <f xml:space="preserve"> InpC!DGM$20</f>
        <v>0</v>
      </c>
      <c r="DGN124" s="370">
        <f xml:space="preserve"> InpC!DGN$20</f>
        <v>0</v>
      </c>
      <c r="DGO124" s="370">
        <f xml:space="preserve"> InpC!DGO$20</f>
        <v>0</v>
      </c>
      <c r="DGP124" s="370">
        <f xml:space="preserve"> InpC!DGP$20</f>
        <v>0</v>
      </c>
      <c r="DGQ124" s="370">
        <f xml:space="preserve"> InpC!DGQ$20</f>
        <v>0</v>
      </c>
      <c r="DGR124" s="370">
        <f xml:space="preserve"> InpC!DGR$20</f>
        <v>0</v>
      </c>
      <c r="DGS124" s="370">
        <f xml:space="preserve"> InpC!DGS$20</f>
        <v>0</v>
      </c>
      <c r="DGT124" s="370">
        <f xml:space="preserve"> InpC!DGT$20</f>
        <v>0</v>
      </c>
      <c r="DGU124" s="370">
        <f xml:space="preserve"> InpC!DGU$20</f>
        <v>0</v>
      </c>
      <c r="DGV124" s="370">
        <f xml:space="preserve"> InpC!DGV$20</f>
        <v>0</v>
      </c>
      <c r="DGW124" s="370">
        <f xml:space="preserve"> InpC!DGW$20</f>
        <v>0</v>
      </c>
      <c r="DGX124" s="370">
        <f xml:space="preserve"> InpC!DGX$20</f>
        <v>0</v>
      </c>
      <c r="DGY124" s="370">
        <f xml:space="preserve"> InpC!DGY$20</f>
        <v>0</v>
      </c>
      <c r="DGZ124" s="370">
        <f xml:space="preserve"> InpC!DGZ$20</f>
        <v>0</v>
      </c>
      <c r="DHA124" s="370">
        <f xml:space="preserve"> InpC!DHA$20</f>
        <v>0</v>
      </c>
      <c r="DHB124" s="370">
        <f xml:space="preserve"> InpC!DHB$20</f>
        <v>0</v>
      </c>
      <c r="DHC124" s="370">
        <f xml:space="preserve"> InpC!DHC$20</f>
        <v>0</v>
      </c>
      <c r="DHD124" s="370">
        <f xml:space="preserve"> InpC!DHD$20</f>
        <v>0</v>
      </c>
      <c r="DHE124" s="370">
        <f xml:space="preserve"> InpC!DHE$20</f>
        <v>0</v>
      </c>
      <c r="DHF124" s="370">
        <f xml:space="preserve"> InpC!DHF$20</f>
        <v>0</v>
      </c>
      <c r="DHG124" s="370">
        <f xml:space="preserve"> InpC!DHG$20</f>
        <v>0</v>
      </c>
      <c r="DHH124" s="370">
        <f xml:space="preserve"> InpC!DHH$20</f>
        <v>0</v>
      </c>
      <c r="DHI124" s="370">
        <f xml:space="preserve"> InpC!DHI$20</f>
        <v>0</v>
      </c>
      <c r="DHJ124" s="370">
        <f xml:space="preserve"> InpC!DHJ$20</f>
        <v>0</v>
      </c>
      <c r="DHK124" s="370">
        <f xml:space="preserve"> InpC!DHK$20</f>
        <v>0</v>
      </c>
      <c r="DHL124" s="370">
        <f xml:space="preserve"> InpC!DHL$20</f>
        <v>0</v>
      </c>
      <c r="DHM124" s="370">
        <f xml:space="preserve"> InpC!DHM$20</f>
        <v>0</v>
      </c>
      <c r="DHN124" s="370">
        <f xml:space="preserve"> InpC!DHN$20</f>
        <v>0</v>
      </c>
      <c r="DHO124" s="370">
        <f xml:space="preserve"> InpC!DHO$20</f>
        <v>0</v>
      </c>
      <c r="DHP124" s="370">
        <f xml:space="preserve"> InpC!DHP$20</f>
        <v>0</v>
      </c>
      <c r="DHQ124" s="370">
        <f xml:space="preserve"> InpC!DHQ$20</f>
        <v>0</v>
      </c>
      <c r="DHR124" s="370">
        <f xml:space="preserve"> InpC!DHR$20</f>
        <v>0</v>
      </c>
      <c r="DHS124" s="370">
        <f xml:space="preserve"> InpC!DHS$20</f>
        <v>0</v>
      </c>
      <c r="DHT124" s="370">
        <f xml:space="preserve"> InpC!DHT$20</f>
        <v>0</v>
      </c>
      <c r="DHU124" s="370">
        <f xml:space="preserve"> InpC!DHU$20</f>
        <v>0</v>
      </c>
      <c r="DHV124" s="370">
        <f xml:space="preserve"> InpC!DHV$20</f>
        <v>0</v>
      </c>
      <c r="DHW124" s="370">
        <f xml:space="preserve"> InpC!DHW$20</f>
        <v>0</v>
      </c>
      <c r="DHX124" s="370">
        <f xml:space="preserve"> InpC!DHX$20</f>
        <v>0</v>
      </c>
      <c r="DHY124" s="370">
        <f xml:space="preserve"> InpC!DHY$20</f>
        <v>0</v>
      </c>
      <c r="DHZ124" s="370">
        <f xml:space="preserve"> InpC!DHZ$20</f>
        <v>0</v>
      </c>
      <c r="DIA124" s="370">
        <f xml:space="preserve"> InpC!DIA$20</f>
        <v>0</v>
      </c>
      <c r="DIB124" s="370">
        <f xml:space="preserve"> InpC!DIB$20</f>
        <v>0</v>
      </c>
      <c r="DIC124" s="370">
        <f xml:space="preserve"> InpC!DIC$20</f>
        <v>0</v>
      </c>
      <c r="DID124" s="370">
        <f xml:space="preserve"> InpC!DID$20</f>
        <v>0</v>
      </c>
      <c r="DIE124" s="370">
        <f xml:space="preserve"> InpC!DIE$20</f>
        <v>0</v>
      </c>
      <c r="DIF124" s="370">
        <f xml:space="preserve"> InpC!DIF$20</f>
        <v>0</v>
      </c>
      <c r="DIG124" s="370">
        <f xml:space="preserve"> InpC!DIG$20</f>
        <v>0</v>
      </c>
      <c r="DIH124" s="370">
        <f xml:space="preserve"> InpC!DIH$20</f>
        <v>0</v>
      </c>
      <c r="DII124" s="370">
        <f xml:space="preserve"> InpC!DII$20</f>
        <v>0</v>
      </c>
      <c r="DIJ124" s="370">
        <f xml:space="preserve"> InpC!DIJ$20</f>
        <v>0</v>
      </c>
      <c r="DIK124" s="370">
        <f xml:space="preserve"> InpC!DIK$20</f>
        <v>0</v>
      </c>
      <c r="DIL124" s="370">
        <f xml:space="preserve"> InpC!DIL$20</f>
        <v>0</v>
      </c>
      <c r="DIM124" s="370">
        <f xml:space="preserve"> InpC!DIM$20</f>
        <v>0</v>
      </c>
      <c r="DIN124" s="370">
        <f xml:space="preserve"> InpC!DIN$20</f>
        <v>0</v>
      </c>
      <c r="DIO124" s="370">
        <f xml:space="preserve"> InpC!DIO$20</f>
        <v>0</v>
      </c>
      <c r="DIP124" s="370">
        <f xml:space="preserve"> InpC!DIP$20</f>
        <v>0</v>
      </c>
      <c r="DIQ124" s="370">
        <f xml:space="preserve"> InpC!DIQ$20</f>
        <v>0</v>
      </c>
      <c r="DIR124" s="370">
        <f xml:space="preserve"> InpC!DIR$20</f>
        <v>0</v>
      </c>
      <c r="DIS124" s="370">
        <f xml:space="preserve"> InpC!DIS$20</f>
        <v>0</v>
      </c>
      <c r="DIT124" s="370">
        <f xml:space="preserve"> InpC!DIT$20</f>
        <v>0</v>
      </c>
      <c r="DIU124" s="370">
        <f xml:space="preserve"> InpC!DIU$20</f>
        <v>0</v>
      </c>
      <c r="DIV124" s="370">
        <f xml:space="preserve"> InpC!DIV$20</f>
        <v>0</v>
      </c>
      <c r="DIW124" s="370">
        <f xml:space="preserve"> InpC!DIW$20</f>
        <v>0</v>
      </c>
      <c r="DIX124" s="370">
        <f xml:space="preserve"> InpC!DIX$20</f>
        <v>0</v>
      </c>
      <c r="DIY124" s="370">
        <f xml:space="preserve"> InpC!DIY$20</f>
        <v>0</v>
      </c>
      <c r="DIZ124" s="370">
        <f xml:space="preserve"> InpC!DIZ$20</f>
        <v>0</v>
      </c>
      <c r="DJA124" s="370">
        <f xml:space="preserve"> InpC!DJA$20</f>
        <v>0</v>
      </c>
      <c r="DJB124" s="370">
        <f xml:space="preserve"> InpC!DJB$20</f>
        <v>0</v>
      </c>
      <c r="DJC124" s="370">
        <f xml:space="preserve"> InpC!DJC$20</f>
        <v>0</v>
      </c>
      <c r="DJD124" s="370">
        <f xml:space="preserve"> InpC!DJD$20</f>
        <v>0</v>
      </c>
      <c r="DJE124" s="370">
        <f xml:space="preserve"> InpC!DJE$20</f>
        <v>0</v>
      </c>
      <c r="DJF124" s="370">
        <f xml:space="preserve"> InpC!DJF$20</f>
        <v>0</v>
      </c>
      <c r="DJG124" s="370">
        <f xml:space="preserve"> InpC!DJG$20</f>
        <v>0</v>
      </c>
      <c r="DJH124" s="370">
        <f xml:space="preserve"> InpC!DJH$20</f>
        <v>0</v>
      </c>
      <c r="DJI124" s="370">
        <f xml:space="preserve"> InpC!DJI$20</f>
        <v>0</v>
      </c>
      <c r="DJJ124" s="370">
        <f xml:space="preserve"> InpC!DJJ$20</f>
        <v>0</v>
      </c>
      <c r="DJK124" s="370">
        <f xml:space="preserve"> InpC!DJK$20</f>
        <v>0</v>
      </c>
      <c r="DJL124" s="370">
        <f xml:space="preserve"> InpC!DJL$20</f>
        <v>0</v>
      </c>
      <c r="DJM124" s="370">
        <f xml:space="preserve"> InpC!DJM$20</f>
        <v>0</v>
      </c>
      <c r="DJN124" s="370">
        <f xml:space="preserve"> InpC!DJN$20</f>
        <v>0</v>
      </c>
      <c r="DJO124" s="370">
        <f xml:space="preserve"> InpC!DJO$20</f>
        <v>0</v>
      </c>
      <c r="DJP124" s="370">
        <f xml:space="preserve"> InpC!DJP$20</f>
        <v>0</v>
      </c>
      <c r="DJQ124" s="370">
        <f xml:space="preserve"> InpC!DJQ$20</f>
        <v>0</v>
      </c>
      <c r="DJR124" s="370">
        <f xml:space="preserve"> InpC!DJR$20</f>
        <v>0</v>
      </c>
      <c r="DJS124" s="370">
        <f xml:space="preserve"> InpC!DJS$20</f>
        <v>0</v>
      </c>
      <c r="DJT124" s="370">
        <f xml:space="preserve"> InpC!DJT$20</f>
        <v>0</v>
      </c>
      <c r="DJU124" s="370">
        <f xml:space="preserve"> InpC!DJU$20</f>
        <v>0</v>
      </c>
      <c r="DJV124" s="370">
        <f xml:space="preserve"> InpC!DJV$20</f>
        <v>0</v>
      </c>
      <c r="DJW124" s="370">
        <f xml:space="preserve"> InpC!DJW$20</f>
        <v>0</v>
      </c>
      <c r="DJX124" s="370">
        <f xml:space="preserve"> InpC!DJX$20</f>
        <v>0</v>
      </c>
      <c r="DJY124" s="370">
        <f xml:space="preserve"> InpC!DJY$20</f>
        <v>0</v>
      </c>
      <c r="DJZ124" s="370">
        <f xml:space="preserve"> InpC!DJZ$20</f>
        <v>0</v>
      </c>
      <c r="DKA124" s="370">
        <f xml:space="preserve"> InpC!DKA$20</f>
        <v>0</v>
      </c>
      <c r="DKB124" s="370">
        <f xml:space="preserve"> InpC!DKB$20</f>
        <v>0</v>
      </c>
      <c r="DKC124" s="370">
        <f xml:space="preserve"> InpC!DKC$20</f>
        <v>0</v>
      </c>
      <c r="DKD124" s="370">
        <f xml:space="preserve"> InpC!DKD$20</f>
        <v>0</v>
      </c>
      <c r="DKE124" s="370">
        <f xml:space="preserve"> InpC!DKE$20</f>
        <v>0</v>
      </c>
      <c r="DKF124" s="370">
        <f xml:space="preserve"> InpC!DKF$20</f>
        <v>0</v>
      </c>
      <c r="DKG124" s="370">
        <f xml:space="preserve"> InpC!DKG$20</f>
        <v>0</v>
      </c>
      <c r="DKH124" s="370">
        <f xml:space="preserve"> InpC!DKH$20</f>
        <v>0</v>
      </c>
      <c r="DKI124" s="370">
        <f xml:space="preserve"> InpC!DKI$20</f>
        <v>0</v>
      </c>
      <c r="DKJ124" s="370">
        <f xml:space="preserve"> InpC!DKJ$20</f>
        <v>0</v>
      </c>
      <c r="DKK124" s="370">
        <f xml:space="preserve"> InpC!DKK$20</f>
        <v>0</v>
      </c>
      <c r="DKL124" s="370">
        <f xml:space="preserve"> InpC!DKL$20</f>
        <v>0</v>
      </c>
      <c r="DKM124" s="370">
        <f xml:space="preserve"> InpC!DKM$20</f>
        <v>0</v>
      </c>
      <c r="DKN124" s="370">
        <f xml:space="preserve"> InpC!DKN$20</f>
        <v>0</v>
      </c>
      <c r="DKO124" s="370">
        <f xml:space="preserve"> InpC!DKO$20</f>
        <v>0</v>
      </c>
      <c r="DKP124" s="370">
        <f xml:space="preserve"> InpC!DKP$20</f>
        <v>0</v>
      </c>
      <c r="DKQ124" s="370">
        <f xml:space="preserve"> InpC!DKQ$20</f>
        <v>0</v>
      </c>
      <c r="DKR124" s="370">
        <f xml:space="preserve"> InpC!DKR$20</f>
        <v>0</v>
      </c>
      <c r="DKS124" s="370">
        <f xml:space="preserve"> InpC!DKS$20</f>
        <v>0</v>
      </c>
      <c r="DKT124" s="370">
        <f xml:space="preserve"> InpC!DKT$20</f>
        <v>0</v>
      </c>
      <c r="DKU124" s="370">
        <f xml:space="preserve"> InpC!DKU$20</f>
        <v>0</v>
      </c>
      <c r="DKV124" s="370">
        <f xml:space="preserve"> InpC!DKV$20</f>
        <v>0</v>
      </c>
      <c r="DKW124" s="370">
        <f xml:space="preserve"> InpC!DKW$20</f>
        <v>0</v>
      </c>
      <c r="DKX124" s="370">
        <f xml:space="preserve"> InpC!DKX$20</f>
        <v>0</v>
      </c>
      <c r="DKY124" s="370">
        <f xml:space="preserve"> InpC!DKY$20</f>
        <v>0</v>
      </c>
      <c r="DKZ124" s="370">
        <f xml:space="preserve"> InpC!DKZ$20</f>
        <v>0</v>
      </c>
      <c r="DLA124" s="370">
        <f xml:space="preserve"> InpC!DLA$20</f>
        <v>0</v>
      </c>
      <c r="DLB124" s="370">
        <f xml:space="preserve"> InpC!DLB$20</f>
        <v>0</v>
      </c>
      <c r="DLC124" s="370">
        <f xml:space="preserve"> InpC!DLC$20</f>
        <v>0</v>
      </c>
      <c r="DLD124" s="370">
        <f xml:space="preserve"> InpC!DLD$20</f>
        <v>0</v>
      </c>
      <c r="DLE124" s="370">
        <f xml:space="preserve"> InpC!DLE$20</f>
        <v>0</v>
      </c>
      <c r="DLF124" s="370">
        <f xml:space="preserve"> InpC!DLF$20</f>
        <v>0</v>
      </c>
      <c r="DLG124" s="370">
        <f xml:space="preserve"> InpC!DLG$20</f>
        <v>0</v>
      </c>
      <c r="DLH124" s="370">
        <f xml:space="preserve"> InpC!DLH$20</f>
        <v>0</v>
      </c>
      <c r="DLI124" s="370">
        <f xml:space="preserve"> InpC!DLI$20</f>
        <v>0</v>
      </c>
      <c r="DLJ124" s="370">
        <f xml:space="preserve"> InpC!DLJ$20</f>
        <v>0</v>
      </c>
      <c r="DLK124" s="370">
        <f xml:space="preserve"> InpC!DLK$20</f>
        <v>0</v>
      </c>
      <c r="DLL124" s="370">
        <f xml:space="preserve"> InpC!DLL$20</f>
        <v>0</v>
      </c>
      <c r="DLM124" s="370">
        <f xml:space="preserve"> InpC!DLM$20</f>
        <v>0</v>
      </c>
      <c r="DLN124" s="370">
        <f xml:space="preserve"> InpC!DLN$20</f>
        <v>0</v>
      </c>
      <c r="DLO124" s="370">
        <f xml:space="preserve"> InpC!DLO$20</f>
        <v>0</v>
      </c>
      <c r="DLP124" s="370">
        <f xml:space="preserve"> InpC!DLP$20</f>
        <v>0</v>
      </c>
      <c r="DLQ124" s="370">
        <f xml:space="preserve"> InpC!DLQ$20</f>
        <v>0</v>
      </c>
      <c r="DLR124" s="370">
        <f xml:space="preserve"> InpC!DLR$20</f>
        <v>0</v>
      </c>
      <c r="DLS124" s="370">
        <f xml:space="preserve"> InpC!DLS$20</f>
        <v>0</v>
      </c>
      <c r="DLT124" s="370">
        <f xml:space="preserve"> InpC!DLT$20</f>
        <v>0</v>
      </c>
      <c r="DLU124" s="370">
        <f xml:space="preserve"> InpC!DLU$20</f>
        <v>0</v>
      </c>
      <c r="DLV124" s="370">
        <f xml:space="preserve"> InpC!DLV$20</f>
        <v>0</v>
      </c>
      <c r="DLW124" s="370">
        <f xml:space="preserve"> InpC!DLW$20</f>
        <v>0</v>
      </c>
      <c r="DLX124" s="370">
        <f xml:space="preserve"> InpC!DLX$20</f>
        <v>0</v>
      </c>
      <c r="DLY124" s="370">
        <f xml:space="preserve"> InpC!DLY$20</f>
        <v>0</v>
      </c>
      <c r="DLZ124" s="370">
        <f xml:space="preserve"> InpC!DLZ$20</f>
        <v>0</v>
      </c>
      <c r="DMA124" s="370">
        <f xml:space="preserve"> InpC!DMA$20</f>
        <v>0</v>
      </c>
      <c r="DMB124" s="370">
        <f xml:space="preserve"> InpC!DMB$20</f>
        <v>0</v>
      </c>
      <c r="DMC124" s="370">
        <f xml:space="preserve"> InpC!DMC$20</f>
        <v>0</v>
      </c>
      <c r="DMD124" s="370">
        <f xml:space="preserve"> InpC!DMD$20</f>
        <v>0</v>
      </c>
      <c r="DME124" s="370">
        <f xml:space="preserve"> InpC!DME$20</f>
        <v>0</v>
      </c>
      <c r="DMF124" s="370">
        <f xml:space="preserve"> InpC!DMF$20</f>
        <v>0</v>
      </c>
      <c r="DMG124" s="370">
        <f xml:space="preserve"> InpC!DMG$20</f>
        <v>0</v>
      </c>
      <c r="DMH124" s="370">
        <f xml:space="preserve"> InpC!DMH$20</f>
        <v>0</v>
      </c>
      <c r="DMI124" s="370">
        <f xml:space="preserve"> InpC!DMI$20</f>
        <v>0</v>
      </c>
      <c r="DMJ124" s="370">
        <f xml:space="preserve"> InpC!DMJ$20</f>
        <v>0</v>
      </c>
      <c r="DMK124" s="370">
        <f xml:space="preserve"> InpC!DMK$20</f>
        <v>0</v>
      </c>
      <c r="DML124" s="370">
        <f xml:space="preserve"> InpC!DML$20</f>
        <v>0</v>
      </c>
      <c r="DMM124" s="370">
        <f xml:space="preserve"> InpC!DMM$20</f>
        <v>0</v>
      </c>
      <c r="DMN124" s="370">
        <f xml:space="preserve"> InpC!DMN$20</f>
        <v>0</v>
      </c>
      <c r="DMO124" s="370">
        <f xml:space="preserve"> InpC!DMO$20</f>
        <v>0</v>
      </c>
      <c r="DMP124" s="370">
        <f xml:space="preserve"> InpC!DMP$20</f>
        <v>0</v>
      </c>
      <c r="DMQ124" s="370">
        <f xml:space="preserve"> InpC!DMQ$20</f>
        <v>0</v>
      </c>
      <c r="DMR124" s="370">
        <f xml:space="preserve"> InpC!DMR$20</f>
        <v>0</v>
      </c>
      <c r="DMS124" s="370">
        <f xml:space="preserve"> InpC!DMS$20</f>
        <v>0</v>
      </c>
      <c r="DMT124" s="370">
        <f xml:space="preserve"> InpC!DMT$20</f>
        <v>0</v>
      </c>
      <c r="DMU124" s="370">
        <f xml:space="preserve"> InpC!DMU$20</f>
        <v>0</v>
      </c>
      <c r="DMV124" s="370">
        <f xml:space="preserve"> InpC!DMV$20</f>
        <v>0</v>
      </c>
      <c r="DMW124" s="370">
        <f xml:space="preserve"> InpC!DMW$20</f>
        <v>0</v>
      </c>
      <c r="DMX124" s="370">
        <f xml:space="preserve"> InpC!DMX$20</f>
        <v>0</v>
      </c>
      <c r="DMY124" s="370">
        <f xml:space="preserve"> InpC!DMY$20</f>
        <v>0</v>
      </c>
      <c r="DMZ124" s="370">
        <f xml:space="preserve"> InpC!DMZ$20</f>
        <v>0</v>
      </c>
      <c r="DNA124" s="370">
        <f xml:space="preserve"> InpC!DNA$20</f>
        <v>0</v>
      </c>
      <c r="DNB124" s="370">
        <f xml:space="preserve"> InpC!DNB$20</f>
        <v>0</v>
      </c>
      <c r="DNC124" s="370">
        <f xml:space="preserve"> InpC!DNC$20</f>
        <v>0</v>
      </c>
      <c r="DND124" s="370">
        <f xml:space="preserve"> InpC!DND$20</f>
        <v>0</v>
      </c>
      <c r="DNE124" s="370">
        <f xml:space="preserve"> InpC!DNE$20</f>
        <v>0</v>
      </c>
      <c r="DNF124" s="370">
        <f xml:space="preserve"> InpC!DNF$20</f>
        <v>0</v>
      </c>
      <c r="DNG124" s="370">
        <f xml:space="preserve"> InpC!DNG$20</f>
        <v>0</v>
      </c>
      <c r="DNH124" s="370">
        <f xml:space="preserve"> InpC!DNH$20</f>
        <v>0</v>
      </c>
      <c r="DNI124" s="370">
        <f xml:space="preserve"> InpC!DNI$20</f>
        <v>0</v>
      </c>
      <c r="DNJ124" s="370">
        <f xml:space="preserve"> InpC!DNJ$20</f>
        <v>0</v>
      </c>
      <c r="DNK124" s="370">
        <f xml:space="preserve"> InpC!DNK$20</f>
        <v>0</v>
      </c>
      <c r="DNL124" s="370">
        <f xml:space="preserve"> InpC!DNL$20</f>
        <v>0</v>
      </c>
      <c r="DNM124" s="370">
        <f xml:space="preserve"> InpC!DNM$20</f>
        <v>0</v>
      </c>
      <c r="DNN124" s="370">
        <f xml:space="preserve"> InpC!DNN$20</f>
        <v>0</v>
      </c>
      <c r="DNO124" s="370">
        <f xml:space="preserve"> InpC!DNO$20</f>
        <v>0</v>
      </c>
      <c r="DNP124" s="370">
        <f xml:space="preserve"> InpC!DNP$20</f>
        <v>0</v>
      </c>
      <c r="DNQ124" s="370">
        <f xml:space="preserve"> InpC!DNQ$20</f>
        <v>0</v>
      </c>
      <c r="DNR124" s="370">
        <f xml:space="preserve"> InpC!DNR$20</f>
        <v>0</v>
      </c>
      <c r="DNS124" s="370">
        <f xml:space="preserve"> InpC!DNS$20</f>
        <v>0</v>
      </c>
      <c r="DNT124" s="370">
        <f xml:space="preserve"> InpC!DNT$20</f>
        <v>0</v>
      </c>
      <c r="DNU124" s="370">
        <f xml:space="preserve"> InpC!DNU$20</f>
        <v>0</v>
      </c>
      <c r="DNV124" s="370">
        <f xml:space="preserve"> InpC!DNV$20</f>
        <v>0</v>
      </c>
      <c r="DNW124" s="370">
        <f xml:space="preserve"> InpC!DNW$20</f>
        <v>0</v>
      </c>
      <c r="DNX124" s="370">
        <f xml:space="preserve"> InpC!DNX$20</f>
        <v>0</v>
      </c>
      <c r="DNY124" s="370">
        <f xml:space="preserve"> InpC!DNY$20</f>
        <v>0</v>
      </c>
      <c r="DNZ124" s="370">
        <f xml:space="preserve"> InpC!DNZ$20</f>
        <v>0</v>
      </c>
      <c r="DOA124" s="370">
        <f xml:space="preserve"> InpC!DOA$20</f>
        <v>0</v>
      </c>
      <c r="DOB124" s="370">
        <f xml:space="preserve"> InpC!DOB$20</f>
        <v>0</v>
      </c>
      <c r="DOC124" s="370">
        <f xml:space="preserve"> InpC!DOC$20</f>
        <v>0</v>
      </c>
      <c r="DOD124" s="370">
        <f xml:space="preserve"> InpC!DOD$20</f>
        <v>0</v>
      </c>
      <c r="DOE124" s="370">
        <f xml:space="preserve"> InpC!DOE$20</f>
        <v>0</v>
      </c>
      <c r="DOF124" s="370">
        <f xml:space="preserve"> InpC!DOF$20</f>
        <v>0</v>
      </c>
      <c r="DOG124" s="370">
        <f xml:space="preserve"> InpC!DOG$20</f>
        <v>0</v>
      </c>
      <c r="DOH124" s="370">
        <f xml:space="preserve"> InpC!DOH$20</f>
        <v>0</v>
      </c>
      <c r="DOI124" s="370">
        <f xml:space="preserve"> InpC!DOI$20</f>
        <v>0</v>
      </c>
      <c r="DOJ124" s="370">
        <f xml:space="preserve"> InpC!DOJ$20</f>
        <v>0</v>
      </c>
      <c r="DOK124" s="370">
        <f xml:space="preserve"> InpC!DOK$20</f>
        <v>0</v>
      </c>
      <c r="DOL124" s="370">
        <f xml:space="preserve"> InpC!DOL$20</f>
        <v>0</v>
      </c>
      <c r="DOM124" s="370">
        <f xml:space="preserve"> InpC!DOM$20</f>
        <v>0</v>
      </c>
      <c r="DON124" s="370">
        <f xml:space="preserve"> InpC!DON$20</f>
        <v>0</v>
      </c>
      <c r="DOO124" s="370">
        <f xml:space="preserve"> InpC!DOO$20</f>
        <v>0</v>
      </c>
      <c r="DOP124" s="370">
        <f xml:space="preserve"> InpC!DOP$20</f>
        <v>0</v>
      </c>
      <c r="DOQ124" s="370">
        <f xml:space="preserve"> InpC!DOQ$20</f>
        <v>0</v>
      </c>
      <c r="DOR124" s="370">
        <f xml:space="preserve"> InpC!DOR$20</f>
        <v>0</v>
      </c>
      <c r="DOS124" s="370">
        <f xml:space="preserve"> InpC!DOS$20</f>
        <v>0</v>
      </c>
      <c r="DOT124" s="370">
        <f xml:space="preserve"> InpC!DOT$20</f>
        <v>0</v>
      </c>
      <c r="DOU124" s="370">
        <f xml:space="preserve"> InpC!DOU$20</f>
        <v>0</v>
      </c>
      <c r="DOV124" s="370">
        <f xml:space="preserve"> InpC!DOV$20</f>
        <v>0</v>
      </c>
      <c r="DOW124" s="370">
        <f xml:space="preserve"> InpC!DOW$20</f>
        <v>0</v>
      </c>
      <c r="DOX124" s="370">
        <f xml:space="preserve"> InpC!DOX$20</f>
        <v>0</v>
      </c>
      <c r="DOY124" s="370">
        <f xml:space="preserve"> InpC!DOY$20</f>
        <v>0</v>
      </c>
      <c r="DOZ124" s="370">
        <f xml:space="preserve"> InpC!DOZ$20</f>
        <v>0</v>
      </c>
      <c r="DPA124" s="370">
        <f xml:space="preserve"> InpC!DPA$20</f>
        <v>0</v>
      </c>
      <c r="DPB124" s="370">
        <f xml:space="preserve"> InpC!DPB$20</f>
        <v>0</v>
      </c>
      <c r="DPC124" s="370">
        <f xml:space="preserve"> InpC!DPC$20</f>
        <v>0</v>
      </c>
      <c r="DPD124" s="370">
        <f xml:space="preserve"> InpC!DPD$20</f>
        <v>0</v>
      </c>
      <c r="DPE124" s="370">
        <f xml:space="preserve"> InpC!DPE$20</f>
        <v>0</v>
      </c>
      <c r="DPF124" s="370">
        <f xml:space="preserve"> InpC!DPF$20</f>
        <v>0</v>
      </c>
      <c r="DPG124" s="370">
        <f xml:space="preserve"> InpC!DPG$20</f>
        <v>0</v>
      </c>
      <c r="DPH124" s="370">
        <f xml:space="preserve"> InpC!DPH$20</f>
        <v>0</v>
      </c>
      <c r="DPI124" s="370">
        <f xml:space="preserve"> InpC!DPI$20</f>
        <v>0</v>
      </c>
      <c r="DPJ124" s="370">
        <f xml:space="preserve"> InpC!DPJ$20</f>
        <v>0</v>
      </c>
      <c r="DPK124" s="370">
        <f xml:space="preserve"> InpC!DPK$20</f>
        <v>0</v>
      </c>
      <c r="DPL124" s="370">
        <f xml:space="preserve"> InpC!DPL$20</f>
        <v>0</v>
      </c>
      <c r="DPM124" s="370">
        <f xml:space="preserve"> InpC!DPM$20</f>
        <v>0</v>
      </c>
      <c r="DPN124" s="370">
        <f xml:space="preserve"> InpC!DPN$20</f>
        <v>0</v>
      </c>
      <c r="DPO124" s="370">
        <f xml:space="preserve"> InpC!DPO$20</f>
        <v>0</v>
      </c>
      <c r="DPP124" s="370">
        <f xml:space="preserve"> InpC!DPP$20</f>
        <v>0</v>
      </c>
      <c r="DPQ124" s="370">
        <f xml:space="preserve"> InpC!DPQ$20</f>
        <v>0</v>
      </c>
      <c r="DPR124" s="370">
        <f xml:space="preserve"> InpC!DPR$20</f>
        <v>0</v>
      </c>
      <c r="DPS124" s="370">
        <f xml:space="preserve"> InpC!DPS$20</f>
        <v>0</v>
      </c>
      <c r="DPT124" s="370">
        <f xml:space="preserve"> InpC!DPT$20</f>
        <v>0</v>
      </c>
      <c r="DPU124" s="370">
        <f xml:space="preserve"> InpC!DPU$20</f>
        <v>0</v>
      </c>
      <c r="DPV124" s="370">
        <f xml:space="preserve"> InpC!DPV$20</f>
        <v>0</v>
      </c>
      <c r="DPW124" s="370">
        <f xml:space="preserve"> InpC!DPW$20</f>
        <v>0</v>
      </c>
      <c r="DPX124" s="370">
        <f xml:space="preserve"> InpC!DPX$20</f>
        <v>0</v>
      </c>
      <c r="DPY124" s="370">
        <f xml:space="preserve"> InpC!DPY$20</f>
        <v>0</v>
      </c>
      <c r="DPZ124" s="370">
        <f xml:space="preserve"> InpC!DPZ$20</f>
        <v>0</v>
      </c>
      <c r="DQA124" s="370">
        <f xml:space="preserve"> InpC!DQA$20</f>
        <v>0</v>
      </c>
      <c r="DQB124" s="370">
        <f xml:space="preserve"> InpC!DQB$20</f>
        <v>0</v>
      </c>
      <c r="DQC124" s="370">
        <f xml:space="preserve"> InpC!DQC$20</f>
        <v>0</v>
      </c>
      <c r="DQD124" s="370">
        <f xml:space="preserve"> InpC!DQD$20</f>
        <v>0</v>
      </c>
      <c r="DQE124" s="370">
        <f xml:space="preserve"> InpC!DQE$20</f>
        <v>0</v>
      </c>
      <c r="DQF124" s="370">
        <f xml:space="preserve"> InpC!DQF$20</f>
        <v>0</v>
      </c>
      <c r="DQG124" s="370">
        <f xml:space="preserve"> InpC!DQG$20</f>
        <v>0</v>
      </c>
      <c r="DQH124" s="370">
        <f xml:space="preserve"> InpC!DQH$20</f>
        <v>0</v>
      </c>
      <c r="DQI124" s="370">
        <f xml:space="preserve"> InpC!DQI$20</f>
        <v>0</v>
      </c>
      <c r="DQJ124" s="370">
        <f xml:space="preserve"> InpC!DQJ$20</f>
        <v>0</v>
      </c>
      <c r="DQK124" s="370">
        <f xml:space="preserve"> InpC!DQK$20</f>
        <v>0</v>
      </c>
      <c r="DQL124" s="370">
        <f xml:space="preserve"> InpC!DQL$20</f>
        <v>0</v>
      </c>
      <c r="DQM124" s="370">
        <f xml:space="preserve"> InpC!DQM$20</f>
        <v>0</v>
      </c>
      <c r="DQN124" s="370">
        <f xml:space="preserve"> InpC!DQN$20</f>
        <v>0</v>
      </c>
      <c r="DQO124" s="370">
        <f xml:space="preserve"> InpC!DQO$20</f>
        <v>0</v>
      </c>
      <c r="DQP124" s="370">
        <f xml:space="preserve"> InpC!DQP$20</f>
        <v>0</v>
      </c>
      <c r="DQQ124" s="370">
        <f xml:space="preserve"> InpC!DQQ$20</f>
        <v>0</v>
      </c>
      <c r="DQR124" s="370">
        <f xml:space="preserve"> InpC!DQR$20</f>
        <v>0</v>
      </c>
      <c r="DQS124" s="370">
        <f xml:space="preserve"> InpC!DQS$20</f>
        <v>0</v>
      </c>
      <c r="DQT124" s="370">
        <f xml:space="preserve"> InpC!DQT$20</f>
        <v>0</v>
      </c>
      <c r="DQU124" s="370">
        <f xml:space="preserve"> InpC!DQU$20</f>
        <v>0</v>
      </c>
      <c r="DQV124" s="370">
        <f xml:space="preserve"> InpC!DQV$20</f>
        <v>0</v>
      </c>
      <c r="DQW124" s="370">
        <f xml:space="preserve"> InpC!DQW$20</f>
        <v>0</v>
      </c>
      <c r="DQX124" s="370">
        <f xml:space="preserve"> InpC!DQX$20</f>
        <v>0</v>
      </c>
      <c r="DQY124" s="370">
        <f xml:space="preserve"> InpC!DQY$20</f>
        <v>0</v>
      </c>
      <c r="DQZ124" s="370">
        <f xml:space="preserve"> InpC!DQZ$20</f>
        <v>0</v>
      </c>
      <c r="DRA124" s="370">
        <f xml:space="preserve"> InpC!DRA$20</f>
        <v>0</v>
      </c>
      <c r="DRB124" s="370">
        <f xml:space="preserve"> InpC!DRB$20</f>
        <v>0</v>
      </c>
      <c r="DRC124" s="370">
        <f xml:space="preserve"> InpC!DRC$20</f>
        <v>0</v>
      </c>
      <c r="DRD124" s="370">
        <f xml:space="preserve"> InpC!DRD$20</f>
        <v>0</v>
      </c>
      <c r="DRE124" s="370">
        <f xml:space="preserve"> InpC!DRE$20</f>
        <v>0</v>
      </c>
      <c r="DRF124" s="370">
        <f xml:space="preserve"> InpC!DRF$20</f>
        <v>0</v>
      </c>
      <c r="DRG124" s="370">
        <f xml:space="preserve"> InpC!DRG$20</f>
        <v>0</v>
      </c>
      <c r="DRH124" s="370">
        <f xml:space="preserve"> InpC!DRH$20</f>
        <v>0</v>
      </c>
      <c r="DRI124" s="370">
        <f xml:space="preserve"> InpC!DRI$20</f>
        <v>0</v>
      </c>
      <c r="DRJ124" s="370">
        <f xml:space="preserve"> InpC!DRJ$20</f>
        <v>0</v>
      </c>
      <c r="DRK124" s="370">
        <f xml:space="preserve"> InpC!DRK$20</f>
        <v>0</v>
      </c>
      <c r="DRL124" s="370">
        <f xml:space="preserve"> InpC!DRL$20</f>
        <v>0</v>
      </c>
      <c r="DRM124" s="370">
        <f xml:space="preserve"> InpC!DRM$20</f>
        <v>0</v>
      </c>
      <c r="DRN124" s="370">
        <f xml:space="preserve"> InpC!DRN$20</f>
        <v>0</v>
      </c>
      <c r="DRO124" s="370">
        <f xml:space="preserve"> InpC!DRO$20</f>
        <v>0</v>
      </c>
      <c r="DRP124" s="370">
        <f xml:space="preserve"> InpC!DRP$20</f>
        <v>0</v>
      </c>
      <c r="DRQ124" s="370">
        <f xml:space="preserve"> InpC!DRQ$20</f>
        <v>0</v>
      </c>
      <c r="DRR124" s="370">
        <f xml:space="preserve"> InpC!DRR$20</f>
        <v>0</v>
      </c>
      <c r="DRS124" s="370">
        <f xml:space="preserve"> InpC!DRS$20</f>
        <v>0</v>
      </c>
      <c r="DRT124" s="370">
        <f xml:space="preserve"> InpC!DRT$20</f>
        <v>0</v>
      </c>
      <c r="DRU124" s="370">
        <f xml:space="preserve"> InpC!DRU$20</f>
        <v>0</v>
      </c>
      <c r="DRV124" s="370">
        <f xml:space="preserve"> InpC!DRV$20</f>
        <v>0</v>
      </c>
      <c r="DRW124" s="370">
        <f xml:space="preserve"> InpC!DRW$20</f>
        <v>0</v>
      </c>
      <c r="DRX124" s="370">
        <f xml:space="preserve"> InpC!DRX$20</f>
        <v>0</v>
      </c>
      <c r="DRY124" s="370">
        <f xml:space="preserve"> InpC!DRY$20</f>
        <v>0</v>
      </c>
      <c r="DRZ124" s="370">
        <f xml:space="preserve"> InpC!DRZ$20</f>
        <v>0</v>
      </c>
      <c r="DSA124" s="370">
        <f xml:space="preserve"> InpC!DSA$20</f>
        <v>0</v>
      </c>
      <c r="DSB124" s="370">
        <f xml:space="preserve"> InpC!DSB$20</f>
        <v>0</v>
      </c>
      <c r="DSC124" s="370">
        <f xml:space="preserve"> InpC!DSC$20</f>
        <v>0</v>
      </c>
      <c r="DSD124" s="370">
        <f xml:space="preserve"> InpC!DSD$20</f>
        <v>0</v>
      </c>
      <c r="DSE124" s="370">
        <f xml:space="preserve"> InpC!DSE$20</f>
        <v>0</v>
      </c>
      <c r="DSF124" s="370">
        <f xml:space="preserve"> InpC!DSF$20</f>
        <v>0</v>
      </c>
      <c r="DSG124" s="370">
        <f xml:space="preserve"> InpC!DSG$20</f>
        <v>0</v>
      </c>
      <c r="DSH124" s="370">
        <f xml:space="preserve"> InpC!DSH$20</f>
        <v>0</v>
      </c>
      <c r="DSI124" s="370">
        <f xml:space="preserve"> InpC!DSI$20</f>
        <v>0</v>
      </c>
      <c r="DSJ124" s="370">
        <f xml:space="preserve"> InpC!DSJ$20</f>
        <v>0</v>
      </c>
      <c r="DSK124" s="370">
        <f xml:space="preserve"> InpC!DSK$20</f>
        <v>0</v>
      </c>
      <c r="DSL124" s="370">
        <f xml:space="preserve"> InpC!DSL$20</f>
        <v>0</v>
      </c>
      <c r="DSM124" s="370">
        <f xml:space="preserve"> InpC!DSM$20</f>
        <v>0</v>
      </c>
      <c r="DSN124" s="370">
        <f xml:space="preserve"> InpC!DSN$20</f>
        <v>0</v>
      </c>
      <c r="DSO124" s="370">
        <f xml:space="preserve"> InpC!DSO$20</f>
        <v>0</v>
      </c>
      <c r="DSP124" s="370">
        <f xml:space="preserve"> InpC!DSP$20</f>
        <v>0</v>
      </c>
      <c r="DSQ124" s="370">
        <f xml:space="preserve"> InpC!DSQ$20</f>
        <v>0</v>
      </c>
      <c r="DSR124" s="370">
        <f xml:space="preserve"> InpC!DSR$20</f>
        <v>0</v>
      </c>
      <c r="DSS124" s="370">
        <f xml:space="preserve"> InpC!DSS$20</f>
        <v>0</v>
      </c>
      <c r="DST124" s="370">
        <f xml:space="preserve"> InpC!DST$20</f>
        <v>0</v>
      </c>
      <c r="DSU124" s="370">
        <f xml:space="preserve"> InpC!DSU$20</f>
        <v>0</v>
      </c>
      <c r="DSV124" s="370">
        <f xml:space="preserve"> InpC!DSV$20</f>
        <v>0</v>
      </c>
      <c r="DSW124" s="370">
        <f xml:space="preserve"> InpC!DSW$20</f>
        <v>0</v>
      </c>
      <c r="DSX124" s="370">
        <f xml:space="preserve"> InpC!DSX$20</f>
        <v>0</v>
      </c>
      <c r="DSY124" s="370">
        <f xml:space="preserve"> InpC!DSY$20</f>
        <v>0</v>
      </c>
      <c r="DSZ124" s="370">
        <f xml:space="preserve"> InpC!DSZ$20</f>
        <v>0</v>
      </c>
      <c r="DTA124" s="370">
        <f xml:space="preserve"> InpC!DTA$20</f>
        <v>0</v>
      </c>
      <c r="DTB124" s="370">
        <f xml:space="preserve"> InpC!DTB$20</f>
        <v>0</v>
      </c>
      <c r="DTC124" s="370">
        <f xml:space="preserve"> InpC!DTC$20</f>
        <v>0</v>
      </c>
      <c r="DTD124" s="370">
        <f xml:space="preserve"> InpC!DTD$20</f>
        <v>0</v>
      </c>
      <c r="DTE124" s="370">
        <f xml:space="preserve"> InpC!DTE$20</f>
        <v>0</v>
      </c>
      <c r="DTF124" s="370">
        <f xml:space="preserve"> InpC!DTF$20</f>
        <v>0</v>
      </c>
      <c r="DTG124" s="370">
        <f xml:space="preserve"> InpC!DTG$20</f>
        <v>0</v>
      </c>
      <c r="DTH124" s="370">
        <f xml:space="preserve"> InpC!DTH$20</f>
        <v>0</v>
      </c>
      <c r="DTI124" s="370">
        <f xml:space="preserve"> InpC!DTI$20</f>
        <v>0</v>
      </c>
      <c r="DTJ124" s="370">
        <f xml:space="preserve"> InpC!DTJ$20</f>
        <v>0</v>
      </c>
      <c r="DTK124" s="370">
        <f xml:space="preserve"> InpC!DTK$20</f>
        <v>0</v>
      </c>
      <c r="DTL124" s="370">
        <f xml:space="preserve"> InpC!DTL$20</f>
        <v>0</v>
      </c>
      <c r="DTM124" s="370">
        <f xml:space="preserve"> InpC!DTM$20</f>
        <v>0</v>
      </c>
      <c r="DTN124" s="370">
        <f xml:space="preserve"> InpC!DTN$20</f>
        <v>0</v>
      </c>
      <c r="DTO124" s="370">
        <f xml:space="preserve"> InpC!DTO$20</f>
        <v>0</v>
      </c>
      <c r="DTP124" s="370">
        <f xml:space="preserve"> InpC!DTP$20</f>
        <v>0</v>
      </c>
      <c r="DTQ124" s="370">
        <f xml:space="preserve"> InpC!DTQ$20</f>
        <v>0</v>
      </c>
      <c r="DTR124" s="370">
        <f xml:space="preserve"> InpC!DTR$20</f>
        <v>0</v>
      </c>
      <c r="DTS124" s="370">
        <f xml:space="preserve"> InpC!DTS$20</f>
        <v>0</v>
      </c>
      <c r="DTT124" s="370">
        <f xml:space="preserve"> InpC!DTT$20</f>
        <v>0</v>
      </c>
      <c r="DTU124" s="370">
        <f xml:space="preserve"> InpC!DTU$20</f>
        <v>0</v>
      </c>
      <c r="DTV124" s="370">
        <f xml:space="preserve"> InpC!DTV$20</f>
        <v>0</v>
      </c>
      <c r="DTW124" s="370">
        <f xml:space="preserve"> InpC!DTW$20</f>
        <v>0</v>
      </c>
      <c r="DTX124" s="370">
        <f xml:space="preserve"> InpC!DTX$20</f>
        <v>0</v>
      </c>
      <c r="DTY124" s="370">
        <f xml:space="preserve"> InpC!DTY$20</f>
        <v>0</v>
      </c>
      <c r="DTZ124" s="370">
        <f xml:space="preserve"> InpC!DTZ$20</f>
        <v>0</v>
      </c>
      <c r="DUA124" s="370">
        <f xml:space="preserve"> InpC!DUA$20</f>
        <v>0</v>
      </c>
      <c r="DUB124" s="370">
        <f xml:space="preserve"> InpC!DUB$20</f>
        <v>0</v>
      </c>
      <c r="DUC124" s="370">
        <f xml:space="preserve"> InpC!DUC$20</f>
        <v>0</v>
      </c>
      <c r="DUD124" s="370">
        <f xml:space="preserve"> InpC!DUD$20</f>
        <v>0</v>
      </c>
      <c r="DUE124" s="370">
        <f xml:space="preserve"> InpC!DUE$20</f>
        <v>0</v>
      </c>
      <c r="DUF124" s="370">
        <f xml:space="preserve"> InpC!DUF$20</f>
        <v>0</v>
      </c>
      <c r="DUG124" s="370">
        <f xml:space="preserve"> InpC!DUG$20</f>
        <v>0</v>
      </c>
      <c r="DUH124" s="370">
        <f xml:space="preserve"> InpC!DUH$20</f>
        <v>0</v>
      </c>
      <c r="DUI124" s="370">
        <f xml:space="preserve"> InpC!DUI$20</f>
        <v>0</v>
      </c>
      <c r="DUJ124" s="370">
        <f xml:space="preserve"> InpC!DUJ$20</f>
        <v>0</v>
      </c>
      <c r="DUK124" s="370">
        <f xml:space="preserve"> InpC!DUK$20</f>
        <v>0</v>
      </c>
      <c r="DUL124" s="370">
        <f xml:space="preserve"> InpC!DUL$20</f>
        <v>0</v>
      </c>
      <c r="DUM124" s="370">
        <f xml:space="preserve"> InpC!DUM$20</f>
        <v>0</v>
      </c>
      <c r="DUN124" s="370">
        <f xml:space="preserve"> InpC!DUN$20</f>
        <v>0</v>
      </c>
      <c r="DUO124" s="370">
        <f xml:space="preserve"> InpC!DUO$20</f>
        <v>0</v>
      </c>
      <c r="DUP124" s="370">
        <f xml:space="preserve"> InpC!DUP$20</f>
        <v>0</v>
      </c>
      <c r="DUQ124" s="370">
        <f xml:space="preserve"> InpC!DUQ$20</f>
        <v>0</v>
      </c>
      <c r="DUR124" s="370">
        <f xml:space="preserve"> InpC!DUR$20</f>
        <v>0</v>
      </c>
      <c r="DUS124" s="370">
        <f xml:space="preserve"> InpC!DUS$20</f>
        <v>0</v>
      </c>
      <c r="DUT124" s="370">
        <f xml:space="preserve"> InpC!DUT$20</f>
        <v>0</v>
      </c>
      <c r="DUU124" s="370">
        <f xml:space="preserve"> InpC!DUU$20</f>
        <v>0</v>
      </c>
      <c r="DUV124" s="370">
        <f xml:space="preserve"> InpC!DUV$20</f>
        <v>0</v>
      </c>
      <c r="DUW124" s="370">
        <f xml:space="preserve"> InpC!DUW$20</f>
        <v>0</v>
      </c>
      <c r="DUX124" s="370">
        <f xml:space="preserve"> InpC!DUX$20</f>
        <v>0</v>
      </c>
      <c r="DUY124" s="370">
        <f xml:space="preserve"> InpC!DUY$20</f>
        <v>0</v>
      </c>
      <c r="DUZ124" s="370">
        <f xml:space="preserve"> InpC!DUZ$20</f>
        <v>0</v>
      </c>
      <c r="DVA124" s="370">
        <f xml:space="preserve"> InpC!DVA$20</f>
        <v>0</v>
      </c>
      <c r="DVB124" s="370">
        <f xml:space="preserve"> InpC!DVB$20</f>
        <v>0</v>
      </c>
      <c r="DVC124" s="370">
        <f xml:space="preserve"> InpC!DVC$20</f>
        <v>0</v>
      </c>
      <c r="DVD124" s="370">
        <f xml:space="preserve"> InpC!DVD$20</f>
        <v>0</v>
      </c>
      <c r="DVE124" s="370">
        <f xml:space="preserve"> InpC!DVE$20</f>
        <v>0</v>
      </c>
      <c r="DVF124" s="370">
        <f xml:space="preserve"> InpC!DVF$20</f>
        <v>0</v>
      </c>
      <c r="DVG124" s="370">
        <f xml:space="preserve"> InpC!DVG$20</f>
        <v>0</v>
      </c>
      <c r="DVH124" s="370">
        <f xml:space="preserve"> InpC!DVH$20</f>
        <v>0</v>
      </c>
      <c r="DVI124" s="370">
        <f xml:space="preserve"> InpC!DVI$20</f>
        <v>0</v>
      </c>
      <c r="DVJ124" s="370">
        <f xml:space="preserve"> InpC!DVJ$20</f>
        <v>0</v>
      </c>
      <c r="DVK124" s="370">
        <f xml:space="preserve"> InpC!DVK$20</f>
        <v>0</v>
      </c>
      <c r="DVL124" s="370">
        <f xml:space="preserve"> InpC!DVL$20</f>
        <v>0</v>
      </c>
      <c r="DVM124" s="370">
        <f xml:space="preserve"> InpC!DVM$20</f>
        <v>0</v>
      </c>
      <c r="DVN124" s="370">
        <f xml:space="preserve"> InpC!DVN$20</f>
        <v>0</v>
      </c>
      <c r="DVO124" s="370">
        <f xml:space="preserve"> InpC!DVO$20</f>
        <v>0</v>
      </c>
      <c r="DVP124" s="370">
        <f xml:space="preserve"> InpC!DVP$20</f>
        <v>0</v>
      </c>
      <c r="DVQ124" s="370">
        <f xml:space="preserve"> InpC!DVQ$20</f>
        <v>0</v>
      </c>
      <c r="DVR124" s="370">
        <f xml:space="preserve"> InpC!DVR$20</f>
        <v>0</v>
      </c>
      <c r="DVS124" s="370">
        <f xml:space="preserve"> InpC!DVS$20</f>
        <v>0</v>
      </c>
      <c r="DVT124" s="370">
        <f xml:space="preserve"> InpC!DVT$20</f>
        <v>0</v>
      </c>
      <c r="DVU124" s="370">
        <f xml:space="preserve"> InpC!DVU$20</f>
        <v>0</v>
      </c>
      <c r="DVV124" s="370">
        <f xml:space="preserve"> InpC!DVV$20</f>
        <v>0</v>
      </c>
      <c r="DVW124" s="370">
        <f xml:space="preserve"> InpC!DVW$20</f>
        <v>0</v>
      </c>
      <c r="DVX124" s="370">
        <f xml:space="preserve"> InpC!DVX$20</f>
        <v>0</v>
      </c>
      <c r="DVY124" s="370">
        <f xml:space="preserve"> InpC!DVY$20</f>
        <v>0</v>
      </c>
      <c r="DVZ124" s="370">
        <f xml:space="preserve"> InpC!DVZ$20</f>
        <v>0</v>
      </c>
      <c r="DWA124" s="370">
        <f xml:space="preserve"> InpC!DWA$20</f>
        <v>0</v>
      </c>
      <c r="DWB124" s="370">
        <f xml:space="preserve"> InpC!DWB$20</f>
        <v>0</v>
      </c>
      <c r="DWC124" s="370">
        <f xml:space="preserve"> InpC!DWC$20</f>
        <v>0</v>
      </c>
      <c r="DWD124" s="370">
        <f xml:space="preserve"> InpC!DWD$20</f>
        <v>0</v>
      </c>
      <c r="DWE124" s="370">
        <f xml:space="preserve"> InpC!DWE$20</f>
        <v>0</v>
      </c>
      <c r="DWF124" s="370">
        <f xml:space="preserve"> InpC!DWF$20</f>
        <v>0</v>
      </c>
      <c r="DWG124" s="370">
        <f xml:space="preserve"> InpC!DWG$20</f>
        <v>0</v>
      </c>
      <c r="DWH124" s="370">
        <f xml:space="preserve"> InpC!DWH$20</f>
        <v>0</v>
      </c>
      <c r="DWI124" s="370">
        <f xml:space="preserve"> InpC!DWI$20</f>
        <v>0</v>
      </c>
      <c r="DWJ124" s="370">
        <f xml:space="preserve"> InpC!DWJ$20</f>
        <v>0</v>
      </c>
      <c r="DWK124" s="370">
        <f xml:space="preserve"> InpC!DWK$20</f>
        <v>0</v>
      </c>
      <c r="DWL124" s="370">
        <f xml:space="preserve"> InpC!DWL$20</f>
        <v>0</v>
      </c>
      <c r="DWM124" s="370">
        <f xml:space="preserve"> InpC!DWM$20</f>
        <v>0</v>
      </c>
      <c r="DWN124" s="370">
        <f xml:space="preserve"> InpC!DWN$20</f>
        <v>0</v>
      </c>
      <c r="DWO124" s="370">
        <f xml:space="preserve"> InpC!DWO$20</f>
        <v>0</v>
      </c>
      <c r="DWP124" s="370">
        <f xml:space="preserve"> InpC!DWP$20</f>
        <v>0</v>
      </c>
      <c r="DWQ124" s="370">
        <f xml:space="preserve"> InpC!DWQ$20</f>
        <v>0</v>
      </c>
      <c r="DWR124" s="370">
        <f xml:space="preserve"> InpC!DWR$20</f>
        <v>0</v>
      </c>
      <c r="DWS124" s="370">
        <f xml:space="preserve"> InpC!DWS$20</f>
        <v>0</v>
      </c>
      <c r="DWT124" s="370">
        <f xml:space="preserve"> InpC!DWT$20</f>
        <v>0</v>
      </c>
      <c r="DWU124" s="370">
        <f xml:space="preserve"> InpC!DWU$20</f>
        <v>0</v>
      </c>
      <c r="DWV124" s="370">
        <f xml:space="preserve"> InpC!DWV$20</f>
        <v>0</v>
      </c>
      <c r="DWW124" s="370">
        <f xml:space="preserve"> InpC!DWW$20</f>
        <v>0</v>
      </c>
      <c r="DWX124" s="370">
        <f xml:space="preserve"> InpC!DWX$20</f>
        <v>0</v>
      </c>
      <c r="DWY124" s="370">
        <f xml:space="preserve"> InpC!DWY$20</f>
        <v>0</v>
      </c>
      <c r="DWZ124" s="370">
        <f xml:space="preserve"> InpC!DWZ$20</f>
        <v>0</v>
      </c>
      <c r="DXA124" s="370">
        <f xml:space="preserve"> InpC!DXA$20</f>
        <v>0</v>
      </c>
      <c r="DXB124" s="370">
        <f xml:space="preserve"> InpC!DXB$20</f>
        <v>0</v>
      </c>
      <c r="DXC124" s="370">
        <f xml:space="preserve"> InpC!DXC$20</f>
        <v>0</v>
      </c>
      <c r="DXD124" s="370">
        <f xml:space="preserve"> InpC!DXD$20</f>
        <v>0</v>
      </c>
      <c r="DXE124" s="370">
        <f xml:space="preserve"> InpC!DXE$20</f>
        <v>0</v>
      </c>
      <c r="DXF124" s="370">
        <f xml:space="preserve"> InpC!DXF$20</f>
        <v>0</v>
      </c>
      <c r="DXG124" s="370">
        <f xml:space="preserve"> InpC!DXG$20</f>
        <v>0</v>
      </c>
      <c r="DXH124" s="370">
        <f xml:space="preserve"> InpC!DXH$20</f>
        <v>0</v>
      </c>
      <c r="DXI124" s="370">
        <f xml:space="preserve"> InpC!DXI$20</f>
        <v>0</v>
      </c>
      <c r="DXJ124" s="370">
        <f xml:space="preserve"> InpC!DXJ$20</f>
        <v>0</v>
      </c>
      <c r="DXK124" s="370">
        <f xml:space="preserve"> InpC!DXK$20</f>
        <v>0</v>
      </c>
      <c r="DXL124" s="370">
        <f xml:space="preserve"> InpC!DXL$20</f>
        <v>0</v>
      </c>
      <c r="DXM124" s="370">
        <f xml:space="preserve"> InpC!DXM$20</f>
        <v>0</v>
      </c>
      <c r="DXN124" s="370">
        <f xml:space="preserve"> InpC!DXN$20</f>
        <v>0</v>
      </c>
      <c r="DXO124" s="370">
        <f xml:space="preserve"> InpC!DXO$20</f>
        <v>0</v>
      </c>
      <c r="DXP124" s="370">
        <f xml:space="preserve"> InpC!DXP$20</f>
        <v>0</v>
      </c>
      <c r="DXQ124" s="370">
        <f xml:space="preserve"> InpC!DXQ$20</f>
        <v>0</v>
      </c>
      <c r="DXR124" s="370">
        <f xml:space="preserve"> InpC!DXR$20</f>
        <v>0</v>
      </c>
      <c r="DXS124" s="370">
        <f xml:space="preserve"> InpC!DXS$20</f>
        <v>0</v>
      </c>
      <c r="DXT124" s="370">
        <f xml:space="preserve"> InpC!DXT$20</f>
        <v>0</v>
      </c>
      <c r="DXU124" s="370">
        <f xml:space="preserve"> InpC!DXU$20</f>
        <v>0</v>
      </c>
      <c r="DXV124" s="370">
        <f xml:space="preserve"> InpC!DXV$20</f>
        <v>0</v>
      </c>
      <c r="DXW124" s="370">
        <f xml:space="preserve"> InpC!DXW$20</f>
        <v>0</v>
      </c>
      <c r="DXX124" s="370">
        <f xml:space="preserve"> InpC!DXX$20</f>
        <v>0</v>
      </c>
      <c r="DXY124" s="370">
        <f xml:space="preserve"> InpC!DXY$20</f>
        <v>0</v>
      </c>
      <c r="DXZ124" s="370">
        <f xml:space="preserve"> InpC!DXZ$20</f>
        <v>0</v>
      </c>
      <c r="DYA124" s="370">
        <f xml:space="preserve"> InpC!DYA$20</f>
        <v>0</v>
      </c>
      <c r="DYB124" s="370">
        <f xml:space="preserve"> InpC!DYB$20</f>
        <v>0</v>
      </c>
      <c r="DYC124" s="370">
        <f xml:space="preserve"> InpC!DYC$20</f>
        <v>0</v>
      </c>
      <c r="DYD124" s="370">
        <f xml:space="preserve"> InpC!DYD$20</f>
        <v>0</v>
      </c>
      <c r="DYE124" s="370">
        <f xml:space="preserve"> InpC!DYE$20</f>
        <v>0</v>
      </c>
      <c r="DYF124" s="370">
        <f xml:space="preserve"> InpC!DYF$20</f>
        <v>0</v>
      </c>
      <c r="DYG124" s="370">
        <f xml:space="preserve"> InpC!DYG$20</f>
        <v>0</v>
      </c>
      <c r="DYH124" s="370">
        <f xml:space="preserve"> InpC!DYH$20</f>
        <v>0</v>
      </c>
      <c r="DYI124" s="370">
        <f xml:space="preserve"> InpC!DYI$20</f>
        <v>0</v>
      </c>
      <c r="DYJ124" s="370">
        <f xml:space="preserve"> InpC!DYJ$20</f>
        <v>0</v>
      </c>
      <c r="DYK124" s="370">
        <f xml:space="preserve"> InpC!DYK$20</f>
        <v>0</v>
      </c>
      <c r="DYL124" s="370">
        <f xml:space="preserve"> InpC!DYL$20</f>
        <v>0</v>
      </c>
      <c r="DYM124" s="370">
        <f xml:space="preserve"> InpC!DYM$20</f>
        <v>0</v>
      </c>
      <c r="DYN124" s="370">
        <f xml:space="preserve"> InpC!DYN$20</f>
        <v>0</v>
      </c>
      <c r="DYO124" s="370">
        <f xml:space="preserve"> InpC!DYO$20</f>
        <v>0</v>
      </c>
      <c r="DYP124" s="370">
        <f xml:space="preserve"> InpC!DYP$20</f>
        <v>0</v>
      </c>
      <c r="DYQ124" s="370">
        <f xml:space="preserve"> InpC!DYQ$20</f>
        <v>0</v>
      </c>
      <c r="DYR124" s="370">
        <f xml:space="preserve"> InpC!DYR$20</f>
        <v>0</v>
      </c>
      <c r="DYS124" s="370">
        <f xml:space="preserve"> InpC!DYS$20</f>
        <v>0</v>
      </c>
      <c r="DYT124" s="370">
        <f xml:space="preserve"> InpC!DYT$20</f>
        <v>0</v>
      </c>
      <c r="DYU124" s="370">
        <f xml:space="preserve"> InpC!DYU$20</f>
        <v>0</v>
      </c>
      <c r="DYV124" s="370">
        <f xml:space="preserve"> InpC!DYV$20</f>
        <v>0</v>
      </c>
      <c r="DYW124" s="370">
        <f xml:space="preserve"> InpC!DYW$20</f>
        <v>0</v>
      </c>
      <c r="DYX124" s="370">
        <f xml:space="preserve"> InpC!DYX$20</f>
        <v>0</v>
      </c>
      <c r="DYY124" s="370">
        <f xml:space="preserve"> InpC!DYY$20</f>
        <v>0</v>
      </c>
      <c r="DYZ124" s="370">
        <f xml:space="preserve"> InpC!DYZ$20</f>
        <v>0</v>
      </c>
      <c r="DZA124" s="370">
        <f xml:space="preserve"> InpC!DZA$20</f>
        <v>0</v>
      </c>
      <c r="DZB124" s="370">
        <f xml:space="preserve"> InpC!DZB$20</f>
        <v>0</v>
      </c>
      <c r="DZC124" s="370">
        <f xml:space="preserve"> InpC!DZC$20</f>
        <v>0</v>
      </c>
      <c r="DZD124" s="370">
        <f xml:space="preserve"> InpC!DZD$20</f>
        <v>0</v>
      </c>
      <c r="DZE124" s="370">
        <f xml:space="preserve"> InpC!DZE$20</f>
        <v>0</v>
      </c>
      <c r="DZF124" s="370">
        <f xml:space="preserve"> InpC!DZF$20</f>
        <v>0</v>
      </c>
      <c r="DZG124" s="370">
        <f xml:space="preserve"> InpC!DZG$20</f>
        <v>0</v>
      </c>
      <c r="DZH124" s="370">
        <f xml:space="preserve"> InpC!DZH$20</f>
        <v>0</v>
      </c>
      <c r="DZI124" s="370">
        <f xml:space="preserve"> InpC!DZI$20</f>
        <v>0</v>
      </c>
      <c r="DZJ124" s="370">
        <f xml:space="preserve"> InpC!DZJ$20</f>
        <v>0</v>
      </c>
      <c r="DZK124" s="370">
        <f xml:space="preserve"> InpC!DZK$20</f>
        <v>0</v>
      </c>
      <c r="DZL124" s="370">
        <f xml:space="preserve"> InpC!DZL$20</f>
        <v>0</v>
      </c>
      <c r="DZM124" s="370">
        <f xml:space="preserve"> InpC!DZM$20</f>
        <v>0</v>
      </c>
      <c r="DZN124" s="370">
        <f xml:space="preserve"> InpC!DZN$20</f>
        <v>0</v>
      </c>
      <c r="DZO124" s="370">
        <f xml:space="preserve"> InpC!DZO$20</f>
        <v>0</v>
      </c>
      <c r="DZP124" s="370">
        <f xml:space="preserve"> InpC!DZP$20</f>
        <v>0</v>
      </c>
      <c r="DZQ124" s="370">
        <f xml:space="preserve"> InpC!DZQ$20</f>
        <v>0</v>
      </c>
      <c r="DZR124" s="370">
        <f xml:space="preserve"> InpC!DZR$20</f>
        <v>0</v>
      </c>
      <c r="DZS124" s="370">
        <f xml:space="preserve"> InpC!DZS$20</f>
        <v>0</v>
      </c>
      <c r="DZT124" s="370">
        <f xml:space="preserve"> InpC!DZT$20</f>
        <v>0</v>
      </c>
      <c r="DZU124" s="370">
        <f xml:space="preserve"> InpC!DZU$20</f>
        <v>0</v>
      </c>
      <c r="DZV124" s="370">
        <f xml:space="preserve"> InpC!DZV$20</f>
        <v>0</v>
      </c>
      <c r="DZW124" s="370">
        <f xml:space="preserve"> InpC!DZW$20</f>
        <v>0</v>
      </c>
      <c r="DZX124" s="370">
        <f xml:space="preserve"> InpC!DZX$20</f>
        <v>0</v>
      </c>
      <c r="DZY124" s="370">
        <f xml:space="preserve"> InpC!DZY$20</f>
        <v>0</v>
      </c>
      <c r="DZZ124" s="370">
        <f xml:space="preserve"> InpC!DZZ$20</f>
        <v>0</v>
      </c>
      <c r="EAA124" s="370">
        <f xml:space="preserve"> InpC!EAA$20</f>
        <v>0</v>
      </c>
      <c r="EAB124" s="370">
        <f xml:space="preserve"> InpC!EAB$20</f>
        <v>0</v>
      </c>
      <c r="EAC124" s="370">
        <f xml:space="preserve"> InpC!EAC$20</f>
        <v>0</v>
      </c>
      <c r="EAD124" s="370">
        <f xml:space="preserve"> InpC!EAD$20</f>
        <v>0</v>
      </c>
      <c r="EAE124" s="370">
        <f xml:space="preserve"> InpC!EAE$20</f>
        <v>0</v>
      </c>
      <c r="EAF124" s="370">
        <f xml:space="preserve"> InpC!EAF$20</f>
        <v>0</v>
      </c>
      <c r="EAG124" s="370">
        <f xml:space="preserve"> InpC!EAG$20</f>
        <v>0</v>
      </c>
      <c r="EAH124" s="370">
        <f xml:space="preserve"> InpC!EAH$20</f>
        <v>0</v>
      </c>
      <c r="EAI124" s="370">
        <f xml:space="preserve"> InpC!EAI$20</f>
        <v>0</v>
      </c>
      <c r="EAJ124" s="370">
        <f xml:space="preserve"> InpC!EAJ$20</f>
        <v>0</v>
      </c>
      <c r="EAK124" s="370">
        <f xml:space="preserve"> InpC!EAK$20</f>
        <v>0</v>
      </c>
      <c r="EAL124" s="370">
        <f xml:space="preserve"> InpC!EAL$20</f>
        <v>0</v>
      </c>
      <c r="EAM124" s="370">
        <f xml:space="preserve"> InpC!EAM$20</f>
        <v>0</v>
      </c>
      <c r="EAN124" s="370">
        <f xml:space="preserve"> InpC!EAN$20</f>
        <v>0</v>
      </c>
      <c r="EAO124" s="370">
        <f xml:space="preserve"> InpC!EAO$20</f>
        <v>0</v>
      </c>
      <c r="EAP124" s="370">
        <f xml:space="preserve"> InpC!EAP$20</f>
        <v>0</v>
      </c>
      <c r="EAQ124" s="370">
        <f xml:space="preserve"> InpC!EAQ$20</f>
        <v>0</v>
      </c>
      <c r="EAR124" s="370">
        <f xml:space="preserve"> InpC!EAR$20</f>
        <v>0</v>
      </c>
      <c r="EAS124" s="370">
        <f xml:space="preserve"> InpC!EAS$20</f>
        <v>0</v>
      </c>
      <c r="EAT124" s="370">
        <f xml:space="preserve"> InpC!EAT$20</f>
        <v>0</v>
      </c>
      <c r="EAU124" s="370">
        <f xml:space="preserve"> InpC!EAU$20</f>
        <v>0</v>
      </c>
      <c r="EAV124" s="370">
        <f xml:space="preserve"> InpC!EAV$20</f>
        <v>0</v>
      </c>
      <c r="EAW124" s="370">
        <f xml:space="preserve"> InpC!EAW$20</f>
        <v>0</v>
      </c>
      <c r="EAX124" s="370">
        <f xml:space="preserve"> InpC!EAX$20</f>
        <v>0</v>
      </c>
      <c r="EAY124" s="370">
        <f xml:space="preserve"> InpC!EAY$20</f>
        <v>0</v>
      </c>
      <c r="EAZ124" s="370">
        <f xml:space="preserve"> InpC!EAZ$20</f>
        <v>0</v>
      </c>
      <c r="EBA124" s="370">
        <f xml:space="preserve"> InpC!EBA$20</f>
        <v>0</v>
      </c>
      <c r="EBB124" s="370">
        <f xml:space="preserve"> InpC!EBB$20</f>
        <v>0</v>
      </c>
      <c r="EBC124" s="370">
        <f xml:space="preserve"> InpC!EBC$20</f>
        <v>0</v>
      </c>
      <c r="EBD124" s="370">
        <f xml:space="preserve"> InpC!EBD$20</f>
        <v>0</v>
      </c>
      <c r="EBE124" s="370">
        <f xml:space="preserve"> InpC!EBE$20</f>
        <v>0</v>
      </c>
      <c r="EBF124" s="370">
        <f xml:space="preserve"> InpC!EBF$20</f>
        <v>0</v>
      </c>
      <c r="EBG124" s="370">
        <f xml:space="preserve"> InpC!EBG$20</f>
        <v>0</v>
      </c>
      <c r="EBH124" s="370">
        <f xml:space="preserve"> InpC!EBH$20</f>
        <v>0</v>
      </c>
      <c r="EBI124" s="370">
        <f xml:space="preserve"> InpC!EBI$20</f>
        <v>0</v>
      </c>
      <c r="EBJ124" s="370">
        <f xml:space="preserve"> InpC!EBJ$20</f>
        <v>0</v>
      </c>
      <c r="EBK124" s="370">
        <f xml:space="preserve"> InpC!EBK$20</f>
        <v>0</v>
      </c>
      <c r="EBL124" s="370">
        <f xml:space="preserve"> InpC!EBL$20</f>
        <v>0</v>
      </c>
      <c r="EBM124" s="370">
        <f xml:space="preserve"> InpC!EBM$20</f>
        <v>0</v>
      </c>
      <c r="EBN124" s="370">
        <f xml:space="preserve"> InpC!EBN$20</f>
        <v>0</v>
      </c>
      <c r="EBO124" s="370">
        <f xml:space="preserve"> InpC!EBO$20</f>
        <v>0</v>
      </c>
      <c r="EBP124" s="370">
        <f xml:space="preserve"> InpC!EBP$20</f>
        <v>0</v>
      </c>
      <c r="EBQ124" s="370">
        <f xml:space="preserve"> InpC!EBQ$20</f>
        <v>0</v>
      </c>
      <c r="EBR124" s="370">
        <f xml:space="preserve"> InpC!EBR$20</f>
        <v>0</v>
      </c>
      <c r="EBS124" s="370">
        <f xml:space="preserve"> InpC!EBS$20</f>
        <v>0</v>
      </c>
      <c r="EBT124" s="370">
        <f xml:space="preserve"> InpC!EBT$20</f>
        <v>0</v>
      </c>
      <c r="EBU124" s="370">
        <f xml:space="preserve"> InpC!EBU$20</f>
        <v>0</v>
      </c>
      <c r="EBV124" s="370">
        <f xml:space="preserve"> InpC!EBV$20</f>
        <v>0</v>
      </c>
      <c r="EBW124" s="370">
        <f xml:space="preserve"> InpC!EBW$20</f>
        <v>0</v>
      </c>
      <c r="EBX124" s="370">
        <f xml:space="preserve"> InpC!EBX$20</f>
        <v>0</v>
      </c>
      <c r="EBY124" s="370">
        <f xml:space="preserve"> InpC!EBY$20</f>
        <v>0</v>
      </c>
      <c r="EBZ124" s="370">
        <f xml:space="preserve"> InpC!EBZ$20</f>
        <v>0</v>
      </c>
      <c r="ECA124" s="370">
        <f xml:space="preserve"> InpC!ECA$20</f>
        <v>0</v>
      </c>
      <c r="ECB124" s="370">
        <f xml:space="preserve"> InpC!ECB$20</f>
        <v>0</v>
      </c>
      <c r="ECC124" s="370">
        <f xml:space="preserve"> InpC!ECC$20</f>
        <v>0</v>
      </c>
      <c r="ECD124" s="370">
        <f xml:space="preserve"> InpC!ECD$20</f>
        <v>0</v>
      </c>
      <c r="ECE124" s="370">
        <f xml:space="preserve"> InpC!ECE$20</f>
        <v>0</v>
      </c>
      <c r="ECF124" s="370">
        <f xml:space="preserve"> InpC!ECF$20</f>
        <v>0</v>
      </c>
      <c r="ECG124" s="370">
        <f xml:space="preserve"> InpC!ECG$20</f>
        <v>0</v>
      </c>
      <c r="ECH124" s="370">
        <f xml:space="preserve"> InpC!ECH$20</f>
        <v>0</v>
      </c>
      <c r="ECI124" s="370">
        <f xml:space="preserve"> InpC!ECI$20</f>
        <v>0</v>
      </c>
      <c r="ECJ124" s="370">
        <f xml:space="preserve"> InpC!ECJ$20</f>
        <v>0</v>
      </c>
      <c r="ECK124" s="370">
        <f xml:space="preserve"> InpC!ECK$20</f>
        <v>0</v>
      </c>
      <c r="ECL124" s="370">
        <f xml:space="preserve"> InpC!ECL$20</f>
        <v>0</v>
      </c>
      <c r="ECM124" s="370">
        <f xml:space="preserve"> InpC!ECM$20</f>
        <v>0</v>
      </c>
      <c r="ECN124" s="370">
        <f xml:space="preserve"> InpC!ECN$20</f>
        <v>0</v>
      </c>
      <c r="ECO124" s="370">
        <f xml:space="preserve"> InpC!ECO$20</f>
        <v>0</v>
      </c>
      <c r="ECP124" s="370">
        <f xml:space="preserve"> InpC!ECP$20</f>
        <v>0</v>
      </c>
      <c r="ECQ124" s="370">
        <f xml:space="preserve"> InpC!ECQ$20</f>
        <v>0</v>
      </c>
      <c r="ECR124" s="370">
        <f xml:space="preserve"> InpC!ECR$20</f>
        <v>0</v>
      </c>
      <c r="ECS124" s="370">
        <f xml:space="preserve"> InpC!ECS$20</f>
        <v>0</v>
      </c>
      <c r="ECT124" s="370">
        <f xml:space="preserve"> InpC!ECT$20</f>
        <v>0</v>
      </c>
      <c r="ECU124" s="370">
        <f xml:space="preserve"> InpC!ECU$20</f>
        <v>0</v>
      </c>
      <c r="ECV124" s="370">
        <f xml:space="preserve"> InpC!ECV$20</f>
        <v>0</v>
      </c>
      <c r="ECW124" s="370">
        <f xml:space="preserve"> InpC!ECW$20</f>
        <v>0</v>
      </c>
      <c r="ECX124" s="370">
        <f xml:space="preserve"> InpC!ECX$20</f>
        <v>0</v>
      </c>
      <c r="ECY124" s="370">
        <f xml:space="preserve"> InpC!ECY$20</f>
        <v>0</v>
      </c>
      <c r="ECZ124" s="370">
        <f xml:space="preserve"> InpC!ECZ$20</f>
        <v>0</v>
      </c>
      <c r="EDA124" s="370">
        <f xml:space="preserve"> InpC!EDA$20</f>
        <v>0</v>
      </c>
      <c r="EDB124" s="370">
        <f xml:space="preserve"> InpC!EDB$20</f>
        <v>0</v>
      </c>
      <c r="EDC124" s="370">
        <f xml:space="preserve"> InpC!EDC$20</f>
        <v>0</v>
      </c>
      <c r="EDD124" s="370">
        <f xml:space="preserve"> InpC!EDD$20</f>
        <v>0</v>
      </c>
      <c r="EDE124" s="370">
        <f xml:space="preserve"> InpC!EDE$20</f>
        <v>0</v>
      </c>
      <c r="EDF124" s="370">
        <f xml:space="preserve"> InpC!EDF$20</f>
        <v>0</v>
      </c>
      <c r="EDG124" s="370">
        <f xml:space="preserve"> InpC!EDG$20</f>
        <v>0</v>
      </c>
      <c r="EDH124" s="370">
        <f xml:space="preserve"> InpC!EDH$20</f>
        <v>0</v>
      </c>
      <c r="EDI124" s="370">
        <f xml:space="preserve"> InpC!EDI$20</f>
        <v>0</v>
      </c>
      <c r="EDJ124" s="370">
        <f xml:space="preserve"> InpC!EDJ$20</f>
        <v>0</v>
      </c>
      <c r="EDK124" s="370">
        <f xml:space="preserve"> InpC!EDK$20</f>
        <v>0</v>
      </c>
      <c r="EDL124" s="370">
        <f xml:space="preserve"> InpC!EDL$20</f>
        <v>0</v>
      </c>
      <c r="EDM124" s="370">
        <f xml:space="preserve"> InpC!EDM$20</f>
        <v>0</v>
      </c>
      <c r="EDN124" s="370">
        <f xml:space="preserve"> InpC!EDN$20</f>
        <v>0</v>
      </c>
      <c r="EDO124" s="370">
        <f xml:space="preserve"> InpC!EDO$20</f>
        <v>0</v>
      </c>
      <c r="EDP124" s="370">
        <f xml:space="preserve"> InpC!EDP$20</f>
        <v>0</v>
      </c>
      <c r="EDQ124" s="370">
        <f xml:space="preserve"> InpC!EDQ$20</f>
        <v>0</v>
      </c>
      <c r="EDR124" s="370">
        <f xml:space="preserve"> InpC!EDR$20</f>
        <v>0</v>
      </c>
      <c r="EDS124" s="370">
        <f xml:space="preserve"> InpC!EDS$20</f>
        <v>0</v>
      </c>
      <c r="EDT124" s="370">
        <f xml:space="preserve"> InpC!EDT$20</f>
        <v>0</v>
      </c>
      <c r="EDU124" s="370">
        <f xml:space="preserve"> InpC!EDU$20</f>
        <v>0</v>
      </c>
      <c r="EDV124" s="370">
        <f xml:space="preserve"> InpC!EDV$20</f>
        <v>0</v>
      </c>
      <c r="EDW124" s="370">
        <f xml:space="preserve"> InpC!EDW$20</f>
        <v>0</v>
      </c>
      <c r="EDX124" s="370">
        <f xml:space="preserve"> InpC!EDX$20</f>
        <v>0</v>
      </c>
      <c r="EDY124" s="370">
        <f xml:space="preserve"> InpC!EDY$20</f>
        <v>0</v>
      </c>
      <c r="EDZ124" s="370">
        <f xml:space="preserve"> InpC!EDZ$20</f>
        <v>0</v>
      </c>
      <c r="EEA124" s="370">
        <f xml:space="preserve"> InpC!EEA$20</f>
        <v>0</v>
      </c>
      <c r="EEB124" s="370">
        <f xml:space="preserve"> InpC!EEB$20</f>
        <v>0</v>
      </c>
      <c r="EEC124" s="370">
        <f xml:space="preserve"> InpC!EEC$20</f>
        <v>0</v>
      </c>
      <c r="EED124" s="370">
        <f xml:space="preserve"> InpC!EED$20</f>
        <v>0</v>
      </c>
      <c r="EEE124" s="370">
        <f xml:space="preserve"> InpC!EEE$20</f>
        <v>0</v>
      </c>
      <c r="EEF124" s="370">
        <f xml:space="preserve"> InpC!EEF$20</f>
        <v>0</v>
      </c>
      <c r="EEG124" s="370">
        <f xml:space="preserve"> InpC!EEG$20</f>
        <v>0</v>
      </c>
      <c r="EEH124" s="370">
        <f xml:space="preserve"> InpC!EEH$20</f>
        <v>0</v>
      </c>
      <c r="EEI124" s="370">
        <f xml:space="preserve"> InpC!EEI$20</f>
        <v>0</v>
      </c>
      <c r="EEJ124" s="370">
        <f xml:space="preserve"> InpC!EEJ$20</f>
        <v>0</v>
      </c>
      <c r="EEK124" s="370">
        <f xml:space="preserve"> InpC!EEK$20</f>
        <v>0</v>
      </c>
      <c r="EEL124" s="370">
        <f xml:space="preserve"> InpC!EEL$20</f>
        <v>0</v>
      </c>
      <c r="EEM124" s="370">
        <f xml:space="preserve"> InpC!EEM$20</f>
        <v>0</v>
      </c>
      <c r="EEN124" s="370">
        <f xml:space="preserve"> InpC!EEN$20</f>
        <v>0</v>
      </c>
      <c r="EEO124" s="370">
        <f xml:space="preserve"> InpC!EEO$20</f>
        <v>0</v>
      </c>
      <c r="EEP124" s="370">
        <f xml:space="preserve"> InpC!EEP$20</f>
        <v>0</v>
      </c>
      <c r="EEQ124" s="370">
        <f xml:space="preserve"> InpC!EEQ$20</f>
        <v>0</v>
      </c>
      <c r="EER124" s="370">
        <f xml:space="preserve"> InpC!EER$20</f>
        <v>0</v>
      </c>
      <c r="EES124" s="370">
        <f xml:space="preserve"> InpC!EES$20</f>
        <v>0</v>
      </c>
      <c r="EET124" s="370">
        <f xml:space="preserve"> InpC!EET$20</f>
        <v>0</v>
      </c>
      <c r="EEU124" s="370">
        <f xml:space="preserve"> InpC!EEU$20</f>
        <v>0</v>
      </c>
      <c r="EEV124" s="370">
        <f xml:space="preserve"> InpC!EEV$20</f>
        <v>0</v>
      </c>
      <c r="EEW124" s="370">
        <f xml:space="preserve"> InpC!EEW$20</f>
        <v>0</v>
      </c>
      <c r="EEX124" s="370">
        <f xml:space="preserve"> InpC!EEX$20</f>
        <v>0</v>
      </c>
      <c r="EEY124" s="370">
        <f xml:space="preserve"> InpC!EEY$20</f>
        <v>0</v>
      </c>
      <c r="EEZ124" s="370">
        <f xml:space="preserve"> InpC!EEZ$20</f>
        <v>0</v>
      </c>
      <c r="EFA124" s="370">
        <f xml:space="preserve"> InpC!EFA$20</f>
        <v>0</v>
      </c>
      <c r="EFB124" s="370">
        <f xml:space="preserve"> InpC!EFB$20</f>
        <v>0</v>
      </c>
      <c r="EFC124" s="370">
        <f xml:space="preserve"> InpC!EFC$20</f>
        <v>0</v>
      </c>
      <c r="EFD124" s="370">
        <f xml:space="preserve"> InpC!EFD$20</f>
        <v>0</v>
      </c>
      <c r="EFE124" s="370">
        <f xml:space="preserve"> InpC!EFE$20</f>
        <v>0</v>
      </c>
      <c r="EFF124" s="370">
        <f xml:space="preserve"> InpC!EFF$20</f>
        <v>0</v>
      </c>
      <c r="EFG124" s="370">
        <f xml:space="preserve"> InpC!EFG$20</f>
        <v>0</v>
      </c>
      <c r="EFH124" s="370">
        <f xml:space="preserve"> InpC!EFH$20</f>
        <v>0</v>
      </c>
      <c r="EFI124" s="370">
        <f xml:space="preserve"> InpC!EFI$20</f>
        <v>0</v>
      </c>
      <c r="EFJ124" s="370">
        <f xml:space="preserve"> InpC!EFJ$20</f>
        <v>0</v>
      </c>
      <c r="EFK124" s="370">
        <f xml:space="preserve"> InpC!EFK$20</f>
        <v>0</v>
      </c>
      <c r="EFL124" s="370">
        <f xml:space="preserve"> InpC!EFL$20</f>
        <v>0</v>
      </c>
      <c r="EFM124" s="370">
        <f xml:space="preserve"> InpC!EFM$20</f>
        <v>0</v>
      </c>
      <c r="EFN124" s="370">
        <f xml:space="preserve"> InpC!EFN$20</f>
        <v>0</v>
      </c>
      <c r="EFO124" s="370">
        <f xml:space="preserve"> InpC!EFO$20</f>
        <v>0</v>
      </c>
      <c r="EFP124" s="370">
        <f xml:space="preserve"> InpC!EFP$20</f>
        <v>0</v>
      </c>
      <c r="EFQ124" s="370">
        <f xml:space="preserve"> InpC!EFQ$20</f>
        <v>0</v>
      </c>
      <c r="EFR124" s="370">
        <f xml:space="preserve"> InpC!EFR$20</f>
        <v>0</v>
      </c>
      <c r="EFS124" s="370">
        <f xml:space="preserve"> InpC!EFS$20</f>
        <v>0</v>
      </c>
      <c r="EFT124" s="370">
        <f xml:space="preserve"> InpC!EFT$20</f>
        <v>0</v>
      </c>
      <c r="EFU124" s="370">
        <f xml:space="preserve"> InpC!EFU$20</f>
        <v>0</v>
      </c>
      <c r="EFV124" s="370">
        <f xml:space="preserve"> InpC!EFV$20</f>
        <v>0</v>
      </c>
      <c r="EFW124" s="370">
        <f xml:space="preserve"> InpC!EFW$20</f>
        <v>0</v>
      </c>
      <c r="EFX124" s="370">
        <f xml:space="preserve"> InpC!EFX$20</f>
        <v>0</v>
      </c>
      <c r="EFY124" s="370">
        <f xml:space="preserve"> InpC!EFY$20</f>
        <v>0</v>
      </c>
      <c r="EFZ124" s="370">
        <f xml:space="preserve"> InpC!EFZ$20</f>
        <v>0</v>
      </c>
      <c r="EGA124" s="370">
        <f xml:space="preserve"> InpC!EGA$20</f>
        <v>0</v>
      </c>
      <c r="EGB124" s="370">
        <f xml:space="preserve"> InpC!EGB$20</f>
        <v>0</v>
      </c>
      <c r="EGC124" s="370">
        <f xml:space="preserve"> InpC!EGC$20</f>
        <v>0</v>
      </c>
      <c r="EGD124" s="370">
        <f xml:space="preserve"> InpC!EGD$20</f>
        <v>0</v>
      </c>
      <c r="EGE124" s="370">
        <f xml:space="preserve"> InpC!EGE$20</f>
        <v>0</v>
      </c>
      <c r="EGF124" s="370">
        <f xml:space="preserve"> InpC!EGF$20</f>
        <v>0</v>
      </c>
      <c r="EGG124" s="370">
        <f xml:space="preserve"> InpC!EGG$20</f>
        <v>0</v>
      </c>
      <c r="EGH124" s="370">
        <f xml:space="preserve"> InpC!EGH$20</f>
        <v>0</v>
      </c>
      <c r="EGI124" s="370">
        <f xml:space="preserve"> InpC!EGI$20</f>
        <v>0</v>
      </c>
      <c r="EGJ124" s="370">
        <f xml:space="preserve"> InpC!EGJ$20</f>
        <v>0</v>
      </c>
      <c r="EGK124" s="370">
        <f xml:space="preserve"> InpC!EGK$20</f>
        <v>0</v>
      </c>
      <c r="EGL124" s="370">
        <f xml:space="preserve"> InpC!EGL$20</f>
        <v>0</v>
      </c>
      <c r="EGM124" s="370">
        <f xml:space="preserve"> InpC!EGM$20</f>
        <v>0</v>
      </c>
      <c r="EGN124" s="370">
        <f xml:space="preserve"> InpC!EGN$20</f>
        <v>0</v>
      </c>
      <c r="EGO124" s="370">
        <f xml:space="preserve"> InpC!EGO$20</f>
        <v>0</v>
      </c>
      <c r="EGP124" s="370">
        <f xml:space="preserve"> InpC!EGP$20</f>
        <v>0</v>
      </c>
      <c r="EGQ124" s="370">
        <f xml:space="preserve"> InpC!EGQ$20</f>
        <v>0</v>
      </c>
      <c r="EGR124" s="370">
        <f xml:space="preserve"> InpC!EGR$20</f>
        <v>0</v>
      </c>
      <c r="EGS124" s="370">
        <f xml:space="preserve"> InpC!EGS$20</f>
        <v>0</v>
      </c>
      <c r="EGT124" s="370">
        <f xml:space="preserve"> InpC!EGT$20</f>
        <v>0</v>
      </c>
      <c r="EGU124" s="370">
        <f xml:space="preserve"> InpC!EGU$20</f>
        <v>0</v>
      </c>
      <c r="EGV124" s="370">
        <f xml:space="preserve"> InpC!EGV$20</f>
        <v>0</v>
      </c>
      <c r="EGW124" s="370">
        <f xml:space="preserve"> InpC!EGW$20</f>
        <v>0</v>
      </c>
      <c r="EGX124" s="370">
        <f xml:space="preserve"> InpC!EGX$20</f>
        <v>0</v>
      </c>
      <c r="EGY124" s="370">
        <f xml:space="preserve"> InpC!EGY$20</f>
        <v>0</v>
      </c>
      <c r="EGZ124" s="370">
        <f xml:space="preserve"> InpC!EGZ$20</f>
        <v>0</v>
      </c>
      <c r="EHA124" s="370">
        <f xml:space="preserve"> InpC!EHA$20</f>
        <v>0</v>
      </c>
      <c r="EHB124" s="370">
        <f xml:space="preserve"> InpC!EHB$20</f>
        <v>0</v>
      </c>
      <c r="EHC124" s="370">
        <f xml:space="preserve"> InpC!EHC$20</f>
        <v>0</v>
      </c>
      <c r="EHD124" s="370">
        <f xml:space="preserve"> InpC!EHD$20</f>
        <v>0</v>
      </c>
      <c r="EHE124" s="370">
        <f xml:space="preserve"> InpC!EHE$20</f>
        <v>0</v>
      </c>
      <c r="EHF124" s="370">
        <f xml:space="preserve"> InpC!EHF$20</f>
        <v>0</v>
      </c>
      <c r="EHG124" s="370">
        <f xml:space="preserve"> InpC!EHG$20</f>
        <v>0</v>
      </c>
      <c r="EHH124" s="370">
        <f xml:space="preserve"> InpC!EHH$20</f>
        <v>0</v>
      </c>
      <c r="EHI124" s="370">
        <f xml:space="preserve"> InpC!EHI$20</f>
        <v>0</v>
      </c>
      <c r="EHJ124" s="370">
        <f xml:space="preserve"> InpC!EHJ$20</f>
        <v>0</v>
      </c>
      <c r="EHK124" s="370">
        <f xml:space="preserve"> InpC!EHK$20</f>
        <v>0</v>
      </c>
      <c r="EHL124" s="370">
        <f xml:space="preserve"> InpC!EHL$20</f>
        <v>0</v>
      </c>
      <c r="EHM124" s="370">
        <f xml:space="preserve"> InpC!EHM$20</f>
        <v>0</v>
      </c>
      <c r="EHN124" s="370">
        <f xml:space="preserve"> InpC!EHN$20</f>
        <v>0</v>
      </c>
      <c r="EHO124" s="370">
        <f xml:space="preserve"> InpC!EHO$20</f>
        <v>0</v>
      </c>
      <c r="EHP124" s="370">
        <f xml:space="preserve"> InpC!EHP$20</f>
        <v>0</v>
      </c>
      <c r="EHQ124" s="370">
        <f xml:space="preserve"> InpC!EHQ$20</f>
        <v>0</v>
      </c>
      <c r="EHR124" s="370">
        <f xml:space="preserve"> InpC!EHR$20</f>
        <v>0</v>
      </c>
      <c r="EHS124" s="370">
        <f xml:space="preserve"> InpC!EHS$20</f>
        <v>0</v>
      </c>
      <c r="EHT124" s="370">
        <f xml:space="preserve"> InpC!EHT$20</f>
        <v>0</v>
      </c>
      <c r="EHU124" s="370">
        <f xml:space="preserve"> InpC!EHU$20</f>
        <v>0</v>
      </c>
      <c r="EHV124" s="370">
        <f xml:space="preserve"> InpC!EHV$20</f>
        <v>0</v>
      </c>
      <c r="EHW124" s="370">
        <f xml:space="preserve"> InpC!EHW$20</f>
        <v>0</v>
      </c>
      <c r="EHX124" s="370">
        <f xml:space="preserve"> InpC!EHX$20</f>
        <v>0</v>
      </c>
      <c r="EHY124" s="370">
        <f xml:space="preserve"> InpC!EHY$20</f>
        <v>0</v>
      </c>
      <c r="EHZ124" s="370">
        <f xml:space="preserve"> InpC!EHZ$20</f>
        <v>0</v>
      </c>
      <c r="EIA124" s="370">
        <f xml:space="preserve"> InpC!EIA$20</f>
        <v>0</v>
      </c>
      <c r="EIB124" s="370">
        <f xml:space="preserve"> InpC!EIB$20</f>
        <v>0</v>
      </c>
      <c r="EIC124" s="370">
        <f xml:space="preserve"> InpC!EIC$20</f>
        <v>0</v>
      </c>
      <c r="EID124" s="370">
        <f xml:space="preserve"> InpC!EID$20</f>
        <v>0</v>
      </c>
      <c r="EIE124" s="370">
        <f xml:space="preserve"> InpC!EIE$20</f>
        <v>0</v>
      </c>
      <c r="EIF124" s="370">
        <f xml:space="preserve"> InpC!EIF$20</f>
        <v>0</v>
      </c>
      <c r="EIG124" s="370">
        <f xml:space="preserve"> InpC!EIG$20</f>
        <v>0</v>
      </c>
      <c r="EIH124" s="370">
        <f xml:space="preserve"> InpC!EIH$20</f>
        <v>0</v>
      </c>
      <c r="EII124" s="370">
        <f xml:space="preserve"> InpC!EII$20</f>
        <v>0</v>
      </c>
      <c r="EIJ124" s="370">
        <f xml:space="preserve"> InpC!EIJ$20</f>
        <v>0</v>
      </c>
      <c r="EIK124" s="370">
        <f xml:space="preserve"> InpC!EIK$20</f>
        <v>0</v>
      </c>
      <c r="EIL124" s="370">
        <f xml:space="preserve"> InpC!EIL$20</f>
        <v>0</v>
      </c>
      <c r="EIM124" s="370">
        <f xml:space="preserve"> InpC!EIM$20</f>
        <v>0</v>
      </c>
      <c r="EIN124" s="370">
        <f xml:space="preserve"> InpC!EIN$20</f>
        <v>0</v>
      </c>
      <c r="EIO124" s="370">
        <f xml:space="preserve"> InpC!EIO$20</f>
        <v>0</v>
      </c>
      <c r="EIP124" s="370">
        <f xml:space="preserve"> InpC!EIP$20</f>
        <v>0</v>
      </c>
      <c r="EIQ124" s="370">
        <f xml:space="preserve"> InpC!EIQ$20</f>
        <v>0</v>
      </c>
      <c r="EIR124" s="370">
        <f xml:space="preserve"> InpC!EIR$20</f>
        <v>0</v>
      </c>
      <c r="EIS124" s="370">
        <f xml:space="preserve"> InpC!EIS$20</f>
        <v>0</v>
      </c>
      <c r="EIT124" s="370">
        <f xml:space="preserve"> InpC!EIT$20</f>
        <v>0</v>
      </c>
      <c r="EIU124" s="370">
        <f xml:space="preserve"> InpC!EIU$20</f>
        <v>0</v>
      </c>
      <c r="EIV124" s="370">
        <f xml:space="preserve"> InpC!EIV$20</f>
        <v>0</v>
      </c>
      <c r="EIW124" s="370">
        <f xml:space="preserve"> InpC!EIW$20</f>
        <v>0</v>
      </c>
      <c r="EIX124" s="370">
        <f xml:space="preserve"> InpC!EIX$20</f>
        <v>0</v>
      </c>
      <c r="EIY124" s="370">
        <f xml:space="preserve"> InpC!EIY$20</f>
        <v>0</v>
      </c>
      <c r="EIZ124" s="370">
        <f xml:space="preserve"> InpC!EIZ$20</f>
        <v>0</v>
      </c>
      <c r="EJA124" s="370">
        <f xml:space="preserve"> InpC!EJA$20</f>
        <v>0</v>
      </c>
      <c r="EJB124" s="370">
        <f xml:space="preserve"> InpC!EJB$20</f>
        <v>0</v>
      </c>
      <c r="EJC124" s="370">
        <f xml:space="preserve"> InpC!EJC$20</f>
        <v>0</v>
      </c>
      <c r="EJD124" s="370">
        <f xml:space="preserve"> InpC!EJD$20</f>
        <v>0</v>
      </c>
      <c r="EJE124" s="370">
        <f xml:space="preserve"> InpC!EJE$20</f>
        <v>0</v>
      </c>
      <c r="EJF124" s="370">
        <f xml:space="preserve"> InpC!EJF$20</f>
        <v>0</v>
      </c>
      <c r="EJG124" s="370">
        <f xml:space="preserve"> InpC!EJG$20</f>
        <v>0</v>
      </c>
      <c r="EJH124" s="370">
        <f xml:space="preserve"> InpC!EJH$20</f>
        <v>0</v>
      </c>
      <c r="EJI124" s="370">
        <f xml:space="preserve"> InpC!EJI$20</f>
        <v>0</v>
      </c>
      <c r="EJJ124" s="370">
        <f xml:space="preserve"> InpC!EJJ$20</f>
        <v>0</v>
      </c>
      <c r="EJK124" s="370">
        <f xml:space="preserve"> InpC!EJK$20</f>
        <v>0</v>
      </c>
      <c r="EJL124" s="370">
        <f xml:space="preserve"> InpC!EJL$20</f>
        <v>0</v>
      </c>
      <c r="EJM124" s="370">
        <f xml:space="preserve"> InpC!EJM$20</f>
        <v>0</v>
      </c>
      <c r="EJN124" s="370">
        <f xml:space="preserve"> InpC!EJN$20</f>
        <v>0</v>
      </c>
      <c r="EJO124" s="370">
        <f xml:space="preserve"> InpC!EJO$20</f>
        <v>0</v>
      </c>
      <c r="EJP124" s="370">
        <f xml:space="preserve"> InpC!EJP$20</f>
        <v>0</v>
      </c>
      <c r="EJQ124" s="370">
        <f xml:space="preserve"> InpC!EJQ$20</f>
        <v>0</v>
      </c>
      <c r="EJR124" s="370">
        <f xml:space="preserve"> InpC!EJR$20</f>
        <v>0</v>
      </c>
      <c r="EJS124" s="370">
        <f xml:space="preserve"> InpC!EJS$20</f>
        <v>0</v>
      </c>
      <c r="EJT124" s="370">
        <f xml:space="preserve"> InpC!EJT$20</f>
        <v>0</v>
      </c>
      <c r="EJU124" s="370">
        <f xml:space="preserve"> InpC!EJU$20</f>
        <v>0</v>
      </c>
      <c r="EJV124" s="370">
        <f xml:space="preserve"> InpC!EJV$20</f>
        <v>0</v>
      </c>
      <c r="EJW124" s="370">
        <f xml:space="preserve"> InpC!EJW$20</f>
        <v>0</v>
      </c>
      <c r="EJX124" s="370">
        <f xml:space="preserve"> InpC!EJX$20</f>
        <v>0</v>
      </c>
      <c r="EJY124" s="370">
        <f xml:space="preserve"> InpC!EJY$20</f>
        <v>0</v>
      </c>
      <c r="EJZ124" s="370">
        <f xml:space="preserve"> InpC!EJZ$20</f>
        <v>0</v>
      </c>
      <c r="EKA124" s="370">
        <f xml:space="preserve"> InpC!EKA$20</f>
        <v>0</v>
      </c>
      <c r="EKB124" s="370">
        <f xml:space="preserve"> InpC!EKB$20</f>
        <v>0</v>
      </c>
      <c r="EKC124" s="370">
        <f xml:space="preserve"> InpC!EKC$20</f>
        <v>0</v>
      </c>
      <c r="EKD124" s="370">
        <f xml:space="preserve"> InpC!EKD$20</f>
        <v>0</v>
      </c>
      <c r="EKE124" s="370">
        <f xml:space="preserve"> InpC!EKE$20</f>
        <v>0</v>
      </c>
      <c r="EKF124" s="370">
        <f xml:space="preserve"> InpC!EKF$20</f>
        <v>0</v>
      </c>
      <c r="EKG124" s="370">
        <f xml:space="preserve"> InpC!EKG$20</f>
        <v>0</v>
      </c>
      <c r="EKH124" s="370">
        <f xml:space="preserve"> InpC!EKH$20</f>
        <v>0</v>
      </c>
      <c r="EKI124" s="370">
        <f xml:space="preserve"> InpC!EKI$20</f>
        <v>0</v>
      </c>
      <c r="EKJ124" s="370">
        <f xml:space="preserve"> InpC!EKJ$20</f>
        <v>0</v>
      </c>
      <c r="EKK124" s="370">
        <f xml:space="preserve"> InpC!EKK$20</f>
        <v>0</v>
      </c>
      <c r="EKL124" s="370">
        <f xml:space="preserve"> InpC!EKL$20</f>
        <v>0</v>
      </c>
      <c r="EKM124" s="370">
        <f xml:space="preserve"> InpC!EKM$20</f>
        <v>0</v>
      </c>
      <c r="EKN124" s="370">
        <f xml:space="preserve"> InpC!EKN$20</f>
        <v>0</v>
      </c>
      <c r="EKO124" s="370">
        <f xml:space="preserve"> InpC!EKO$20</f>
        <v>0</v>
      </c>
      <c r="EKP124" s="370">
        <f xml:space="preserve"> InpC!EKP$20</f>
        <v>0</v>
      </c>
      <c r="EKQ124" s="370">
        <f xml:space="preserve"> InpC!EKQ$20</f>
        <v>0</v>
      </c>
      <c r="EKR124" s="370">
        <f xml:space="preserve"> InpC!EKR$20</f>
        <v>0</v>
      </c>
      <c r="EKS124" s="370">
        <f xml:space="preserve"> InpC!EKS$20</f>
        <v>0</v>
      </c>
      <c r="EKT124" s="370">
        <f xml:space="preserve"> InpC!EKT$20</f>
        <v>0</v>
      </c>
      <c r="EKU124" s="370">
        <f xml:space="preserve"> InpC!EKU$20</f>
        <v>0</v>
      </c>
      <c r="EKV124" s="370">
        <f xml:space="preserve"> InpC!EKV$20</f>
        <v>0</v>
      </c>
      <c r="EKW124" s="370">
        <f xml:space="preserve"> InpC!EKW$20</f>
        <v>0</v>
      </c>
      <c r="EKX124" s="370">
        <f xml:space="preserve"> InpC!EKX$20</f>
        <v>0</v>
      </c>
      <c r="EKY124" s="370">
        <f xml:space="preserve"> InpC!EKY$20</f>
        <v>0</v>
      </c>
      <c r="EKZ124" s="370">
        <f xml:space="preserve"> InpC!EKZ$20</f>
        <v>0</v>
      </c>
      <c r="ELA124" s="370">
        <f xml:space="preserve"> InpC!ELA$20</f>
        <v>0</v>
      </c>
      <c r="ELB124" s="370">
        <f xml:space="preserve"> InpC!ELB$20</f>
        <v>0</v>
      </c>
      <c r="ELC124" s="370">
        <f xml:space="preserve"> InpC!ELC$20</f>
        <v>0</v>
      </c>
      <c r="ELD124" s="370">
        <f xml:space="preserve"> InpC!ELD$20</f>
        <v>0</v>
      </c>
      <c r="ELE124" s="370">
        <f xml:space="preserve"> InpC!ELE$20</f>
        <v>0</v>
      </c>
      <c r="ELF124" s="370">
        <f xml:space="preserve"> InpC!ELF$20</f>
        <v>0</v>
      </c>
      <c r="ELG124" s="370">
        <f xml:space="preserve"> InpC!ELG$20</f>
        <v>0</v>
      </c>
      <c r="ELH124" s="370">
        <f xml:space="preserve"> InpC!ELH$20</f>
        <v>0</v>
      </c>
      <c r="ELI124" s="370">
        <f xml:space="preserve"> InpC!ELI$20</f>
        <v>0</v>
      </c>
      <c r="ELJ124" s="370">
        <f xml:space="preserve"> InpC!ELJ$20</f>
        <v>0</v>
      </c>
      <c r="ELK124" s="370">
        <f xml:space="preserve"> InpC!ELK$20</f>
        <v>0</v>
      </c>
      <c r="ELL124" s="370">
        <f xml:space="preserve"> InpC!ELL$20</f>
        <v>0</v>
      </c>
      <c r="ELM124" s="370">
        <f xml:space="preserve"> InpC!ELM$20</f>
        <v>0</v>
      </c>
      <c r="ELN124" s="370">
        <f xml:space="preserve"> InpC!ELN$20</f>
        <v>0</v>
      </c>
      <c r="ELO124" s="370">
        <f xml:space="preserve"> InpC!ELO$20</f>
        <v>0</v>
      </c>
      <c r="ELP124" s="370">
        <f xml:space="preserve"> InpC!ELP$20</f>
        <v>0</v>
      </c>
      <c r="ELQ124" s="370">
        <f xml:space="preserve"> InpC!ELQ$20</f>
        <v>0</v>
      </c>
      <c r="ELR124" s="370">
        <f xml:space="preserve"> InpC!ELR$20</f>
        <v>0</v>
      </c>
      <c r="ELS124" s="370">
        <f xml:space="preserve"> InpC!ELS$20</f>
        <v>0</v>
      </c>
      <c r="ELT124" s="370">
        <f xml:space="preserve"> InpC!ELT$20</f>
        <v>0</v>
      </c>
      <c r="ELU124" s="370">
        <f xml:space="preserve"> InpC!ELU$20</f>
        <v>0</v>
      </c>
      <c r="ELV124" s="370">
        <f xml:space="preserve"> InpC!ELV$20</f>
        <v>0</v>
      </c>
      <c r="ELW124" s="370">
        <f xml:space="preserve"> InpC!ELW$20</f>
        <v>0</v>
      </c>
      <c r="ELX124" s="370">
        <f xml:space="preserve"> InpC!ELX$20</f>
        <v>0</v>
      </c>
      <c r="ELY124" s="370">
        <f xml:space="preserve"> InpC!ELY$20</f>
        <v>0</v>
      </c>
      <c r="ELZ124" s="370">
        <f xml:space="preserve"> InpC!ELZ$20</f>
        <v>0</v>
      </c>
      <c r="EMA124" s="370">
        <f xml:space="preserve"> InpC!EMA$20</f>
        <v>0</v>
      </c>
      <c r="EMB124" s="370">
        <f xml:space="preserve"> InpC!EMB$20</f>
        <v>0</v>
      </c>
      <c r="EMC124" s="370">
        <f xml:space="preserve"> InpC!EMC$20</f>
        <v>0</v>
      </c>
      <c r="EMD124" s="370">
        <f xml:space="preserve"> InpC!EMD$20</f>
        <v>0</v>
      </c>
      <c r="EME124" s="370">
        <f xml:space="preserve"> InpC!EME$20</f>
        <v>0</v>
      </c>
      <c r="EMF124" s="370">
        <f xml:space="preserve"> InpC!EMF$20</f>
        <v>0</v>
      </c>
      <c r="EMG124" s="370">
        <f xml:space="preserve"> InpC!EMG$20</f>
        <v>0</v>
      </c>
      <c r="EMH124" s="370">
        <f xml:space="preserve"> InpC!EMH$20</f>
        <v>0</v>
      </c>
      <c r="EMI124" s="370">
        <f xml:space="preserve"> InpC!EMI$20</f>
        <v>0</v>
      </c>
      <c r="EMJ124" s="370">
        <f xml:space="preserve"> InpC!EMJ$20</f>
        <v>0</v>
      </c>
      <c r="EMK124" s="370">
        <f xml:space="preserve"> InpC!EMK$20</f>
        <v>0</v>
      </c>
      <c r="EML124" s="370">
        <f xml:space="preserve"> InpC!EML$20</f>
        <v>0</v>
      </c>
      <c r="EMM124" s="370">
        <f xml:space="preserve"> InpC!EMM$20</f>
        <v>0</v>
      </c>
      <c r="EMN124" s="370">
        <f xml:space="preserve"> InpC!EMN$20</f>
        <v>0</v>
      </c>
      <c r="EMO124" s="370">
        <f xml:space="preserve"> InpC!EMO$20</f>
        <v>0</v>
      </c>
      <c r="EMP124" s="370">
        <f xml:space="preserve"> InpC!EMP$20</f>
        <v>0</v>
      </c>
      <c r="EMQ124" s="370">
        <f xml:space="preserve"> InpC!EMQ$20</f>
        <v>0</v>
      </c>
      <c r="EMR124" s="370">
        <f xml:space="preserve"> InpC!EMR$20</f>
        <v>0</v>
      </c>
      <c r="EMS124" s="370">
        <f xml:space="preserve"> InpC!EMS$20</f>
        <v>0</v>
      </c>
      <c r="EMT124" s="370">
        <f xml:space="preserve"> InpC!EMT$20</f>
        <v>0</v>
      </c>
      <c r="EMU124" s="370">
        <f xml:space="preserve"> InpC!EMU$20</f>
        <v>0</v>
      </c>
      <c r="EMV124" s="370">
        <f xml:space="preserve"> InpC!EMV$20</f>
        <v>0</v>
      </c>
      <c r="EMW124" s="370">
        <f xml:space="preserve"> InpC!EMW$20</f>
        <v>0</v>
      </c>
      <c r="EMX124" s="370">
        <f xml:space="preserve"> InpC!EMX$20</f>
        <v>0</v>
      </c>
      <c r="EMY124" s="370">
        <f xml:space="preserve"> InpC!EMY$20</f>
        <v>0</v>
      </c>
      <c r="EMZ124" s="370">
        <f xml:space="preserve"> InpC!EMZ$20</f>
        <v>0</v>
      </c>
      <c r="ENA124" s="370">
        <f xml:space="preserve"> InpC!ENA$20</f>
        <v>0</v>
      </c>
      <c r="ENB124" s="370">
        <f xml:space="preserve"> InpC!ENB$20</f>
        <v>0</v>
      </c>
      <c r="ENC124" s="370">
        <f xml:space="preserve"> InpC!ENC$20</f>
        <v>0</v>
      </c>
      <c r="END124" s="370">
        <f xml:space="preserve"> InpC!END$20</f>
        <v>0</v>
      </c>
      <c r="ENE124" s="370">
        <f xml:space="preserve"> InpC!ENE$20</f>
        <v>0</v>
      </c>
      <c r="ENF124" s="370">
        <f xml:space="preserve"> InpC!ENF$20</f>
        <v>0</v>
      </c>
      <c r="ENG124" s="370">
        <f xml:space="preserve"> InpC!ENG$20</f>
        <v>0</v>
      </c>
      <c r="ENH124" s="370">
        <f xml:space="preserve"> InpC!ENH$20</f>
        <v>0</v>
      </c>
      <c r="ENI124" s="370">
        <f xml:space="preserve"> InpC!ENI$20</f>
        <v>0</v>
      </c>
      <c r="ENJ124" s="370">
        <f xml:space="preserve"> InpC!ENJ$20</f>
        <v>0</v>
      </c>
      <c r="ENK124" s="370">
        <f xml:space="preserve"> InpC!ENK$20</f>
        <v>0</v>
      </c>
      <c r="ENL124" s="370">
        <f xml:space="preserve"> InpC!ENL$20</f>
        <v>0</v>
      </c>
      <c r="ENM124" s="370">
        <f xml:space="preserve"> InpC!ENM$20</f>
        <v>0</v>
      </c>
      <c r="ENN124" s="370">
        <f xml:space="preserve"> InpC!ENN$20</f>
        <v>0</v>
      </c>
      <c r="ENO124" s="370">
        <f xml:space="preserve"> InpC!ENO$20</f>
        <v>0</v>
      </c>
      <c r="ENP124" s="370">
        <f xml:space="preserve"> InpC!ENP$20</f>
        <v>0</v>
      </c>
      <c r="ENQ124" s="370">
        <f xml:space="preserve"> InpC!ENQ$20</f>
        <v>0</v>
      </c>
      <c r="ENR124" s="370">
        <f xml:space="preserve"> InpC!ENR$20</f>
        <v>0</v>
      </c>
      <c r="ENS124" s="370">
        <f xml:space="preserve"> InpC!ENS$20</f>
        <v>0</v>
      </c>
      <c r="ENT124" s="370">
        <f xml:space="preserve"> InpC!ENT$20</f>
        <v>0</v>
      </c>
      <c r="ENU124" s="370">
        <f xml:space="preserve"> InpC!ENU$20</f>
        <v>0</v>
      </c>
      <c r="ENV124" s="370">
        <f xml:space="preserve"> InpC!ENV$20</f>
        <v>0</v>
      </c>
      <c r="ENW124" s="370">
        <f xml:space="preserve"> InpC!ENW$20</f>
        <v>0</v>
      </c>
      <c r="ENX124" s="370">
        <f xml:space="preserve"> InpC!ENX$20</f>
        <v>0</v>
      </c>
      <c r="ENY124" s="370">
        <f xml:space="preserve"> InpC!ENY$20</f>
        <v>0</v>
      </c>
      <c r="ENZ124" s="370">
        <f xml:space="preserve"> InpC!ENZ$20</f>
        <v>0</v>
      </c>
      <c r="EOA124" s="370">
        <f xml:space="preserve"> InpC!EOA$20</f>
        <v>0</v>
      </c>
      <c r="EOB124" s="370">
        <f xml:space="preserve"> InpC!EOB$20</f>
        <v>0</v>
      </c>
      <c r="EOC124" s="370">
        <f xml:space="preserve"> InpC!EOC$20</f>
        <v>0</v>
      </c>
      <c r="EOD124" s="370">
        <f xml:space="preserve"> InpC!EOD$20</f>
        <v>0</v>
      </c>
      <c r="EOE124" s="370">
        <f xml:space="preserve"> InpC!EOE$20</f>
        <v>0</v>
      </c>
      <c r="EOF124" s="370">
        <f xml:space="preserve"> InpC!EOF$20</f>
        <v>0</v>
      </c>
      <c r="EOG124" s="370">
        <f xml:space="preserve"> InpC!EOG$20</f>
        <v>0</v>
      </c>
      <c r="EOH124" s="370">
        <f xml:space="preserve"> InpC!EOH$20</f>
        <v>0</v>
      </c>
      <c r="EOI124" s="370">
        <f xml:space="preserve"> InpC!EOI$20</f>
        <v>0</v>
      </c>
      <c r="EOJ124" s="370">
        <f xml:space="preserve"> InpC!EOJ$20</f>
        <v>0</v>
      </c>
      <c r="EOK124" s="370">
        <f xml:space="preserve"> InpC!EOK$20</f>
        <v>0</v>
      </c>
      <c r="EOL124" s="370">
        <f xml:space="preserve"> InpC!EOL$20</f>
        <v>0</v>
      </c>
      <c r="EOM124" s="370">
        <f xml:space="preserve"> InpC!EOM$20</f>
        <v>0</v>
      </c>
      <c r="EON124" s="370">
        <f xml:space="preserve"> InpC!EON$20</f>
        <v>0</v>
      </c>
      <c r="EOO124" s="370">
        <f xml:space="preserve"> InpC!EOO$20</f>
        <v>0</v>
      </c>
      <c r="EOP124" s="370">
        <f xml:space="preserve"> InpC!EOP$20</f>
        <v>0</v>
      </c>
      <c r="EOQ124" s="370">
        <f xml:space="preserve"> InpC!EOQ$20</f>
        <v>0</v>
      </c>
      <c r="EOR124" s="370">
        <f xml:space="preserve"> InpC!EOR$20</f>
        <v>0</v>
      </c>
      <c r="EOS124" s="370">
        <f xml:space="preserve"> InpC!EOS$20</f>
        <v>0</v>
      </c>
      <c r="EOT124" s="370">
        <f xml:space="preserve"> InpC!EOT$20</f>
        <v>0</v>
      </c>
      <c r="EOU124" s="370">
        <f xml:space="preserve"> InpC!EOU$20</f>
        <v>0</v>
      </c>
      <c r="EOV124" s="370">
        <f xml:space="preserve"> InpC!EOV$20</f>
        <v>0</v>
      </c>
      <c r="EOW124" s="370">
        <f xml:space="preserve"> InpC!EOW$20</f>
        <v>0</v>
      </c>
      <c r="EOX124" s="370">
        <f xml:space="preserve"> InpC!EOX$20</f>
        <v>0</v>
      </c>
      <c r="EOY124" s="370">
        <f xml:space="preserve"> InpC!EOY$20</f>
        <v>0</v>
      </c>
      <c r="EOZ124" s="370">
        <f xml:space="preserve"> InpC!EOZ$20</f>
        <v>0</v>
      </c>
      <c r="EPA124" s="370">
        <f xml:space="preserve"> InpC!EPA$20</f>
        <v>0</v>
      </c>
      <c r="EPB124" s="370">
        <f xml:space="preserve"> InpC!EPB$20</f>
        <v>0</v>
      </c>
      <c r="EPC124" s="370">
        <f xml:space="preserve"> InpC!EPC$20</f>
        <v>0</v>
      </c>
      <c r="EPD124" s="370">
        <f xml:space="preserve"> InpC!EPD$20</f>
        <v>0</v>
      </c>
      <c r="EPE124" s="370">
        <f xml:space="preserve"> InpC!EPE$20</f>
        <v>0</v>
      </c>
      <c r="EPF124" s="370">
        <f xml:space="preserve"> InpC!EPF$20</f>
        <v>0</v>
      </c>
      <c r="EPG124" s="370">
        <f xml:space="preserve"> InpC!EPG$20</f>
        <v>0</v>
      </c>
      <c r="EPH124" s="370">
        <f xml:space="preserve"> InpC!EPH$20</f>
        <v>0</v>
      </c>
      <c r="EPI124" s="370">
        <f xml:space="preserve"> InpC!EPI$20</f>
        <v>0</v>
      </c>
      <c r="EPJ124" s="370">
        <f xml:space="preserve"> InpC!EPJ$20</f>
        <v>0</v>
      </c>
      <c r="EPK124" s="370">
        <f xml:space="preserve"> InpC!EPK$20</f>
        <v>0</v>
      </c>
      <c r="EPL124" s="370">
        <f xml:space="preserve"> InpC!EPL$20</f>
        <v>0</v>
      </c>
      <c r="EPM124" s="370">
        <f xml:space="preserve"> InpC!EPM$20</f>
        <v>0</v>
      </c>
      <c r="EPN124" s="370">
        <f xml:space="preserve"> InpC!EPN$20</f>
        <v>0</v>
      </c>
      <c r="EPO124" s="370">
        <f xml:space="preserve"> InpC!EPO$20</f>
        <v>0</v>
      </c>
      <c r="EPP124" s="370">
        <f xml:space="preserve"> InpC!EPP$20</f>
        <v>0</v>
      </c>
      <c r="EPQ124" s="370">
        <f xml:space="preserve"> InpC!EPQ$20</f>
        <v>0</v>
      </c>
      <c r="EPR124" s="370">
        <f xml:space="preserve"> InpC!EPR$20</f>
        <v>0</v>
      </c>
      <c r="EPS124" s="370">
        <f xml:space="preserve"> InpC!EPS$20</f>
        <v>0</v>
      </c>
      <c r="EPT124" s="370">
        <f xml:space="preserve"> InpC!EPT$20</f>
        <v>0</v>
      </c>
      <c r="EPU124" s="370">
        <f xml:space="preserve"> InpC!EPU$20</f>
        <v>0</v>
      </c>
      <c r="EPV124" s="370">
        <f xml:space="preserve"> InpC!EPV$20</f>
        <v>0</v>
      </c>
      <c r="EPW124" s="370">
        <f xml:space="preserve"> InpC!EPW$20</f>
        <v>0</v>
      </c>
      <c r="EPX124" s="370">
        <f xml:space="preserve"> InpC!EPX$20</f>
        <v>0</v>
      </c>
      <c r="EPY124" s="370">
        <f xml:space="preserve"> InpC!EPY$20</f>
        <v>0</v>
      </c>
      <c r="EPZ124" s="370">
        <f xml:space="preserve"> InpC!EPZ$20</f>
        <v>0</v>
      </c>
      <c r="EQA124" s="370">
        <f xml:space="preserve"> InpC!EQA$20</f>
        <v>0</v>
      </c>
      <c r="EQB124" s="370">
        <f xml:space="preserve"> InpC!EQB$20</f>
        <v>0</v>
      </c>
      <c r="EQC124" s="370">
        <f xml:space="preserve"> InpC!EQC$20</f>
        <v>0</v>
      </c>
      <c r="EQD124" s="370">
        <f xml:space="preserve"> InpC!EQD$20</f>
        <v>0</v>
      </c>
      <c r="EQE124" s="370">
        <f xml:space="preserve"> InpC!EQE$20</f>
        <v>0</v>
      </c>
      <c r="EQF124" s="370">
        <f xml:space="preserve"> InpC!EQF$20</f>
        <v>0</v>
      </c>
      <c r="EQG124" s="370">
        <f xml:space="preserve"> InpC!EQG$20</f>
        <v>0</v>
      </c>
      <c r="EQH124" s="370">
        <f xml:space="preserve"> InpC!EQH$20</f>
        <v>0</v>
      </c>
      <c r="EQI124" s="370">
        <f xml:space="preserve"> InpC!EQI$20</f>
        <v>0</v>
      </c>
      <c r="EQJ124" s="370">
        <f xml:space="preserve"> InpC!EQJ$20</f>
        <v>0</v>
      </c>
      <c r="EQK124" s="370">
        <f xml:space="preserve"> InpC!EQK$20</f>
        <v>0</v>
      </c>
      <c r="EQL124" s="370">
        <f xml:space="preserve"> InpC!EQL$20</f>
        <v>0</v>
      </c>
      <c r="EQM124" s="370">
        <f xml:space="preserve"> InpC!EQM$20</f>
        <v>0</v>
      </c>
      <c r="EQN124" s="370">
        <f xml:space="preserve"> InpC!EQN$20</f>
        <v>0</v>
      </c>
      <c r="EQO124" s="370">
        <f xml:space="preserve"> InpC!EQO$20</f>
        <v>0</v>
      </c>
      <c r="EQP124" s="370">
        <f xml:space="preserve"> InpC!EQP$20</f>
        <v>0</v>
      </c>
      <c r="EQQ124" s="370">
        <f xml:space="preserve"> InpC!EQQ$20</f>
        <v>0</v>
      </c>
      <c r="EQR124" s="370">
        <f xml:space="preserve"> InpC!EQR$20</f>
        <v>0</v>
      </c>
      <c r="EQS124" s="370">
        <f xml:space="preserve"> InpC!EQS$20</f>
        <v>0</v>
      </c>
      <c r="EQT124" s="370">
        <f xml:space="preserve"> InpC!EQT$20</f>
        <v>0</v>
      </c>
      <c r="EQU124" s="370">
        <f xml:space="preserve"> InpC!EQU$20</f>
        <v>0</v>
      </c>
      <c r="EQV124" s="370">
        <f xml:space="preserve"> InpC!EQV$20</f>
        <v>0</v>
      </c>
      <c r="EQW124" s="370">
        <f xml:space="preserve"> InpC!EQW$20</f>
        <v>0</v>
      </c>
      <c r="EQX124" s="370">
        <f xml:space="preserve"> InpC!EQX$20</f>
        <v>0</v>
      </c>
      <c r="EQY124" s="370">
        <f xml:space="preserve"> InpC!EQY$20</f>
        <v>0</v>
      </c>
      <c r="EQZ124" s="370">
        <f xml:space="preserve"> InpC!EQZ$20</f>
        <v>0</v>
      </c>
      <c r="ERA124" s="370">
        <f xml:space="preserve"> InpC!ERA$20</f>
        <v>0</v>
      </c>
      <c r="ERB124" s="370">
        <f xml:space="preserve"> InpC!ERB$20</f>
        <v>0</v>
      </c>
      <c r="ERC124" s="370">
        <f xml:space="preserve"> InpC!ERC$20</f>
        <v>0</v>
      </c>
      <c r="ERD124" s="370">
        <f xml:space="preserve"> InpC!ERD$20</f>
        <v>0</v>
      </c>
      <c r="ERE124" s="370">
        <f xml:space="preserve"> InpC!ERE$20</f>
        <v>0</v>
      </c>
      <c r="ERF124" s="370">
        <f xml:space="preserve"> InpC!ERF$20</f>
        <v>0</v>
      </c>
      <c r="ERG124" s="370">
        <f xml:space="preserve"> InpC!ERG$20</f>
        <v>0</v>
      </c>
      <c r="ERH124" s="370">
        <f xml:space="preserve"> InpC!ERH$20</f>
        <v>0</v>
      </c>
      <c r="ERI124" s="370">
        <f xml:space="preserve"> InpC!ERI$20</f>
        <v>0</v>
      </c>
      <c r="ERJ124" s="370">
        <f xml:space="preserve"> InpC!ERJ$20</f>
        <v>0</v>
      </c>
      <c r="ERK124" s="370">
        <f xml:space="preserve"> InpC!ERK$20</f>
        <v>0</v>
      </c>
      <c r="ERL124" s="370">
        <f xml:space="preserve"> InpC!ERL$20</f>
        <v>0</v>
      </c>
      <c r="ERM124" s="370">
        <f xml:space="preserve"> InpC!ERM$20</f>
        <v>0</v>
      </c>
      <c r="ERN124" s="370">
        <f xml:space="preserve"> InpC!ERN$20</f>
        <v>0</v>
      </c>
      <c r="ERO124" s="370">
        <f xml:space="preserve"> InpC!ERO$20</f>
        <v>0</v>
      </c>
      <c r="ERP124" s="370">
        <f xml:space="preserve"> InpC!ERP$20</f>
        <v>0</v>
      </c>
      <c r="ERQ124" s="370">
        <f xml:space="preserve"> InpC!ERQ$20</f>
        <v>0</v>
      </c>
      <c r="ERR124" s="370">
        <f xml:space="preserve"> InpC!ERR$20</f>
        <v>0</v>
      </c>
      <c r="ERS124" s="370">
        <f xml:space="preserve"> InpC!ERS$20</f>
        <v>0</v>
      </c>
      <c r="ERT124" s="370">
        <f xml:space="preserve"> InpC!ERT$20</f>
        <v>0</v>
      </c>
      <c r="ERU124" s="370">
        <f xml:space="preserve"> InpC!ERU$20</f>
        <v>0</v>
      </c>
      <c r="ERV124" s="370">
        <f xml:space="preserve"> InpC!ERV$20</f>
        <v>0</v>
      </c>
      <c r="ERW124" s="370">
        <f xml:space="preserve"> InpC!ERW$20</f>
        <v>0</v>
      </c>
      <c r="ERX124" s="370">
        <f xml:space="preserve"> InpC!ERX$20</f>
        <v>0</v>
      </c>
      <c r="ERY124" s="370">
        <f xml:space="preserve"> InpC!ERY$20</f>
        <v>0</v>
      </c>
      <c r="ERZ124" s="370">
        <f xml:space="preserve"> InpC!ERZ$20</f>
        <v>0</v>
      </c>
      <c r="ESA124" s="370">
        <f xml:space="preserve"> InpC!ESA$20</f>
        <v>0</v>
      </c>
      <c r="ESB124" s="370">
        <f xml:space="preserve"> InpC!ESB$20</f>
        <v>0</v>
      </c>
      <c r="ESC124" s="370">
        <f xml:space="preserve"> InpC!ESC$20</f>
        <v>0</v>
      </c>
      <c r="ESD124" s="370">
        <f xml:space="preserve"> InpC!ESD$20</f>
        <v>0</v>
      </c>
      <c r="ESE124" s="370">
        <f xml:space="preserve"> InpC!ESE$20</f>
        <v>0</v>
      </c>
      <c r="ESF124" s="370">
        <f xml:space="preserve"> InpC!ESF$20</f>
        <v>0</v>
      </c>
      <c r="ESG124" s="370">
        <f xml:space="preserve"> InpC!ESG$20</f>
        <v>0</v>
      </c>
      <c r="ESH124" s="370">
        <f xml:space="preserve"> InpC!ESH$20</f>
        <v>0</v>
      </c>
      <c r="ESI124" s="370">
        <f xml:space="preserve"> InpC!ESI$20</f>
        <v>0</v>
      </c>
      <c r="ESJ124" s="370">
        <f xml:space="preserve"> InpC!ESJ$20</f>
        <v>0</v>
      </c>
      <c r="ESK124" s="370">
        <f xml:space="preserve"> InpC!ESK$20</f>
        <v>0</v>
      </c>
      <c r="ESL124" s="370">
        <f xml:space="preserve"> InpC!ESL$20</f>
        <v>0</v>
      </c>
      <c r="ESM124" s="370">
        <f xml:space="preserve"> InpC!ESM$20</f>
        <v>0</v>
      </c>
      <c r="ESN124" s="370">
        <f xml:space="preserve"> InpC!ESN$20</f>
        <v>0</v>
      </c>
      <c r="ESO124" s="370">
        <f xml:space="preserve"> InpC!ESO$20</f>
        <v>0</v>
      </c>
      <c r="ESP124" s="370">
        <f xml:space="preserve"> InpC!ESP$20</f>
        <v>0</v>
      </c>
      <c r="ESQ124" s="370">
        <f xml:space="preserve"> InpC!ESQ$20</f>
        <v>0</v>
      </c>
      <c r="ESR124" s="370">
        <f xml:space="preserve"> InpC!ESR$20</f>
        <v>0</v>
      </c>
      <c r="ESS124" s="370">
        <f xml:space="preserve"> InpC!ESS$20</f>
        <v>0</v>
      </c>
      <c r="EST124" s="370">
        <f xml:space="preserve"> InpC!EST$20</f>
        <v>0</v>
      </c>
      <c r="ESU124" s="370">
        <f xml:space="preserve"> InpC!ESU$20</f>
        <v>0</v>
      </c>
      <c r="ESV124" s="370">
        <f xml:space="preserve"> InpC!ESV$20</f>
        <v>0</v>
      </c>
      <c r="ESW124" s="370">
        <f xml:space="preserve"> InpC!ESW$20</f>
        <v>0</v>
      </c>
      <c r="ESX124" s="370">
        <f xml:space="preserve"> InpC!ESX$20</f>
        <v>0</v>
      </c>
      <c r="ESY124" s="370">
        <f xml:space="preserve"> InpC!ESY$20</f>
        <v>0</v>
      </c>
      <c r="ESZ124" s="370">
        <f xml:space="preserve"> InpC!ESZ$20</f>
        <v>0</v>
      </c>
      <c r="ETA124" s="370">
        <f xml:space="preserve"> InpC!ETA$20</f>
        <v>0</v>
      </c>
      <c r="ETB124" s="370">
        <f xml:space="preserve"> InpC!ETB$20</f>
        <v>0</v>
      </c>
      <c r="ETC124" s="370">
        <f xml:space="preserve"> InpC!ETC$20</f>
        <v>0</v>
      </c>
      <c r="ETD124" s="370">
        <f xml:space="preserve"> InpC!ETD$20</f>
        <v>0</v>
      </c>
      <c r="ETE124" s="370">
        <f xml:space="preserve"> InpC!ETE$20</f>
        <v>0</v>
      </c>
      <c r="ETF124" s="370">
        <f xml:space="preserve"> InpC!ETF$20</f>
        <v>0</v>
      </c>
      <c r="ETG124" s="370">
        <f xml:space="preserve"> InpC!ETG$20</f>
        <v>0</v>
      </c>
      <c r="ETH124" s="370">
        <f xml:space="preserve"> InpC!ETH$20</f>
        <v>0</v>
      </c>
      <c r="ETI124" s="370">
        <f xml:space="preserve"> InpC!ETI$20</f>
        <v>0</v>
      </c>
      <c r="ETJ124" s="370">
        <f xml:space="preserve"> InpC!ETJ$20</f>
        <v>0</v>
      </c>
      <c r="ETK124" s="370">
        <f xml:space="preserve"> InpC!ETK$20</f>
        <v>0</v>
      </c>
      <c r="ETL124" s="370">
        <f xml:space="preserve"> InpC!ETL$20</f>
        <v>0</v>
      </c>
      <c r="ETM124" s="370">
        <f xml:space="preserve"> InpC!ETM$20</f>
        <v>0</v>
      </c>
      <c r="ETN124" s="370">
        <f xml:space="preserve"> InpC!ETN$20</f>
        <v>0</v>
      </c>
      <c r="ETO124" s="370">
        <f xml:space="preserve"> InpC!ETO$20</f>
        <v>0</v>
      </c>
      <c r="ETP124" s="370">
        <f xml:space="preserve"> InpC!ETP$20</f>
        <v>0</v>
      </c>
      <c r="ETQ124" s="370">
        <f xml:space="preserve"> InpC!ETQ$20</f>
        <v>0</v>
      </c>
      <c r="ETR124" s="370">
        <f xml:space="preserve"> InpC!ETR$20</f>
        <v>0</v>
      </c>
      <c r="ETS124" s="370">
        <f xml:space="preserve"> InpC!ETS$20</f>
        <v>0</v>
      </c>
      <c r="ETT124" s="370">
        <f xml:space="preserve"> InpC!ETT$20</f>
        <v>0</v>
      </c>
      <c r="ETU124" s="370">
        <f xml:space="preserve"> InpC!ETU$20</f>
        <v>0</v>
      </c>
      <c r="ETV124" s="370">
        <f xml:space="preserve"> InpC!ETV$20</f>
        <v>0</v>
      </c>
      <c r="ETW124" s="370">
        <f xml:space="preserve"> InpC!ETW$20</f>
        <v>0</v>
      </c>
      <c r="ETX124" s="370">
        <f xml:space="preserve"> InpC!ETX$20</f>
        <v>0</v>
      </c>
      <c r="ETY124" s="370">
        <f xml:space="preserve"> InpC!ETY$20</f>
        <v>0</v>
      </c>
      <c r="ETZ124" s="370">
        <f xml:space="preserve"> InpC!ETZ$20</f>
        <v>0</v>
      </c>
      <c r="EUA124" s="370">
        <f xml:space="preserve"> InpC!EUA$20</f>
        <v>0</v>
      </c>
      <c r="EUB124" s="370">
        <f xml:space="preserve"> InpC!EUB$20</f>
        <v>0</v>
      </c>
      <c r="EUC124" s="370">
        <f xml:space="preserve"> InpC!EUC$20</f>
        <v>0</v>
      </c>
      <c r="EUD124" s="370">
        <f xml:space="preserve"> InpC!EUD$20</f>
        <v>0</v>
      </c>
      <c r="EUE124" s="370">
        <f xml:space="preserve"> InpC!EUE$20</f>
        <v>0</v>
      </c>
      <c r="EUF124" s="370">
        <f xml:space="preserve"> InpC!EUF$20</f>
        <v>0</v>
      </c>
      <c r="EUG124" s="370">
        <f xml:space="preserve"> InpC!EUG$20</f>
        <v>0</v>
      </c>
      <c r="EUH124" s="370">
        <f xml:space="preserve"> InpC!EUH$20</f>
        <v>0</v>
      </c>
      <c r="EUI124" s="370">
        <f xml:space="preserve"> InpC!EUI$20</f>
        <v>0</v>
      </c>
      <c r="EUJ124" s="370">
        <f xml:space="preserve"> InpC!EUJ$20</f>
        <v>0</v>
      </c>
      <c r="EUK124" s="370">
        <f xml:space="preserve"> InpC!EUK$20</f>
        <v>0</v>
      </c>
      <c r="EUL124" s="370">
        <f xml:space="preserve"> InpC!EUL$20</f>
        <v>0</v>
      </c>
      <c r="EUM124" s="370">
        <f xml:space="preserve"> InpC!EUM$20</f>
        <v>0</v>
      </c>
      <c r="EUN124" s="370">
        <f xml:space="preserve"> InpC!EUN$20</f>
        <v>0</v>
      </c>
      <c r="EUO124" s="370">
        <f xml:space="preserve"> InpC!EUO$20</f>
        <v>0</v>
      </c>
      <c r="EUP124" s="370">
        <f xml:space="preserve"> InpC!EUP$20</f>
        <v>0</v>
      </c>
      <c r="EUQ124" s="370">
        <f xml:space="preserve"> InpC!EUQ$20</f>
        <v>0</v>
      </c>
      <c r="EUR124" s="370">
        <f xml:space="preserve"> InpC!EUR$20</f>
        <v>0</v>
      </c>
      <c r="EUS124" s="370">
        <f xml:space="preserve"> InpC!EUS$20</f>
        <v>0</v>
      </c>
      <c r="EUT124" s="370">
        <f xml:space="preserve"> InpC!EUT$20</f>
        <v>0</v>
      </c>
      <c r="EUU124" s="370">
        <f xml:space="preserve"> InpC!EUU$20</f>
        <v>0</v>
      </c>
      <c r="EUV124" s="370">
        <f xml:space="preserve"> InpC!EUV$20</f>
        <v>0</v>
      </c>
      <c r="EUW124" s="370">
        <f xml:space="preserve"> InpC!EUW$20</f>
        <v>0</v>
      </c>
      <c r="EUX124" s="370">
        <f xml:space="preserve"> InpC!EUX$20</f>
        <v>0</v>
      </c>
      <c r="EUY124" s="370">
        <f xml:space="preserve"> InpC!EUY$20</f>
        <v>0</v>
      </c>
      <c r="EUZ124" s="370">
        <f xml:space="preserve"> InpC!EUZ$20</f>
        <v>0</v>
      </c>
      <c r="EVA124" s="370">
        <f xml:space="preserve"> InpC!EVA$20</f>
        <v>0</v>
      </c>
      <c r="EVB124" s="370">
        <f xml:space="preserve"> InpC!EVB$20</f>
        <v>0</v>
      </c>
      <c r="EVC124" s="370">
        <f xml:space="preserve"> InpC!EVC$20</f>
        <v>0</v>
      </c>
      <c r="EVD124" s="370">
        <f xml:space="preserve"> InpC!EVD$20</f>
        <v>0</v>
      </c>
      <c r="EVE124" s="370">
        <f xml:space="preserve"> InpC!EVE$20</f>
        <v>0</v>
      </c>
      <c r="EVF124" s="370">
        <f xml:space="preserve"> InpC!EVF$20</f>
        <v>0</v>
      </c>
      <c r="EVG124" s="370">
        <f xml:space="preserve"> InpC!EVG$20</f>
        <v>0</v>
      </c>
      <c r="EVH124" s="370">
        <f xml:space="preserve"> InpC!EVH$20</f>
        <v>0</v>
      </c>
      <c r="EVI124" s="370">
        <f xml:space="preserve"> InpC!EVI$20</f>
        <v>0</v>
      </c>
      <c r="EVJ124" s="370">
        <f xml:space="preserve"> InpC!EVJ$20</f>
        <v>0</v>
      </c>
      <c r="EVK124" s="370">
        <f xml:space="preserve"> InpC!EVK$20</f>
        <v>0</v>
      </c>
      <c r="EVL124" s="370">
        <f xml:space="preserve"> InpC!EVL$20</f>
        <v>0</v>
      </c>
      <c r="EVM124" s="370">
        <f xml:space="preserve"> InpC!EVM$20</f>
        <v>0</v>
      </c>
      <c r="EVN124" s="370">
        <f xml:space="preserve"> InpC!EVN$20</f>
        <v>0</v>
      </c>
      <c r="EVO124" s="370">
        <f xml:space="preserve"> InpC!EVO$20</f>
        <v>0</v>
      </c>
      <c r="EVP124" s="370">
        <f xml:space="preserve"> InpC!EVP$20</f>
        <v>0</v>
      </c>
      <c r="EVQ124" s="370">
        <f xml:space="preserve"> InpC!EVQ$20</f>
        <v>0</v>
      </c>
      <c r="EVR124" s="370">
        <f xml:space="preserve"> InpC!EVR$20</f>
        <v>0</v>
      </c>
      <c r="EVS124" s="370">
        <f xml:space="preserve"> InpC!EVS$20</f>
        <v>0</v>
      </c>
      <c r="EVT124" s="370">
        <f xml:space="preserve"> InpC!EVT$20</f>
        <v>0</v>
      </c>
      <c r="EVU124" s="370">
        <f xml:space="preserve"> InpC!EVU$20</f>
        <v>0</v>
      </c>
      <c r="EVV124" s="370">
        <f xml:space="preserve"> InpC!EVV$20</f>
        <v>0</v>
      </c>
      <c r="EVW124" s="370">
        <f xml:space="preserve"> InpC!EVW$20</f>
        <v>0</v>
      </c>
      <c r="EVX124" s="370">
        <f xml:space="preserve"> InpC!EVX$20</f>
        <v>0</v>
      </c>
      <c r="EVY124" s="370">
        <f xml:space="preserve"> InpC!EVY$20</f>
        <v>0</v>
      </c>
      <c r="EVZ124" s="370">
        <f xml:space="preserve"> InpC!EVZ$20</f>
        <v>0</v>
      </c>
      <c r="EWA124" s="370">
        <f xml:space="preserve"> InpC!EWA$20</f>
        <v>0</v>
      </c>
      <c r="EWB124" s="370">
        <f xml:space="preserve"> InpC!EWB$20</f>
        <v>0</v>
      </c>
      <c r="EWC124" s="370">
        <f xml:space="preserve"> InpC!EWC$20</f>
        <v>0</v>
      </c>
      <c r="EWD124" s="370">
        <f xml:space="preserve"> InpC!EWD$20</f>
        <v>0</v>
      </c>
      <c r="EWE124" s="370">
        <f xml:space="preserve"> InpC!EWE$20</f>
        <v>0</v>
      </c>
      <c r="EWF124" s="370">
        <f xml:space="preserve"> InpC!EWF$20</f>
        <v>0</v>
      </c>
      <c r="EWG124" s="370">
        <f xml:space="preserve"> InpC!EWG$20</f>
        <v>0</v>
      </c>
      <c r="EWH124" s="370">
        <f xml:space="preserve"> InpC!EWH$20</f>
        <v>0</v>
      </c>
      <c r="EWI124" s="370">
        <f xml:space="preserve"> InpC!EWI$20</f>
        <v>0</v>
      </c>
      <c r="EWJ124" s="370">
        <f xml:space="preserve"> InpC!EWJ$20</f>
        <v>0</v>
      </c>
      <c r="EWK124" s="370">
        <f xml:space="preserve"> InpC!EWK$20</f>
        <v>0</v>
      </c>
      <c r="EWL124" s="370">
        <f xml:space="preserve"> InpC!EWL$20</f>
        <v>0</v>
      </c>
      <c r="EWM124" s="370">
        <f xml:space="preserve"> InpC!EWM$20</f>
        <v>0</v>
      </c>
      <c r="EWN124" s="370">
        <f xml:space="preserve"> InpC!EWN$20</f>
        <v>0</v>
      </c>
      <c r="EWO124" s="370">
        <f xml:space="preserve"> InpC!EWO$20</f>
        <v>0</v>
      </c>
      <c r="EWP124" s="370">
        <f xml:space="preserve"> InpC!EWP$20</f>
        <v>0</v>
      </c>
      <c r="EWQ124" s="370">
        <f xml:space="preserve"> InpC!EWQ$20</f>
        <v>0</v>
      </c>
      <c r="EWR124" s="370">
        <f xml:space="preserve"> InpC!EWR$20</f>
        <v>0</v>
      </c>
      <c r="EWS124" s="370">
        <f xml:space="preserve"> InpC!EWS$20</f>
        <v>0</v>
      </c>
      <c r="EWT124" s="370">
        <f xml:space="preserve"> InpC!EWT$20</f>
        <v>0</v>
      </c>
      <c r="EWU124" s="370">
        <f xml:space="preserve"> InpC!EWU$20</f>
        <v>0</v>
      </c>
      <c r="EWV124" s="370">
        <f xml:space="preserve"> InpC!EWV$20</f>
        <v>0</v>
      </c>
      <c r="EWW124" s="370">
        <f xml:space="preserve"> InpC!EWW$20</f>
        <v>0</v>
      </c>
      <c r="EWX124" s="370">
        <f xml:space="preserve"> InpC!EWX$20</f>
        <v>0</v>
      </c>
      <c r="EWY124" s="370">
        <f xml:space="preserve"> InpC!EWY$20</f>
        <v>0</v>
      </c>
      <c r="EWZ124" s="370">
        <f xml:space="preserve"> InpC!EWZ$20</f>
        <v>0</v>
      </c>
      <c r="EXA124" s="370">
        <f xml:space="preserve"> InpC!EXA$20</f>
        <v>0</v>
      </c>
      <c r="EXB124" s="370">
        <f xml:space="preserve"> InpC!EXB$20</f>
        <v>0</v>
      </c>
      <c r="EXC124" s="370">
        <f xml:space="preserve"> InpC!EXC$20</f>
        <v>0</v>
      </c>
      <c r="EXD124" s="370">
        <f xml:space="preserve"> InpC!EXD$20</f>
        <v>0</v>
      </c>
      <c r="EXE124" s="370">
        <f xml:space="preserve"> InpC!EXE$20</f>
        <v>0</v>
      </c>
      <c r="EXF124" s="370">
        <f xml:space="preserve"> InpC!EXF$20</f>
        <v>0</v>
      </c>
      <c r="EXG124" s="370">
        <f xml:space="preserve"> InpC!EXG$20</f>
        <v>0</v>
      </c>
      <c r="EXH124" s="370">
        <f xml:space="preserve"> InpC!EXH$20</f>
        <v>0</v>
      </c>
      <c r="EXI124" s="370">
        <f xml:space="preserve"> InpC!EXI$20</f>
        <v>0</v>
      </c>
      <c r="EXJ124" s="370">
        <f xml:space="preserve"> InpC!EXJ$20</f>
        <v>0</v>
      </c>
      <c r="EXK124" s="370">
        <f xml:space="preserve"> InpC!EXK$20</f>
        <v>0</v>
      </c>
      <c r="EXL124" s="370">
        <f xml:space="preserve"> InpC!EXL$20</f>
        <v>0</v>
      </c>
      <c r="EXM124" s="370">
        <f xml:space="preserve"> InpC!EXM$20</f>
        <v>0</v>
      </c>
      <c r="EXN124" s="370">
        <f xml:space="preserve"> InpC!EXN$20</f>
        <v>0</v>
      </c>
      <c r="EXO124" s="370">
        <f xml:space="preserve"> InpC!EXO$20</f>
        <v>0</v>
      </c>
      <c r="EXP124" s="370">
        <f xml:space="preserve"> InpC!EXP$20</f>
        <v>0</v>
      </c>
      <c r="EXQ124" s="370">
        <f xml:space="preserve"> InpC!EXQ$20</f>
        <v>0</v>
      </c>
      <c r="EXR124" s="370">
        <f xml:space="preserve"> InpC!EXR$20</f>
        <v>0</v>
      </c>
      <c r="EXS124" s="370">
        <f xml:space="preserve"> InpC!EXS$20</f>
        <v>0</v>
      </c>
      <c r="EXT124" s="370">
        <f xml:space="preserve"> InpC!EXT$20</f>
        <v>0</v>
      </c>
      <c r="EXU124" s="370">
        <f xml:space="preserve"> InpC!EXU$20</f>
        <v>0</v>
      </c>
      <c r="EXV124" s="370">
        <f xml:space="preserve"> InpC!EXV$20</f>
        <v>0</v>
      </c>
      <c r="EXW124" s="370">
        <f xml:space="preserve"> InpC!EXW$20</f>
        <v>0</v>
      </c>
      <c r="EXX124" s="370">
        <f xml:space="preserve"> InpC!EXX$20</f>
        <v>0</v>
      </c>
      <c r="EXY124" s="370">
        <f xml:space="preserve"> InpC!EXY$20</f>
        <v>0</v>
      </c>
      <c r="EXZ124" s="370">
        <f xml:space="preserve"> InpC!EXZ$20</f>
        <v>0</v>
      </c>
      <c r="EYA124" s="370">
        <f xml:space="preserve"> InpC!EYA$20</f>
        <v>0</v>
      </c>
      <c r="EYB124" s="370">
        <f xml:space="preserve"> InpC!EYB$20</f>
        <v>0</v>
      </c>
      <c r="EYC124" s="370">
        <f xml:space="preserve"> InpC!EYC$20</f>
        <v>0</v>
      </c>
      <c r="EYD124" s="370">
        <f xml:space="preserve"> InpC!EYD$20</f>
        <v>0</v>
      </c>
      <c r="EYE124" s="370">
        <f xml:space="preserve"> InpC!EYE$20</f>
        <v>0</v>
      </c>
      <c r="EYF124" s="370">
        <f xml:space="preserve"> InpC!EYF$20</f>
        <v>0</v>
      </c>
      <c r="EYG124" s="370">
        <f xml:space="preserve"> InpC!EYG$20</f>
        <v>0</v>
      </c>
      <c r="EYH124" s="370">
        <f xml:space="preserve"> InpC!EYH$20</f>
        <v>0</v>
      </c>
      <c r="EYI124" s="370">
        <f xml:space="preserve"> InpC!EYI$20</f>
        <v>0</v>
      </c>
      <c r="EYJ124" s="370">
        <f xml:space="preserve"> InpC!EYJ$20</f>
        <v>0</v>
      </c>
      <c r="EYK124" s="370">
        <f xml:space="preserve"> InpC!EYK$20</f>
        <v>0</v>
      </c>
      <c r="EYL124" s="370">
        <f xml:space="preserve"> InpC!EYL$20</f>
        <v>0</v>
      </c>
      <c r="EYM124" s="370">
        <f xml:space="preserve"> InpC!EYM$20</f>
        <v>0</v>
      </c>
      <c r="EYN124" s="370">
        <f xml:space="preserve"> InpC!EYN$20</f>
        <v>0</v>
      </c>
      <c r="EYO124" s="370">
        <f xml:space="preserve"> InpC!EYO$20</f>
        <v>0</v>
      </c>
      <c r="EYP124" s="370">
        <f xml:space="preserve"> InpC!EYP$20</f>
        <v>0</v>
      </c>
      <c r="EYQ124" s="370">
        <f xml:space="preserve"> InpC!EYQ$20</f>
        <v>0</v>
      </c>
      <c r="EYR124" s="370">
        <f xml:space="preserve"> InpC!EYR$20</f>
        <v>0</v>
      </c>
      <c r="EYS124" s="370">
        <f xml:space="preserve"> InpC!EYS$20</f>
        <v>0</v>
      </c>
      <c r="EYT124" s="370">
        <f xml:space="preserve"> InpC!EYT$20</f>
        <v>0</v>
      </c>
      <c r="EYU124" s="370">
        <f xml:space="preserve"> InpC!EYU$20</f>
        <v>0</v>
      </c>
      <c r="EYV124" s="370">
        <f xml:space="preserve"> InpC!EYV$20</f>
        <v>0</v>
      </c>
      <c r="EYW124" s="370">
        <f xml:space="preserve"> InpC!EYW$20</f>
        <v>0</v>
      </c>
      <c r="EYX124" s="370">
        <f xml:space="preserve"> InpC!EYX$20</f>
        <v>0</v>
      </c>
      <c r="EYY124" s="370">
        <f xml:space="preserve"> InpC!EYY$20</f>
        <v>0</v>
      </c>
      <c r="EYZ124" s="370">
        <f xml:space="preserve"> InpC!EYZ$20</f>
        <v>0</v>
      </c>
      <c r="EZA124" s="370">
        <f xml:space="preserve"> InpC!EZA$20</f>
        <v>0</v>
      </c>
      <c r="EZB124" s="370">
        <f xml:space="preserve"> InpC!EZB$20</f>
        <v>0</v>
      </c>
      <c r="EZC124" s="370">
        <f xml:space="preserve"> InpC!EZC$20</f>
        <v>0</v>
      </c>
      <c r="EZD124" s="370">
        <f xml:space="preserve"> InpC!EZD$20</f>
        <v>0</v>
      </c>
      <c r="EZE124" s="370">
        <f xml:space="preserve"> InpC!EZE$20</f>
        <v>0</v>
      </c>
      <c r="EZF124" s="370">
        <f xml:space="preserve"> InpC!EZF$20</f>
        <v>0</v>
      </c>
      <c r="EZG124" s="370">
        <f xml:space="preserve"> InpC!EZG$20</f>
        <v>0</v>
      </c>
      <c r="EZH124" s="370">
        <f xml:space="preserve"> InpC!EZH$20</f>
        <v>0</v>
      </c>
      <c r="EZI124" s="370">
        <f xml:space="preserve"> InpC!EZI$20</f>
        <v>0</v>
      </c>
      <c r="EZJ124" s="370">
        <f xml:space="preserve"> InpC!EZJ$20</f>
        <v>0</v>
      </c>
      <c r="EZK124" s="370">
        <f xml:space="preserve"> InpC!EZK$20</f>
        <v>0</v>
      </c>
      <c r="EZL124" s="370">
        <f xml:space="preserve"> InpC!EZL$20</f>
        <v>0</v>
      </c>
      <c r="EZM124" s="370">
        <f xml:space="preserve"> InpC!EZM$20</f>
        <v>0</v>
      </c>
      <c r="EZN124" s="370">
        <f xml:space="preserve"> InpC!EZN$20</f>
        <v>0</v>
      </c>
      <c r="EZO124" s="370">
        <f xml:space="preserve"> InpC!EZO$20</f>
        <v>0</v>
      </c>
      <c r="EZP124" s="370">
        <f xml:space="preserve"> InpC!EZP$20</f>
        <v>0</v>
      </c>
      <c r="EZQ124" s="370">
        <f xml:space="preserve"> InpC!EZQ$20</f>
        <v>0</v>
      </c>
      <c r="EZR124" s="370">
        <f xml:space="preserve"> InpC!EZR$20</f>
        <v>0</v>
      </c>
      <c r="EZS124" s="370">
        <f xml:space="preserve"> InpC!EZS$20</f>
        <v>0</v>
      </c>
      <c r="EZT124" s="370">
        <f xml:space="preserve"> InpC!EZT$20</f>
        <v>0</v>
      </c>
      <c r="EZU124" s="370">
        <f xml:space="preserve"> InpC!EZU$20</f>
        <v>0</v>
      </c>
      <c r="EZV124" s="370">
        <f xml:space="preserve"> InpC!EZV$20</f>
        <v>0</v>
      </c>
      <c r="EZW124" s="370">
        <f xml:space="preserve"> InpC!EZW$20</f>
        <v>0</v>
      </c>
      <c r="EZX124" s="370">
        <f xml:space="preserve"> InpC!EZX$20</f>
        <v>0</v>
      </c>
      <c r="EZY124" s="370">
        <f xml:space="preserve"> InpC!EZY$20</f>
        <v>0</v>
      </c>
      <c r="EZZ124" s="370">
        <f xml:space="preserve"> InpC!EZZ$20</f>
        <v>0</v>
      </c>
      <c r="FAA124" s="370">
        <f xml:space="preserve"> InpC!FAA$20</f>
        <v>0</v>
      </c>
      <c r="FAB124" s="370">
        <f xml:space="preserve"> InpC!FAB$20</f>
        <v>0</v>
      </c>
      <c r="FAC124" s="370">
        <f xml:space="preserve"> InpC!FAC$20</f>
        <v>0</v>
      </c>
      <c r="FAD124" s="370">
        <f xml:space="preserve"> InpC!FAD$20</f>
        <v>0</v>
      </c>
      <c r="FAE124" s="370">
        <f xml:space="preserve"> InpC!FAE$20</f>
        <v>0</v>
      </c>
      <c r="FAF124" s="370">
        <f xml:space="preserve"> InpC!FAF$20</f>
        <v>0</v>
      </c>
      <c r="FAG124" s="370">
        <f xml:space="preserve"> InpC!FAG$20</f>
        <v>0</v>
      </c>
      <c r="FAH124" s="370">
        <f xml:space="preserve"> InpC!FAH$20</f>
        <v>0</v>
      </c>
      <c r="FAI124" s="370">
        <f xml:space="preserve"> InpC!FAI$20</f>
        <v>0</v>
      </c>
      <c r="FAJ124" s="370">
        <f xml:space="preserve"> InpC!FAJ$20</f>
        <v>0</v>
      </c>
      <c r="FAK124" s="370">
        <f xml:space="preserve"> InpC!FAK$20</f>
        <v>0</v>
      </c>
      <c r="FAL124" s="370">
        <f xml:space="preserve"> InpC!FAL$20</f>
        <v>0</v>
      </c>
      <c r="FAM124" s="370">
        <f xml:space="preserve"> InpC!FAM$20</f>
        <v>0</v>
      </c>
      <c r="FAN124" s="370">
        <f xml:space="preserve"> InpC!FAN$20</f>
        <v>0</v>
      </c>
      <c r="FAO124" s="370">
        <f xml:space="preserve"> InpC!FAO$20</f>
        <v>0</v>
      </c>
      <c r="FAP124" s="370">
        <f xml:space="preserve"> InpC!FAP$20</f>
        <v>0</v>
      </c>
      <c r="FAQ124" s="370">
        <f xml:space="preserve"> InpC!FAQ$20</f>
        <v>0</v>
      </c>
      <c r="FAR124" s="370">
        <f xml:space="preserve"> InpC!FAR$20</f>
        <v>0</v>
      </c>
      <c r="FAS124" s="370">
        <f xml:space="preserve"> InpC!FAS$20</f>
        <v>0</v>
      </c>
      <c r="FAT124" s="370">
        <f xml:space="preserve"> InpC!FAT$20</f>
        <v>0</v>
      </c>
      <c r="FAU124" s="370">
        <f xml:space="preserve"> InpC!FAU$20</f>
        <v>0</v>
      </c>
      <c r="FAV124" s="370">
        <f xml:space="preserve"> InpC!FAV$20</f>
        <v>0</v>
      </c>
      <c r="FAW124" s="370">
        <f xml:space="preserve"> InpC!FAW$20</f>
        <v>0</v>
      </c>
      <c r="FAX124" s="370">
        <f xml:space="preserve"> InpC!FAX$20</f>
        <v>0</v>
      </c>
      <c r="FAY124" s="370">
        <f xml:space="preserve"> InpC!FAY$20</f>
        <v>0</v>
      </c>
      <c r="FAZ124" s="370">
        <f xml:space="preserve"> InpC!FAZ$20</f>
        <v>0</v>
      </c>
      <c r="FBA124" s="370">
        <f xml:space="preserve"> InpC!FBA$20</f>
        <v>0</v>
      </c>
      <c r="FBB124" s="370">
        <f xml:space="preserve"> InpC!FBB$20</f>
        <v>0</v>
      </c>
      <c r="FBC124" s="370">
        <f xml:space="preserve"> InpC!FBC$20</f>
        <v>0</v>
      </c>
      <c r="FBD124" s="370">
        <f xml:space="preserve"> InpC!FBD$20</f>
        <v>0</v>
      </c>
      <c r="FBE124" s="370">
        <f xml:space="preserve"> InpC!FBE$20</f>
        <v>0</v>
      </c>
      <c r="FBF124" s="370">
        <f xml:space="preserve"> InpC!FBF$20</f>
        <v>0</v>
      </c>
      <c r="FBG124" s="370">
        <f xml:space="preserve"> InpC!FBG$20</f>
        <v>0</v>
      </c>
      <c r="FBH124" s="370">
        <f xml:space="preserve"> InpC!FBH$20</f>
        <v>0</v>
      </c>
      <c r="FBI124" s="370">
        <f xml:space="preserve"> InpC!FBI$20</f>
        <v>0</v>
      </c>
      <c r="FBJ124" s="370">
        <f xml:space="preserve"> InpC!FBJ$20</f>
        <v>0</v>
      </c>
      <c r="FBK124" s="370">
        <f xml:space="preserve"> InpC!FBK$20</f>
        <v>0</v>
      </c>
      <c r="FBL124" s="370">
        <f xml:space="preserve"> InpC!FBL$20</f>
        <v>0</v>
      </c>
      <c r="FBM124" s="370">
        <f xml:space="preserve"> InpC!FBM$20</f>
        <v>0</v>
      </c>
      <c r="FBN124" s="370">
        <f xml:space="preserve"> InpC!FBN$20</f>
        <v>0</v>
      </c>
      <c r="FBO124" s="370">
        <f xml:space="preserve"> InpC!FBO$20</f>
        <v>0</v>
      </c>
      <c r="FBP124" s="370">
        <f xml:space="preserve"> InpC!FBP$20</f>
        <v>0</v>
      </c>
      <c r="FBQ124" s="370">
        <f xml:space="preserve"> InpC!FBQ$20</f>
        <v>0</v>
      </c>
      <c r="FBR124" s="370">
        <f xml:space="preserve"> InpC!FBR$20</f>
        <v>0</v>
      </c>
      <c r="FBS124" s="370">
        <f xml:space="preserve"> InpC!FBS$20</f>
        <v>0</v>
      </c>
      <c r="FBT124" s="370">
        <f xml:space="preserve"> InpC!FBT$20</f>
        <v>0</v>
      </c>
      <c r="FBU124" s="370">
        <f xml:space="preserve"> InpC!FBU$20</f>
        <v>0</v>
      </c>
      <c r="FBV124" s="370">
        <f xml:space="preserve"> InpC!FBV$20</f>
        <v>0</v>
      </c>
      <c r="FBW124" s="370">
        <f xml:space="preserve"> InpC!FBW$20</f>
        <v>0</v>
      </c>
      <c r="FBX124" s="370">
        <f xml:space="preserve"> InpC!FBX$20</f>
        <v>0</v>
      </c>
      <c r="FBY124" s="370">
        <f xml:space="preserve"> InpC!FBY$20</f>
        <v>0</v>
      </c>
      <c r="FBZ124" s="370">
        <f xml:space="preserve"> InpC!FBZ$20</f>
        <v>0</v>
      </c>
      <c r="FCA124" s="370">
        <f xml:space="preserve"> InpC!FCA$20</f>
        <v>0</v>
      </c>
      <c r="FCB124" s="370">
        <f xml:space="preserve"> InpC!FCB$20</f>
        <v>0</v>
      </c>
      <c r="FCC124" s="370">
        <f xml:space="preserve"> InpC!FCC$20</f>
        <v>0</v>
      </c>
      <c r="FCD124" s="370">
        <f xml:space="preserve"> InpC!FCD$20</f>
        <v>0</v>
      </c>
      <c r="FCE124" s="370">
        <f xml:space="preserve"> InpC!FCE$20</f>
        <v>0</v>
      </c>
      <c r="FCF124" s="370">
        <f xml:space="preserve"> InpC!FCF$20</f>
        <v>0</v>
      </c>
      <c r="FCG124" s="370">
        <f xml:space="preserve"> InpC!FCG$20</f>
        <v>0</v>
      </c>
      <c r="FCH124" s="370">
        <f xml:space="preserve"> InpC!FCH$20</f>
        <v>0</v>
      </c>
      <c r="FCI124" s="370">
        <f xml:space="preserve"> InpC!FCI$20</f>
        <v>0</v>
      </c>
      <c r="FCJ124" s="370">
        <f xml:space="preserve"> InpC!FCJ$20</f>
        <v>0</v>
      </c>
      <c r="FCK124" s="370">
        <f xml:space="preserve"> InpC!FCK$20</f>
        <v>0</v>
      </c>
      <c r="FCL124" s="370">
        <f xml:space="preserve"> InpC!FCL$20</f>
        <v>0</v>
      </c>
      <c r="FCM124" s="370">
        <f xml:space="preserve"> InpC!FCM$20</f>
        <v>0</v>
      </c>
      <c r="FCN124" s="370">
        <f xml:space="preserve"> InpC!FCN$20</f>
        <v>0</v>
      </c>
      <c r="FCO124" s="370">
        <f xml:space="preserve"> InpC!FCO$20</f>
        <v>0</v>
      </c>
      <c r="FCP124" s="370">
        <f xml:space="preserve"> InpC!FCP$20</f>
        <v>0</v>
      </c>
      <c r="FCQ124" s="370">
        <f xml:space="preserve"> InpC!FCQ$20</f>
        <v>0</v>
      </c>
      <c r="FCR124" s="370">
        <f xml:space="preserve"> InpC!FCR$20</f>
        <v>0</v>
      </c>
      <c r="FCS124" s="370">
        <f xml:space="preserve"> InpC!FCS$20</f>
        <v>0</v>
      </c>
      <c r="FCT124" s="370">
        <f xml:space="preserve"> InpC!FCT$20</f>
        <v>0</v>
      </c>
      <c r="FCU124" s="370">
        <f xml:space="preserve"> InpC!FCU$20</f>
        <v>0</v>
      </c>
      <c r="FCV124" s="370">
        <f xml:space="preserve"> InpC!FCV$20</f>
        <v>0</v>
      </c>
      <c r="FCW124" s="370">
        <f xml:space="preserve"> InpC!FCW$20</f>
        <v>0</v>
      </c>
      <c r="FCX124" s="370">
        <f xml:space="preserve"> InpC!FCX$20</f>
        <v>0</v>
      </c>
      <c r="FCY124" s="370">
        <f xml:space="preserve"> InpC!FCY$20</f>
        <v>0</v>
      </c>
      <c r="FCZ124" s="370">
        <f xml:space="preserve"> InpC!FCZ$20</f>
        <v>0</v>
      </c>
      <c r="FDA124" s="370">
        <f xml:space="preserve"> InpC!FDA$20</f>
        <v>0</v>
      </c>
      <c r="FDB124" s="370">
        <f xml:space="preserve"> InpC!FDB$20</f>
        <v>0</v>
      </c>
      <c r="FDC124" s="370">
        <f xml:space="preserve"> InpC!FDC$20</f>
        <v>0</v>
      </c>
      <c r="FDD124" s="370">
        <f xml:space="preserve"> InpC!FDD$20</f>
        <v>0</v>
      </c>
      <c r="FDE124" s="370">
        <f xml:space="preserve"> InpC!FDE$20</f>
        <v>0</v>
      </c>
      <c r="FDF124" s="370">
        <f xml:space="preserve"> InpC!FDF$20</f>
        <v>0</v>
      </c>
      <c r="FDG124" s="370">
        <f xml:space="preserve"> InpC!FDG$20</f>
        <v>0</v>
      </c>
      <c r="FDH124" s="370">
        <f xml:space="preserve"> InpC!FDH$20</f>
        <v>0</v>
      </c>
      <c r="FDI124" s="370">
        <f xml:space="preserve"> InpC!FDI$20</f>
        <v>0</v>
      </c>
      <c r="FDJ124" s="370">
        <f xml:space="preserve"> InpC!FDJ$20</f>
        <v>0</v>
      </c>
      <c r="FDK124" s="370">
        <f xml:space="preserve"> InpC!FDK$20</f>
        <v>0</v>
      </c>
      <c r="FDL124" s="370">
        <f xml:space="preserve"> InpC!FDL$20</f>
        <v>0</v>
      </c>
      <c r="FDM124" s="370">
        <f xml:space="preserve"> InpC!FDM$20</f>
        <v>0</v>
      </c>
      <c r="FDN124" s="370">
        <f xml:space="preserve"> InpC!FDN$20</f>
        <v>0</v>
      </c>
      <c r="FDO124" s="370">
        <f xml:space="preserve"> InpC!FDO$20</f>
        <v>0</v>
      </c>
      <c r="FDP124" s="370">
        <f xml:space="preserve"> InpC!FDP$20</f>
        <v>0</v>
      </c>
      <c r="FDQ124" s="370">
        <f xml:space="preserve"> InpC!FDQ$20</f>
        <v>0</v>
      </c>
      <c r="FDR124" s="370">
        <f xml:space="preserve"> InpC!FDR$20</f>
        <v>0</v>
      </c>
      <c r="FDS124" s="370">
        <f xml:space="preserve"> InpC!FDS$20</f>
        <v>0</v>
      </c>
      <c r="FDT124" s="370">
        <f xml:space="preserve"> InpC!FDT$20</f>
        <v>0</v>
      </c>
      <c r="FDU124" s="370">
        <f xml:space="preserve"> InpC!FDU$20</f>
        <v>0</v>
      </c>
      <c r="FDV124" s="370">
        <f xml:space="preserve"> InpC!FDV$20</f>
        <v>0</v>
      </c>
      <c r="FDW124" s="370">
        <f xml:space="preserve"> InpC!FDW$20</f>
        <v>0</v>
      </c>
      <c r="FDX124" s="370">
        <f xml:space="preserve"> InpC!FDX$20</f>
        <v>0</v>
      </c>
      <c r="FDY124" s="370">
        <f xml:space="preserve"> InpC!FDY$20</f>
        <v>0</v>
      </c>
      <c r="FDZ124" s="370">
        <f xml:space="preserve"> InpC!FDZ$20</f>
        <v>0</v>
      </c>
      <c r="FEA124" s="370">
        <f xml:space="preserve"> InpC!FEA$20</f>
        <v>0</v>
      </c>
      <c r="FEB124" s="370">
        <f xml:space="preserve"> InpC!FEB$20</f>
        <v>0</v>
      </c>
      <c r="FEC124" s="370">
        <f xml:space="preserve"> InpC!FEC$20</f>
        <v>0</v>
      </c>
      <c r="FED124" s="370">
        <f xml:space="preserve"> InpC!FED$20</f>
        <v>0</v>
      </c>
      <c r="FEE124" s="370">
        <f xml:space="preserve"> InpC!FEE$20</f>
        <v>0</v>
      </c>
      <c r="FEF124" s="370">
        <f xml:space="preserve"> InpC!FEF$20</f>
        <v>0</v>
      </c>
      <c r="FEG124" s="370">
        <f xml:space="preserve"> InpC!FEG$20</f>
        <v>0</v>
      </c>
      <c r="FEH124" s="370">
        <f xml:space="preserve"> InpC!FEH$20</f>
        <v>0</v>
      </c>
      <c r="FEI124" s="370">
        <f xml:space="preserve"> InpC!FEI$20</f>
        <v>0</v>
      </c>
      <c r="FEJ124" s="370">
        <f xml:space="preserve"> InpC!FEJ$20</f>
        <v>0</v>
      </c>
      <c r="FEK124" s="370">
        <f xml:space="preserve"> InpC!FEK$20</f>
        <v>0</v>
      </c>
      <c r="FEL124" s="370">
        <f xml:space="preserve"> InpC!FEL$20</f>
        <v>0</v>
      </c>
      <c r="FEM124" s="370">
        <f xml:space="preserve"> InpC!FEM$20</f>
        <v>0</v>
      </c>
      <c r="FEN124" s="370">
        <f xml:space="preserve"> InpC!FEN$20</f>
        <v>0</v>
      </c>
      <c r="FEO124" s="370">
        <f xml:space="preserve"> InpC!FEO$20</f>
        <v>0</v>
      </c>
      <c r="FEP124" s="370">
        <f xml:space="preserve"> InpC!FEP$20</f>
        <v>0</v>
      </c>
      <c r="FEQ124" s="370">
        <f xml:space="preserve"> InpC!FEQ$20</f>
        <v>0</v>
      </c>
      <c r="FER124" s="370">
        <f xml:space="preserve"> InpC!FER$20</f>
        <v>0</v>
      </c>
      <c r="FES124" s="370">
        <f xml:space="preserve"> InpC!FES$20</f>
        <v>0</v>
      </c>
      <c r="FET124" s="370">
        <f xml:space="preserve"> InpC!FET$20</f>
        <v>0</v>
      </c>
      <c r="FEU124" s="370">
        <f xml:space="preserve"> InpC!FEU$20</f>
        <v>0</v>
      </c>
      <c r="FEV124" s="370">
        <f xml:space="preserve"> InpC!FEV$20</f>
        <v>0</v>
      </c>
      <c r="FEW124" s="370">
        <f xml:space="preserve"> InpC!FEW$20</f>
        <v>0</v>
      </c>
      <c r="FEX124" s="370">
        <f xml:space="preserve"> InpC!FEX$20</f>
        <v>0</v>
      </c>
      <c r="FEY124" s="370">
        <f xml:space="preserve"> InpC!FEY$20</f>
        <v>0</v>
      </c>
      <c r="FEZ124" s="370">
        <f xml:space="preserve"> InpC!FEZ$20</f>
        <v>0</v>
      </c>
      <c r="FFA124" s="370">
        <f xml:space="preserve"> InpC!FFA$20</f>
        <v>0</v>
      </c>
      <c r="FFB124" s="370">
        <f xml:space="preserve"> InpC!FFB$20</f>
        <v>0</v>
      </c>
      <c r="FFC124" s="370">
        <f xml:space="preserve"> InpC!FFC$20</f>
        <v>0</v>
      </c>
      <c r="FFD124" s="370">
        <f xml:space="preserve"> InpC!FFD$20</f>
        <v>0</v>
      </c>
      <c r="FFE124" s="370">
        <f xml:space="preserve"> InpC!FFE$20</f>
        <v>0</v>
      </c>
      <c r="FFF124" s="370">
        <f xml:space="preserve"> InpC!FFF$20</f>
        <v>0</v>
      </c>
      <c r="FFG124" s="370">
        <f xml:space="preserve"> InpC!FFG$20</f>
        <v>0</v>
      </c>
      <c r="FFH124" s="370">
        <f xml:space="preserve"> InpC!FFH$20</f>
        <v>0</v>
      </c>
      <c r="FFI124" s="370">
        <f xml:space="preserve"> InpC!FFI$20</f>
        <v>0</v>
      </c>
      <c r="FFJ124" s="370">
        <f xml:space="preserve"> InpC!FFJ$20</f>
        <v>0</v>
      </c>
      <c r="FFK124" s="370">
        <f xml:space="preserve"> InpC!FFK$20</f>
        <v>0</v>
      </c>
      <c r="FFL124" s="370">
        <f xml:space="preserve"> InpC!FFL$20</f>
        <v>0</v>
      </c>
      <c r="FFM124" s="370">
        <f xml:space="preserve"> InpC!FFM$20</f>
        <v>0</v>
      </c>
      <c r="FFN124" s="370">
        <f xml:space="preserve"> InpC!FFN$20</f>
        <v>0</v>
      </c>
      <c r="FFO124" s="370">
        <f xml:space="preserve"> InpC!FFO$20</f>
        <v>0</v>
      </c>
      <c r="FFP124" s="370">
        <f xml:space="preserve"> InpC!FFP$20</f>
        <v>0</v>
      </c>
      <c r="FFQ124" s="370">
        <f xml:space="preserve"> InpC!FFQ$20</f>
        <v>0</v>
      </c>
      <c r="FFR124" s="370">
        <f xml:space="preserve"> InpC!FFR$20</f>
        <v>0</v>
      </c>
      <c r="FFS124" s="370">
        <f xml:space="preserve"> InpC!FFS$20</f>
        <v>0</v>
      </c>
      <c r="FFT124" s="370">
        <f xml:space="preserve"> InpC!FFT$20</f>
        <v>0</v>
      </c>
      <c r="FFU124" s="370">
        <f xml:space="preserve"> InpC!FFU$20</f>
        <v>0</v>
      </c>
      <c r="FFV124" s="370">
        <f xml:space="preserve"> InpC!FFV$20</f>
        <v>0</v>
      </c>
      <c r="FFW124" s="370">
        <f xml:space="preserve"> InpC!FFW$20</f>
        <v>0</v>
      </c>
      <c r="FFX124" s="370">
        <f xml:space="preserve"> InpC!FFX$20</f>
        <v>0</v>
      </c>
      <c r="FFY124" s="370">
        <f xml:space="preserve"> InpC!FFY$20</f>
        <v>0</v>
      </c>
      <c r="FFZ124" s="370">
        <f xml:space="preserve"> InpC!FFZ$20</f>
        <v>0</v>
      </c>
      <c r="FGA124" s="370">
        <f xml:space="preserve"> InpC!FGA$20</f>
        <v>0</v>
      </c>
      <c r="FGB124" s="370">
        <f xml:space="preserve"> InpC!FGB$20</f>
        <v>0</v>
      </c>
      <c r="FGC124" s="370">
        <f xml:space="preserve"> InpC!FGC$20</f>
        <v>0</v>
      </c>
      <c r="FGD124" s="370">
        <f xml:space="preserve"> InpC!FGD$20</f>
        <v>0</v>
      </c>
      <c r="FGE124" s="370">
        <f xml:space="preserve"> InpC!FGE$20</f>
        <v>0</v>
      </c>
      <c r="FGF124" s="370">
        <f xml:space="preserve"> InpC!FGF$20</f>
        <v>0</v>
      </c>
      <c r="FGG124" s="370">
        <f xml:space="preserve"> InpC!FGG$20</f>
        <v>0</v>
      </c>
      <c r="FGH124" s="370">
        <f xml:space="preserve"> InpC!FGH$20</f>
        <v>0</v>
      </c>
      <c r="FGI124" s="370">
        <f xml:space="preserve"> InpC!FGI$20</f>
        <v>0</v>
      </c>
      <c r="FGJ124" s="370">
        <f xml:space="preserve"> InpC!FGJ$20</f>
        <v>0</v>
      </c>
      <c r="FGK124" s="370">
        <f xml:space="preserve"> InpC!FGK$20</f>
        <v>0</v>
      </c>
      <c r="FGL124" s="370">
        <f xml:space="preserve"> InpC!FGL$20</f>
        <v>0</v>
      </c>
      <c r="FGM124" s="370">
        <f xml:space="preserve"> InpC!FGM$20</f>
        <v>0</v>
      </c>
      <c r="FGN124" s="370">
        <f xml:space="preserve"> InpC!FGN$20</f>
        <v>0</v>
      </c>
      <c r="FGO124" s="370">
        <f xml:space="preserve"> InpC!FGO$20</f>
        <v>0</v>
      </c>
      <c r="FGP124" s="370">
        <f xml:space="preserve"> InpC!FGP$20</f>
        <v>0</v>
      </c>
      <c r="FGQ124" s="370">
        <f xml:space="preserve"> InpC!FGQ$20</f>
        <v>0</v>
      </c>
      <c r="FGR124" s="370">
        <f xml:space="preserve"> InpC!FGR$20</f>
        <v>0</v>
      </c>
      <c r="FGS124" s="370">
        <f xml:space="preserve"> InpC!FGS$20</f>
        <v>0</v>
      </c>
      <c r="FGT124" s="370">
        <f xml:space="preserve"> InpC!FGT$20</f>
        <v>0</v>
      </c>
      <c r="FGU124" s="370">
        <f xml:space="preserve"> InpC!FGU$20</f>
        <v>0</v>
      </c>
      <c r="FGV124" s="370">
        <f xml:space="preserve"> InpC!FGV$20</f>
        <v>0</v>
      </c>
      <c r="FGW124" s="370">
        <f xml:space="preserve"> InpC!FGW$20</f>
        <v>0</v>
      </c>
      <c r="FGX124" s="370">
        <f xml:space="preserve"> InpC!FGX$20</f>
        <v>0</v>
      </c>
      <c r="FGY124" s="370">
        <f xml:space="preserve"> InpC!FGY$20</f>
        <v>0</v>
      </c>
      <c r="FGZ124" s="370">
        <f xml:space="preserve"> InpC!FGZ$20</f>
        <v>0</v>
      </c>
      <c r="FHA124" s="370">
        <f xml:space="preserve"> InpC!FHA$20</f>
        <v>0</v>
      </c>
      <c r="FHB124" s="370">
        <f xml:space="preserve"> InpC!FHB$20</f>
        <v>0</v>
      </c>
      <c r="FHC124" s="370">
        <f xml:space="preserve"> InpC!FHC$20</f>
        <v>0</v>
      </c>
      <c r="FHD124" s="370">
        <f xml:space="preserve"> InpC!FHD$20</f>
        <v>0</v>
      </c>
      <c r="FHE124" s="370">
        <f xml:space="preserve"> InpC!FHE$20</f>
        <v>0</v>
      </c>
      <c r="FHF124" s="370">
        <f xml:space="preserve"> InpC!FHF$20</f>
        <v>0</v>
      </c>
      <c r="FHG124" s="370">
        <f xml:space="preserve"> InpC!FHG$20</f>
        <v>0</v>
      </c>
      <c r="FHH124" s="370">
        <f xml:space="preserve"> InpC!FHH$20</f>
        <v>0</v>
      </c>
      <c r="FHI124" s="370">
        <f xml:space="preserve"> InpC!FHI$20</f>
        <v>0</v>
      </c>
      <c r="FHJ124" s="370">
        <f xml:space="preserve"> InpC!FHJ$20</f>
        <v>0</v>
      </c>
      <c r="FHK124" s="370">
        <f xml:space="preserve"> InpC!FHK$20</f>
        <v>0</v>
      </c>
      <c r="FHL124" s="370">
        <f xml:space="preserve"> InpC!FHL$20</f>
        <v>0</v>
      </c>
      <c r="FHM124" s="370">
        <f xml:space="preserve"> InpC!FHM$20</f>
        <v>0</v>
      </c>
      <c r="FHN124" s="370">
        <f xml:space="preserve"> InpC!FHN$20</f>
        <v>0</v>
      </c>
      <c r="FHO124" s="370">
        <f xml:space="preserve"> InpC!FHO$20</f>
        <v>0</v>
      </c>
      <c r="FHP124" s="370">
        <f xml:space="preserve"> InpC!FHP$20</f>
        <v>0</v>
      </c>
      <c r="FHQ124" s="370">
        <f xml:space="preserve"> InpC!FHQ$20</f>
        <v>0</v>
      </c>
      <c r="FHR124" s="370">
        <f xml:space="preserve"> InpC!FHR$20</f>
        <v>0</v>
      </c>
      <c r="FHS124" s="370">
        <f xml:space="preserve"> InpC!FHS$20</f>
        <v>0</v>
      </c>
      <c r="FHT124" s="370">
        <f xml:space="preserve"> InpC!FHT$20</f>
        <v>0</v>
      </c>
      <c r="FHU124" s="370">
        <f xml:space="preserve"> InpC!FHU$20</f>
        <v>0</v>
      </c>
      <c r="FHV124" s="370">
        <f xml:space="preserve"> InpC!FHV$20</f>
        <v>0</v>
      </c>
      <c r="FHW124" s="370">
        <f xml:space="preserve"> InpC!FHW$20</f>
        <v>0</v>
      </c>
      <c r="FHX124" s="370">
        <f xml:space="preserve"> InpC!FHX$20</f>
        <v>0</v>
      </c>
      <c r="FHY124" s="370">
        <f xml:space="preserve"> InpC!FHY$20</f>
        <v>0</v>
      </c>
      <c r="FHZ124" s="370">
        <f xml:space="preserve"> InpC!FHZ$20</f>
        <v>0</v>
      </c>
      <c r="FIA124" s="370">
        <f xml:space="preserve"> InpC!FIA$20</f>
        <v>0</v>
      </c>
      <c r="FIB124" s="370">
        <f xml:space="preserve"> InpC!FIB$20</f>
        <v>0</v>
      </c>
      <c r="FIC124" s="370">
        <f xml:space="preserve"> InpC!FIC$20</f>
        <v>0</v>
      </c>
      <c r="FID124" s="370">
        <f xml:space="preserve"> InpC!FID$20</f>
        <v>0</v>
      </c>
      <c r="FIE124" s="370">
        <f xml:space="preserve"> InpC!FIE$20</f>
        <v>0</v>
      </c>
      <c r="FIF124" s="370">
        <f xml:space="preserve"> InpC!FIF$20</f>
        <v>0</v>
      </c>
      <c r="FIG124" s="370">
        <f xml:space="preserve"> InpC!FIG$20</f>
        <v>0</v>
      </c>
      <c r="FIH124" s="370">
        <f xml:space="preserve"> InpC!FIH$20</f>
        <v>0</v>
      </c>
      <c r="FII124" s="370">
        <f xml:space="preserve"> InpC!FII$20</f>
        <v>0</v>
      </c>
      <c r="FIJ124" s="370">
        <f xml:space="preserve"> InpC!FIJ$20</f>
        <v>0</v>
      </c>
      <c r="FIK124" s="370">
        <f xml:space="preserve"> InpC!FIK$20</f>
        <v>0</v>
      </c>
      <c r="FIL124" s="370">
        <f xml:space="preserve"> InpC!FIL$20</f>
        <v>0</v>
      </c>
      <c r="FIM124" s="370">
        <f xml:space="preserve"> InpC!FIM$20</f>
        <v>0</v>
      </c>
      <c r="FIN124" s="370">
        <f xml:space="preserve"> InpC!FIN$20</f>
        <v>0</v>
      </c>
      <c r="FIO124" s="370">
        <f xml:space="preserve"> InpC!FIO$20</f>
        <v>0</v>
      </c>
      <c r="FIP124" s="370">
        <f xml:space="preserve"> InpC!FIP$20</f>
        <v>0</v>
      </c>
      <c r="FIQ124" s="370">
        <f xml:space="preserve"> InpC!FIQ$20</f>
        <v>0</v>
      </c>
      <c r="FIR124" s="370">
        <f xml:space="preserve"> InpC!FIR$20</f>
        <v>0</v>
      </c>
      <c r="FIS124" s="370">
        <f xml:space="preserve"> InpC!FIS$20</f>
        <v>0</v>
      </c>
      <c r="FIT124" s="370">
        <f xml:space="preserve"> InpC!FIT$20</f>
        <v>0</v>
      </c>
      <c r="FIU124" s="370">
        <f xml:space="preserve"> InpC!FIU$20</f>
        <v>0</v>
      </c>
      <c r="FIV124" s="370">
        <f xml:space="preserve"> InpC!FIV$20</f>
        <v>0</v>
      </c>
      <c r="FIW124" s="370">
        <f xml:space="preserve"> InpC!FIW$20</f>
        <v>0</v>
      </c>
      <c r="FIX124" s="370">
        <f xml:space="preserve"> InpC!FIX$20</f>
        <v>0</v>
      </c>
      <c r="FIY124" s="370">
        <f xml:space="preserve"> InpC!FIY$20</f>
        <v>0</v>
      </c>
      <c r="FIZ124" s="370">
        <f xml:space="preserve"> InpC!FIZ$20</f>
        <v>0</v>
      </c>
      <c r="FJA124" s="370">
        <f xml:space="preserve"> InpC!FJA$20</f>
        <v>0</v>
      </c>
      <c r="FJB124" s="370">
        <f xml:space="preserve"> InpC!FJB$20</f>
        <v>0</v>
      </c>
      <c r="FJC124" s="370">
        <f xml:space="preserve"> InpC!FJC$20</f>
        <v>0</v>
      </c>
      <c r="FJD124" s="370">
        <f xml:space="preserve"> InpC!FJD$20</f>
        <v>0</v>
      </c>
      <c r="FJE124" s="370">
        <f xml:space="preserve"> InpC!FJE$20</f>
        <v>0</v>
      </c>
      <c r="FJF124" s="370">
        <f xml:space="preserve"> InpC!FJF$20</f>
        <v>0</v>
      </c>
      <c r="FJG124" s="370">
        <f xml:space="preserve"> InpC!FJG$20</f>
        <v>0</v>
      </c>
      <c r="FJH124" s="370">
        <f xml:space="preserve"> InpC!FJH$20</f>
        <v>0</v>
      </c>
      <c r="FJI124" s="370">
        <f xml:space="preserve"> InpC!FJI$20</f>
        <v>0</v>
      </c>
      <c r="FJJ124" s="370">
        <f xml:space="preserve"> InpC!FJJ$20</f>
        <v>0</v>
      </c>
      <c r="FJK124" s="370">
        <f xml:space="preserve"> InpC!FJK$20</f>
        <v>0</v>
      </c>
      <c r="FJL124" s="370">
        <f xml:space="preserve"> InpC!FJL$20</f>
        <v>0</v>
      </c>
      <c r="FJM124" s="370">
        <f xml:space="preserve"> InpC!FJM$20</f>
        <v>0</v>
      </c>
      <c r="FJN124" s="370">
        <f xml:space="preserve"> InpC!FJN$20</f>
        <v>0</v>
      </c>
      <c r="FJO124" s="370">
        <f xml:space="preserve"> InpC!FJO$20</f>
        <v>0</v>
      </c>
      <c r="FJP124" s="370">
        <f xml:space="preserve"> InpC!FJP$20</f>
        <v>0</v>
      </c>
      <c r="FJQ124" s="370">
        <f xml:space="preserve"> InpC!FJQ$20</f>
        <v>0</v>
      </c>
      <c r="FJR124" s="370">
        <f xml:space="preserve"> InpC!FJR$20</f>
        <v>0</v>
      </c>
      <c r="FJS124" s="370">
        <f xml:space="preserve"> InpC!FJS$20</f>
        <v>0</v>
      </c>
      <c r="FJT124" s="370">
        <f xml:space="preserve"> InpC!FJT$20</f>
        <v>0</v>
      </c>
      <c r="FJU124" s="370">
        <f xml:space="preserve"> InpC!FJU$20</f>
        <v>0</v>
      </c>
      <c r="FJV124" s="370">
        <f xml:space="preserve"> InpC!FJV$20</f>
        <v>0</v>
      </c>
      <c r="FJW124" s="370">
        <f xml:space="preserve"> InpC!FJW$20</f>
        <v>0</v>
      </c>
      <c r="FJX124" s="370">
        <f xml:space="preserve"> InpC!FJX$20</f>
        <v>0</v>
      </c>
      <c r="FJY124" s="370">
        <f xml:space="preserve"> InpC!FJY$20</f>
        <v>0</v>
      </c>
      <c r="FJZ124" s="370">
        <f xml:space="preserve"> InpC!FJZ$20</f>
        <v>0</v>
      </c>
      <c r="FKA124" s="370">
        <f xml:space="preserve"> InpC!FKA$20</f>
        <v>0</v>
      </c>
      <c r="FKB124" s="370">
        <f xml:space="preserve"> InpC!FKB$20</f>
        <v>0</v>
      </c>
      <c r="FKC124" s="370">
        <f xml:space="preserve"> InpC!FKC$20</f>
        <v>0</v>
      </c>
      <c r="FKD124" s="370">
        <f xml:space="preserve"> InpC!FKD$20</f>
        <v>0</v>
      </c>
      <c r="FKE124" s="370">
        <f xml:space="preserve"> InpC!FKE$20</f>
        <v>0</v>
      </c>
      <c r="FKF124" s="370">
        <f xml:space="preserve"> InpC!FKF$20</f>
        <v>0</v>
      </c>
      <c r="FKG124" s="370">
        <f xml:space="preserve"> InpC!FKG$20</f>
        <v>0</v>
      </c>
      <c r="FKH124" s="370">
        <f xml:space="preserve"> InpC!FKH$20</f>
        <v>0</v>
      </c>
      <c r="FKI124" s="370">
        <f xml:space="preserve"> InpC!FKI$20</f>
        <v>0</v>
      </c>
      <c r="FKJ124" s="370">
        <f xml:space="preserve"> InpC!FKJ$20</f>
        <v>0</v>
      </c>
      <c r="FKK124" s="370">
        <f xml:space="preserve"> InpC!FKK$20</f>
        <v>0</v>
      </c>
      <c r="FKL124" s="370">
        <f xml:space="preserve"> InpC!FKL$20</f>
        <v>0</v>
      </c>
      <c r="FKM124" s="370">
        <f xml:space="preserve"> InpC!FKM$20</f>
        <v>0</v>
      </c>
      <c r="FKN124" s="370">
        <f xml:space="preserve"> InpC!FKN$20</f>
        <v>0</v>
      </c>
      <c r="FKO124" s="370">
        <f xml:space="preserve"> InpC!FKO$20</f>
        <v>0</v>
      </c>
      <c r="FKP124" s="370">
        <f xml:space="preserve"> InpC!FKP$20</f>
        <v>0</v>
      </c>
      <c r="FKQ124" s="370">
        <f xml:space="preserve"> InpC!FKQ$20</f>
        <v>0</v>
      </c>
      <c r="FKR124" s="370">
        <f xml:space="preserve"> InpC!FKR$20</f>
        <v>0</v>
      </c>
      <c r="FKS124" s="370">
        <f xml:space="preserve"> InpC!FKS$20</f>
        <v>0</v>
      </c>
      <c r="FKT124" s="370">
        <f xml:space="preserve"> InpC!FKT$20</f>
        <v>0</v>
      </c>
      <c r="FKU124" s="370">
        <f xml:space="preserve"> InpC!FKU$20</f>
        <v>0</v>
      </c>
      <c r="FKV124" s="370">
        <f xml:space="preserve"> InpC!FKV$20</f>
        <v>0</v>
      </c>
      <c r="FKW124" s="370">
        <f xml:space="preserve"> InpC!FKW$20</f>
        <v>0</v>
      </c>
      <c r="FKX124" s="370">
        <f xml:space="preserve"> InpC!FKX$20</f>
        <v>0</v>
      </c>
      <c r="FKY124" s="370">
        <f xml:space="preserve"> InpC!FKY$20</f>
        <v>0</v>
      </c>
      <c r="FKZ124" s="370">
        <f xml:space="preserve"> InpC!FKZ$20</f>
        <v>0</v>
      </c>
      <c r="FLA124" s="370">
        <f xml:space="preserve"> InpC!FLA$20</f>
        <v>0</v>
      </c>
      <c r="FLB124" s="370">
        <f xml:space="preserve"> InpC!FLB$20</f>
        <v>0</v>
      </c>
      <c r="FLC124" s="370">
        <f xml:space="preserve"> InpC!FLC$20</f>
        <v>0</v>
      </c>
      <c r="FLD124" s="370">
        <f xml:space="preserve"> InpC!FLD$20</f>
        <v>0</v>
      </c>
      <c r="FLE124" s="370">
        <f xml:space="preserve"> InpC!FLE$20</f>
        <v>0</v>
      </c>
      <c r="FLF124" s="370">
        <f xml:space="preserve"> InpC!FLF$20</f>
        <v>0</v>
      </c>
      <c r="FLG124" s="370">
        <f xml:space="preserve"> InpC!FLG$20</f>
        <v>0</v>
      </c>
      <c r="FLH124" s="370">
        <f xml:space="preserve"> InpC!FLH$20</f>
        <v>0</v>
      </c>
      <c r="FLI124" s="370">
        <f xml:space="preserve"> InpC!FLI$20</f>
        <v>0</v>
      </c>
      <c r="FLJ124" s="370">
        <f xml:space="preserve"> InpC!FLJ$20</f>
        <v>0</v>
      </c>
      <c r="FLK124" s="370">
        <f xml:space="preserve"> InpC!FLK$20</f>
        <v>0</v>
      </c>
      <c r="FLL124" s="370">
        <f xml:space="preserve"> InpC!FLL$20</f>
        <v>0</v>
      </c>
      <c r="FLM124" s="370">
        <f xml:space="preserve"> InpC!FLM$20</f>
        <v>0</v>
      </c>
      <c r="FLN124" s="370">
        <f xml:space="preserve"> InpC!FLN$20</f>
        <v>0</v>
      </c>
      <c r="FLO124" s="370">
        <f xml:space="preserve"> InpC!FLO$20</f>
        <v>0</v>
      </c>
      <c r="FLP124" s="370">
        <f xml:space="preserve"> InpC!FLP$20</f>
        <v>0</v>
      </c>
      <c r="FLQ124" s="370">
        <f xml:space="preserve"> InpC!FLQ$20</f>
        <v>0</v>
      </c>
      <c r="FLR124" s="370">
        <f xml:space="preserve"> InpC!FLR$20</f>
        <v>0</v>
      </c>
      <c r="FLS124" s="370">
        <f xml:space="preserve"> InpC!FLS$20</f>
        <v>0</v>
      </c>
      <c r="FLT124" s="370">
        <f xml:space="preserve"> InpC!FLT$20</f>
        <v>0</v>
      </c>
      <c r="FLU124" s="370">
        <f xml:space="preserve"> InpC!FLU$20</f>
        <v>0</v>
      </c>
      <c r="FLV124" s="370">
        <f xml:space="preserve"> InpC!FLV$20</f>
        <v>0</v>
      </c>
      <c r="FLW124" s="370">
        <f xml:space="preserve"> InpC!FLW$20</f>
        <v>0</v>
      </c>
      <c r="FLX124" s="370">
        <f xml:space="preserve"> InpC!FLX$20</f>
        <v>0</v>
      </c>
      <c r="FLY124" s="370">
        <f xml:space="preserve"> InpC!FLY$20</f>
        <v>0</v>
      </c>
      <c r="FLZ124" s="370">
        <f xml:space="preserve"> InpC!FLZ$20</f>
        <v>0</v>
      </c>
      <c r="FMA124" s="370">
        <f xml:space="preserve"> InpC!FMA$20</f>
        <v>0</v>
      </c>
      <c r="FMB124" s="370">
        <f xml:space="preserve"> InpC!FMB$20</f>
        <v>0</v>
      </c>
      <c r="FMC124" s="370">
        <f xml:space="preserve"> InpC!FMC$20</f>
        <v>0</v>
      </c>
      <c r="FMD124" s="370">
        <f xml:space="preserve"> InpC!FMD$20</f>
        <v>0</v>
      </c>
      <c r="FME124" s="370">
        <f xml:space="preserve"> InpC!FME$20</f>
        <v>0</v>
      </c>
      <c r="FMF124" s="370">
        <f xml:space="preserve"> InpC!FMF$20</f>
        <v>0</v>
      </c>
      <c r="FMG124" s="370">
        <f xml:space="preserve"> InpC!FMG$20</f>
        <v>0</v>
      </c>
      <c r="FMH124" s="370">
        <f xml:space="preserve"> InpC!FMH$20</f>
        <v>0</v>
      </c>
      <c r="FMI124" s="370">
        <f xml:space="preserve"> InpC!FMI$20</f>
        <v>0</v>
      </c>
      <c r="FMJ124" s="370">
        <f xml:space="preserve"> InpC!FMJ$20</f>
        <v>0</v>
      </c>
      <c r="FMK124" s="370">
        <f xml:space="preserve"> InpC!FMK$20</f>
        <v>0</v>
      </c>
      <c r="FML124" s="370">
        <f xml:space="preserve"> InpC!FML$20</f>
        <v>0</v>
      </c>
      <c r="FMM124" s="370">
        <f xml:space="preserve"> InpC!FMM$20</f>
        <v>0</v>
      </c>
      <c r="FMN124" s="370">
        <f xml:space="preserve"> InpC!FMN$20</f>
        <v>0</v>
      </c>
      <c r="FMO124" s="370">
        <f xml:space="preserve"> InpC!FMO$20</f>
        <v>0</v>
      </c>
      <c r="FMP124" s="370">
        <f xml:space="preserve"> InpC!FMP$20</f>
        <v>0</v>
      </c>
      <c r="FMQ124" s="370">
        <f xml:space="preserve"> InpC!FMQ$20</f>
        <v>0</v>
      </c>
      <c r="FMR124" s="370">
        <f xml:space="preserve"> InpC!FMR$20</f>
        <v>0</v>
      </c>
      <c r="FMS124" s="370">
        <f xml:space="preserve"> InpC!FMS$20</f>
        <v>0</v>
      </c>
      <c r="FMT124" s="370">
        <f xml:space="preserve"> InpC!FMT$20</f>
        <v>0</v>
      </c>
      <c r="FMU124" s="370">
        <f xml:space="preserve"> InpC!FMU$20</f>
        <v>0</v>
      </c>
      <c r="FMV124" s="370">
        <f xml:space="preserve"> InpC!FMV$20</f>
        <v>0</v>
      </c>
      <c r="FMW124" s="370">
        <f xml:space="preserve"> InpC!FMW$20</f>
        <v>0</v>
      </c>
      <c r="FMX124" s="370">
        <f xml:space="preserve"> InpC!FMX$20</f>
        <v>0</v>
      </c>
      <c r="FMY124" s="370">
        <f xml:space="preserve"> InpC!FMY$20</f>
        <v>0</v>
      </c>
      <c r="FMZ124" s="370">
        <f xml:space="preserve"> InpC!FMZ$20</f>
        <v>0</v>
      </c>
      <c r="FNA124" s="370">
        <f xml:space="preserve"> InpC!FNA$20</f>
        <v>0</v>
      </c>
      <c r="FNB124" s="370">
        <f xml:space="preserve"> InpC!FNB$20</f>
        <v>0</v>
      </c>
      <c r="FNC124" s="370">
        <f xml:space="preserve"> InpC!FNC$20</f>
        <v>0</v>
      </c>
      <c r="FND124" s="370">
        <f xml:space="preserve"> InpC!FND$20</f>
        <v>0</v>
      </c>
      <c r="FNE124" s="370">
        <f xml:space="preserve"> InpC!FNE$20</f>
        <v>0</v>
      </c>
      <c r="FNF124" s="370">
        <f xml:space="preserve"> InpC!FNF$20</f>
        <v>0</v>
      </c>
      <c r="FNG124" s="370">
        <f xml:space="preserve"> InpC!FNG$20</f>
        <v>0</v>
      </c>
      <c r="FNH124" s="370">
        <f xml:space="preserve"> InpC!FNH$20</f>
        <v>0</v>
      </c>
      <c r="FNI124" s="370">
        <f xml:space="preserve"> InpC!FNI$20</f>
        <v>0</v>
      </c>
      <c r="FNJ124" s="370">
        <f xml:space="preserve"> InpC!FNJ$20</f>
        <v>0</v>
      </c>
      <c r="FNK124" s="370">
        <f xml:space="preserve"> InpC!FNK$20</f>
        <v>0</v>
      </c>
      <c r="FNL124" s="370">
        <f xml:space="preserve"> InpC!FNL$20</f>
        <v>0</v>
      </c>
      <c r="FNM124" s="370">
        <f xml:space="preserve"> InpC!FNM$20</f>
        <v>0</v>
      </c>
      <c r="FNN124" s="370">
        <f xml:space="preserve"> InpC!FNN$20</f>
        <v>0</v>
      </c>
      <c r="FNO124" s="370">
        <f xml:space="preserve"> InpC!FNO$20</f>
        <v>0</v>
      </c>
      <c r="FNP124" s="370">
        <f xml:space="preserve"> InpC!FNP$20</f>
        <v>0</v>
      </c>
      <c r="FNQ124" s="370">
        <f xml:space="preserve"> InpC!FNQ$20</f>
        <v>0</v>
      </c>
      <c r="FNR124" s="370">
        <f xml:space="preserve"> InpC!FNR$20</f>
        <v>0</v>
      </c>
      <c r="FNS124" s="370">
        <f xml:space="preserve"> InpC!FNS$20</f>
        <v>0</v>
      </c>
      <c r="FNT124" s="370">
        <f xml:space="preserve"> InpC!FNT$20</f>
        <v>0</v>
      </c>
      <c r="FNU124" s="370">
        <f xml:space="preserve"> InpC!FNU$20</f>
        <v>0</v>
      </c>
      <c r="FNV124" s="370">
        <f xml:space="preserve"> InpC!FNV$20</f>
        <v>0</v>
      </c>
      <c r="FNW124" s="370">
        <f xml:space="preserve"> InpC!FNW$20</f>
        <v>0</v>
      </c>
      <c r="FNX124" s="370">
        <f xml:space="preserve"> InpC!FNX$20</f>
        <v>0</v>
      </c>
      <c r="FNY124" s="370">
        <f xml:space="preserve"> InpC!FNY$20</f>
        <v>0</v>
      </c>
      <c r="FNZ124" s="370">
        <f xml:space="preserve"> InpC!FNZ$20</f>
        <v>0</v>
      </c>
      <c r="FOA124" s="370">
        <f xml:space="preserve"> InpC!FOA$20</f>
        <v>0</v>
      </c>
      <c r="FOB124" s="370">
        <f xml:space="preserve"> InpC!FOB$20</f>
        <v>0</v>
      </c>
      <c r="FOC124" s="370">
        <f xml:space="preserve"> InpC!FOC$20</f>
        <v>0</v>
      </c>
      <c r="FOD124" s="370">
        <f xml:space="preserve"> InpC!FOD$20</f>
        <v>0</v>
      </c>
      <c r="FOE124" s="370">
        <f xml:space="preserve"> InpC!FOE$20</f>
        <v>0</v>
      </c>
      <c r="FOF124" s="370">
        <f xml:space="preserve"> InpC!FOF$20</f>
        <v>0</v>
      </c>
      <c r="FOG124" s="370">
        <f xml:space="preserve"> InpC!FOG$20</f>
        <v>0</v>
      </c>
      <c r="FOH124" s="370">
        <f xml:space="preserve"> InpC!FOH$20</f>
        <v>0</v>
      </c>
      <c r="FOI124" s="370">
        <f xml:space="preserve"> InpC!FOI$20</f>
        <v>0</v>
      </c>
      <c r="FOJ124" s="370">
        <f xml:space="preserve"> InpC!FOJ$20</f>
        <v>0</v>
      </c>
      <c r="FOK124" s="370">
        <f xml:space="preserve"> InpC!FOK$20</f>
        <v>0</v>
      </c>
      <c r="FOL124" s="370">
        <f xml:space="preserve"> InpC!FOL$20</f>
        <v>0</v>
      </c>
      <c r="FOM124" s="370">
        <f xml:space="preserve"> InpC!FOM$20</f>
        <v>0</v>
      </c>
      <c r="FON124" s="370">
        <f xml:space="preserve"> InpC!FON$20</f>
        <v>0</v>
      </c>
      <c r="FOO124" s="370">
        <f xml:space="preserve"> InpC!FOO$20</f>
        <v>0</v>
      </c>
      <c r="FOP124" s="370">
        <f xml:space="preserve"> InpC!FOP$20</f>
        <v>0</v>
      </c>
      <c r="FOQ124" s="370">
        <f xml:space="preserve"> InpC!FOQ$20</f>
        <v>0</v>
      </c>
      <c r="FOR124" s="370">
        <f xml:space="preserve"> InpC!FOR$20</f>
        <v>0</v>
      </c>
      <c r="FOS124" s="370">
        <f xml:space="preserve"> InpC!FOS$20</f>
        <v>0</v>
      </c>
      <c r="FOT124" s="370">
        <f xml:space="preserve"> InpC!FOT$20</f>
        <v>0</v>
      </c>
      <c r="FOU124" s="370">
        <f xml:space="preserve"> InpC!FOU$20</f>
        <v>0</v>
      </c>
      <c r="FOV124" s="370">
        <f xml:space="preserve"> InpC!FOV$20</f>
        <v>0</v>
      </c>
      <c r="FOW124" s="370">
        <f xml:space="preserve"> InpC!FOW$20</f>
        <v>0</v>
      </c>
      <c r="FOX124" s="370">
        <f xml:space="preserve"> InpC!FOX$20</f>
        <v>0</v>
      </c>
      <c r="FOY124" s="370">
        <f xml:space="preserve"> InpC!FOY$20</f>
        <v>0</v>
      </c>
      <c r="FOZ124" s="370">
        <f xml:space="preserve"> InpC!FOZ$20</f>
        <v>0</v>
      </c>
      <c r="FPA124" s="370">
        <f xml:space="preserve"> InpC!FPA$20</f>
        <v>0</v>
      </c>
      <c r="FPB124" s="370">
        <f xml:space="preserve"> InpC!FPB$20</f>
        <v>0</v>
      </c>
      <c r="FPC124" s="370">
        <f xml:space="preserve"> InpC!FPC$20</f>
        <v>0</v>
      </c>
      <c r="FPD124" s="370">
        <f xml:space="preserve"> InpC!FPD$20</f>
        <v>0</v>
      </c>
      <c r="FPE124" s="370">
        <f xml:space="preserve"> InpC!FPE$20</f>
        <v>0</v>
      </c>
      <c r="FPF124" s="370">
        <f xml:space="preserve"> InpC!FPF$20</f>
        <v>0</v>
      </c>
      <c r="FPG124" s="370">
        <f xml:space="preserve"> InpC!FPG$20</f>
        <v>0</v>
      </c>
      <c r="FPH124" s="370">
        <f xml:space="preserve"> InpC!FPH$20</f>
        <v>0</v>
      </c>
      <c r="FPI124" s="370">
        <f xml:space="preserve"> InpC!FPI$20</f>
        <v>0</v>
      </c>
      <c r="FPJ124" s="370">
        <f xml:space="preserve"> InpC!FPJ$20</f>
        <v>0</v>
      </c>
      <c r="FPK124" s="370">
        <f xml:space="preserve"> InpC!FPK$20</f>
        <v>0</v>
      </c>
      <c r="FPL124" s="370">
        <f xml:space="preserve"> InpC!FPL$20</f>
        <v>0</v>
      </c>
      <c r="FPM124" s="370">
        <f xml:space="preserve"> InpC!FPM$20</f>
        <v>0</v>
      </c>
      <c r="FPN124" s="370">
        <f xml:space="preserve"> InpC!FPN$20</f>
        <v>0</v>
      </c>
      <c r="FPO124" s="370">
        <f xml:space="preserve"> InpC!FPO$20</f>
        <v>0</v>
      </c>
      <c r="FPP124" s="370">
        <f xml:space="preserve"> InpC!FPP$20</f>
        <v>0</v>
      </c>
      <c r="FPQ124" s="370">
        <f xml:space="preserve"> InpC!FPQ$20</f>
        <v>0</v>
      </c>
      <c r="FPR124" s="370">
        <f xml:space="preserve"> InpC!FPR$20</f>
        <v>0</v>
      </c>
      <c r="FPS124" s="370">
        <f xml:space="preserve"> InpC!FPS$20</f>
        <v>0</v>
      </c>
      <c r="FPT124" s="370">
        <f xml:space="preserve"> InpC!FPT$20</f>
        <v>0</v>
      </c>
      <c r="FPU124" s="370">
        <f xml:space="preserve"> InpC!FPU$20</f>
        <v>0</v>
      </c>
      <c r="FPV124" s="370">
        <f xml:space="preserve"> InpC!FPV$20</f>
        <v>0</v>
      </c>
      <c r="FPW124" s="370">
        <f xml:space="preserve"> InpC!FPW$20</f>
        <v>0</v>
      </c>
      <c r="FPX124" s="370">
        <f xml:space="preserve"> InpC!FPX$20</f>
        <v>0</v>
      </c>
      <c r="FPY124" s="370">
        <f xml:space="preserve"> InpC!FPY$20</f>
        <v>0</v>
      </c>
      <c r="FPZ124" s="370">
        <f xml:space="preserve"> InpC!FPZ$20</f>
        <v>0</v>
      </c>
      <c r="FQA124" s="370">
        <f xml:space="preserve"> InpC!FQA$20</f>
        <v>0</v>
      </c>
      <c r="FQB124" s="370">
        <f xml:space="preserve"> InpC!FQB$20</f>
        <v>0</v>
      </c>
      <c r="FQC124" s="370">
        <f xml:space="preserve"> InpC!FQC$20</f>
        <v>0</v>
      </c>
      <c r="FQD124" s="370">
        <f xml:space="preserve"> InpC!FQD$20</f>
        <v>0</v>
      </c>
      <c r="FQE124" s="370">
        <f xml:space="preserve"> InpC!FQE$20</f>
        <v>0</v>
      </c>
      <c r="FQF124" s="370">
        <f xml:space="preserve"> InpC!FQF$20</f>
        <v>0</v>
      </c>
      <c r="FQG124" s="370">
        <f xml:space="preserve"> InpC!FQG$20</f>
        <v>0</v>
      </c>
      <c r="FQH124" s="370">
        <f xml:space="preserve"> InpC!FQH$20</f>
        <v>0</v>
      </c>
      <c r="FQI124" s="370">
        <f xml:space="preserve"> InpC!FQI$20</f>
        <v>0</v>
      </c>
      <c r="FQJ124" s="370">
        <f xml:space="preserve"> InpC!FQJ$20</f>
        <v>0</v>
      </c>
      <c r="FQK124" s="370">
        <f xml:space="preserve"> InpC!FQK$20</f>
        <v>0</v>
      </c>
      <c r="FQL124" s="370">
        <f xml:space="preserve"> InpC!FQL$20</f>
        <v>0</v>
      </c>
      <c r="FQM124" s="370">
        <f xml:space="preserve"> InpC!FQM$20</f>
        <v>0</v>
      </c>
      <c r="FQN124" s="370">
        <f xml:space="preserve"> InpC!FQN$20</f>
        <v>0</v>
      </c>
      <c r="FQO124" s="370">
        <f xml:space="preserve"> InpC!FQO$20</f>
        <v>0</v>
      </c>
      <c r="FQP124" s="370">
        <f xml:space="preserve"> InpC!FQP$20</f>
        <v>0</v>
      </c>
      <c r="FQQ124" s="370">
        <f xml:space="preserve"> InpC!FQQ$20</f>
        <v>0</v>
      </c>
      <c r="FQR124" s="370">
        <f xml:space="preserve"> InpC!FQR$20</f>
        <v>0</v>
      </c>
      <c r="FQS124" s="370">
        <f xml:space="preserve"> InpC!FQS$20</f>
        <v>0</v>
      </c>
      <c r="FQT124" s="370">
        <f xml:space="preserve"> InpC!FQT$20</f>
        <v>0</v>
      </c>
      <c r="FQU124" s="370">
        <f xml:space="preserve"> InpC!FQU$20</f>
        <v>0</v>
      </c>
      <c r="FQV124" s="370">
        <f xml:space="preserve"> InpC!FQV$20</f>
        <v>0</v>
      </c>
      <c r="FQW124" s="370">
        <f xml:space="preserve"> InpC!FQW$20</f>
        <v>0</v>
      </c>
      <c r="FQX124" s="370">
        <f xml:space="preserve"> InpC!FQX$20</f>
        <v>0</v>
      </c>
      <c r="FQY124" s="370">
        <f xml:space="preserve"> InpC!FQY$20</f>
        <v>0</v>
      </c>
      <c r="FQZ124" s="370">
        <f xml:space="preserve"> InpC!FQZ$20</f>
        <v>0</v>
      </c>
      <c r="FRA124" s="370">
        <f xml:space="preserve"> InpC!FRA$20</f>
        <v>0</v>
      </c>
      <c r="FRB124" s="370">
        <f xml:space="preserve"> InpC!FRB$20</f>
        <v>0</v>
      </c>
      <c r="FRC124" s="370">
        <f xml:space="preserve"> InpC!FRC$20</f>
        <v>0</v>
      </c>
      <c r="FRD124" s="370">
        <f xml:space="preserve"> InpC!FRD$20</f>
        <v>0</v>
      </c>
      <c r="FRE124" s="370">
        <f xml:space="preserve"> InpC!FRE$20</f>
        <v>0</v>
      </c>
      <c r="FRF124" s="370">
        <f xml:space="preserve"> InpC!FRF$20</f>
        <v>0</v>
      </c>
      <c r="FRG124" s="370">
        <f xml:space="preserve"> InpC!FRG$20</f>
        <v>0</v>
      </c>
      <c r="FRH124" s="370">
        <f xml:space="preserve"> InpC!FRH$20</f>
        <v>0</v>
      </c>
      <c r="FRI124" s="370">
        <f xml:space="preserve"> InpC!FRI$20</f>
        <v>0</v>
      </c>
      <c r="FRJ124" s="370">
        <f xml:space="preserve"> InpC!FRJ$20</f>
        <v>0</v>
      </c>
      <c r="FRK124" s="370">
        <f xml:space="preserve"> InpC!FRK$20</f>
        <v>0</v>
      </c>
      <c r="FRL124" s="370">
        <f xml:space="preserve"> InpC!FRL$20</f>
        <v>0</v>
      </c>
      <c r="FRM124" s="370">
        <f xml:space="preserve"> InpC!FRM$20</f>
        <v>0</v>
      </c>
      <c r="FRN124" s="370">
        <f xml:space="preserve"> InpC!FRN$20</f>
        <v>0</v>
      </c>
      <c r="FRO124" s="370">
        <f xml:space="preserve"> InpC!FRO$20</f>
        <v>0</v>
      </c>
      <c r="FRP124" s="370">
        <f xml:space="preserve"> InpC!FRP$20</f>
        <v>0</v>
      </c>
      <c r="FRQ124" s="370">
        <f xml:space="preserve"> InpC!FRQ$20</f>
        <v>0</v>
      </c>
      <c r="FRR124" s="370">
        <f xml:space="preserve"> InpC!FRR$20</f>
        <v>0</v>
      </c>
      <c r="FRS124" s="370">
        <f xml:space="preserve"> InpC!FRS$20</f>
        <v>0</v>
      </c>
      <c r="FRT124" s="370">
        <f xml:space="preserve"> InpC!FRT$20</f>
        <v>0</v>
      </c>
      <c r="FRU124" s="370">
        <f xml:space="preserve"> InpC!FRU$20</f>
        <v>0</v>
      </c>
      <c r="FRV124" s="370">
        <f xml:space="preserve"> InpC!FRV$20</f>
        <v>0</v>
      </c>
      <c r="FRW124" s="370">
        <f xml:space="preserve"> InpC!FRW$20</f>
        <v>0</v>
      </c>
      <c r="FRX124" s="370">
        <f xml:space="preserve"> InpC!FRX$20</f>
        <v>0</v>
      </c>
      <c r="FRY124" s="370">
        <f xml:space="preserve"> InpC!FRY$20</f>
        <v>0</v>
      </c>
      <c r="FRZ124" s="370">
        <f xml:space="preserve"> InpC!FRZ$20</f>
        <v>0</v>
      </c>
      <c r="FSA124" s="370">
        <f xml:space="preserve"> InpC!FSA$20</f>
        <v>0</v>
      </c>
      <c r="FSB124" s="370">
        <f xml:space="preserve"> InpC!FSB$20</f>
        <v>0</v>
      </c>
      <c r="FSC124" s="370">
        <f xml:space="preserve"> InpC!FSC$20</f>
        <v>0</v>
      </c>
      <c r="FSD124" s="370">
        <f xml:space="preserve"> InpC!FSD$20</f>
        <v>0</v>
      </c>
      <c r="FSE124" s="370">
        <f xml:space="preserve"> InpC!FSE$20</f>
        <v>0</v>
      </c>
      <c r="FSF124" s="370">
        <f xml:space="preserve"> InpC!FSF$20</f>
        <v>0</v>
      </c>
      <c r="FSG124" s="370">
        <f xml:space="preserve"> InpC!FSG$20</f>
        <v>0</v>
      </c>
      <c r="FSH124" s="370">
        <f xml:space="preserve"> InpC!FSH$20</f>
        <v>0</v>
      </c>
      <c r="FSI124" s="370">
        <f xml:space="preserve"> InpC!FSI$20</f>
        <v>0</v>
      </c>
      <c r="FSJ124" s="370">
        <f xml:space="preserve"> InpC!FSJ$20</f>
        <v>0</v>
      </c>
      <c r="FSK124" s="370">
        <f xml:space="preserve"> InpC!FSK$20</f>
        <v>0</v>
      </c>
      <c r="FSL124" s="370">
        <f xml:space="preserve"> InpC!FSL$20</f>
        <v>0</v>
      </c>
      <c r="FSM124" s="370">
        <f xml:space="preserve"> InpC!FSM$20</f>
        <v>0</v>
      </c>
      <c r="FSN124" s="370">
        <f xml:space="preserve"> InpC!FSN$20</f>
        <v>0</v>
      </c>
      <c r="FSO124" s="370">
        <f xml:space="preserve"> InpC!FSO$20</f>
        <v>0</v>
      </c>
      <c r="FSP124" s="370">
        <f xml:space="preserve"> InpC!FSP$20</f>
        <v>0</v>
      </c>
      <c r="FSQ124" s="370">
        <f xml:space="preserve"> InpC!FSQ$20</f>
        <v>0</v>
      </c>
      <c r="FSR124" s="370">
        <f xml:space="preserve"> InpC!FSR$20</f>
        <v>0</v>
      </c>
      <c r="FSS124" s="370">
        <f xml:space="preserve"> InpC!FSS$20</f>
        <v>0</v>
      </c>
      <c r="FST124" s="370">
        <f xml:space="preserve"> InpC!FST$20</f>
        <v>0</v>
      </c>
      <c r="FSU124" s="370">
        <f xml:space="preserve"> InpC!FSU$20</f>
        <v>0</v>
      </c>
      <c r="FSV124" s="370">
        <f xml:space="preserve"> InpC!FSV$20</f>
        <v>0</v>
      </c>
      <c r="FSW124" s="370">
        <f xml:space="preserve"> InpC!FSW$20</f>
        <v>0</v>
      </c>
      <c r="FSX124" s="370">
        <f xml:space="preserve"> InpC!FSX$20</f>
        <v>0</v>
      </c>
      <c r="FSY124" s="370">
        <f xml:space="preserve"> InpC!FSY$20</f>
        <v>0</v>
      </c>
      <c r="FSZ124" s="370">
        <f xml:space="preserve"> InpC!FSZ$20</f>
        <v>0</v>
      </c>
      <c r="FTA124" s="370">
        <f xml:space="preserve"> InpC!FTA$20</f>
        <v>0</v>
      </c>
      <c r="FTB124" s="370">
        <f xml:space="preserve"> InpC!FTB$20</f>
        <v>0</v>
      </c>
      <c r="FTC124" s="370">
        <f xml:space="preserve"> InpC!FTC$20</f>
        <v>0</v>
      </c>
      <c r="FTD124" s="370">
        <f xml:space="preserve"> InpC!FTD$20</f>
        <v>0</v>
      </c>
      <c r="FTE124" s="370">
        <f xml:space="preserve"> InpC!FTE$20</f>
        <v>0</v>
      </c>
      <c r="FTF124" s="370">
        <f xml:space="preserve"> InpC!FTF$20</f>
        <v>0</v>
      </c>
      <c r="FTG124" s="370">
        <f xml:space="preserve"> InpC!FTG$20</f>
        <v>0</v>
      </c>
      <c r="FTH124" s="370">
        <f xml:space="preserve"> InpC!FTH$20</f>
        <v>0</v>
      </c>
      <c r="FTI124" s="370">
        <f xml:space="preserve"> InpC!FTI$20</f>
        <v>0</v>
      </c>
      <c r="FTJ124" s="370">
        <f xml:space="preserve"> InpC!FTJ$20</f>
        <v>0</v>
      </c>
      <c r="FTK124" s="370">
        <f xml:space="preserve"> InpC!FTK$20</f>
        <v>0</v>
      </c>
      <c r="FTL124" s="370">
        <f xml:space="preserve"> InpC!FTL$20</f>
        <v>0</v>
      </c>
      <c r="FTM124" s="370">
        <f xml:space="preserve"> InpC!FTM$20</f>
        <v>0</v>
      </c>
      <c r="FTN124" s="370">
        <f xml:space="preserve"> InpC!FTN$20</f>
        <v>0</v>
      </c>
      <c r="FTO124" s="370">
        <f xml:space="preserve"> InpC!FTO$20</f>
        <v>0</v>
      </c>
      <c r="FTP124" s="370">
        <f xml:space="preserve"> InpC!FTP$20</f>
        <v>0</v>
      </c>
      <c r="FTQ124" s="370">
        <f xml:space="preserve"> InpC!FTQ$20</f>
        <v>0</v>
      </c>
      <c r="FTR124" s="370">
        <f xml:space="preserve"> InpC!FTR$20</f>
        <v>0</v>
      </c>
      <c r="FTS124" s="370">
        <f xml:space="preserve"> InpC!FTS$20</f>
        <v>0</v>
      </c>
      <c r="FTT124" s="370">
        <f xml:space="preserve"> InpC!FTT$20</f>
        <v>0</v>
      </c>
      <c r="FTU124" s="370">
        <f xml:space="preserve"> InpC!FTU$20</f>
        <v>0</v>
      </c>
      <c r="FTV124" s="370">
        <f xml:space="preserve"> InpC!FTV$20</f>
        <v>0</v>
      </c>
      <c r="FTW124" s="370">
        <f xml:space="preserve"> InpC!FTW$20</f>
        <v>0</v>
      </c>
      <c r="FTX124" s="370">
        <f xml:space="preserve"> InpC!FTX$20</f>
        <v>0</v>
      </c>
      <c r="FTY124" s="370">
        <f xml:space="preserve"> InpC!FTY$20</f>
        <v>0</v>
      </c>
      <c r="FTZ124" s="370">
        <f xml:space="preserve"> InpC!FTZ$20</f>
        <v>0</v>
      </c>
      <c r="FUA124" s="370">
        <f xml:space="preserve"> InpC!FUA$20</f>
        <v>0</v>
      </c>
      <c r="FUB124" s="370">
        <f xml:space="preserve"> InpC!FUB$20</f>
        <v>0</v>
      </c>
      <c r="FUC124" s="370">
        <f xml:space="preserve"> InpC!FUC$20</f>
        <v>0</v>
      </c>
      <c r="FUD124" s="370">
        <f xml:space="preserve"> InpC!FUD$20</f>
        <v>0</v>
      </c>
      <c r="FUE124" s="370">
        <f xml:space="preserve"> InpC!FUE$20</f>
        <v>0</v>
      </c>
      <c r="FUF124" s="370">
        <f xml:space="preserve"> InpC!FUF$20</f>
        <v>0</v>
      </c>
      <c r="FUG124" s="370">
        <f xml:space="preserve"> InpC!FUG$20</f>
        <v>0</v>
      </c>
      <c r="FUH124" s="370">
        <f xml:space="preserve"> InpC!FUH$20</f>
        <v>0</v>
      </c>
      <c r="FUI124" s="370">
        <f xml:space="preserve"> InpC!FUI$20</f>
        <v>0</v>
      </c>
      <c r="FUJ124" s="370">
        <f xml:space="preserve"> InpC!FUJ$20</f>
        <v>0</v>
      </c>
      <c r="FUK124" s="370">
        <f xml:space="preserve"> InpC!FUK$20</f>
        <v>0</v>
      </c>
      <c r="FUL124" s="370">
        <f xml:space="preserve"> InpC!FUL$20</f>
        <v>0</v>
      </c>
      <c r="FUM124" s="370">
        <f xml:space="preserve"> InpC!FUM$20</f>
        <v>0</v>
      </c>
      <c r="FUN124" s="370">
        <f xml:space="preserve"> InpC!FUN$20</f>
        <v>0</v>
      </c>
      <c r="FUO124" s="370">
        <f xml:space="preserve"> InpC!FUO$20</f>
        <v>0</v>
      </c>
      <c r="FUP124" s="370">
        <f xml:space="preserve"> InpC!FUP$20</f>
        <v>0</v>
      </c>
      <c r="FUQ124" s="370">
        <f xml:space="preserve"> InpC!FUQ$20</f>
        <v>0</v>
      </c>
      <c r="FUR124" s="370">
        <f xml:space="preserve"> InpC!FUR$20</f>
        <v>0</v>
      </c>
      <c r="FUS124" s="370">
        <f xml:space="preserve"> InpC!FUS$20</f>
        <v>0</v>
      </c>
      <c r="FUT124" s="370">
        <f xml:space="preserve"> InpC!FUT$20</f>
        <v>0</v>
      </c>
      <c r="FUU124" s="370">
        <f xml:space="preserve"> InpC!FUU$20</f>
        <v>0</v>
      </c>
      <c r="FUV124" s="370">
        <f xml:space="preserve"> InpC!FUV$20</f>
        <v>0</v>
      </c>
      <c r="FUW124" s="370">
        <f xml:space="preserve"> InpC!FUW$20</f>
        <v>0</v>
      </c>
      <c r="FUX124" s="370">
        <f xml:space="preserve"> InpC!FUX$20</f>
        <v>0</v>
      </c>
      <c r="FUY124" s="370">
        <f xml:space="preserve"> InpC!FUY$20</f>
        <v>0</v>
      </c>
      <c r="FUZ124" s="370">
        <f xml:space="preserve"> InpC!FUZ$20</f>
        <v>0</v>
      </c>
      <c r="FVA124" s="370">
        <f xml:space="preserve"> InpC!FVA$20</f>
        <v>0</v>
      </c>
      <c r="FVB124" s="370">
        <f xml:space="preserve"> InpC!FVB$20</f>
        <v>0</v>
      </c>
      <c r="FVC124" s="370">
        <f xml:space="preserve"> InpC!FVC$20</f>
        <v>0</v>
      </c>
      <c r="FVD124" s="370">
        <f xml:space="preserve"> InpC!FVD$20</f>
        <v>0</v>
      </c>
      <c r="FVE124" s="370">
        <f xml:space="preserve"> InpC!FVE$20</f>
        <v>0</v>
      </c>
      <c r="FVF124" s="370">
        <f xml:space="preserve"> InpC!FVF$20</f>
        <v>0</v>
      </c>
      <c r="FVG124" s="370">
        <f xml:space="preserve"> InpC!FVG$20</f>
        <v>0</v>
      </c>
      <c r="FVH124" s="370">
        <f xml:space="preserve"> InpC!FVH$20</f>
        <v>0</v>
      </c>
      <c r="FVI124" s="370">
        <f xml:space="preserve"> InpC!FVI$20</f>
        <v>0</v>
      </c>
      <c r="FVJ124" s="370">
        <f xml:space="preserve"> InpC!FVJ$20</f>
        <v>0</v>
      </c>
      <c r="FVK124" s="370">
        <f xml:space="preserve"> InpC!FVK$20</f>
        <v>0</v>
      </c>
      <c r="FVL124" s="370">
        <f xml:space="preserve"> InpC!FVL$20</f>
        <v>0</v>
      </c>
      <c r="FVM124" s="370">
        <f xml:space="preserve"> InpC!FVM$20</f>
        <v>0</v>
      </c>
      <c r="FVN124" s="370">
        <f xml:space="preserve"> InpC!FVN$20</f>
        <v>0</v>
      </c>
      <c r="FVO124" s="370">
        <f xml:space="preserve"> InpC!FVO$20</f>
        <v>0</v>
      </c>
      <c r="FVP124" s="370">
        <f xml:space="preserve"> InpC!FVP$20</f>
        <v>0</v>
      </c>
      <c r="FVQ124" s="370">
        <f xml:space="preserve"> InpC!FVQ$20</f>
        <v>0</v>
      </c>
      <c r="FVR124" s="370">
        <f xml:space="preserve"> InpC!FVR$20</f>
        <v>0</v>
      </c>
      <c r="FVS124" s="370">
        <f xml:space="preserve"> InpC!FVS$20</f>
        <v>0</v>
      </c>
      <c r="FVT124" s="370">
        <f xml:space="preserve"> InpC!FVT$20</f>
        <v>0</v>
      </c>
      <c r="FVU124" s="370">
        <f xml:space="preserve"> InpC!FVU$20</f>
        <v>0</v>
      </c>
      <c r="FVV124" s="370">
        <f xml:space="preserve"> InpC!FVV$20</f>
        <v>0</v>
      </c>
      <c r="FVW124" s="370">
        <f xml:space="preserve"> InpC!FVW$20</f>
        <v>0</v>
      </c>
      <c r="FVX124" s="370">
        <f xml:space="preserve"> InpC!FVX$20</f>
        <v>0</v>
      </c>
      <c r="FVY124" s="370">
        <f xml:space="preserve"> InpC!FVY$20</f>
        <v>0</v>
      </c>
      <c r="FVZ124" s="370">
        <f xml:space="preserve"> InpC!FVZ$20</f>
        <v>0</v>
      </c>
      <c r="FWA124" s="370">
        <f xml:space="preserve"> InpC!FWA$20</f>
        <v>0</v>
      </c>
      <c r="FWB124" s="370">
        <f xml:space="preserve"> InpC!FWB$20</f>
        <v>0</v>
      </c>
      <c r="FWC124" s="370">
        <f xml:space="preserve"> InpC!FWC$20</f>
        <v>0</v>
      </c>
      <c r="FWD124" s="370">
        <f xml:space="preserve"> InpC!FWD$20</f>
        <v>0</v>
      </c>
      <c r="FWE124" s="370">
        <f xml:space="preserve"> InpC!FWE$20</f>
        <v>0</v>
      </c>
      <c r="FWF124" s="370">
        <f xml:space="preserve"> InpC!FWF$20</f>
        <v>0</v>
      </c>
      <c r="FWG124" s="370">
        <f xml:space="preserve"> InpC!FWG$20</f>
        <v>0</v>
      </c>
      <c r="FWH124" s="370">
        <f xml:space="preserve"> InpC!FWH$20</f>
        <v>0</v>
      </c>
      <c r="FWI124" s="370">
        <f xml:space="preserve"> InpC!FWI$20</f>
        <v>0</v>
      </c>
      <c r="FWJ124" s="370">
        <f xml:space="preserve"> InpC!FWJ$20</f>
        <v>0</v>
      </c>
      <c r="FWK124" s="370">
        <f xml:space="preserve"> InpC!FWK$20</f>
        <v>0</v>
      </c>
      <c r="FWL124" s="370">
        <f xml:space="preserve"> InpC!FWL$20</f>
        <v>0</v>
      </c>
      <c r="FWM124" s="370">
        <f xml:space="preserve"> InpC!FWM$20</f>
        <v>0</v>
      </c>
      <c r="FWN124" s="370">
        <f xml:space="preserve"> InpC!FWN$20</f>
        <v>0</v>
      </c>
      <c r="FWO124" s="370">
        <f xml:space="preserve"> InpC!FWO$20</f>
        <v>0</v>
      </c>
      <c r="FWP124" s="370">
        <f xml:space="preserve"> InpC!FWP$20</f>
        <v>0</v>
      </c>
      <c r="FWQ124" s="370">
        <f xml:space="preserve"> InpC!FWQ$20</f>
        <v>0</v>
      </c>
      <c r="FWR124" s="370">
        <f xml:space="preserve"> InpC!FWR$20</f>
        <v>0</v>
      </c>
      <c r="FWS124" s="370">
        <f xml:space="preserve"> InpC!FWS$20</f>
        <v>0</v>
      </c>
      <c r="FWT124" s="370">
        <f xml:space="preserve"> InpC!FWT$20</f>
        <v>0</v>
      </c>
      <c r="FWU124" s="370">
        <f xml:space="preserve"> InpC!FWU$20</f>
        <v>0</v>
      </c>
      <c r="FWV124" s="370">
        <f xml:space="preserve"> InpC!FWV$20</f>
        <v>0</v>
      </c>
      <c r="FWW124" s="370">
        <f xml:space="preserve"> InpC!FWW$20</f>
        <v>0</v>
      </c>
      <c r="FWX124" s="370">
        <f xml:space="preserve"> InpC!FWX$20</f>
        <v>0</v>
      </c>
      <c r="FWY124" s="370">
        <f xml:space="preserve"> InpC!FWY$20</f>
        <v>0</v>
      </c>
      <c r="FWZ124" s="370">
        <f xml:space="preserve"> InpC!FWZ$20</f>
        <v>0</v>
      </c>
      <c r="FXA124" s="370">
        <f xml:space="preserve"> InpC!FXA$20</f>
        <v>0</v>
      </c>
      <c r="FXB124" s="370">
        <f xml:space="preserve"> InpC!FXB$20</f>
        <v>0</v>
      </c>
      <c r="FXC124" s="370">
        <f xml:space="preserve"> InpC!FXC$20</f>
        <v>0</v>
      </c>
      <c r="FXD124" s="370">
        <f xml:space="preserve"> InpC!FXD$20</f>
        <v>0</v>
      </c>
      <c r="FXE124" s="370">
        <f xml:space="preserve"> InpC!FXE$20</f>
        <v>0</v>
      </c>
      <c r="FXF124" s="370">
        <f xml:space="preserve"> InpC!FXF$20</f>
        <v>0</v>
      </c>
      <c r="FXG124" s="370">
        <f xml:space="preserve"> InpC!FXG$20</f>
        <v>0</v>
      </c>
      <c r="FXH124" s="370">
        <f xml:space="preserve"> InpC!FXH$20</f>
        <v>0</v>
      </c>
      <c r="FXI124" s="370">
        <f xml:space="preserve"> InpC!FXI$20</f>
        <v>0</v>
      </c>
      <c r="FXJ124" s="370">
        <f xml:space="preserve"> InpC!FXJ$20</f>
        <v>0</v>
      </c>
      <c r="FXK124" s="370">
        <f xml:space="preserve"> InpC!FXK$20</f>
        <v>0</v>
      </c>
      <c r="FXL124" s="370">
        <f xml:space="preserve"> InpC!FXL$20</f>
        <v>0</v>
      </c>
      <c r="FXM124" s="370">
        <f xml:space="preserve"> InpC!FXM$20</f>
        <v>0</v>
      </c>
      <c r="FXN124" s="370">
        <f xml:space="preserve"> InpC!FXN$20</f>
        <v>0</v>
      </c>
      <c r="FXO124" s="370">
        <f xml:space="preserve"> InpC!FXO$20</f>
        <v>0</v>
      </c>
      <c r="FXP124" s="370">
        <f xml:space="preserve"> InpC!FXP$20</f>
        <v>0</v>
      </c>
      <c r="FXQ124" s="370">
        <f xml:space="preserve"> InpC!FXQ$20</f>
        <v>0</v>
      </c>
      <c r="FXR124" s="370">
        <f xml:space="preserve"> InpC!FXR$20</f>
        <v>0</v>
      </c>
      <c r="FXS124" s="370">
        <f xml:space="preserve"> InpC!FXS$20</f>
        <v>0</v>
      </c>
      <c r="FXT124" s="370">
        <f xml:space="preserve"> InpC!FXT$20</f>
        <v>0</v>
      </c>
      <c r="FXU124" s="370">
        <f xml:space="preserve"> InpC!FXU$20</f>
        <v>0</v>
      </c>
      <c r="FXV124" s="370">
        <f xml:space="preserve"> InpC!FXV$20</f>
        <v>0</v>
      </c>
      <c r="FXW124" s="370">
        <f xml:space="preserve"> InpC!FXW$20</f>
        <v>0</v>
      </c>
      <c r="FXX124" s="370">
        <f xml:space="preserve"> InpC!FXX$20</f>
        <v>0</v>
      </c>
      <c r="FXY124" s="370">
        <f xml:space="preserve"> InpC!FXY$20</f>
        <v>0</v>
      </c>
      <c r="FXZ124" s="370">
        <f xml:space="preserve"> InpC!FXZ$20</f>
        <v>0</v>
      </c>
      <c r="FYA124" s="370">
        <f xml:space="preserve"> InpC!FYA$20</f>
        <v>0</v>
      </c>
      <c r="FYB124" s="370">
        <f xml:space="preserve"> InpC!FYB$20</f>
        <v>0</v>
      </c>
      <c r="FYC124" s="370">
        <f xml:space="preserve"> InpC!FYC$20</f>
        <v>0</v>
      </c>
      <c r="FYD124" s="370">
        <f xml:space="preserve"> InpC!FYD$20</f>
        <v>0</v>
      </c>
      <c r="FYE124" s="370">
        <f xml:space="preserve"> InpC!FYE$20</f>
        <v>0</v>
      </c>
      <c r="FYF124" s="370">
        <f xml:space="preserve"> InpC!FYF$20</f>
        <v>0</v>
      </c>
      <c r="FYG124" s="370">
        <f xml:space="preserve"> InpC!FYG$20</f>
        <v>0</v>
      </c>
      <c r="FYH124" s="370">
        <f xml:space="preserve"> InpC!FYH$20</f>
        <v>0</v>
      </c>
      <c r="FYI124" s="370">
        <f xml:space="preserve"> InpC!FYI$20</f>
        <v>0</v>
      </c>
      <c r="FYJ124" s="370">
        <f xml:space="preserve"> InpC!FYJ$20</f>
        <v>0</v>
      </c>
      <c r="FYK124" s="370">
        <f xml:space="preserve"> InpC!FYK$20</f>
        <v>0</v>
      </c>
      <c r="FYL124" s="370">
        <f xml:space="preserve"> InpC!FYL$20</f>
        <v>0</v>
      </c>
      <c r="FYM124" s="370">
        <f xml:space="preserve"> InpC!FYM$20</f>
        <v>0</v>
      </c>
      <c r="FYN124" s="370">
        <f xml:space="preserve"> InpC!FYN$20</f>
        <v>0</v>
      </c>
      <c r="FYO124" s="370">
        <f xml:space="preserve"> InpC!FYO$20</f>
        <v>0</v>
      </c>
      <c r="FYP124" s="370">
        <f xml:space="preserve"> InpC!FYP$20</f>
        <v>0</v>
      </c>
      <c r="FYQ124" s="370">
        <f xml:space="preserve"> InpC!FYQ$20</f>
        <v>0</v>
      </c>
      <c r="FYR124" s="370">
        <f xml:space="preserve"> InpC!FYR$20</f>
        <v>0</v>
      </c>
      <c r="FYS124" s="370">
        <f xml:space="preserve"> InpC!FYS$20</f>
        <v>0</v>
      </c>
      <c r="FYT124" s="370">
        <f xml:space="preserve"> InpC!FYT$20</f>
        <v>0</v>
      </c>
      <c r="FYU124" s="370">
        <f xml:space="preserve"> InpC!FYU$20</f>
        <v>0</v>
      </c>
      <c r="FYV124" s="370">
        <f xml:space="preserve"> InpC!FYV$20</f>
        <v>0</v>
      </c>
      <c r="FYW124" s="370">
        <f xml:space="preserve"> InpC!FYW$20</f>
        <v>0</v>
      </c>
      <c r="FYX124" s="370">
        <f xml:space="preserve"> InpC!FYX$20</f>
        <v>0</v>
      </c>
      <c r="FYY124" s="370">
        <f xml:space="preserve"> InpC!FYY$20</f>
        <v>0</v>
      </c>
      <c r="FYZ124" s="370">
        <f xml:space="preserve"> InpC!FYZ$20</f>
        <v>0</v>
      </c>
      <c r="FZA124" s="370">
        <f xml:space="preserve"> InpC!FZA$20</f>
        <v>0</v>
      </c>
      <c r="FZB124" s="370">
        <f xml:space="preserve"> InpC!FZB$20</f>
        <v>0</v>
      </c>
      <c r="FZC124" s="370">
        <f xml:space="preserve"> InpC!FZC$20</f>
        <v>0</v>
      </c>
      <c r="FZD124" s="370">
        <f xml:space="preserve"> InpC!FZD$20</f>
        <v>0</v>
      </c>
      <c r="FZE124" s="370">
        <f xml:space="preserve"> InpC!FZE$20</f>
        <v>0</v>
      </c>
      <c r="FZF124" s="370">
        <f xml:space="preserve"> InpC!FZF$20</f>
        <v>0</v>
      </c>
      <c r="FZG124" s="370">
        <f xml:space="preserve"> InpC!FZG$20</f>
        <v>0</v>
      </c>
      <c r="FZH124" s="370">
        <f xml:space="preserve"> InpC!FZH$20</f>
        <v>0</v>
      </c>
      <c r="FZI124" s="370">
        <f xml:space="preserve"> InpC!FZI$20</f>
        <v>0</v>
      </c>
      <c r="FZJ124" s="370">
        <f xml:space="preserve"> InpC!FZJ$20</f>
        <v>0</v>
      </c>
      <c r="FZK124" s="370">
        <f xml:space="preserve"> InpC!FZK$20</f>
        <v>0</v>
      </c>
      <c r="FZL124" s="370">
        <f xml:space="preserve"> InpC!FZL$20</f>
        <v>0</v>
      </c>
      <c r="FZM124" s="370">
        <f xml:space="preserve"> InpC!FZM$20</f>
        <v>0</v>
      </c>
      <c r="FZN124" s="370">
        <f xml:space="preserve"> InpC!FZN$20</f>
        <v>0</v>
      </c>
      <c r="FZO124" s="370">
        <f xml:space="preserve"> InpC!FZO$20</f>
        <v>0</v>
      </c>
      <c r="FZP124" s="370">
        <f xml:space="preserve"> InpC!FZP$20</f>
        <v>0</v>
      </c>
      <c r="FZQ124" s="370">
        <f xml:space="preserve"> InpC!FZQ$20</f>
        <v>0</v>
      </c>
      <c r="FZR124" s="370">
        <f xml:space="preserve"> InpC!FZR$20</f>
        <v>0</v>
      </c>
      <c r="FZS124" s="370">
        <f xml:space="preserve"> InpC!FZS$20</f>
        <v>0</v>
      </c>
      <c r="FZT124" s="370">
        <f xml:space="preserve"> InpC!FZT$20</f>
        <v>0</v>
      </c>
      <c r="FZU124" s="370">
        <f xml:space="preserve"> InpC!FZU$20</f>
        <v>0</v>
      </c>
      <c r="FZV124" s="370">
        <f xml:space="preserve"> InpC!FZV$20</f>
        <v>0</v>
      </c>
      <c r="FZW124" s="370">
        <f xml:space="preserve"> InpC!FZW$20</f>
        <v>0</v>
      </c>
      <c r="FZX124" s="370">
        <f xml:space="preserve"> InpC!FZX$20</f>
        <v>0</v>
      </c>
      <c r="FZY124" s="370">
        <f xml:space="preserve"> InpC!FZY$20</f>
        <v>0</v>
      </c>
      <c r="FZZ124" s="370">
        <f xml:space="preserve"> InpC!FZZ$20</f>
        <v>0</v>
      </c>
      <c r="GAA124" s="370">
        <f xml:space="preserve"> InpC!GAA$20</f>
        <v>0</v>
      </c>
      <c r="GAB124" s="370">
        <f xml:space="preserve"> InpC!GAB$20</f>
        <v>0</v>
      </c>
      <c r="GAC124" s="370">
        <f xml:space="preserve"> InpC!GAC$20</f>
        <v>0</v>
      </c>
      <c r="GAD124" s="370">
        <f xml:space="preserve"> InpC!GAD$20</f>
        <v>0</v>
      </c>
      <c r="GAE124" s="370">
        <f xml:space="preserve"> InpC!GAE$20</f>
        <v>0</v>
      </c>
      <c r="GAF124" s="370">
        <f xml:space="preserve"> InpC!GAF$20</f>
        <v>0</v>
      </c>
      <c r="GAG124" s="370">
        <f xml:space="preserve"> InpC!GAG$20</f>
        <v>0</v>
      </c>
      <c r="GAH124" s="370">
        <f xml:space="preserve"> InpC!GAH$20</f>
        <v>0</v>
      </c>
      <c r="GAI124" s="370">
        <f xml:space="preserve"> InpC!GAI$20</f>
        <v>0</v>
      </c>
      <c r="GAJ124" s="370">
        <f xml:space="preserve"> InpC!GAJ$20</f>
        <v>0</v>
      </c>
      <c r="GAK124" s="370">
        <f xml:space="preserve"> InpC!GAK$20</f>
        <v>0</v>
      </c>
      <c r="GAL124" s="370">
        <f xml:space="preserve"> InpC!GAL$20</f>
        <v>0</v>
      </c>
      <c r="GAM124" s="370">
        <f xml:space="preserve"> InpC!GAM$20</f>
        <v>0</v>
      </c>
      <c r="GAN124" s="370">
        <f xml:space="preserve"> InpC!GAN$20</f>
        <v>0</v>
      </c>
      <c r="GAO124" s="370">
        <f xml:space="preserve"> InpC!GAO$20</f>
        <v>0</v>
      </c>
      <c r="GAP124" s="370">
        <f xml:space="preserve"> InpC!GAP$20</f>
        <v>0</v>
      </c>
      <c r="GAQ124" s="370">
        <f xml:space="preserve"> InpC!GAQ$20</f>
        <v>0</v>
      </c>
      <c r="GAR124" s="370">
        <f xml:space="preserve"> InpC!GAR$20</f>
        <v>0</v>
      </c>
      <c r="GAS124" s="370">
        <f xml:space="preserve"> InpC!GAS$20</f>
        <v>0</v>
      </c>
      <c r="GAT124" s="370">
        <f xml:space="preserve"> InpC!GAT$20</f>
        <v>0</v>
      </c>
      <c r="GAU124" s="370">
        <f xml:space="preserve"> InpC!GAU$20</f>
        <v>0</v>
      </c>
      <c r="GAV124" s="370">
        <f xml:space="preserve"> InpC!GAV$20</f>
        <v>0</v>
      </c>
      <c r="GAW124" s="370">
        <f xml:space="preserve"> InpC!GAW$20</f>
        <v>0</v>
      </c>
      <c r="GAX124" s="370">
        <f xml:space="preserve"> InpC!GAX$20</f>
        <v>0</v>
      </c>
      <c r="GAY124" s="370">
        <f xml:space="preserve"> InpC!GAY$20</f>
        <v>0</v>
      </c>
      <c r="GAZ124" s="370">
        <f xml:space="preserve"> InpC!GAZ$20</f>
        <v>0</v>
      </c>
      <c r="GBA124" s="370">
        <f xml:space="preserve"> InpC!GBA$20</f>
        <v>0</v>
      </c>
      <c r="GBB124" s="370">
        <f xml:space="preserve"> InpC!GBB$20</f>
        <v>0</v>
      </c>
      <c r="GBC124" s="370">
        <f xml:space="preserve"> InpC!GBC$20</f>
        <v>0</v>
      </c>
      <c r="GBD124" s="370">
        <f xml:space="preserve"> InpC!GBD$20</f>
        <v>0</v>
      </c>
      <c r="GBE124" s="370">
        <f xml:space="preserve"> InpC!GBE$20</f>
        <v>0</v>
      </c>
      <c r="GBF124" s="370">
        <f xml:space="preserve"> InpC!GBF$20</f>
        <v>0</v>
      </c>
      <c r="GBG124" s="370">
        <f xml:space="preserve"> InpC!GBG$20</f>
        <v>0</v>
      </c>
      <c r="GBH124" s="370">
        <f xml:space="preserve"> InpC!GBH$20</f>
        <v>0</v>
      </c>
      <c r="GBI124" s="370">
        <f xml:space="preserve"> InpC!GBI$20</f>
        <v>0</v>
      </c>
      <c r="GBJ124" s="370">
        <f xml:space="preserve"> InpC!GBJ$20</f>
        <v>0</v>
      </c>
      <c r="GBK124" s="370">
        <f xml:space="preserve"> InpC!GBK$20</f>
        <v>0</v>
      </c>
      <c r="GBL124" s="370">
        <f xml:space="preserve"> InpC!GBL$20</f>
        <v>0</v>
      </c>
      <c r="GBM124" s="370">
        <f xml:space="preserve"> InpC!GBM$20</f>
        <v>0</v>
      </c>
      <c r="GBN124" s="370">
        <f xml:space="preserve"> InpC!GBN$20</f>
        <v>0</v>
      </c>
      <c r="GBO124" s="370">
        <f xml:space="preserve"> InpC!GBO$20</f>
        <v>0</v>
      </c>
      <c r="GBP124" s="370">
        <f xml:space="preserve"> InpC!GBP$20</f>
        <v>0</v>
      </c>
      <c r="GBQ124" s="370">
        <f xml:space="preserve"> InpC!GBQ$20</f>
        <v>0</v>
      </c>
      <c r="GBR124" s="370">
        <f xml:space="preserve"> InpC!GBR$20</f>
        <v>0</v>
      </c>
      <c r="GBS124" s="370">
        <f xml:space="preserve"> InpC!GBS$20</f>
        <v>0</v>
      </c>
      <c r="GBT124" s="370">
        <f xml:space="preserve"> InpC!GBT$20</f>
        <v>0</v>
      </c>
      <c r="GBU124" s="370">
        <f xml:space="preserve"> InpC!GBU$20</f>
        <v>0</v>
      </c>
      <c r="GBV124" s="370">
        <f xml:space="preserve"> InpC!GBV$20</f>
        <v>0</v>
      </c>
      <c r="GBW124" s="370">
        <f xml:space="preserve"> InpC!GBW$20</f>
        <v>0</v>
      </c>
      <c r="GBX124" s="370">
        <f xml:space="preserve"> InpC!GBX$20</f>
        <v>0</v>
      </c>
      <c r="GBY124" s="370">
        <f xml:space="preserve"> InpC!GBY$20</f>
        <v>0</v>
      </c>
      <c r="GBZ124" s="370">
        <f xml:space="preserve"> InpC!GBZ$20</f>
        <v>0</v>
      </c>
      <c r="GCA124" s="370">
        <f xml:space="preserve"> InpC!GCA$20</f>
        <v>0</v>
      </c>
      <c r="GCB124" s="370">
        <f xml:space="preserve"> InpC!GCB$20</f>
        <v>0</v>
      </c>
      <c r="GCC124" s="370">
        <f xml:space="preserve"> InpC!GCC$20</f>
        <v>0</v>
      </c>
      <c r="GCD124" s="370">
        <f xml:space="preserve"> InpC!GCD$20</f>
        <v>0</v>
      </c>
      <c r="GCE124" s="370">
        <f xml:space="preserve"> InpC!GCE$20</f>
        <v>0</v>
      </c>
      <c r="GCF124" s="370">
        <f xml:space="preserve"> InpC!GCF$20</f>
        <v>0</v>
      </c>
      <c r="GCG124" s="370">
        <f xml:space="preserve"> InpC!GCG$20</f>
        <v>0</v>
      </c>
      <c r="GCH124" s="370">
        <f xml:space="preserve"> InpC!GCH$20</f>
        <v>0</v>
      </c>
      <c r="GCI124" s="370">
        <f xml:space="preserve"> InpC!GCI$20</f>
        <v>0</v>
      </c>
      <c r="GCJ124" s="370">
        <f xml:space="preserve"> InpC!GCJ$20</f>
        <v>0</v>
      </c>
      <c r="GCK124" s="370">
        <f xml:space="preserve"> InpC!GCK$20</f>
        <v>0</v>
      </c>
      <c r="GCL124" s="370">
        <f xml:space="preserve"> InpC!GCL$20</f>
        <v>0</v>
      </c>
      <c r="GCM124" s="370">
        <f xml:space="preserve"> InpC!GCM$20</f>
        <v>0</v>
      </c>
      <c r="GCN124" s="370">
        <f xml:space="preserve"> InpC!GCN$20</f>
        <v>0</v>
      </c>
      <c r="GCO124" s="370">
        <f xml:space="preserve"> InpC!GCO$20</f>
        <v>0</v>
      </c>
      <c r="GCP124" s="370">
        <f xml:space="preserve"> InpC!GCP$20</f>
        <v>0</v>
      </c>
      <c r="GCQ124" s="370">
        <f xml:space="preserve"> InpC!GCQ$20</f>
        <v>0</v>
      </c>
      <c r="GCR124" s="370">
        <f xml:space="preserve"> InpC!GCR$20</f>
        <v>0</v>
      </c>
      <c r="GCS124" s="370">
        <f xml:space="preserve"> InpC!GCS$20</f>
        <v>0</v>
      </c>
      <c r="GCT124" s="370">
        <f xml:space="preserve"> InpC!GCT$20</f>
        <v>0</v>
      </c>
      <c r="GCU124" s="370">
        <f xml:space="preserve"> InpC!GCU$20</f>
        <v>0</v>
      </c>
      <c r="GCV124" s="370">
        <f xml:space="preserve"> InpC!GCV$20</f>
        <v>0</v>
      </c>
      <c r="GCW124" s="370">
        <f xml:space="preserve"> InpC!GCW$20</f>
        <v>0</v>
      </c>
      <c r="GCX124" s="370">
        <f xml:space="preserve"> InpC!GCX$20</f>
        <v>0</v>
      </c>
      <c r="GCY124" s="370">
        <f xml:space="preserve"> InpC!GCY$20</f>
        <v>0</v>
      </c>
      <c r="GCZ124" s="370">
        <f xml:space="preserve"> InpC!GCZ$20</f>
        <v>0</v>
      </c>
      <c r="GDA124" s="370">
        <f xml:space="preserve"> InpC!GDA$20</f>
        <v>0</v>
      </c>
      <c r="GDB124" s="370">
        <f xml:space="preserve"> InpC!GDB$20</f>
        <v>0</v>
      </c>
      <c r="GDC124" s="370">
        <f xml:space="preserve"> InpC!GDC$20</f>
        <v>0</v>
      </c>
      <c r="GDD124" s="370">
        <f xml:space="preserve"> InpC!GDD$20</f>
        <v>0</v>
      </c>
      <c r="GDE124" s="370">
        <f xml:space="preserve"> InpC!GDE$20</f>
        <v>0</v>
      </c>
      <c r="GDF124" s="370">
        <f xml:space="preserve"> InpC!GDF$20</f>
        <v>0</v>
      </c>
      <c r="GDG124" s="370">
        <f xml:space="preserve"> InpC!GDG$20</f>
        <v>0</v>
      </c>
      <c r="GDH124" s="370">
        <f xml:space="preserve"> InpC!GDH$20</f>
        <v>0</v>
      </c>
      <c r="GDI124" s="370">
        <f xml:space="preserve"> InpC!GDI$20</f>
        <v>0</v>
      </c>
      <c r="GDJ124" s="370">
        <f xml:space="preserve"> InpC!GDJ$20</f>
        <v>0</v>
      </c>
      <c r="GDK124" s="370">
        <f xml:space="preserve"> InpC!GDK$20</f>
        <v>0</v>
      </c>
      <c r="GDL124" s="370">
        <f xml:space="preserve"> InpC!GDL$20</f>
        <v>0</v>
      </c>
      <c r="GDM124" s="370">
        <f xml:space="preserve"> InpC!GDM$20</f>
        <v>0</v>
      </c>
      <c r="GDN124" s="370">
        <f xml:space="preserve"> InpC!GDN$20</f>
        <v>0</v>
      </c>
      <c r="GDO124" s="370">
        <f xml:space="preserve"> InpC!GDO$20</f>
        <v>0</v>
      </c>
      <c r="GDP124" s="370">
        <f xml:space="preserve"> InpC!GDP$20</f>
        <v>0</v>
      </c>
      <c r="GDQ124" s="370">
        <f xml:space="preserve"> InpC!GDQ$20</f>
        <v>0</v>
      </c>
      <c r="GDR124" s="370">
        <f xml:space="preserve"> InpC!GDR$20</f>
        <v>0</v>
      </c>
      <c r="GDS124" s="370">
        <f xml:space="preserve"> InpC!GDS$20</f>
        <v>0</v>
      </c>
      <c r="GDT124" s="370">
        <f xml:space="preserve"> InpC!GDT$20</f>
        <v>0</v>
      </c>
      <c r="GDU124" s="370">
        <f xml:space="preserve"> InpC!GDU$20</f>
        <v>0</v>
      </c>
      <c r="GDV124" s="370">
        <f xml:space="preserve"> InpC!GDV$20</f>
        <v>0</v>
      </c>
      <c r="GDW124" s="370">
        <f xml:space="preserve"> InpC!GDW$20</f>
        <v>0</v>
      </c>
      <c r="GDX124" s="370">
        <f xml:space="preserve"> InpC!GDX$20</f>
        <v>0</v>
      </c>
      <c r="GDY124" s="370">
        <f xml:space="preserve"> InpC!GDY$20</f>
        <v>0</v>
      </c>
      <c r="GDZ124" s="370">
        <f xml:space="preserve"> InpC!GDZ$20</f>
        <v>0</v>
      </c>
      <c r="GEA124" s="370">
        <f xml:space="preserve"> InpC!GEA$20</f>
        <v>0</v>
      </c>
      <c r="GEB124" s="370">
        <f xml:space="preserve"> InpC!GEB$20</f>
        <v>0</v>
      </c>
      <c r="GEC124" s="370">
        <f xml:space="preserve"> InpC!GEC$20</f>
        <v>0</v>
      </c>
      <c r="GED124" s="370">
        <f xml:space="preserve"> InpC!GED$20</f>
        <v>0</v>
      </c>
      <c r="GEE124" s="370">
        <f xml:space="preserve"> InpC!GEE$20</f>
        <v>0</v>
      </c>
      <c r="GEF124" s="370">
        <f xml:space="preserve"> InpC!GEF$20</f>
        <v>0</v>
      </c>
      <c r="GEG124" s="370">
        <f xml:space="preserve"> InpC!GEG$20</f>
        <v>0</v>
      </c>
      <c r="GEH124" s="370">
        <f xml:space="preserve"> InpC!GEH$20</f>
        <v>0</v>
      </c>
      <c r="GEI124" s="370">
        <f xml:space="preserve"> InpC!GEI$20</f>
        <v>0</v>
      </c>
      <c r="GEJ124" s="370">
        <f xml:space="preserve"> InpC!GEJ$20</f>
        <v>0</v>
      </c>
      <c r="GEK124" s="370">
        <f xml:space="preserve"> InpC!GEK$20</f>
        <v>0</v>
      </c>
      <c r="GEL124" s="370">
        <f xml:space="preserve"> InpC!GEL$20</f>
        <v>0</v>
      </c>
      <c r="GEM124" s="370">
        <f xml:space="preserve"> InpC!GEM$20</f>
        <v>0</v>
      </c>
      <c r="GEN124" s="370">
        <f xml:space="preserve"> InpC!GEN$20</f>
        <v>0</v>
      </c>
      <c r="GEO124" s="370">
        <f xml:space="preserve"> InpC!GEO$20</f>
        <v>0</v>
      </c>
      <c r="GEP124" s="370">
        <f xml:space="preserve"> InpC!GEP$20</f>
        <v>0</v>
      </c>
      <c r="GEQ124" s="370">
        <f xml:space="preserve"> InpC!GEQ$20</f>
        <v>0</v>
      </c>
      <c r="GER124" s="370">
        <f xml:space="preserve"> InpC!GER$20</f>
        <v>0</v>
      </c>
      <c r="GES124" s="370">
        <f xml:space="preserve"> InpC!GES$20</f>
        <v>0</v>
      </c>
      <c r="GET124" s="370">
        <f xml:space="preserve"> InpC!GET$20</f>
        <v>0</v>
      </c>
      <c r="GEU124" s="370">
        <f xml:space="preserve"> InpC!GEU$20</f>
        <v>0</v>
      </c>
      <c r="GEV124" s="370">
        <f xml:space="preserve"> InpC!GEV$20</f>
        <v>0</v>
      </c>
      <c r="GEW124" s="370">
        <f xml:space="preserve"> InpC!GEW$20</f>
        <v>0</v>
      </c>
      <c r="GEX124" s="370">
        <f xml:space="preserve"> InpC!GEX$20</f>
        <v>0</v>
      </c>
      <c r="GEY124" s="370">
        <f xml:space="preserve"> InpC!GEY$20</f>
        <v>0</v>
      </c>
      <c r="GEZ124" s="370">
        <f xml:space="preserve"> InpC!GEZ$20</f>
        <v>0</v>
      </c>
      <c r="GFA124" s="370">
        <f xml:space="preserve"> InpC!GFA$20</f>
        <v>0</v>
      </c>
      <c r="GFB124" s="370">
        <f xml:space="preserve"> InpC!GFB$20</f>
        <v>0</v>
      </c>
      <c r="GFC124" s="370">
        <f xml:space="preserve"> InpC!GFC$20</f>
        <v>0</v>
      </c>
      <c r="GFD124" s="370">
        <f xml:space="preserve"> InpC!GFD$20</f>
        <v>0</v>
      </c>
      <c r="GFE124" s="370">
        <f xml:space="preserve"> InpC!GFE$20</f>
        <v>0</v>
      </c>
      <c r="GFF124" s="370">
        <f xml:space="preserve"> InpC!GFF$20</f>
        <v>0</v>
      </c>
      <c r="GFG124" s="370">
        <f xml:space="preserve"> InpC!GFG$20</f>
        <v>0</v>
      </c>
      <c r="GFH124" s="370">
        <f xml:space="preserve"> InpC!GFH$20</f>
        <v>0</v>
      </c>
      <c r="GFI124" s="370">
        <f xml:space="preserve"> InpC!GFI$20</f>
        <v>0</v>
      </c>
      <c r="GFJ124" s="370">
        <f xml:space="preserve"> InpC!GFJ$20</f>
        <v>0</v>
      </c>
      <c r="GFK124" s="370">
        <f xml:space="preserve"> InpC!GFK$20</f>
        <v>0</v>
      </c>
      <c r="GFL124" s="370">
        <f xml:space="preserve"> InpC!GFL$20</f>
        <v>0</v>
      </c>
      <c r="GFM124" s="370">
        <f xml:space="preserve"> InpC!GFM$20</f>
        <v>0</v>
      </c>
      <c r="GFN124" s="370">
        <f xml:space="preserve"> InpC!GFN$20</f>
        <v>0</v>
      </c>
      <c r="GFO124" s="370">
        <f xml:space="preserve"> InpC!GFO$20</f>
        <v>0</v>
      </c>
      <c r="GFP124" s="370">
        <f xml:space="preserve"> InpC!GFP$20</f>
        <v>0</v>
      </c>
      <c r="GFQ124" s="370">
        <f xml:space="preserve"> InpC!GFQ$20</f>
        <v>0</v>
      </c>
      <c r="GFR124" s="370">
        <f xml:space="preserve"> InpC!GFR$20</f>
        <v>0</v>
      </c>
      <c r="GFS124" s="370">
        <f xml:space="preserve"> InpC!GFS$20</f>
        <v>0</v>
      </c>
      <c r="GFT124" s="370">
        <f xml:space="preserve"> InpC!GFT$20</f>
        <v>0</v>
      </c>
      <c r="GFU124" s="370">
        <f xml:space="preserve"> InpC!GFU$20</f>
        <v>0</v>
      </c>
      <c r="GFV124" s="370">
        <f xml:space="preserve"> InpC!GFV$20</f>
        <v>0</v>
      </c>
      <c r="GFW124" s="370">
        <f xml:space="preserve"> InpC!GFW$20</f>
        <v>0</v>
      </c>
      <c r="GFX124" s="370">
        <f xml:space="preserve"> InpC!GFX$20</f>
        <v>0</v>
      </c>
      <c r="GFY124" s="370">
        <f xml:space="preserve"> InpC!GFY$20</f>
        <v>0</v>
      </c>
      <c r="GFZ124" s="370">
        <f xml:space="preserve"> InpC!GFZ$20</f>
        <v>0</v>
      </c>
      <c r="GGA124" s="370">
        <f xml:space="preserve"> InpC!GGA$20</f>
        <v>0</v>
      </c>
      <c r="GGB124" s="370">
        <f xml:space="preserve"> InpC!GGB$20</f>
        <v>0</v>
      </c>
      <c r="GGC124" s="370">
        <f xml:space="preserve"> InpC!GGC$20</f>
        <v>0</v>
      </c>
      <c r="GGD124" s="370">
        <f xml:space="preserve"> InpC!GGD$20</f>
        <v>0</v>
      </c>
      <c r="GGE124" s="370">
        <f xml:space="preserve"> InpC!GGE$20</f>
        <v>0</v>
      </c>
      <c r="GGF124" s="370">
        <f xml:space="preserve"> InpC!GGF$20</f>
        <v>0</v>
      </c>
      <c r="GGG124" s="370">
        <f xml:space="preserve"> InpC!GGG$20</f>
        <v>0</v>
      </c>
      <c r="GGH124" s="370">
        <f xml:space="preserve"> InpC!GGH$20</f>
        <v>0</v>
      </c>
      <c r="GGI124" s="370">
        <f xml:space="preserve"> InpC!GGI$20</f>
        <v>0</v>
      </c>
      <c r="GGJ124" s="370">
        <f xml:space="preserve"> InpC!GGJ$20</f>
        <v>0</v>
      </c>
      <c r="GGK124" s="370">
        <f xml:space="preserve"> InpC!GGK$20</f>
        <v>0</v>
      </c>
      <c r="GGL124" s="370">
        <f xml:space="preserve"> InpC!GGL$20</f>
        <v>0</v>
      </c>
      <c r="GGM124" s="370">
        <f xml:space="preserve"> InpC!GGM$20</f>
        <v>0</v>
      </c>
      <c r="GGN124" s="370">
        <f xml:space="preserve"> InpC!GGN$20</f>
        <v>0</v>
      </c>
      <c r="GGO124" s="370">
        <f xml:space="preserve"> InpC!GGO$20</f>
        <v>0</v>
      </c>
      <c r="GGP124" s="370">
        <f xml:space="preserve"> InpC!GGP$20</f>
        <v>0</v>
      </c>
      <c r="GGQ124" s="370">
        <f xml:space="preserve"> InpC!GGQ$20</f>
        <v>0</v>
      </c>
      <c r="GGR124" s="370">
        <f xml:space="preserve"> InpC!GGR$20</f>
        <v>0</v>
      </c>
      <c r="GGS124" s="370">
        <f xml:space="preserve"> InpC!GGS$20</f>
        <v>0</v>
      </c>
      <c r="GGT124" s="370">
        <f xml:space="preserve"> InpC!GGT$20</f>
        <v>0</v>
      </c>
      <c r="GGU124" s="370">
        <f xml:space="preserve"> InpC!GGU$20</f>
        <v>0</v>
      </c>
      <c r="GGV124" s="370">
        <f xml:space="preserve"> InpC!GGV$20</f>
        <v>0</v>
      </c>
      <c r="GGW124" s="370">
        <f xml:space="preserve"> InpC!GGW$20</f>
        <v>0</v>
      </c>
      <c r="GGX124" s="370">
        <f xml:space="preserve"> InpC!GGX$20</f>
        <v>0</v>
      </c>
      <c r="GGY124" s="370">
        <f xml:space="preserve"> InpC!GGY$20</f>
        <v>0</v>
      </c>
      <c r="GGZ124" s="370">
        <f xml:space="preserve"> InpC!GGZ$20</f>
        <v>0</v>
      </c>
      <c r="GHA124" s="370">
        <f xml:space="preserve"> InpC!GHA$20</f>
        <v>0</v>
      </c>
      <c r="GHB124" s="370">
        <f xml:space="preserve"> InpC!GHB$20</f>
        <v>0</v>
      </c>
      <c r="GHC124" s="370">
        <f xml:space="preserve"> InpC!GHC$20</f>
        <v>0</v>
      </c>
      <c r="GHD124" s="370">
        <f xml:space="preserve"> InpC!GHD$20</f>
        <v>0</v>
      </c>
      <c r="GHE124" s="370">
        <f xml:space="preserve"> InpC!GHE$20</f>
        <v>0</v>
      </c>
      <c r="GHF124" s="370">
        <f xml:space="preserve"> InpC!GHF$20</f>
        <v>0</v>
      </c>
      <c r="GHG124" s="370">
        <f xml:space="preserve"> InpC!GHG$20</f>
        <v>0</v>
      </c>
      <c r="GHH124" s="370">
        <f xml:space="preserve"> InpC!GHH$20</f>
        <v>0</v>
      </c>
      <c r="GHI124" s="370">
        <f xml:space="preserve"> InpC!GHI$20</f>
        <v>0</v>
      </c>
      <c r="GHJ124" s="370">
        <f xml:space="preserve"> InpC!GHJ$20</f>
        <v>0</v>
      </c>
      <c r="GHK124" s="370">
        <f xml:space="preserve"> InpC!GHK$20</f>
        <v>0</v>
      </c>
      <c r="GHL124" s="370">
        <f xml:space="preserve"> InpC!GHL$20</f>
        <v>0</v>
      </c>
      <c r="GHM124" s="370">
        <f xml:space="preserve"> InpC!GHM$20</f>
        <v>0</v>
      </c>
      <c r="GHN124" s="370">
        <f xml:space="preserve"> InpC!GHN$20</f>
        <v>0</v>
      </c>
      <c r="GHO124" s="370">
        <f xml:space="preserve"> InpC!GHO$20</f>
        <v>0</v>
      </c>
      <c r="GHP124" s="370">
        <f xml:space="preserve"> InpC!GHP$20</f>
        <v>0</v>
      </c>
      <c r="GHQ124" s="370">
        <f xml:space="preserve"> InpC!GHQ$20</f>
        <v>0</v>
      </c>
      <c r="GHR124" s="370">
        <f xml:space="preserve"> InpC!GHR$20</f>
        <v>0</v>
      </c>
      <c r="GHS124" s="370">
        <f xml:space="preserve"> InpC!GHS$20</f>
        <v>0</v>
      </c>
      <c r="GHT124" s="370">
        <f xml:space="preserve"> InpC!GHT$20</f>
        <v>0</v>
      </c>
      <c r="GHU124" s="370">
        <f xml:space="preserve"> InpC!GHU$20</f>
        <v>0</v>
      </c>
      <c r="GHV124" s="370">
        <f xml:space="preserve"> InpC!GHV$20</f>
        <v>0</v>
      </c>
      <c r="GHW124" s="370">
        <f xml:space="preserve"> InpC!GHW$20</f>
        <v>0</v>
      </c>
      <c r="GHX124" s="370">
        <f xml:space="preserve"> InpC!GHX$20</f>
        <v>0</v>
      </c>
      <c r="GHY124" s="370">
        <f xml:space="preserve"> InpC!GHY$20</f>
        <v>0</v>
      </c>
      <c r="GHZ124" s="370">
        <f xml:space="preserve"> InpC!GHZ$20</f>
        <v>0</v>
      </c>
      <c r="GIA124" s="370">
        <f xml:space="preserve"> InpC!GIA$20</f>
        <v>0</v>
      </c>
      <c r="GIB124" s="370">
        <f xml:space="preserve"> InpC!GIB$20</f>
        <v>0</v>
      </c>
      <c r="GIC124" s="370">
        <f xml:space="preserve"> InpC!GIC$20</f>
        <v>0</v>
      </c>
      <c r="GID124" s="370">
        <f xml:space="preserve"> InpC!GID$20</f>
        <v>0</v>
      </c>
      <c r="GIE124" s="370">
        <f xml:space="preserve"> InpC!GIE$20</f>
        <v>0</v>
      </c>
      <c r="GIF124" s="370">
        <f xml:space="preserve"> InpC!GIF$20</f>
        <v>0</v>
      </c>
      <c r="GIG124" s="370">
        <f xml:space="preserve"> InpC!GIG$20</f>
        <v>0</v>
      </c>
      <c r="GIH124" s="370">
        <f xml:space="preserve"> InpC!GIH$20</f>
        <v>0</v>
      </c>
      <c r="GII124" s="370">
        <f xml:space="preserve"> InpC!GII$20</f>
        <v>0</v>
      </c>
      <c r="GIJ124" s="370">
        <f xml:space="preserve"> InpC!GIJ$20</f>
        <v>0</v>
      </c>
      <c r="GIK124" s="370">
        <f xml:space="preserve"> InpC!GIK$20</f>
        <v>0</v>
      </c>
      <c r="GIL124" s="370">
        <f xml:space="preserve"> InpC!GIL$20</f>
        <v>0</v>
      </c>
      <c r="GIM124" s="370">
        <f xml:space="preserve"> InpC!GIM$20</f>
        <v>0</v>
      </c>
      <c r="GIN124" s="370">
        <f xml:space="preserve"> InpC!GIN$20</f>
        <v>0</v>
      </c>
      <c r="GIO124" s="370">
        <f xml:space="preserve"> InpC!GIO$20</f>
        <v>0</v>
      </c>
      <c r="GIP124" s="370">
        <f xml:space="preserve"> InpC!GIP$20</f>
        <v>0</v>
      </c>
      <c r="GIQ124" s="370">
        <f xml:space="preserve"> InpC!GIQ$20</f>
        <v>0</v>
      </c>
      <c r="GIR124" s="370">
        <f xml:space="preserve"> InpC!GIR$20</f>
        <v>0</v>
      </c>
      <c r="GIS124" s="370">
        <f xml:space="preserve"> InpC!GIS$20</f>
        <v>0</v>
      </c>
      <c r="GIT124" s="370">
        <f xml:space="preserve"> InpC!GIT$20</f>
        <v>0</v>
      </c>
      <c r="GIU124" s="370">
        <f xml:space="preserve"> InpC!GIU$20</f>
        <v>0</v>
      </c>
      <c r="GIV124" s="370">
        <f xml:space="preserve"> InpC!GIV$20</f>
        <v>0</v>
      </c>
      <c r="GIW124" s="370">
        <f xml:space="preserve"> InpC!GIW$20</f>
        <v>0</v>
      </c>
      <c r="GIX124" s="370">
        <f xml:space="preserve"> InpC!GIX$20</f>
        <v>0</v>
      </c>
      <c r="GIY124" s="370">
        <f xml:space="preserve"> InpC!GIY$20</f>
        <v>0</v>
      </c>
      <c r="GIZ124" s="370">
        <f xml:space="preserve"> InpC!GIZ$20</f>
        <v>0</v>
      </c>
      <c r="GJA124" s="370">
        <f xml:space="preserve"> InpC!GJA$20</f>
        <v>0</v>
      </c>
      <c r="GJB124" s="370">
        <f xml:space="preserve"> InpC!GJB$20</f>
        <v>0</v>
      </c>
      <c r="GJC124" s="370">
        <f xml:space="preserve"> InpC!GJC$20</f>
        <v>0</v>
      </c>
      <c r="GJD124" s="370">
        <f xml:space="preserve"> InpC!GJD$20</f>
        <v>0</v>
      </c>
      <c r="GJE124" s="370">
        <f xml:space="preserve"> InpC!GJE$20</f>
        <v>0</v>
      </c>
      <c r="GJF124" s="370">
        <f xml:space="preserve"> InpC!GJF$20</f>
        <v>0</v>
      </c>
      <c r="GJG124" s="370">
        <f xml:space="preserve"> InpC!GJG$20</f>
        <v>0</v>
      </c>
      <c r="GJH124" s="370">
        <f xml:space="preserve"> InpC!GJH$20</f>
        <v>0</v>
      </c>
      <c r="GJI124" s="370">
        <f xml:space="preserve"> InpC!GJI$20</f>
        <v>0</v>
      </c>
      <c r="GJJ124" s="370">
        <f xml:space="preserve"> InpC!GJJ$20</f>
        <v>0</v>
      </c>
      <c r="GJK124" s="370">
        <f xml:space="preserve"> InpC!GJK$20</f>
        <v>0</v>
      </c>
      <c r="GJL124" s="370">
        <f xml:space="preserve"> InpC!GJL$20</f>
        <v>0</v>
      </c>
      <c r="GJM124" s="370">
        <f xml:space="preserve"> InpC!GJM$20</f>
        <v>0</v>
      </c>
      <c r="GJN124" s="370">
        <f xml:space="preserve"> InpC!GJN$20</f>
        <v>0</v>
      </c>
      <c r="GJO124" s="370">
        <f xml:space="preserve"> InpC!GJO$20</f>
        <v>0</v>
      </c>
      <c r="GJP124" s="370">
        <f xml:space="preserve"> InpC!GJP$20</f>
        <v>0</v>
      </c>
      <c r="GJQ124" s="370">
        <f xml:space="preserve"> InpC!GJQ$20</f>
        <v>0</v>
      </c>
      <c r="GJR124" s="370">
        <f xml:space="preserve"> InpC!GJR$20</f>
        <v>0</v>
      </c>
      <c r="GJS124" s="370">
        <f xml:space="preserve"> InpC!GJS$20</f>
        <v>0</v>
      </c>
      <c r="GJT124" s="370">
        <f xml:space="preserve"> InpC!GJT$20</f>
        <v>0</v>
      </c>
      <c r="GJU124" s="370">
        <f xml:space="preserve"> InpC!GJU$20</f>
        <v>0</v>
      </c>
      <c r="GJV124" s="370">
        <f xml:space="preserve"> InpC!GJV$20</f>
        <v>0</v>
      </c>
      <c r="GJW124" s="370">
        <f xml:space="preserve"> InpC!GJW$20</f>
        <v>0</v>
      </c>
      <c r="GJX124" s="370">
        <f xml:space="preserve"> InpC!GJX$20</f>
        <v>0</v>
      </c>
      <c r="GJY124" s="370">
        <f xml:space="preserve"> InpC!GJY$20</f>
        <v>0</v>
      </c>
      <c r="GJZ124" s="370">
        <f xml:space="preserve"> InpC!GJZ$20</f>
        <v>0</v>
      </c>
      <c r="GKA124" s="370">
        <f xml:space="preserve"> InpC!GKA$20</f>
        <v>0</v>
      </c>
      <c r="GKB124" s="370">
        <f xml:space="preserve"> InpC!GKB$20</f>
        <v>0</v>
      </c>
      <c r="GKC124" s="370">
        <f xml:space="preserve"> InpC!GKC$20</f>
        <v>0</v>
      </c>
      <c r="GKD124" s="370">
        <f xml:space="preserve"> InpC!GKD$20</f>
        <v>0</v>
      </c>
      <c r="GKE124" s="370">
        <f xml:space="preserve"> InpC!GKE$20</f>
        <v>0</v>
      </c>
      <c r="GKF124" s="370">
        <f xml:space="preserve"> InpC!GKF$20</f>
        <v>0</v>
      </c>
      <c r="GKG124" s="370">
        <f xml:space="preserve"> InpC!GKG$20</f>
        <v>0</v>
      </c>
      <c r="GKH124" s="370">
        <f xml:space="preserve"> InpC!GKH$20</f>
        <v>0</v>
      </c>
      <c r="GKI124" s="370">
        <f xml:space="preserve"> InpC!GKI$20</f>
        <v>0</v>
      </c>
      <c r="GKJ124" s="370">
        <f xml:space="preserve"> InpC!GKJ$20</f>
        <v>0</v>
      </c>
      <c r="GKK124" s="370">
        <f xml:space="preserve"> InpC!GKK$20</f>
        <v>0</v>
      </c>
      <c r="GKL124" s="370">
        <f xml:space="preserve"> InpC!GKL$20</f>
        <v>0</v>
      </c>
      <c r="GKM124" s="370">
        <f xml:space="preserve"> InpC!GKM$20</f>
        <v>0</v>
      </c>
      <c r="GKN124" s="370">
        <f xml:space="preserve"> InpC!GKN$20</f>
        <v>0</v>
      </c>
      <c r="GKO124" s="370">
        <f xml:space="preserve"> InpC!GKO$20</f>
        <v>0</v>
      </c>
      <c r="GKP124" s="370">
        <f xml:space="preserve"> InpC!GKP$20</f>
        <v>0</v>
      </c>
      <c r="GKQ124" s="370">
        <f xml:space="preserve"> InpC!GKQ$20</f>
        <v>0</v>
      </c>
      <c r="GKR124" s="370">
        <f xml:space="preserve"> InpC!GKR$20</f>
        <v>0</v>
      </c>
      <c r="GKS124" s="370">
        <f xml:space="preserve"> InpC!GKS$20</f>
        <v>0</v>
      </c>
      <c r="GKT124" s="370">
        <f xml:space="preserve"> InpC!GKT$20</f>
        <v>0</v>
      </c>
      <c r="GKU124" s="370">
        <f xml:space="preserve"> InpC!GKU$20</f>
        <v>0</v>
      </c>
      <c r="GKV124" s="370">
        <f xml:space="preserve"> InpC!GKV$20</f>
        <v>0</v>
      </c>
      <c r="GKW124" s="370">
        <f xml:space="preserve"> InpC!GKW$20</f>
        <v>0</v>
      </c>
      <c r="GKX124" s="370">
        <f xml:space="preserve"> InpC!GKX$20</f>
        <v>0</v>
      </c>
      <c r="GKY124" s="370">
        <f xml:space="preserve"> InpC!GKY$20</f>
        <v>0</v>
      </c>
      <c r="GKZ124" s="370">
        <f xml:space="preserve"> InpC!GKZ$20</f>
        <v>0</v>
      </c>
      <c r="GLA124" s="370">
        <f xml:space="preserve"> InpC!GLA$20</f>
        <v>0</v>
      </c>
      <c r="GLB124" s="370">
        <f xml:space="preserve"> InpC!GLB$20</f>
        <v>0</v>
      </c>
      <c r="GLC124" s="370">
        <f xml:space="preserve"> InpC!GLC$20</f>
        <v>0</v>
      </c>
      <c r="GLD124" s="370">
        <f xml:space="preserve"> InpC!GLD$20</f>
        <v>0</v>
      </c>
      <c r="GLE124" s="370">
        <f xml:space="preserve"> InpC!GLE$20</f>
        <v>0</v>
      </c>
      <c r="GLF124" s="370">
        <f xml:space="preserve"> InpC!GLF$20</f>
        <v>0</v>
      </c>
      <c r="GLG124" s="370">
        <f xml:space="preserve"> InpC!GLG$20</f>
        <v>0</v>
      </c>
      <c r="GLH124" s="370">
        <f xml:space="preserve"> InpC!GLH$20</f>
        <v>0</v>
      </c>
      <c r="GLI124" s="370">
        <f xml:space="preserve"> InpC!GLI$20</f>
        <v>0</v>
      </c>
      <c r="GLJ124" s="370">
        <f xml:space="preserve"> InpC!GLJ$20</f>
        <v>0</v>
      </c>
      <c r="GLK124" s="370">
        <f xml:space="preserve"> InpC!GLK$20</f>
        <v>0</v>
      </c>
      <c r="GLL124" s="370">
        <f xml:space="preserve"> InpC!GLL$20</f>
        <v>0</v>
      </c>
      <c r="GLM124" s="370">
        <f xml:space="preserve"> InpC!GLM$20</f>
        <v>0</v>
      </c>
      <c r="GLN124" s="370">
        <f xml:space="preserve"> InpC!GLN$20</f>
        <v>0</v>
      </c>
      <c r="GLO124" s="370">
        <f xml:space="preserve"> InpC!GLO$20</f>
        <v>0</v>
      </c>
      <c r="GLP124" s="370">
        <f xml:space="preserve"> InpC!GLP$20</f>
        <v>0</v>
      </c>
      <c r="GLQ124" s="370">
        <f xml:space="preserve"> InpC!GLQ$20</f>
        <v>0</v>
      </c>
      <c r="GLR124" s="370">
        <f xml:space="preserve"> InpC!GLR$20</f>
        <v>0</v>
      </c>
      <c r="GLS124" s="370">
        <f xml:space="preserve"> InpC!GLS$20</f>
        <v>0</v>
      </c>
      <c r="GLT124" s="370">
        <f xml:space="preserve"> InpC!GLT$20</f>
        <v>0</v>
      </c>
      <c r="GLU124" s="370">
        <f xml:space="preserve"> InpC!GLU$20</f>
        <v>0</v>
      </c>
      <c r="GLV124" s="370">
        <f xml:space="preserve"> InpC!GLV$20</f>
        <v>0</v>
      </c>
      <c r="GLW124" s="370">
        <f xml:space="preserve"> InpC!GLW$20</f>
        <v>0</v>
      </c>
      <c r="GLX124" s="370">
        <f xml:space="preserve"> InpC!GLX$20</f>
        <v>0</v>
      </c>
      <c r="GLY124" s="370">
        <f xml:space="preserve"> InpC!GLY$20</f>
        <v>0</v>
      </c>
      <c r="GLZ124" s="370">
        <f xml:space="preserve"> InpC!GLZ$20</f>
        <v>0</v>
      </c>
      <c r="GMA124" s="370">
        <f xml:space="preserve"> InpC!GMA$20</f>
        <v>0</v>
      </c>
      <c r="GMB124" s="370">
        <f xml:space="preserve"> InpC!GMB$20</f>
        <v>0</v>
      </c>
      <c r="GMC124" s="370">
        <f xml:space="preserve"> InpC!GMC$20</f>
        <v>0</v>
      </c>
      <c r="GMD124" s="370">
        <f xml:space="preserve"> InpC!GMD$20</f>
        <v>0</v>
      </c>
      <c r="GME124" s="370">
        <f xml:space="preserve"> InpC!GME$20</f>
        <v>0</v>
      </c>
      <c r="GMF124" s="370">
        <f xml:space="preserve"> InpC!GMF$20</f>
        <v>0</v>
      </c>
      <c r="GMG124" s="370">
        <f xml:space="preserve"> InpC!GMG$20</f>
        <v>0</v>
      </c>
      <c r="GMH124" s="370">
        <f xml:space="preserve"> InpC!GMH$20</f>
        <v>0</v>
      </c>
      <c r="GMI124" s="370">
        <f xml:space="preserve"> InpC!GMI$20</f>
        <v>0</v>
      </c>
      <c r="GMJ124" s="370">
        <f xml:space="preserve"> InpC!GMJ$20</f>
        <v>0</v>
      </c>
      <c r="GMK124" s="370">
        <f xml:space="preserve"> InpC!GMK$20</f>
        <v>0</v>
      </c>
      <c r="GML124" s="370">
        <f xml:space="preserve"> InpC!GML$20</f>
        <v>0</v>
      </c>
      <c r="GMM124" s="370">
        <f xml:space="preserve"> InpC!GMM$20</f>
        <v>0</v>
      </c>
      <c r="GMN124" s="370">
        <f xml:space="preserve"> InpC!GMN$20</f>
        <v>0</v>
      </c>
      <c r="GMO124" s="370">
        <f xml:space="preserve"> InpC!GMO$20</f>
        <v>0</v>
      </c>
      <c r="GMP124" s="370">
        <f xml:space="preserve"> InpC!GMP$20</f>
        <v>0</v>
      </c>
      <c r="GMQ124" s="370">
        <f xml:space="preserve"> InpC!GMQ$20</f>
        <v>0</v>
      </c>
      <c r="GMR124" s="370">
        <f xml:space="preserve"> InpC!GMR$20</f>
        <v>0</v>
      </c>
      <c r="GMS124" s="370">
        <f xml:space="preserve"> InpC!GMS$20</f>
        <v>0</v>
      </c>
      <c r="GMT124" s="370">
        <f xml:space="preserve"> InpC!GMT$20</f>
        <v>0</v>
      </c>
      <c r="GMU124" s="370">
        <f xml:space="preserve"> InpC!GMU$20</f>
        <v>0</v>
      </c>
      <c r="GMV124" s="370">
        <f xml:space="preserve"> InpC!GMV$20</f>
        <v>0</v>
      </c>
      <c r="GMW124" s="370">
        <f xml:space="preserve"> InpC!GMW$20</f>
        <v>0</v>
      </c>
      <c r="GMX124" s="370">
        <f xml:space="preserve"> InpC!GMX$20</f>
        <v>0</v>
      </c>
      <c r="GMY124" s="370">
        <f xml:space="preserve"> InpC!GMY$20</f>
        <v>0</v>
      </c>
      <c r="GMZ124" s="370">
        <f xml:space="preserve"> InpC!GMZ$20</f>
        <v>0</v>
      </c>
      <c r="GNA124" s="370">
        <f xml:space="preserve"> InpC!GNA$20</f>
        <v>0</v>
      </c>
      <c r="GNB124" s="370">
        <f xml:space="preserve"> InpC!GNB$20</f>
        <v>0</v>
      </c>
      <c r="GNC124" s="370">
        <f xml:space="preserve"> InpC!GNC$20</f>
        <v>0</v>
      </c>
      <c r="GND124" s="370">
        <f xml:space="preserve"> InpC!GND$20</f>
        <v>0</v>
      </c>
      <c r="GNE124" s="370">
        <f xml:space="preserve"> InpC!GNE$20</f>
        <v>0</v>
      </c>
      <c r="GNF124" s="370">
        <f xml:space="preserve"> InpC!GNF$20</f>
        <v>0</v>
      </c>
      <c r="GNG124" s="370">
        <f xml:space="preserve"> InpC!GNG$20</f>
        <v>0</v>
      </c>
      <c r="GNH124" s="370">
        <f xml:space="preserve"> InpC!GNH$20</f>
        <v>0</v>
      </c>
      <c r="GNI124" s="370">
        <f xml:space="preserve"> InpC!GNI$20</f>
        <v>0</v>
      </c>
      <c r="GNJ124" s="370">
        <f xml:space="preserve"> InpC!GNJ$20</f>
        <v>0</v>
      </c>
      <c r="GNK124" s="370">
        <f xml:space="preserve"> InpC!GNK$20</f>
        <v>0</v>
      </c>
      <c r="GNL124" s="370">
        <f xml:space="preserve"> InpC!GNL$20</f>
        <v>0</v>
      </c>
      <c r="GNM124" s="370">
        <f xml:space="preserve"> InpC!GNM$20</f>
        <v>0</v>
      </c>
      <c r="GNN124" s="370">
        <f xml:space="preserve"> InpC!GNN$20</f>
        <v>0</v>
      </c>
      <c r="GNO124" s="370">
        <f xml:space="preserve"> InpC!GNO$20</f>
        <v>0</v>
      </c>
      <c r="GNP124" s="370">
        <f xml:space="preserve"> InpC!GNP$20</f>
        <v>0</v>
      </c>
      <c r="GNQ124" s="370">
        <f xml:space="preserve"> InpC!GNQ$20</f>
        <v>0</v>
      </c>
      <c r="GNR124" s="370">
        <f xml:space="preserve"> InpC!GNR$20</f>
        <v>0</v>
      </c>
      <c r="GNS124" s="370">
        <f xml:space="preserve"> InpC!GNS$20</f>
        <v>0</v>
      </c>
      <c r="GNT124" s="370">
        <f xml:space="preserve"> InpC!GNT$20</f>
        <v>0</v>
      </c>
      <c r="GNU124" s="370">
        <f xml:space="preserve"> InpC!GNU$20</f>
        <v>0</v>
      </c>
      <c r="GNV124" s="370">
        <f xml:space="preserve"> InpC!GNV$20</f>
        <v>0</v>
      </c>
      <c r="GNW124" s="370">
        <f xml:space="preserve"> InpC!GNW$20</f>
        <v>0</v>
      </c>
      <c r="GNX124" s="370">
        <f xml:space="preserve"> InpC!GNX$20</f>
        <v>0</v>
      </c>
      <c r="GNY124" s="370">
        <f xml:space="preserve"> InpC!GNY$20</f>
        <v>0</v>
      </c>
      <c r="GNZ124" s="370">
        <f xml:space="preserve"> InpC!GNZ$20</f>
        <v>0</v>
      </c>
      <c r="GOA124" s="370">
        <f xml:space="preserve"> InpC!GOA$20</f>
        <v>0</v>
      </c>
      <c r="GOB124" s="370">
        <f xml:space="preserve"> InpC!GOB$20</f>
        <v>0</v>
      </c>
      <c r="GOC124" s="370">
        <f xml:space="preserve"> InpC!GOC$20</f>
        <v>0</v>
      </c>
      <c r="GOD124" s="370">
        <f xml:space="preserve"> InpC!GOD$20</f>
        <v>0</v>
      </c>
      <c r="GOE124" s="370">
        <f xml:space="preserve"> InpC!GOE$20</f>
        <v>0</v>
      </c>
      <c r="GOF124" s="370">
        <f xml:space="preserve"> InpC!GOF$20</f>
        <v>0</v>
      </c>
      <c r="GOG124" s="370">
        <f xml:space="preserve"> InpC!GOG$20</f>
        <v>0</v>
      </c>
      <c r="GOH124" s="370">
        <f xml:space="preserve"> InpC!GOH$20</f>
        <v>0</v>
      </c>
      <c r="GOI124" s="370">
        <f xml:space="preserve"> InpC!GOI$20</f>
        <v>0</v>
      </c>
      <c r="GOJ124" s="370">
        <f xml:space="preserve"> InpC!GOJ$20</f>
        <v>0</v>
      </c>
      <c r="GOK124" s="370">
        <f xml:space="preserve"> InpC!GOK$20</f>
        <v>0</v>
      </c>
      <c r="GOL124" s="370">
        <f xml:space="preserve"> InpC!GOL$20</f>
        <v>0</v>
      </c>
      <c r="GOM124" s="370">
        <f xml:space="preserve"> InpC!GOM$20</f>
        <v>0</v>
      </c>
      <c r="GON124" s="370">
        <f xml:space="preserve"> InpC!GON$20</f>
        <v>0</v>
      </c>
      <c r="GOO124" s="370">
        <f xml:space="preserve"> InpC!GOO$20</f>
        <v>0</v>
      </c>
      <c r="GOP124" s="370">
        <f xml:space="preserve"> InpC!GOP$20</f>
        <v>0</v>
      </c>
      <c r="GOQ124" s="370">
        <f xml:space="preserve"> InpC!GOQ$20</f>
        <v>0</v>
      </c>
      <c r="GOR124" s="370">
        <f xml:space="preserve"> InpC!GOR$20</f>
        <v>0</v>
      </c>
      <c r="GOS124" s="370">
        <f xml:space="preserve"> InpC!GOS$20</f>
        <v>0</v>
      </c>
      <c r="GOT124" s="370">
        <f xml:space="preserve"> InpC!GOT$20</f>
        <v>0</v>
      </c>
      <c r="GOU124" s="370">
        <f xml:space="preserve"> InpC!GOU$20</f>
        <v>0</v>
      </c>
      <c r="GOV124" s="370">
        <f xml:space="preserve"> InpC!GOV$20</f>
        <v>0</v>
      </c>
      <c r="GOW124" s="370">
        <f xml:space="preserve"> InpC!GOW$20</f>
        <v>0</v>
      </c>
      <c r="GOX124" s="370">
        <f xml:space="preserve"> InpC!GOX$20</f>
        <v>0</v>
      </c>
      <c r="GOY124" s="370">
        <f xml:space="preserve"> InpC!GOY$20</f>
        <v>0</v>
      </c>
      <c r="GOZ124" s="370">
        <f xml:space="preserve"> InpC!GOZ$20</f>
        <v>0</v>
      </c>
      <c r="GPA124" s="370">
        <f xml:space="preserve"> InpC!GPA$20</f>
        <v>0</v>
      </c>
      <c r="GPB124" s="370">
        <f xml:space="preserve"> InpC!GPB$20</f>
        <v>0</v>
      </c>
      <c r="GPC124" s="370">
        <f xml:space="preserve"> InpC!GPC$20</f>
        <v>0</v>
      </c>
      <c r="GPD124" s="370">
        <f xml:space="preserve"> InpC!GPD$20</f>
        <v>0</v>
      </c>
      <c r="GPE124" s="370">
        <f xml:space="preserve"> InpC!GPE$20</f>
        <v>0</v>
      </c>
      <c r="GPF124" s="370">
        <f xml:space="preserve"> InpC!GPF$20</f>
        <v>0</v>
      </c>
      <c r="GPG124" s="370">
        <f xml:space="preserve"> InpC!GPG$20</f>
        <v>0</v>
      </c>
      <c r="GPH124" s="370">
        <f xml:space="preserve"> InpC!GPH$20</f>
        <v>0</v>
      </c>
      <c r="GPI124" s="370">
        <f xml:space="preserve"> InpC!GPI$20</f>
        <v>0</v>
      </c>
      <c r="GPJ124" s="370">
        <f xml:space="preserve"> InpC!GPJ$20</f>
        <v>0</v>
      </c>
      <c r="GPK124" s="370">
        <f xml:space="preserve"> InpC!GPK$20</f>
        <v>0</v>
      </c>
      <c r="GPL124" s="370">
        <f xml:space="preserve"> InpC!GPL$20</f>
        <v>0</v>
      </c>
      <c r="GPM124" s="370">
        <f xml:space="preserve"> InpC!GPM$20</f>
        <v>0</v>
      </c>
      <c r="GPN124" s="370">
        <f xml:space="preserve"> InpC!GPN$20</f>
        <v>0</v>
      </c>
      <c r="GPO124" s="370">
        <f xml:space="preserve"> InpC!GPO$20</f>
        <v>0</v>
      </c>
      <c r="GPP124" s="370">
        <f xml:space="preserve"> InpC!GPP$20</f>
        <v>0</v>
      </c>
      <c r="GPQ124" s="370">
        <f xml:space="preserve"> InpC!GPQ$20</f>
        <v>0</v>
      </c>
      <c r="GPR124" s="370">
        <f xml:space="preserve"> InpC!GPR$20</f>
        <v>0</v>
      </c>
      <c r="GPS124" s="370">
        <f xml:space="preserve"> InpC!GPS$20</f>
        <v>0</v>
      </c>
      <c r="GPT124" s="370">
        <f xml:space="preserve"> InpC!GPT$20</f>
        <v>0</v>
      </c>
      <c r="GPU124" s="370">
        <f xml:space="preserve"> InpC!GPU$20</f>
        <v>0</v>
      </c>
      <c r="GPV124" s="370">
        <f xml:space="preserve"> InpC!GPV$20</f>
        <v>0</v>
      </c>
      <c r="GPW124" s="370">
        <f xml:space="preserve"> InpC!GPW$20</f>
        <v>0</v>
      </c>
      <c r="GPX124" s="370">
        <f xml:space="preserve"> InpC!GPX$20</f>
        <v>0</v>
      </c>
      <c r="GPY124" s="370">
        <f xml:space="preserve"> InpC!GPY$20</f>
        <v>0</v>
      </c>
      <c r="GPZ124" s="370">
        <f xml:space="preserve"> InpC!GPZ$20</f>
        <v>0</v>
      </c>
      <c r="GQA124" s="370">
        <f xml:space="preserve"> InpC!GQA$20</f>
        <v>0</v>
      </c>
      <c r="GQB124" s="370">
        <f xml:space="preserve"> InpC!GQB$20</f>
        <v>0</v>
      </c>
      <c r="GQC124" s="370">
        <f xml:space="preserve"> InpC!GQC$20</f>
        <v>0</v>
      </c>
      <c r="GQD124" s="370">
        <f xml:space="preserve"> InpC!GQD$20</f>
        <v>0</v>
      </c>
      <c r="GQE124" s="370">
        <f xml:space="preserve"> InpC!GQE$20</f>
        <v>0</v>
      </c>
      <c r="GQF124" s="370">
        <f xml:space="preserve"> InpC!GQF$20</f>
        <v>0</v>
      </c>
      <c r="GQG124" s="370">
        <f xml:space="preserve"> InpC!GQG$20</f>
        <v>0</v>
      </c>
      <c r="GQH124" s="370">
        <f xml:space="preserve"> InpC!GQH$20</f>
        <v>0</v>
      </c>
      <c r="GQI124" s="370">
        <f xml:space="preserve"> InpC!GQI$20</f>
        <v>0</v>
      </c>
      <c r="GQJ124" s="370">
        <f xml:space="preserve"> InpC!GQJ$20</f>
        <v>0</v>
      </c>
      <c r="GQK124" s="370">
        <f xml:space="preserve"> InpC!GQK$20</f>
        <v>0</v>
      </c>
      <c r="GQL124" s="370">
        <f xml:space="preserve"> InpC!GQL$20</f>
        <v>0</v>
      </c>
      <c r="GQM124" s="370">
        <f xml:space="preserve"> InpC!GQM$20</f>
        <v>0</v>
      </c>
      <c r="GQN124" s="370">
        <f xml:space="preserve"> InpC!GQN$20</f>
        <v>0</v>
      </c>
      <c r="GQO124" s="370">
        <f xml:space="preserve"> InpC!GQO$20</f>
        <v>0</v>
      </c>
      <c r="GQP124" s="370">
        <f xml:space="preserve"> InpC!GQP$20</f>
        <v>0</v>
      </c>
      <c r="GQQ124" s="370">
        <f xml:space="preserve"> InpC!GQQ$20</f>
        <v>0</v>
      </c>
      <c r="GQR124" s="370">
        <f xml:space="preserve"> InpC!GQR$20</f>
        <v>0</v>
      </c>
      <c r="GQS124" s="370">
        <f xml:space="preserve"> InpC!GQS$20</f>
        <v>0</v>
      </c>
      <c r="GQT124" s="370">
        <f xml:space="preserve"> InpC!GQT$20</f>
        <v>0</v>
      </c>
      <c r="GQU124" s="370">
        <f xml:space="preserve"> InpC!GQU$20</f>
        <v>0</v>
      </c>
      <c r="GQV124" s="370">
        <f xml:space="preserve"> InpC!GQV$20</f>
        <v>0</v>
      </c>
      <c r="GQW124" s="370">
        <f xml:space="preserve"> InpC!GQW$20</f>
        <v>0</v>
      </c>
      <c r="GQX124" s="370">
        <f xml:space="preserve"> InpC!GQX$20</f>
        <v>0</v>
      </c>
      <c r="GQY124" s="370">
        <f xml:space="preserve"> InpC!GQY$20</f>
        <v>0</v>
      </c>
      <c r="GQZ124" s="370">
        <f xml:space="preserve"> InpC!GQZ$20</f>
        <v>0</v>
      </c>
      <c r="GRA124" s="370">
        <f xml:space="preserve"> InpC!GRA$20</f>
        <v>0</v>
      </c>
      <c r="GRB124" s="370">
        <f xml:space="preserve"> InpC!GRB$20</f>
        <v>0</v>
      </c>
      <c r="GRC124" s="370">
        <f xml:space="preserve"> InpC!GRC$20</f>
        <v>0</v>
      </c>
      <c r="GRD124" s="370">
        <f xml:space="preserve"> InpC!GRD$20</f>
        <v>0</v>
      </c>
      <c r="GRE124" s="370">
        <f xml:space="preserve"> InpC!GRE$20</f>
        <v>0</v>
      </c>
      <c r="GRF124" s="370">
        <f xml:space="preserve"> InpC!GRF$20</f>
        <v>0</v>
      </c>
      <c r="GRG124" s="370">
        <f xml:space="preserve"> InpC!GRG$20</f>
        <v>0</v>
      </c>
      <c r="GRH124" s="370">
        <f xml:space="preserve"> InpC!GRH$20</f>
        <v>0</v>
      </c>
      <c r="GRI124" s="370">
        <f xml:space="preserve"> InpC!GRI$20</f>
        <v>0</v>
      </c>
      <c r="GRJ124" s="370">
        <f xml:space="preserve"> InpC!GRJ$20</f>
        <v>0</v>
      </c>
      <c r="GRK124" s="370">
        <f xml:space="preserve"> InpC!GRK$20</f>
        <v>0</v>
      </c>
      <c r="GRL124" s="370">
        <f xml:space="preserve"> InpC!GRL$20</f>
        <v>0</v>
      </c>
      <c r="GRM124" s="370">
        <f xml:space="preserve"> InpC!GRM$20</f>
        <v>0</v>
      </c>
      <c r="GRN124" s="370">
        <f xml:space="preserve"> InpC!GRN$20</f>
        <v>0</v>
      </c>
      <c r="GRO124" s="370">
        <f xml:space="preserve"> InpC!GRO$20</f>
        <v>0</v>
      </c>
      <c r="GRP124" s="370">
        <f xml:space="preserve"> InpC!GRP$20</f>
        <v>0</v>
      </c>
      <c r="GRQ124" s="370">
        <f xml:space="preserve"> InpC!GRQ$20</f>
        <v>0</v>
      </c>
      <c r="GRR124" s="370">
        <f xml:space="preserve"> InpC!GRR$20</f>
        <v>0</v>
      </c>
      <c r="GRS124" s="370">
        <f xml:space="preserve"> InpC!GRS$20</f>
        <v>0</v>
      </c>
      <c r="GRT124" s="370">
        <f xml:space="preserve"> InpC!GRT$20</f>
        <v>0</v>
      </c>
      <c r="GRU124" s="370">
        <f xml:space="preserve"> InpC!GRU$20</f>
        <v>0</v>
      </c>
      <c r="GRV124" s="370">
        <f xml:space="preserve"> InpC!GRV$20</f>
        <v>0</v>
      </c>
      <c r="GRW124" s="370">
        <f xml:space="preserve"> InpC!GRW$20</f>
        <v>0</v>
      </c>
      <c r="GRX124" s="370">
        <f xml:space="preserve"> InpC!GRX$20</f>
        <v>0</v>
      </c>
      <c r="GRY124" s="370">
        <f xml:space="preserve"> InpC!GRY$20</f>
        <v>0</v>
      </c>
      <c r="GRZ124" s="370">
        <f xml:space="preserve"> InpC!GRZ$20</f>
        <v>0</v>
      </c>
      <c r="GSA124" s="370">
        <f xml:space="preserve"> InpC!GSA$20</f>
        <v>0</v>
      </c>
      <c r="GSB124" s="370">
        <f xml:space="preserve"> InpC!GSB$20</f>
        <v>0</v>
      </c>
      <c r="GSC124" s="370">
        <f xml:space="preserve"> InpC!GSC$20</f>
        <v>0</v>
      </c>
      <c r="GSD124" s="370">
        <f xml:space="preserve"> InpC!GSD$20</f>
        <v>0</v>
      </c>
      <c r="GSE124" s="370">
        <f xml:space="preserve"> InpC!GSE$20</f>
        <v>0</v>
      </c>
      <c r="GSF124" s="370">
        <f xml:space="preserve"> InpC!GSF$20</f>
        <v>0</v>
      </c>
      <c r="GSG124" s="370">
        <f xml:space="preserve"> InpC!GSG$20</f>
        <v>0</v>
      </c>
      <c r="GSH124" s="370">
        <f xml:space="preserve"> InpC!GSH$20</f>
        <v>0</v>
      </c>
      <c r="GSI124" s="370">
        <f xml:space="preserve"> InpC!GSI$20</f>
        <v>0</v>
      </c>
      <c r="GSJ124" s="370">
        <f xml:space="preserve"> InpC!GSJ$20</f>
        <v>0</v>
      </c>
      <c r="GSK124" s="370">
        <f xml:space="preserve"> InpC!GSK$20</f>
        <v>0</v>
      </c>
      <c r="GSL124" s="370">
        <f xml:space="preserve"> InpC!GSL$20</f>
        <v>0</v>
      </c>
      <c r="GSM124" s="370">
        <f xml:space="preserve"> InpC!GSM$20</f>
        <v>0</v>
      </c>
      <c r="GSN124" s="370">
        <f xml:space="preserve"> InpC!GSN$20</f>
        <v>0</v>
      </c>
      <c r="GSO124" s="370">
        <f xml:space="preserve"> InpC!GSO$20</f>
        <v>0</v>
      </c>
      <c r="GSP124" s="370">
        <f xml:space="preserve"> InpC!GSP$20</f>
        <v>0</v>
      </c>
      <c r="GSQ124" s="370">
        <f xml:space="preserve"> InpC!GSQ$20</f>
        <v>0</v>
      </c>
      <c r="GSR124" s="370">
        <f xml:space="preserve"> InpC!GSR$20</f>
        <v>0</v>
      </c>
      <c r="GSS124" s="370">
        <f xml:space="preserve"> InpC!GSS$20</f>
        <v>0</v>
      </c>
      <c r="GST124" s="370">
        <f xml:space="preserve"> InpC!GST$20</f>
        <v>0</v>
      </c>
      <c r="GSU124" s="370">
        <f xml:space="preserve"> InpC!GSU$20</f>
        <v>0</v>
      </c>
      <c r="GSV124" s="370">
        <f xml:space="preserve"> InpC!GSV$20</f>
        <v>0</v>
      </c>
      <c r="GSW124" s="370">
        <f xml:space="preserve"> InpC!GSW$20</f>
        <v>0</v>
      </c>
      <c r="GSX124" s="370">
        <f xml:space="preserve"> InpC!GSX$20</f>
        <v>0</v>
      </c>
      <c r="GSY124" s="370">
        <f xml:space="preserve"> InpC!GSY$20</f>
        <v>0</v>
      </c>
      <c r="GSZ124" s="370">
        <f xml:space="preserve"> InpC!GSZ$20</f>
        <v>0</v>
      </c>
      <c r="GTA124" s="370">
        <f xml:space="preserve"> InpC!GTA$20</f>
        <v>0</v>
      </c>
      <c r="GTB124" s="370">
        <f xml:space="preserve"> InpC!GTB$20</f>
        <v>0</v>
      </c>
      <c r="GTC124" s="370">
        <f xml:space="preserve"> InpC!GTC$20</f>
        <v>0</v>
      </c>
      <c r="GTD124" s="370">
        <f xml:space="preserve"> InpC!GTD$20</f>
        <v>0</v>
      </c>
      <c r="GTE124" s="370">
        <f xml:space="preserve"> InpC!GTE$20</f>
        <v>0</v>
      </c>
      <c r="GTF124" s="370">
        <f xml:space="preserve"> InpC!GTF$20</f>
        <v>0</v>
      </c>
      <c r="GTG124" s="370">
        <f xml:space="preserve"> InpC!GTG$20</f>
        <v>0</v>
      </c>
      <c r="GTH124" s="370">
        <f xml:space="preserve"> InpC!GTH$20</f>
        <v>0</v>
      </c>
      <c r="GTI124" s="370">
        <f xml:space="preserve"> InpC!GTI$20</f>
        <v>0</v>
      </c>
      <c r="GTJ124" s="370">
        <f xml:space="preserve"> InpC!GTJ$20</f>
        <v>0</v>
      </c>
      <c r="GTK124" s="370">
        <f xml:space="preserve"> InpC!GTK$20</f>
        <v>0</v>
      </c>
      <c r="GTL124" s="370">
        <f xml:space="preserve"> InpC!GTL$20</f>
        <v>0</v>
      </c>
      <c r="GTM124" s="370">
        <f xml:space="preserve"> InpC!GTM$20</f>
        <v>0</v>
      </c>
      <c r="GTN124" s="370">
        <f xml:space="preserve"> InpC!GTN$20</f>
        <v>0</v>
      </c>
      <c r="GTO124" s="370">
        <f xml:space="preserve"> InpC!GTO$20</f>
        <v>0</v>
      </c>
      <c r="GTP124" s="370">
        <f xml:space="preserve"> InpC!GTP$20</f>
        <v>0</v>
      </c>
      <c r="GTQ124" s="370">
        <f xml:space="preserve"> InpC!GTQ$20</f>
        <v>0</v>
      </c>
      <c r="GTR124" s="370">
        <f xml:space="preserve"> InpC!GTR$20</f>
        <v>0</v>
      </c>
      <c r="GTS124" s="370">
        <f xml:space="preserve"> InpC!GTS$20</f>
        <v>0</v>
      </c>
      <c r="GTT124" s="370">
        <f xml:space="preserve"> InpC!GTT$20</f>
        <v>0</v>
      </c>
      <c r="GTU124" s="370">
        <f xml:space="preserve"> InpC!GTU$20</f>
        <v>0</v>
      </c>
      <c r="GTV124" s="370">
        <f xml:space="preserve"> InpC!GTV$20</f>
        <v>0</v>
      </c>
      <c r="GTW124" s="370">
        <f xml:space="preserve"> InpC!GTW$20</f>
        <v>0</v>
      </c>
      <c r="GTX124" s="370">
        <f xml:space="preserve"> InpC!GTX$20</f>
        <v>0</v>
      </c>
      <c r="GTY124" s="370">
        <f xml:space="preserve"> InpC!GTY$20</f>
        <v>0</v>
      </c>
      <c r="GTZ124" s="370">
        <f xml:space="preserve"> InpC!GTZ$20</f>
        <v>0</v>
      </c>
      <c r="GUA124" s="370">
        <f xml:space="preserve"> InpC!GUA$20</f>
        <v>0</v>
      </c>
      <c r="GUB124" s="370">
        <f xml:space="preserve"> InpC!GUB$20</f>
        <v>0</v>
      </c>
      <c r="GUC124" s="370">
        <f xml:space="preserve"> InpC!GUC$20</f>
        <v>0</v>
      </c>
      <c r="GUD124" s="370">
        <f xml:space="preserve"> InpC!GUD$20</f>
        <v>0</v>
      </c>
      <c r="GUE124" s="370">
        <f xml:space="preserve"> InpC!GUE$20</f>
        <v>0</v>
      </c>
      <c r="GUF124" s="370">
        <f xml:space="preserve"> InpC!GUF$20</f>
        <v>0</v>
      </c>
      <c r="GUG124" s="370">
        <f xml:space="preserve"> InpC!GUG$20</f>
        <v>0</v>
      </c>
      <c r="GUH124" s="370">
        <f xml:space="preserve"> InpC!GUH$20</f>
        <v>0</v>
      </c>
      <c r="GUI124" s="370">
        <f xml:space="preserve"> InpC!GUI$20</f>
        <v>0</v>
      </c>
      <c r="GUJ124" s="370">
        <f xml:space="preserve"> InpC!GUJ$20</f>
        <v>0</v>
      </c>
      <c r="GUK124" s="370">
        <f xml:space="preserve"> InpC!GUK$20</f>
        <v>0</v>
      </c>
      <c r="GUL124" s="370">
        <f xml:space="preserve"> InpC!GUL$20</f>
        <v>0</v>
      </c>
      <c r="GUM124" s="370">
        <f xml:space="preserve"> InpC!GUM$20</f>
        <v>0</v>
      </c>
      <c r="GUN124" s="370">
        <f xml:space="preserve"> InpC!GUN$20</f>
        <v>0</v>
      </c>
      <c r="GUO124" s="370">
        <f xml:space="preserve"> InpC!GUO$20</f>
        <v>0</v>
      </c>
      <c r="GUP124" s="370">
        <f xml:space="preserve"> InpC!GUP$20</f>
        <v>0</v>
      </c>
      <c r="GUQ124" s="370">
        <f xml:space="preserve"> InpC!GUQ$20</f>
        <v>0</v>
      </c>
      <c r="GUR124" s="370">
        <f xml:space="preserve"> InpC!GUR$20</f>
        <v>0</v>
      </c>
      <c r="GUS124" s="370">
        <f xml:space="preserve"> InpC!GUS$20</f>
        <v>0</v>
      </c>
      <c r="GUT124" s="370">
        <f xml:space="preserve"> InpC!GUT$20</f>
        <v>0</v>
      </c>
      <c r="GUU124" s="370">
        <f xml:space="preserve"> InpC!GUU$20</f>
        <v>0</v>
      </c>
      <c r="GUV124" s="370">
        <f xml:space="preserve"> InpC!GUV$20</f>
        <v>0</v>
      </c>
      <c r="GUW124" s="370">
        <f xml:space="preserve"> InpC!GUW$20</f>
        <v>0</v>
      </c>
      <c r="GUX124" s="370">
        <f xml:space="preserve"> InpC!GUX$20</f>
        <v>0</v>
      </c>
      <c r="GUY124" s="370">
        <f xml:space="preserve"> InpC!GUY$20</f>
        <v>0</v>
      </c>
      <c r="GUZ124" s="370">
        <f xml:space="preserve"> InpC!GUZ$20</f>
        <v>0</v>
      </c>
      <c r="GVA124" s="370">
        <f xml:space="preserve"> InpC!GVA$20</f>
        <v>0</v>
      </c>
      <c r="GVB124" s="370">
        <f xml:space="preserve"> InpC!GVB$20</f>
        <v>0</v>
      </c>
      <c r="GVC124" s="370">
        <f xml:space="preserve"> InpC!GVC$20</f>
        <v>0</v>
      </c>
      <c r="GVD124" s="370">
        <f xml:space="preserve"> InpC!GVD$20</f>
        <v>0</v>
      </c>
      <c r="GVE124" s="370">
        <f xml:space="preserve"> InpC!GVE$20</f>
        <v>0</v>
      </c>
      <c r="GVF124" s="370">
        <f xml:space="preserve"> InpC!GVF$20</f>
        <v>0</v>
      </c>
      <c r="GVG124" s="370">
        <f xml:space="preserve"> InpC!GVG$20</f>
        <v>0</v>
      </c>
      <c r="GVH124" s="370">
        <f xml:space="preserve"> InpC!GVH$20</f>
        <v>0</v>
      </c>
      <c r="GVI124" s="370">
        <f xml:space="preserve"> InpC!GVI$20</f>
        <v>0</v>
      </c>
      <c r="GVJ124" s="370">
        <f xml:space="preserve"> InpC!GVJ$20</f>
        <v>0</v>
      </c>
      <c r="GVK124" s="370">
        <f xml:space="preserve"> InpC!GVK$20</f>
        <v>0</v>
      </c>
      <c r="GVL124" s="370">
        <f xml:space="preserve"> InpC!GVL$20</f>
        <v>0</v>
      </c>
      <c r="GVM124" s="370">
        <f xml:space="preserve"> InpC!GVM$20</f>
        <v>0</v>
      </c>
      <c r="GVN124" s="370">
        <f xml:space="preserve"> InpC!GVN$20</f>
        <v>0</v>
      </c>
      <c r="GVO124" s="370">
        <f xml:space="preserve"> InpC!GVO$20</f>
        <v>0</v>
      </c>
      <c r="GVP124" s="370">
        <f xml:space="preserve"> InpC!GVP$20</f>
        <v>0</v>
      </c>
      <c r="GVQ124" s="370">
        <f xml:space="preserve"> InpC!GVQ$20</f>
        <v>0</v>
      </c>
      <c r="GVR124" s="370">
        <f xml:space="preserve"> InpC!GVR$20</f>
        <v>0</v>
      </c>
      <c r="GVS124" s="370">
        <f xml:space="preserve"> InpC!GVS$20</f>
        <v>0</v>
      </c>
      <c r="GVT124" s="370">
        <f xml:space="preserve"> InpC!GVT$20</f>
        <v>0</v>
      </c>
      <c r="GVU124" s="370">
        <f xml:space="preserve"> InpC!GVU$20</f>
        <v>0</v>
      </c>
      <c r="GVV124" s="370">
        <f xml:space="preserve"> InpC!GVV$20</f>
        <v>0</v>
      </c>
      <c r="GVW124" s="370">
        <f xml:space="preserve"> InpC!GVW$20</f>
        <v>0</v>
      </c>
      <c r="GVX124" s="370">
        <f xml:space="preserve"> InpC!GVX$20</f>
        <v>0</v>
      </c>
      <c r="GVY124" s="370">
        <f xml:space="preserve"> InpC!GVY$20</f>
        <v>0</v>
      </c>
      <c r="GVZ124" s="370">
        <f xml:space="preserve"> InpC!GVZ$20</f>
        <v>0</v>
      </c>
      <c r="GWA124" s="370">
        <f xml:space="preserve"> InpC!GWA$20</f>
        <v>0</v>
      </c>
      <c r="GWB124" s="370">
        <f xml:space="preserve"> InpC!GWB$20</f>
        <v>0</v>
      </c>
      <c r="GWC124" s="370">
        <f xml:space="preserve"> InpC!GWC$20</f>
        <v>0</v>
      </c>
      <c r="GWD124" s="370">
        <f xml:space="preserve"> InpC!GWD$20</f>
        <v>0</v>
      </c>
      <c r="GWE124" s="370">
        <f xml:space="preserve"> InpC!GWE$20</f>
        <v>0</v>
      </c>
      <c r="GWF124" s="370">
        <f xml:space="preserve"> InpC!GWF$20</f>
        <v>0</v>
      </c>
      <c r="GWG124" s="370">
        <f xml:space="preserve"> InpC!GWG$20</f>
        <v>0</v>
      </c>
      <c r="GWH124" s="370">
        <f xml:space="preserve"> InpC!GWH$20</f>
        <v>0</v>
      </c>
      <c r="GWI124" s="370">
        <f xml:space="preserve"> InpC!GWI$20</f>
        <v>0</v>
      </c>
      <c r="GWJ124" s="370">
        <f xml:space="preserve"> InpC!GWJ$20</f>
        <v>0</v>
      </c>
      <c r="GWK124" s="370">
        <f xml:space="preserve"> InpC!GWK$20</f>
        <v>0</v>
      </c>
      <c r="GWL124" s="370">
        <f xml:space="preserve"> InpC!GWL$20</f>
        <v>0</v>
      </c>
      <c r="GWM124" s="370">
        <f xml:space="preserve"> InpC!GWM$20</f>
        <v>0</v>
      </c>
      <c r="GWN124" s="370">
        <f xml:space="preserve"> InpC!GWN$20</f>
        <v>0</v>
      </c>
      <c r="GWO124" s="370">
        <f xml:space="preserve"> InpC!GWO$20</f>
        <v>0</v>
      </c>
      <c r="GWP124" s="370">
        <f xml:space="preserve"> InpC!GWP$20</f>
        <v>0</v>
      </c>
      <c r="GWQ124" s="370">
        <f xml:space="preserve"> InpC!GWQ$20</f>
        <v>0</v>
      </c>
      <c r="GWR124" s="370">
        <f xml:space="preserve"> InpC!GWR$20</f>
        <v>0</v>
      </c>
      <c r="GWS124" s="370">
        <f xml:space="preserve"> InpC!GWS$20</f>
        <v>0</v>
      </c>
      <c r="GWT124" s="370">
        <f xml:space="preserve"> InpC!GWT$20</f>
        <v>0</v>
      </c>
      <c r="GWU124" s="370">
        <f xml:space="preserve"> InpC!GWU$20</f>
        <v>0</v>
      </c>
      <c r="GWV124" s="370">
        <f xml:space="preserve"> InpC!GWV$20</f>
        <v>0</v>
      </c>
      <c r="GWW124" s="370">
        <f xml:space="preserve"> InpC!GWW$20</f>
        <v>0</v>
      </c>
      <c r="GWX124" s="370">
        <f xml:space="preserve"> InpC!GWX$20</f>
        <v>0</v>
      </c>
      <c r="GWY124" s="370">
        <f xml:space="preserve"> InpC!GWY$20</f>
        <v>0</v>
      </c>
      <c r="GWZ124" s="370">
        <f xml:space="preserve"> InpC!GWZ$20</f>
        <v>0</v>
      </c>
      <c r="GXA124" s="370">
        <f xml:space="preserve"> InpC!GXA$20</f>
        <v>0</v>
      </c>
      <c r="GXB124" s="370">
        <f xml:space="preserve"> InpC!GXB$20</f>
        <v>0</v>
      </c>
      <c r="GXC124" s="370">
        <f xml:space="preserve"> InpC!GXC$20</f>
        <v>0</v>
      </c>
      <c r="GXD124" s="370">
        <f xml:space="preserve"> InpC!GXD$20</f>
        <v>0</v>
      </c>
      <c r="GXE124" s="370">
        <f xml:space="preserve"> InpC!GXE$20</f>
        <v>0</v>
      </c>
      <c r="GXF124" s="370">
        <f xml:space="preserve"> InpC!GXF$20</f>
        <v>0</v>
      </c>
      <c r="GXG124" s="370">
        <f xml:space="preserve"> InpC!GXG$20</f>
        <v>0</v>
      </c>
      <c r="GXH124" s="370">
        <f xml:space="preserve"> InpC!GXH$20</f>
        <v>0</v>
      </c>
      <c r="GXI124" s="370">
        <f xml:space="preserve"> InpC!GXI$20</f>
        <v>0</v>
      </c>
      <c r="GXJ124" s="370">
        <f xml:space="preserve"> InpC!GXJ$20</f>
        <v>0</v>
      </c>
      <c r="GXK124" s="370">
        <f xml:space="preserve"> InpC!GXK$20</f>
        <v>0</v>
      </c>
      <c r="GXL124" s="370">
        <f xml:space="preserve"> InpC!GXL$20</f>
        <v>0</v>
      </c>
      <c r="GXM124" s="370">
        <f xml:space="preserve"> InpC!GXM$20</f>
        <v>0</v>
      </c>
      <c r="GXN124" s="370">
        <f xml:space="preserve"> InpC!GXN$20</f>
        <v>0</v>
      </c>
      <c r="GXO124" s="370">
        <f xml:space="preserve"> InpC!GXO$20</f>
        <v>0</v>
      </c>
      <c r="GXP124" s="370">
        <f xml:space="preserve"> InpC!GXP$20</f>
        <v>0</v>
      </c>
      <c r="GXQ124" s="370">
        <f xml:space="preserve"> InpC!GXQ$20</f>
        <v>0</v>
      </c>
      <c r="GXR124" s="370">
        <f xml:space="preserve"> InpC!GXR$20</f>
        <v>0</v>
      </c>
      <c r="GXS124" s="370">
        <f xml:space="preserve"> InpC!GXS$20</f>
        <v>0</v>
      </c>
      <c r="GXT124" s="370">
        <f xml:space="preserve"> InpC!GXT$20</f>
        <v>0</v>
      </c>
      <c r="GXU124" s="370">
        <f xml:space="preserve"> InpC!GXU$20</f>
        <v>0</v>
      </c>
      <c r="GXV124" s="370">
        <f xml:space="preserve"> InpC!GXV$20</f>
        <v>0</v>
      </c>
      <c r="GXW124" s="370">
        <f xml:space="preserve"> InpC!GXW$20</f>
        <v>0</v>
      </c>
      <c r="GXX124" s="370">
        <f xml:space="preserve"> InpC!GXX$20</f>
        <v>0</v>
      </c>
      <c r="GXY124" s="370">
        <f xml:space="preserve"> InpC!GXY$20</f>
        <v>0</v>
      </c>
      <c r="GXZ124" s="370">
        <f xml:space="preserve"> InpC!GXZ$20</f>
        <v>0</v>
      </c>
      <c r="GYA124" s="370">
        <f xml:space="preserve"> InpC!GYA$20</f>
        <v>0</v>
      </c>
      <c r="GYB124" s="370">
        <f xml:space="preserve"> InpC!GYB$20</f>
        <v>0</v>
      </c>
      <c r="GYC124" s="370">
        <f xml:space="preserve"> InpC!GYC$20</f>
        <v>0</v>
      </c>
      <c r="GYD124" s="370">
        <f xml:space="preserve"> InpC!GYD$20</f>
        <v>0</v>
      </c>
      <c r="GYE124" s="370">
        <f xml:space="preserve"> InpC!GYE$20</f>
        <v>0</v>
      </c>
      <c r="GYF124" s="370">
        <f xml:space="preserve"> InpC!GYF$20</f>
        <v>0</v>
      </c>
      <c r="GYG124" s="370">
        <f xml:space="preserve"> InpC!GYG$20</f>
        <v>0</v>
      </c>
      <c r="GYH124" s="370">
        <f xml:space="preserve"> InpC!GYH$20</f>
        <v>0</v>
      </c>
      <c r="GYI124" s="370">
        <f xml:space="preserve"> InpC!GYI$20</f>
        <v>0</v>
      </c>
      <c r="GYJ124" s="370">
        <f xml:space="preserve"> InpC!GYJ$20</f>
        <v>0</v>
      </c>
      <c r="GYK124" s="370">
        <f xml:space="preserve"> InpC!GYK$20</f>
        <v>0</v>
      </c>
      <c r="GYL124" s="370">
        <f xml:space="preserve"> InpC!GYL$20</f>
        <v>0</v>
      </c>
      <c r="GYM124" s="370">
        <f xml:space="preserve"> InpC!GYM$20</f>
        <v>0</v>
      </c>
      <c r="GYN124" s="370">
        <f xml:space="preserve"> InpC!GYN$20</f>
        <v>0</v>
      </c>
      <c r="GYO124" s="370">
        <f xml:space="preserve"> InpC!GYO$20</f>
        <v>0</v>
      </c>
      <c r="GYP124" s="370">
        <f xml:space="preserve"> InpC!GYP$20</f>
        <v>0</v>
      </c>
      <c r="GYQ124" s="370">
        <f xml:space="preserve"> InpC!GYQ$20</f>
        <v>0</v>
      </c>
      <c r="GYR124" s="370">
        <f xml:space="preserve"> InpC!GYR$20</f>
        <v>0</v>
      </c>
      <c r="GYS124" s="370">
        <f xml:space="preserve"> InpC!GYS$20</f>
        <v>0</v>
      </c>
      <c r="GYT124" s="370">
        <f xml:space="preserve"> InpC!GYT$20</f>
        <v>0</v>
      </c>
      <c r="GYU124" s="370">
        <f xml:space="preserve"> InpC!GYU$20</f>
        <v>0</v>
      </c>
      <c r="GYV124" s="370">
        <f xml:space="preserve"> InpC!GYV$20</f>
        <v>0</v>
      </c>
      <c r="GYW124" s="370">
        <f xml:space="preserve"> InpC!GYW$20</f>
        <v>0</v>
      </c>
      <c r="GYX124" s="370">
        <f xml:space="preserve"> InpC!GYX$20</f>
        <v>0</v>
      </c>
      <c r="GYY124" s="370">
        <f xml:space="preserve"> InpC!GYY$20</f>
        <v>0</v>
      </c>
      <c r="GYZ124" s="370">
        <f xml:space="preserve"> InpC!GYZ$20</f>
        <v>0</v>
      </c>
      <c r="GZA124" s="370">
        <f xml:space="preserve"> InpC!GZA$20</f>
        <v>0</v>
      </c>
      <c r="GZB124" s="370">
        <f xml:space="preserve"> InpC!GZB$20</f>
        <v>0</v>
      </c>
      <c r="GZC124" s="370">
        <f xml:space="preserve"> InpC!GZC$20</f>
        <v>0</v>
      </c>
      <c r="GZD124" s="370">
        <f xml:space="preserve"> InpC!GZD$20</f>
        <v>0</v>
      </c>
      <c r="GZE124" s="370">
        <f xml:space="preserve"> InpC!GZE$20</f>
        <v>0</v>
      </c>
      <c r="GZF124" s="370">
        <f xml:space="preserve"> InpC!GZF$20</f>
        <v>0</v>
      </c>
      <c r="GZG124" s="370">
        <f xml:space="preserve"> InpC!GZG$20</f>
        <v>0</v>
      </c>
      <c r="GZH124" s="370">
        <f xml:space="preserve"> InpC!GZH$20</f>
        <v>0</v>
      </c>
      <c r="GZI124" s="370">
        <f xml:space="preserve"> InpC!GZI$20</f>
        <v>0</v>
      </c>
      <c r="GZJ124" s="370">
        <f xml:space="preserve"> InpC!GZJ$20</f>
        <v>0</v>
      </c>
      <c r="GZK124" s="370">
        <f xml:space="preserve"> InpC!GZK$20</f>
        <v>0</v>
      </c>
      <c r="GZL124" s="370">
        <f xml:space="preserve"> InpC!GZL$20</f>
        <v>0</v>
      </c>
      <c r="GZM124" s="370">
        <f xml:space="preserve"> InpC!GZM$20</f>
        <v>0</v>
      </c>
      <c r="GZN124" s="370">
        <f xml:space="preserve"> InpC!GZN$20</f>
        <v>0</v>
      </c>
      <c r="GZO124" s="370">
        <f xml:space="preserve"> InpC!GZO$20</f>
        <v>0</v>
      </c>
      <c r="GZP124" s="370">
        <f xml:space="preserve"> InpC!GZP$20</f>
        <v>0</v>
      </c>
      <c r="GZQ124" s="370">
        <f xml:space="preserve"> InpC!GZQ$20</f>
        <v>0</v>
      </c>
      <c r="GZR124" s="370">
        <f xml:space="preserve"> InpC!GZR$20</f>
        <v>0</v>
      </c>
      <c r="GZS124" s="370">
        <f xml:space="preserve"> InpC!GZS$20</f>
        <v>0</v>
      </c>
      <c r="GZT124" s="370">
        <f xml:space="preserve"> InpC!GZT$20</f>
        <v>0</v>
      </c>
      <c r="GZU124" s="370">
        <f xml:space="preserve"> InpC!GZU$20</f>
        <v>0</v>
      </c>
      <c r="GZV124" s="370">
        <f xml:space="preserve"> InpC!GZV$20</f>
        <v>0</v>
      </c>
      <c r="GZW124" s="370">
        <f xml:space="preserve"> InpC!GZW$20</f>
        <v>0</v>
      </c>
      <c r="GZX124" s="370">
        <f xml:space="preserve"> InpC!GZX$20</f>
        <v>0</v>
      </c>
      <c r="GZY124" s="370">
        <f xml:space="preserve"> InpC!GZY$20</f>
        <v>0</v>
      </c>
      <c r="GZZ124" s="370">
        <f xml:space="preserve"> InpC!GZZ$20</f>
        <v>0</v>
      </c>
      <c r="HAA124" s="370">
        <f xml:space="preserve"> InpC!HAA$20</f>
        <v>0</v>
      </c>
      <c r="HAB124" s="370">
        <f xml:space="preserve"> InpC!HAB$20</f>
        <v>0</v>
      </c>
      <c r="HAC124" s="370">
        <f xml:space="preserve"> InpC!HAC$20</f>
        <v>0</v>
      </c>
      <c r="HAD124" s="370">
        <f xml:space="preserve"> InpC!HAD$20</f>
        <v>0</v>
      </c>
      <c r="HAE124" s="370">
        <f xml:space="preserve"> InpC!HAE$20</f>
        <v>0</v>
      </c>
      <c r="HAF124" s="370">
        <f xml:space="preserve"> InpC!HAF$20</f>
        <v>0</v>
      </c>
      <c r="HAG124" s="370">
        <f xml:space="preserve"> InpC!HAG$20</f>
        <v>0</v>
      </c>
      <c r="HAH124" s="370">
        <f xml:space="preserve"> InpC!HAH$20</f>
        <v>0</v>
      </c>
      <c r="HAI124" s="370">
        <f xml:space="preserve"> InpC!HAI$20</f>
        <v>0</v>
      </c>
      <c r="HAJ124" s="370">
        <f xml:space="preserve"> InpC!HAJ$20</f>
        <v>0</v>
      </c>
      <c r="HAK124" s="370">
        <f xml:space="preserve"> InpC!HAK$20</f>
        <v>0</v>
      </c>
      <c r="HAL124" s="370">
        <f xml:space="preserve"> InpC!HAL$20</f>
        <v>0</v>
      </c>
      <c r="HAM124" s="370">
        <f xml:space="preserve"> InpC!HAM$20</f>
        <v>0</v>
      </c>
      <c r="HAN124" s="370">
        <f xml:space="preserve"> InpC!HAN$20</f>
        <v>0</v>
      </c>
      <c r="HAO124" s="370">
        <f xml:space="preserve"> InpC!HAO$20</f>
        <v>0</v>
      </c>
      <c r="HAP124" s="370">
        <f xml:space="preserve"> InpC!HAP$20</f>
        <v>0</v>
      </c>
      <c r="HAQ124" s="370">
        <f xml:space="preserve"> InpC!HAQ$20</f>
        <v>0</v>
      </c>
      <c r="HAR124" s="370">
        <f xml:space="preserve"> InpC!HAR$20</f>
        <v>0</v>
      </c>
      <c r="HAS124" s="370">
        <f xml:space="preserve"> InpC!HAS$20</f>
        <v>0</v>
      </c>
      <c r="HAT124" s="370">
        <f xml:space="preserve"> InpC!HAT$20</f>
        <v>0</v>
      </c>
      <c r="HAU124" s="370">
        <f xml:space="preserve"> InpC!HAU$20</f>
        <v>0</v>
      </c>
      <c r="HAV124" s="370">
        <f xml:space="preserve"> InpC!HAV$20</f>
        <v>0</v>
      </c>
      <c r="HAW124" s="370">
        <f xml:space="preserve"> InpC!HAW$20</f>
        <v>0</v>
      </c>
      <c r="HAX124" s="370">
        <f xml:space="preserve"> InpC!HAX$20</f>
        <v>0</v>
      </c>
      <c r="HAY124" s="370">
        <f xml:space="preserve"> InpC!HAY$20</f>
        <v>0</v>
      </c>
      <c r="HAZ124" s="370">
        <f xml:space="preserve"> InpC!HAZ$20</f>
        <v>0</v>
      </c>
      <c r="HBA124" s="370">
        <f xml:space="preserve"> InpC!HBA$20</f>
        <v>0</v>
      </c>
      <c r="HBB124" s="370">
        <f xml:space="preserve"> InpC!HBB$20</f>
        <v>0</v>
      </c>
      <c r="HBC124" s="370">
        <f xml:space="preserve"> InpC!HBC$20</f>
        <v>0</v>
      </c>
      <c r="HBD124" s="370">
        <f xml:space="preserve"> InpC!HBD$20</f>
        <v>0</v>
      </c>
      <c r="HBE124" s="370">
        <f xml:space="preserve"> InpC!HBE$20</f>
        <v>0</v>
      </c>
      <c r="HBF124" s="370">
        <f xml:space="preserve"> InpC!HBF$20</f>
        <v>0</v>
      </c>
      <c r="HBG124" s="370">
        <f xml:space="preserve"> InpC!HBG$20</f>
        <v>0</v>
      </c>
      <c r="HBH124" s="370">
        <f xml:space="preserve"> InpC!HBH$20</f>
        <v>0</v>
      </c>
      <c r="HBI124" s="370">
        <f xml:space="preserve"> InpC!HBI$20</f>
        <v>0</v>
      </c>
      <c r="HBJ124" s="370">
        <f xml:space="preserve"> InpC!HBJ$20</f>
        <v>0</v>
      </c>
      <c r="HBK124" s="370">
        <f xml:space="preserve"> InpC!HBK$20</f>
        <v>0</v>
      </c>
      <c r="HBL124" s="370">
        <f xml:space="preserve"> InpC!HBL$20</f>
        <v>0</v>
      </c>
      <c r="HBM124" s="370">
        <f xml:space="preserve"> InpC!HBM$20</f>
        <v>0</v>
      </c>
      <c r="HBN124" s="370">
        <f xml:space="preserve"> InpC!HBN$20</f>
        <v>0</v>
      </c>
      <c r="HBO124" s="370">
        <f xml:space="preserve"> InpC!HBO$20</f>
        <v>0</v>
      </c>
      <c r="HBP124" s="370">
        <f xml:space="preserve"> InpC!HBP$20</f>
        <v>0</v>
      </c>
      <c r="HBQ124" s="370">
        <f xml:space="preserve"> InpC!HBQ$20</f>
        <v>0</v>
      </c>
      <c r="HBR124" s="370">
        <f xml:space="preserve"> InpC!HBR$20</f>
        <v>0</v>
      </c>
      <c r="HBS124" s="370">
        <f xml:space="preserve"> InpC!HBS$20</f>
        <v>0</v>
      </c>
      <c r="HBT124" s="370">
        <f xml:space="preserve"> InpC!HBT$20</f>
        <v>0</v>
      </c>
      <c r="HBU124" s="370">
        <f xml:space="preserve"> InpC!HBU$20</f>
        <v>0</v>
      </c>
      <c r="HBV124" s="370">
        <f xml:space="preserve"> InpC!HBV$20</f>
        <v>0</v>
      </c>
      <c r="HBW124" s="370">
        <f xml:space="preserve"> InpC!HBW$20</f>
        <v>0</v>
      </c>
      <c r="HBX124" s="370">
        <f xml:space="preserve"> InpC!HBX$20</f>
        <v>0</v>
      </c>
      <c r="HBY124" s="370">
        <f xml:space="preserve"> InpC!HBY$20</f>
        <v>0</v>
      </c>
      <c r="HBZ124" s="370">
        <f xml:space="preserve"> InpC!HBZ$20</f>
        <v>0</v>
      </c>
      <c r="HCA124" s="370">
        <f xml:space="preserve"> InpC!HCA$20</f>
        <v>0</v>
      </c>
      <c r="HCB124" s="370">
        <f xml:space="preserve"> InpC!HCB$20</f>
        <v>0</v>
      </c>
      <c r="HCC124" s="370">
        <f xml:space="preserve"> InpC!HCC$20</f>
        <v>0</v>
      </c>
      <c r="HCD124" s="370">
        <f xml:space="preserve"> InpC!HCD$20</f>
        <v>0</v>
      </c>
      <c r="HCE124" s="370">
        <f xml:space="preserve"> InpC!HCE$20</f>
        <v>0</v>
      </c>
      <c r="HCF124" s="370">
        <f xml:space="preserve"> InpC!HCF$20</f>
        <v>0</v>
      </c>
      <c r="HCG124" s="370">
        <f xml:space="preserve"> InpC!HCG$20</f>
        <v>0</v>
      </c>
      <c r="HCH124" s="370">
        <f xml:space="preserve"> InpC!HCH$20</f>
        <v>0</v>
      </c>
      <c r="HCI124" s="370">
        <f xml:space="preserve"> InpC!HCI$20</f>
        <v>0</v>
      </c>
      <c r="HCJ124" s="370">
        <f xml:space="preserve"> InpC!HCJ$20</f>
        <v>0</v>
      </c>
      <c r="HCK124" s="370">
        <f xml:space="preserve"> InpC!HCK$20</f>
        <v>0</v>
      </c>
      <c r="HCL124" s="370">
        <f xml:space="preserve"> InpC!HCL$20</f>
        <v>0</v>
      </c>
      <c r="HCM124" s="370">
        <f xml:space="preserve"> InpC!HCM$20</f>
        <v>0</v>
      </c>
      <c r="HCN124" s="370">
        <f xml:space="preserve"> InpC!HCN$20</f>
        <v>0</v>
      </c>
      <c r="HCO124" s="370">
        <f xml:space="preserve"> InpC!HCO$20</f>
        <v>0</v>
      </c>
      <c r="HCP124" s="370">
        <f xml:space="preserve"> InpC!HCP$20</f>
        <v>0</v>
      </c>
      <c r="HCQ124" s="370">
        <f xml:space="preserve"> InpC!HCQ$20</f>
        <v>0</v>
      </c>
      <c r="HCR124" s="370">
        <f xml:space="preserve"> InpC!HCR$20</f>
        <v>0</v>
      </c>
      <c r="HCS124" s="370">
        <f xml:space="preserve"> InpC!HCS$20</f>
        <v>0</v>
      </c>
      <c r="HCT124" s="370">
        <f xml:space="preserve"> InpC!HCT$20</f>
        <v>0</v>
      </c>
      <c r="HCU124" s="370">
        <f xml:space="preserve"> InpC!HCU$20</f>
        <v>0</v>
      </c>
      <c r="HCV124" s="370">
        <f xml:space="preserve"> InpC!HCV$20</f>
        <v>0</v>
      </c>
      <c r="HCW124" s="370">
        <f xml:space="preserve"> InpC!HCW$20</f>
        <v>0</v>
      </c>
      <c r="HCX124" s="370">
        <f xml:space="preserve"> InpC!HCX$20</f>
        <v>0</v>
      </c>
      <c r="HCY124" s="370">
        <f xml:space="preserve"> InpC!HCY$20</f>
        <v>0</v>
      </c>
      <c r="HCZ124" s="370">
        <f xml:space="preserve"> InpC!HCZ$20</f>
        <v>0</v>
      </c>
      <c r="HDA124" s="370">
        <f xml:space="preserve"> InpC!HDA$20</f>
        <v>0</v>
      </c>
      <c r="HDB124" s="370">
        <f xml:space="preserve"> InpC!HDB$20</f>
        <v>0</v>
      </c>
      <c r="HDC124" s="370">
        <f xml:space="preserve"> InpC!HDC$20</f>
        <v>0</v>
      </c>
      <c r="HDD124" s="370">
        <f xml:space="preserve"> InpC!HDD$20</f>
        <v>0</v>
      </c>
      <c r="HDE124" s="370">
        <f xml:space="preserve"> InpC!HDE$20</f>
        <v>0</v>
      </c>
      <c r="HDF124" s="370">
        <f xml:space="preserve"> InpC!HDF$20</f>
        <v>0</v>
      </c>
      <c r="HDG124" s="370">
        <f xml:space="preserve"> InpC!HDG$20</f>
        <v>0</v>
      </c>
      <c r="HDH124" s="370">
        <f xml:space="preserve"> InpC!HDH$20</f>
        <v>0</v>
      </c>
      <c r="HDI124" s="370">
        <f xml:space="preserve"> InpC!HDI$20</f>
        <v>0</v>
      </c>
      <c r="HDJ124" s="370">
        <f xml:space="preserve"> InpC!HDJ$20</f>
        <v>0</v>
      </c>
      <c r="HDK124" s="370">
        <f xml:space="preserve"> InpC!HDK$20</f>
        <v>0</v>
      </c>
      <c r="HDL124" s="370">
        <f xml:space="preserve"> InpC!HDL$20</f>
        <v>0</v>
      </c>
      <c r="HDM124" s="370">
        <f xml:space="preserve"> InpC!HDM$20</f>
        <v>0</v>
      </c>
      <c r="HDN124" s="370">
        <f xml:space="preserve"> InpC!HDN$20</f>
        <v>0</v>
      </c>
      <c r="HDO124" s="370">
        <f xml:space="preserve"> InpC!HDO$20</f>
        <v>0</v>
      </c>
      <c r="HDP124" s="370">
        <f xml:space="preserve"> InpC!HDP$20</f>
        <v>0</v>
      </c>
      <c r="HDQ124" s="370">
        <f xml:space="preserve"> InpC!HDQ$20</f>
        <v>0</v>
      </c>
      <c r="HDR124" s="370">
        <f xml:space="preserve"> InpC!HDR$20</f>
        <v>0</v>
      </c>
      <c r="HDS124" s="370">
        <f xml:space="preserve"> InpC!HDS$20</f>
        <v>0</v>
      </c>
      <c r="HDT124" s="370">
        <f xml:space="preserve"> InpC!HDT$20</f>
        <v>0</v>
      </c>
      <c r="HDU124" s="370">
        <f xml:space="preserve"> InpC!HDU$20</f>
        <v>0</v>
      </c>
      <c r="HDV124" s="370">
        <f xml:space="preserve"> InpC!HDV$20</f>
        <v>0</v>
      </c>
      <c r="HDW124" s="370">
        <f xml:space="preserve"> InpC!HDW$20</f>
        <v>0</v>
      </c>
      <c r="HDX124" s="370">
        <f xml:space="preserve"> InpC!HDX$20</f>
        <v>0</v>
      </c>
      <c r="HDY124" s="370">
        <f xml:space="preserve"> InpC!HDY$20</f>
        <v>0</v>
      </c>
      <c r="HDZ124" s="370">
        <f xml:space="preserve"> InpC!HDZ$20</f>
        <v>0</v>
      </c>
      <c r="HEA124" s="370">
        <f xml:space="preserve"> InpC!HEA$20</f>
        <v>0</v>
      </c>
      <c r="HEB124" s="370">
        <f xml:space="preserve"> InpC!HEB$20</f>
        <v>0</v>
      </c>
      <c r="HEC124" s="370">
        <f xml:space="preserve"> InpC!HEC$20</f>
        <v>0</v>
      </c>
      <c r="HED124" s="370">
        <f xml:space="preserve"> InpC!HED$20</f>
        <v>0</v>
      </c>
      <c r="HEE124" s="370">
        <f xml:space="preserve"> InpC!HEE$20</f>
        <v>0</v>
      </c>
      <c r="HEF124" s="370">
        <f xml:space="preserve"> InpC!HEF$20</f>
        <v>0</v>
      </c>
      <c r="HEG124" s="370">
        <f xml:space="preserve"> InpC!HEG$20</f>
        <v>0</v>
      </c>
      <c r="HEH124" s="370">
        <f xml:space="preserve"> InpC!HEH$20</f>
        <v>0</v>
      </c>
      <c r="HEI124" s="370">
        <f xml:space="preserve"> InpC!HEI$20</f>
        <v>0</v>
      </c>
      <c r="HEJ124" s="370">
        <f xml:space="preserve"> InpC!HEJ$20</f>
        <v>0</v>
      </c>
      <c r="HEK124" s="370">
        <f xml:space="preserve"> InpC!HEK$20</f>
        <v>0</v>
      </c>
      <c r="HEL124" s="370">
        <f xml:space="preserve"> InpC!HEL$20</f>
        <v>0</v>
      </c>
      <c r="HEM124" s="370">
        <f xml:space="preserve"> InpC!HEM$20</f>
        <v>0</v>
      </c>
      <c r="HEN124" s="370">
        <f xml:space="preserve"> InpC!HEN$20</f>
        <v>0</v>
      </c>
      <c r="HEO124" s="370">
        <f xml:space="preserve"> InpC!HEO$20</f>
        <v>0</v>
      </c>
      <c r="HEP124" s="370">
        <f xml:space="preserve"> InpC!HEP$20</f>
        <v>0</v>
      </c>
      <c r="HEQ124" s="370">
        <f xml:space="preserve"> InpC!HEQ$20</f>
        <v>0</v>
      </c>
      <c r="HER124" s="370">
        <f xml:space="preserve"> InpC!HER$20</f>
        <v>0</v>
      </c>
      <c r="HES124" s="370">
        <f xml:space="preserve"> InpC!HES$20</f>
        <v>0</v>
      </c>
      <c r="HET124" s="370">
        <f xml:space="preserve"> InpC!HET$20</f>
        <v>0</v>
      </c>
      <c r="HEU124" s="370">
        <f xml:space="preserve"> InpC!HEU$20</f>
        <v>0</v>
      </c>
      <c r="HEV124" s="370">
        <f xml:space="preserve"> InpC!HEV$20</f>
        <v>0</v>
      </c>
      <c r="HEW124" s="370">
        <f xml:space="preserve"> InpC!HEW$20</f>
        <v>0</v>
      </c>
      <c r="HEX124" s="370">
        <f xml:space="preserve"> InpC!HEX$20</f>
        <v>0</v>
      </c>
      <c r="HEY124" s="370">
        <f xml:space="preserve"> InpC!HEY$20</f>
        <v>0</v>
      </c>
      <c r="HEZ124" s="370">
        <f xml:space="preserve"> InpC!HEZ$20</f>
        <v>0</v>
      </c>
      <c r="HFA124" s="370">
        <f xml:space="preserve"> InpC!HFA$20</f>
        <v>0</v>
      </c>
      <c r="HFB124" s="370">
        <f xml:space="preserve"> InpC!HFB$20</f>
        <v>0</v>
      </c>
      <c r="HFC124" s="370">
        <f xml:space="preserve"> InpC!HFC$20</f>
        <v>0</v>
      </c>
      <c r="HFD124" s="370">
        <f xml:space="preserve"> InpC!HFD$20</f>
        <v>0</v>
      </c>
      <c r="HFE124" s="370">
        <f xml:space="preserve"> InpC!HFE$20</f>
        <v>0</v>
      </c>
      <c r="HFF124" s="370">
        <f xml:space="preserve"> InpC!HFF$20</f>
        <v>0</v>
      </c>
      <c r="HFG124" s="370">
        <f xml:space="preserve"> InpC!HFG$20</f>
        <v>0</v>
      </c>
      <c r="HFH124" s="370">
        <f xml:space="preserve"> InpC!HFH$20</f>
        <v>0</v>
      </c>
      <c r="HFI124" s="370">
        <f xml:space="preserve"> InpC!HFI$20</f>
        <v>0</v>
      </c>
      <c r="HFJ124" s="370">
        <f xml:space="preserve"> InpC!HFJ$20</f>
        <v>0</v>
      </c>
      <c r="HFK124" s="370">
        <f xml:space="preserve"> InpC!HFK$20</f>
        <v>0</v>
      </c>
      <c r="HFL124" s="370">
        <f xml:space="preserve"> InpC!HFL$20</f>
        <v>0</v>
      </c>
      <c r="HFM124" s="370">
        <f xml:space="preserve"> InpC!HFM$20</f>
        <v>0</v>
      </c>
      <c r="HFN124" s="370">
        <f xml:space="preserve"> InpC!HFN$20</f>
        <v>0</v>
      </c>
      <c r="HFO124" s="370">
        <f xml:space="preserve"> InpC!HFO$20</f>
        <v>0</v>
      </c>
      <c r="HFP124" s="370">
        <f xml:space="preserve"> InpC!HFP$20</f>
        <v>0</v>
      </c>
      <c r="HFQ124" s="370">
        <f xml:space="preserve"> InpC!HFQ$20</f>
        <v>0</v>
      </c>
      <c r="HFR124" s="370">
        <f xml:space="preserve"> InpC!HFR$20</f>
        <v>0</v>
      </c>
      <c r="HFS124" s="370">
        <f xml:space="preserve"> InpC!HFS$20</f>
        <v>0</v>
      </c>
      <c r="HFT124" s="370">
        <f xml:space="preserve"> InpC!HFT$20</f>
        <v>0</v>
      </c>
      <c r="HFU124" s="370">
        <f xml:space="preserve"> InpC!HFU$20</f>
        <v>0</v>
      </c>
      <c r="HFV124" s="370">
        <f xml:space="preserve"> InpC!HFV$20</f>
        <v>0</v>
      </c>
      <c r="HFW124" s="370">
        <f xml:space="preserve"> InpC!HFW$20</f>
        <v>0</v>
      </c>
      <c r="HFX124" s="370">
        <f xml:space="preserve"> InpC!HFX$20</f>
        <v>0</v>
      </c>
      <c r="HFY124" s="370">
        <f xml:space="preserve"> InpC!HFY$20</f>
        <v>0</v>
      </c>
      <c r="HFZ124" s="370">
        <f xml:space="preserve"> InpC!HFZ$20</f>
        <v>0</v>
      </c>
      <c r="HGA124" s="370">
        <f xml:space="preserve"> InpC!HGA$20</f>
        <v>0</v>
      </c>
      <c r="HGB124" s="370">
        <f xml:space="preserve"> InpC!HGB$20</f>
        <v>0</v>
      </c>
      <c r="HGC124" s="370">
        <f xml:space="preserve"> InpC!HGC$20</f>
        <v>0</v>
      </c>
      <c r="HGD124" s="370">
        <f xml:space="preserve"> InpC!HGD$20</f>
        <v>0</v>
      </c>
      <c r="HGE124" s="370">
        <f xml:space="preserve"> InpC!HGE$20</f>
        <v>0</v>
      </c>
      <c r="HGF124" s="370">
        <f xml:space="preserve"> InpC!HGF$20</f>
        <v>0</v>
      </c>
      <c r="HGG124" s="370">
        <f xml:space="preserve"> InpC!HGG$20</f>
        <v>0</v>
      </c>
      <c r="HGH124" s="370">
        <f xml:space="preserve"> InpC!HGH$20</f>
        <v>0</v>
      </c>
      <c r="HGI124" s="370">
        <f xml:space="preserve"> InpC!HGI$20</f>
        <v>0</v>
      </c>
      <c r="HGJ124" s="370">
        <f xml:space="preserve"> InpC!HGJ$20</f>
        <v>0</v>
      </c>
      <c r="HGK124" s="370">
        <f xml:space="preserve"> InpC!HGK$20</f>
        <v>0</v>
      </c>
      <c r="HGL124" s="370">
        <f xml:space="preserve"> InpC!HGL$20</f>
        <v>0</v>
      </c>
      <c r="HGM124" s="370">
        <f xml:space="preserve"> InpC!HGM$20</f>
        <v>0</v>
      </c>
      <c r="HGN124" s="370">
        <f xml:space="preserve"> InpC!HGN$20</f>
        <v>0</v>
      </c>
      <c r="HGO124" s="370">
        <f xml:space="preserve"> InpC!HGO$20</f>
        <v>0</v>
      </c>
      <c r="HGP124" s="370">
        <f xml:space="preserve"> InpC!HGP$20</f>
        <v>0</v>
      </c>
      <c r="HGQ124" s="370">
        <f xml:space="preserve"> InpC!HGQ$20</f>
        <v>0</v>
      </c>
      <c r="HGR124" s="370">
        <f xml:space="preserve"> InpC!HGR$20</f>
        <v>0</v>
      </c>
      <c r="HGS124" s="370">
        <f xml:space="preserve"> InpC!HGS$20</f>
        <v>0</v>
      </c>
      <c r="HGT124" s="370">
        <f xml:space="preserve"> InpC!HGT$20</f>
        <v>0</v>
      </c>
      <c r="HGU124" s="370">
        <f xml:space="preserve"> InpC!HGU$20</f>
        <v>0</v>
      </c>
      <c r="HGV124" s="370">
        <f xml:space="preserve"> InpC!HGV$20</f>
        <v>0</v>
      </c>
      <c r="HGW124" s="370">
        <f xml:space="preserve"> InpC!HGW$20</f>
        <v>0</v>
      </c>
      <c r="HGX124" s="370">
        <f xml:space="preserve"> InpC!HGX$20</f>
        <v>0</v>
      </c>
      <c r="HGY124" s="370">
        <f xml:space="preserve"> InpC!HGY$20</f>
        <v>0</v>
      </c>
      <c r="HGZ124" s="370">
        <f xml:space="preserve"> InpC!HGZ$20</f>
        <v>0</v>
      </c>
      <c r="HHA124" s="370">
        <f xml:space="preserve"> InpC!HHA$20</f>
        <v>0</v>
      </c>
      <c r="HHB124" s="370">
        <f xml:space="preserve"> InpC!HHB$20</f>
        <v>0</v>
      </c>
      <c r="HHC124" s="370">
        <f xml:space="preserve"> InpC!HHC$20</f>
        <v>0</v>
      </c>
      <c r="HHD124" s="370">
        <f xml:space="preserve"> InpC!HHD$20</f>
        <v>0</v>
      </c>
      <c r="HHE124" s="370">
        <f xml:space="preserve"> InpC!HHE$20</f>
        <v>0</v>
      </c>
      <c r="HHF124" s="370">
        <f xml:space="preserve"> InpC!HHF$20</f>
        <v>0</v>
      </c>
      <c r="HHG124" s="370">
        <f xml:space="preserve"> InpC!HHG$20</f>
        <v>0</v>
      </c>
      <c r="HHH124" s="370">
        <f xml:space="preserve"> InpC!HHH$20</f>
        <v>0</v>
      </c>
      <c r="HHI124" s="370">
        <f xml:space="preserve"> InpC!HHI$20</f>
        <v>0</v>
      </c>
      <c r="HHJ124" s="370">
        <f xml:space="preserve"> InpC!HHJ$20</f>
        <v>0</v>
      </c>
      <c r="HHK124" s="370">
        <f xml:space="preserve"> InpC!HHK$20</f>
        <v>0</v>
      </c>
      <c r="HHL124" s="370">
        <f xml:space="preserve"> InpC!HHL$20</f>
        <v>0</v>
      </c>
      <c r="HHM124" s="370">
        <f xml:space="preserve"> InpC!HHM$20</f>
        <v>0</v>
      </c>
      <c r="HHN124" s="370">
        <f xml:space="preserve"> InpC!HHN$20</f>
        <v>0</v>
      </c>
      <c r="HHO124" s="370">
        <f xml:space="preserve"> InpC!HHO$20</f>
        <v>0</v>
      </c>
      <c r="HHP124" s="370">
        <f xml:space="preserve"> InpC!HHP$20</f>
        <v>0</v>
      </c>
      <c r="HHQ124" s="370">
        <f xml:space="preserve"> InpC!HHQ$20</f>
        <v>0</v>
      </c>
      <c r="HHR124" s="370">
        <f xml:space="preserve"> InpC!HHR$20</f>
        <v>0</v>
      </c>
      <c r="HHS124" s="370">
        <f xml:space="preserve"> InpC!HHS$20</f>
        <v>0</v>
      </c>
      <c r="HHT124" s="370">
        <f xml:space="preserve"> InpC!HHT$20</f>
        <v>0</v>
      </c>
      <c r="HHU124" s="370">
        <f xml:space="preserve"> InpC!HHU$20</f>
        <v>0</v>
      </c>
      <c r="HHV124" s="370">
        <f xml:space="preserve"> InpC!HHV$20</f>
        <v>0</v>
      </c>
      <c r="HHW124" s="370">
        <f xml:space="preserve"> InpC!HHW$20</f>
        <v>0</v>
      </c>
      <c r="HHX124" s="370">
        <f xml:space="preserve"> InpC!HHX$20</f>
        <v>0</v>
      </c>
      <c r="HHY124" s="370">
        <f xml:space="preserve"> InpC!HHY$20</f>
        <v>0</v>
      </c>
      <c r="HHZ124" s="370">
        <f xml:space="preserve"> InpC!HHZ$20</f>
        <v>0</v>
      </c>
      <c r="HIA124" s="370">
        <f xml:space="preserve"> InpC!HIA$20</f>
        <v>0</v>
      </c>
      <c r="HIB124" s="370">
        <f xml:space="preserve"> InpC!HIB$20</f>
        <v>0</v>
      </c>
      <c r="HIC124" s="370">
        <f xml:space="preserve"> InpC!HIC$20</f>
        <v>0</v>
      </c>
      <c r="HID124" s="370">
        <f xml:space="preserve"> InpC!HID$20</f>
        <v>0</v>
      </c>
      <c r="HIE124" s="370">
        <f xml:space="preserve"> InpC!HIE$20</f>
        <v>0</v>
      </c>
      <c r="HIF124" s="370">
        <f xml:space="preserve"> InpC!HIF$20</f>
        <v>0</v>
      </c>
      <c r="HIG124" s="370">
        <f xml:space="preserve"> InpC!HIG$20</f>
        <v>0</v>
      </c>
      <c r="HIH124" s="370">
        <f xml:space="preserve"> InpC!HIH$20</f>
        <v>0</v>
      </c>
      <c r="HII124" s="370">
        <f xml:space="preserve"> InpC!HII$20</f>
        <v>0</v>
      </c>
      <c r="HIJ124" s="370">
        <f xml:space="preserve"> InpC!HIJ$20</f>
        <v>0</v>
      </c>
      <c r="HIK124" s="370">
        <f xml:space="preserve"> InpC!HIK$20</f>
        <v>0</v>
      </c>
      <c r="HIL124" s="370">
        <f xml:space="preserve"> InpC!HIL$20</f>
        <v>0</v>
      </c>
      <c r="HIM124" s="370">
        <f xml:space="preserve"> InpC!HIM$20</f>
        <v>0</v>
      </c>
      <c r="HIN124" s="370">
        <f xml:space="preserve"> InpC!HIN$20</f>
        <v>0</v>
      </c>
      <c r="HIO124" s="370">
        <f xml:space="preserve"> InpC!HIO$20</f>
        <v>0</v>
      </c>
      <c r="HIP124" s="370">
        <f xml:space="preserve"> InpC!HIP$20</f>
        <v>0</v>
      </c>
      <c r="HIQ124" s="370">
        <f xml:space="preserve"> InpC!HIQ$20</f>
        <v>0</v>
      </c>
      <c r="HIR124" s="370">
        <f xml:space="preserve"> InpC!HIR$20</f>
        <v>0</v>
      </c>
      <c r="HIS124" s="370">
        <f xml:space="preserve"> InpC!HIS$20</f>
        <v>0</v>
      </c>
      <c r="HIT124" s="370">
        <f xml:space="preserve"> InpC!HIT$20</f>
        <v>0</v>
      </c>
      <c r="HIU124" s="370">
        <f xml:space="preserve"> InpC!HIU$20</f>
        <v>0</v>
      </c>
      <c r="HIV124" s="370">
        <f xml:space="preserve"> InpC!HIV$20</f>
        <v>0</v>
      </c>
      <c r="HIW124" s="370">
        <f xml:space="preserve"> InpC!HIW$20</f>
        <v>0</v>
      </c>
      <c r="HIX124" s="370">
        <f xml:space="preserve"> InpC!HIX$20</f>
        <v>0</v>
      </c>
      <c r="HIY124" s="370">
        <f xml:space="preserve"> InpC!HIY$20</f>
        <v>0</v>
      </c>
      <c r="HIZ124" s="370">
        <f xml:space="preserve"> InpC!HIZ$20</f>
        <v>0</v>
      </c>
      <c r="HJA124" s="370">
        <f xml:space="preserve"> InpC!HJA$20</f>
        <v>0</v>
      </c>
      <c r="HJB124" s="370">
        <f xml:space="preserve"> InpC!HJB$20</f>
        <v>0</v>
      </c>
      <c r="HJC124" s="370">
        <f xml:space="preserve"> InpC!HJC$20</f>
        <v>0</v>
      </c>
      <c r="HJD124" s="370">
        <f xml:space="preserve"> InpC!HJD$20</f>
        <v>0</v>
      </c>
      <c r="HJE124" s="370">
        <f xml:space="preserve"> InpC!HJE$20</f>
        <v>0</v>
      </c>
      <c r="HJF124" s="370">
        <f xml:space="preserve"> InpC!HJF$20</f>
        <v>0</v>
      </c>
      <c r="HJG124" s="370">
        <f xml:space="preserve"> InpC!HJG$20</f>
        <v>0</v>
      </c>
      <c r="HJH124" s="370">
        <f xml:space="preserve"> InpC!HJH$20</f>
        <v>0</v>
      </c>
      <c r="HJI124" s="370">
        <f xml:space="preserve"> InpC!HJI$20</f>
        <v>0</v>
      </c>
      <c r="HJJ124" s="370">
        <f xml:space="preserve"> InpC!HJJ$20</f>
        <v>0</v>
      </c>
      <c r="HJK124" s="370">
        <f xml:space="preserve"> InpC!HJK$20</f>
        <v>0</v>
      </c>
      <c r="HJL124" s="370">
        <f xml:space="preserve"> InpC!HJL$20</f>
        <v>0</v>
      </c>
      <c r="HJM124" s="370">
        <f xml:space="preserve"> InpC!HJM$20</f>
        <v>0</v>
      </c>
      <c r="HJN124" s="370">
        <f xml:space="preserve"> InpC!HJN$20</f>
        <v>0</v>
      </c>
      <c r="HJO124" s="370">
        <f xml:space="preserve"> InpC!HJO$20</f>
        <v>0</v>
      </c>
      <c r="HJP124" s="370">
        <f xml:space="preserve"> InpC!HJP$20</f>
        <v>0</v>
      </c>
      <c r="HJQ124" s="370">
        <f xml:space="preserve"> InpC!HJQ$20</f>
        <v>0</v>
      </c>
      <c r="HJR124" s="370">
        <f xml:space="preserve"> InpC!HJR$20</f>
        <v>0</v>
      </c>
      <c r="HJS124" s="370">
        <f xml:space="preserve"> InpC!HJS$20</f>
        <v>0</v>
      </c>
      <c r="HJT124" s="370">
        <f xml:space="preserve"> InpC!HJT$20</f>
        <v>0</v>
      </c>
      <c r="HJU124" s="370">
        <f xml:space="preserve"> InpC!HJU$20</f>
        <v>0</v>
      </c>
      <c r="HJV124" s="370">
        <f xml:space="preserve"> InpC!HJV$20</f>
        <v>0</v>
      </c>
      <c r="HJW124" s="370">
        <f xml:space="preserve"> InpC!HJW$20</f>
        <v>0</v>
      </c>
      <c r="HJX124" s="370">
        <f xml:space="preserve"> InpC!HJX$20</f>
        <v>0</v>
      </c>
      <c r="HJY124" s="370">
        <f xml:space="preserve"> InpC!HJY$20</f>
        <v>0</v>
      </c>
      <c r="HJZ124" s="370">
        <f xml:space="preserve"> InpC!HJZ$20</f>
        <v>0</v>
      </c>
      <c r="HKA124" s="370">
        <f xml:space="preserve"> InpC!HKA$20</f>
        <v>0</v>
      </c>
      <c r="HKB124" s="370">
        <f xml:space="preserve"> InpC!HKB$20</f>
        <v>0</v>
      </c>
      <c r="HKC124" s="370">
        <f xml:space="preserve"> InpC!HKC$20</f>
        <v>0</v>
      </c>
      <c r="HKD124" s="370">
        <f xml:space="preserve"> InpC!HKD$20</f>
        <v>0</v>
      </c>
      <c r="HKE124" s="370">
        <f xml:space="preserve"> InpC!HKE$20</f>
        <v>0</v>
      </c>
      <c r="HKF124" s="370">
        <f xml:space="preserve"> InpC!HKF$20</f>
        <v>0</v>
      </c>
      <c r="HKG124" s="370">
        <f xml:space="preserve"> InpC!HKG$20</f>
        <v>0</v>
      </c>
      <c r="HKH124" s="370">
        <f xml:space="preserve"> InpC!HKH$20</f>
        <v>0</v>
      </c>
      <c r="HKI124" s="370">
        <f xml:space="preserve"> InpC!HKI$20</f>
        <v>0</v>
      </c>
      <c r="HKJ124" s="370">
        <f xml:space="preserve"> InpC!HKJ$20</f>
        <v>0</v>
      </c>
      <c r="HKK124" s="370">
        <f xml:space="preserve"> InpC!HKK$20</f>
        <v>0</v>
      </c>
      <c r="HKL124" s="370">
        <f xml:space="preserve"> InpC!HKL$20</f>
        <v>0</v>
      </c>
      <c r="HKM124" s="370">
        <f xml:space="preserve"> InpC!HKM$20</f>
        <v>0</v>
      </c>
      <c r="HKN124" s="370">
        <f xml:space="preserve"> InpC!HKN$20</f>
        <v>0</v>
      </c>
      <c r="HKO124" s="370">
        <f xml:space="preserve"> InpC!HKO$20</f>
        <v>0</v>
      </c>
      <c r="HKP124" s="370">
        <f xml:space="preserve"> InpC!HKP$20</f>
        <v>0</v>
      </c>
      <c r="HKQ124" s="370">
        <f xml:space="preserve"> InpC!HKQ$20</f>
        <v>0</v>
      </c>
      <c r="HKR124" s="370">
        <f xml:space="preserve"> InpC!HKR$20</f>
        <v>0</v>
      </c>
      <c r="HKS124" s="370">
        <f xml:space="preserve"> InpC!HKS$20</f>
        <v>0</v>
      </c>
      <c r="HKT124" s="370">
        <f xml:space="preserve"> InpC!HKT$20</f>
        <v>0</v>
      </c>
      <c r="HKU124" s="370">
        <f xml:space="preserve"> InpC!HKU$20</f>
        <v>0</v>
      </c>
      <c r="HKV124" s="370">
        <f xml:space="preserve"> InpC!HKV$20</f>
        <v>0</v>
      </c>
      <c r="HKW124" s="370">
        <f xml:space="preserve"> InpC!HKW$20</f>
        <v>0</v>
      </c>
      <c r="HKX124" s="370">
        <f xml:space="preserve"> InpC!HKX$20</f>
        <v>0</v>
      </c>
      <c r="HKY124" s="370">
        <f xml:space="preserve"> InpC!HKY$20</f>
        <v>0</v>
      </c>
      <c r="HKZ124" s="370">
        <f xml:space="preserve"> InpC!HKZ$20</f>
        <v>0</v>
      </c>
      <c r="HLA124" s="370">
        <f xml:space="preserve"> InpC!HLA$20</f>
        <v>0</v>
      </c>
      <c r="HLB124" s="370">
        <f xml:space="preserve"> InpC!HLB$20</f>
        <v>0</v>
      </c>
      <c r="HLC124" s="370">
        <f xml:space="preserve"> InpC!HLC$20</f>
        <v>0</v>
      </c>
      <c r="HLD124" s="370">
        <f xml:space="preserve"> InpC!HLD$20</f>
        <v>0</v>
      </c>
      <c r="HLE124" s="370">
        <f xml:space="preserve"> InpC!HLE$20</f>
        <v>0</v>
      </c>
      <c r="HLF124" s="370">
        <f xml:space="preserve"> InpC!HLF$20</f>
        <v>0</v>
      </c>
      <c r="HLG124" s="370">
        <f xml:space="preserve"> InpC!HLG$20</f>
        <v>0</v>
      </c>
      <c r="HLH124" s="370">
        <f xml:space="preserve"> InpC!HLH$20</f>
        <v>0</v>
      </c>
      <c r="HLI124" s="370">
        <f xml:space="preserve"> InpC!HLI$20</f>
        <v>0</v>
      </c>
      <c r="HLJ124" s="370">
        <f xml:space="preserve"> InpC!HLJ$20</f>
        <v>0</v>
      </c>
      <c r="HLK124" s="370">
        <f xml:space="preserve"> InpC!HLK$20</f>
        <v>0</v>
      </c>
      <c r="HLL124" s="370">
        <f xml:space="preserve"> InpC!HLL$20</f>
        <v>0</v>
      </c>
      <c r="HLM124" s="370">
        <f xml:space="preserve"> InpC!HLM$20</f>
        <v>0</v>
      </c>
      <c r="HLN124" s="370">
        <f xml:space="preserve"> InpC!HLN$20</f>
        <v>0</v>
      </c>
      <c r="HLO124" s="370">
        <f xml:space="preserve"> InpC!HLO$20</f>
        <v>0</v>
      </c>
      <c r="HLP124" s="370">
        <f xml:space="preserve"> InpC!HLP$20</f>
        <v>0</v>
      </c>
      <c r="HLQ124" s="370">
        <f xml:space="preserve"> InpC!HLQ$20</f>
        <v>0</v>
      </c>
      <c r="HLR124" s="370">
        <f xml:space="preserve"> InpC!HLR$20</f>
        <v>0</v>
      </c>
      <c r="HLS124" s="370">
        <f xml:space="preserve"> InpC!HLS$20</f>
        <v>0</v>
      </c>
      <c r="HLT124" s="370">
        <f xml:space="preserve"> InpC!HLT$20</f>
        <v>0</v>
      </c>
      <c r="HLU124" s="370">
        <f xml:space="preserve"> InpC!HLU$20</f>
        <v>0</v>
      </c>
      <c r="HLV124" s="370">
        <f xml:space="preserve"> InpC!HLV$20</f>
        <v>0</v>
      </c>
      <c r="HLW124" s="370">
        <f xml:space="preserve"> InpC!HLW$20</f>
        <v>0</v>
      </c>
      <c r="HLX124" s="370">
        <f xml:space="preserve"> InpC!HLX$20</f>
        <v>0</v>
      </c>
      <c r="HLY124" s="370">
        <f xml:space="preserve"> InpC!HLY$20</f>
        <v>0</v>
      </c>
      <c r="HLZ124" s="370">
        <f xml:space="preserve"> InpC!HLZ$20</f>
        <v>0</v>
      </c>
      <c r="HMA124" s="370">
        <f xml:space="preserve"> InpC!HMA$20</f>
        <v>0</v>
      </c>
      <c r="HMB124" s="370">
        <f xml:space="preserve"> InpC!HMB$20</f>
        <v>0</v>
      </c>
      <c r="HMC124" s="370">
        <f xml:space="preserve"> InpC!HMC$20</f>
        <v>0</v>
      </c>
      <c r="HMD124" s="370">
        <f xml:space="preserve"> InpC!HMD$20</f>
        <v>0</v>
      </c>
      <c r="HME124" s="370">
        <f xml:space="preserve"> InpC!HME$20</f>
        <v>0</v>
      </c>
      <c r="HMF124" s="370">
        <f xml:space="preserve"> InpC!HMF$20</f>
        <v>0</v>
      </c>
      <c r="HMG124" s="370">
        <f xml:space="preserve"> InpC!HMG$20</f>
        <v>0</v>
      </c>
      <c r="HMH124" s="370">
        <f xml:space="preserve"> InpC!HMH$20</f>
        <v>0</v>
      </c>
      <c r="HMI124" s="370">
        <f xml:space="preserve"> InpC!HMI$20</f>
        <v>0</v>
      </c>
      <c r="HMJ124" s="370">
        <f xml:space="preserve"> InpC!HMJ$20</f>
        <v>0</v>
      </c>
      <c r="HMK124" s="370">
        <f xml:space="preserve"> InpC!HMK$20</f>
        <v>0</v>
      </c>
      <c r="HML124" s="370">
        <f xml:space="preserve"> InpC!HML$20</f>
        <v>0</v>
      </c>
      <c r="HMM124" s="370">
        <f xml:space="preserve"> InpC!HMM$20</f>
        <v>0</v>
      </c>
      <c r="HMN124" s="370">
        <f xml:space="preserve"> InpC!HMN$20</f>
        <v>0</v>
      </c>
      <c r="HMO124" s="370">
        <f xml:space="preserve"> InpC!HMO$20</f>
        <v>0</v>
      </c>
      <c r="HMP124" s="370">
        <f xml:space="preserve"> InpC!HMP$20</f>
        <v>0</v>
      </c>
      <c r="HMQ124" s="370">
        <f xml:space="preserve"> InpC!HMQ$20</f>
        <v>0</v>
      </c>
      <c r="HMR124" s="370">
        <f xml:space="preserve"> InpC!HMR$20</f>
        <v>0</v>
      </c>
      <c r="HMS124" s="370">
        <f xml:space="preserve"> InpC!HMS$20</f>
        <v>0</v>
      </c>
      <c r="HMT124" s="370">
        <f xml:space="preserve"> InpC!HMT$20</f>
        <v>0</v>
      </c>
      <c r="HMU124" s="370">
        <f xml:space="preserve"> InpC!HMU$20</f>
        <v>0</v>
      </c>
      <c r="HMV124" s="370">
        <f xml:space="preserve"> InpC!HMV$20</f>
        <v>0</v>
      </c>
      <c r="HMW124" s="370">
        <f xml:space="preserve"> InpC!HMW$20</f>
        <v>0</v>
      </c>
      <c r="HMX124" s="370">
        <f xml:space="preserve"> InpC!HMX$20</f>
        <v>0</v>
      </c>
      <c r="HMY124" s="370">
        <f xml:space="preserve"> InpC!HMY$20</f>
        <v>0</v>
      </c>
      <c r="HMZ124" s="370">
        <f xml:space="preserve"> InpC!HMZ$20</f>
        <v>0</v>
      </c>
      <c r="HNA124" s="370">
        <f xml:space="preserve"> InpC!HNA$20</f>
        <v>0</v>
      </c>
      <c r="HNB124" s="370">
        <f xml:space="preserve"> InpC!HNB$20</f>
        <v>0</v>
      </c>
      <c r="HNC124" s="370">
        <f xml:space="preserve"> InpC!HNC$20</f>
        <v>0</v>
      </c>
      <c r="HND124" s="370">
        <f xml:space="preserve"> InpC!HND$20</f>
        <v>0</v>
      </c>
      <c r="HNE124" s="370">
        <f xml:space="preserve"> InpC!HNE$20</f>
        <v>0</v>
      </c>
      <c r="HNF124" s="370">
        <f xml:space="preserve"> InpC!HNF$20</f>
        <v>0</v>
      </c>
      <c r="HNG124" s="370">
        <f xml:space="preserve"> InpC!HNG$20</f>
        <v>0</v>
      </c>
      <c r="HNH124" s="370">
        <f xml:space="preserve"> InpC!HNH$20</f>
        <v>0</v>
      </c>
      <c r="HNI124" s="370">
        <f xml:space="preserve"> InpC!HNI$20</f>
        <v>0</v>
      </c>
      <c r="HNJ124" s="370">
        <f xml:space="preserve"> InpC!HNJ$20</f>
        <v>0</v>
      </c>
      <c r="HNK124" s="370">
        <f xml:space="preserve"> InpC!HNK$20</f>
        <v>0</v>
      </c>
      <c r="HNL124" s="370">
        <f xml:space="preserve"> InpC!HNL$20</f>
        <v>0</v>
      </c>
      <c r="HNM124" s="370">
        <f xml:space="preserve"> InpC!HNM$20</f>
        <v>0</v>
      </c>
      <c r="HNN124" s="370">
        <f xml:space="preserve"> InpC!HNN$20</f>
        <v>0</v>
      </c>
      <c r="HNO124" s="370">
        <f xml:space="preserve"> InpC!HNO$20</f>
        <v>0</v>
      </c>
      <c r="HNP124" s="370">
        <f xml:space="preserve"> InpC!HNP$20</f>
        <v>0</v>
      </c>
      <c r="HNQ124" s="370">
        <f xml:space="preserve"> InpC!HNQ$20</f>
        <v>0</v>
      </c>
      <c r="HNR124" s="370">
        <f xml:space="preserve"> InpC!HNR$20</f>
        <v>0</v>
      </c>
      <c r="HNS124" s="370">
        <f xml:space="preserve"> InpC!HNS$20</f>
        <v>0</v>
      </c>
      <c r="HNT124" s="370">
        <f xml:space="preserve"> InpC!HNT$20</f>
        <v>0</v>
      </c>
      <c r="HNU124" s="370">
        <f xml:space="preserve"> InpC!HNU$20</f>
        <v>0</v>
      </c>
      <c r="HNV124" s="370">
        <f xml:space="preserve"> InpC!HNV$20</f>
        <v>0</v>
      </c>
      <c r="HNW124" s="370">
        <f xml:space="preserve"> InpC!HNW$20</f>
        <v>0</v>
      </c>
      <c r="HNX124" s="370">
        <f xml:space="preserve"> InpC!HNX$20</f>
        <v>0</v>
      </c>
      <c r="HNY124" s="370">
        <f xml:space="preserve"> InpC!HNY$20</f>
        <v>0</v>
      </c>
      <c r="HNZ124" s="370">
        <f xml:space="preserve"> InpC!HNZ$20</f>
        <v>0</v>
      </c>
      <c r="HOA124" s="370">
        <f xml:space="preserve"> InpC!HOA$20</f>
        <v>0</v>
      </c>
      <c r="HOB124" s="370">
        <f xml:space="preserve"> InpC!HOB$20</f>
        <v>0</v>
      </c>
      <c r="HOC124" s="370">
        <f xml:space="preserve"> InpC!HOC$20</f>
        <v>0</v>
      </c>
      <c r="HOD124" s="370">
        <f xml:space="preserve"> InpC!HOD$20</f>
        <v>0</v>
      </c>
      <c r="HOE124" s="370">
        <f xml:space="preserve"> InpC!HOE$20</f>
        <v>0</v>
      </c>
      <c r="HOF124" s="370">
        <f xml:space="preserve"> InpC!HOF$20</f>
        <v>0</v>
      </c>
      <c r="HOG124" s="370">
        <f xml:space="preserve"> InpC!HOG$20</f>
        <v>0</v>
      </c>
      <c r="HOH124" s="370">
        <f xml:space="preserve"> InpC!HOH$20</f>
        <v>0</v>
      </c>
      <c r="HOI124" s="370">
        <f xml:space="preserve"> InpC!HOI$20</f>
        <v>0</v>
      </c>
      <c r="HOJ124" s="370">
        <f xml:space="preserve"> InpC!HOJ$20</f>
        <v>0</v>
      </c>
      <c r="HOK124" s="370">
        <f xml:space="preserve"> InpC!HOK$20</f>
        <v>0</v>
      </c>
      <c r="HOL124" s="370">
        <f xml:space="preserve"> InpC!HOL$20</f>
        <v>0</v>
      </c>
      <c r="HOM124" s="370">
        <f xml:space="preserve"> InpC!HOM$20</f>
        <v>0</v>
      </c>
      <c r="HON124" s="370">
        <f xml:space="preserve"> InpC!HON$20</f>
        <v>0</v>
      </c>
      <c r="HOO124" s="370">
        <f xml:space="preserve"> InpC!HOO$20</f>
        <v>0</v>
      </c>
      <c r="HOP124" s="370">
        <f xml:space="preserve"> InpC!HOP$20</f>
        <v>0</v>
      </c>
      <c r="HOQ124" s="370">
        <f xml:space="preserve"> InpC!HOQ$20</f>
        <v>0</v>
      </c>
      <c r="HOR124" s="370">
        <f xml:space="preserve"> InpC!HOR$20</f>
        <v>0</v>
      </c>
      <c r="HOS124" s="370">
        <f xml:space="preserve"> InpC!HOS$20</f>
        <v>0</v>
      </c>
      <c r="HOT124" s="370">
        <f xml:space="preserve"> InpC!HOT$20</f>
        <v>0</v>
      </c>
      <c r="HOU124" s="370">
        <f xml:space="preserve"> InpC!HOU$20</f>
        <v>0</v>
      </c>
      <c r="HOV124" s="370">
        <f xml:space="preserve"> InpC!HOV$20</f>
        <v>0</v>
      </c>
      <c r="HOW124" s="370">
        <f xml:space="preserve"> InpC!HOW$20</f>
        <v>0</v>
      </c>
      <c r="HOX124" s="370">
        <f xml:space="preserve"> InpC!HOX$20</f>
        <v>0</v>
      </c>
      <c r="HOY124" s="370">
        <f xml:space="preserve"> InpC!HOY$20</f>
        <v>0</v>
      </c>
      <c r="HOZ124" s="370">
        <f xml:space="preserve"> InpC!HOZ$20</f>
        <v>0</v>
      </c>
      <c r="HPA124" s="370">
        <f xml:space="preserve"> InpC!HPA$20</f>
        <v>0</v>
      </c>
      <c r="HPB124" s="370">
        <f xml:space="preserve"> InpC!HPB$20</f>
        <v>0</v>
      </c>
      <c r="HPC124" s="370">
        <f xml:space="preserve"> InpC!HPC$20</f>
        <v>0</v>
      </c>
      <c r="HPD124" s="370">
        <f xml:space="preserve"> InpC!HPD$20</f>
        <v>0</v>
      </c>
      <c r="HPE124" s="370">
        <f xml:space="preserve"> InpC!HPE$20</f>
        <v>0</v>
      </c>
      <c r="HPF124" s="370">
        <f xml:space="preserve"> InpC!HPF$20</f>
        <v>0</v>
      </c>
      <c r="HPG124" s="370">
        <f xml:space="preserve"> InpC!HPG$20</f>
        <v>0</v>
      </c>
      <c r="HPH124" s="370">
        <f xml:space="preserve"> InpC!HPH$20</f>
        <v>0</v>
      </c>
      <c r="HPI124" s="370">
        <f xml:space="preserve"> InpC!HPI$20</f>
        <v>0</v>
      </c>
      <c r="HPJ124" s="370">
        <f xml:space="preserve"> InpC!HPJ$20</f>
        <v>0</v>
      </c>
      <c r="HPK124" s="370">
        <f xml:space="preserve"> InpC!HPK$20</f>
        <v>0</v>
      </c>
      <c r="HPL124" s="370">
        <f xml:space="preserve"> InpC!HPL$20</f>
        <v>0</v>
      </c>
      <c r="HPM124" s="370">
        <f xml:space="preserve"> InpC!HPM$20</f>
        <v>0</v>
      </c>
      <c r="HPN124" s="370">
        <f xml:space="preserve"> InpC!HPN$20</f>
        <v>0</v>
      </c>
      <c r="HPO124" s="370">
        <f xml:space="preserve"> InpC!HPO$20</f>
        <v>0</v>
      </c>
      <c r="HPP124" s="370">
        <f xml:space="preserve"> InpC!HPP$20</f>
        <v>0</v>
      </c>
      <c r="HPQ124" s="370">
        <f xml:space="preserve"> InpC!HPQ$20</f>
        <v>0</v>
      </c>
      <c r="HPR124" s="370">
        <f xml:space="preserve"> InpC!HPR$20</f>
        <v>0</v>
      </c>
      <c r="HPS124" s="370">
        <f xml:space="preserve"> InpC!HPS$20</f>
        <v>0</v>
      </c>
      <c r="HPT124" s="370">
        <f xml:space="preserve"> InpC!HPT$20</f>
        <v>0</v>
      </c>
      <c r="HPU124" s="370">
        <f xml:space="preserve"> InpC!HPU$20</f>
        <v>0</v>
      </c>
      <c r="HPV124" s="370">
        <f xml:space="preserve"> InpC!HPV$20</f>
        <v>0</v>
      </c>
      <c r="HPW124" s="370">
        <f xml:space="preserve"> InpC!HPW$20</f>
        <v>0</v>
      </c>
      <c r="HPX124" s="370">
        <f xml:space="preserve"> InpC!HPX$20</f>
        <v>0</v>
      </c>
      <c r="HPY124" s="370">
        <f xml:space="preserve"> InpC!HPY$20</f>
        <v>0</v>
      </c>
      <c r="HPZ124" s="370">
        <f xml:space="preserve"> InpC!HPZ$20</f>
        <v>0</v>
      </c>
      <c r="HQA124" s="370">
        <f xml:space="preserve"> InpC!HQA$20</f>
        <v>0</v>
      </c>
      <c r="HQB124" s="370">
        <f xml:space="preserve"> InpC!HQB$20</f>
        <v>0</v>
      </c>
      <c r="HQC124" s="370">
        <f xml:space="preserve"> InpC!HQC$20</f>
        <v>0</v>
      </c>
      <c r="HQD124" s="370">
        <f xml:space="preserve"> InpC!HQD$20</f>
        <v>0</v>
      </c>
      <c r="HQE124" s="370">
        <f xml:space="preserve"> InpC!HQE$20</f>
        <v>0</v>
      </c>
      <c r="HQF124" s="370">
        <f xml:space="preserve"> InpC!HQF$20</f>
        <v>0</v>
      </c>
      <c r="HQG124" s="370">
        <f xml:space="preserve"> InpC!HQG$20</f>
        <v>0</v>
      </c>
      <c r="HQH124" s="370">
        <f xml:space="preserve"> InpC!HQH$20</f>
        <v>0</v>
      </c>
      <c r="HQI124" s="370">
        <f xml:space="preserve"> InpC!HQI$20</f>
        <v>0</v>
      </c>
      <c r="HQJ124" s="370">
        <f xml:space="preserve"> InpC!HQJ$20</f>
        <v>0</v>
      </c>
      <c r="HQK124" s="370">
        <f xml:space="preserve"> InpC!HQK$20</f>
        <v>0</v>
      </c>
      <c r="HQL124" s="370">
        <f xml:space="preserve"> InpC!HQL$20</f>
        <v>0</v>
      </c>
      <c r="HQM124" s="370">
        <f xml:space="preserve"> InpC!HQM$20</f>
        <v>0</v>
      </c>
      <c r="HQN124" s="370">
        <f xml:space="preserve"> InpC!HQN$20</f>
        <v>0</v>
      </c>
      <c r="HQO124" s="370">
        <f xml:space="preserve"> InpC!HQO$20</f>
        <v>0</v>
      </c>
      <c r="HQP124" s="370">
        <f xml:space="preserve"> InpC!HQP$20</f>
        <v>0</v>
      </c>
      <c r="HQQ124" s="370">
        <f xml:space="preserve"> InpC!HQQ$20</f>
        <v>0</v>
      </c>
      <c r="HQR124" s="370">
        <f xml:space="preserve"> InpC!HQR$20</f>
        <v>0</v>
      </c>
      <c r="HQS124" s="370">
        <f xml:space="preserve"> InpC!HQS$20</f>
        <v>0</v>
      </c>
      <c r="HQT124" s="370">
        <f xml:space="preserve"> InpC!HQT$20</f>
        <v>0</v>
      </c>
      <c r="HQU124" s="370">
        <f xml:space="preserve"> InpC!HQU$20</f>
        <v>0</v>
      </c>
      <c r="HQV124" s="370">
        <f xml:space="preserve"> InpC!HQV$20</f>
        <v>0</v>
      </c>
      <c r="HQW124" s="370">
        <f xml:space="preserve"> InpC!HQW$20</f>
        <v>0</v>
      </c>
      <c r="HQX124" s="370">
        <f xml:space="preserve"> InpC!HQX$20</f>
        <v>0</v>
      </c>
      <c r="HQY124" s="370">
        <f xml:space="preserve"> InpC!HQY$20</f>
        <v>0</v>
      </c>
      <c r="HQZ124" s="370">
        <f xml:space="preserve"> InpC!HQZ$20</f>
        <v>0</v>
      </c>
      <c r="HRA124" s="370">
        <f xml:space="preserve"> InpC!HRA$20</f>
        <v>0</v>
      </c>
      <c r="HRB124" s="370">
        <f xml:space="preserve"> InpC!HRB$20</f>
        <v>0</v>
      </c>
      <c r="HRC124" s="370">
        <f xml:space="preserve"> InpC!HRC$20</f>
        <v>0</v>
      </c>
      <c r="HRD124" s="370">
        <f xml:space="preserve"> InpC!HRD$20</f>
        <v>0</v>
      </c>
      <c r="HRE124" s="370">
        <f xml:space="preserve"> InpC!HRE$20</f>
        <v>0</v>
      </c>
      <c r="HRF124" s="370">
        <f xml:space="preserve"> InpC!HRF$20</f>
        <v>0</v>
      </c>
      <c r="HRG124" s="370">
        <f xml:space="preserve"> InpC!HRG$20</f>
        <v>0</v>
      </c>
      <c r="HRH124" s="370">
        <f xml:space="preserve"> InpC!HRH$20</f>
        <v>0</v>
      </c>
      <c r="HRI124" s="370">
        <f xml:space="preserve"> InpC!HRI$20</f>
        <v>0</v>
      </c>
      <c r="HRJ124" s="370">
        <f xml:space="preserve"> InpC!HRJ$20</f>
        <v>0</v>
      </c>
      <c r="HRK124" s="370">
        <f xml:space="preserve"> InpC!HRK$20</f>
        <v>0</v>
      </c>
      <c r="HRL124" s="370">
        <f xml:space="preserve"> InpC!HRL$20</f>
        <v>0</v>
      </c>
      <c r="HRM124" s="370">
        <f xml:space="preserve"> InpC!HRM$20</f>
        <v>0</v>
      </c>
      <c r="HRN124" s="370">
        <f xml:space="preserve"> InpC!HRN$20</f>
        <v>0</v>
      </c>
      <c r="HRO124" s="370">
        <f xml:space="preserve"> InpC!HRO$20</f>
        <v>0</v>
      </c>
      <c r="HRP124" s="370">
        <f xml:space="preserve"> InpC!HRP$20</f>
        <v>0</v>
      </c>
      <c r="HRQ124" s="370">
        <f xml:space="preserve"> InpC!HRQ$20</f>
        <v>0</v>
      </c>
      <c r="HRR124" s="370">
        <f xml:space="preserve"> InpC!HRR$20</f>
        <v>0</v>
      </c>
      <c r="HRS124" s="370">
        <f xml:space="preserve"> InpC!HRS$20</f>
        <v>0</v>
      </c>
      <c r="HRT124" s="370">
        <f xml:space="preserve"> InpC!HRT$20</f>
        <v>0</v>
      </c>
      <c r="HRU124" s="370">
        <f xml:space="preserve"> InpC!HRU$20</f>
        <v>0</v>
      </c>
      <c r="HRV124" s="370">
        <f xml:space="preserve"> InpC!HRV$20</f>
        <v>0</v>
      </c>
      <c r="HRW124" s="370">
        <f xml:space="preserve"> InpC!HRW$20</f>
        <v>0</v>
      </c>
      <c r="HRX124" s="370">
        <f xml:space="preserve"> InpC!HRX$20</f>
        <v>0</v>
      </c>
      <c r="HRY124" s="370">
        <f xml:space="preserve"> InpC!HRY$20</f>
        <v>0</v>
      </c>
      <c r="HRZ124" s="370">
        <f xml:space="preserve"> InpC!HRZ$20</f>
        <v>0</v>
      </c>
      <c r="HSA124" s="370">
        <f xml:space="preserve"> InpC!HSA$20</f>
        <v>0</v>
      </c>
      <c r="HSB124" s="370">
        <f xml:space="preserve"> InpC!HSB$20</f>
        <v>0</v>
      </c>
      <c r="HSC124" s="370">
        <f xml:space="preserve"> InpC!HSC$20</f>
        <v>0</v>
      </c>
      <c r="HSD124" s="370">
        <f xml:space="preserve"> InpC!HSD$20</f>
        <v>0</v>
      </c>
      <c r="HSE124" s="370">
        <f xml:space="preserve"> InpC!HSE$20</f>
        <v>0</v>
      </c>
      <c r="HSF124" s="370">
        <f xml:space="preserve"> InpC!HSF$20</f>
        <v>0</v>
      </c>
      <c r="HSG124" s="370">
        <f xml:space="preserve"> InpC!HSG$20</f>
        <v>0</v>
      </c>
      <c r="HSH124" s="370">
        <f xml:space="preserve"> InpC!HSH$20</f>
        <v>0</v>
      </c>
      <c r="HSI124" s="370">
        <f xml:space="preserve"> InpC!HSI$20</f>
        <v>0</v>
      </c>
      <c r="HSJ124" s="370">
        <f xml:space="preserve"> InpC!HSJ$20</f>
        <v>0</v>
      </c>
      <c r="HSK124" s="370">
        <f xml:space="preserve"> InpC!HSK$20</f>
        <v>0</v>
      </c>
      <c r="HSL124" s="370">
        <f xml:space="preserve"> InpC!HSL$20</f>
        <v>0</v>
      </c>
      <c r="HSM124" s="370">
        <f xml:space="preserve"> InpC!HSM$20</f>
        <v>0</v>
      </c>
      <c r="HSN124" s="370">
        <f xml:space="preserve"> InpC!HSN$20</f>
        <v>0</v>
      </c>
      <c r="HSO124" s="370">
        <f xml:space="preserve"> InpC!HSO$20</f>
        <v>0</v>
      </c>
      <c r="HSP124" s="370">
        <f xml:space="preserve"> InpC!HSP$20</f>
        <v>0</v>
      </c>
      <c r="HSQ124" s="370">
        <f xml:space="preserve"> InpC!HSQ$20</f>
        <v>0</v>
      </c>
      <c r="HSR124" s="370">
        <f xml:space="preserve"> InpC!HSR$20</f>
        <v>0</v>
      </c>
      <c r="HSS124" s="370">
        <f xml:space="preserve"> InpC!HSS$20</f>
        <v>0</v>
      </c>
      <c r="HST124" s="370">
        <f xml:space="preserve"> InpC!HST$20</f>
        <v>0</v>
      </c>
      <c r="HSU124" s="370">
        <f xml:space="preserve"> InpC!HSU$20</f>
        <v>0</v>
      </c>
      <c r="HSV124" s="370">
        <f xml:space="preserve"> InpC!HSV$20</f>
        <v>0</v>
      </c>
      <c r="HSW124" s="370">
        <f xml:space="preserve"> InpC!HSW$20</f>
        <v>0</v>
      </c>
      <c r="HSX124" s="370">
        <f xml:space="preserve"> InpC!HSX$20</f>
        <v>0</v>
      </c>
      <c r="HSY124" s="370">
        <f xml:space="preserve"> InpC!HSY$20</f>
        <v>0</v>
      </c>
      <c r="HSZ124" s="370">
        <f xml:space="preserve"> InpC!HSZ$20</f>
        <v>0</v>
      </c>
      <c r="HTA124" s="370">
        <f xml:space="preserve"> InpC!HTA$20</f>
        <v>0</v>
      </c>
      <c r="HTB124" s="370">
        <f xml:space="preserve"> InpC!HTB$20</f>
        <v>0</v>
      </c>
      <c r="HTC124" s="370">
        <f xml:space="preserve"> InpC!HTC$20</f>
        <v>0</v>
      </c>
      <c r="HTD124" s="370">
        <f xml:space="preserve"> InpC!HTD$20</f>
        <v>0</v>
      </c>
      <c r="HTE124" s="370">
        <f xml:space="preserve"> InpC!HTE$20</f>
        <v>0</v>
      </c>
      <c r="HTF124" s="370">
        <f xml:space="preserve"> InpC!HTF$20</f>
        <v>0</v>
      </c>
      <c r="HTG124" s="370">
        <f xml:space="preserve"> InpC!HTG$20</f>
        <v>0</v>
      </c>
      <c r="HTH124" s="370">
        <f xml:space="preserve"> InpC!HTH$20</f>
        <v>0</v>
      </c>
      <c r="HTI124" s="370">
        <f xml:space="preserve"> InpC!HTI$20</f>
        <v>0</v>
      </c>
      <c r="HTJ124" s="370">
        <f xml:space="preserve"> InpC!HTJ$20</f>
        <v>0</v>
      </c>
      <c r="HTK124" s="370">
        <f xml:space="preserve"> InpC!HTK$20</f>
        <v>0</v>
      </c>
      <c r="HTL124" s="370">
        <f xml:space="preserve"> InpC!HTL$20</f>
        <v>0</v>
      </c>
      <c r="HTM124" s="370">
        <f xml:space="preserve"> InpC!HTM$20</f>
        <v>0</v>
      </c>
      <c r="HTN124" s="370">
        <f xml:space="preserve"> InpC!HTN$20</f>
        <v>0</v>
      </c>
      <c r="HTO124" s="370">
        <f xml:space="preserve"> InpC!HTO$20</f>
        <v>0</v>
      </c>
      <c r="HTP124" s="370">
        <f xml:space="preserve"> InpC!HTP$20</f>
        <v>0</v>
      </c>
      <c r="HTQ124" s="370">
        <f xml:space="preserve"> InpC!HTQ$20</f>
        <v>0</v>
      </c>
      <c r="HTR124" s="370">
        <f xml:space="preserve"> InpC!HTR$20</f>
        <v>0</v>
      </c>
      <c r="HTS124" s="370">
        <f xml:space="preserve"> InpC!HTS$20</f>
        <v>0</v>
      </c>
      <c r="HTT124" s="370">
        <f xml:space="preserve"> InpC!HTT$20</f>
        <v>0</v>
      </c>
      <c r="HTU124" s="370">
        <f xml:space="preserve"> InpC!HTU$20</f>
        <v>0</v>
      </c>
      <c r="HTV124" s="370">
        <f xml:space="preserve"> InpC!HTV$20</f>
        <v>0</v>
      </c>
      <c r="HTW124" s="370">
        <f xml:space="preserve"> InpC!HTW$20</f>
        <v>0</v>
      </c>
      <c r="HTX124" s="370">
        <f xml:space="preserve"> InpC!HTX$20</f>
        <v>0</v>
      </c>
      <c r="HTY124" s="370">
        <f xml:space="preserve"> InpC!HTY$20</f>
        <v>0</v>
      </c>
      <c r="HTZ124" s="370">
        <f xml:space="preserve"> InpC!HTZ$20</f>
        <v>0</v>
      </c>
      <c r="HUA124" s="370">
        <f xml:space="preserve"> InpC!HUA$20</f>
        <v>0</v>
      </c>
      <c r="HUB124" s="370">
        <f xml:space="preserve"> InpC!HUB$20</f>
        <v>0</v>
      </c>
      <c r="HUC124" s="370">
        <f xml:space="preserve"> InpC!HUC$20</f>
        <v>0</v>
      </c>
      <c r="HUD124" s="370">
        <f xml:space="preserve"> InpC!HUD$20</f>
        <v>0</v>
      </c>
      <c r="HUE124" s="370">
        <f xml:space="preserve"> InpC!HUE$20</f>
        <v>0</v>
      </c>
      <c r="HUF124" s="370">
        <f xml:space="preserve"> InpC!HUF$20</f>
        <v>0</v>
      </c>
      <c r="HUG124" s="370">
        <f xml:space="preserve"> InpC!HUG$20</f>
        <v>0</v>
      </c>
      <c r="HUH124" s="370">
        <f xml:space="preserve"> InpC!HUH$20</f>
        <v>0</v>
      </c>
      <c r="HUI124" s="370">
        <f xml:space="preserve"> InpC!HUI$20</f>
        <v>0</v>
      </c>
      <c r="HUJ124" s="370">
        <f xml:space="preserve"> InpC!HUJ$20</f>
        <v>0</v>
      </c>
      <c r="HUK124" s="370">
        <f xml:space="preserve"> InpC!HUK$20</f>
        <v>0</v>
      </c>
      <c r="HUL124" s="370">
        <f xml:space="preserve"> InpC!HUL$20</f>
        <v>0</v>
      </c>
      <c r="HUM124" s="370">
        <f xml:space="preserve"> InpC!HUM$20</f>
        <v>0</v>
      </c>
      <c r="HUN124" s="370">
        <f xml:space="preserve"> InpC!HUN$20</f>
        <v>0</v>
      </c>
      <c r="HUO124" s="370">
        <f xml:space="preserve"> InpC!HUO$20</f>
        <v>0</v>
      </c>
      <c r="HUP124" s="370">
        <f xml:space="preserve"> InpC!HUP$20</f>
        <v>0</v>
      </c>
      <c r="HUQ124" s="370">
        <f xml:space="preserve"> InpC!HUQ$20</f>
        <v>0</v>
      </c>
      <c r="HUR124" s="370">
        <f xml:space="preserve"> InpC!HUR$20</f>
        <v>0</v>
      </c>
      <c r="HUS124" s="370">
        <f xml:space="preserve"> InpC!HUS$20</f>
        <v>0</v>
      </c>
      <c r="HUT124" s="370">
        <f xml:space="preserve"> InpC!HUT$20</f>
        <v>0</v>
      </c>
      <c r="HUU124" s="370">
        <f xml:space="preserve"> InpC!HUU$20</f>
        <v>0</v>
      </c>
      <c r="HUV124" s="370">
        <f xml:space="preserve"> InpC!HUV$20</f>
        <v>0</v>
      </c>
      <c r="HUW124" s="370">
        <f xml:space="preserve"> InpC!HUW$20</f>
        <v>0</v>
      </c>
      <c r="HUX124" s="370">
        <f xml:space="preserve"> InpC!HUX$20</f>
        <v>0</v>
      </c>
      <c r="HUY124" s="370">
        <f xml:space="preserve"> InpC!HUY$20</f>
        <v>0</v>
      </c>
      <c r="HUZ124" s="370">
        <f xml:space="preserve"> InpC!HUZ$20</f>
        <v>0</v>
      </c>
      <c r="HVA124" s="370">
        <f xml:space="preserve"> InpC!HVA$20</f>
        <v>0</v>
      </c>
      <c r="HVB124" s="370">
        <f xml:space="preserve"> InpC!HVB$20</f>
        <v>0</v>
      </c>
      <c r="HVC124" s="370">
        <f xml:space="preserve"> InpC!HVC$20</f>
        <v>0</v>
      </c>
      <c r="HVD124" s="370">
        <f xml:space="preserve"> InpC!HVD$20</f>
        <v>0</v>
      </c>
      <c r="HVE124" s="370">
        <f xml:space="preserve"> InpC!HVE$20</f>
        <v>0</v>
      </c>
      <c r="HVF124" s="370">
        <f xml:space="preserve"> InpC!HVF$20</f>
        <v>0</v>
      </c>
      <c r="HVG124" s="370">
        <f xml:space="preserve"> InpC!HVG$20</f>
        <v>0</v>
      </c>
      <c r="HVH124" s="370">
        <f xml:space="preserve"> InpC!HVH$20</f>
        <v>0</v>
      </c>
      <c r="HVI124" s="370">
        <f xml:space="preserve"> InpC!HVI$20</f>
        <v>0</v>
      </c>
      <c r="HVJ124" s="370">
        <f xml:space="preserve"> InpC!HVJ$20</f>
        <v>0</v>
      </c>
      <c r="HVK124" s="370">
        <f xml:space="preserve"> InpC!HVK$20</f>
        <v>0</v>
      </c>
      <c r="HVL124" s="370">
        <f xml:space="preserve"> InpC!HVL$20</f>
        <v>0</v>
      </c>
      <c r="HVM124" s="370">
        <f xml:space="preserve"> InpC!HVM$20</f>
        <v>0</v>
      </c>
      <c r="HVN124" s="370">
        <f xml:space="preserve"> InpC!HVN$20</f>
        <v>0</v>
      </c>
      <c r="HVO124" s="370">
        <f xml:space="preserve"> InpC!HVO$20</f>
        <v>0</v>
      </c>
      <c r="HVP124" s="370">
        <f xml:space="preserve"> InpC!HVP$20</f>
        <v>0</v>
      </c>
      <c r="HVQ124" s="370">
        <f xml:space="preserve"> InpC!HVQ$20</f>
        <v>0</v>
      </c>
      <c r="HVR124" s="370">
        <f xml:space="preserve"> InpC!HVR$20</f>
        <v>0</v>
      </c>
      <c r="HVS124" s="370">
        <f xml:space="preserve"> InpC!HVS$20</f>
        <v>0</v>
      </c>
      <c r="HVT124" s="370">
        <f xml:space="preserve"> InpC!HVT$20</f>
        <v>0</v>
      </c>
      <c r="HVU124" s="370">
        <f xml:space="preserve"> InpC!HVU$20</f>
        <v>0</v>
      </c>
      <c r="HVV124" s="370">
        <f xml:space="preserve"> InpC!HVV$20</f>
        <v>0</v>
      </c>
      <c r="HVW124" s="370">
        <f xml:space="preserve"> InpC!HVW$20</f>
        <v>0</v>
      </c>
      <c r="HVX124" s="370">
        <f xml:space="preserve"> InpC!HVX$20</f>
        <v>0</v>
      </c>
      <c r="HVY124" s="370">
        <f xml:space="preserve"> InpC!HVY$20</f>
        <v>0</v>
      </c>
      <c r="HVZ124" s="370">
        <f xml:space="preserve"> InpC!HVZ$20</f>
        <v>0</v>
      </c>
      <c r="HWA124" s="370">
        <f xml:space="preserve"> InpC!HWA$20</f>
        <v>0</v>
      </c>
      <c r="HWB124" s="370">
        <f xml:space="preserve"> InpC!HWB$20</f>
        <v>0</v>
      </c>
      <c r="HWC124" s="370">
        <f xml:space="preserve"> InpC!HWC$20</f>
        <v>0</v>
      </c>
      <c r="HWD124" s="370">
        <f xml:space="preserve"> InpC!HWD$20</f>
        <v>0</v>
      </c>
      <c r="HWE124" s="370">
        <f xml:space="preserve"> InpC!HWE$20</f>
        <v>0</v>
      </c>
      <c r="HWF124" s="370">
        <f xml:space="preserve"> InpC!HWF$20</f>
        <v>0</v>
      </c>
      <c r="HWG124" s="370">
        <f xml:space="preserve"> InpC!HWG$20</f>
        <v>0</v>
      </c>
      <c r="HWH124" s="370">
        <f xml:space="preserve"> InpC!HWH$20</f>
        <v>0</v>
      </c>
      <c r="HWI124" s="370">
        <f xml:space="preserve"> InpC!HWI$20</f>
        <v>0</v>
      </c>
      <c r="HWJ124" s="370">
        <f xml:space="preserve"> InpC!HWJ$20</f>
        <v>0</v>
      </c>
      <c r="HWK124" s="370">
        <f xml:space="preserve"> InpC!HWK$20</f>
        <v>0</v>
      </c>
      <c r="HWL124" s="370">
        <f xml:space="preserve"> InpC!HWL$20</f>
        <v>0</v>
      </c>
      <c r="HWM124" s="370">
        <f xml:space="preserve"> InpC!HWM$20</f>
        <v>0</v>
      </c>
      <c r="HWN124" s="370">
        <f xml:space="preserve"> InpC!HWN$20</f>
        <v>0</v>
      </c>
      <c r="HWO124" s="370">
        <f xml:space="preserve"> InpC!HWO$20</f>
        <v>0</v>
      </c>
      <c r="HWP124" s="370">
        <f xml:space="preserve"> InpC!HWP$20</f>
        <v>0</v>
      </c>
      <c r="HWQ124" s="370">
        <f xml:space="preserve"> InpC!HWQ$20</f>
        <v>0</v>
      </c>
      <c r="HWR124" s="370">
        <f xml:space="preserve"> InpC!HWR$20</f>
        <v>0</v>
      </c>
      <c r="HWS124" s="370">
        <f xml:space="preserve"> InpC!HWS$20</f>
        <v>0</v>
      </c>
      <c r="HWT124" s="370">
        <f xml:space="preserve"> InpC!HWT$20</f>
        <v>0</v>
      </c>
      <c r="HWU124" s="370">
        <f xml:space="preserve"> InpC!HWU$20</f>
        <v>0</v>
      </c>
      <c r="HWV124" s="370">
        <f xml:space="preserve"> InpC!HWV$20</f>
        <v>0</v>
      </c>
      <c r="HWW124" s="370">
        <f xml:space="preserve"> InpC!HWW$20</f>
        <v>0</v>
      </c>
      <c r="HWX124" s="370">
        <f xml:space="preserve"> InpC!HWX$20</f>
        <v>0</v>
      </c>
      <c r="HWY124" s="370">
        <f xml:space="preserve"> InpC!HWY$20</f>
        <v>0</v>
      </c>
      <c r="HWZ124" s="370">
        <f xml:space="preserve"> InpC!HWZ$20</f>
        <v>0</v>
      </c>
      <c r="HXA124" s="370">
        <f xml:space="preserve"> InpC!HXA$20</f>
        <v>0</v>
      </c>
      <c r="HXB124" s="370">
        <f xml:space="preserve"> InpC!HXB$20</f>
        <v>0</v>
      </c>
      <c r="HXC124" s="370">
        <f xml:space="preserve"> InpC!HXC$20</f>
        <v>0</v>
      </c>
      <c r="HXD124" s="370">
        <f xml:space="preserve"> InpC!HXD$20</f>
        <v>0</v>
      </c>
      <c r="HXE124" s="370">
        <f xml:space="preserve"> InpC!HXE$20</f>
        <v>0</v>
      </c>
      <c r="HXF124" s="370">
        <f xml:space="preserve"> InpC!HXF$20</f>
        <v>0</v>
      </c>
      <c r="HXG124" s="370">
        <f xml:space="preserve"> InpC!HXG$20</f>
        <v>0</v>
      </c>
      <c r="HXH124" s="370">
        <f xml:space="preserve"> InpC!HXH$20</f>
        <v>0</v>
      </c>
      <c r="HXI124" s="370">
        <f xml:space="preserve"> InpC!HXI$20</f>
        <v>0</v>
      </c>
      <c r="HXJ124" s="370">
        <f xml:space="preserve"> InpC!HXJ$20</f>
        <v>0</v>
      </c>
      <c r="HXK124" s="370">
        <f xml:space="preserve"> InpC!HXK$20</f>
        <v>0</v>
      </c>
      <c r="HXL124" s="370">
        <f xml:space="preserve"> InpC!HXL$20</f>
        <v>0</v>
      </c>
      <c r="HXM124" s="370">
        <f xml:space="preserve"> InpC!HXM$20</f>
        <v>0</v>
      </c>
      <c r="HXN124" s="370">
        <f xml:space="preserve"> InpC!HXN$20</f>
        <v>0</v>
      </c>
      <c r="HXO124" s="370">
        <f xml:space="preserve"> InpC!HXO$20</f>
        <v>0</v>
      </c>
      <c r="HXP124" s="370">
        <f xml:space="preserve"> InpC!HXP$20</f>
        <v>0</v>
      </c>
      <c r="HXQ124" s="370">
        <f xml:space="preserve"> InpC!HXQ$20</f>
        <v>0</v>
      </c>
      <c r="HXR124" s="370">
        <f xml:space="preserve"> InpC!HXR$20</f>
        <v>0</v>
      </c>
      <c r="HXS124" s="370">
        <f xml:space="preserve"> InpC!HXS$20</f>
        <v>0</v>
      </c>
      <c r="HXT124" s="370">
        <f xml:space="preserve"> InpC!HXT$20</f>
        <v>0</v>
      </c>
      <c r="HXU124" s="370">
        <f xml:space="preserve"> InpC!HXU$20</f>
        <v>0</v>
      </c>
      <c r="HXV124" s="370">
        <f xml:space="preserve"> InpC!HXV$20</f>
        <v>0</v>
      </c>
      <c r="HXW124" s="370">
        <f xml:space="preserve"> InpC!HXW$20</f>
        <v>0</v>
      </c>
      <c r="HXX124" s="370">
        <f xml:space="preserve"> InpC!HXX$20</f>
        <v>0</v>
      </c>
      <c r="HXY124" s="370">
        <f xml:space="preserve"> InpC!HXY$20</f>
        <v>0</v>
      </c>
      <c r="HXZ124" s="370">
        <f xml:space="preserve"> InpC!HXZ$20</f>
        <v>0</v>
      </c>
      <c r="HYA124" s="370">
        <f xml:space="preserve"> InpC!HYA$20</f>
        <v>0</v>
      </c>
      <c r="HYB124" s="370">
        <f xml:space="preserve"> InpC!HYB$20</f>
        <v>0</v>
      </c>
      <c r="HYC124" s="370">
        <f xml:space="preserve"> InpC!HYC$20</f>
        <v>0</v>
      </c>
      <c r="HYD124" s="370">
        <f xml:space="preserve"> InpC!HYD$20</f>
        <v>0</v>
      </c>
      <c r="HYE124" s="370">
        <f xml:space="preserve"> InpC!HYE$20</f>
        <v>0</v>
      </c>
      <c r="HYF124" s="370">
        <f xml:space="preserve"> InpC!HYF$20</f>
        <v>0</v>
      </c>
      <c r="HYG124" s="370">
        <f xml:space="preserve"> InpC!HYG$20</f>
        <v>0</v>
      </c>
      <c r="HYH124" s="370">
        <f xml:space="preserve"> InpC!HYH$20</f>
        <v>0</v>
      </c>
      <c r="HYI124" s="370">
        <f xml:space="preserve"> InpC!HYI$20</f>
        <v>0</v>
      </c>
      <c r="HYJ124" s="370">
        <f xml:space="preserve"> InpC!HYJ$20</f>
        <v>0</v>
      </c>
      <c r="HYK124" s="370">
        <f xml:space="preserve"> InpC!HYK$20</f>
        <v>0</v>
      </c>
      <c r="HYL124" s="370">
        <f xml:space="preserve"> InpC!HYL$20</f>
        <v>0</v>
      </c>
      <c r="HYM124" s="370">
        <f xml:space="preserve"> InpC!HYM$20</f>
        <v>0</v>
      </c>
      <c r="HYN124" s="370">
        <f xml:space="preserve"> InpC!HYN$20</f>
        <v>0</v>
      </c>
      <c r="HYO124" s="370">
        <f xml:space="preserve"> InpC!HYO$20</f>
        <v>0</v>
      </c>
      <c r="HYP124" s="370">
        <f xml:space="preserve"> InpC!HYP$20</f>
        <v>0</v>
      </c>
      <c r="HYQ124" s="370">
        <f xml:space="preserve"> InpC!HYQ$20</f>
        <v>0</v>
      </c>
      <c r="HYR124" s="370">
        <f xml:space="preserve"> InpC!HYR$20</f>
        <v>0</v>
      </c>
      <c r="HYS124" s="370">
        <f xml:space="preserve"> InpC!HYS$20</f>
        <v>0</v>
      </c>
      <c r="HYT124" s="370">
        <f xml:space="preserve"> InpC!HYT$20</f>
        <v>0</v>
      </c>
      <c r="HYU124" s="370">
        <f xml:space="preserve"> InpC!HYU$20</f>
        <v>0</v>
      </c>
      <c r="HYV124" s="370">
        <f xml:space="preserve"> InpC!HYV$20</f>
        <v>0</v>
      </c>
      <c r="HYW124" s="370">
        <f xml:space="preserve"> InpC!HYW$20</f>
        <v>0</v>
      </c>
      <c r="HYX124" s="370">
        <f xml:space="preserve"> InpC!HYX$20</f>
        <v>0</v>
      </c>
      <c r="HYY124" s="370">
        <f xml:space="preserve"> InpC!HYY$20</f>
        <v>0</v>
      </c>
      <c r="HYZ124" s="370">
        <f xml:space="preserve"> InpC!HYZ$20</f>
        <v>0</v>
      </c>
      <c r="HZA124" s="370">
        <f xml:space="preserve"> InpC!HZA$20</f>
        <v>0</v>
      </c>
      <c r="HZB124" s="370">
        <f xml:space="preserve"> InpC!HZB$20</f>
        <v>0</v>
      </c>
      <c r="HZC124" s="370">
        <f xml:space="preserve"> InpC!HZC$20</f>
        <v>0</v>
      </c>
      <c r="HZD124" s="370">
        <f xml:space="preserve"> InpC!HZD$20</f>
        <v>0</v>
      </c>
      <c r="HZE124" s="370">
        <f xml:space="preserve"> InpC!HZE$20</f>
        <v>0</v>
      </c>
      <c r="HZF124" s="370">
        <f xml:space="preserve"> InpC!HZF$20</f>
        <v>0</v>
      </c>
      <c r="HZG124" s="370">
        <f xml:space="preserve"> InpC!HZG$20</f>
        <v>0</v>
      </c>
      <c r="HZH124" s="370">
        <f xml:space="preserve"> InpC!HZH$20</f>
        <v>0</v>
      </c>
      <c r="HZI124" s="370">
        <f xml:space="preserve"> InpC!HZI$20</f>
        <v>0</v>
      </c>
      <c r="HZJ124" s="370">
        <f xml:space="preserve"> InpC!HZJ$20</f>
        <v>0</v>
      </c>
      <c r="HZK124" s="370">
        <f xml:space="preserve"> InpC!HZK$20</f>
        <v>0</v>
      </c>
      <c r="HZL124" s="370">
        <f xml:space="preserve"> InpC!HZL$20</f>
        <v>0</v>
      </c>
      <c r="HZM124" s="370">
        <f xml:space="preserve"> InpC!HZM$20</f>
        <v>0</v>
      </c>
      <c r="HZN124" s="370">
        <f xml:space="preserve"> InpC!HZN$20</f>
        <v>0</v>
      </c>
      <c r="HZO124" s="370">
        <f xml:space="preserve"> InpC!HZO$20</f>
        <v>0</v>
      </c>
      <c r="HZP124" s="370">
        <f xml:space="preserve"> InpC!HZP$20</f>
        <v>0</v>
      </c>
      <c r="HZQ124" s="370">
        <f xml:space="preserve"> InpC!HZQ$20</f>
        <v>0</v>
      </c>
      <c r="HZR124" s="370">
        <f xml:space="preserve"> InpC!HZR$20</f>
        <v>0</v>
      </c>
      <c r="HZS124" s="370">
        <f xml:space="preserve"> InpC!HZS$20</f>
        <v>0</v>
      </c>
      <c r="HZT124" s="370">
        <f xml:space="preserve"> InpC!HZT$20</f>
        <v>0</v>
      </c>
      <c r="HZU124" s="370">
        <f xml:space="preserve"> InpC!HZU$20</f>
        <v>0</v>
      </c>
      <c r="HZV124" s="370">
        <f xml:space="preserve"> InpC!HZV$20</f>
        <v>0</v>
      </c>
      <c r="HZW124" s="370">
        <f xml:space="preserve"> InpC!HZW$20</f>
        <v>0</v>
      </c>
      <c r="HZX124" s="370">
        <f xml:space="preserve"> InpC!HZX$20</f>
        <v>0</v>
      </c>
      <c r="HZY124" s="370">
        <f xml:space="preserve"> InpC!HZY$20</f>
        <v>0</v>
      </c>
      <c r="HZZ124" s="370">
        <f xml:space="preserve"> InpC!HZZ$20</f>
        <v>0</v>
      </c>
      <c r="IAA124" s="370">
        <f xml:space="preserve"> InpC!IAA$20</f>
        <v>0</v>
      </c>
      <c r="IAB124" s="370">
        <f xml:space="preserve"> InpC!IAB$20</f>
        <v>0</v>
      </c>
      <c r="IAC124" s="370">
        <f xml:space="preserve"> InpC!IAC$20</f>
        <v>0</v>
      </c>
      <c r="IAD124" s="370">
        <f xml:space="preserve"> InpC!IAD$20</f>
        <v>0</v>
      </c>
      <c r="IAE124" s="370">
        <f xml:space="preserve"> InpC!IAE$20</f>
        <v>0</v>
      </c>
      <c r="IAF124" s="370">
        <f xml:space="preserve"> InpC!IAF$20</f>
        <v>0</v>
      </c>
      <c r="IAG124" s="370">
        <f xml:space="preserve"> InpC!IAG$20</f>
        <v>0</v>
      </c>
      <c r="IAH124" s="370">
        <f xml:space="preserve"> InpC!IAH$20</f>
        <v>0</v>
      </c>
      <c r="IAI124" s="370">
        <f xml:space="preserve"> InpC!IAI$20</f>
        <v>0</v>
      </c>
      <c r="IAJ124" s="370">
        <f xml:space="preserve"> InpC!IAJ$20</f>
        <v>0</v>
      </c>
      <c r="IAK124" s="370">
        <f xml:space="preserve"> InpC!IAK$20</f>
        <v>0</v>
      </c>
      <c r="IAL124" s="370">
        <f xml:space="preserve"> InpC!IAL$20</f>
        <v>0</v>
      </c>
      <c r="IAM124" s="370">
        <f xml:space="preserve"> InpC!IAM$20</f>
        <v>0</v>
      </c>
      <c r="IAN124" s="370">
        <f xml:space="preserve"> InpC!IAN$20</f>
        <v>0</v>
      </c>
      <c r="IAO124" s="370">
        <f xml:space="preserve"> InpC!IAO$20</f>
        <v>0</v>
      </c>
      <c r="IAP124" s="370">
        <f xml:space="preserve"> InpC!IAP$20</f>
        <v>0</v>
      </c>
      <c r="IAQ124" s="370">
        <f xml:space="preserve"> InpC!IAQ$20</f>
        <v>0</v>
      </c>
      <c r="IAR124" s="370">
        <f xml:space="preserve"> InpC!IAR$20</f>
        <v>0</v>
      </c>
      <c r="IAS124" s="370">
        <f xml:space="preserve"> InpC!IAS$20</f>
        <v>0</v>
      </c>
      <c r="IAT124" s="370">
        <f xml:space="preserve"> InpC!IAT$20</f>
        <v>0</v>
      </c>
      <c r="IAU124" s="370">
        <f xml:space="preserve"> InpC!IAU$20</f>
        <v>0</v>
      </c>
      <c r="IAV124" s="370">
        <f xml:space="preserve"> InpC!IAV$20</f>
        <v>0</v>
      </c>
      <c r="IAW124" s="370">
        <f xml:space="preserve"> InpC!IAW$20</f>
        <v>0</v>
      </c>
      <c r="IAX124" s="370">
        <f xml:space="preserve"> InpC!IAX$20</f>
        <v>0</v>
      </c>
      <c r="IAY124" s="370">
        <f xml:space="preserve"> InpC!IAY$20</f>
        <v>0</v>
      </c>
      <c r="IAZ124" s="370">
        <f xml:space="preserve"> InpC!IAZ$20</f>
        <v>0</v>
      </c>
      <c r="IBA124" s="370">
        <f xml:space="preserve"> InpC!IBA$20</f>
        <v>0</v>
      </c>
      <c r="IBB124" s="370">
        <f xml:space="preserve"> InpC!IBB$20</f>
        <v>0</v>
      </c>
      <c r="IBC124" s="370">
        <f xml:space="preserve"> InpC!IBC$20</f>
        <v>0</v>
      </c>
      <c r="IBD124" s="370">
        <f xml:space="preserve"> InpC!IBD$20</f>
        <v>0</v>
      </c>
      <c r="IBE124" s="370">
        <f xml:space="preserve"> InpC!IBE$20</f>
        <v>0</v>
      </c>
      <c r="IBF124" s="370">
        <f xml:space="preserve"> InpC!IBF$20</f>
        <v>0</v>
      </c>
      <c r="IBG124" s="370">
        <f xml:space="preserve"> InpC!IBG$20</f>
        <v>0</v>
      </c>
      <c r="IBH124" s="370">
        <f xml:space="preserve"> InpC!IBH$20</f>
        <v>0</v>
      </c>
      <c r="IBI124" s="370">
        <f xml:space="preserve"> InpC!IBI$20</f>
        <v>0</v>
      </c>
      <c r="IBJ124" s="370">
        <f xml:space="preserve"> InpC!IBJ$20</f>
        <v>0</v>
      </c>
      <c r="IBK124" s="370">
        <f xml:space="preserve"> InpC!IBK$20</f>
        <v>0</v>
      </c>
      <c r="IBL124" s="370">
        <f xml:space="preserve"> InpC!IBL$20</f>
        <v>0</v>
      </c>
      <c r="IBM124" s="370">
        <f xml:space="preserve"> InpC!IBM$20</f>
        <v>0</v>
      </c>
      <c r="IBN124" s="370">
        <f xml:space="preserve"> InpC!IBN$20</f>
        <v>0</v>
      </c>
      <c r="IBO124" s="370">
        <f xml:space="preserve"> InpC!IBO$20</f>
        <v>0</v>
      </c>
      <c r="IBP124" s="370">
        <f xml:space="preserve"> InpC!IBP$20</f>
        <v>0</v>
      </c>
      <c r="IBQ124" s="370">
        <f xml:space="preserve"> InpC!IBQ$20</f>
        <v>0</v>
      </c>
      <c r="IBR124" s="370">
        <f xml:space="preserve"> InpC!IBR$20</f>
        <v>0</v>
      </c>
      <c r="IBS124" s="370">
        <f xml:space="preserve"> InpC!IBS$20</f>
        <v>0</v>
      </c>
      <c r="IBT124" s="370">
        <f xml:space="preserve"> InpC!IBT$20</f>
        <v>0</v>
      </c>
      <c r="IBU124" s="370">
        <f xml:space="preserve"> InpC!IBU$20</f>
        <v>0</v>
      </c>
      <c r="IBV124" s="370">
        <f xml:space="preserve"> InpC!IBV$20</f>
        <v>0</v>
      </c>
      <c r="IBW124" s="370">
        <f xml:space="preserve"> InpC!IBW$20</f>
        <v>0</v>
      </c>
      <c r="IBX124" s="370">
        <f xml:space="preserve"> InpC!IBX$20</f>
        <v>0</v>
      </c>
      <c r="IBY124" s="370">
        <f xml:space="preserve"> InpC!IBY$20</f>
        <v>0</v>
      </c>
      <c r="IBZ124" s="370">
        <f xml:space="preserve"> InpC!IBZ$20</f>
        <v>0</v>
      </c>
      <c r="ICA124" s="370">
        <f xml:space="preserve"> InpC!ICA$20</f>
        <v>0</v>
      </c>
      <c r="ICB124" s="370">
        <f xml:space="preserve"> InpC!ICB$20</f>
        <v>0</v>
      </c>
      <c r="ICC124" s="370">
        <f xml:space="preserve"> InpC!ICC$20</f>
        <v>0</v>
      </c>
      <c r="ICD124" s="370">
        <f xml:space="preserve"> InpC!ICD$20</f>
        <v>0</v>
      </c>
      <c r="ICE124" s="370">
        <f xml:space="preserve"> InpC!ICE$20</f>
        <v>0</v>
      </c>
      <c r="ICF124" s="370">
        <f xml:space="preserve"> InpC!ICF$20</f>
        <v>0</v>
      </c>
      <c r="ICG124" s="370">
        <f xml:space="preserve"> InpC!ICG$20</f>
        <v>0</v>
      </c>
      <c r="ICH124" s="370">
        <f xml:space="preserve"> InpC!ICH$20</f>
        <v>0</v>
      </c>
      <c r="ICI124" s="370">
        <f xml:space="preserve"> InpC!ICI$20</f>
        <v>0</v>
      </c>
      <c r="ICJ124" s="370">
        <f xml:space="preserve"> InpC!ICJ$20</f>
        <v>0</v>
      </c>
      <c r="ICK124" s="370">
        <f xml:space="preserve"> InpC!ICK$20</f>
        <v>0</v>
      </c>
      <c r="ICL124" s="370">
        <f xml:space="preserve"> InpC!ICL$20</f>
        <v>0</v>
      </c>
      <c r="ICM124" s="370">
        <f xml:space="preserve"> InpC!ICM$20</f>
        <v>0</v>
      </c>
      <c r="ICN124" s="370">
        <f xml:space="preserve"> InpC!ICN$20</f>
        <v>0</v>
      </c>
      <c r="ICO124" s="370">
        <f xml:space="preserve"> InpC!ICO$20</f>
        <v>0</v>
      </c>
      <c r="ICP124" s="370">
        <f xml:space="preserve"> InpC!ICP$20</f>
        <v>0</v>
      </c>
      <c r="ICQ124" s="370">
        <f xml:space="preserve"> InpC!ICQ$20</f>
        <v>0</v>
      </c>
      <c r="ICR124" s="370">
        <f xml:space="preserve"> InpC!ICR$20</f>
        <v>0</v>
      </c>
      <c r="ICS124" s="370">
        <f xml:space="preserve"> InpC!ICS$20</f>
        <v>0</v>
      </c>
      <c r="ICT124" s="370">
        <f xml:space="preserve"> InpC!ICT$20</f>
        <v>0</v>
      </c>
      <c r="ICU124" s="370">
        <f xml:space="preserve"> InpC!ICU$20</f>
        <v>0</v>
      </c>
      <c r="ICV124" s="370">
        <f xml:space="preserve"> InpC!ICV$20</f>
        <v>0</v>
      </c>
      <c r="ICW124" s="370">
        <f xml:space="preserve"> InpC!ICW$20</f>
        <v>0</v>
      </c>
      <c r="ICX124" s="370">
        <f xml:space="preserve"> InpC!ICX$20</f>
        <v>0</v>
      </c>
      <c r="ICY124" s="370">
        <f xml:space="preserve"> InpC!ICY$20</f>
        <v>0</v>
      </c>
      <c r="ICZ124" s="370">
        <f xml:space="preserve"> InpC!ICZ$20</f>
        <v>0</v>
      </c>
      <c r="IDA124" s="370">
        <f xml:space="preserve"> InpC!IDA$20</f>
        <v>0</v>
      </c>
      <c r="IDB124" s="370">
        <f xml:space="preserve"> InpC!IDB$20</f>
        <v>0</v>
      </c>
      <c r="IDC124" s="370">
        <f xml:space="preserve"> InpC!IDC$20</f>
        <v>0</v>
      </c>
      <c r="IDD124" s="370">
        <f xml:space="preserve"> InpC!IDD$20</f>
        <v>0</v>
      </c>
      <c r="IDE124" s="370">
        <f xml:space="preserve"> InpC!IDE$20</f>
        <v>0</v>
      </c>
      <c r="IDF124" s="370">
        <f xml:space="preserve"> InpC!IDF$20</f>
        <v>0</v>
      </c>
      <c r="IDG124" s="370">
        <f xml:space="preserve"> InpC!IDG$20</f>
        <v>0</v>
      </c>
      <c r="IDH124" s="370">
        <f xml:space="preserve"> InpC!IDH$20</f>
        <v>0</v>
      </c>
      <c r="IDI124" s="370">
        <f xml:space="preserve"> InpC!IDI$20</f>
        <v>0</v>
      </c>
      <c r="IDJ124" s="370">
        <f xml:space="preserve"> InpC!IDJ$20</f>
        <v>0</v>
      </c>
      <c r="IDK124" s="370">
        <f xml:space="preserve"> InpC!IDK$20</f>
        <v>0</v>
      </c>
      <c r="IDL124" s="370">
        <f xml:space="preserve"> InpC!IDL$20</f>
        <v>0</v>
      </c>
      <c r="IDM124" s="370">
        <f xml:space="preserve"> InpC!IDM$20</f>
        <v>0</v>
      </c>
      <c r="IDN124" s="370">
        <f xml:space="preserve"> InpC!IDN$20</f>
        <v>0</v>
      </c>
      <c r="IDO124" s="370">
        <f xml:space="preserve"> InpC!IDO$20</f>
        <v>0</v>
      </c>
      <c r="IDP124" s="370">
        <f xml:space="preserve"> InpC!IDP$20</f>
        <v>0</v>
      </c>
      <c r="IDQ124" s="370">
        <f xml:space="preserve"> InpC!IDQ$20</f>
        <v>0</v>
      </c>
      <c r="IDR124" s="370">
        <f xml:space="preserve"> InpC!IDR$20</f>
        <v>0</v>
      </c>
      <c r="IDS124" s="370">
        <f xml:space="preserve"> InpC!IDS$20</f>
        <v>0</v>
      </c>
      <c r="IDT124" s="370">
        <f xml:space="preserve"> InpC!IDT$20</f>
        <v>0</v>
      </c>
      <c r="IDU124" s="370">
        <f xml:space="preserve"> InpC!IDU$20</f>
        <v>0</v>
      </c>
      <c r="IDV124" s="370">
        <f xml:space="preserve"> InpC!IDV$20</f>
        <v>0</v>
      </c>
      <c r="IDW124" s="370">
        <f xml:space="preserve"> InpC!IDW$20</f>
        <v>0</v>
      </c>
      <c r="IDX124" s="370">
        <f xml:space="preserve"> InpC!IDX$20</f>
        <v>0</v>
      </c>
      <c r="IDY124" s="370">
        <f xml:space="preserve"> InpC!IDY$20</f>
        <v>0</v>
      </c>
      <c r="IDZ124" s="370">
        <f xml:space="preserve"> InpC!IDZ$20</f>
        <v>0</v>
      </c>
      <c r="IEA124" s="370">
        <f xml:space="preserve"> InpC!IEA$20</f>
        <v>0</v>
      </c>
      <c r="IEB124" s="370">
        <f xml:space="preserve"> InpC!IEB$20</f>
        <v>0</v>
      </c>
      <c r="IEC124" s="370">
        <f xml:space="preserve"> InpC!IEC$20</f>
        <v>0</v>
      </c>
      <c r="IED124" s="370">
        <f xml:space="preserve"> InpC!IED$20</f>
        <v>0</v>
      </c>
      <c r="IEE124" s="370">
        <f xml:space="preserve"> InpC!IEE$20</f>
        <v>0</v>
      </c>
      <c r="IEF124" s="370">
        <f xml:space="preserve"> InpC!IEF$20</f>
        <v>0</v>
      </c>
      <c r="IEG124" s="370">
        <f xml:space="preserve"> InpC!IEG$20</f>
        <v>0</v>
      </c>
      <c r="IEH124" s="370">
        <f xml:space="preserve"> InpC!IEH$20</f>
        <v>0</v>
      </c>
      <c r="IEI124" s="370">
        <f xml:space="preserve"> InpC!IEI$20</f>
        <v>0</v>
      </c>
      <c r="IEJ124" s="370">
        <f xml:space="preserve"> InpC!IEJ$20</f>
        <v>0</v>
      </c>
      <c r="IEK124" s="370">
        <f xml:space="preserve"> InpC!IEK$20</f>
        <v>0</v>
      </c>
      <c r="IEL124" s="370">
        <f xml:space="preserve"> InpC!IEL$20</f>
        <v>0</v>
      </c>
      <c r="IEM124" s="370">
        <f xml:space="preserve"> InpC!IEM$20</f>
        <v>0</v>
      </c>
      <c r="IEN124" s="370">
        <f xml:space="preserve"> InpC!IEN$20</f>
        <v>0</v>
      </c>
      <c r="IEO124" s="370">
        <f xml:space="preserve"> InpC!IEO$20</f>
        <v>0</v>
      </c>
      <c r="IEP124" s="370">
        <f xml:space="preserve"> InpC!IEP$20</f>
        <v>0</v>
      </c>
      <c r="IEQ124" s="370">
        <f xml:space="preserve"> InpC!IEQ$20</f>
        <v>0</v>
      </c>
      <c r="IER124" s="370">
        <f xml:space="preserve"> InpC!IER$20</f>
        <v>0</v>
      </c>
      <c r="IES124" s="370">
        <f xml:space="preserve"> InpC!IES$20</f>
        <v>0</v>
      </c>
      <c r="IET124" s="370">
        <f xml:space="preserve"> InpC!IET$20</f>
        <v>0</v>
      </c>
      <c r="IEU124" s="370">
        <f xml:space="preserve"> InpC!IEU$20</f>
        <v>0</v>
      </c>
      <c r="IEV124" s="370">
        <f xml:space="preserve"> InpC!IEV$20</f>
        <v>0</v>
      </c>
      <c r="IEW124" s="370">
        <f xml:space="preserve"> InpC!IEW$20</f>
        <v>0</v>
      </c>
      <c r="IEX124" s="370">
        <f xml:space="preserve"> InpC!IEX$20</f>
        <v>0</v>
      </c>
      <c r="IEY124" s="370">
        <f xml:space="preserve"> InpC!IEY$20</f>
        <v>0</v>
      </c>
      <c r="IEZ124" s="370">
        <f xml:space="preserve"> InpC!IEZ$20</f>
        <v>0</v>
      </c>
      <c r="IFA124" s="370">
        <f xml:space="preserve"> InpC!IFA$20</f>
        <v>0</v>
      </c>
      <c r="IFB124" s="370">
        <f xml:space="preserve"> InpC!IFB$20</f>
        <v>0</v>
      </c>
      <c r="IFC124" s="370">
        <f xml:space="preserve"> InpC!IFC$20</f>
        <v>0</v>
      </c>
      <c r="IFD124" s="370">
        <f xml:space="preserve"> InpC!IFD$20</f>
        <v>0</v>
      </c>
      <c r="IFE124" s="370">
        <f xml:space="preserve"> InpC!IFE$20</f>
        <v>0</v>
      </c>
      <c r="IFF124" s="370">
        <f xml:space="preserve"> InpC!IFF$20</f>
        <v>0</v>
      </c>
      <c r="IFG124" s="370">
        <f xml:space="preserve"> InpC!IFG$20</f>
        <v>0</v>
      </c>
      <c r="IFH124" s="370">
        <f xml:space="preserve"> InpC!IFH$20</f>
        <v>0</v>
      </c>
      <c r="IFI124" s="370">
        <f xml:space="preserve"> InpC!IFI$20</f>
        <v>0</v>
      </c>
      <c r="IFJ124" s="370">
        <f xml:space="preserve"> InpC!IFJ$20</f>
        <v>0</v>
      </c>
      <c r="IFK124" s="370">
        <f xml:space="preserve"> InpC!IFK$20</f>
        <v>0</v>
      </c>
      <c r="IFL124" s="370">
        <f xml:space="preserve"> InpC!IFL$20</f>
        <v>0</v>
      </c>
      <c r="IFM124" s="370">
        <f xml:space="preserve"> InpC!IFM$20</f>
        <v>0</v>
      </c>
      <c r="IFN124" s="370">
        <f xml:space="preserve"> InpC!IFN$20</f>
        <v>0</v>
      </c>
      <c r="IFO124" s="370">
        <f xml:space="preserve"> InpC!IFO$20</f>
        <v>0</v>
      </c>
      <c r="IFP124" s="370">
        <f xml:space="preserve"> InpC!IFP$20</f>
        <v>0</v>
      </c>
      <c r="IFQ124" s="370">
        <f xml:space="preserve"> InpC!IFQ$20</f>
        <v>0</v>
      </c>
      <c r="IFR124" s="370">
        <f xml:space="preserve"> InpC!IFR$20</f>
        <v>0</v>
      </c>
      <c r="IFS124" s="370">
        <f xml:space="preserve"> InpC!IFS$20</f>
        <v>0</v>
      </c>
      <c r="IFT124" s="370">
        <f xml:space="preserve"> InpC!IFT$20</f>
        <v>0</v>
      </c>
      <c r="IFU124" s="370">
        <f xml:space="preserve"> InpC!IFU$20</f>
        <v>0</v>
      </c>
      <c r="IFV124" s="370">
        <f xml:space="preserve"> InpC!IFV$20</f>
        <v>0</v>
      </c>
      <c r="IFW124" s="370">
        <f xml:space="preserve"> InpC!IFW$20</f>
        <v>0</v>
      </c>
      <c r="IFX124" s="370">
        <f xml:space="preserve"> InpC!IFX$20</f>
        <v>0</v>
      </c>
      <c r="IFY124" s="370">
        <f xml:space="preserve"> InpC!IFY$20</f>
        <v>0</v>
      </c>
      <c r="IFZ124" s="370">
        <f xml:space="preserve"> InpC!IFZ$20</f>
        <v>0</v>
      </c>
      <c r="IGA124" s="370">
        <f xml:space="preserve"> InpC!IGA$20</f>
        <v>0</v>
      </c>
      <c r="IGB124" s="370">
        <f xml:space="preserve"> InpC!IGB$20</f>
        <v>0</v>
      </c>
      <c r="IGC124" s="370">
        <f xml:space="preserve"> InpC!IGC$20</f>
        <v>0</v>
      </c>
      <c r="IGD124" s="370">
        <f xml:space="preserve"> InpC!IGD$20</f>
        <v>0</v>
      </c>
      <c r="IGE124" s="370">
        <f xml:space="preserve"> InpC!IGE$20</f>
        <v>0</v>
      </c>
      <c r="IGF124" s="370">
        <f xml:space="preserve"> InpC!IGF$20</f>
        <v>0</v>
      </c>
      <c r="IGG124" s="370">
        <f xml:space="preserve"> InpC!IGG$20</f>
        <v>0</v>
      </c>
      <c r="IGH124" s="370">
        <f xml:space="preserve"> InpC!IGH$20</f>
        <v>0</v>
      </c>
      <c r="IGI124" s="370">
        <f xml:space="preserve"> InpC!IGI$20</f>
        <v>0</v>
      </c>
      <c r="IGJ124" s="370">
        <f xml:space="preserve"> InpC!IGJ$20</f>
        <v>0</v>
      </c>
      <c r="IGK124" s="370">
        <f xml:space="preserve"> InpC!IGK$20</f>
        <v>0</v>
      </c>
      <c r="IGL124" s="370">
        <f xml:space="preserve"> InpC!IGL$20</f>
        <v>0</v>
      </c>
      <c r="IGM124" s="370">
        <f xml:space="preserve"> InpC!IGM$20</f>
        <v>0</v>
      </c>
      <c r="IGN124" s="370">
        <f xml:space="preserve"> InpC!IGN$20</f>
        <v>0</v>
      </c>
      <c r="IGO124" s="370">
        <f xml:space="preserve"> InpC!IGO$20</f>
        <v>0</v>
      </c>
      <c r="IGP124" s="370">
        <f xml:space="preserve"> InpC!IGP$20</f>
        <v>0</v>
      </c>
      <c r="IGQ124" s="370">
        <f xml:space="preserve"> InpC!IGQ$20</f>
        <v>0</v>
      </c>
      <c r="IGR124" s="370">
        <f xml:space="preserve"> InpC!IGR$20</f>
        <v>0</v>
      </c>
      <c r="IGS124" s="370">
        <f xml:space="preserve"> InpC!IGS$20</f>
        <v>0</v>
      </c>
      <c r="IGT124" s="370">
        <f xml:space="preserve"> InpC!IGT$20</f>
        <v>0</v>
      </c>
      <c r="IGU124" s="370">
        <f xml:space="preserve"> InpC!IGU$20</f>
        <v>0</v>
      </c>
      <c r="IGV124" s="370">
        <f xml:space="preserve"> InpC!IGV$20</f>
        <v>0</v>
      </c>
      <c r="IGW124" s="370">
        <f xml:space="preserve"> InpC!IGW$20</f>
        <v>0</v>
      </c>
      <c r="IGX124" s="370">
        <f xml:space="preserve"> InpC!IGX$20</f>
        <v>0</v>
      </c>
      <c r="IGY124" s="370">
        <f xml:space="preserve"> InpC!IGY$20</f>
        <v>0</v>
      </c>
      <c r="IGZ124" s="370">
        <f xml:space="preserve"> InpC!IGZ$20</f>
        <v>0</v>
      </c>
      <c r="IHA124" s="370">
        <f xml:space="preserve"> InpC!IHA$20</f>
        <v>0</v>
      </c>
      <c r="IHB124" s="370">
        <f xml:space="preserve"> InpC!IHB$20</f>
        <v>0</v>
      </c>
      <c r="IHC124" s="370">
        <f xml:space="preserve"> InpC!IHC$20</f>
        <v>0</v>
      </c>
      <c r="IHD124" s="370">
        <f xml:space="preserve"> InpC!IHD$20</f>
        <v>0</v>
      </c>
      <c r="IHE124" s="370">
        <f xml:space="preserve"> InpC!IHE$20</f>
        <v>0</v>
      </c>
      <c r="IHF124" s="370">
        <f xml:space="preserve"> InpC!IHF$20</f>
        <v>0</v>
      </c>
      <c r="IHG124" s="370">
        <f xml:space="preserve"> InpC!IHG$20</f>
        <v>0</v>
      </c>
      <c r="IHH124" s="370">
        <f xml:space="preserve"> InpC!IHH$20</f>
        <v>0</v>
      </c>
      <c r="IHI124" s="370">
        <f xml:space="preserve"> InpC!IHI$20</f>
        <v>0</v>
      </c>
      <c r="IHJ124" s="370">
        <f xml:space="preserve"> InpC!IHJ$20</f>
        <v>0</v>
      </c>
      <c r="IHK124" s="370">
        <f xml:space="preserve"> InpC!IHK$20</f>
        <v>0</v>
      </c>
      <c r="IHL124" s="370">
        <f xml:space="preserve"> InpC!IHL$20</f>
        <v>0</v>
      </c>
      <c r="IHM124" s="370">
        <f xml:space="preserve"> InpC!IHM$20</f>
        <v>0</v>
      </c>
      <c r="IHN124" s="370">
        <f xml:space="preserve"> InpC!IHN$20</f>
        <v>0</v>
      </c>
      <c r="IHO124" s="370">
        <f xml:space="preserve"> InpC!IHO$20</f>
        <v>0</v>
      </c>
      <c r="IHP124" s="370">
        <f xml:space="preserve"> InpC!IHP$20</f>
        <v>0</v>
      </c>
      <c r="IHQ124" s="370">
        <f xml:space="preserve"> InpC!IHQ$20</f>
        <v>0</v>
      </c>
      <c r="IHR124" s="370">
        <f xml:space="preserve"> InpC!IHR$20</f>
        <v>0</v>
      </c>
      <c r="IHS124" s="370">
        <f xml:space="preserve"> InpC!IHS$20</f>
        <v>0</v>
      </c>
      <c r="IHT124" s="370">
        <f xml:space="preserve"> InpC!IHT$20</f>
        <v>0</v>
      </c>
      <c r="IHU124" s="370">
        <f xml:space="preserve"> InpC!IHU$20</f>
        <v>0</v>
      </c>
      <c r="IHV124" s="370">
        <f xml:space="preserve"> InpC!IHV$20</f>
        <v>0</v>
      </c>
      <c r="IHW124" s="370">
        <f xml:space="preserve"> InpC!IHW$20</f>
        <v>0</v>
      </c>
      <c r="IHX124" s="370">
        <f xml:space="preserve"> InpC!IHX$20</f>
        <v>0</v>
      </c>
      <c r="IHY124" s="370">
        <f xml:space="preserve"> InpC!IHY$20</f>
        <v>0</v>
      </c>
      <c r="IHZ124" s="370">
        <f xml:space="preserve"> InpC!IHZ$20</f>
        <v>0</v>
      </c>
      <c r="IIA124" s="370">
        <f xml:space="preserve"> InpC!IIA$20</f>
        <v>0</v>
      </c>
      <c r="IIB124" s="370">
        <f xml:space="preserve"> InpC!IIB$20</f>
        <v>0</v>
      </c>
      <c r="IIC124" s="370">
        <f xml:space="preserve"> InpC!IIC$20</f>
        <v>0</v>
      </c>
      <c r="IID124" s="370">
        <f xml:space="preserve"> InpC!IID$20</f>
        <v>0</v>
      </c>
      <c r="IIE124" s="370">
        <f xml:space="preserve"> InpC!IIE$20</f>
        <v>0</v>
      </c>
      <c r="IIF124" s="370">
        <f xml:space="preserve"> InpC!IIF$20</f>
        <v>0</v>
      </c>
      <c r="IIG124" s="370">
        <f xml:space="preserve"> InpC!IIG$20</f>
        <v>0</v>
      </c>
      <c r="IIH124" s="370">
        <f xml:space="preserve"> InpC!IIH$20</f>
        <v>0</v>
      </c>
      <c r="III124" s="370">
        <f xml:space="preserve"> InpC!III$20</f>
        <v>0</v>
      </c>
      <c r="IIJ124" s="370">
        <f xml:space="preserve"> InpC!IIJ$20</f>
        <v>0</v>
      </c>
      <c r="IIK124" s="370">
        <f xml:space="preserve"> InpC!IIK$20</f>
        <v>0</v>
      </c>
      <c r="IIL124" s="370">
        <f xml:space="preserve"> InpC!IIL$20</f>
        <v>0</v>
      </c>
      <c r="IIM124" s="370">
        <f xml:space="preserve"> InpC!IIM$20</f>
        <v>0</v>
      </c>
      <c r="IIN124" s="370">
        <f xml:space="preserve"> InpC!IIN$20</f>
        <v>0</v>
      </c>
      <c r="IIO124" s="370">
        <f xml:space="preserve"> InpC!IIO$20</f>
        <v>0</v>
      </c>
      <c r="IIP124" s="370">
        <f xml:space="preserve"> InpC!IIP$20</f>
        <v>0</v>
      </c>
      <c r="IIQ124" s="370">
        <f xml:space="preserve"> InpC!IIQ$20</f>
        <v>0</v>
      </c>
      <c r="IIR124" s="370">
        <f xml:space="preserve"> InpC!IIR$20</f>
        <v>0</v>
      </c>
      <c r="IIS124" s="370">
        <f xml:space="preserve"> InpC!IIS$20</f>
        <v>0</v>
      </c>
      <c r="IIT124" s="370">
        <f xml:space="preserve"> InpC!IIT$20</f>
        <v>0</v>
      </c>
      <c r="IIU124" s="370">
        <f xml:space="preserve"> InpC!IIU$20</f>
        <v>0</v>
      </c>
      <c r="IIV124" s="370">
        <f xml:space="preserve"> InpC!IIV$20</f>
        <v>0</v>
      </c>
      <c r="IIW124" s="370">
        <f xml:space="preserve"> InpC!IIW$20</f>
        <v>0</v>
      </c>
      <c r="IIX124" s="370">
        <f xml:space="preserve"> InpC!IIX$20</f>
        <v>0</v>
      </c>
      <c r="IIY124" s="370">
        <f xml:space="preserve"> InpC!IIY$20</f>
        <v>0</v>
      </c>
      <c r="IIZ124" s="370">
        <f xml:space="preserve"> InpC!IIZ$20</f>
        <v>0</v>
      </c>
      <c r="IJA124" s="370">
        <f xml:space="preserve"> InpC!IJA$20</f>
        <v>0</v>
      </c>
      <c r="IJB124" s="370">
        <f xml:space="preserve"> InpC!IJB$20</f>
        <v>0</v>
      </c>
      <c r="IJC124" s="370">
        <f xml:space="preserve"> InpC!IJC$20</f>
        <v>0</v>
      </c>
      <c r="IJD124" s="370">
        <f xml:space="preserve"> InpC!IJD$20</f>
        <v>0</v>
      </c>
      <c r="IJE124" s="370">
        <f xml:space="preserve"> InpC!IJE$20</f>
        <v>0</v>
      </c>
      <c r="IJF124" s="370">
        <f xml:space="preserve"> InpC!IJF$20</f>
        <v>0</v>
      </c>
      <c r="IJG124" s="370">
        <f xml:space="preserve"> InpC!IJG$20</f>
        <v>0</v>
      </c>
      <c r="IJH124" s="370">
        <f xml:space="preserve"> InpC!IJH$20</f>
        <v>0</v>
      </c>
      <c r="IJI124" s="370">
        <f xml:space="preserve"> InpC!IJI$20</f>
        <v>0</v>
      </c>
      <c r="IJJ124" s="370">
        <f xml:space="preserve"> InpC!IJJ$20</f>
        <v>0</v>
      </c>
      <c r="IJK124" s="370">
        <f xml:space="preserve"> InpC!IJK$20</f>
        <v>0</v>
      </c>
      <c r="IJL124" s="370">
        <f xml:space="preserve"> InpC!IJL$20</f>
        <v>0</v>
      </c>
      <c r="IJM124" s="370">
        <f xml:space="preserve"> InpC!IJM$20</f>
        <v>0</v>
      </c>
      <c r="IJN124" s="370">
        <f xml:space="preserve"> InpC!IJN$20</f>
        <v>0</v>
      </c>
      <c r="IJO124" s="370">
        <f xml:space="preserve"> InpC!IJO$20</f>
        <v>0</v>
      </c>
      <c r="IJP124" s="370">
        <f xml:space="preserve"> InpC!IJP$20</f>
        <v>0</v>
      </c>
      <c r="IJQ124" s="370">
        <f xml:space="preserve"> InpC!IJQ$20</f>
        <v>0</v>
      </c>
      <c r="IJR124" s="370">
        <f xml:space="preserve"> InpC!IJR$20</f>
        <v>0</v>
      </c>
      <c r="IJS124" s="370">
        <f xml:space="preserve"> InpC!IJS$20</f>
        <v>0</v>
      </c>
      <c r="IJT124" s="370">
        <f xml:space="preserve"> InpC!IJT$20</f>
        <v>0</v>
      </c>
      <c r="IJU124" s="370">
        <f xml:space="preserve"> InpC!IJU$20</f>
        <v>0</v>
      </c>
      <c r="IJV124" s="370">
        <f xml:space="preserve"> InpC!IJV$20</f>
        <v>0</v>
      </c>
      <c r="IJW124" s="370">
        <f xml:space="preserve"> InpC!IJW$20</f>
        <v>0</v>
      </c>
      <c r="IJX124" s="370">
        <f xml:space="preserve"> InpC!IJX$20</f>
        <v>0</v>
      </c>
      <c r="IJY124" s="370">
        <f xml:space="preserve"> InpC!IJY$20</f>
        <v>0</v>
      </c>
      <c r="IJZ124" s="370">
        <f xml:space="preserve"> InpC!IJZ$20</f>
        <v>0</v>
      </c>
      <c r="IKA124" s="370">
        <f xml:space="preserve"> InpC!IKA$20</f>
        <v>0</v>
      </c>
      <c r="IKB124" s="370">
        <f xml:space="preserve"> InpC!IKB$20</f>
        <v>0</v>
      </c>
      <c r="IKC124" s="370">
        <f xml:space="preserve"> InpC!IKC$20</f>
        <v>0</v>
      </c>
      <c r="IKD124" s="370">
        <f xml:space="preserve"> InpC!IKD$20</f>
        <v>0</v>
      </c>
      <c r="IKE124" s="370">
        <f xml:space="preserve"> InpC!IKE$20</f>
        <v>0</v>
      </c>
      <c r="IKF124" s="370">
        <f xml:space="preserve"> InpC!IKF$20</f>
        <v>0</v>
      </c>
      <c r="IKG124" s="370">
        <f xml:space="preserve"> InpC!IKG$20</f>
        <v>0</v>
      </c>
      <c r="IKH124" s="370">
        <f xml:space="preserve"> InpC!IKH$20</f>
        <v>0</v>
      </c>
      <c r="IKI124" s="370">
        <f xml:space="preserve"> InpC!IKI$20</f>
        <v>0</v>
      </c>
      <c r="IKJ124" s="370">
        <f xml:space="preserve"> InpC!IKJ$20</f>
        <v>0</v>
      </c>
      <c r="IKK124" s="370">
        <f xml:space="preserve"> InpC!IKK$20</f>
        <v>0</v>
      </c>
      <c r="IKL124" s="370">
        <f xml:space="preserve"> InpC!IKL$20</f>
        <v>0</v>
      </c>
      <c r="IKM124" s="370">
        <f xml:space="preserve"> InpC!IKM$20</f>
        <v>0</v>
      </c>
      <c r="IKN124" s="370">
        <f xml:space="preserve"> InpC!IKN$20</f>
        <v>0</v>
      </c>
      <c r="IKO124" s="370">
        <f xml:space="preserve"> InpC!IKO$20</f>
        <v>0</v>
      </c>
      <c r="IKP124" s="370">
        <f xml:space="preserve"> InpC!IKP$20</f>
        <v>0</v>
      </c>
      <c r="IKQ124" s="370">
        <f xml:space="preserve"> InpC!IKQ$20</f>
        <v>0</v>
      </c>
      <c r="IKR124" s="370">
        <f xml:space="preserve"> InpC!IKR$20</f>
        <v>0</v>
      </c>
      <c r="IKS124" s="370">
        <f xml:space="preserve"> InpC!IKS$20</f>
        <v>0</v>
      </c>
      <c r="IKT124" s="370">
        <f xml:space="preserve"> InpC!IKT$20</f>
        <v>0</v>
      </c>
      <c r="IKU124" s="370">
        <f xml:space="preserve"> InpC!IKU$20</f>
        <v>0</v>
      </c>
      <c r="IKV124" s="370">
        <f xml:space="preserve"> InpC!IKV$20</f>
        <v>0</v>
      </c>
      <c r="IKW124" s="370">
        <f xml:space="preserve"> InpC!IKW$20</f>
        <v>0</v>
      </c>
      <c r="IKX124" s="370">
        <f xml:space="preserve"> InpC!IKX$20</f>
        <v>0</v>
      </c>
      <c r="IKY124" s="370">
        <f xml:space="preserve"> InpC!IKY$20</f>
        <v>0</v>
      </c>
      <c r="IKZ124" s="370">
        <f xml:space="preserve"> InpC!IKZ$20</f>
        <v>0</v>
      </c>
      <c r="ILA124" s="370">
        <f xml:space="preserve"> InpC!ILA$20</f>
        <v>0</v>
      </c>
      <c r="ILB124" s="370">
        <f xml:space="preserve"> InpC!ILB$20</f>
        <v>0</v>
      </c>
      <c r="ILC124" s="370">
        <f xml:space="preserve"> InpC!ILC$20</f>
        <v>0</v>
      </c>
      <c r="ILD124" s="370">
        <f xml:space="preserve"> InpC!ILD$20</f>
        <v>0</v>
      </c>
      <c r="ILE124" s="370">
        <f xml:space="preserve"> InpC!ILE$20</f>
        <v>0</v>
      </c>
      <c r="ILF124" s="370">
        <f xml:space="preserve"> InpC!ILF$20</f>
        <v>0</v>
      </c>
      <c r="ILG124" s="370">
        <f xml:space="preserve"> InpC!ILG$20</f>
        <v>0</v>
      </c>
      <c r="ILH124" s="370">
        <f xml:space="preserve"> InpC!ILH$20</f>
        <v>0</v>
      </c>
      <c r="ILI124" s="370">
        <f xml:space="preserve"> InpC!ILI$20</f>
        <v>0</v>
      </c>
      <c r="ILJ124" s="370">
        <f xml:space="preserve"> InpC!ILJ$20</f>
        <v>0</v>
      </c>
      <c r="ILK124" s="370">
        <f xml:space="preserve"> InpC!ILK$20</f>
        <v>0</v>
      </c>
      <c r="ILL124" s="370">
        <f xml:space="preserve"> InpC!ILL$20</f>
        <v>0</v>
      </c>
      <c r="ILM124" s="370">
        <f xml:space="preserve"> InpC!ILM$20</f>
        <v>0</v>
      </c>
      <c r="ILN124" s="370">
        <f xml:space="preserve"> InpC!ILN$20</f>
        <v>0</v>
      </c>
      <c r="ILO124" s="370">
        <f xml:space="preserve"> InpC!ILO$20</f>
        <v>0</v>
      </c>
      <c r="ILP124" s="370">
        <f xml:space="preserve"> InpC!ILP$20</f>
        <v>0</v>
      </c>
      <c r="ILQ124" s="370">
        <f xml:space="preserve"> InpC!ILQ$20</f>
        <v>0</v>
      </c>
      <c r="ILR124" s="370">
        <f xml:space="preserve"> InpC!ILR$20</f>
        <v>0</v>
      </c>
      <c r="ILS124" s="370">
        <f xml:space="preserve"> InpC!ILS$20</f>
        <v>0</v>
      </c>
      <c r="ILT124" s="370">
        <f xml:space="preserve"> InpC!ILT$20</f>
        <v>0</v>
      </c>
      <c r="ILU124" s="370">
        <f xml:space="preserve"> InpC!ILU$20</f>
        <v>0</v>
      </c>
      <c r="ILV124" s="370">
        <f xml:space="preserve"> InpC!ILV$20</f>
        <v>0</v>
      </c>
      <c r="ILW124" s="370">
        <f xml:space="preserve"> InpC!ILW$20</f>
        <v>0</v>
      </c>
      <c r="ILX124" s="370">
        <f xml:space="preserve"> InpC!ILX$20</f>
        <v>0</v>
      </c>
      <c r="ILY124" s="370">
        <f xml:space="preserve"> InpC!ILY$20</f>
        <v>0</v>
      </c>
      <c r="ILZ124" s="370">
        <f xml:space="preserve"> InpC!ILZ$20</f>
        <v>0</v>
      </c>
      <c r="IMA124" s="370">
        <f xml:space="preserve"> InpC!IMA$20</f>
        <v>0</v>
      </c>
      <c r="IMB124" s="370">
        <f xml:space="preserve"> InpC!IMB$20</f>
        <v>0</v>
      </c>
      <c r="IMC124" s="370">
        <f xml:space="preserve"> InpC!IMC$20</f>
        <v>0</v>
      </c>
      <c r="IMD124" s="370">
        <f xml:space="preserve"> InpC!IMD$20</f>
        <v>0</v>
      </c>
      <c r="IME124" s="370">
        <f xml:space="preserve"> InpC!IME$20</f>
        <v>0</v>
      </c>
      <c r="IMF124" s="370">
        <f xml:space="preserve"> InpC!IMF$20</f>
        <v>0</v>
      </c>
      <c r="IMG124" s="370">
        <f xml:space="preserve"> InpC!IMG$20</f>
        <v>0</v>
      </c>
      <c r="IMH124" s="370">
        <f xml:space="preserve"> InpC!IMH$20</f>
        <v>0</v>
      </c>
      <c r="IMI124" s="370">
        <f xml:space="preserve"> InpC!IMI$20</f>
        <v>0</v>
      </c>
      <c r="IMJ124" s="370">
        <f xml:space="preserve"> InpC!IMJ$20</f>
        <v>0</v>
      </c>
      <c r="IMK124" s="370">
        <f xml:space="preserve"> InpC!IMK$20</f>
        <v>0</v>
      </c>
      <c r="IML124" s="370">
        <f xml:space="preserve"> InpC!IML$20</f>
        <v>0</v>
      </c>
      <c r="IMM124" s="370">
        <f xml:space="preserve"> InpC!IMM$20</f>
        <v>0</v>
      </c>
      <c r="IMN124" s="370">
        <f xml:space="preserve"> InpC!IMN$20</f>
        <v>0</v>
      </c>
      <c r="IMO124" s="370">
        <f xml:space="preserve"> InpC!IMO$20</f>
        <v>0</v>
      </c>
      <c r="IMP124" s="370">
        <f xml:space="preserve"> InpC!IMP$20</f>
        <v>0</v>
      </c>
      <c r="IMQ124" s="370">
        <f xml:space="preserve"> InpC!IMQ$20</f>
        <v>0</v>
      </c>
      <c r="IMR124" s="370">
        <f xml:space="preserve"> InpC!IMR$20</f>
        <v>0</v>
      </c>
      <c r="IMS124" s="370">
        <f xml:space="preserve"> InpC!IMS$20</f>
        <v>0</v>
      </c>
      <c r="IMT124" s="370">
        <f xml:space="preserve"> InpC!IMT$20</f>
        <v>0</v>
      </c>
      <c r="IMU124" s="370">
        <f xml:space="preserve"> InpC!IMU$20</f>
        <v>0</v>
      </c>
      <c r="IMV124" s="370">
        <f xml:space="preserve"> InpC!IMV$20</f>
        <v>0</v>
      </c>
      <c r="IMW124" s="370">
        <f xml:space="preserve"> InpC!IMW$20</f>
        <v>0</v>
      </c>
      <c r="IMX124" s="370">
        <f xml:space="preserve"> InpC!IMX$20</f>
        <v>0</v>
      </c>
      <c r="IMY124" s="370">
        <f xml:space="preserve"> InpC!IMY$20</f>
        <v>0</v>
      </c>
      <c r="IMZ124" s="370">
        <f xml:space="preserve"> InpC!IMZ$20</f>
        <v>0</v>
      </c>
      <c r="INA124" s="370">
        <f xml:space="preserve"> InpC!INA$20</f>
        <v>0</v>
      </c>
      <c r="INB124" s="370">
        <f xml:space="preserve"> InpC!INB$20</f>
        <v>0</v>
      </c>
      <c r="INC124" s="370">
        <f xml:space="preserve"> InpC!INC$20</f>
        <v>0</v>
      </c>
      <c r="IND124" s="370">
        <f xml:space="preserve"> InpC!IND$20</f>
        <v>0</v>
      </c>
      <c r="INE124" s="370">
        <f xml:space="preserve"> InpC!INE$20</f>
        <v>0</v>
      </c>
      <c r="INF124" s="370">
        <f xml:space="preserve"> InpC!INF$20</f>
        <v>0</v>
      </c>
      <c r="ING124" s="370">
        <f xml:space="preserve"> InpC!ING$20</f>
        <v>0</v>
      </c>
      <c r="INH124" s="370">
        <f xml:space="preserve"> InpC!INH$20</f>
        <v>0</v>
      </c>
      <c r="INI124" s="370">
        <f xml:space="preserve"> InpC!INI$20</f>
        <v>0</v>
      </c>
      <c r="INJ124" s="370">
        <f xml:space="preserve"> InpC!INJ$20</f>
        <v>0</v>
      </c>
      <c r="INK124" s="370">
        <f xml:space="preserve"> InpC!INK$20</f>
        <v>0</v>
      </c>
      <c r="INL124" s="370">
        <f xml:space="preserve"> InpC!INL$20</f>
        <v>0</v>
      </c>
      <c r="INM124" s="370">
        <f xml:space="preserve"> InpC!INM$20</f>
        <v>0</v>
      </c>
      <c r="INN124" s="370">
        <f xml:space="preserve"> InpC!INN$20</f>
        <v>0</v>
      </c>
      <c r="INO124" s="370">
        <f xml:space="preserve"> InpC!INO$20</f>
        <v>0</v>
      </c>
      <c r="INP124" s="370">
        <f xml:space="preserve"> InpC!INP$20</f>
        <v>0</v>
      </c>
      <c r="INQ124" s="370">
        <f xml:space="preserve"> InpC!INQ$20</f>
        <v>0</v>
      </c>
      <c r="INR124" s="370">
        <f xml:space="preserve"> InpC!INR$20</f>
        <v>0</v>
      </c>
      <c r="INS124" s="370">
        <f xml:space="preserve"> InpC!INS$20</f>
        <v>0</v>
      </c>
      <c r="INT124" s="370">
        <f xml:space="preserve"> InpC!INT$20</f>
        <v>0</v>
      </c>
      <c r="INU124" s="370">
        <f xml:space="preserve"> InpC!INU$20</f>
        <v>0</v>
      </c>
      <c r="INV124" s="370">
        <f xml:space="preserve"> InpC!INV$20</f>
        <v>0</v>
      </c>
      <c r="INW124" s="370">
        <f xml:space="preserve"> InpC!INW$20</f>
        <v>0</v>
      </c>
      <c r="INX124" s="370">
        <f xml:space="preserve"> InpC!INX$20</f>
        <v>0</v>
      </c>
      <c r="INY124" s="370">
        <f xml:space="preserve"> InpC!INY$20</f>
        <v>0</v>
      </c>
      <c r="INZ124" s="370">
        <f xml:space="preserve"> InpC!INZ$20</f>
        <v>0</v>
      </c>
      <c r="IOA124" s="370">
        <f xml:space="preserve"> InpC!IOA$20</f>
        <v>0</v>
      </c>
      <c r="IOB124" s="370">
        <f xml:space="preserve"> InpC!IOB$20</f>
        <v>0</v>
      </c>
      <c r="IOC124" s="370">
        <f xml:space="preserve"> InpC!IOC$20</f>
        <v>0</v>
      </c>
      <c r="IOD124" s="370">
        <f xml:space="preserve"> InpC!IOD$20</f>
        <v>0</v>
      </c>
      <c r="IOE124" s="370">
        <f xml:space="preserve"> InpC!IOE$20</f>
        <v>0</v>
      </c>
      <c r="IOF124" s="370">
        <f xml:space="preserve"> InpC!IOF$20</f>
        <v>0</v>
      </c>
      <c r="IOG124" s="370">
        <f xml:space="preserve"> InpC!IOG$20</f>
        <v>0</v>
      </c>
      <c r="IOH124" s="370">
        <f xml:space="preserve"> InpC!IOH$20</f>
        <v>0</v>
      </c>
      <c r="IOI124" s="370">
        <f xml:space="preserve"> InpC!IOI$20</f>
        <v>0</v>
      </c>
      <c r="IOJ124" s="370">
        <f xml:space="preserve"> InpC!IOJ$20</f>
        <v>0</v>
      </c>
      <c r="IOK124" s="370">
        <f xml:space="preserve"> InpC!IOK$20</f>
        <v>0</v>
      </c>
      <c r="IOL124" s="370">
        <f xml:space="preserve"> InpC!IOL$20</f>
        <v>0</v>
      </c>
      <c r="IOM124" s="370">
        <f xml:space="preserve"> InpC!IOM$20</f>
        <v>0</v>
      </c>
      <c r="ION124" s="370">
        <f xml:space="preserve"> InpC!ION$20</f>
        <v>0</v>
      </c>
      <c r="IOO124" s="370">
        <f xml:space="preserve"> InpC!IOO$20</f>
        <v>0</v>
      </c>
      <c r="IOP124" s="370">
        <f xml:space="preserve"> InpC!IOP$20</f>
        <v>0</v>
      </c>
      <c r="IOQ124" s="370">
        <f xml:space="preserve"> InpC!IOQ$20</f>
        <v>0</v>
      </c>
      <c r="IOR124" s="370">
        <f xml:space="preserve"> InpC!IOR$20</f>
        <v>0</v>
      </c>
      <c r="IOS124" s="370">
        <f xml:space="preserve"> InpC!IOS$20</f>
        <v>0</v>
      </c>
      <c r="IOT124" s="370">
        <f xml:space="preserve"> InpC!IOT$20</f>
        <v>0</v>
      </c>
      <c r="IOU124" s="370">
        <f xml:space="preserve"> InpC!IOU$20</f>
        <v>0</v>
      </c>
      <c r="IOV124" s="370">
        <f xml:space="preserve"> InpC!IOV$20</f>
        <v>0</v>
      </c>
      <c r="IOW124" s="370">
        <f xml:space="preserve"> InpC!IOW$20</f>
        <v>0</v>
      </c>
      <c r="IOX124" s="370">
        <f xml:space="preserve"> InpC!IOX$20</f>
        <v>0</v>
      </c>
      <c r="IOY124" s="370">
        <f xml:space="preserve"> InpC!IOY$20</f>
        <v>0</v>
      </c>
      <c r="IOZ124" s="370">
        <f xml:space="preserve"> InpC!IOZ$20</f>
        <v>0</v>
      </c>
      <c r="IPA124" s="370">
        <f xml:space="preserve"> InpC!IPA$20</f>
        <v>0</v>
      </c>
      <c r="IPB124" s="370">
        <f xml:space="preserve"> InpC!IPB$20</f>
        <v>0</v>
      </c>
      <c r="IPC124" s="370">
        <f xml:space="preserve"> InpC!IPC$20</f>
        <v>0</v>
      </c>
      <c r="IPD124" s="370">
        <f xml:space="preserve"> InpC!IPD$20</f>
        <v>0</v>
      </c>
      <c r="IPE124" s="370">
        <f xml:space="preserve"> InpC!IPE$20</f>
        <v>0</v>
      </c>
      <c r="IPF124" s="370">
        <f xml:space="preserve"> InpC!IPF$20</f>
        <v>0</v>
      </c>
      <c r="IPG124" s="370">
        <f xml:space="preserve"> InpC!IPG$20</f>
        <v>0</v>
      </c>
      <c r="IPH124" s="370">
        <f xml:space="preserve"> InpC!IPH$20</f>
        <v>0</v>
      </c>
      <c r="IPI124" s="370">
        <f xml:space="preserve"> InpC!IPI$20</f>
        <v>0</v>
      </c>
      <c r="IPJ124" s="370">
        <f xml:space="preserve"> InpC!IPJ$20</f>
        <v>0</v>
      </c>
      <c r="IPK124" s="370">
        <f xml:space="preserve"> InpC!IPK$20</f>
        <v>0</v>
      </c>
      <c r="IPL124" s="370">
        <f xml:space="preserve"> InpC!IPL$20</f>
        <v>0</v>
      </c>
      <c r="IPM124" s="370">
        <f xml:space="preserve"> InpC!IPM$20</f>
        <v>0</v>
      </c>
      <c r="IPN124" s="370">
        <f xml:space="preserve"> InpC!IPN$20</f>
        <v>0</v>
      </c>
      <c r="IPO124" s="370">
        <f xml:space="preserve"> InpC!IPO$20</f>
        <v>0</v>
      </c>
      <c r="IPP124" s="370">
        <f xml:space="preserve"> InpC!IPP$20</f>
        <v>0</v>
      </c>
      <c r="IPQ124" s="370">
        <f xml:space="preserve"> InpC!IPQ$20</f>
        <v>0</v>
      </c>
      <c r="IPR124" s="370">
        <f xml:space="preserve"> InpC!IPR$20</f>
        <v>0</v>
      </c>
      <c r="IPS124" s="370">
        <f xml:space="preserve"> InpC!IPS$20</f>
        <v>0</v>
      </c>
      <c r="IPT124" s="370">
        <f xml:space="preserve"> InpC!IPT$20</f>
        <v>0</v>
      </c>
      <c r="IPU124" s="370">
        <f xml:space="preserve"> InpC!IPU$20</f>
        <v>0</v>
      </c>
      <c r="IPV124" s="370">
        <f xml:space="preserve"> InpC!IPV$20</f>
        <v>0</v>
      </c>
      <c r="IPW124" s="370">
        <f xml:space="preserve"> InpC!IPW$20</f>
        <v>0</v>
      </c>
      <c r="IPX124" s="370">
        <f xml:space="preserve"> InpC!IPX$20</f>
        <v>0</v>
      </c>
      <c r="IPY124" s="370">
        <f xml:space="preserve"> InpC!IPY$20</f>
        <v>0</v>
      </c>
      <c r="IPZ124" s="370">
        <f xml:space="preserve"> InpC!IPZ$20</f>
        <v>0</v>
      </c>
      <c r="IQA124" s="370">
        <f xml:space="preserve"> InpC!IQA$20</f>
        <v>0</v>
      </c>
      <c r="IQB124" s="370">
        <f xml:space="preserve"> InpC!IQB$20</f>
        <v>0</v>
      </c>
      <c r="IQC124" s="370">
        <f xml:space="preserve"> InpC!IQC$20</f>
        <v>0</v>
      </c>
      <c r="IQD124" s="370">
        <f xml:space="preserve"> InpC!IQD$20</f>
        <v>0</v>
      </c>
      <c r="IQE124" s="370">
        <f xml:space="preserve"> InpC!IQE$20</f>
        <v>0</v>
      </c>
      <c r="IQF124" s="370">
        <f xml:space="preserve"> InpC!IQF$20</f>
        <v>0</v>
      </c>
      <c r="IQG124" s="370">
        <f xml:space="preserve"> InpC!IQG$20</f>
        <v>0</v>
      </c>
      <c r="IQH124" s="370">
        <f xml:space="preserve"> InpC!IQH$20</f>
        <v>0</v>
      </c>
      <c r="IQI124" s="370">
        <f xml:space="preserve"> InpC!IQI$20</f>
        <v>0</v>
      </c>
      <c r="IQJ124" s="370">
        <f xml:space="preserve"> InpC!IQJ$20</f>
        <v>0</v>
      </c>
      <c r="IQK124" s="370">
        <f xml:space="preserve"> InpC!IQK$20</f>
        <v>0</v>
      </c>
      <c r="IQL124" s="370">
        <f xml:space="preserve"> InpC!IQL$20</f>
        <v>0</v>
      </c>
      <c r="IQM124" s="370">
        <f xml:space="preserve"> InpC!IQM$20</f>
        <v>0</v>
      </c>
      <c r="IQN124" s="370">
        <f xml:space="preserve"> InpC!IQN$20</f>
        <v>0</v>
      </c>
      <c r="IQO124" s="370">
        <f xml:space="preserve"> InpC!IQO$20</f>
        <v>0</v>
      </c>
      <c r="IQP124" s="370">
        <f xml:space="preserve"> InpC!IQP$20</f>
        <v>0</v>
      </c>
      <c r="IQQ124" s="370">
        <f xml:space="preserve"> InpC!IQQ$20</f>
        <v>0</v>
      </c>
      <c r="IQR124" s="370">
        <f xml:space="preserve"> InpC!IQR$20</f>
        <v>0</v>
      </c>
      <c r="IQS124" s="370">
        <f xml:space="preserve"> InpC!IQS$20</f>
        <v>0</v>
      </c>
      <c r="IQT124" s="370">
        <f xml:space="preserve"> InpC!IQT$20</f>
        <v>0</v>
      </c>
      <c r="IQU124" s="370">
        <f xml:space="preserve"> InpC!IQU$20</f>
        <v>0</v>
      </c>
      <c r="IQV124" s="370">
        <f xml:space="preserve"> InpC!IQV$20</f>
        <v>0</v>
      </c>
      <c r="IQW124" s="370">
        <f xml:space="preserve"> InpC!IQW$20</f>
        <v>0</v>
      </c>
      <c r="IQX124" s="370">
        <f xml:space="preserve"> InpC!IQX$20</f>
        <v>0</v>
      </c>
      <c r="IQY124" s="370">
        <f xml:space="preserve"> InpC!IQY$20</f>
        <v>0</v>
      </c>
      <c r="IQZ124" s="370">
        <f xml:space="preserve"> InpC!IQZ$20</f>
        <v>0</v>
      </c>
      <c r="IRA124" s="370">
        <f xml:space="preserve"> InpC!IRA$20</f>
        <v>0</v>
      </c>
      <c r="IRB124" s="370">
        <f xml:space="preserve"> InpC!IRB$20</f>
        <v>0</v>
      </c>
      <c r="IRC124" s="370">
        <f xml:space="preserve"> InpC!IRC$20</f>
        <v>0</v>
      </c>
      <c r="IRD124" s="370">
        <f xml:space="preserve"> InpC!IRD$20</f>
        <v>0</v>
      </c>
      <c r="IRE124" s="370">
        <f xml:space="preserve"> InpC!IRE$20</f>
        <v>0</v>
      </c>
      <c r="IRF124" s="370">
        <f xml:space="preserve"> InpC!IRF$20</f>
        <v>0</v>
      </c>
      <c r="IRG124" s="370">
        <f xml:space="preserve"> InpC!IRG$20</f>
        <v>0</v>
      </c>
      <c r="IRH124" s="370">
        <f xml:space="preserve"> InpC!IRH$20</f>
        <v>0</v>
      </c>
      <c r="IRI124" s="370">
        <f xml:space="preserve"> InpC!IRI$20</f>
        <v>0</v>
      </c>
      <c r="IRJ124" s="370">
        <f xml:space="preserve"> InpC!IRJ$20</f>
        <v>0</v>
      </c>
      <c r="IRK124" s="370">
        <f xml:space="preserve"> InpC!IRK$20</f>
        <v>0</v>
      </c>
      <c r="IRL124" s="370">
        <f xml:space="preserve"> InpC!IRL$20</f>
        <v>0</v>
      </c>
      <c r="IRM124" s="370">
        <f xml:space="preserve"> InpC!IRM$20</f>
        <v>0</v>
      </c>
      <c r="IRN124" s="370">
        <f xml:space="preserve"> InpC!IRN$20</f>
        <v>0</v>
      </c>
      <c r="IRO124" s="370">
        <f xml:space="preserve"> InpC!IRO$20</f>
        <v>0</v>
      </c>
      <c r="IRP124" s="370">
        <f xml:space="preserve"> InpC!IRP$20</f>
        <v>0</v>
      </c>
      <c r="IRQ124" s="370">
        <f xml:space="preserve"> InpC!IRQ$20</f>
        <v>0</v>
      </c>
      <c r="IRR124" s="370">
        <f xml:space="preserve"> InpC!IRR$20</f>
        <v>0</v>
      </c>
      <c r="IRS124" s="370">
        <f xml:space="preserve"> InpC!IRS$20</f>
        <v>0</v>
      </c>
      <c r="IRT124" s="370">
        <f xml:space="preserve"> InpC!IRT$20</f>
        <v>0</v>
      </c>
      <c r="IRU124" s="370">
        <f xml:space="preserve"> InpC!IRU$20</f>
        <v>0</v>
      </c>
      <c r="IRV124" s="370">
        <f xml:space="preserve"> InpC!IRV$20</f>
        <v>0</v>
      </c>
      <c r="IRW124" s="370">
        <f xml:space="preserve"> InpC!IRW$20</f>
        <v>0</v>
      </c>
      <c r="IRX124" s="370">
        <f xml:space="preserve"> InpC!IRX$20</f>
        <v>0</v>
      </c>
      <c r="IRY124" s="370">
        <f xml:space="preserve"> InpC!IRY$20</f>
        <v>0</v>
      </c>
      <c r="IRZ124" s="370">
        <f xml:space="preserve"> InpC!IRZ$20</f>
        <v>0</v>
      </c>
      <c r="ISA124" s="370">
        <f xml:space="preserve"> InpC!ISA$20</f>
        <v>0</v>
      </c>
      <c r="ISB124" s="370">
        <f xml:space="preserve"> InpC!ISB$20</f>
        <v>0</v>
      </c>
      <c r="ISC124" s="370">
        <f xml:space="preserve"> InpC!ISC$20</f>
        <v>0</v>
      </c>
      <c r="ISD124" s="370">
        <f xml:space="preserve"> InpC!ISD$20</f>
        <v>0</v>
      </c>
      <c r="ISE124" s="370">
        <f xml:space="preserve"> InpC!ISE$20</f>
        <v>0</v>
      </c>
      <c r="ISF124" s="370">
        <f xml:space="preserve"> InpC!ISF$20</f>
        <v>0</v>
      </c>
      <c r="ISG124" s="370">
        <f xml:space="preserve"> InpC!ISG$20</f>
        <v>0</v>
      </c>
      <c r="ISH124" s="370">
        <f xml:space="preserve"> InpC!ISH$20</f>
        <v>0</v>
      </c>
      <c r="ISI124" s="370">
        <f xml:space="preserve"> InpC!ISI$20</f>
        <v>0</v>
      </c>
      <c r="ISJ124" s="370">
        <f xml:space="preserve"> InpC!ISJ$20</f>
        <v>0</v>
      </c>
      <c r="ISK124" s="370">
        <f xml:space="preserve"> InpC!ISK$20</f>
        <v>0</v>
      </c>
      <c r="ISL124" s="370">
        <f xml:space="preserve"> InpC!ISL$20</f>
        <v>0</v>
      </c>
      <c r="ISM124" s="370">
        <f xml:space="preserve"> InpC!ISM$20</f>
        <v>0</v>
      </c>
      <c r="ISN124" s="370">
        <f xml:space="preserve"> InpC!ISN$20</f>
        <v>0</v>
      </c>
      <c r="ISO124" s="370">
        <f xml:space="preserve"> InpC!ISO$20</f>
        <v>0</v>
      </c>
      <c r="ISP124" s="370">
        <f xml:space="preserve"> InpC!ISP$20</f>
        <v>0</v>
      </c>
      <c r="ISQ124" s="370">
        <f xml:space="preserve"> InpC!ISQ$20</f>
        <v>0</v>
      </c>
      <c r="ISR124" s="370">
        <f xml:space="preserve"> InpC!ISR$20</f>
        <v>0</v>
      </c>
      <c r="ISS124" s="370">
        <f xml:space="preserve"> InpC!ISS$20</f>
        <v>0</v>
      </c>
      <c r="IST124" s="370">
        <f xml:space="preserve"> InpC!IST$20</f>
        <v>0</v>
      </c>
      <c r="ISU124" s="370">
        <f xml:space="preserve"> InpC!ISU$20</f>
        <v>0</v>
      </c>
      <c r="ISV124" s="370">
        <f xml:space="preserve"> InpC!ISV$20</f>
        <v>0</v>
      </c>
      <c r="ISW124" s="370">
        <f xml:space="preserve"> InpC!ISW$20</f>
        <v>0</v>
      </c>
      <c r="ISX124" s="370">
        <f xml:space="preserve"> InpC!ISX$20</f>
        <v>0</v>
      </c>
      <c r="ISY124" s="370">
        <f xml:space="preserve"> InpC!ISY$20</f>
        <v>0</v>
      </c>
      <c r="ISZ124" s="370">
        <f xml:space="preserve"> InpC!ISZ$20</f>
        <v>0</v>
      </c>
      <c r="ITA124" s="370">
        <f xml:space="preserve"> InpC!ITA$20</f>
        <v>0</v>
      </c>
      <c r="ITB124" s="370">
        <f xml:space="preserve"> InpC!ITB$20</f>
        <v>0</v>
      </c>
      <c r="ITC124" s="370">
        <f xml:space="preserve"> InpC!ITC$20</f>
        <v>0</v>
      </c>
      <c r="ITD124" s="370">
        <f xml:space="preserve"> InpC!ITD$20</f>
        <v>0</v>
      </c>
      <c r="ITE124" s="370">
        <f xml:space="preserve"> InpC!ITE$20</f>
        <v>0</v>
      </c>
      <c r="ITF124" s="370">
        <f xml:space="preserve"> InpC!ITF$20</f>
        <v>0</v>
      </c>
      <c r="ITG124" s="370">
        <f xml:space="preserve"> InpC!ITG$20</f>
        <v>0</v>
      </c>
      <c r="ITH124" s="370">
        <f xml:space="preserve"> InpC!ITH$20</f>
        <v>0</v>
      </c>
      <c r="ITI124" s="370">
        <f xml:space="preserve"> InpC!ITI$20</f>
        <v>0</v>
      </c>
      <c r="ITJ124" s="370">
        <f xml:space="preserve"> InpC!ITJ$20</f>
        <v>0</v>
      </c>
      <c r="ITK124" s="370">
        <f xml:space="preserve"> InpC!ITK$20</f>
        <v>0</v>
      </c>
      <c r="ITL124" s="370">
        <f xml:space="preserve"> InpC!ITL$20</f>
        <v>0</v>
      </c>
      <c r="ITM124" s="370">
        <f xml:space="preserve"> InpC!ITM$20</f>
        <v>0</v>
      </c>
      <c r="ITN124" s="370">
        <f xml:space="preserve"> InpC!ITN$20</f>
        <v>0</v>
      </c>
      <c r="ITO124" s="370">
        <f xml:space="preserve"> InpC!ITO$20</f>
        <v>0</v>
      </c>
      <c r="ITP124" s="370">
        <f xml:space="preserve"> InpC!ITP$20</f>
        <v>0</v>
      </c>
      <c r="ITQ124" s="370">
        <f xml:space="preserve"> InpC!ITQ$20</f>
        <v>0</v>
      </c>
      <c r="ITR124" s="370">
        <f xml:space="preserve"> InpC!ITR$20</f>
        <v>0</v>
      </c>
      <c r="ITS124" s="370">
        <f xml:space="preserve"> InpC!ITS$20</f>
        <v>0</v>
      </c>
      <c r="ITT124" s="370">
        <f xml:space="preserve"> InpC!ITT$20</f>
        <v>0</v>
      </c>
      <c r="ITU124" s="370">
        <f xml:space="preserve"> InpC!ITU$20</f>
        <v>0</v>
      </c>
      <c r="ITV124" s="370">
        <f xml:space="preserve"> InpC!ITV$20</f>
        <v>0</v>
      </c>
      <c r="ITW124" s="370">
        <f xml:space="preserve"> InpC!ITW$20</f>
        <v>0</v>
      </c>
      <c r="ITX124" s="370">
        <f xml:space="preserve"> InpC!ITX$20</f>
        <v>0</v>
      </c>
      <c r="ITY124" s="370">
        <f xml:space="preserve"> InpC!ITY$20</f>
        <v>0</v>
      </c>
      <c r="ITZ124" s="370">
        <f xml:space="preserve"> InpC!ITZ$20</f>
        <v>0</v>
      </c>
      <c r="IUA124" s="370">
        <f xml:space="preserve"> InpC!IUA$20</f>
        <v>0</v>
      </c>
      <c r="IUB124" s="370">
        <f xml:space="preserve"> InpC!IUB$20</f>
        <v>0</v>
      </c>
      <c r="IUC124" s="370">
        <f xml:space="preserve"> InpC!IUC$20</f>
        <v>0</v>
      </c>
      <c r="IUD124" s="370">
        <f xml:space="preserve"> InpC!IUD$20</f>
        <v>0</v>
      </c>
      <c r="IUE124" s="370">
        <f xml:space="preserve"> InpC!IUE$20</f>
        <v>0</v>
      </c>
      <c r="IUF124" s="370">
        <f xml:space="preserve"> InpC!IUF$20</f>
        <v>0</v>
      </c>
      <c r="IUG124" s="370">
        <f xml:space="preserve"> InpC!IUG$20</f>
        <v>0</v>
      </c>
      <c r="IUH124" s="370">
        <f xml:space="preserve"> InpC!IUH$20</f>
        <v>0</v>
      </c>
      <c r="IUI124" s="370">
        <f xml:space="preserve"> InpC!IUI$20</f>
        <v>0</v>
      </c>
      <c r="IUJ124" s="370">
        <f xml:space="preserve"> InpC!IUJ$20</f>
        <v>0</v>
      </c>
      <c r="IUK124" s="370">
        <f xml:space="preserve"> InpC!IUK$20</f>
        <v>0</v>
      </c>
      <c r="IUL124" s="370">
        <f xml:space="preserve"> InpC!IUL$20</f>
        <v>0</v>
      </c>
      <c r="IUM124" s="370">
        <f xml:space="preserve"> InpC!IUM$20</f>
        <v>0</v>
      </c>
      <c r="IUN124" s="370">
        <f xml:space="preserve"> InpC!IUN$20</f>
        <v>0</v>
      </c>
      <c r="IUO124" s="370">
        <f xml:space="preserve"> InpC!IUO$20</f>
        <v>0</v>
      </c>
      <c r="IUP124" s="370">
        <f xml:space="preserve"> InpC!IUP$20</f>
        <v>0</v>
      </c>
      <c r="IUQ124" s="370">
        <f xml:space="preserve"> InpC!IUQ$20</f>
        <v>0</v>
      </c>
      <c r="IUR124" s="370">
        <f xml:space="preserve"> InpC!IUR$20</f>
        <v>0</v>
      </c>
      <c r="IUS124" s="370">
        <f xml:space="preserve"> InpC!IUS$20</f>
        <v>0</v>
      </c>
      <c r="IUT124" s="370">
        <f xml:space="preserve"> InpC!IUT$20</f>
        <v>0</v>
      </c>
      <c r="IUU124" s="370">
        <f xml:space="preserve"> InpC!IUU$20</f>
        <v>0</v>
      </c>
      <c r="IUV124" s="370">
        <f xml:space="preserve"> InpC!IUV$20</f>
        <v>0</v>
      </c>
      <c r="IUW124" s="370">
        <f xml:space="preserve"> InpC!IUW$20</f>
        <v>0</v>
      </c>
      <c r="IUX124" s="370">
        <f xml:space="preserve"> InpC!IUX$20</f>
        <v>0</v>
      </c>
      <c r="IUY124" s="370">
        <f xml:space="preserve"> InpC!IUY$20</f>
        <v>0</v>
      </c>
      <c r="IUZ124" s="370">
        <f xml:space="preserve"> InpC!IUZ$20</f>
        <v>0</v>
      </c>
      <c r="IVA124" s="370">
        <f xml:space="preserve"> InpC!IVA$20</f>
        <v>0</v>
      </c>
      <c r="IVB124" s="370">
        <f xml:space="preserve"> InpC!IVB$20</f>
        <v>0</v>
      </c>
      <c r="IVC124" s="370">
        <f xml:space="preserve"> InpC!IVC$20</f>
        <v>0</v>
      </c>
      <c r="IVD124" s="370">
        <f xml:space="preserve"> InpC!IVD$20</f>
        <v>0</v>
      </c>
      <c r="IVE124" s="370">
        <f xml:space="preserve"> InpC!IVE$20</f>
        <v>0</v>
      </c>
      <c r="IVF124" s="370">
        <f xml:space="preserve"> InpC!IVF$20</f>
        <v>0</v>
      </c>
      <c r="IVG124" s="370">
        <f xml:space="preserve"> InpC!IVG$20</f>
        <v>0</v>
      </c>
      <c r="IVH124" s="370">
        <f xml:space="preserve"> InpC!IVH$20</f>
        <v>0</v>
      </c>
      <c r="IVI124" s="370">
        <f xml:space="preserve"> InpC!IVI$20</f>
        <v>0</v>
      </c>
      <c r="IVJ124" s="370">
        <f xml:space="preserve"> InpC!IVJ$20</f>
        <v>0</v>
      </c>
      <c r="IVK124" s="370">
        <f xml:space="preserve"> InpC!IVK$20</f>
        <v>0</v>
      </c>
      <c r="IVL124" s="370">
        <f xml:space="preserve"> InpC!IVL$20</f>
        <v>0</v>
      </c>
      <c r="IVM124" s="370">
        <f xml:space="preserve"> InpC!IVM$20</f>
        <v>0</v>
      </c>
      <c r="IVN124" s="370">
        <f xml:space="preserve"> InpC!IVN$20</f>
        <v>0</v>
      </c>
      <c r="IVO124" s="370">
        <f xml:space="preserve"> InpC!IVO$20</f>
        <v>0</v>
      </c>
      <c r="IVP124" s="370">
        <f xml:space="preserve"> InpC!IVP$20</f>
        <v>0</v>
      </c>
      <c r="IVQ124" s="370">
        <f xml:space="preserve"> InpC!IVQ$20</f>
        <v>0</v>
      </c>
      <c r="IVR124" s="370">
        <f xml:space="preserve"> InpC!IVR$20</f>
        <v>0</v>
      </c>
      <c r="IVS124" s="370">
        <f xml:space="preserve"> InpC!IVS$20</f>
        <v>0</v>
      </c>
      <c r="IVT124" s="370">
        <f xml:space="preserve"> InpC!IVT$20</f>
        <v>0</v>
      </c>
      <c r="IVU124" s="370">
        <f xml:space="preserve"> InpC!IVU$20</f>
        <v>0</v>
      </c>
      <c r="IVV124" s="370">
        <f xml:space="preserve"> InpC!IVV$20</f>
        <v>0</v>
      </c>
      <c r="IVW124" s="370">
        <f xml:space="preserve"> InpC!IVW$20</f>
        <v>0</v>
      </c>
      <c r="IVX124" s="370">
        <f xml:space="preserve"> InpC!IVX$20</f>
        <v>0</v>
      </c>
      <c r="IVY124" s="370">
        <f xml:space="preserve"> InpC!IVY$20</f>
        <v>0</v>
      </c>
      <c r="IVZ124" s="370">
        <f xml:space="preserve"> InpC!IVZ$20</f>
        <v>0</v>
      </c>
      <c r="IWA124" s="370">
        <f xml:space="preserve"> InpC!IWA$20</f>
        <v>0</v>
      </c>
      <c r="IWB124" s="370">
        <f xml:space="preserve"> InpC!IWB$20</f>
        <v>0</v>
      </c>
      <c r="IWC124" s="370">
        <f xml:space="preserve"> InpC!IWC$20</f>
        <v>0</v>
      </c>
      <c r="IWD124" s="370">
        <f xml:space="preserve"> InpC!IWD$20</f>
        <v>0</v>
      </c>
      <c r="IWE124" s="370">
        <f xml:space="preserve"> InpC!IWE$20</f>
        <v>0</v>
      </c>
      <c r="IWF124" s="370">
        <f xml:space="preserve"> InpC!IWF$20</f>
        <v>0</v>
      </c>
      <c r="IWG124" s="370">
        <f xml:space="preserve"> InpC!IWG$20</f>
        <v>0</v>
      </c>
      <c r="IWH124" s="370">
        <f xml:space="preserve"> InpC!IWH$20</f>
        <v>0</v>
      </c>
      <c r="IWI124" s="370">
        <f xml:space="preserve"> InpC!IWI$20</f>
        <v>0</v>
      </c>
      <c r="IWJ124" s="370">
        <f xml:space="preserve"> InpC!IWJ$20</f>
        <v>0</v>
      </c>
      <c r="IWK124" s="370">
        <f xml:space="preserve"> InpC!IWK$20</f>
        <v>0</v>
      </c>
      <c r="IWL124" s="370">
        <f xml:space="preserve"> InpC!IWL$20</f>
        <v>0</v>
      </c>
      <c r="IWM124" s="370">
        <f xml:space="preserve"> InpC!IWM$20</f>
        <v>0</v>
      </c>
      <c r="IWN124" s="370">
        <f xml:space="preserve"> InpC!IWN$20</f>
        <v>0</v>
      </c>
      <c r="IWO124" s="370">
        <f xml:space="preserve"> InpC!IWO$20</f>
        <v>0</v>
      </c>
      <c r="IWP124" s="370">
        <f xml:space="preserve"> InpC!IWP$20</f>
        <v>0</v>
      </c>
      <c r="IWQ124" s="370">
        <f xml:space="preserve"> InpC!IWQ$20</f>
        <v>0</v>
      </c>
      <c r="IWR124" s="370">
        <f xml:space="preserve"> InpC!IWR$20</f>
        <v>0</v>
      </c>
      <c r="IWS124" s="370">
        <f xml:space="preserve"> InpC!IWS$20</f>
        <v>0</v>
      </c>
      <c r="IWT124" s="370">
        <f xml:space="preserve"> InpC!IWT$20</f>
        <v>0</v>
      </c>
      <c r="IWU124" s="370">
        <f xml:space="preserve"> InpC!IWU$20</f>
        <v>0</v>
      </c>
      <c r="IWV124" s="370">
        <f xml:space="preserve"> InpC!IWV$20</f>
        <v>0</v>
      </c>
      <c r="IWW124" s="370">
        <f xml:space="preserve"> InpC!IWW$20</f>
        <v>0</v>
      </c>
      <c r="IWX124" s="370">
        <f xml:space="preserve"> InpC!IWX$20</f>
        <v>0</v>
      </c>
      <c r="IWY124" s="370">
        <f xml:space="preserve"> InpC!IWY$20</f>
        <v>0</v>
      </c>
      <c r="IWZ124" s="370">
        <f xml:space="preserve"> InpC!IWZ$20</f>
        <v>0</v>
      </c>
      <c r="IXA124" s="370">
        <f xml:space="preserve"> InpC!IXA$20</f>
        <v>0</v>
      </c>
      <c r="IXB124" s="370">
        <f xml:space="preserve"> InpC!IXB$20</f>
        <v>0</v>
      </c>
      <c r="IXC124" s="370">
        <f xml:space="preserve"> InpC!IXC$20</f>
        <v>0</v>
      </c>
      <c r="IXD124" s="370">
        <f xml:space="preserve"> InpC!IXD$20</f>
        <v>0</v>
      </c>
      <c r="IXE124" s="370">
        <f xml:space="preserve"> InpC!IXE$20</f>
        <v>0</v>
      </c>
      <c r="IXF124" s="370">
        <f xml:space="preserve"> InpC!IXF$20</f>
        <v>0</v>
      </c>
      <c r="IXG124" s="370">
        <f xml:space="preserve"> InpC!IXG$20</f>
        <v>0</v>
      </c>
      <c r="IXH124" s="370">
        <f xml:space="preserve"> InpC!IXH$20</f>
        <v>0</v>
      </c>
      <c r="IXI124" s="370">
        <f xml:space="preserve"> InpC!IXI$20</f>
        <v>0</v>
      </c>
      <c r="IXJ124" s="370">
        <f xml:space="preserve"> InpC!IXJ$20</f>
        <v>0</v>
      </c>
      <c r="IXK124" s="370">
        <f xml:space="preserve"> InpC!IXK$20</f>
        <v>0</v>
      </c>
      <c r="IXL124" s="370">
        <f xml:space="preserve"> InpC!IXL$20</f>
        <v>0</v>
      </c>
      <c r="IXM124" s="370">
        <f xml:space="preserve"> InpC!IXM$20</f>
        <v>0</v>
      </c>
      <c r="IXN124" s="370">
        <f xml:space="preserve"> InpC!IXN$20</f>
        <v>0</v>
      </c>
      <c r="IXO124" s="370">
        <f xml:space="preserve"> InpC!IXO$20</f>
        <v>0</v>
      </c>
      <c r="IXP124" s="370">
        <f xml:space="preserve"> InpC!IXP$20</f>
        <v>0</v>
      </c>
      <c r="IXQ124" s="370">
        <f xml:space="preserve"> InpC!IXQ$20</f>
        <v>0</v>
      </c>
      <c r="IXR124" s="370">
        <f xml:space="preserve"> InpC!IXR$20</f>
        <v>0</v>
      </c>
      <c r="IXS124" s="370">
        <f xml:space="preserve"> InpC!IXS$20</f>
        <v>0</v>
      </c>
      <c r="IXT124" s="370">
        <f xml:space="preserve"> InpC!IXT$20</f>
        <v>0</v>
      </c>
      <c r="IXU124" s="370">
        <f xml:space="preserve"> InpC!IXU$20</f>
        <v>0</v>
      </c>
      <c r="IXV124" s="370">
        <f xml:space="preserve"> InpC!IXV$20</f>
        <v>0</v>
      </c>
      <c r="IXW124" s="370">
        <f xml:space="preserve"> InpC!IXW$20</f>
        <v>0</v>
      </c>
      <c r="IXX124" s="370">
        <f xml:space="preserve"> InpC!IXX$20</f>
        <v>0</v>
      </c>
      <c r="IXY124" s="370">
        <f xml:space="preserve"> InpC!IXY$20</f>
        <v>0</v>
      </c>
      <c r="IXZ124" s="370">
        <f xml:space="preserve"> InpC!IXZ$20</f>
        <v>0</v>
      </c>
      <c r="IYA124" s="370">
        <f xml:space="preserve"> InpC!IYA$20</f>
        <v>0</v>
      </c>
      <c r="IYB124" s="370">
        <f xml:space="preserve"> InpC!IYB$20</f>
        <v>0</v>
      </c>
      <c r="IYC124" s="370">
        <f xml:space="preserve"> InpC!IYC$20</f>
        <v>0</v>
      </c>
      <c r="IYD124" s="370">
        <f xml:space="preserve"> InpC!IYD$20</f>
        <v>0</v>
      </c>
      <c r="IYE124" s="370">
        <f xml:space="preserve"> InpC!IYE$20</f>
        <v>0</v>
      </c>
      <c r="IYF124" s="370">
        <f xml:space="preserve"> InpC!IYF$20</f>
        <v>0</v>
      </c>
      <c r="IYG124" s="370">
        <f xml:space="preserve"> InpC!IYG$20</f>
        <v>0</v>
      </c>
      <c r="IYH124" s="370">
        <f xml:space="preserve"> InpC!IYH$20</f>
        <v>0</v>
      </c>
      <c r="IYI124" s="370">
        <f xml:space="preserve"> InpC!IYI$20</f>
        <v>0</v>
      </c>
      <c r="IYJ124" s="370">
        <f xml:space="preserve"> InpC!IYJ$20</f>
        <v>0</v>
      </c>
      <c r="IYK124" s="370">
        <f xml:space="preserve"> InpC!IYK$20</f>
        <v>0</v>
      </c>
      <c r="IYL124" s="370">
        <f xml:space="preserve"> InpC!IYL$20</f>
        <v>0</v>
      </c>
      <c r="IYM124" s="370">
        <f xml:space="preserve"> InpC!IYM$20</f>
        <v>0</v>
      </c>
      <c r="IYN124" s="370">
        <f xml:space="preserve"> InpC!IYN$20</f>
        <v>0</v>
      </c>
      <c r="IYO124" s="370">
        <f xml:space="preserve"> InpC!IYO$20</f>
        <v>0</v>
      </c>
      <c r="IYP124" s="370">
        <f xml:space="preserve"> InpC!IYP$20</f>
        <v>0</v>
      </c>
      <c r="IYQ124" s="370">
        <f xml:space="preserve"> InpC!IYQ$20</f>
        <v>0</v>
      </c>
      <c r="IYR124" s="370">
        <f xml:space="preserve"> InpC!IYR$20</f>
        <v>0</v>
      </c>
      <c r="IYS124" s="370">
        <f xml:space="preserve"> InpC!IYS$20</f>
        <v>0</v>
      </c>
      <c r="IYT124" s="370">
        <f xml:space="preserve"> InpC!IYT$20</f>
        <v>0</v>
      </c>
      <c r="IYU124" s="370">
        <f xml:space="preserve"> InpC!IYU$20</f>
        <v>0</v>
      </c>
      <c r="IYV124" s="370">
        <f xml:space="preserve"> InpC!IYV$20</f>
        <v>0</v>
      </c>
      <c r="IYW124" s="370">
        <f xml:space="preserve"> InpC!IYW$20</f>
        <v>0</v>
      </c>
      <c r="IYX124" s="370">
        <f xml:space="preserve"> InpC!IYX$20</f>
        <v>0</v>
      </c>
      <c r="IYY124" s="370">
        <f xml:space="preserve"> InpC!IYY$20</f>
        <v>0</v>
      </c>
      <c r="IYZ124" s="370">
        <f xml:space="preserve"> InpC!IYZ$20</f>
        <v>0</v>
      </c>
      <c r="IZA124" s="370">
        <f xml:space="preserve"> InpC!IZA$20</f>
        <v>0</v>
      </c>
      <c r="IZB124" s="370">
        <f xml:space="preserve"> InpC!IZB$20</f>
        <v>0</v>
      </c>
      <c r="IZC124" s="370">
        <f xml:space="preserve"> InpC!IZC$20</f>
        <v>0</v>
      </c>
      <c r="IZD124" s="370">
        <f xml:space="preserve"> InpC!IZD$20</f>
        <v>0</v>
      </c>
      <c r="IZE124" s="370">
        <f xml:space="preserve"> InpC!IZE$20</f>
        <v>0</v>
      </c>
      <c r="IZF124" s="370">
        <f xml:space="preserve"> InpC!IZF$20</f>
        <v>0</v>
      </c>
      <c r="IZG124" s="370">
        <f xml:space="preserve"> InpC!IZG$20</f>
        <v>0</v>
      </c>
      <c r="IZH124" s="370">
        <f xml:space="preserve"> InpC!IZH$20</f>
        <v>0</v>
      </c>
      <c r="IZI124" s="370">
        <f xml:space="preserve"> InpC!IZI$20</f>
        <v>0</v>
      </c>
      <c r="IZJ124" s="370">
        <f xml:space="preserve"> InpC!IZJ$20</f>
        <v>0</v>
      </c>
      <c r="IZK124" s="370">
        <f xml:space="preserve"> InpC!IZK$20</f>
        <v>0</v>
      </c>
      <c r="IZL124" s="370">
        <f xml:space="preserve"> InpC!IZL$20</f>
        <v>0</v>
      </c>
      <c r="IZM124" s="370">
        <f xml:space="preserve"> InpC!IZM$20</f>
        <v>0</v>
      </c>
      <c r="IZN124" s="370">
        <f xml:space="preserve"> InpC!IZN$20</f>
        <v>0</v>
      </c>
      <c r="IZO124" s="370">
        <f xml:space="preserve"> InpC!IZO$20</f>
        <v>0</v>
      </c>
      <c r="IZP124" s="370">
        <f xml:space="preserve"> InpC!IZP$20</f>
        <v>0</v>
      </c>
      <c r="IZQ124" s="370">
        <f xml:space="preserve"> InpC!IZQ$20</f>
        <v>0</v>
      </c>
      <c r="IZR124" s="370">
        <f xml:space="preserve"> InpC!IZR$20</f>
        <v>0</v>
      </c>
      <c r="IZS124" s="370">
        <f xml:space="preserve"> InpC!IZS$20</f>
        <v>0</v>
      </c>
      <c r="IZT124" s="370">
        <f xml:space="preserve"> InpC!IZT$20</f>
        <v>0</v>
      </c>
      <c r="IZU124" s="370">
        <f xml:space="preserve"> InpC!IZU$20</f>
        <v>0</v>
      </c>
      <c r="IZV124" s="370">
        <f xml:space="preserve"> InpC!IZV$20</f>
        <v>0</v>
      </c>
      <c r="IZW124" s="370">
        <f xml:space="preserve"> InpC!IZW$20</f>
        <v>0</v>
      </c>
      <c r="IZX124" s="370">
        <f xml:space="preserve"> InpC!IZX$20</f>
        <v>0</v>
      </c>
      <c r="IZY124" s="370">
        <f xml:space="preserve"> InpC!IZY$20</f>
        <v>0</v>
      </c>
      <c r="IZZ124" s="370">
        <f xml:space="preserve"> InpC!IZZ$20</f>
        <v>0</v>
      </c>
      <c r="JAA124" s="370">
        <f xml:space="preserve"> InpC!JAA$20</f>
        <v>0</v>
      </c>
      <c r="JAB124" s="370">
        <f xml:space="preserve"> InpC!JAB$20</f>
        <v>0</v>
      </c>
      <c r="JAC124" s="370">
        <f xml:space="preserve"> InpC!JAC$20</f>
        <v>0</v>
      </c>
      <c r="JAD124" s="370">
        <f xml:space="preserve"> InpC!JAD$20</f>
        <v>0</v>
      </c>
      <c r="JAE124" s="370">
        <f xml:space="preserve"> InpC!JAE$20</f>
        <v>0</v>
      </c>
      <c r="JAF124" s="370">
        <f xml:space="preserve"> InpC!JAF$20</f>
        <v>0</v>
      </c>
      <c r="JAG124" s="370">
        <f xml:space="preserve"> InpC!JAG$20</f>
        <v>0</v>
      </c>
      <c r="JAH124" s="370">
        <f xml:space="preserve"> InpC!JAH$20</f>
        <v>0</v>
      </c>
      <c r="JAI124" s="370">
        <f xml:space="preserve"> InpC!JAI$20</f>
        <v>0</v>
      </c>
      <c r="JAJ124" s="370">
        <f xml:space="preserve"> InpC!JAJ$20</f>
        <v>0</v>
      </c>
      <c r="JAK124" s="370">
        <f xml:space="preserve"> InpC!JAK$20</f>
        <v>0</v>
      </c>
      <c r="JAL124" s="370">
        <f xml:space="preserve"> InpC!JAL$20</f>
        <v>0</v>
      </c>
      <c r="JAM124" s="370">
        <f xml:space="preserve"> InpC!JAM$20</f>
        <v>0</v>
      </c>
      <c r="JAN124" s="370">
        <f xml:space="preserve"> InpC!JAN$20</f>
        <v>0</v>
      </c>
      <c r="JAO124" s="370">
        <f xml:space="preserve"> InpC!JAO$20</f>
        <v>0</v>
      </c>
      <c r="JAP124" s="370">
        <f xml:space="preserve"> InpC!JAP$20</f>
        <v>0</v>
      </c>
      <c r="JAQ124" s="370">
        <f xml:space="preserve"> InpC!JAQ$20</f>
        <v>0</v>
      </c>
      <c r="JAR124" s="370">
        <f xml:space="preserve"> InpC!JAR$20</f>
        <v>0</v>
      </c>
      <c r="JAS124" s="370">
        <f xml:space="preserve"> InpC!JAS$20</f>
        <v>0</v>
      </c>
      <c r="JAT124" s="370">
        <f xml:space="preserve"> InpC!JAT$20</f>
        <v>0</v>
      </c>
      <c r="JAU124" s="370">
        <f xml:space="preserve"> InpC!JAU$20</f>
        <v>0</v>
      </c>
      <c r="JAV124" s="370">
        <f xml:space="preserve"> InpC!JAV$20</f>
        <v>0</v>
      </c>
      <c r="JAW124" s="370">
        <f xml:space="preserve"> InpC!JAW$20</f>
        <v>0</v>
      </c>
      <c r="JAX124" s="370">
        <f xml:space="preserve"> InpC!JAX$20</f>
        <v>0</v>
      </c>
      <c r="JAY124" s="370">
        <f xml:space="preserve"> InpC!JAY$20</f>
        <v>0</v>
      </c>
      <c r="JAZ124" s="370">
        <f xml:space="preserve"> InpC!JAZ$20</f>
        <v>0</v>
      </c>
      <c r="JBA124" s="370">
        <f xml:space="preserve"> InpC!JBA$20</f>
        <v>0</v>
      </c>
      <c r="JBB124" s="370">
        <f xml:space="preserve"> InpC!JBB$20</f>
        <v>0</v>
      </c>
      <c r="JBC124" s="370">
        <f xml:space="preserve"> InpC!JBC$20</f>
        <v>0</v>
      </c>
      <c r="JBD124" s="370">
        <f xml:space="preserve"> InpC!JBD$20</f>
        <v>0</v>
      </c>
      <c r="JBE124" s="370">
        <f xml:space="preserve"> InpC!JBE$20</f>
        <v>0</v>
      </c>
      <c r="JBF124" s="370">
        <f xml:space="preserve"> InpC!JBF$20</f>
        <v>0</v>
      </c>
      <c r="JBG124" s="370">
        <f xml:space="preserve"> InpC!JBG$20</f>
        <v>0</v>
      </c>
      <c r="JBH124" s="370">
        <f xml:space="preserve"> InpC!JBH$20</f>
        <v>0</v>
      </c>
      <c r="JBI124" s="370">
        <f xml:space="preserve"> InpC!JBI$20</f>
        <v>0</v>
      </c>
      <c r="JBJ124" s="370">
        <f xml:space="preserve"> InpC!JBJ$20</f>
        <v>0</v>
      </c>
      <c r="JBK124" s="370">
        <f xml:space="preserve"> InpC!JBK$20</f>
        <v>0</v>
      </c>
      <c r="JBL124" s="370">
        <f xml:space="preserve"> InpC!JBL$20</f>
        <v>0</v>
      </c>
      <c r="JBM124" s="370">
        <f xml:space="preserve"> InpC!JBM$20</f>
        <v>0</v>
      </c>
      <c r="JBN124" s="370">
        <f xml:space="preserve"> InpC!JBN$20</f>
        <v>0</v>
      </c>
      <c r="JBO124" s="370">
        <f xml:space="preserve"> InpC!JBO$20</f>
        <v>0</v>
      </c>
      <c r="JBP124" s="370">
        <f xml:space="preserve"> InpC!JBP$20</f>
        <v>0</v>
      </c>
      <c r="JBQ124" s="370">
        <f xml:space="preserve"> InpC!JBQ$20</f>
        <v>0</v>
      </c>
      <c r="JBR124" s="370">
        <f xml:space="preserve"> InpC!JBR$20</f>
        <v>0</v>
      </c>
      <c r="JBS124" s="370">
        <f xml:space="preserve"> InpC!JBS$20</f>
        <v>0</v>
      </c>
      <c r="JBT124" s="370">
        <f xml:space="preserve"> InpC!JBT$20</f>
        <v>0</v>
      </c>
      <c r="JBU124" s="370">
        <f xml:space="preserve"> InpC!JBU$20</f>
        <v>0</v>
      </c>
      <c r="JBV124" s="370">
        <f xml:space="preserve"> InpC!JBV$20</f>
        <v>0</v>
      </c>
      <c r="JBW124" s="370">
        <f xml:space="preserve"> InpC!JBW$20</f>
        <v>0</v>
      </c>
      <c r="JBX124" s="370">
        <f xml:space="preserve"> InpC!JBX$20</f>
        <v>0</v>
      </c>
      <c r="JBY124" s="370">
        <f xml:space="preserve"> InpC!JBY$20</f>
        <v>0</v>
      </c>
      <c r="JBZ124" s="370">
        <f xml:space="preserve"> InpC!JBZ$20</f>
        <v>0</v>
      </c>
      <c r="JCA124" s="370">
        <f xml:space="preserve"> InpC!JCA$20</f>
        <v>0</v>
      </c>
      <c r="JCB124" s="370">
        <f xml:space="preserve"> InpC!JCB$20</f>
        <v>0</v>
      </c>
      <c r="JCC124" s="370">
        <f xml:space="preserve"> InpC!JCC$20</f>
        <v>0</v>
      </c>
      <c r="JCD124" s="370">
        <f xml:space="preserve"> InpC!JCD$20</f>
        <v>0</v>
      </c>
      <c r="JCE124" s="370">
        <f xml:space="preserve"> InpC!JCE$20</f>
        <v>0</v>
      </c>
      <c r="JCF124" s="370">
        <f xml:space="preserve"> InpC!JCF$20</f>
        <v>0</v>
      </c>
      <c r="JCG124" s="370">
        <f xml:space="preserve"> InpC!JCG$20</f>
        <v>0</v>
      </c>
      <c r="JCH124" s="370">
        <f xml:space="preserve"> InpC!JCH$20</f>
        <v>0</v>
      </c>
      <c r="JCI124" s="370">
        <f xml:space="preserve"> InpC!JCI$20</f>
        <v>0</v>
      </c>
      <c r="JCJ124" s="370">
        <f xml:space="preserve"> InpC!JCJ$20</f>
        <v>0</v>
      </c>
      <c r="JCK124" s="370">
        <f xml:space="preserve"> InpC!JCK$20</f>
        <v>0</v>
      </c>
      <c r="JCL124" s="370">
        <f xml:space="preserve"> InpC!JCL$20</f>
        <v>0</v>
      </c>
      <c r="JCM124" s="370">
        <f xml:space="preserve"> InpC!JCM$20</f>
        <v>0</v>
      </c>
      <c r="JCN124" s="370">
        <f xml:space="preserve"> InpC!JCN$20</f>
        <v>0</v>
      </c>
      <c r="JCO124" s="370">
        <f xml:space="preserve"> InpC!JCO$20</f>
        <v>0</v>
      </c>
      <c r="JCP124" s="370">
        <f xml:space="preserve"> InpC!JCP$20</f>
        <v>0</v>
      </c>
      <c r="JCQ124" s="370">
        <f xml:space="preserve"> InpC!JCQ$20</f>
        <v>0</v>
      </c>
      <c r="JCR124" s="370">
        <f xml:space="preserve"> InpC!JCR$20</f>
        <v>0</v>
      </c>
      <c r="JCS124" s="370">
        <f xml:space="preserve"> InpC!JCS$20</f>
        <v>0</v>
      </c>
      <c r="JCT124" s="370">
        <f xml:space="preserve"> InpC!JCT$20</f>
        <v>0</v>
      </c>
      <c r="JCU124" s="370">
        <f xml:space="preserve"> InpC!JCU$20</f>
        <v>0</v>
      </c>
      <c r="JCV124" s="370">
        <f xml:space="preserve"> InpC!JCV$20</f>
        <v>0</v>
      </c>
      <c r="JCW124" s="370">
        <f xml:space="preserve"> InpC!JCW$20</f>
        <v>0</v>
      </c>
      <c r="JCX124" s="370">
        <f xml:space="preserve"> InpC!JCX$20</f>
        <v>0</v>
      </c>
      <c r="JCY124" s="370">
        <f xml:space="preserve"> InpC!JCY$20</f>
        <v>0</v>
      </c>
      <c r="JCZ124" s="370">
        <f xml:space="preserve"> InpC!JCZ$20</f>
        <v>0</v>
      </c>
      <c r="JDA124" s="370">
        <f xml:space="preserve"> InpC!JDA$20</f>
        <v>0</v>
      </c>
      <c r="JDB124" s="370">
        <f xml:space="preserve"> InpC!JDB$20</f>
        <v>0</v>
      </c>
      <c r="JDC124" s="370">
        <f xml:space="preserve"> InpC!JDC$20</f>
        <v>0</v>
      </c>
      <c r="JDD124" s="370">
        <f xml:space="preserve"> InpC!JDD$20</f>
        <v>0</v>
      </c>
      <c r="JDE124" s="370">
        <f xml:space="preserve"> InpC!JDE$20</f>
        <v>0</v>
      </c>
      <c r="JDF124" s="370">
        <f xml:space="preserve"> InpC!JDF$20</f>
        <v>0</v>
      </c>
      <c r="JDG124" s="370">
        <f xml:space="preserve"> InpC!JDG$20</f>
        <v>0</v>
      </c>
      <c r="JDH124" s="370">
        <f xml:space="preserve"> InpC!JDH$20</f>
        <v>0</v>
      </c>
      <c r="JDI124" s="370">
        <f xml:space="preserve"> InpC!JDI$20</f>
        <v>0</v>
      </c>
      <c r="JDJ124" s="370">
        <f xml:space="preserve"> InpC!JDJ$20</f>
        <v>0</v>
      </c>
      <c r="JDK124" s="370">
        <f xml:space="preserve"> InpC!JDK$20</f>
        <v>0</v>
      </c>
      <c r="JDL124" s="370">
        <f xml:space="preserve"> InpC!JDL$20</f>
        <v>0</v>
      </c>
      <c r="JDM124" s="370">
        <f xml:space="preserve"> InpC!JDM$20</f>
        <v>0</v>
      </c>
      <c r="JDN124" s="370">
        <f xml:space="preserve"> InpC!JDN$20</f>
        <v>0</v>
      </c>
      <c r="JDO124" s="370">
        <f xml:space="preserve"> InpC!JDO$20</f>
        <v>0</v>
      </c>
      <c r="JDP124" s="370">
        <f xml:space="preserve"> InpC!JDP$20</f>
        <v>0</v>
      </c>
      <c r="JDQ124" s="370">
        <f xml:space="preserve"> InpC!JDQ$20</f>
        <v>0</v>
      </c>
      <c r="JDR124" s="370">
        <f xml:space="preserve"> InpC!JDR$20</f>
        <v>0</v>
      </c>
      <c r="JDS124" s="370">
        <f xml:space="preserve"> InpC!JDS$20</f>
        <v>0</v>
      </c>
      <c r="JDT124" s="370">
        <f xml:space="preserve"> InpC!JDT$20</f>
        <v>0</v>
      </c>
      <c r="JDU124" s="370">
        <f xml:space="preserve"> InpC!JDU$20</f>
        <v>0</v>
      </c>
      <c r="JDV124" s="370">
        <f xml:space="preserve"> InpC!JDV$20</f>
        <v>0</v>
      </c>
      <c r="JDW124" s="370">
        <f xml:space="preserve"> InpC!JDW$20</f>
        <v>0</v>
      </c>
      <c r="JDX124" s="370">
        <f xml:space="preserve"> InpC!JDX$20</f>
        <v>0</v>
      </c>
      <c r="JDY124" s="370">
        <f xml:space="preserve"> InpC!JDY$20</f>
        <v>0</v>
      </c>
      <c r="JDZ124" s="370">
        <f xml:space="preserve"> InpC!JDZ$20</f>
        <v>0</v>
      </c>
      <c r="JEA124" s="370">
        <f xml:space="preserve"> InpC!JEA$20</f>
        <v>0</v>
      </c>
      <c r="JEB124" s="370">
        <f xml:space="preserve"> InpC!JEB$20</f>
        <v>0</v>
      </c>
      <c r="JEC124" s="370">
        <f xml:space="preserve"> InpC!JEC$20</f>
        <v>0</v>
      </c>
      <c r="JED124" s="370">
        <f xml:space="preserve"> InpC!JED$20</f>
        <v>0</v>
      </c>
      <c r="JEE124" s="370">
        <f xml:space="preserve"> InpC!JEE$20</f>
        <v>0</v>
      </c>
      <c r="JEF124" s="370">
        <f xml:space="preserve"> InpC!JEF$20</f>
        <v>0</v>
      </c>
      <c r="JEG124" s="370">
        <f xml:space="preserve"> InpC!JEG$20</f>
        <v>0</v>
      </c>
      <c r="JEH124" s="370">
        <f xml:space="preserve"> InpC!JEH$20</f>
        <v>0</v>
      </c>
      <c r="JEI124" s="370">
        <f xml:space="preserve"> InpC!JEI$20</f>
        <v>0</v>
      </c>
      <c r="JEJ124" s="370">
        <f xml:space="preserve"> InpC!JEJ$20</f>
        <v>0</v>
      </c>
      <c r="JEK124" s="370">
        <f xml:space="preserve"> InpC!JEK$20</f>
        <v>0</v>
      </c>
      <c r="JEL124" s="370">
        <f xml:space="preserve"> InpC!JEL$20</f>
        <v>0</v>
      </c>
      <c r="JEM124" s="370">
        <f xml:space="preserve"> InpC!JEM$20</f>
        <v>0</v>
      </c>
      <c r="JEN124" s="370">
        <f xml:space="preserve"> InpC!JEN$20</f>
        <v>0</v>
      </c>
      <c r="JEO124" s="370">
        <f xml:space="preserve"> InpC!JEO$20</f>
        <v>0</v>
      </c>
      <c r="JEP124" s="370">
        <f xml:space="preserve"> InpC!JEP$20</f>
        <v>0</v>
      </c>
      <c r="JEQ124" s="370">
        <f xml:space="preserve"> InpC!JEQ$20</f>
        <v>0</v>
      </c>
      <c r="JER124" s="370">
        <f xml:space="preserve"> InpC!JER$20</f>
        <v>0</v>
      </c>
      <c r="JES124" s="370">
        <f xml:space="preserve"> InpC!JES$20</f>
        <v>0</v>
      </c>
      <c r="JET124" s="370">
        <f xml:space="preserve"> InpC!JET$20</f>
        <v>0</v>
      </c>
      <c r="JEU124" s="370">
        <f xml:space="preserve"> InpC!JEU$20</f>
        <v>0</v>
      </c>
      <c r="JEV124" s="370">
        <f xml:space="preserve"> InpC!JEV$20</f>
        <v>0</v>
      </c>
      <c r="JEW124" s="370">
        <f xml:space="preserve"> InpC!JEW$20</f>
        <v>0</v>
      </c>
      <c r="JEX124" s="370">
        <f xml:space="preserve"> InpC!JEX$20</f>
        <v>0</v>
      </c>
      <c r="JEY124" s="370">
        <f xml:space="preserve"> InpC!JEY$20</f>
        <v>0</v>
      </c>
      <c r="JEZ124" s="370">
        <f xml:space="preserve"> InpC!JEZ$20</f>
        <v>0</v>
      </c>
      <c r="JFA124" s="370">
        <f xml:space="preserve"> InpC!JFA$20</f>
        <v>0</v>
      </c>
      <c r="JFB124" s="370">
        <f xml:space="preserve"> InpC!JFB$20</f>
        <v>0</v>
      </c>
      <c r="JFC124" s="370">
        <f xml:space="preserve"> InpC!JFC$20</f>
        <v>0</v>
      </c>
      <c r="JFD124" s="370">
        <f xml:space="preserve"> InpC!JFD$20</f>
        <v>0</v>
      </c>
      <c r="JFE124" s="370">
        <f xml:space="preserve"> InpC!JFE$20</f>
        <v>0</v>
      </c>
      <c r="JFF124" s="370">
        <f xml:space="preserve"> InpC!JFF$20</f>
        <v>0</v>
      </c>
      <c r="JFG124" s="370">
        <f xml:space="preserve"> InpC!JFG$20</f>
        <v>0</v>
      </c>
      <c r="JFH124" s="370">
        <f xml:space="preserve"> InpC!JFH$20</f>
        <v>0</v>
      </c>
      <c r="JFI124" s="370">
        <f xml:space="preserve"> InpC!JFI$20</f>
        <v>0</v>
      </c>
      <c r="JFJ124" s="370">
        <f xml:space="preserve"> InpC!JFJ$20</f>
        <v>0</v>
      </c>
      <c r="JFK124" s="370">
        <f xml:space="preserve"> InpC!JFK$20</f>
        <v>0</v>
      </c>
      <c r="JFL124" s="370">
        <f xml:space="preserve"> InpC!JFL$20</f>
        <v>0</v>
      </c>
      <c r="JFM124" s="370">
        <f xml:space="preserve"> InpC!JFM$20</f>
        <v>0</v>
      </c>
      <c r="JFN124" s="370">
        <f xml:space="preserve"> InpC!JFN$20</f>
        <v>0</v>
      </c>
      <c r="JFO124" s="370">
        <f xml:space="preserve"> InpC!JFO$20</f>
        <v>0</v>
      </c>
      <c r="JFP124" s="370">
        <f xml:space="preserve"> InpC!JFP$20</f>
        <v>0</v>
      </c>
      <c r="JFQ124" s="370">
        <f xml:space="preserve"> InpC!JFQ$20</f>
        <v>0</v>
      </c>
      <c r="JFR124" s="370">
        <f xml:space="preserve"> InpC!JFR$20</f>
        <v>0</v>
      </c>
      <c r="JFS124" s="370">
        <f xml:space="preserve"> InpC!JFS$20</f>
        <v>0</v>
      </c>
      <c r="JFT124" s="370">
        <f xml:space="preserve"> InpC!JFT$20</f>
        <v>0</v>
      </c>
      <c r="JFU124" s="370">
        <f xml:space="preserve"> InpC!JFU$20</f>
        <v>0</v>
      </c>
      <c r="JFV124" s="370">
        <f xml:space="preserve"> InpC!JFV$20</f>
        <v>0</v>
      </c>
      <c r="JFW124" s="370">
        <f xml:space="preserve"> InpC!JFW$20</f>
        <v>0</v>
      </c>
      <c r="JFX124" s="370">
        <f xml:space="preserve"> InpC!JFX$20</f>
        <v>0</v>
      </c>
      <c r="JFY124" s="370">
        <f xml:space="preserve"> InpC!JFY$20</f>
        <v>0</v>
      </c>
      <c r="JFZ124" s="370">
        <f xml:space="preserve"> InpC!JFZ$20</f>
        <v>0</v>
      </c>
      <c r="JGA124" s="370">
        <f xml:space="preserve"> InpC!JGA$20</f>
        <v>0</v>
      </c>
      <c r="JGB124" s="370">
        <f xml:space="preserve"> InpC!JGB$20</f>
        <v>0</v>
      </c>
      <c r="JGC124" s="370">
        <f xml:space="preserve"> InpC!JGC$20</f>
        <v>0</v>
      </c>
      <c r="JGD124" s="370">
        <f xml:space="preserve"> InpC!JGD$20</f>
        <v>0</v>
      </c>
      <c r="JGE124" s="370">
        <f xml:space="preserve"> InpC!JGE$20</f>
        <v>0</v>
      </c>
      <c r="JGF124" s="370">
        <f xml:space="preserve"> InpC!JGF$20</f>
        <v>0</v>
      </c>
      <c r="JGG124" s="370">
        <f xml:space="preserve"> InpC!JGG$20</f>
        <v>0</v>
      </c>
      <c r="JGH124" s="370">
        <f xml:space="preserve"> InpC!JGH$20</f>
        <v>0</v>
      </c>
      <c r="JGI124" s="370">
        <f xml:space="preserve"> InpC!JGI$20</f>
        <v>0</v>
      </c>
      <c r="JGJ124" s="370">
        <f xml:space="preserve"> InpC!JGJ$20</f>
        <v>0</v>
      </c>
      <c r="JGK124" s="370">
        <f xml:space="preserve"> InpC!JGK$20</f>
        <v>0</v>
      </c>
      <c r="JGL124" s="370">
        <f xml:space="preserve"> InpC!JGL$20</f>
        <v>0</v>
      </c>
      <c r="JGM124" s="370">
        <f xml:space="preserve"> InpC!JGM$20</f>
        <v>0</v>
      </c>
      <c r="JGN124" s="370">
        <f xml:space="preserve"> InpC!JGN$20</f>
        <v>0</v>
      </c>
      <c r="JGO124" s="370">
        <f xml:space="preserve"> InpC!JGO$20</f>
        <v>0</v>
      </c>
      <c r="JGP124" s="370">
        <f xml:space="preserve"> InpC!JGP$20</f>
        <v>0</v>
      </c>
      <c r="JGQ124" s="370">
        <f xml:space="preserve"> InpC!JGQ$20</f>
        <v>0</v>
      </c>
      <c r="JGR124" s="370">
        <f xml:space="preserve"> InpC!JGR$20</f>
        <v>0</v>
      </c>
      <c r="JGS124" s="370">
        <f xml:space="preserve"> InpC!JGS$20</f>
        <v>0</v>
      </c>
      <c r="JGT124" s="370">
        <f xml:space="preserve"> InpC!JGT$20</f>
        <v>0</v>
      </c>
      <c r="JGU124" s="370">
        <f xml:space="preserve"> InpC!JGU$20</f>
        <v>0</v>
      </c>
      <c r="JGV124" s="370">
        <f xml:space="preserve"> InpC!JGV$20</f>
        <v>0</v>
      </c>
      <c r="JGW124" s="370">
        <f xml:space="preserve"> InpC!JGW$20</f>
        <v>0</v>
      </c>
      <c r="JGX124" s="370">
        <f xml:space="preserve"> InpC!JGX$20</f>
        <v>0</v>
      </c>
      <c r="JGY124" s="370">
        <f xml:space="preserve"> InpC!JGY$20</f>
        <v>0</v>
      </c>
      <c r="JGZ124" s="370">
        <f xml:space="preserve"> InpC!JGZ$20</f>
        <v>0</v>
      </c>
      <c r="JHA124" s="370">
        <f xml:space="preserve"> InpC!JHA$20</f>
        <v>0</v>
      </c>
      <c r="JHB124" s="370">
        <f xml:space="preserve"> InpC!JHB$20</f>
        <v>0</v>
      </c>
      <c r="JHC124" s="370">
        <f xml:space="preserve"> InpC!JHC$20</f>
        <v>0</v>
      </c>
      <c r="JHD124" s="370">
        <f xml:space="preserve"> InpC!JHD$20</f>
        <v>0</v>
      </c>
      <c r="JHE124" s="370">
        <f xml:space="preserve"> InpC!JHE$20</f>
        <v>0</v>
      </c>
      <c r="JHF124" s="370">
        <f xml:space="preserve"> InpC!JHF$20</f>
        <v>0</v>
      </c>
      <c r="JHG124" s="370">
        <f xml:space="preserve"> InpC!JHG$20</f>
        <v>0</v>
      </c>
      <c r="JHH124" s="370">
        <f xml:space="preserve"> InpC!JHH$20</f>
        <v>0</v>
      </c>
      <c r="JHI124" s="370">
        <f xml:space="preserve"> InpC!JHI$20</f>
        <v>0</v>
      </c>
      <c r="JHJ124" s="370">
        <f xml:space="preserve"> InpC!JHJ$20</f>
        <v>0</v>
      </c>
      <c r="JHK124" s="370">
        <f xml:space="preserve"> InpC!JHK$20</f>
        <v>0</v>
      </c>
      <c r="JHL124" s="370">
        <f xml:space="preserve"> InpC!JHL$20</f>
        <v>0</v>
      </c>
      <c r="JHM124" s="370">
        <f xml:space="preserve"> InpC!JHM$20</f>
        <v>0</v>
      </c>
      <c r="JHN124" s="370">
        <f xml:space="preserve"> InpC!JHN$20</f>
        <v>0</v>
      </c>
      <c r="JHO124" s="370">
        <f xml:space="preserve"> InpC!JHO$20</f>
        <v>0</v>
      </c>
      <c r="JHP124" s="370">
        <f xml:space="preserve"> InpC!JHP$20</f>
        <v>0</v>
      </c>
      <c r="JHQ124" s="370">
        <f xml:space="preserve"> InpC!JHQ$20</f>
        <v>0</v>
      </c>
      <c r="JHR124" s="370">
        <f xml:space="preserve"> InpC!JHR$20</f>
        <v>0</v>
      </c>
      <c r="JHS124" s="370">
        <f xml:space="preserve"> InpC!JHS$20</f>
        <v>0</v>
      </c>
      <c r="JHT124" s="370">
        <f xml:space="preserve"> InpC!JHT$20</f>
        <v>0</v>
      </c>
      <c r="JHU124" s="370">
        <f xml:space="preserve"> InpC!JHU$20</f>
        <v>0</v>
      </c>
      <c r="JHV124" s="370">
        <f xml:space="preserve"> InpC!JHV$20</f>
        <v>0</v>
      </c>
      <c r="JHW124" s="370">
        <f xml:space="preserve"> InpC!JHW$20</f>
        <v>0</v>
      </c>
      <c r="JHX124" s="370">
        <f xml:space="preserve"> InpC!JHX$20</f>
        <v>0</v>
      </c>
      <c r="JHY124" s="370">
        <f xml:space="preserve"> InpC!JHY$20</f>
        <v>0</v>
      </c>
      <c r="JHZ124" s="370">
        <f xml:space="preserve"> InpC!JHZ$20</f>
        <v>0</v>
      </c>
      <c r="JIA124" s="370">
        <f xml:space="preserve"> InpC!JIA$20</f>
        <v>0</v>
      </c>
      <c r="JIB124" s="370">
        <f xml:space="preserve"> InpC!JIB$20</f>
        <v>0</v>
      </c>
      <c r="JIC124" s="370">
        <f xml:space="preserve"> InpC!JIC$20</f>
        <v>0</v>
      </c>
      <c r="JID124" s="370">
        <f xml:space="preserve"> InpC!JID$20</f>
        <v>0</v>
      </c>
      <c r="JIE124" s="370">
        <f xml:space="preserve"> InpC!JIE$20</f>
        <v>0</v>
      </c>
      <c r="JIF124" s="370">
        <f xml:space="preserve"> InpC!JIF$20</f>
        <v>0</v>
      </c>
      <c r="JIG124" s="370">
        <f xml:space="preserve"> InpC!JIG$20</f>
        <v>0</v>
      </c>
      <c r="JIH124" s="370">
        <f xml:space="preserve"> InpC!JIH$20</f>
        <v>0</v>
      </c>
      <c r="JII124" s="370">
        <f xml:space="preserve"> InpC!JII$20</f>
        <v>0</v>
      </c>
      <c r="JIJ124" s="370">
        <f xml:space="preserve"> InpC!JIJ$20</f>
        <v>0</v>
      </c>
      <c r="JIK124" s="370">
        <f xml:space="preserve"> InpC!JIK$20</f>
        <v>0</v>
      </c>
      <c r="JIL124" s="370">
        <f xml:space="preserve"> InpC!JIL$20</f>
        <v>0</v>
      </c>
      <c r="JIM124" s="370">
        <f xml:space="preserve"> InpC!JIM$20</f>
        <v>0</v>
      </c>
      <c r="JIN124" s="370">
        <f xml:space="preserve"> InpC!JIN$20</f>
        <v>0</v>
      </c>
      <c r="JIO124" s="370">
        <f xml:space="preserve"> InpC!JIO$20</f>
        <v>0</v>
      </c>
      <c r="JIP124" s="370">
        <f xml:space="preserve"> InpC!JIP$20</f>
        <v>0</v>
      </c>
      <c r="JIQ124" s="370">
        <f xml:space="preserve"> InpC!JIQ$20</f>
        <v>0</v>
      </c>
      <c r="JIR124" s="370">
        <f xml:space="preserve"> InpC!JIR$20</f>
        <v>0</v>
      </c>
      <c r="JIS124" s="370">
        <f xml:space="preserve"> InpC!JIS$20</f>
        <v>0</v>
      </c>
      <c r="JIT124" s="370">
        <f xml:space="preserve"> InpC!JIT$20</f>
        <v>0</v>
      </c>
      <c r="JIU124" s="370">
        <f xml:space="preserve"> InpC!JIU$20</f>
        <v>0</v>
      </c>
      <c r="JIV124" s="370">
        <f xml:space="preserve"> InpC!JIV$20</f>
        <v>0</v>
      </c>
      <c r="JIW124" s="370">
        <f xml:space="preserve"> InpC!JIW$20</f>
        <v>0</v>
      </c>
      <c r="JIX124" s="370">
        <f xml:space="preserve"> InpC!JIX$20</f>
        <v>0</v>
      </c>
      <c r="JIY124" s="370">
        <f xml:space="preserve"> InpC!JIY$20</f>
        <v>0</v>
      </c>
      <c r="JIZ124" s="370">
        <f xml:space="preserve"> InpC!JIZ$20</f>
        <v>0</v>
      </c>
      <c r="JJA124" s="370">
        <f xml:space="preserve"> InpC!JJA$20</f>
        <v>0</v>
      </c>
      <c r="JJB124" s="370">
        <f xml:space="preserve"> InpC!JJB$20</f>
        <v>0</v>
      </c>
      <c r="JJC124" s="370">
        <f xml:space="preserve"> InpC!JJC$20</f>
        <v>0</v>
      </c>
      <c r="JJD124" s="370">
        <f xml:space="preserve"> InpC!JJD$20</f>
        <v>0</v>
      </c>
      <c r="JJE124" s="370">
        <f xml:space="preserve"> InpC!JJE$20</f>
        <v>0</v>
      </c>
      <c r="JJF124" s="370">
        <f xml:space="preserve"> InpC!JJF$20</f>
        <v>0</v>
      </c>
      <c r="JJG124" s="370">
        <f xml:space="preserve"> InpC!JJG$20</f>
        <v>0</v>
      </c>
      <c r="JJH124" s="370">
        <f xml:space="preserve"> InpC!JJH$20</f>
        <v>0</v>
      </c>
      <c r="JJI124" s="370">
        <f xml:space="preserve"> InpC!JJI$20</f>
        <v>0</v>
      </c>
      <c r="JJJ124" s="370">
        <f xml:space="preserve"> InpC!JJJ$20</f>
        <v>0</v>
      </c>
      <c r="JJK124" s="370">
        <f xml:space="preserve"> InpC!JJK$20</f>
        <v>0</v>
      </c>
      <c r="JJL124" s="370">
        <f xml:space="preserve"> InpC!JJL$20</f>
        <v>0</v>
      </c>
      <c r="JJM124" s="370">
        <f xml:space="preserve"> InpC!JJM$20</f>
        <v>0</v>
      </c>
      <c r="JJN124" s="370">
        <f xml:space="preserve"> InpC!JJN$20</f>
        <v>0</v>
      </c>
      <c r="JJO124" s="370">
        <f xml:space="preserve"> InpC!JJO$20</f>
        <v>0</v>
      </c>
      <c r="JJP124" s="370">
        <f xml:space="preserve"> InpC!JJP$20</f>
        <v>0</v>
      </c>
      <c r="JJQ124" s="370">
        <f xml:space="preserve"> InpC!JJQ$20</f>
        <v>0</v>
      </c>
      <c r="JJR124" s="370">
        <f xml:space="preserve"> InpC!JJR$20</f>
        <v>0</v>
      </c>
      <c r="JJS124" s="370">
        <f xml:space="preserve"> InpC!JJS$20</f>
        <v>0</v>
      </c>
      <c r="JJT124" s="370">
        <f xml:space="preserve"> InpC!JJT$20</f>
        <v>0</v>
      </c>
      <c r="JJU124" s="370">
        <f xml:space="preserve"> InpC!JJU$20</f>
        <v>0</v>
      </c>
      <c r="JJV124" s="370">
        <f xml:space="preserve"> InpC!JJV$20</f>
        <v>0</v>
      </c>
      <c r="JJW124" s="370">
        <f xml:space="preserve"> InpC!JJW$20</f>
        <v>0</v>
      </c>
      <c r="JJX124" s="370">
        <f xml:space="preserve"> InpC!JJX$20</f>
        <v>0</v>
      </c>
      <c r="JJY124" s="370">
        <f xml:space="preserve"> InpC!JJY$20</f>
        <v>0</v>
      </c>
      <c r="JJZ124" s="370">
        <f xml:space="preserve"> InpC!JJZ$20</f>
        <v>0</v>
      </c>
      <c r="JKA124" s="370">
        <f xml:space="preserve"> InpC!JKA$20</f>
        <v>0</v>
      </c>
      <c r="JKB124" s="370">
        <f xml:space="preserve"> InpC!JKB$20</f>
        <v>0</v>
      </c>
      <c r="JKC124" s="370">
        <f xml:space="preserve"> InpC!JKC$20</f>
        <v>0</v>
      </c>
      <c r="JKD124" s="370">
        <f xml:space="preserve"> InpC!JKD$20</f>
        <v>0</v>
      </c>
      <c r="JKE124" s="370">
        <f xml:space="preserve"> InpC!JKE$20</f>
        <v>0</v>
      </c>
      <c r="JKF124" s="370">
        <f xml:space="preserve"> InpC!JKF$20</f>
        <v>0</v>
      </c>
      <c r="JKG124" s="370">
        <f xml:space="preserve"> InpC!JKG$20</f>
        <v>0</v>
      </c>
      <c r="JKH124" s="370">
        <f xml:space="preserve"> InpC!JKH$20</f>
        <v>0</v>
      </c>
      <c r="JKI124" s="370">
        <f xml:space="preserve"> InpC!JKI$20</f>
        <v>0</v>
      </c>
      <c r="JKJ124" s="370">
        <f xml:space="preserve"> InpC!JKJ$20</f>
        <v>0</v>
      </c>
      <c r="JKK124" s="370">
        <f xml:space="preserve"> InpC!JKK$20</f>
        <v>0</v>
      </c>
      <c r="JKL124" s="370">
        <f xml:space="preserve"> InpC!JKL$20</f>
        <v>0</v>
      </c>
      <c r="JKM124" s="370">
        <f xml:space="preserve"> InpC!JKM$20</f>
        <v>0</v>
      </c>
      <c r="JKN124" s="370">
        <f xml:space="preserve"> InpC!JKN$20</f>
        <v>0</v>
      </c>
      <c r="JKO124" s="370">
        <f xml:space="preserve"> InpC!JKO$20</f>
        <v>0</v>
      </c>
      <c r="JKP124" s="370">
        <f xml:space="preserve"> InpC!JKP$20</f>
        <v>0</v>
      </c>
      <c r="JKQ124" s="370">
        <f xml:space="preserve"> InpC!JKQ$20</f>
        <v>0</v>
      </c>
      <c r="JKR124" s="370">
        <f xml:space="preserve"> InpC!JKR$20</f>
        <v>0</v>
      </c>
      <c r="JKS124" s="370">
        <f xml:space="preserve"> InpC!JKS$20</f>
        <v>0</v>
      </c>
      <c r="JKT124" s="370">
        <f xml:space="preserve"> InpC!JKT$20</f>
        <v>0</v>
      </c>
      <c r="JKU124" s="370">
        <f xml:space="preserve"> InpC!JKU$20</f>
        <v>0</v>
      </c>
      <c r="JKV124" s="370">
        <f xml:space="preserve"> InpC!JKV$20</f>
        <v>0</v>
      </c>
      <c r="JKW124" s="370">
        <f xml:space="preserve"> InpC!JKW$20</f>
        <v>0</v>
      </c>
      <c r="JKX124" s="370">
        <f xml:space="preserve"> InpC!JKX$20</f>
        <v>0</v>
      </c>
      <c r="JKY124" s="370">
        <f xml:space="preserve"> InpC!JKY$20</f>
        <v>0</v>
      </c>
      <c r="JKZ124" s="370">
        <f xml:space="preserve"> InpC!JKZ$20</f>
        <v>0</v>
      </c>
      <c r="JLA124" s="370">
        <f xml:space="preserve"> InpC!JLA$20</f>
        <v>0</v>
      </c>
      <c r="JLB124" s="370">
        <f xml:space="preserve"> InpC!JLB$20</f>
        <v>0</v>
      </c>
      <c r="JLC124" s="370">
        <f xml:space="preserve"> InpC!JLC$20</f>
        <v>0</v>
      </c>
      <c r="JLD124" s="370">
        <f xml:space="preserve"> InpC!JLD$20</f>
        <v>0</v>
      </c>
      <c r="JLE124" s="370">
        <f xml:space="preserve"> InpC!JLE$20</f>
        <v>0</v>
      </c>
      <c r="JLF124" s="370">
        <f xml:space="preserve"> InpC!JLF$20</f>
        <v>0</v>
      </c>
      <c r="JLG124" s="370">
        <f xml:space="preserve"> InpC!JLG$20</f>
        <v>0</v>
      </c>
      <c r="JLH124" s="370">
        <f xml:space="preserve"> InpC!JLH$20</f>
        <v>0</v>
      </c>
      <c r="JLI124" s="370">
        <f xml:space="preserve"> InpC!JLI$20</f>
        <v>0</v>
      </c>
      <c r="JLJ124" s="370">
        <f xml:space="preserve"> InpC!JLJ$20</f>
        <v>0</v>
      </c>
      <c r="JLK124" s="370">
        <f xml:space="preserve"> InpC!JLK$20</f>
        <v>0</v>
      </c>
      <c r="JLL124" s="370">
        <f xml:space="preserve"> InpC!JLL$20</f>
        <v>0</v>
      </c>
      <c r="JLM124" s="370">
        <f xml:space="preserve"> InpC!JLM$20</f>
        <v>0</v>
      </c>
      <c r="JLN124" s="370">
        <f xml:space="preserve"> InpC!JLN$20</f>
        <v>0</v>
      </c>
      <c r="JLO124" s="370">
        <f xml:space="preserve"> InpC!JLO$20</f>
        <v>0</v>
      </c>
      <c r="JLP124" s="370">
        <f xml:space="preserve"> InpC!JLP$20</f>
        <v>0</v>
      </c>
      <c r="JLQ124" s="370">
        <f xml:space="preserve"> InpC!JLQ$20</f>
        <v>0</v>
      </c>
      <c r="JLR124" s="370">
        <f xml:space="preserve"> InpC!JLR$20</f>
        <v>0</v>
      </c>
      <c r="JLS124" s="370">
        <f xml:space="preserve"> InpC!JLS$20</f>
        <v>0</v>
      </c>
      <c r="JLT124" s="370">
        <f xml:space="preserve"> InpC!JLT$20</f>
        <v>0</v>
      </c>
      <c r="JLU124" s="370">
        <f xml:space="preserve"> InpC!JLU$20</f>
        <v>0</v>
      </c>
      <c r="JLV124" s="370">
        <f xml:space="preserve"> InpC!JLV$20</f>
        <v>0</v>
      </c>
      <c r="JLW124" s="370">
        <f xml:space="preserve"> InpC!JLW$20</f>
        <v>0</v>
      </c>
      <c r="JLX124" s="370">
        <f xml:space="preserve"> InpC!JLX$20</f>
        <v>0</v>
      </c>
      <c r="JLY124" s="370">
        <f xml:space="preserve"> InpC!JLY$20</f>
        <v>0</v>
      </c>
      <c r="JLZ124" s="370">
        <f xml:space="preserve"> InpC!JLZ$20</f>
        <v>0</v>
      </c>
      <c r="JMA124" s="370">
        <f xml:space="preserve"> InpC!JMA$20</f>
        <v>0</v>
      </c>
      <c r="JMB124" s="370">
        <f xml:space="preserve"> InpC!JMB$20</f>
        <v>0</v>
      </c>
      <c r="JMC124" s="370">
        <f xml:space="preserve"> InpC!JMC$20</f>
        <v>0</v>
      </c>
      <c r="JMD124" s="370">
        <f xml:space="preserve"> InpC!JMD$20</f>
        <v>0</v>
      </c>
      <c r="JME124" s="370">
        <f xml:space="preserve"> InpC!JME$20</f>
        <v>0</v>
      </c>
      <c r="JMF124" s="370">
        <f xml:space="preserve"> InpC!JMF$20</f>
        <v>0</v>
      </c>
      <c r="JMG124" s="370">
        <f xml:space="preserve"> InpC!JMG$20</f>
        <v>0</v>
      </c>
      <c r="JMH124" s="370">
        <f xml:space="preserve"> InpC!JMH$20</f>
        <v>0</v>
      </c>
      <c r="JMI124" s="370">
        <f xml:space="preserve"> InpC!JMI$20</f>
        <v>0</v>
      </c>
      <c r="JMJ124" s="370">
        <f xml:space="preserve"> InpC!JMJ$20</f>
        <v>0</v>
      </c>
      <c r="JMK124" s="370">
        <f xml:space="preserve"> InpC!JMK$20</f>
        <v>0</v>
      </c>
      <c r="JML124" s="370">
        <f xml:space="preserve"> InpC!JML$20</f>
        <v>0</v>
      </c>
      <c r="JMM124" s="370">
        <f xml:space="preserve"> InpC!JMM$20</f>
        <v>0</v>
      </c>
      <c r="JMN124" s="370">
        <f xml:space="preserve"> InpC!JMN$20</f>
        <v>0</v>
      </c>
      <c r="JMO124" s="370">
        <f xml:space="preserve"> InpC!JMO$20</f>
        <v>0</v>
      </c>
      <c r="JMP124" s="370">
        <f xml:space="preserve"> InpC!JMP$20</f>
        <v>0</v>
      </c>
      <c r="JMQ124" s="370">
        <f xml:space="preserve"> InpC!JMQ$20</f>
        <v>0</v>
      </c>
      <c r="JMR124" s="370">
        <f xml:space="preserve"> InpC!JMR$20</f>
        <v>0</v>
      </c>
      <c r="JMS124" s="370">
        <f xml:space="preserve"> InpC!JMS$20</f>
        <v>0</v>
      </c>
      <c r="JMT124" s="370">
        <f xml:space="preserve"> InpC!JMT$20</f>
        <v>0</v>
      </c>
      <c r="JMU124" s="370">
        <f xml:space="preserve"> InpC!JMU$20</f>
        <v>0</v>
      </c>
      <c r="JMV124" s="370">
        <f xml:space="preserve"> InpC!JMV$20</f>
        <v>0</v>
      </c>
      <c r="JMW124" s="370">
        <f xml:space="preserve"> InpC!JMW$20</f>
        <v>0</v>
      </c>
      <c r="JMX124" s="370">
        <f xml:space="preserve"> InpC!JMX$20</f>
        <v>0</v>
      </c>
      <c r="JMY124" s="370">
        <f xml:space="preserve"> InpC!JMY$20</f>
        <v>0</v>
      </c>
      <c r="JMZ124" s="370">
        <f xml:space="preserve"> InpC!JMZ$20</f>
        <v>0</v>
      </c>
      <c r="JNA124" s="370">
        <f xml:space="preserve"> InpC!JNA$20</f>
        <v>0</v>
      </c>
      <c r="JNB124" s="370">
        <f xml:space="preserve"> InpC!JNB$20</f>
        <v>0</v>
      </c>
      <c r="JNC124" s="370">
        <f xml:space="preserve"> InpC!JNC$20</f>
        <v>0</v>
      </c>
      <c r="JND124" s="370">
        <f xml:space="preserve"> InpC!JND$20</f>
        <v>0</v>
      </c>
      <c r="JNE124" s="370">
        <f xml:space="preserve"> InpC!JNE$20</f>
        <v>0</v>
      </c>
      <c r="JNF124" s="370">
        <f xml:space="preserve"> InpC!JNF$20</f>
        <v>0</v>
      </c>
      <c r="JNG124" s="370">
        <f xml:space="preserve"> InpC!JNG$20</f>
        <v>0</v>
      </c>
      <c r="JNH124" s="370">
        <f xml:space="preserve"> InpC!JNH$20</f>
        <v>0</v>
      </c>
      <c r="JNI124" s="370">
        <f xml:space="preserve"> InpC!JNI$20</f>
        <v>0</v>
      </c>
      <c r="JNJ124" s="370">
        <f xml:space="preserve"> InpC!JNJ$20</f>
        <v>0</v>
      </c>
      <c r="JNK124" s="370">
        <f xml:space="preserve"> InpC!JNK$20</f>
        <v>0</v>
      </c>
      <c r="JNL124" s="370">
        <f xml:space="preserve"> InpC!JNL$20</f>
        <v>0</v>
      </c>
      <c r="JNM124" s="370">
        <f xml:space="preserve"> InpC!JNM$20</f>
        <v>0</v>
      </c>
      <c r="JNN124" s="370">
        <f xml:space="preserve"> InpC!JNN$20</f>
        <v>0</v>
      </c>
      <c r="JNO124" s="370">
        <f xml:space="preserve"> InpC!JNO$20</f>
        <v>0</v>
      </c>
      <c r="JNP124" s="370">
        <f xml:space="preserve"> InpC!JNP$20</f>
        <v>0</v>
      </c>
      <c r="JNQ124" s="370">
        <f xml:space="preserve"> InpC!JNQ$20</f>
        <v>0</v>
      </c>
      <c r="JNR124" s="370">
        <f xml:space="preserve"> InpC!JNR$20</f>
        <v>0</v>
      </c>
      <c r="JNS124" s="370">
        <f xml:space="preserve"> InpC!JNS$20</f>
        <v>0</v>
      </c>
      <c r="JNT124" s="370">
        <f xml:space="preserve"> InpC!JNT$20</f>
        <v>0</v>
      </c>
      <c r="JNU124" s="370">
        <f xml:space="preserve"> InpC!JNU$20</f>
        <v>0</v>
      </c>
      <c r="JNV124" s="370">
        <f xml:space="preserve"> InpC!JNV$20</f>
        <v>0</v>
      </c>
      <c r="JNW124" s="370">
        <f xml:space="preserve"> InpC!JNW$20</f>
        <v>0</v>
      </c>
      <c r="JNX124" s="370">
        <f xml:space="preserve"> InpC!JNX$20</f>
        <v>0</v>
      </c>
      <c r="JNY124" s="370">
        <f xml:space="preserve"> InpC!JNY$20</f>
        <v>0</v>
      </c>
      <c r="JNZ124" s="370">
        <f xml:space="preserve"> InpC!JNZ$20</f>
        <v>0</v>
      </c>
      <c r="JOA124" s="370">
        <f xml:space="preserve"> InpC!JOA$20</f>
        <v>0</v>
      </c>
      <c r="JOB124" s="370">
        <f xml:space="preserve"> InpC!JOB$20</f>
        <v>0</v>
      </c>
      <c r="JOC124" s="370">
        <f xml:space="preserve"> InpC!JOC$20</f>
        <v>0</v>
      </c>
      <c r="JOD124" s="370">
        <f xml:space="preserve"> InpC!JOD$20</f>
        <v>0</v>
      </c>
      <c r="JOE124" s="370">
        <f xml:space="preserve"> InpC!JOE$20</f>
        <v>0</v>
      </c>
      <c r="JOF124" s="370">
        <f xml:space="preserve"> InpC!JOF$20</f>
        <v>0</v>
      </c>
      <c r="JOG124" s="370">
        <f xml:space="preserve"> InpC!JOG$20</f>
        <v>0</v>
      </c>
      <c r="JOH124" s="370">
        <f xml:space="preserve"> InpC!JOH$20</f>
        <v>0</v>
      </c>
      <c r="JOI124" s="370">
        <f xml:space="preserve"> InpC!JOI$20</f>
        <v>0</v>
      </c>
      <c r="JOJ124" s="370">
        <f xml:space="preserve"> InpC!JOJ$20</f>
        <v>0</v>
      </c>
      <c r="JOK124" s="370">
        <f xml:space="preserve"> InpC!JOK$20</f>
        <v>0</v>
      </c>
      <c r="JOL124" s="370">
        <f xml:space="preserve"> InpC!JOL$20</f>
        <v>0</v>
      </c>
      <c r="JOM124" s="370">
        <f xml:space="preserve"> InpC!JOM$20</f>
        <v>0</v>
      </c>
      <c r="JON124" s="370">
        <f xml:space="preserve"> InpC!JON$20</f>
        <v>0</v>
      </c>
      <c r="JOO124" s="370">
        <f xml:space="preserve"> InpC!JOO$20</f>
        <v>0</v>
      </c>
      <c r="JOP124" s="370">
        <f xml:space="preserve"> InpC!JOP$20</f>
        <v>0</v>
      </c>
      <c r="JOQ124" s="370">
        <f xml:space="preserve"> InpC!JOQ$20</f>
        <v>0</v>
      </c>
      <c r="JOR124" s="370">
        <f xml:space="preserve"> InpC!JOR$20</f>
        <v>0</v>
      </c>
      <c r="JOS124" s="370">
        <f xml:space="preserve"> InpC!JOS$20</f>
        <v>0</v>
      </c>
      <c r="JOT124" s="370">
        <f xml:space="preserve"> InpC!JOT$20</f>
        <v>0</v>
      </c>
      <c r="JOU124" s="370">
        <f xml:space="preserve"> InpC!JOU$20</f>
        <v>0</v>
      </c>
      <c r="JOV124" s="370">
        <f xml:space="preserve"> InpC!JOV$20</f>
        <v>0</v>
      </c>
      <c r="JOW124" s="370">
        <f xml:space="preserve"> InpC!JOW$20</f>
        <v>0</v>
      </c>
      <c r="JOX124" s="370">
        <f xml:space="preserve"> InpC!JOX$20</f>
        <v>0</v>
      </c>
      <c r="JOY124" s="370">
        <f xml:space="preserve"> InpC!JOY$20</f>
        <v>0</v>
      </c>
      <c r="JOZ124" s="370">
        <f xml:space="preserve"> InpC!JOZ$20</f>
        <v>0</v>
      </c>
      <c r="JPA124" s="370">
        <f xml:space="preserve"> InpC!JPA$20</f>
        <v>0</v>
      </c>
      <c r="JPB124" s="370">
        <f xml:space="preserve"> InpC!JPB$20</f>
        <v>0</v>
      </c>
      <c r="JPC124" s="370">
        <f xml:space="preserve"> InpC!JPC$20</f>
        <v>0</v>
      </c>
      <c r="JPD124" s="370">
        <f xml:space="preserve"> InpC!JPD$20</f>
        <v>0</v>
      </c>
      <c r="JPE124" s="370">
        <f xml:space="preserve"> InpC!JPE$20</f>
        <v>0</v>
      </c>
      <c r="JPF124" s="370">
        <f xml:space="preserve"> InpC!JPF$20</f>
        <v>0</v>
      </c>
      <c r="JPG124" s="370">
        <f xml:space="preserve"> InpC!JPG$20</f>
        <v>0</v>
      </c>
      <c r="JPH124" s="370">
        <f xml:space="preserve"> InpC!JPH$20</f>
        <v>0</v>
      </c>
      <c r="JPI124" s="370">
        <f xml:space="preserve"> InpC!JPI$20</f>
        <v>0</v>
      </c>
      <c r="JPJ124" s="370">
        <f xml:space="preserve"> InpC!JPJ$20</f>
        <v>0</v>
      </c>
      <c r="JPK124" s="370">
        <f xml:space="preserve"> InpC!JPK$20</f>
        <v>0</v>
      </c>
      <c r="JPL124" s="370">
        <f xml:space="preserve"> InpC!JPL$20</f>
        <v>0</v>
      </c>
      <c r="JPM124" s="370">
        <f xml:space="preserve"> InpC!JPM$20</f>
        <v>0</v>
      </c>
      <c r="JPN124" s="370">
        <f xml:space="preserve"> InpC!JPN$20</f>
        <v>0</v>
      </c>
      <c r="JPO124" s="370">
        <f xml:space="preserve"> InpC!JPO$20</f>
        <v>0</v>
      </c>
      <c r="JPP124" s="370">
        <f xml:space="preserve"> InpC!JPP$20</f>
        <v>0</v>
      </c>
      <c r="JPQ124" s="370">
        <f xml:space="preserve"> InpC!JPQ$20</f>
        <v>0</v>
      </c>
      <c r="JPR124" s="370">
        <f xml:space="preserve"> InpC!JPR$20</f>
        <v>0</v>
      </c>
      <c r="JPS124" s="370">
        <f xml:space="preserve"> InpC!JPS$20</f>
        <v>0</v>
      </c>
      <c r="JPT124" s="370">
        <f xml:space="preserve"> InpC!JPT$20</f>
        <v>0</v>
      </c>
      <c r="JPU124" s="370">
        <f xml:space="preserve"> InpC!JPU$20</f>
        <v>0</v>
      </c>
      <c r="JPV124" s="370">
        <f xml:space="preserve"> InpC!JPV$20</f>
        <v>0</v>
      </c>
      <c r="JPW124" s="370">
        <f xml:space="preserve"> InpC!JPW$20</f>
        <v>0</v>
      </c>
      <c r="JPX124" s="370">
        <f xml:space="preserve"> InpC!JPX$20</f>
        <v>0</v>
      </c>
      <c r="JPY124" s="370">
        <f xml:space="preserve"> InpC!JPY$20</f>
        <v>0</v>
      </c>
      <c r="JPZ124" s="370">
        <f xml:space="preserve"> InpC!JPZ$20</f>
        <v>0</v>
      </c>
      <c r="JQA124" s="370">
        <f xml:space="preserve"> InpC!JQA$20</f>
        <v>0</v>
      </c>
      <c r="JQB124" s="370">
        <f xml:space="preserve"> InpC!JQB$20</f>
        <v>0</v>
      </c>
      <c r="JQC124" s="370">
        <f xml:space="preserve"> InpC!JQC$20</f>
        <v>0</v>
      </c>
      <c r="JQD124" s="370">
        <f xml:space="preserve"> InpC!JQD$20</f>
        <v>0</v>
      </c>
      <c r="JQE124" s="370">
        <f xml:space="preserve"> InpC!JQE$20</f>
        <v>0</v>
      </c>
      <c r="JQF124" s="370">
        <f xml:space="preserve"> InpC!JQF$20</f>
        <v>0</v>
      </c>
      <c r="JQG124" s="370">
        <f xml:space="preserve"> InpC!JQG$20</f>
        <v>0</v>
      </c>
      <c r="JQH124" s="370">
        <f xml:space="preserve"> InpC!JQH$20</f>
        <v>0</v>
      </c>
      <c r="JQI124" s="370">
        <f xml:space="preserve"> InpC!JQI$20</f>
        <v>0</v>
      </c>
      <c r="JQJ124" s="370">
        <f xml:space="preserve"> InpC!JQJ$20</f>
        <v>0</v>
      </c>
      <c r="JQK124" s="370">
        <f xml:space="preserve"> InpC!JQK$20</f>
        <v>0</v>
      </c>
      <c r="JQL124" s="370">
        <f xml:space="preserve"> InpC!JQL$20</f>
        <v>0</v>
      </c>
      <c r="JQM124" s="370">
        <f xml:space="preserve"> InpC!JQM$20</f>
        <v>0</v>
      </c>
      <c r="JQN124" s="370">
        <f xml:space="preserve"> InpC!JQN$20</f>
        <v>0</v>
      </c>
      <c r="JQO124" s="370">
        <f xml:space="preserve"> InpC!JQO$20</f>
        <v>0</v>
      </c>
      <c r="JQP124" s="370">
        <f xml:space="preserve"> InpC!JQP$20</f>
        <v>0</v>
      </c>
      <c r="JQQ124" s="370">
        <f xml:space="preserve"> InpC!JQQ$20</f>
        <v>0</v>
      </c>
      <c r="JQR124" s="370">
        <f xml:space="preserve"> InpC!JQR$20</f>
        <v>0</v>
      </c>
      <c r="JQS124" s="370">
        <f xml:space="preserve"> InpC!JQS$20</f>
        <v>0</v>
      </c>
      <c r="JQT124" s="370">
        <f xml:space="preserve"> InpC!JQT$20</f>
        <v>0</v>
      </c>
      <c r="JQU124" s="370">
        <f xml:space="preserve"> InpC!JQU$20</f>
        <v>0</v>
      </c>
      <c r="JQV124" s="370">
        <f xml:space="preserve"> InpC!JQV$20</f>
        <v>0</v>
      </c>
      <c r="JQW124" s="370">
        <f xml:space="preserve"> InpC!JQW$20</f>
        <v>0</v>
      </c>
      <c r="JQX124" s="370">
        <f xml:space="preserve"> InpC!JQX$20</f>
        <v>0</v>
      </c>
      <c r="JQY124" s="370">
        <f xml:space="preserve"> InpC!JQY$20</f>
        <v>0</v>
      </c>
      <c r="JQZ124" s="370">
        <f xml:space="preserve"> InpC!JQZ$20</f>
        <v>0</v>
      </c>
      <c r="JRA124" s="370">
        <f xml:space="preserve"> InpC!JRA$20</f>
        <v>0</v>
      </c>
      <c r="JRB124" s="370">
        <f xml:space="preserve"> InpC!JRB$20</f>
        <v>0</v>
      </c>
      <c r="JRC124" s="370">
        <f xml:space="preserve"> InpC!JRC$20</f>
        <v>0</v>
      </c>
      <c r="JRD124" s="370">
        <f xml:space="preserve"> InpC!JRD$20</f>
        <v>0</v>
      </c>
      <c r="JRE124" s="370">
        <f xml:space="preserve"> InpC!JRE$20</f>
        <v>0</v>
      </c>
      <c r="JRF124" s="370">
        <f xml:space="preserve"> InpC!JRF$20</f>
        <v>0</v>
      </c>
      <c r="JRG124" s="370">
        <f xml:space="preserve"> InpC!JRG$20</f>
        <v>0</v>
      </c>
      <c r="JRH124" s="370">
        <f xml:space="preserve"> InpC!JRH$20</f>
        <v>0</v>
      </c>
      <c r="JRI124" s="370">
        <f xml:space="preserve"> InpC!JRI$20</f>
        <v>0</v>
      </c>
      <c r="JRJ124" s="370">
        <f xml:space="preserve"> InpC!JRJ$20</f>
        <v>0</v>
      </c>
      <c r="JRK124" s="370">
        <f xml:space="preserve"> InpC!JRK$20</f>
        <v>0</v>
      </c>
      <c r="JRL124" s="370">
        <f xml:space="preserve"> InpC!JRL$20</f>
        <v>0</v>
      </c>
      <c r="JRM124" s="370">
        <f xml:space="preserve"> InpC!JRM$20</f>
        <v>0</v>
      </c>
      <c r="JRN124" s="370">
        <f xml:space="preserve"> InpC!JRN$20</f>
        <v>0</v>
      </c>
      <c r="JRO124" s="370">
        <f xml:space="preserve"> InpC!JRO$20</f>
        <v>0</v>
      </c>
      <c r="JRP124" s="370">
        <f xml:space="preserve"> InpC!JRP$20</f>
        <v>0</v>
      </c>
      <c r="JRQ124" s="370">
        <f xml:space="preserve"> InpC!JRQ$20</f>
        <v>0</v>
      </c>
      <c r="JRR124" s="370">
        <f xml:space="preserve"> InpC!JRR$20</f>
        <v>0</v>
      </c>
      <c r="JRS124" s="370">
        <f xml:space="preserve"> InpC!JRS$20</f>
        <v>0</v>
      </c>
      <c r="JRT124" s="370">
        <f xml:space="preserve"> InpC!JRT$20</f>
        <v>0</v>
      </c>
      <c r="JRU124" s="370">
        <f xml:space="preserve"> InpC!JRU$20</f>
        <v>0</v>
      </c>
      <c r="JRV124" s="370">
        <f xml:space="preserve"> InpC!JRV$20</f>
        <v>0</v>
      </c>
      <c r="JRW124" s="370">
        <f xml:space="preserve"> InpC!JRW$20</f>
        <v>0</v>
      </c>
      <c r="JRX124" s="370">
        <f xml:space="preserve"> InpC!JRX$20</f>
        <v>0</v>
      </c>
      <c r="JRY124" s="370">
        <f xml:space="preserve"> InpC!JRY$20</f>
        <v>0</v>
      </c>
      <c r="JRZ124" s="370">
        <f xml:space="preserve"> InpC!JRZ$20</f>
        <v>0</v>
      </c>
      <c r="JSA124" s="370">
        <f xml:space="preserve"> InpC!JSA$20</f>
        <v>0</v>
      </c>
      <c r="JSB124" s="370">
        <f xml:space="preserve"> InpC!JSB$20</f>
        <v>0</v>
      </c>
      <c r="JSC124" s="370">
        <f xml:space="preserve"> InpC!JSC$20</f>
        <v>0</v>
      </c>
      <c r="JSD124" s="370">
        <f xml:space="preserve"> InpC!JSD$20</f>
        <v>0</v>
      </c>
      <c r="JSE124" s="370">
        <f xml:space="preserve"> InpC!JSE$20</f>
        <v>0</v>
      </c>
      <c r="JSF124" s="370">
        <f xml:space="preserve"> InpC!JSF$20</f>
        <v>0</v>
      </c>
      <c r="JSG124" s="370">
        <f xml:space="preserve"> InpC!JSG$20</f>
        <v>0</v>
      </c>
      <c r="JSH124" s="370">
        <f xml:space="preserve"> InpC!JSH$20</f>
        <v>0</v>
      </c>
      <c r="JSI124" s="370">
        <f xml:space="preserve"> InpC!JSI$20</f>
        <v>0</v>
      </c>
      <c r="JSJ124" s="370">
        <f xml:space="preserve"> InpC!JSJ$20</f>
        <v>0</v>
      </c>
      <c r="JSK124" s="370">
        <f xml:space="preserve"> InpC!JSK$20</f>
        <v>0</v>
      </c>
      <c r="JSL124" s="370">
        <f xml:space="preserve"> InpC!JSL$20</f>
        <v>0</v>
      </c>
      <c r="JSM124" s="370">
        <f xml:space="preserve"> InpC!JSM$20</f>
        <v>0</v>
      </c>
      <c r="JSN124" s="370">
        <f xml:space="preserve"> InpC!JSN$20</f>
        <v>0</v>
      </c>
      <c r="JSO124" s="370">
        <f xml:space="preserve"> InpC!JSO$20</f>
        <v>0</v>
      </c>
      <c r="JSP124" s="370">
        <f xml:space="preserve"> InpC!JSP$20</f>
        <v>0</v>
      </c>
      <c r="JSQ124" s="370">
        <f xml:space="preserve"> InpC!JSQ$20</f>
        <v>0</v>
      </c>
      <c r="JSR124" s="370">
        <f xml:space="preserve"> InpC!JSR$20</f>
        <v>0</v>
      </c>
      <c r="JSS124" s="370">
        <f xml:space="preserve"> InpC!JSS$20</f>
        <v>0</v>
      </c>
      <c r="JST124" s="370">
        <f xml:space="preserve"> InpC!JST$20</f>
        <v>0</v>
      </c>
      <c r="JSU124" s="370">
        <f xml:space="preserve"> InpC!JSU$20</f>
        <v>0</v>
      </c>
      <c r="JSV124" s="370">
        <f xml:space="preserve"> InpC!JSV$20</f>
        <v>0</v>
      </c>
      <c r="JSW124" s="370">
        <f xml:space="preserve"> InpC!JSW$20</f>
        <v>0</v>
      </c>
      <c r="JSX124" s="370">
        <f xml:space="preserve"> InpC!JSX$20</f>
        <v>0</v>
      </c>
      <c r="JSY124" s="370">
        <f xml:space="preserve"> InpC!JSY$20</f>
        <v>0</v>
      </c>
      <c r="JSZ124" s="370">
        <f xml:space="preserve"> InpC!JSZ$20</f>
        <v>0</v>
      </c>
      <c r="JTA124" s="370">
        <f xml:space="preserve"> InpC!JTA$20</f>
        <v>0</v>
      </c>
      <c r="JTB124" s="370">
        <f xml:space="preserve"> InpC!JTB$20</f>
        <v>0</v>
      </c>
      <c r="JTC124" s="370">
        <f xml:space="preserve"> InpC!JTC$20</f>
        <v>0</v>
      </c>
      <c r="JTD124" s="370">
        <f xml:space="preserve"> InpC!JTD$20</f>
        <v>0</v>
      </c>
      <c r="JTE124" s="370">
        <f xml:space="preserve"> InpC!JTE$20</f>
        <v>0</v>
      </c>
      <c r="JTF124" s="370">
        <f xml:space="preserve"> InpC!JTF$20</f>
        <v>0</v>
      </c>
      <c r="JTG124" s="370">
        <f xml:space="preserve"> InpC!JTG$20</f>
        <v>0</v>
      </c>
      <c r="JTH124" s="370">
        <f xml:space="preserve"> InpC!JTH$20</f>
        <v>0</v>
      </c>
      <c r="JTI124" s="370">
        <f xml:space="preserve"> InpC!JTI$20</f>
        <v>0</v>
      </c>
      <c r="JTJ124" s="370">
        <f xml:space="preserve"> InpC!JTJ$20</f>
        <v>0</v>
      </c>
      <c r="JTK124" s="370">
        <f xml:space="preserve"> InpC!JTK$20</f>
        <v>0</v>
      </c>
      <c r="JTL124" s="370">
        <f xml:space="preserve"> InpC!JTL$20</f>
        <v>0</v>
      </c>
      <c r="JTM124" s="370">
        <f xml:space="preserve"> InpC!JTM$20</f>
        <v>0</v>
      </c>
      <c r="JTN124" s="370">
        <f xml:space="preserve"> InpC!JTN$20</f>
        <v>0</v>
      </c>
      <c r="JTO124" s="370">
        <f xml:space="preserve"> InpC!JTO$20</f>
        <v>0</v>
      </c>
      <c r="JTP124" s="370">
        <f xml:space="preserve"> InpC!JTP$20</f>
        <v>0</v>
      </c>
      <c r="JTQ124" s="370">
        <f xml:space="preserve"> InpC!JTQ$20</f>
        <v>0</v>
      </c>
      <c r="JTR124" s="370">
        <f xml:space="preserve"> InpC!JTR$20</f>
        <v>0</v>
      </c>
      <c r="JTS124" s="370">
        <f xml:space="preserve"> InpC!JTS$20</f>
        <v>0</v>
      </c>
      <c r="JTT124" s="370">
        <f xml:space="preserve"> InpC!JTT$20</f>
        <v>0</v>
      </c>
      <c r="JTU124" s="370">
        <f xml:space="preserve"> InpC!JTU$20</f>
        <v>0</v>
      </c>
      <c r="JTV124" s="370">
        <f xml:space="preserve"> InpC!JTV$20</f>
        <v>0</v>
      </c>
      <c r="JTW124" s="370">
        <f xml:space="preserve"> InpC!JTW$20</f>
        <v>0</v>
      </c>
      <c r="JTX124" s="370">
        <f xml:space="preserve"> InpC!JTX$20</f>
        <v>0</v>
      </c>
      <c r="JTY124" s="370">
        <f xml:space="preserve"> InpC!JTY$20</f>
        <v>0</v>
      </c>
      <c r="JTZ124" s="370">
        <f xml:space="preserve"> InpC!JTZ$20</f>
        <v>0</v>
      </c>
      <c r="JUA124" s="370">
        <f xml:space="preserve"> InpC!JUA$20</f>
        <v>0</v>
      </c>
      <c r="JUB124" s="370">
        <f xml:space="preserve"> InpC!JUB$20</f>
        <v>0</v>
      </c>
      <c r="JUC124" s="370">
        <f xml:space="preserve"> InpC!JUC$20</f>
        <v>0</v>
      </c>
      <c r="JUD124" s="370">
        <f xml:space="preserve"> InpC!JUD$20</f>
        <v>0</v>
      </c>
      <c r="JUE124" s="370">
        <f xml:space="preserve"> InpC!JUE$20</f>
        <v>0</v>
      </c>
      <c r="JUF124" s="370">
        <f xml:space="preserve"> InpC!JUF$20</f>
        <v>0</v>
      </c>
      <c r="JUG124" s="370">
        <f xml:space="preserve"> InpC!JUG$20</f>
        <v>0</v>
      </c>
      <c r="JUH124" s="370">
        <f xml:space="preserve"> InpC!JUH$20</f>
        <v>0</v>
      </c>
      <c r="JUI124" s="370">
        <f xml:space="preserve"> InpC!JUI$20</f>
        <v>0</v>
      </c>
      <c r="JUJ124" s="370">
        <f xml:space="preserve"> InpC!JUJ$20</f>
        <v>0</v>
      </c>
      <c r="JUK124" s="370">
        <f xml:space="preserve"> InpC!JUK$20</f>
        <v>0</v>
      </c>
      <c r="JUL124" s="370">
        <f xml:space="preserve"> InpC!JUL$20</f>
        <v>0</v>
      </c>
      <c r="JUM124" s="370">
        <f xml:space="preserve"> InpC!JUM$20</f>
        <v>0</v>
      </c>
      <c r="JUN124" s="370">
        <f xml:space="preserve"> InpC!JUN$20</f>
        <v>0</v>
      </c>
      <c r="JUO124" s="370">
        <f xml:space="preserve"> InpC!JUO$20</f>
        <v>0</v>
      </c>
      <c r="JUP124" s="370">
        <f xml:space="preserve"> InpC!JUP$20</f>
        <v>0</v>
      </c>
      <c r="JUQ124" s="370">
        <f xml:space="preserve"> InpC!JUQ$20</f>
        <v>0</v>
      </c>
      <c r="JUR124" s="370">
        <f xml:space="preserve"> InpC!JUR$20</f>
        <v>0</v>
      </c>
      <c r="JUS124" s="370">
        <f xml:space="preserve"> InpC!JUS$20</f>
        <v>0</v>
      </c>
      <c r="JUT124" s="370">
        <f xml:space="preserve"> InpC!JUT$20</f>
        <v>0</v>
      </c>
      <c r="JUU124" s="370">
        <f xml:space="preserve"> InpC!JUU$20</f>
        <v>0</v>
      </c>
      <c r="JUV124" s="370">
        <f xml:space="preserve"> InpC!JUV$20</f>
        <v>0</v>
      </c>
      <c r="JUW124" s="370">
        <f xml:space="preserve"> InpC!JUW$20</f>
        <v>0</v>
      </c>
      <c r="JUX124" s="370">
        <f xml:space="preserve"> InpC!JUX$20</f>
        <v>0</v>
      </c>
      <c r="JUY124" s="370">
        <f xml:space="preserve"> InpC!JUY$20</f>
        <v>0</v>
      </c>
      <c r="JUZ124" s="370">
        <f xml:space="preserve"> InpC!JUZ$20</f>
        <v>0</v>
      </c>
      <c r="JVA124" s="370">
        <f xml:space="preserve"> InpC!JVA$20</f>
        <v>0</v>
      </c>
      <c r="JVB124" s="370">
        <f xml:space="preserve"> InpC!JVB$20</f>
        <v>0</v>
      </c>
      <c r="JVC124" s="370">
        <f xml:space="preserve"> InpC!JVC$20</f>
        <v>0</v>
      </c>
      <c r="JVD124" s="370">
        <f xml:space="preserve"> InpC!JVD$20</f>
        <v>0</v>
      </c>
      <c r="JVE124" s="370">
        <f xml:space="preserve"> InpC!JVE$20</f>
        <v>0</v>
      </c>
      <c r="JVF124" s="370">
        <f xml:space="preserve"> InpC!JVF$20</f>
        <v>0</v>
      </c>
      <c r="JVG124" s="370">
        <f xml:space="preserve"> InpC!JVG$20</f>
        <v>0</v>
      </c>
      <c r="JVH124" s="370">
        <f xml:space="preserve"> InpC!JVH$20</f>
        <v>0</v>
      </c>
      <c r="JVI124" s="370">
        <f xml:space="preserve"> InpC!JVI$20</f>
        <v>0</v>
      </c>
      <c r="JVJ124" s="370">
        <f xml:space="preserve"> InpC!JVJ$20</f>
        <v>0</v>
      </c>
      <c r="JVK124" s="370">
        <f xml:space="preserve"> InpC!JVK$20</f>
        <v>0</v>
      </c>
      <c r="JVL124" s="370">
        <f xml:space="preserve"> InpC!JVL$20</f>
        <v>0</v>
      </c>
      <c r="JVM124" s="370">
        <f xml:space="preserve"> InpC!JVM$20</f>
        <v>0</v>
      </c>
      <c r="JVN124" s="370">
        <f xml:space="preserve"> InpC!JVN$20</f>
        <v>0</v>
      </c>
      <c r="JVO124" s="370">
        <f xml:space="preserve"> InpC!JVO$20</f>
        <v>0</v>
      </c>
      <c r="JVP124" s="370">
        <f xml:space="preserve"> InpC!JVP$20</f>
        <v>0</v>
      </c>
      <c r="JVQ124" s="370">
        <f xml:space="preserve"> InpC!JVQ$20</f>
        <v>0</v>
      </c>
      <c r="JVR124" s="370">
        <f xml:space="preserve"> InpC!JVR$20</f>
        <v>0</v>
      </c>
      <c r="JVS124" s="370">
        <f xml:space="preserve"> InpC!JVS$20</f>
        <v>0</v>
      </c>
      <c r="JVT124" s="370">
        <f xml:space="preserve"> InpC!JVT$20</f>
        <v>0</v>
      </c>
      <c r="JVU124" s="370">
        <f xml:space="preserve"> InpC!JVU$20</f>
        <v>0</v>
      </c>
      <c r="JVV124" s="370">
        <f xml:space="preserve"> InpC!JVV$20</f>
        <v>0</v>
      </c>
      <c r="JVW124" s="370">
        <f xml:space="preserve"> InpC!JVW$20</f>
        <v>0</v>
      </c>
      <c r="JVX124" s="370">
        <f xml:space="preserve"> InpC!JVX$20</f>
        <v>0</v>
      </c>
      <c r="JVY124" s="370">
        <f xml:space="preserve"> InpC!JVY$20</f>
        <v>0</v>
      </c>
      <c r="JVZ124" s="370">
        <f xml:space="preserve"> InpC!JVZ$20</f>
        <v>0</v>
      </c>
      <c r="JWA124" s="370">
        <f xml:space="preserve"> InpC!JWA$20</f>
        <v>0</v>
      </c>
      <c r="JWB124" s="370">
        <f xml:space="preserve"> InpC!JWB$20</f>
        <v>0</v>
      </c>
      <c r="JWC124" s="370">
        <f xml:space="preserve"> InpC!JWC$20</f>
        <v>0</v>
      </c>
      <c r="JWD124" s="370">
        <f xml:space="preserve"> InpC!JWD$20</f>
        <v>0</v>
      </c>
      <c r="JWE124" s="370">
        <f xml:space="preserve"> InpC!JWE$20</f>
        <v>0</v>
      </c>
      <c r="JWF124" s="370">
        <f xml:space="preserve"> InpC!JWF$20</f>
        <v>0</v>
      </c>
      <c r="JWG124" s="370">
        <f xml:space="preserve"> InpC!JWG$20</f>
        <v>0</v>
      </c>
      <c r="JWH124" s="370">
        <f xml:space="preserve"> InpC!JWH$20</f>
        <v>0</v>
      </c>
      <c r="JWI124" s="370">
        <f xml:space="preserve"> InpC!JWI$20</f>
        <v>0</v>
      </c>
      <c r="JWJ124" s="370">
        <f xml:space="preserve"> InpC!JWJ$20</f>
        <v>0</v>
      </c>
      <c r="JWK124" s="370">
        <f xml:space="preserve"> InpC!JWK$20</f>
        <v>0</v>
      </c>
      <c r="JWL124" s="370">
        <f xml:space="preserve"> InpC!JWL$20</f>
        <v>0</v>
      </c>
      <c r="JWM124" s="370">
        <f xml:space="preserve"> InpC!JWM$20</f>
        <v>0</v>
      </c>
      <c r="JWN124" s="370">
        <f xml:space="preserve"> InpC!JWN$20</f>
        <v>0</v>
      </c>
      <c r="JWO124" s="370">
        <f xml:space="preserve"> InpC!JWO$20</f>
        <v>0</v>
      </c>
      <c r="JWP124" s="370">
        <f xml:space="preserve"> InpC!JWP$20</f>
        <v>0</v>
      </c>
      <c r="JWQ124" s="370">
        <f xml:space="preserve"> InpC!JWQ$20</f>
        <v>0</v>
      </c>
      <c r="JWR124" s="370">
        <f xml:space="preserve"> InpC!JWR$20</f>
        <v>0</v>
      </c>
      <c r="JWS124" s="370">
        <f xml:space="preserve"> InpC!JWS$20</f>
        <v>0</v>
      </c>
      <c r="JWT124" s="370">
        <f xml:space="preserve"> InpC!JWT$20</f>
        <v>0</v>
      </c>
      <c r="JWU124" s="370">
        <f xml:space="preserve"> InpC!JWU$20</f>
        <v>0</v>
      </c>
      <c r="JWV124" s="370">
        <f xml:space="preserve"> InpC!JWV$20</f>
        <v>0</v>
      </c>
      <c r="JWW124" s="370">
        <f xml:space="preserve"> InpC!JWW$20</f>
        <v>0</v>
      </c>
      <c r="JWX124" s="370">
        <f xml:space="preserve"> InpC!JWX$20</f>
        <v>0</v>
      </c>
      <c r="JWY124" s="370">
        <f xml:space="preserve"> InpC!JWY$20</f>
        <v>0</v>
      </c>
      <c r="JWZ124" s="370">
        <f xml:space="preserve"> InpC!JWZ$20</f>
        <v>0</v>
      </c>
      <c r="JXA124" s="370">
        <f xml:space="preserve"> InpC!JXA$20</f>
        <v>0</v>
      </c>
      <c r="JXB124" s="370">
        <f xml:space="preserve"> InpC!JXB$20</f>
        <v>0</v>
      </c>
      <c r="JXC124" s="370">
        <f xml:space="preserve"> InpC!JXC$20</f>
        <v>0</v>
      </c>
      <c r="JXD124" s="370">
        <f xml:space="preserve"> InpC!JXD$20</f>
        <v>0</v>
      </c>
      <c r="JXE124" s="370">
        <f xml:space="preserve"> InpC!JXE$20</f>
        <v>0</v>
      </c>
      <c r="JXF124" s="370">
        <f xml:space="preserve"> InpC!JXF$20</f>
        <v>0</v>
      </c>
      <c r="JXG124" s="370">
        <f xml:space="preserve"> InpC!JXG$20</f>
        <v>0</v>
      </c>
      <c r="JXH124" s="370">
        <f xml:space="preserve"> InpC!JXH$20</f>
        <v>0</v>
      </c>
      <c r="JXI124" s="370">
        <f xml:space="preserve"> InpC!JXI$20</f>
        <v>0</v>
      </c>
      <c r="JXJ124" s="370">
        <f xml:space="preserve"> InpC!JXJ$20</f>
        <v>0</v>
      </c>
      <c r="JXK124" s="370">
        <f xml:space="preserve"> InpC!JXK$20</f>
        <v>0</v>
      </c>
      <c r="JXL124" s="370">
        <f xml:space="preserve"> InpC!JXL$20</f>
        <v>0</v>
      </c>
      <c r="JXM124" s="370">
        <f xml:space="preserve"> InpC!JXM$20</f>
        <v>0</v>
      </c>
      <c r="JXN124" s="370">
        <f xml:space="preserve"> InpC!JXN$20</f>
        <v>0</v>
      </c>
      <c r="JXO124" s="370">
        <f xml:space="preserve"> InpC!JXO$20</f>
        <v>0</v>
      </c>
      <c r="JXP124" s="370">
        <f xml:space="preserve"> InpC!JXP$20</f>
        <v>0</v>
      </c>
      <c r="JXQ124" s="370">
        <f xml:space="preserve"> InpC!JXQ$20</f>
        <v>0</v>
      </c>
      <c r="JXR124" s="370">
        <f xml:space="preserve"> InpC!JXR$20</f>
        <v>0</v>
      </c>
      <c r="JXS124" s="370">
        <f xml:space="preserve"> InpC!JXS$20</f>
        <v>0</v>
      </c>
      <c r="JXT124" s="370">
        <f xml:space="preserve"> InpC!JXT$20</f>
        <v>0</v>
      </c>
      <c r="JXU124" s="370">
        <f xml:space="preserve"> InpC!JXU$20</f>
        <v>0</v>
      </c>
      <c r="JXV124" s="370">
        <f xml:space="preserve"> InpC!JXV$20</f>
        <v>0</v>
      </c>
      <c r="JXW124" s="370">
        <f xml:space="preserve"> InpC!JXW$20</f>
        <v>0</v>
      </c>
      <c r="JXX124" s="370">
        <f xml:space="preserve"> InpC!JXX$20</f>
        <v>0</v>
      </c>
      <c r="JXY124" s="370">
        <f xml:space="preserve"> InpC!JXY$20</f>
        <v>0</v>
      </c>
      <c r="JXZ124" s="370">
        <f xml:space="preserve"> InpC!JXZ$20</f>
        <v>0</v>
      </c>
      <c r="JYA124" s="370">
        <f xml:space="preserve"> InpC!JYA$20</f>
        <v>0</v>
      </c>
      <c r="JYB124" s="370">
        <f xml:space="preserve"> InpC!JYB$20</f>
        <v>0</v>
      </c>
      <c r="JYC124" s="370">
        <f xml:space="preserve"> InpC!JYC$20</f>
        <v>0</v>
      </c>
      <c r="JYD124" s="370">
        <f xml:space="preserve"> InpC!JYD$20</f>
        <v>0</v>
      </c>
      <c r="JYE124" s="370">
        <f xml:space="preserve"> InpC!JYE$20</f>
        <v>0</v>
      </c>
      <c r="JYF124" s="370">
        <f xml:space="preserve"> InpC!JYF$20</f>
        <v>0</v>
      </c>
      <c r="JYG124" s="370">
        <f xml:space="preserve"> InpC!JYG$20</f>
        <v>0</v>
      </c>
      <c r="JYH124" s="370">
        <f xml:space="preserve"> InpC!JYH$20</f>
        <v>0</v>
      </c>
      <c r="JYI124" s="370">
        <f xml:space="preserve"> InpC!JYI$20</f>
        <v>0</v>
      </c>
      <c r="JYJ124" s="370">
        <f xml:space="preserve"> InpC!JYJ$20</f>
        <v>0</v>
      </c>
      <c r="JYK124" s="370">
        <f xml:space="preserve"> InpC!JYK$20</f>
        <v>0</v>
      </c>
      <c r="JYL124" s="370">
        <f xml:space="preserve"> InpC!JYL$20</f>
        <v>0</v>
      </c>
      <c r="JYM124" s="370">
        <f xml:space="preserve"> InpC!JYM$20</f>
        <v>0</v>
      </c>
      <c r="JYN124" s="370">
        <f xml:space="preserve"> InpC!JYN$20</f>
        <v>0</v>
      </c>
      <c r="JYO124" s="370">
        <f xml:space="preserve"> InpC!JYO$20</f>
        <v>0</v>
      </c>
      <c r="JYP124" s="370">
        <f xml:space="preserve"> InpC!JYP$20</f>
        <v>0</v>
      </c>
      <c r="JYQ124" s="370">
        <f xml:space="preserve"> InpC!JYQ$20</f>
        <v>0</v>
      </c>
      <c r="JYR124" s="370">
        <f xml:space="preserve"> InpC!JYR$20</f>
        <v>0</v>
      </c>
      <c r="JYS124" s="370">
        <f xml:space="preserve"> InpC!JYS$20</f>
        <v>0</v>
      </c>
      <c r="JYT124" s="370">
        <f xml:space="preserve"> InpC!JYT$20</f>
        <v>0</v>
      </c>
      <c r="JYU124" s="370">
        <f xml:space="preserve"> InpC!JYU$20</f>
        <v>0</v>
      </c>
      <c r="JYV124" s="370">
        <f xml:space="preserve"> InpC!JYV$20</f>
        <v>0</v>
      </c>
      <c r="JYW124" s="370">
        <f xml:space="preserve"> InpC!JYW$20</f>
        <v>0</v>
      </c>
      <c r="JYX124" s="370">
        <f xml:space="preserve"> InpC!JYX$20</f>
        <v>0</v>
      </c>
      <c r="JYY124" s="370">
        <f xml:space="preserve"> InpC!JYY$20</f>
        <v>0</v>
      </c>
      <c r="JYZ124" s="370">
        <f xml:space="preserve"> InpC!JYZ$20</f>
        <v>0</v>
      </c>
      <c r="JZA124" s="370">
        <f xml:space="preserve"> InpC!JZA$20</f>
        <v>0</v>
      </c>
      <c r="JZB124" s="370">
        <f xml:space="preserve"> InpC!JZB$20</f>
        <v>0</v>
      </c>
      <c r="JZC124" s="370">
        <f xml:space="preserve"> InpC!JZC$20</f>
        <v>0</v>
      </c>
      <c r="JZD124" s="370">
        <f xml:space="preserve"> InpC!JZD$20</f>
        <v>0</v>
      </c>
      <c r="JZE124" s="370">
        <f xml:space="preserve"> InpC!JZE$20</f>
        <v>0</v>
      </c>
      <c r="JZF124" s="370">
        <f xml:space="preserve"> InpC!JZF$20</f>
        <v>0</v>
      </c>
      <c r="JZG124" s="370">
        <f xml:space="preserve"> InpC!JZG$20</f>
        <v>0</v>
      </c>
      <c r="JZH124" s="370">
        <f xml:space="preserve"> InpC!JZH$20</f>
        <v>0</v>
      </c>
      <c r="JZI124" s="370">
        <f xml:space="preserve"> InpC!JZI$20</f>
        <v>0</v>
      </c>
      <c r="JZJ124" s="370">
        <f xml:space="preserve"> InpC!JZJ$20</f>
        <v>0</v>
      </c>
      <c r="JZK124" s="370">
        <f xml:space="preserve"> InpC!JZK$20</f>
        <v>0</v>
      </c>
      <c r="JZL124" s="370">
        <f xml:space="preserve"> InpC!JZL$20</f>
        <v>0</v>
      </c>
      <c r="JZM124" s="370">
        <f xml:space="preserve"> InpC!JZM$20</f>
        <v>0</v>
      </c>
      <c r="JZN124" s="370">
        <f xml:space="preserve"> InpC!JZN$20</f>
        <v>0</v>
      </c>
      <c r="JZO124" s="370">
        <f xml:space="preserve"> InpC!JZO$20</f>
        <v>0</v>
      </c>
      <c r="JZP124" s="370">
        <f xml:space="preserve"> InpC!JZP$20</f>
        <v>0</v>
      </c>
      <c r="JZQ124" s="370">
        <f xml:space="preserve"> InpC!JZQ$20</f>
        <v>0</v>
      </c>
      <c r="JZR124" s="370">
        <f xml:space="preserve"> InpC!JZR$20</f>
        <v>0</v>
      </c>
      <c r="JZS124" s="370">
        <f xml:space="preserve"> InpC!JZS$20</f>
        <v>0</v>
      </c>
      <c r="JZT124" s="370">
        <f xml:space="preserve"> InpC!JZT$20</f>
        <v>0</v>
      </c>
      <c r="JZU124" s="370">
        <f xml:space="preserve"> InpC!JZU$20</f>
        <v>0</v>
      </c>
      <c r="JZV124" s="370">
        <f xml:space="preserve"> InpC!JZV$20</f>
        <v>0</v>
      </c>
      <c r="JZW124" s="370">
        <f xml:space="preserve"> InpC!JZW$20</f>
        <v>0</v>
      </c>
      <c r="JZX124" s="370">
        <f xml:space="preserve"> InpC!JZX$20</f>
        <v>0</v>
      </c>
      <c r="JZY124" s="370">
        <f xml:space="preserve"> InpC!JZY$20</f>
        <v>0</v>
      </c>
      <c r="JZZ124" s="370">
        <f xml:space="preserve"> InpC!JZZ$20</f>
        <v>0</v>
      </c>
      <c r="KAA124" s="370">
        <f xml:space="preserve"> InpC!KAA$20</f>
        <v>0</v>
      </c>
      <c r="KAB124" s="370">
        <f xml:space="preserve"> InpC!KAB$20</f>
        <v>0</v>
      </c>
      <c r="KAC124" s="370">
        <f xml:space="preserve"> InpC!KAC$20</f>
        <v>0</v>
      </c>
      <c r="KAD124" s="370">
        <f xml:space="preserve"> InpC!KAD$20</f>
        <v>0</v>
      </c>
      <c r="KAE124" s="370">
        <f xml:space="preserve"> InpC!KAE$20</f>
        <v>0</v>
      </c>
      <c r="KAF124" s="370">
        <f xml:space="preserve"> InpC!KAF$20</f>
        <v>0</v>
      </c>
      <c r="KAG124" s="370">
        <f xml:space="preserve"> InpC!KAG$20</f>
        <v>0</v>
      </c>
      <c r="KAH124" s="370">
        <f xml:space="preserve"> InpC!KAH$20</f>
        <v>0</v>
      </c>
      <c r="KAI124" s="370">
        <f xml:space="preserve"> InpC!KAI$20</f>
        <v>0</v>
      </c>
      <c r="KAJ124" s="370">
        <f xml:space="preserve"> InpC!KAJ$20</f>
        <v>0</v>
      </c>
      <c r="KAK124" s="370">
        <f xml:space="preserve"> InpC!KAK$20</f>
        <v>0</v>
      </c>
      <c r="KAL124" s="370">
        <f xml:space="preserve"> InpC!KAL$20</f>
        <v>0</v>
      </c>
      <c r="KAM124" s="370">
        <f xml:space="preserve"> InpC!KAM$20</f>
        <v>0</v>
      </c>
      <c r="KAN124" s="370">
        <f xml:space="preserve"> InpC!KAN$20</f>
        <v>0</v>
      </c>
      <c r="KAO124" s="370">
        <f xml:space="preserve"> InpC!KAO$20</f>
        <v>0</v>
      </c>
      <c r="KAP124" s="370">
        <f xml:space="preserve"> InpC!KAP$20</f>
        <v>0</v>
      </c>
      <c r="KAQ124" s="370">
        <f xml:space="preserve"> InpC!KAQ$20</f>
        <v>0</v>
      </c>
      <c r="KAR124" s="370">
        <f xml:space="preserve"> InpC!KAR$20</f>
        <v>0</v>
      </c>
      <c r="KAS124" s="370">
        <f xml:space="preserve"> InpC!KAS$20</f>
        <v>0</v>
      </c>
      <c r="KAT124" s="370">
        <f xml:space="preserve"> InpC!KAT$20</f>
        <v>0</v>
      </c>
      <c r="KAU124" s="370">
        <f xml:space="preserve"> InpC!KAU$20</f>
        <v>0</v>
      </c>
      <c r="KAV124" s="370">
        <f xml:space="preserve"> InpC!KAV$20</f>
        <v>0</v>
      </c>
      <c r="KAW124" s="370">
        <f xml:space="preserve"> InpC!KAW$20</f>
        <v>0</v>
      </c>
      <c r="KAX124" s="370">
        <f xml:space="preserve"> InpC!KAX$20</f>
        <v>0</v>
      </c>
      <c r="KAY124" s="370">
        <f xml:space="preserve"> InpC!KAY$20</f>
        <v>0</v>
      </c>
      <c r="KAZ124" s="370">
        <f xml:space="preserve"> InpC!KAZ$20</f>
        <v>0</v>
      </c>
      <c r="KBA124" s="370">
        <f xml:space="preserve"> InpC!KBA$20</f>
        <v>0</v>
      </c>
      <c r="KBB124" s="370">
        <f xml:space="preserve"> InpC!KBB$20</f>
        <v>0</v>
      </c>
      <c r="KBC124" s="370">
        <f xml:space="preserve"> InpC!KBC$20</f>
        <v>0</v>
      </c>
      <c r="KBD124" s="370">
        <f xml:space="preserve"> InpC!KBD$20</f>
        <v>0</v>
      </c>
      <c r="KBE124" s="370">
        <f xml:space="preserve"> InpC!KBE$20</f>
        <v>0</v>
      </c>
      <c r="KBF124" s="370">
        <f xml:space="preserve"> InpC!KBF$20</f>
        <v>0</v>
      </c>
      <c r="KBG124" s="370">
        <f xml:space="preserve"> InpC!KBG$20</f>
        <v>0</v>
      </c>
      <c r="KBH124" s="370">
        <f xml:space="preserve"> InpC!KBH$20</f>
        <v>0</v>
      </c>
      <c r="KBI124" s="370">
        <f xml:space="preserve"> InpC!KBI$20</f>
        <v>0</v>
      </c>
      <c r="KBJ124" s="370">
        <f xml:space="preserve"> InpC!KBJ$20</f>
        <v>0</v>
      </c>
      <c r="KBK124" s="370">
        <f xml:space="preserve"> InpC!KBK$20</f>
        <v>0</v>
      </c>
      <c r="KBL124" s="370">
        <f xml:space="preserve"> InpC!KBL$20</f>
        <v>0</v>
      </c>
      <c r="KBM124" s="370">
        <f xml:space="preserve"> InpC!KBM$20</f>
        <v>0</v>
      </c>
      <c r="KBN124" s="370">
        <f xml:space="preserve"> InpC!KBN$20</f>
        <v>0</v>
      </c>
      <c r="KBO124" s="370">
        <f xml:space="preserve"> InpC!KBO$20</f>
        <v>0</v>
      </c>
      <c r="KBP124" s="370">
        <f xml:space="preserve"> InpC!KBP$20</f>
        <v>0</v>
      </c>
      <c r="KBQ124" s="370">
        <f xml:space="preserve"> InpC!KBQ$20</f>
        <v>0</v>
      </c>
      <c r="KBR124" s="370">
        <f xml:space="preserve"> InpC!KBR$20</f>
        <v>0</v>
      </c>
      <c r="KBS124" s="370">
        <f xml:space="preserve"> InpC!KBS$20</f>
        <v>0</v>
      </c>
      <c r="KBT124" s="370">
        <f xml:space="preserve"> InpC!KBT$20</f>
        <v>0</v>
      </c>
      <c r="KBU124" s="370">
        <f xml:space="preserve"> InpC!KBU$20</f>
        <v>0</v>
      </c>
      <c r="KBV124" s="370">
        <f xml:space="preserve"> InpC!KBV$20</f>
        <v>0</v>
      </c>
      <c r="KBW124" s="370">
        <f xml:space="preserve"> InpC!KBW$20</f>
        <v>0</v>
      </c>
      <c r="KBX124" s="370">
        <f xml:space="preserve"> InpC!KBX$20</f>
        <v>0</v>
      </c>
      <c r="KBY124" s="370">
        <f xml:space="preserve"> InpC!KBY$20</f>
        <v>0</v>
      </c>
      <c r="KBZ124" s="370">
        <f xml:space="preserve"> InpC!KBZ$20</f>
        <v>0</v>
      </c>
      <c r="KCA124" s="370">
        <f xml:space="preserve"> InpC!KCA$20</f>
        <v>0</v>
      </c>
      <c r="KCB124" s="370">
        <f xml:space="preserve"> InpC!KCB$20</f>
        <v>0</v>
      </c>
      <c r="KCC124" s="370">
        <f xml:space="preserve"> InpC!KCC$20</f>
        <v>0</v>
      </c>
      <c r="KCD124" s="370">
        <f xml:space="preserve"> InpC!KCD$20</f>
        <v>0</v>
      </c>
      <c r="KCE124" s="370">
        <f xml:space="preserve"> InpC!KCE$20</f>
        <v>0</v>
      </c>
      <c r="KCF124" s="370">
        <f xml:space="preserve"> InpC!KCF$20</f>
        <v>0</v>
      </c>
      <c r="KCG124" s="370">
        <f xml:space="preserve"> InpC!KCG$20</f>
        <v>0</v>
      </c>
      <c r="KCH124" s="370">
        <f xml:space="preserve"> InpC!KCH$20</f>
        <v>0</v>
      </c>
      <c r="KCI124" s="370">
        <f xml:space="preserve"> InpC!KCI$20</f>
        <v>0</v>
      </c>
      <c r="KCJ124" s="370">
        <f xml:space="preserve"> InpC!KCJ$20</f>
        <v>0</v>
      </c>
      <c r="KCK124" s="370">
        <f xml:space="preserve"> InpC!KCK$20</f>
        <v>0</v>
      </c>
      <c r="KCL124" s="370">
        <f xml:space="preserve"> InpC!KCL$20</f>
        <v>0</v>
      </c>
      <c r="KCM124" s="370">
        <f xml:space="preserve"> InpC!KCM$20</f>
        <v>0</v>
      </c>
      <c r="KCN124" s="370">
        <f xml:space="preserve"> InpC!KCN$20</f>
        <v>0</v>
      </c>
      <c r="KCO124" s="370">
        <f xml:space="preserve"> InpC!KCO$20</f>
        <v>0</v>
      </c>
      <c r="KCP124" s="370">
        <f xml:space="preserve"> InpC!KCP$20</f>
        <v>0</v>
      </c>
      <c r="KCQ124" s="370">
        <f xml:space="preserve"> InpC!KCQ$20</f>
        <v>0</v>
      </c>
      <c r="KCR124" s="370">
        <f xml:space="preserve"> InpC!KCR$20</f>
        <v>0</v>
      </c>
      <c r="KCS124" s="370">
        <f xml:space="preserve"> InpC!KCS$20</f>
        <v>0</v>
      </c>
      <c r="KCT124" s="370">
        <f xml:space="preserve"> InpC!KCT$20</f>
        <v>0</v>
      </c>
      <c r="KCU124" s="370">
        <f xml:space="preserve"> InpC!KCU$20</f>
        <v>0</v>
      </c>
      <c r="KCV124" s="370">
        <f xml:space="preserve"> InpC!KCV$20</f>
        <v>0</v>
      </c>
      <c r="KCW124" s="370">
        <f xml:space="preserve"> InpC!KCW$20</f>
        <v>0</v>
      </c>
      <c r="KCX124" s="370">
        <f xml:space="preserve"> InpC!KCX$20</f>
        <v>0</v>
      </c>
      <c r="KCY124" s="370">
        <f xml:space="preserve"> InpC!KCY$20</f>
        <v>0</v>
      </c>
      <c r="KCZ124" s="370">
        <f xml:space="preserve"> InpC!KCZ$20</f>
        <v>0</v>
      </c>
      <c r="KDA124" s="370">
        <f xml:space="preserve"> InpC!KDA$20</f>
        <v>0</v>
      </c>
      <c r="KDB124" s="370">
        <f xml:space="preserve"> InpC!KDB$20</f>
        <v>0</v>
      </c>
      <c r="KDC124" s="370">
        <f xml:space="preserve"> InpC!KDC$20</f>
        <v>0</v>
      </c>
      <c r="KDD124" s="370">
        <f xml:space="preserve"> InpC!KDD$20</f>
        <v>0</v>
      </c>
      <c r="KDE124" s="370">
        <f xml:space="preserve"> InpC!KDE$20</f>
        <v>0</v>
      </c>
      <c r="KDF124" s="370">
        <f xml:space="preserve"> InpC!KDF$20</f>
        <v>0</v>
      </c>
      <c r="KDG124" s="370">
        <f xml:space="preserve"> InpC!KDG$20</f>
        <v>0</v>
      </c>
      <c r="KDH124" s="370">
        <f xml:space="preserve"> InpC!KDH$20</f>
        <v>0</v>
      </c>
      <c r="KDI124" s="370">
        <f xml:space="preserve"> InpC!KDI$20</f>
        <v>0</v>
      </c>
      <c r="KDJ124" s="370">
        <f xml:space="preserve"> InpC!KDJ$20</f>
        <v>0</v>
      </c>
      <c r="KDK124" s="370">
        <f xml:space="preserve"> InpC!KDK$20</f>
        <v>0</v>
      </c>
      <c r="KDL124" s="370">
        <f xml:space="preserve"> InpC!KDL$20</f>
        <v>0</v>
      </c>
      <c r="KDM124" s="370">
        <f xml:space="preserve"> InpC!KDM$20</f>
        <v>0</v>
      </c>
      <c r="KDN124" s="370">
        <f xml:space="preserve"> InpC!KDN$20</f>
        <v>0</v>
      </c>
      <c r="KDO124" s="370">
        <f xml:space="preserve"> InpC!KDO$20</f>
        <v>0</v>
      </c>
      <c r="KDP124" s="370">
        <f xml:space="preserve"> InpC!KDP$20</f>
        <v>0</v>
      </c>
      <c r="KDQ124" s="370">
        <f xml:space="preserve"> InpC!KDQ$20</f>
        <v>0</v>
      </c>
      <c r="KDR124" s="370">
        <f xml:space="preserve"> InpC!KDR$20</f>
        <v>0</v>
      </c>
      <c r="KDS124" s="370">
        <f xml:space="preserve"> InpC!KDS$20</f>
        <v>0</v>
      </c>
      <c r="KDT124" s="370">
        <f xml:space="preserve"> InpC!KDT$20</f>
        <v>0</v>
      </c>
      <c r="KDU124" s="370">
        <f xml:space="preserve"> InpC!KDU$20</f>
        <v>0</v>
      </c>
      <c r="KDV124" s="370">
        <f xml:space="preserve"> InpC!KDV$20</f>
        <v>0</v>
      </c>
      <c r="KDW124" s="370">
        <f xml:space="preserve"> InpC!KDW$20</f>
        <v>0</v>
      </c>
      <c r="KDX124" s="370">
        <f xml:space="preserve"> InpC!KDX$20</f>
        <v>0</v>
      </c>
      <c r="KDY124" s="370">
        <f xml:space="preserve"> InpC!KDY$20</f>
        <v>0</v>
      </c>
      <c r="KDZ124" s="370">
        <f xml:space="preserve"> InpC!KDZ$20</f>
        <v>0</v>
      </c>
      <c r="KEA124" s="370">
        <f xml:space="preserve"> InpC!KEA$20</f>
        <v>0</v>
      </c>
      <c r="KEB124" s="370">
        <f xml:space="preserve"> InpC!KEB$20</f>
        <v>0</v>
      </c>
      <c r="KEC124" s="370">
        <f xml:space="preserve"> InpC!KEC$20</f>
        <v>0</v>
      </c>
      <c r="KED124" s="370">
        <f xml:space="preserve"> InpC!KED$20</f>
        <v>0</v>
      </c>
      <c r="KEE124" s="370">
        <f xml:space="preserve"> InpC!KEE$20</f>
        <v>0</v>
      </c>
      <c r="KEF124" s="370">
        <f xml:space="preserve"> InpC!KEF$20</f>
        <v>0</v>
      </c>
      <c r="KEG124" s="370">
        <f xml:space="preserve"> InpC!KEG$20</f>
        <v>0</v>
      </c>
      <c r="KEH124" s="370">
        <f xml:space="preserve"> InpC!KEH$20</f>
        <v>0</v>
      </c>
      <c r="KEI124" s="370">
        <f xml:space="preserve"> InpC!KEI$20</f>
        <v>0</v>
      </c>
      <c r="KEJ124" s="370">
        <f xml:space="preserve"> InpC!KEJ$20</f>
        <v>0</v>
      </c>
      <c r="KEK124" s="370">
        <f xml:space="preserve"> InpC!KEK$20</f>
        <v>0</v>
      </c>
      <c r="KEL124" s="370">
        <f xml:space="preserve"> InpC!KEL$20</f>
        <v>0</v>
      </c>
      <c r="KEM124" s="370">
        <f xml:space="preserve"> InpC!KEM$20</f>
        <v>0</v>
      </c>
      <c r="KEN124" s="370">
        <f xml:space="preserve"> InpC!KEN$20</f>
        <v>0</v>
      </c>
      <c r="KEO124" s="370">
        <f xml:space="preserve"> InpC!KEO$20</f>
        <v>0</v>
      </c>
      <c r="KEP124" s="370">
        <f xml:space="preserve"> InpC!KEP$20</f>
        <v>0</v>
      </c>
      <c r="KEQ124" s="370">
        <f xml:space="preserve"> InpC!KEQ$20</f>
        <v>0</v>
      </c>
      <c r="KER124" s="370">
        <f xml:space="preserve"> InpC!KER$20</f>
        <v>0</v>
      </c>
      <c r="KES124" s="370">
        <f xml:space="preserve"> InpC!KES$20</f>
        <v>0</v>
      </c>
      <c r="KET124" s="370">
        <f xml:space="preserve"> InpC!KET$20</f>
        <v>0</v>
      </c>
      <c r="KEU124" s="370">
        <f xml:space="preserve"> InpC!KEU$20</f>
        <v>0</v>
      </c>
      <c r="KEV124" s="370">
        <f xml:space="preserve"> InpC!KEV$20</f>
        <v>0</v>
      </c>
      <c r="KEW124" s="370">
        <f xml:space="preserve"> InpC!KEW$20</f>
        <v>0</v>
      </c>
      <c r="KEX124" s="370">
        <f xml:space="preserve"> InpC!KEX$20</f>
        <v>0</v>
      </c>
      <c r="KEY124" s="370">
        <f xml:space="preserve"> InpC!KEY$20</f>
        <v>0</v>
      </c>
      <c r="KEZ124" s="370">
        <f xml:space="preserve"> InpC!KEZ$20</f>
        <v>0</v>
      </c>
      <c r="KFA124" s="370">
        <f xml:space="preserve"> InpC!KFA$20</f>
        <v>0</v>
      </c>
      <c r="KFB124" s="370">
        <f xml:space="preserve"> InpC!KFB$20</f>
        <v>0</v>
      </c>
      <c r="KFC124" s="370">
        <f xml:space="preserve"> InpC!KFC$20</f>
        <v>0</v>
      </c>
      <c r="KFD124" s="370">
        <f xml:space="preserve"> InpC!KFD$20</f>
        <v>0</v>
      </c>
      <c r="KFE124" s="370">
        <f xml:space="preserve"> InpC!KFE$20</f>
        <v>0</v>
      </c>
      <c r="KFF124" s="370">
        <f xml:space="preserve"> InpC!KFF$20</f>
        <v>0</v>
      </c>
      <c r="KFG124" s="370">
        <f xml:space="preserve"> InpC!KFG$20</f>
        <v>0</v>
      </c>
      <c r="KFH124" s="370">
        <f xml:space="preserve"> InpC!KFH$20</f>
        <v>0</v>
      </c>
      <c r="KFI124" s="370">
        <f xml:space="preserve"> InpC!KFI$20</f>
        <v>0</v>
      </c>
      <c r="KFJ124" s="370">
        <f xml:space="preserve"> InpC!KFJ$20</f>
        <v>0</v>
      </c>
      <c r="KFK124" s="370">
        <f xml:space="preserve"> InpC!KFK$20</f>
        <v>0</v>
      </c>
      <c r="KFL124" s="370">
        <f xml:space="preserve"> InpC!KFL$20</f>
        <v>0</v>
      </c>
      <c r="KFM124" s="370">
        <f xml:space="preserve"> InpC!KFM$20</f>
        <v>0</v>
      </c>
      <c r="KFN124" s="370">
        <f xml:space="preserve"> InpC!KFN$20</f>
        <v>0</v>
      </c>
      <c r="KFO124" s="370">
        <f xml:space="preserve"> InpC!KFO$20</f>
        <v>0</v>
      </c>
      <c r="KFP124" s="370">
        <f xml:space="preserve"> InpC!KFP$20</f>
        <v>0</v>
      </c>
      <c r="KFQ124" s="370">
        <f xml:space="preserve"> InpC!KFQ$20</f>
        <v>0</v>
      </c>
      <c r="KFR124" s="370">
        <f xml:space="preserve"> InpC!KFR$20</f>
        <v>0</v>
      </c>
      <c r="KFS124" s="370">
        <f xml:space="preserve"> InpC!KFS$20</f>
        <v>0</v>
      </c>
      <c r="KFT124" s="370">
        <f xml:space="preserve"> InpC!KFT$20</f>
        <v>0</v>
      </c>
      <c r="KFU124" s="370">
        <f xml:space="preserve"> InpC!KFU$20</f>
        <v>0</v>
      </c>
      <c r="KFV124" s="370">
        <f xml:space="preserve"> InpC!KFV$20</f>
        <v>0</v>
      </c>
      <c r="KFW124" s="370">
        <f xml:space="preserve"> InpC!KFW$20</f>
        <v>0</v>
      </c>
      <c r="KFX124" s="370">
        <f xml:space="preserve"> InpC!KFX$20</f>
        <v>0</v>
      </c>
      <c r="KFY124" s="370">
        <f xml:space="preserve"> InpC!KFY$20</f>
        <v>0</v>
      </c>
      <c r="KFZ124" s="370">
        <f xml:space="preserve"> InpC!KFZ$20</f>
        <v>0</v>
      </c>
      <c r="KGA124" s="370">
        <f xml:space="preserve"> InpC!KGA$20</f>
        <v>0</v>
      </c>
      <c r="KGB124" s="370">
        <f xml:space="preserve"> InpC!KGB$20</f>
        <v>0</v>
      </c>
      <c r="KGC124" s="370">
        <f xml:space="preserve"> InpC!KGC$20</f>
        <v>0</v>
      </c>
      <c r="KGD124" s="370">
        <f xml:space="preserve"> InpC!KGD$20</f>
        <v>0</v>
      </c>
      <c r="KGE124" s="370">
        <f xml:space="preserve"> InpC!KGE$20</f>
        <v>0</v>
      </c>
      <c r="KGF124" s="370">
        <f xml:space="preserve"> InpC!KGF$20</f>
        <v>0</v>
      </c>
      <c r="KGG124" s="370">
        <f xml:space="preserve"> InpC!KGG$20</f>
        <v>0</v>
      </c>
      <c r="KGH124" s="370">
        <f xml:space="preserve"> InpC!KGH$20</f>
        <v>0</v>
      </c>
      <c r="KGI124" s="370">
        <f xml:space="preserve"> InpC!KGI$20</f>
        <v>0</v>
      </c>
      <c r="KGJ124" s="370">
        <f xml:space="preserve"> InpC!KGJ$20</f>
        <v>0</v>
      </c>
      <c r="KGK124" s="370">
        <f xml:space="preserve"> InpC!KGK$20</f>
        <v>0</v>
      </c>
      <c r="KGL124" s="370">
        <f xml:space="preserve"> InpC!KGL$20</f>
        <v>0</v>
      </c>
      <c r="KGM124" s="370">
        <f xml:space="preserve"> InpC!KGM$20</f>
        <v>0</v>
      </c>
      <c r="KGN124" s="370">
        <f xml:space="preserve"> InpC!KGN$20</f>
        <v>0</v>
      </c>
      <c r="KGO124" s="370">
        <f xml:space="preserve"> InpC!KGO$20</f>
        <v>0</v>
      </c>
      <c r="KGP124" s="370">
        <f xml:space="preserve"> InpC!KGP$20</f>
        <v>0</v>
      </c>
      <c r="KGQ124" s="370">
        <f xml:space="preserve"> InpC!KGQ$20</f>
        <v>0</v>
      </c>
      <c r="KGR124" s="370">
        <f xml:space="preserve"> InpC!KGR$20</f>
        <v>0</v>
      </c>
      <c r="KGS124" s="370">
        <f xml:space="preserve"> InpC!KGS$20</f>
        <v>0</v>
      </c>
      <c r="KGT124" s="370">
        <f xml:space="preserve"> InpC!KGT$20</f>
        <v>0</v>
      </c>
      <c r="KGU124" s="370">
        <f xml:space="preserve"> InpC!KGU$20</f>
        <v>0</v>
      </c>
      <c r="KGV124" s="370">
        <f xml:space="preserve"> InpC!KGV$20</f>
        <v>0</v>
      </c>
      <c r="KGW124" s="370">
        <f xml:space="preserve"> InpC!KGW$20</f>
        <v>0</v>
      </c>
      <c r="KGX124" s="370">
        <f xml:space="preserve"> InpC!KGX$20</f>
        <v>0</v>
      </c>
      <c r="KGY124" s="370">
        <f xml:space="preserve"> InpC!KGY$20</f>
        <v>0</v>
      </c>
      <c r="KGZ124" s="370">
        <f xml:space="preserve"> InpC!KGZ$20</f>
        <v>0</v>
      </c>
      <c r="KHA124" s="370">
        <f xml:space="preserve"> InpC!KHA$20</f>
        <v>0</v>
      </c>
      <c r="KHB124" s="370">
        <f xml:space="preserve"> InpC!KHB$20</f>
        <v>0</v>
      </c>
      <c r="KHC124" s="370">
        <f xml:space="preserve"> InpC!KHC$20</f>
        <v>0</v>
      </c>
      <c r="KHD124" s="370">
        <f xml:space="preserve"> InpC!KHD$20</f>
        <v>0</v>
      </c>
      <c r="KHE124" s="370">
        <f xml:space="preserve"> InpC!KHE$20</f>
        <v>0</v>
      </c>
      <c r="KHF124" s="370">
        <f xml:space="preserve"> InpC!KHF$20</f>
        <v>0</v>
      </c>
      <c r="KHG124" s="370">
        <f xml:space="preserve"> InpC!KHG$20</f>
        <v>0</v>
      </c>
      <c r="KHH124" s="370">
        <f xml:space="preserve"> InpC!KHH$20</f>
        <v>0</v>
      </c>
      <c r="KHI124" s="370">
        <f xml:space="preserve"> InpC!KHI$20</f>
        <v>0</v>
      </c>
      <c r="KHJ124" s="370">
        <f xml:space="preserve"> InpC!KHJ$20</f>
        <v>0</v>
      </c>
      <c r="KHK124" s="370">
        <f xml:space="preserve"> InpC!KHK$20</f>
        <v>0</v>
      </c>
      <c r="KHL124" s="370">
        <f xml:space="preserve"> InpC!KHL$20</f>
        <v>0</v>
      </c>
      <c r="KHM124" s="370">
        <f xml:space="preserve"> InpC!KHM$20</f>
        <v>0</v>
      </c>
      <c r="KHN124" s="370">
        <f xml:space="preserve"> InpC!KHN$20</f>
        <v>0</v>
      </c>
      <c r="KHO124" s="370">
        <f xml:space="preserve"> InpC!KHO$20</f>
        <v>0</v>
      </c>
      <c r="KHP124" s="370">
        <f xml:space="preserve"> InpC!KHP$20</f>
        <v>0</v>
      </c>
      <c r="KHQ124" s="370">
        <f xml:space="preserve"> InpC!KHQ$20</f>
        <v>0</v>
      </c>
      <c r="KHR124" s="370">
        <f xml:space="preserve"> InpC!KHR$20</f>
        <v>0</v>
      </c>
      <c r="KHS124" s="370">
        <f xml:space="preserve"> InpC!KHS$20</f>
        <v>0</v>
      </c>
      <c r="KHT124" s="370">
        <f xml:space="preserve"> InpC!KHT$20</f>
        <v>0</v>
      </c>
      <c r="KHU124" s="370">
        <f xml:space="preserve"> InpC!KHU$20</f>
        <v>0</v>
      </c>
      <c r="KHV124" s="370">
        <f xml:space="preserve"> InpC!KHV$20</f>
        <v>0</v>
      </c>
      <c r="KHW124" s="370">
        <f xml:space="preserve"> InpC!KHW$20</f>
        <v>0</v>
      </c>
      <c r="KHX124" s="370">
        <f xml:space="preserve"> InpC!KHX$20</f>
        <v>0</v>
      </c>
      <c r="KHY124" s="370">
        <f xml:space="preserve"> InpC!KHY$20</f>
        <v>0</v>
      </c>
      <c r="KHZ124" s="370">
        <f xml:space="preserve"> InpC!KHZ$20</f>
        <v>0</v>
      </c>
      <c r="KIA124" s="370">
        <f xml:space="preserve"> InpC!KIA$20</f>
        <v>0</v>
      </c>
      <c r="KIB124" s="370">
        <f xml:space="preserve"> InpC!KIB$20</f>
        <v>0</v>
      </c>
      <c r="KIC124" s="370">
        <f xml:space="preserve"> InpC!KIC$20</f>
        <v>0</v>
      </c>
      <c r="KID124" s="370">
        <f xml:space="preserve"> InpC!KID$20</f>
        <v>0</v>
      </c>
      <c r="KIE124" s="370">
        <f xml:space="preserve"> InpC!KIE$20</f>
        <v>0</v>
      </c>
      <c r="KIF124" s="370">
        <f xml:space="preserve"> InpC!KIF$20</f>
        <v>0</v>
      </c>
      <c r="KIG124" s="370">
        <f xml:space="preserve"> InpC!KIG$20</f>
        <v>0</v>
      </c>
      <c r="KIH124" s="370">
        <f xml:space="preserve"> InpC!KIH$20</f>
        <v>0</v>
      </c>
      <c r="KII124" s="370">
        <f xml:space="preserve"> InpC!KII$20</f>
        <v>0</v>
      </c>
      <c r="KIJ124" s="370">
        <f xml:space="preserve"> InpC!KIJ$20</f>
        <v>0</v>
      </c>
      <c r="KIK124" s="370">
        <f xml:space="preserve"> InpC!KIK$20</f>
        <v>0</v>
      </c>
      <c r="KIL124" s="370">
        <f xml:space="preserve"> InpC!KIL$20</f>
        <v>0</v>
      </c>
      <c r="KIM124" s="370">
        <f xml:space="preserve"> InpC!KIM$20</f>
        <v>0</v>
      </c>
      <c r="KIN124" s="370">
        <f xml:space="preserve"> InpC!KIN$20</f>
        <v>0</v>
      </c>
      <c r="KIO124" s="370">
        <f xml:space="preserve"> InpC!KIO$20</f>
        <v>0</v>
      </c>
      <c r="KIP124" s="370">
        <f xml:space="preserve"> InpC!KIP$20</f>
        <v>0</v>
      </c>
      <c r="KIQ124" s="370">
        <f xml:space="preserve"> InpC!KIQ$20</f>
        <v>0</v>
      </c>
      <c r="KIR124" s="370">
        <f xml:space="preserve"> InpC!KIR$20</f>
        <v>0</v>
      </c>
      <c r="KIS124" s="370">
        <f xml:space="preserve"> InpC!KIS$20</f>
        <v>0</v>
      </c>
      <c r="KIT124" s="370">
        <f xml:space="preserve"> InpC!KIT$20</f>
        <v>0</v>
      </c>
      <c r="KIU124" s="370">
        <f xml:space="preserve"> InpC!KIU$20</f>
        <v>0</v>
      </c>
      <c r="KIV124" s="370">
        <f xml:space="preserve"> InpC!KIV$20</f>
        <v>0</v>
      </c>
      <c r="KIW124" s="370">
        <f xml:space="preserve"> InpC!KIW$20</f>
        <v>0</v>
      </c>
      <c r="KIX124" s="370">
        <f xml:space="preserve"> InpC!KIX$20</f>
        <v>0</v>
      </c>
      <c r="KIY124" s="370">
        <f xml:space="preserve"> InpC!KIY$20</f>
        <v>0</v>
      </c>
      <c r="KIZ124" s="370">
        <f xml:space="preserve"> InpC!KIZ$20</f>
        <v>0</v>
      </c>
      <c r="KJA124" s="370">
        <f xml:space="preserve"> InpC!KJA$20</f>
        <v>0</v>
      </c>
      <c r="KJB124" s="370">
        <f xml:space="preserve"> InpC!KJB$20</f>
        <v>0</v>
      </c>
      <c r="KJC124" s="370">
        <f xml:space="preserve"> InpC!KJC$20</f>
        <v>0</v>
      </c>
      <c r="KJD124" s="370">
        <f xml:space="preserve"> InpC!KJD$20</f>
        <v>0</v>
      </c>
      <c r="KJE124" s="370">
        <f xml:space="preserve"> InpC!KJE$20</f>
        <v>0</v>
      </c>
      <c r="KJF124" s="370">
        <f xml:space="preserve"> InpC!KJF$20</f>
        <v>0</v>
      </c>
      <c r="KJG124" s="370">
        <f xml:space="preserve"> InpC!KJG$20</f>
        <v>0</v>
      </c>
      <c r="KJH124" s="370">
        <f xml:space="preserve"> InpC!KJH$20</f>
        <v>0</v>
      </c>
      <c r="KJI124" s="370">
        <f xml:space="preserve"> InpC!KJI$20</f>
        <v>0</v>
      </c>
      <c r="KJJ124" s="370">
        <f xml:space="preserve"> InpC!KJJ$20</f>
        <v>0</v>
      </c>
      <c r="KJK124" s="370">
        <f xml:space="preserve"> InpC!KJK$20</f>
        <v>0</v>
      </c>
      <c r="KJL124" s="370">
        <f xml:space="preserve"> InpC!KJL$20</f>
        <v>0</v>
      </c>
      <c r="KJM124" s="370">
        <f xml:space="preserve"> InpC!KJM$20</f>
        <v>0</v>
      </c>
      <c r="KJN124" s="370">
        <f xml:space="preserve"> InpC!KJN$20</f>
        <v>0</v>
      </c>
      <c r="KJO124" s="370">
        <f xml:space="preserve"> InpC!KJO$20</f>
        <v>0</v>
      </c>
      <c r="KJP124" s="370">
        <f xml:space="preserve"> InpC!KJP$20</f>
        <v>0</v>
      </c>
      <c r="KJQ124" s="370">
        <f xml:space="preserve"> InpC!KJQ$20</f>
        <v>0</v>
      </c>
      <c r="KJR124" s="370">
        <f xml:space="preserve"> InpC!KJR$20</f>
        <v>0</v>
      </c>
      <c r="KJS124" s="370">
        <f xml:space="preserve"> InpC!KJS$20</f>
        <v>0</v>
      </c>
      <c r="KJT124" s="370">
        <f xml:space="preserve"> InpC!KJT$20</f>
        <v>0</v>
      </c>
      <c r="KJU124" s="370">
        <f xml:space="preserve"> InpC!KJU$20</f>
        <v>0</v>
      </c>
      <c r="KJV124" s="370">
        <f xml:space="preserve"> InpC!KJV$20</f>
        <v>0</v>
      </c>
      <c r="KJW124" s="370">
        <f xml:space="preserve"> InpC!KJW$20</f>
        <v>0</v>
      </c>
      <c r="KJX124" s="370">
        <f xml:space="preserve"> InpC!KJX$20</f>
        <v>0</v>
      </c>
      <c r="KJY124" s="370">
        <f xml:space="preserve"> InpC!KJY$20</f>
        <v>0</v>
      </c>
      <c r="KJZ124" s="370">
        <f xml:space="preserve"> InpC!KJZ$20</f>
        <v>0</v>
      </c>
      <c r="KKA124" s="370">
        <f xml:space="preserve"> InpC!KKA$20</f>
        <v>0</v>
      </c>
      <c r="KKB124" s="370">
        <f xml:space="preserve"> InpC!KKB$20</f>
        <v>0</v>
      </c>
      <c r="KKC124" s="370">
        <f xml:space="preserve"> InpC!KKC$20</f>
        <v>0</v>
      </c>
      <c r="KKD124" s="370">
        <f xml:space="preserve"> InpC!KKD$20</f>
        <v>0</v>
      </c>
      <c r="KKE124" s="370">
        <f xml:space="preserve"> InpC!KKE$20</f>
        <v>0</v>
      </c>
      <c r="KKF124" s="370">
        <f xml:space="preserve"> InpC!KKF$20</f>
        <v>0</v>
      </c>
      <c r="KKG124" s="370">
        <f xml:space="preserve"> InpC!KKG$20</f>
        <v>0</v>
      </c>
      <c r="KKH124" s="370">
        <f xml:space="preserve"> InpC!KKH$20</f>
        <v>0</v>
      </c>
      <c r="KKI124" s="370">
        <f xml:space="preserve"> InpC!KKI$20</f>
        <v>0</v>
      </c>
      <c r="KKJ124" s="370">
        <f xml:space="preserve"> InpC!KKJ$20</f>
        <v>0</v>
      </c>
      <c r="KKK124" s="370">
        <f xml:space="preserve"> InpC!KKK$20</f>
        <v>0</v>
      </c>
      <c r="KKL124" s="370">
        <f xml:space="preserve"> InpC!KKL$20</f>
        <v>0</v>
      </c>
      <c r="KKM124" s="370">
        <f xml:space="preserve"> InpC!KKM$20</f>
        <v>0</v>
      </c>
      <c r="KKN124" s="370">
        <f xml:space="preserve"> InpC!KKN$20</f>
        <v>0</v>
      </c>
      <c r="KKO124" s="370">
        <f xml:space="preserve"> InpC!KKO$20</f>
        <v>0</v>
      </c>
      <c r="KKP124" s="370">
        <f xml:space="preserve"> InpC!KKP$20</f>
        <v>0</v>
      </c>
      <c r="KKQ124" s="370">
        <f xml:space="preserve"> InpC!KKQ$20</f>
        <v>0</v>
      </c>
      <c r="KKR124" s="370">
        <f xml:space="preserve"> InpC!KKR$20</f>
        <v>0</v>
      </c>
      <c r="KKS124" s="370">
        <f xml:space="preserve"> InpC!KKS$20</f>
        <v>0</v>
      </c>
      <c r="KKT124" s="370">
        <f xml:space="preserve"> InpC!KKT$20</f>
        <v>0</v>
      </c>
      <c r="KKU124" s="370">
        <f xml:space="preserve"> InpC!KKU$20</f>
        <v>0</v>
      </c>
      <c r="KKV124" s="370">
        <f xml:space="preserve"> InpC!KKV$20</f>
        <v>0</v>
      </c>
      <c r="KKW124" s="370">
        <f xml:space="preserve"> InpC!KKW$20</f>
        <v>0</v>
      </c>
      <c r="KKX124" s="370">
        <f xml:space="preserve"> InpC!KKX$20</f>
        <v>0</v>
      </c>
      <c r="KKY124" s="370">
        <f xml:space="preserve"> InpC!KKY$20</f>
        <v>0</v>
      </c>
      <c r="KKZ124" s="370">
        <f xml:space="preserve"> InpC!KKZ$20</f>
        <v>0</v>
      </c>
      <c r="KLA124" s="370">
        <f xml:space="preserve"> InpC!KLA$20</f>
        <v>0</v>
      </c>
      <c r="KLB124" s="370">
        <f xml:space="preserve"> InpC!KLB$20</f>
        <v>0</v>
      </c>
      <c r="KLC124" s="370">
        <f xml:space="preserve"> InpC!KLC$20</f>
        <v>0</v>
      </c>
      <c r="KLD124" s="370">
        <f xml:space="preserve"> InpC!KLD$20</f>
        <v>0</v>
      </c>
      <c r="KLE124" s="370">
        <f xml:space="preserve"> InpC!KLE$20</f>
        <v>0</v>
      </c>
      <c r="KLF124" s="370">
        <f xml:space="preserve"> InpC!KLF$20</f>
        <v>0</v>
      </c>
      <c r="KLG124" s="370">
        <f xml:space="preserve"> InpC!KLG$20</f>
        <v>0</v>
      </c>
      <c r="KLH124" s="370">
        <f xml:space="preserve"> InpC!KLH$20</f>
        <v>0</v>
      </c>
      <c r="KLI124" s="370">
        <f xml:space="preserve"> InpC!KLI$20</f>
        <v>0</v>
      </c>
      <c r="KLJ124" s="370">
        <f xml:space="preserve"> InpC!KLJ$20</f>
        <v>0</v>
      </c>
      <c r="KLK124" s="370">
        <f xml:space="preserve"> InpC!KLK$20</f>
        <v>0</v>
      </c>
      <c r="KLL124" s="370">
        <f xml:space="preserve"> InpC!KLL$20</f>
        <v>0</v>
      </c>
      <c r="KLM124" s="370">
        <f xml:space="preserve"> InpC!KLM$20</f>
        <v>0</v>
      </c>
      <c r="KLN124" s="370">
        <f xml:space="preserve"> InpC!KLN$20</f>
        <v>0</v>
      </c>
      <c r="KLO124" s="370">
        <f xml:space="preserve"> InpC!KLO$20</f>
        <v>0</v>
      </c>
      <c r="KLP124" s="370">
        <f xml:space="preserve"> InpC!KLP$20</f>
        <v>0</v>
      </c>
      <c r="KLQ124" s="370">
        <f xml:space="preserve"> InpC!KLQ$20</f>
        <v>0</v>
      </c>
      <c r="KLR124" s="370">
        <f xml:space="preserve"> InpC!KLR$20</f>
        <v>0</v>
      </c>
      <c r="KLS124" s="370">
        <f xml:space="preserve"> InpC!KLS$20</f>
        <v>0</v>
      </c>
      <c r="KLT124" s="370">
        <f xml:space="preserve"> InpC!KLT$20</f>
        <v>0</v>
      </c>
      <c r="KLU124" s="370">
        <f xml:space="preserve"> InpC!KLU$20</f>
        <v>0</v>
      </c>
      <c r="KLV124" s="370">
        <f xml:space="preserve"> InpC!KLV$20</f>
        <v>0</v>
      </c>
      <c r="KLW124" s="370">
        <f xml:space="preserve"> InpC!KLW$20</f>
        <v>0</v>
      </c>
      <c r="KLX124" s="370">
        <f xml:space="preserve"> InpC!KLX$20</f>
        <v>0</v>
      </c>
      <c r="KLY124" s="370">
        <f xml:space="preserve"> InpC!KLY$20</f>
        <v>0</v>
      </c>
      <c r="KLZ124" s="370">
        <f xml:space="preserve"> InpC!KLZ$20</f>
        <v>0</v>
      </c>
      <c r="KMA124" s="370">
        <f xml:space="preserve"> InpC!KMA$20</f>
        <v>0</v>
      </c>
      <c r="KMB124" s="370">
        <f xml:space="preserve"> InpC!KMB$20</f>
        <v>0</v>
      </c>
      <c r="KMC124" s="370">
        <f xml:space="preserve"> InpC!KMC$20</f>
        <v>0</v>
      </c>
      <c r="KMD124" s="370">
        <f xml:space="preserve"> InpC!KMD$20</f>
        <v>0</v>
      </c>
      <c r="KME124" s="370">
        <f xml:space="preserve"> InpC!KME$20</f>
        <v>0</v>
      </c>
      <c r="KMF124" s="370">
        <f xml:space="preserve"> InpC!KMF$20</f>
        <v>0</v>
      </c>
      <c r="KMG124" s="370">
        <f xml:space="preserve"> InpC!KMG$20</f>
        <v>0</v>
      </c>
      <c r="KMH124" s="370">
        <f xml:space="preserve"> InpC!KMH$20</f>
        <v>0</v>
      </c>
      <c r="KMI124" s="370">
        <f xml:space="preserve"> InpC!KMI$20</f>
        <v>0</v>
      </c>
      <c r="KMJ124" s="370">
        <f xml:space="preserve"> InpC!KMJ$20</f>
        <v>0</v>
      </c>
      <c r="KMK124" s="370">
        <f xml:space="preserve"> InpC!KMK$20</f>
        <v>0</v>
      </c>
      <c r="KML124" s="370">
        <f xml:space="preserve"> InpC!KML$20</f>
        <v>0</v>
      </c>
      <c r="KMM124" s="370">
        <f xml:space="preserve"> InpC!KMM$20</f>
        <v>0</v>
      </c>
      <c r="KMN124" s="370">
        <f xml:space="preserve"> InpC!KMN$20</f>
        <v>0</v>
      </c>
      <c r="KMO124" s="370">
        <f xml:space="preserve"> InpC!KMO$20</f>
        <v>0</v>
      </c>
      <c r="KMP124" s="370">
        <f xml:space="preserve"> InpC!KMP$20</f>
        <v>0</v>
      </c>
      <c r="KMQ124" s="370">
        <f xml:space="preserve"> InpC!KMQ$20</f>
        <v>0</v>
      </c>
      <c r="KMR124" s="370">
        <f xml:space="preserve"> InpC!KMR$20</f>
        <v>0</v>
      </c>
      <c r="KMS124" s="370">
        <f xml:space="preserve"> InpC!KMS$20</f>
        <v>0</v>
      </c>
      <c r="KMT124" s="370">
        <f xml:space="preserve"> InpC!KMT$20</f>
        <v>0</v>
      </c>
      <c r="KMU124" s="370">
        <f xml:space="preserve"> InpC!KMU$20</f>
        <v>0</v>
      </c>
      <c r="KMV124" s="370">
        <f xml:space="preserve"> InpC!KMV$20</f>
        <v>0</v>
      </c>
      <c r="KMW124" s="370">
        <f xml:space="preserve"> InpC!KMW$20</f>
        <v>0</v>
      </c>
      <c r="KMX124" s="370">
        <f xml:space="preserve"> InpC!KMX$20</f>
        <v>0</v>
      </c>
      <c r="KMY124" s="370">
        <f xml:space="preserve"> InpC!KMY$20</f>
        <v>0</v>
      </c>
      <c r="KMZ124" s="370">
        <f xml:space="preserve"> InpC!KMZ$20</f>
        <v>0</v>
      </c>
      <c r="KNA124" s="370">
        <f xml:space="preserve"> InpC!KNA$20</f>
        <v>0</v>
      </c>
      <c r="KNB124" s="370">
        <f xml:space="preserve"> InpC!KNB$20</f>
        <v>0</v>
      </c>
      <c r="KNC124" s="370">
        <f xml:space="preserve"> InpC!KNC$20</f>
        <v>0</v>
      </c>
      <c r="KND124" s="370">
        <f xml:space="preserve"> InpC!KND$20</f>
        <v>0</v>
      </c>
      <c r="KNE124" s="370">
        <f xml:space="preserve"> InpC!KNE$20</f>
        <v>0</v>
      </c>
      <c r="KNF124" s="370">
        <f xml:space="preserve"> InpC!KNF$20</f>
        <v>0</v>
      </c>
      <c r="KNG124" s="370">
        <f xml:space="preserve"> InpC!KNG$20</f>
        <v>0</v>
      </c>
      <c r="KNH124" s="370">
        <f xml:space="preserve"> InpC!KNH$20</f>
        <v>0</v>
      </c>
      <c r="KNI124" s="370">
        <f xml:space="preserve"> InpC!KNI$20</f>
        <v>0</v>
      </c>
      <c r="KNJ124" s="370">
        <f xml:space="preserve"> InpC!KNJ$20</f>
        <v>0</v>
      </c>
      <c r="KNK124" s="370">
        <f xml:space="preserve"> InpC!KNK$20</f>
        <v>0</v>
      </c>
      <c r="KNL124" s="370">
        <f xml:space="preserve"> InpC!KNL$20</f>
        <v>0</v>
      </c>
      <c r="KNM124" s="370">
        <f xml:space="preserve"> InpC!KNM$20</f>
        <v>0</v>
      </c>
      <c r="KNN124" s="370">
        <f xml:space="preserve"> InpC!KNN$20</f>
        <v>0</v>
      </c>
      <c r="KNO124" s="370">
        <f xml:space="preserve"> InpC!KNO$20</f>
        <v>0</v>
      </c>
      <c r="KNP124" s="370">
        <f xml:space="preserve"> InpC!KNP$20</f>
        <v>0</v>
      </c>
      <c r="KNQ124" s="370">
        <f xml:space="preserve"> InpC!KNQ$20</f>
        <v>0</v>
      </c>
      <c r="KNR124" s="370">
        <f xml:space="preserve"> InpC!KNR$20</f>
        <v>0</v>
      </c>
      <c r="KNS124" s="370">
        <f xml:space="preserve"> InpC!KNS$20</f>
        <v>0</v>
      </c>
      <c r="KNT124" s="370">
        <f xml:space="preserve"> InpC!KNT$20</f>
        <v>0</v>
      </c>
      <c r="KNU124" s="370">
        <f xml:space="preserve"> InpC!KNU$20</f>
        <v>0</v>
      </c>
      <c r="KNV124" s="370">
        <f xml:space="preserve"> InpC!KNV$20</f>
        <v>0</v>
      </c>
      <c r="KNW124" s="370">
        <f xml:space="preserve"> InpC!KNW$20</f>
        <v>0</v>
      </c>
      <c r="KNX124" s="370">
        <f xml:space="preserve"> InpC!KNX$20</f>
        <v>0</v>
      </c>
      <c r="KNY124" s="370">
        <f xml:space="preserve"> InpC!KNY$20</f>
        <v>0</v>
      </c>
      <c r="KNZ124" s="370">
        <f xml:space="preserve"> InpC!KNZ$20</f>
        <v>0</v>
      </c>
      <c r="KOA124" s="370">
        <f xml:space="preserve"> InpC!KOA$20</f>
        <v>0</v>
      </c>
      <c r="KOB124" s="370">
        <f xml:space="preserve"> InpC!KOB$20</f>
        <v>0</v>
      </c>
      <c r="KOC124" s="370">
        <f xml:space="preserve"> InpC!KOC$20</f>
        <v>0</v>
      </c>
      <c r="KOD124" s="370">
        <f xml:space="preserve"> InpC!KOD$20</f>
        <v>0</v>
      </c>
      <c r="KOE124" s="370">
        <f xml:space="preserve"> InpC!KOE$20</f>
        <v>0</v>
      </c>
      <c r="KOF124" s="370">
        <f xml:space="preserve"> InpC!KOF$20</f>
        <v>0</v>
      </c>
      <c r="KOG124" s="370">
        <f xml:space="preserve"> InpC!KOG$20</f>
        <v>0</v>
      </c>
      <c r="KOH124" s="370">
        <f xml:space="preserve"> InpC!KOH$20</f>
        <v>0</v>
      </c>
      <c r="KOI124" s="370">
        <f xml:space="preserve"> InpC!KOI$20</f>
        <v>0</v>
      </c>
      <c r="KOJ124" s="370">
        <f xml:space="preserve"> InpC!KOJ$20</f>
        <v>0</v>
      </c>
      <c r="KOK124" s="370">
        <f xml:space="preserve"> InpC!KOK$20</f>
        <v>0</v>
      </c>
      <c r="KOL124" s="370">
        <f xml:space="preserve"> InpC!KOL$20</f>
        <v>0</v>
      </c>
      <c r="KOM124" s="370">
        <f xml:space="preserve"> InpC!KOM$20</f>
        <v>0</v>
      </c>
      <c r="KON124" s="370">
        <f xml:space="preserve"> InpC!KON$20</f>
        <v>0</v>
      </c>
      <c r="KOO124" s="370">
        <f xml:space="preserve"> InpC!KOO$20</f>
        <v>0</v>
      </c>
      <c r="KOP124" s="370">
        <f xml:space="preserve"> InpC!KOP$20</f>
        <v>0</v>
      </c>
      <c r="KOQ124" s="370">
        <f xml:space="preserve"> InpC!KOQ$20</f>
        <v>0</v>
      </c>
      <c r="KOR124" s="370">
        <f xml:space="preserve"> InpC!KOR$20</f>
        <v>0</v>
      </c>
      <c r="KOS124" s="370">
        <f xml:space="preserve"> InpC!KOS$20</f>
        <v>0</v>
      </c>
      <c r="KOT124" s="370">
        <f xml:space="preserve"> InpC!KOT$20</f>
        <v>0</v>
      </c>
      <c r="KOU124" s="370">
        <f xml:space="preserve"> InpC!KOU$20</f>
        <v>0</v>
      </c>
      <c r="KOV124" s="370">
        <f xml:space="preserve"> InpC!KOV$20</f>
        <v>0</v>
      </c>
      <c r="KOW124" s="370">
        <f xml:space="preserve"> InpC!KOW$20</f>
        <v>0</v>
      </c>
      <c r="KOX124" s="370">
        <f xml:space="preserve"> InpC!KOX$20</f>
        <v>0</v>
      </c>
      <c r="KOY124" s="370">
        <f xml:space="preserve"> InpC!KOY$20</f>
        <v>0</v>
      </c>
      <c r="KOZ124" s="370">
        <f xml:space="preserve"> InpC!KOZ$20</f>
        <v>0</v>
      </c>
      <c r="KPA124" s="370">
        <f xml:space="preserve"> InpC!KPA$20</f>
        <v>0</v>
      </c>
      <c r="KPB124" s="370">
        <f xml:space="preserve"> InpC!KPB$20</f>
        <v>0</v>
      </c>
      <c r="KPC124" s="370">
        <f xml:space="preserve"> InpC!KPC$20</f>
        <v>0</v>
      </c>
      <c r="KPD124" s="370">
        <f xml:space="preserve"> InpC!KPD$20</f>
        <v>0</v>
      </c>
      <c r="KPE124" s="370">
        <f xml:space="preserve"> InpC!KPE$20</f>
        <v>0</v>
      </c>
      <c r="KPF124" s="370">
        <f xml:space="preserve"> InpC!KPF$20</f>
        <v>0</v>
      </c>
      <c r="KPG124" s="370">
        <f xml:space="preserve"> InpC!KPG$20</f>
        <v>0</v>
      </c>
      <c r="KPH124" s="370">
        <f xml:space="preserve"> InpC!KPH$20</f>
        <v>0</v>
      </c>
      <c r="KPI124" s="370">
        <f xml:space="preserve"> InpC!KPI$20</f>
        <v>0</v>
      </c>
      <c r="KPJ124" s="370">
        <f xml:space="preserve"> InpC!KPJ$20</f>
        <v>0</v>
      </c>
      <c r="KPK124" s="370">
        <f xml:space="preserve"> InpC!KPK$20</f>
        <v>0</v>
      </c>
      <c r="KPL124" s="370">
        <f xml:space="preserve"> InpC!KPL$20</f>
        <v>0</v>
      </c>
      <c r="KPM124" s="370">
        <f xml:space="preserve"> InpC!KPM$20</f>
        <v>0</v>
      </c>
      <c r="KPN124" s="370">
        <f xml:space="preserve"> InpC!KPN$20</f>
        <v>0</v>
      </c>
      <c r="KPO124" s="370">
        <f xml:space="preserve"> InpC!KPO$20</f>
        <v>0</v>
      </c>
      <c r="KPP124" s="370">
        <f xml:space="preserve"> InpC!KPP$20</f>
        <v>0</v>
      </c>
      <c r="KPQ124" s="370">
        <f xml:space="preserve"> InpC!KPQ$20</f>
        <v>0</v>
      </c>
      <c r="KPR124" s="370">
        <f xml:space="preserve"> InpC!KPR$20</f>
        <v>0</v>
      </c>
      <c r="KPS124" s="370">
        <f xml:space="preserve"> InpC!KPS$20</f>
        <v>0</v>
      </c>
      <c r="KPT124" s="370">
        <f xml:space="preserve"> InpC!KPT$20</f>
        <v>0</v>
      </c>
      <c r="KPU124" s="370">
        <f xml:space="preserve"> InpC!KPU$20</f>
        <v>0</v>
      </c>
      <c r="KPV124" s="370">
        <f xml:space="preserve"> InpC!KPV$20</f>
        <v>0</v>
      </c>
      <c r="KPW124" s="370">
        <f xml:space="preserve"> InpC!KPW$20</f>
        <v>0</v>
      </c>
      <c r="KPX124" s="370">
        <f xml:space="preserve"> InpC!KPX$20</f>
        <v>0</v>
      </c>
      <c r="KPY124" s="370">
        <f xml:space="preserve"> InpC!KPY$20</f>
        <v>0</v>
      </c>
      <c r="KPZ124" s="370">
        <f xml:space="preserve"> InpC!KPZ$20</f>
        <v>0</v>
      </c>
      <c r="KQA124" s="370">
        <f xml:space="preserve"> InpC!KQA$20</f>
        <v>0</v>
      </c>
      <c r="KQB124" s="370">
        <f xml:space="preserve"> InpC!KQB$20</f>
        <v>0</v>
      </c>
      <c r="KQC124" s="370">
        <f xml:space="preserve"> InpC!KQC$20</f>
        <v>0</v>
      </c>
      <c r="KQD124" s="370">
        <f xml:space="preserve"> InpC!KQD$20</f>
        <v>0</v>
      </c>
      <c r="KQE124" s="370">
        <f xml:space="preserve"> InpC!KQE$20</f>
        <v>0</v>
      </c>
      <c r="KQF124" s="370">
        <f xml:space="preserve"> InpC!KQF$20</f>
        <v>0</v>
      </c>
      <c r="KQG124" s="370">
        <f xml:space="preserve"> InpC!KQG$20</f>
        <v>0</v>
      </c>
      <c r="KQH124" s="370">
        <f xml:space="preserve"> InpC!KQH$20</f>
        <v>0</v>
      </c>
      <c r="KQI124" s="370">
        <f xml:space="preserve"> InpC!KQI$20</f>
        <v>0</v>
      </c>
      <c r="KQJ124" s="370">
        <f xml:space="preserve"> InpC!KQJ$20</f>
        <v>0</v>
      </c>
      <c r="KQK124" s="370">
        <f xml:space="preserve"> InpC!KQK$20</f>
        <v>0</v>
      </c>
      <c r="KQL124" s="370">
        <f xml:space="preserve"> InpC!KQL$20</f>
        <v>0</v>
      </c>
      <c r="KQM124" s="370">
        <f xml:space="preserve"> InpC!KQM$20</f>
        <v>0</v>
      </c>
      <c r="KQN124" s="370">
        <f xml:space="preserve"> InpC!KQN$20</f>
        <v>0</v>
      </c>
      <c r="KQO124" s="370">
        <f xml:space="preserve"> InpC!KQO$20</f>
        <v>0</v>
      </c>
      <c r="KQP124" s="370">
        <f xml:space="preserve"> InpC!KQP$20</f>
        <v>0</v>
      </c>
      <c r="KQQ124" s="370">
        <f xml:space="preserve"> InpC!KQQ$20</f>
        <v>0</v>
      </c>
      <c r="KQR124" s="370">
        <f xml:space="preserve"> InpC!KQR$20</f>
        <v>0</v>
      </c>
      <c r="KQS124" s="370">
        <f xml:space="preserve"> InpC!KQS$20</f>
        <v>0</v>
      </c>
      <c r="KQT124" s="370">
        <f xml:space="preserve"> InpC!KQT$20</f>
        <v>0</v>
      </c>
      <c r="KQU124" s="370">
        <f xml:space="preserve"> InpC!KQU$20</f>
        <v>0</v>
      </c>
      <c r="KQV124" s="370">
        <f xml:space="preserve"> InpC!KQV$20</f>
        <v>0</v>
      </c>
      <c r="KQW124" s="370">
        <f xml:space="preserve"> InpC!KQW$20</f>
        <v>0</v>
      </c>
      <c r="KQX124" s="370">
        <f xml:space="preserve"> InpC!KQX$20</f>
        <v>0</v>
      </c>
      <c r="KQY124" s="370">
        <f xml:space="preserve"> InpC!KQY$20</f>
        <v>0</v>
      </c>
      <c r="KQZ124" s="370">
        <f xml:space="preserve"> InpC!KQZ$20</f>
        <v>0</v>
      </c>
      <c r="KRA124" s="370">
        <f xml:space="preserve"> InpC!KRA$20</f>
        <v>0</v>
      </c>
      <c r="KRB124" s="370">
        <f xml:space="preserve"> InpC!KRB$20</f>
        <v>0</v>
      </c>
      <c r="KRC124" s="370">
        <f xml:space="preserve"> InpC!KRC$20</f>
        <v>0</v>
      </c>
      <c r="KRD124" s="370">
        <f xml:space="preserve"> InpC!KRD$20</f>
        <v>0</v>
      </c>
      <c r="KRE124" s="370">
        <f xml:space="preserve"> InpC!KRE$20</f>
        <v>0</v>
      </c>
      <c r="KRF124" s="370">
        <f xml:space="preserve"> InpC!KRF$20</f>
        <v>0</v>
      </c>
      <c r="KRG124" s="370">
        <f xml:space="preserve"> InpC!KRG$20</f>
        <v>0</v>
      </c>
      <c r="KRH124" s="370">
        <f xml:space="preserve"> InpC!KRH$20</f>
        <v>0</v>
      </c>
      <c r="KRI124" s="370">
        <f xml:space="preserve"> InpC!KRI$20</f>
        <v>0</v>
      </c>
      <c r="KRJ124" s="370">
        <f xml:space="preserve"> InpC!KRJ$20</f>
        <v>0</v>
      </c>
      <c r="KRK124" s="370">
        <f xml:space="preserve"> InpC!KRK$20</f>
        <v>0</v>
      </c>
      <c r="KRL124" s="370">
        <f xml:space="preserve"> InpC!KRL$20</f>
        <v>0</v>
      </c>
      <c r="KRM124" s="370">
        <f xml:space="preserve"> InpC!KRM$20</f>
        <v>0</v>
      </c>
      <c r="KRN124" s="370">
        <f xml:space="preserve"> InpC!KRN$20</f>
        <v>0</v>
      </c>
      <c r="KRO124" s="370">
        <f xml:space="preserve"> InpC!KRO$20</f>
        <v>0</v>
      </c>
      <c r="KRP124" s="370">
        <f xml:space="preserve"> InpC!KRP$20</f>
        <v>0</v>
      </c>
      <c r="KRQ124" s="370">
        <f xml:space="preserve"> InpC!KRQ$20</f>
        <v>0</v>
      </c>
      <c r="KRR124" s="370">
        <f xml:space="preserve"> InpC!KRR$20</f>
        <v>0</v>
      </c>
      <c r="KRS124" s="370">
        <f xml:space="preserve"> InpC!KRS$20</f>
        <v>0</v>
      </c>
      <c r="KRT124" s="370">
        <f xml:space="preserve"> InpC!KRT$20</f>
        <v>0</v>
      </c>
      <c r="KRU124" s="370">
        <f xml:space="preserve"> InpC!KRU$20</f>
        <v>0</v>
      </c>
      <c r="KRV124" s="370">
        <f xml:space="preserve"> InpC!KRV$20</f>
        <v>0</v>
      </c>
      <c r="KRW124" s="370">
        <f xml:space="preserve"> InpC!KRW$20</f>
        <v>0</v>
      </c>
      <c r="KRX124" s="370">
        <f xml:space="preserve"> InpC!KRX$20</f>
        <v>0</v>
      </c>
      <c r="KRY124" s="370">
        <f xml:space="preserve"> InpC!KRY$20</f>
        <v>0</v>
      </c>
      <c r="KRZ124" s="370">
        <f xml:space="preserve"> InpC!KRZ$20</f>
        <v>0</v>
      </c>
      <c r="KSA124" s="370">
        <f xml:space="preserve"> InpC!KSA$20</f>
        <v>0</v>
      </c>
      <c r="KSB124" s="370">
        <f xml:space="preserve"> InpC!KSB$20</f>
        <v>0</v>
      </c>
      <c r="KSC124" s="370">
        <f xml:space="preserve"> InpC!KSC$20</f>
        <v>0</v>
      </c>
      <c r="KSD124" s="370">
        <f xml:space="preserve"> InpC!KSD$20</f>
        <v>0</v>
      </c>
      <c r="KSE124" s="370">
        <f xml:space="preserve"> InpC!KSE$20</f>
        <v>0</v>
      </c>
      <c r="KSF124" s="370">
        <f xml:space="preserve"> InpC!KSF$20</f>
        <v>0</v>
      </c>
      <c r="KSG124" s="370">
        <f xml:space="preserve"> InpC!KSG$20</f>
        <v>0</v>
      </c>
      <c r="KSH124" s="370">
        <f xml:space="preserve"> InpC!KSH$20</f>
        <v>0</v>
      </c>
      <c r="KSI124" s="370">
        <f xml:space="preserve"> InpC!KSI$20</f>
        <v>0</v>
      </c>
      <c r="KSJ124" s="370">
        <f xml:space="preserve"> InpC!KSJ$20</f>
        <v>0</v>
      </c>
      <c r="KSK124" s="370">
        <f xml:space="preserve"> InpC!KSK$20</f>
        <v>0</v>
      </c>
      <c r="KSL124" s="370">
        <f xml:space="preserve"> InpC!KSL$20</f>
        <v>0</v>
      </c>
      <c r="KSM124" s="370">
        <f xml:space="preserve"> InpC!KSM$20</f>
        <v>0</v>
      </c>
      <c r="KSN124" s="370">
        <f xml:space="preserve"> InpC!KSN$20</f>
        <v>0</v>
      </c>
      <c r="KSO124" s="370">
        <f xml:space="preserve"> InpC!KSO$20</f>
        <v>0</v>
      </c>
      <c r="KSP124" s="370">
        <f xml:space="preserve"> InpC!KSP$20</f>
        <v>0</v>
      </c>
      <c r="KSQ124" s="370">
        <f xml:space="preserve"> InpC!KSQ$20</f>
        <v>0</v>
      </c>
      <c r="KSR124" s="370">
        <f xml:space="preserve"> InpC!KSR$20</f>
        <v>0</v>
      </c>
      <c r="KSS124" s="370">
        <f xml:space="preserve"> InpC!KSS$20</f>
        <v>0</v>
      </c>
      <c r="KST124" s="370">
        <f xml:space="preserve"> InpC!KST$20</f>
        <v>0</v>
      </c>
      <c r="KSU124" s="370">
        <f xml:space="preserve"> InpC!KSU$20</f>
        <v>0</v>
      </c>
      <c r="KSV124" s="370">
        <f xml:space="preserve"> InpC!KSV$20</f>
        <v>0</v>
      </c>
      <c r="KSW124" s="370">
        <f xml:space="preserve"> InpC!KSW$20</f>
        <v>0</v>
      </c>
      <c r="KSX124" s="370">
        <f xml:space="preserve"> InpC!KSX$20</f>
        <v>0</v>
      </c>
      <c r="KSY124" s="370">
        <f xml:space="preserve"> InpC!KSY$20</f>
        <v>0</v>
      </c>
      <c r="KSZ124" s="370">
        <f xml:space="preserve"> InpC!KSZ$20</f>
        <v>0</v>
      </c>
      <c r="KTA124" s="370">
        <f xml:space="preserve"> InpC!KTA$20</f>
        <v>0</v>
      </c>
      <c r="KTB124" s="370">
        <f xml:space="preserve"> InpC!KTB$20</f>
        <v>0</v>
      </c>
      <c r="KTC124" s="370">
        <f xml:space="preserve"> InpC!KTC$20</f>
        <v>0</v>
      </c>
      <c r="KTD124" s="370">
        <f xml:space="preserve"> InpC!KTD$20</f>
        <v>0</v>
      </c>
      <c r="KTE124" s="370">
        <f xml:space="preserve"> InpC!KTE$20</f>
        <v>0</v>
      </c>
      <c r="KTF124" s="370">
        <f xml:space="preserve"> InpC!KTF$20</f>
        <v>0</v>
      </c>
      <c r="KTG124" s="370">
        <f xml:space="preserve"> InpC!KTG$20</f>
        <v>0</v>
      </c>
      <c r="KTH124" s="370">
        <f xml:space="preserve"> InpC!KTH$20</f>
        <v>0</v>
      </c>
      <c r="KTI124" s="370">
        <f xml:space="preserve"> InpC!KTI$20</f>
        <v>0</v>
      </c>
      <c r="KTJ124" s="370">
        <f xml:space="preserve"> InpC!KTJ$20</f>
        <v>0</v>
      </c>
      <c r="KTK124" s="370">
        <f xml:space="preserve"> InpC!KTK$20</f>
        <v>0</v>
      </c>
      <c r="KTL124" s="370">
        <f xml:space="preserve"> InpC!KTL$20</f>
        <v>0</v>
      </c>
      <c r="KTM124" s="370">
        <f xml:space="preserve"> InpC!KTM$20</f>
        <v>0</v>
      </c>
      <c r="KTN124" s="370">
        <f xml:space="preserve"> InpC!KTN$20</f>
        <v>0</v>
      </c>
      <c r="KTO124" s="370">
        <f xml:space="preserve"> InpC!KTO$20</f>
        <v>0</v>
      </c>
      <c r="KTP124" s="370">
        <f xml:space="preserve"> InpC!KTP$20</f>
        <v>0</v>
      </c>
      <c r="KTQ124" s="370">
        <f xml:space="preserve"> InpC!KTQ$20</f>
        <v>0</v>
      </c>
      <c r="KTR124" s="370">
        <f xml:space="preserve"> InpC!KTR$20</f>
        <v>0</v>
      </c>
      <c r="KTS124" s="370">
        <f xml:space="preserve"> InpC!KTS$20</f>
        <v>0</v>
      </c>
      <c r="KTT124" s="370">
        <f xml:space="preserve"> InpC!KTT$20</f>
        <v>0</v>
      </c>
      <c r="KTU124" s="370">
        <f xml:space="preserve"> InpC!KTU$20</f>
        <v>0</v>
      </c>
      <c r="KTV124" s="370">
        <f xml:space="preserve"> InpC!KTV$20</f>
        <v>0</v>
      </c>
      <c r="KTW124" s="370">
        <f xml:space="preserve"> InpC!KTW$20</f>
        <v>0</v>
      </c>
      <c r="KTX124" s="370">
        <f xml:space="preserve"> InpC!KTX$20</f>
        <v>0</v>
      </c>
      <c r="KTY124" s="370">
        <f xml:space="preserve"> InpC!KTY$20</f>
        <v>0</v>
      </c>
      <c r="KTZ124" s="370">
        <f xml:space="preserve"> InpC!KTZ$20</f>
        <v>0</v>
      </c>
      <c r="KUA124" s="370">
        <f xml:space="preserve"> InpC!KUA$20</f>
        <v>0</v>
      </c>
      <c r="KUB124" s="370">
        <f xml:space="preserve"> InpC!KUB$20</f>
        <v>0</v>
      </c>
      <c r="KUC124" s="370">
        <f xml:space="preserve"> InpC!KUC$20</f>
        <v>0</v>
      </c>
      <c r="KUD124" s="370">
        <f xml:space="preserve"> InpC!KUD$20</f>
        <v>0</v>
      </c>
      <c r="KUE124" s="370">
        <f xml:space="preserve"> InpC!KUE$20</f>
        <v>0</v>
      </c>
      <c r="KUF124" s="370">
        <f xml:space="preserve"> InpC!KUF$20</f>
        <v>0</v>
      </c>
      <c r="KUG124" s="370">
        <f xml:space="preserve"> InpC!KUG$20</f>
        <v>0</v>
      </c>
      <c r="KUH124" s="370">
        <f xml:space="preserve"> InpC!KUH$20</f>
        <v>0</v>
      </c>
      <c r="KUI124" s="370">
        <f xml:space="preserve"> InpC!KUI$20</f>
        <v>0</v>
      </c>
      <c r="KUJ124" s="370">
        <f xml:space="preserve"> InpC!KUJ$20</f>
        <v>0</v>
      </c>
      <c r="KUK124" s="370">
        <f xml:space="preserve"> InpC!KUK$20</f>
        <v>0</v>
      </c>
      <c r="KUL124" s="370">
        <f xml:space="preserve"> InpC!KUL$20</f>
        <v>0</v>
      </c>
      <c r="KUM124" s="370">
        <f xml:space="preserve"> InpC!KUM$20</f>
        <v>0</v>
      </c>
      <c r="KUN124" s="370">
        <f xml:space="preserve"> InpC!KUN$20</f>
        <v>0</v>
      </c>
      <c r="KUO124" s="370">
        <f xml:space="preserve"> InpC!KUO$20</f>
        <v>0</v>
      </c>
      <c r="KUP124" s="370">
        <f xml:space="preserve"> InpC!KUP$20</f>
        <v>0</v>
      </c>
      <c r="KUQ124" s="370">
        <f xml:space="preserve"> InpC!KUQ$20</f>
        <v>0</v>
      </c>
      <c r="KUR124" s="370">
        <f xml:space="preserve"> InpC!KUR$20</f>
        <v>0</v>
      </c>
      <c r="KUS124" s="370">
        <f xml:space="preserve"> InpC!KUS$20</f>
        <v>0</v>
      </c>
      <c r="KUT124" s="370">
        <f xml:space="preserve"> InpC!KUT$20</f>
        <v>0</v>
      </c>
      <c r="KUU124" s="370">
        <f xml:space="preserve"> InpC!KUU$20</f>
        <v>0</v>
      </c>
      <c r="KUV124" s="370">
        <f xml:space="preserve"> InpC!KUV$20</f>
        <v>0</v>
      </c>
      <c r="KUW124" s="370">
        <f xml:space="preserve"> InpC!KUW$20</f>
        <v>0</v>
      </c>
      <c r="KUX124" s="370">
        <f xml:space="preserve"> InpC!KUX$20</f>
        <v>0</v>
      </c>
      <c r="KUY124" s="370">
        <f xml:space="preserve"> InpC!KUY$20</f>
        <v>0</v>
      </c>
      <c r="KUZ124" s="370">
        <f xml:space="preserve"> InpC!KUZ$20</f>
        <v>0</v>
      </c>
      <c r="KVA124" s="370">
        <f xml:space="preserve"> InpC!KVA$20</f>
        <v>0</v>
      </c>
      <c r="KVB124" s="370">
        <f xml:space="preserve"> InpC!KVB$20</f>
        <v>0</v>
      </c>
      <c r="KVC124" s="370">
        <f xml:space="preserve"> InpC!KVC$20</f>
        <v>0</v>
      </c>
      <c r="KVD124" s="370">
        <f xml:space="preserve"> InpC!KVD$20</f>
        <v>0</v>
      </c>
      <c r="KVE124" s="370">
        <f xml:space="preserve"> InpC!KVE$20</f>
        <v>0</v>
      </c>
      <c r="KVF124" s="370">
        <f xml:space="preserve"> InpC!KVF$20</f>
        <v>0</v>
      </c>
      <c r="KVG124" s="370">
        <f xml:space="preserve"> InpC!KVG$20</f>
        <v>0</v>
      </c>
      <c r="KVH124" s="370">
        <f xml:space="preserve"> InpC!KVH$20</f>
        <v>0</v>
      </c>
      <c r="KVI124" s="370">
        <f xml:space="preserve"> InpC!KVI$20</f>
        <v>0</v>
      </c>
      <c r="KVJ124" s="370">
        <f xml:space="preserve"> InpC!KVJ$20</f>
        <v>0</v>
      </c>
      <c r="KVK124" s="370">
        <f xml:space="preserve"> InpC!KVK$20</f>
        <v>0</v>
      </c>
      <c r="KVL124" s="370">
        <f xml:space="preserve"> InpC!KVL$20</f>
        <v>0</v>
      </c>
      <c r="KVM124" s="370">
        <f xml:space="preserve"> InpC!KVM$20</f>
        <v>0</v>
      </c>
      <c r="KVN124" s="370">
        <f xml:space="preserve"> InpC!KVN$20</f>
        <v>0</v>
      </c>
      <c r="KVO124" s="370">
        <f xml:space="preserve"> InpC!KVO$20</f>
        <v>0</v>
      </c>
      <c r="KVP124" s="370">
        <f xml:space="preserve"> InpC!KVP$20</f>
        <v>0</v>
      </c>
      <c r="KVQ124" s="370">
        <f xml:space="preserve"> InpC!KVQ$20</f>
        <v>0</v>
      </c>
      <c r="KVR124" s="370">
        <f xml:space="preserve"> InpC!KVR$20</f>
        <v>0</v>
      </c>
      <c r="KVS124" s="370">
        <f xml:space="preserve"> InpC!KVS$20</f>
        <v>0</v>
      </c>
      <c r="KVT124" s="370">
        <f xml:space="preserve"> InpC!KVT$20</f>
        <v>0</v>
      </c>
      <c r="KVU124" s="370">
        <f xml:space="preserve"> InpC!KVU$20</f>
        <v>0</v>
      </c>
      <c r="KVV124" s="370">
        <f xml:space="preserve"> InpC!KVV$20</f>
        <v>0</v>
      </c>
      <c r="KVW124" s="370">
        <f xml:space="preserve"> InpC!KVW$20</f>
        <v>0</v>
      </c>
      <c r="KVX124" s="370">
        <f xml:space="preserve"> InpC!KVX$20</f>
        <v>0</v>
      </c>
      <c r="KVY124" s="370">
        <f xml:space="preserve"> InpC!KVY$20</f>
        <v>0</v>
      </c>
      <c r="KVZ124" s="370">
        <f xml:space="preserve"> InpC!KVZ$20</f>
        <v>0</v>
      </c>
      <c r="KWA124" s="370">
        <f xml:space="preserve"> InpC!KWA$20</f>
        <v>0</v>
      </c>
      <c r="KWB124" s="370">
        <f xml:space="preserve"> InpC!KWB$20</f>
        <v>0</v>
      </c>
      <c r="KWC124" s="370">
        <f xml:space="preserve"> InpC!KWC$20</f>
        <v>0</v>
      </c>
      <c r="KWD124" s="370">
        <f xml:space="preserve"> InpC!KWD$20</f>
        <v>0</v>
      </c>
      <c r="KWE124" s="370">
        <f xml:space="preserve"> InpC!KWE$20</f>
        <v>0</v>
      </c>
      <c r="KWF124" s="370">
        <f xml:space="preserve"> InpC!KWF$20</f>
        <v>0</v>
      </c>
      <c r="KWG124" s="370">
        <f xml:space="preserve"> InpC!KWG$20</f>
        <v>0</v>
      </c>
      <c r="KWH124" s="370">
        <f xml:space="preserve"> InpC!KWH$20</f>
        <v>0</v>
      </c>
      <c r="KWI124" s="370">
        <f xml:space="preserve"> InpC!KWI$20</f>
        <v>0</v>
      </c>
      <c r="KWJ124" s="370">
        <f xml:space="preserve"> InpC!KWJ$20</f>
        <v>0</v>
      </c>
      <c r="KWK124" s="370">
        <f xml:space="preserve"> InpC!KWK$20</f>
        <v>0</v>
      </c>
      <c r="KWL124" s="370">
        <f xml:space="preserve"> InpC!KWL$20</f>
        <v>0</v>
      </c>
      <c r="KWM124" s="370">
        <f xml:space="preserve"> InpC!KWM$20</f>
        <v>0</v>
      </c>
      <c r="KWN124" s="370">
        <f xml:space="preserve"> InpC!KWN$20</f>
        <v>0</v>
      </c>
      <c r="KWO124" s="370">
        <f xml:space="preserve"> InpC!KWO$20</f>
        <v>0</v>
      </c>
      <c r="KWP124" s="370">
        <f xml:space="preserve"> InpC!KWP$20</f>
        <v>0</v>
      </c>
      <c r="KWQ124" s="370">
        <f xml:space="preserve"> InpC!KWQ$20</f>
        <v>0</v>
      </c>
      <c r="KWR124" s="370">
        <f xml:space="preserve"> InpC!KWR$20</f>
        <v>0</v>
      </c>
      <c r="KWS124" s="370">
        <f xml:space="preserve"> InpC!KWS$20</f>
        <v>0</v>
      </c>
      <c r="KWT124" s="370">
        <f xml:space="preserve"> InpC!KWT$20</f>
        <v>0</v>
      </c>
      <c r="KWU124" s="370">
        <f xml:space="preserve"> InpC!KWU$20</f>
        <v>0</v>
      </c>
      <c r="KWV124" s="370">
        <f xml:space="preserve"> InpC!KWV$20</f>
        <v>0</v>
      </c>
      <c r="KWW124" s="370">
        <f xml:space="preserve"> InpC!KWW$20</f>
        <v>0</v>
      </c>
      <c r="KWX124" s="370">
        <f xml:space="preserve"> InpC!KWX$20</f>
        <v>0</v>
      </c>
      <c r="KWY124" s="370">
        <f xml:space="preserve"> InpC!KWY$20</f>
        <v>0</v>
      </c>
      <c r="KWZ124" s="370">
        <f xml:space="preserve"> InpC!KWZ$20</f>
        <v>0</v>
      </c>
      <c r="KXA124" s="370">
        <f xml:space="preserve"> InpC!KXA$20</f>
        <v>0</v>
      </c>
      <c r="KXB124" s="370">
        <f xml:space="preserve"> InpC!KXB$20</f>
        <v>0</v>
      </c>
      <c r="KXC124" s="370">
        <f xml:space="preserve"> InpC!KXC$20</f>
        <v>0</v>
      </c>
      <c r="KXD124" s="370">
        <f xml:space="preserve"> InpC!KXD$20</f>
        <v>0</v>
      </c>
      <c r="KXE124" s="370">
        <f xml:space="preserve"> InpC!KXE$20</f>
        <v>0</v>
      </c>
      <c r="KXF124" s="370">
        <f xml:space="preserve"> InpC!KXF$20</f>
        <v>0</v>
      </c>
      <c r="KXG124" s="370">
        <f xml:space="preserve"> InpC!KXG$20</f>
        <v>0</v>
      </c>
      <c r="KXH124" s="370">
        <f xml:space="preserve"> InpC!KXH$20</f>
        <v>0</v>
      </c>
      <c r="KXI124" s="370">
        <f xml:space="preserve"> InpC!KXI$20</f>
        <v>0</v>
      </c>
      <c r="KXJ124" s="370">
        <f xml:space="preserve"> InpC!KXJ$20</f>
        <v>0</v>
      </c>
      <c r="KXK124" s="370">
        <f xml:space="preserve"> InpC!KXK$20</f>
        <v>0</v>
      </c>
      <c r="KXL124" s="370">
        <f xml:space="preserve"> InpC!KXL$20</f>
        <v>0</v>
      </c>
      <c r="KXM124" s="370">
        <f xml:space="preserve"> InpC!KXM$20</f>
        <v>0</v>
      </c>
      <c r="KXN124" s="370">
        <f xml:space="preserve"> InpC!KXN$20</f>
        <v>0</v>
      </c>
      <c r="KXO124" s="370">
        <f xml:space="preserve"> InpC!KXO$20</f>
        <v>0</v>
      </c>
      <c r="KXP124" s="370">
        <f xml:space="preserve"> InpC!KXP$20</f>
        <v>0</v>
      </c>
      <c r="KXQ124" s="370">
        <f xml:space="preserve"> InpC!KXQ$20</f>
        <v>0</v>
      </c>
      <c r="KXR124" s="370">
        <f xml:space="preserve"> InpC!KXR$20</f>
        <v>0</v>
      </c>
      <c r="KXS124" s="370">
        <f xml:space="preserve"> InpC!KXS$20</f>
        <v>0</v>
      </c>
      <c r="KXT124" s="370">
        <f xml:space="preserve"> InpC!KXT$20</f>
        <v>0</v>
      </c>
      <c r="KXU124" s="370">
        <f xml:space="preserve"> InpC!KXU$20</f>
        <v>0</v>
      </c>
      <c r="KXV124" s="370">
        <f xml:space="preserve"> InpC!KXV$20</f>
        <v>0</v>
      </c>
      <c r="KXW124" s="370">
        <f xml:space="preserve"> InpC!KXW$20</f>
        <v>0</v>
      </c>
      <c r="KXX124" s="370">
        <f xml:space="preserve"> InpC!KXX$20</f>
        <v>0</v>
      </c>
      <c r="KXY124" s="370">
        <f xml:space="preserve"> InpC!KXY$20</f>
        <v>0</v>
      </c>
      <c r="KXZ124" s="370">
        <f xml:space="preserve"> InpC!KXZ$20</f>
        <v>0</v>
      </c>
      <c r="KYA124" s="370">
        <f xml:space="preserve"> InpC!KYA$20</f>
        <v>0</v>
      </c>
      <c r="KYB124" s="370">
        <f xml:space="preserve"> InpC!KYB$20</f>
        <v>0</v>
      </c>
      <c r="KYC124" s="370">
        <f xml:space="preserve"> InpC!KYC$20</f>
        <v>0</v>
      </c>
      <c r="KYD124" s="370">
        <f xml:space="preserve"> InpC!KYD$20</f>
        <v>0</v>
      </c>
      <c r="KYE124" s="370">
        <f xml:space="preserve"> InpC!KYE$20</f>
        <v>0</v>
      </c>
      <c r="KYF124" s="370">
        <f xml:space="preserve"> InpC!KYF$20</f>
        <v>0</v>
      </c>
      <c r="KYG124" s="370">
        <f xml:space="preserve"> InpC!KYG$20</f>
        <v>0</v>
      </c>
      <c r="KYH124" s="370">
        <f xml:space="preserve"> InpC!KYH$20</f>
        <v>0</v>
      </c>
      <c r="KYI124" s="370">
        <f xml:space="preserve"> InpC!KYI$20</f>
        <v>0</v>
      </c>
      <c r="KYJ124" s="370">
        <f xml:space="preserve"> InpC!KYJ$20</f>
        <v>0</v>
      </c>
      <c r="KYK124" s="370">
        <f xml:space="preserve"> InpC!KYK$20</f>
        <v>0</v>
      </c>
      <c r="KYL124" s="370">
        <f xml:space="preserve"> InpC!KYL$20</f>
        <v>0</v>
      </c>
      <c r="KYM124" s="370">
        <f xml:space="preserve"> InpC!KYM$20</f>
        <v>0</v>
      </c>
      <c r="KYN124" s="370">
        <f xml:space="preserve"> InpC!KYN$20</f>
        <v>0</v>
      </c>
      <c r="KYO124" s="370">
        <f xml:space="preserve"> InpC!KYO$20</f>
        <v>0</v>
      </c>
      <c r="KYP124" s="370">
        <f xml:space="preserve"> InpC!KYP$20</f>
        <v>0</v>
      </c>
      <c r="KYQ124" s="370">
        <f xml:space="preserve"> InpC!KYQ$20</f>
        <v>0</v>
      </c>
      <c r="KYR124" s="370">
        <f xml:space="preserve"> InpC!KYR$20</f>
        <v>0</v>
      </c>
      <c r="KYS124" s="370">
        <f xml:space="preserve"> InpC!KYS$20</f>
        <v>0</v>
      </c>
      <c r="KYT124" s="370">
        <f xml:space="preserve"> InpC!KYT$20</f>
        <v>0</v>
      </c>
      <c r="KYU124" s="370">
        <f xml:space="preserve"> InpC!KYU$20</f>
        <v>0</v>
      </c>
      <c r="KYV124" s="370">
        <f xml:space="preserve"> InpC!KYV$20</f>
        <v>0</v>
      </c>
      <c r="KYW124" s="370">
        <f xml:space="preserve"> InpC!KYW$20</f>
        <v>0</v>
      </c>
      <c r="KYX124" s="370">
        <f xml:space="preserve"> InpC!KYX$20</f>
        <v>0</v>
      </c>
      <c r="KYY124" s="370">
        <f xml:space="preserve"> InpC!KYY$20</f>
        <v>0</v>
      </c>
      <c r="KYZ124" s="370">
        <f xml:space="preserve"> InpC!KYZ$20</f>
        <v>0</v>
      </c>
      <c r="KZA124" s="370">
        <f xml:space="preserve"> InpC!KZA$20</f>
        <v>0</v>
      </c>
      <c r="KZB124" s="370">
        <f xml:space="preserve"> InpC!KZB$20</f>
        <v>0</v>
      </c>
      <c r="KZC124" s="370">
        <f xml:space="preserve"> InpC!KZC$20</f>
        <v>0</v>
      </c>
      <c r="KZD124" s="370">
        <f xml:space="preserve"> InpC!KZD$20</f>
        <v>0</v>
      </c>
      <c r="KZE124" s="370">
        <f xml:space="preserve"> InpC!KZE$20</f>
        <v>0</v>
      </c>
      <c r="KZF124" s="370">
        <f xml:space="preserve"> InpC!KZF$20</f>
        <v>0</v>
      </c>
      <c r="KZG124" s="370">
        <f xml:space="preserve"> InpC!KZG$20</f>
        <v>0</v>
      </c>
      <c r="KZH124" s="370">
        <f xml:space="preserve"> InpC!KZH$20</f>
        <v>0</v>
      </c>
      <c r="KZI124" s="370">
        <f xml:space="preserve"> InpC!KZI$20</f>
        <v>0</v>
      </c>
      <c r="KZJ124" s="370">
        <f xml:space="preserve"> InpC!KZJ$20</f>
        <v>0</v>
      </c>
      <c r="KZK124" s="370">
        <f xml:space="preserve"> InpC!KZK$20</f>
        <v>0</v>
      </c>
      <c r="KZL124" s="370">
        <f xml:space="preserve"> InpC!KZL$20</f>
        <v>0</v>
      </c>
      <c r="KZM124" s="370">
        <f xml:space="preserve"> InpC!KZM$20</f>
        <v>0</v>
      </c>
      <c r="KZN124" s="370">
        <f xml:space="preserve"> InpC!KZN$20</f>
        <v>0</v>
      </c>
      <c r="KZO124" s="370">
        <f xml:space="preserve"> InpC!KZO$20</f>
        <v>0</v>
      </c>
      <c r="KZP124" s="370">
        <f xml:space="preserve"> InpC!KZP$20</f>
        <v>0</v>
      </c>
      <c r="KZQ124" s="370">
        <f xml:space="preserve"> InpC!KZQ$20</f>
        <v>0</v>
      </c>
      <c r="KZR124" s="370">
        <f xml:space="preserve"> InpC!KZR$20</f>
        <v>0</v>
      </c>
      <c r="KZS124" s="370">
        <f xml:space="preserve"> InpC!KZS$20</f>
        <v>0</v>
      </c>
      <c r="KZT124" s="370">
        <f xml:space="preserve"> InpC!KZT$20</f>
        <v>0</v>
      </c>
      <c r="KZU124" s="370">
        <f xml:space="preserve"> InpC!KZU$20</f>
        <v>0</v>
      </c>
      <c r="KZV124" s="370">
        <f xml:space="preserve"> InpC!KZV$20</f>
        <v>0</v>
      </c>
      <c r="KZW124" s="370">
        <f xml:space="preserve"> InpC!KZW$20</f>
        <v>0</v>
      </c>
      <c r="KZX124" s="370">
        <f xml:space="preserve"> InpC!KZX$20</f>
        <v>0</v>
      </c>
      <c r="KZY124" s="370">
        <f xml:space="preserve"> InpC!KZY$20</f>
        <v>0</v>
      </c>
      <c r="KZZ124" s="370">
        <f xml:space="preserve"> InpC!KZZ$20</f>
        <v>0</v>
      </c>
      <c r="LAA124" s="370">
        <f xml:space="preserve"> InpC!LAA$20</f>
        <v>0</v>
      </c>
      <c r="LAB124" s="370">
        <f xml:space="preserve"> InpC!LAB$20</f>
        <v>0</v>
      </c>
      <c r="LAC124" s="370">
        <f xml:space="preserve"> InpC!LAC$20</f>
        <v>0</v>
      </c>
      <c r="LAD124" s="370">
        <f xml:space="preserve"> InpC!LAD$20</f>
        <v>0</v>
      </c>
      <c r="LAE124" s="370">
        <f xml:space="preserve"> InpC!LAE$20</f>
        <v>0</v>
      </c>
      <c r="LAF124" s="370">
        <f xml:space="preserve"> InpC!LAF$20</f>
        <v>0</v>
      </c>
      <c r="LAG124" s="370">
        <f xml:space="preserve"> InpC!LAG$20</f>
        <v>0</v>
      </c>
      <c r="LAH124" s="370">
        <f xml:space="preserve"> InpC!LAH$20</f>
        <v>0</v>
      </c>
      <c r="LAI124" s="370">
        <f xml:space="preserve"> InpC!LAI$20</f>
        <v>0</v>
      </c>
      <c r="LAJ124" s="370">
        <f xml:space="preserve"> InpC!LAJ$20</f>
        <v>0</v>
      </c>
      <c r="LAK124" s="370">
        <f xml:space="preserve"> InpC!LAK$20</f>
        <v>0</v>
      </c>
      <c r="LAL124" s="370">
        <f xml:space="preserve"> InpC!LAL$20</f>
        <v>0</v>
      </c>
      <c r="LAM124" s="370">
        <f xml:space="preserve"> InpC!LAM$20</f>
        <v>0</v>
      </c>
      <c r="LAN124" s="370">
        <f xml:space="preserve"> InpC!LAN$20</f>
        <v>0</v>
      </c>
      <c r="LAO124" s="370">
        <f xml:space="preserve"> InpC!LAO$20</f>
        <v>0</v>
      </c>
      <c r="LAP124" s="370">
        <f xml:space="preserve"> InpC!LAP$20</f>
        <v>0</v>
      </c>
      <c r="LAQ124" s="370">
        <f xml:space="preserve"> InpC!LAQ$20</f>
        <v>0</v>
      </c>
      <c r="LAR124" s="370">
        <f xml:space="preserve"> InpC!LAR$20</f>
        <v>0</v>
      </c>
      <c r="LAS124" s="370">
        <f xml:space="preserve"> InpC!LAS$20</f>
        <v>0</v>
      </c>
      <c r="LAT124" s="370">
        <f xml:space="preserve"> InpC!LAT$20</f>
        <v>0</v>
      </c>
      <c r="LAU124" s="370">
        <f xml:space="preserve"> InpC!LAU$20</f>
        <v>0</v>
      </c>
      <c r="LAV124" s="370">
        <f xml:space="preserve"> InpC!LAV$20</f>
        <v>0</v>
      </c>
      <c r="LAW124" s="370">
        <f xml:space="preserve"> InpC!LAW$20</f>
        <v>0</v>
      </c>
      <c r="LAX124" s="370">
        <f xml:space="preserve"> InpC!LAX$20</f>
        <v>0</v>
      </c>
      <c r="LAY124" s="370">
        <f xml:space="preserve"> InpC!LAY$20</f>
        <v>0</v>
      </c>
      <c r="LAZ124" s="370">
        <f xml:space="preserve"> InpC!LAZ$20</f>
        <v>0</v>
      </c>
      <c r="LBA124" s="370">
        <f xml:space="preserve"> InpC!LBA$20</f>
        <v>0</v>
      </c>
      <c r="LBB124" s="370">
        <f xml:space="preserve"> InpC!LBB$20</f>
        <v>0</v>
      </c>
      <c r="LBC124" s="370">
        <f xml:space="preserve"> InpC!LBC$20</f>
        <v>0</v>
      </c>
      <c r="LBD124" s="370">
        <f xml:space="preserve"> InpC!LBD$20</f>
        <v>0</v>
      </c>
      <c r="LBE124" s="370">
        <f xml:space="preserve"> InpC!LBE$20</f>
        <v>0</v>
      </c>
      <c r="LBF124" s="370">
        <f xml:space="preserve"> InpC!LBF$20</f>
        <v>0</v>
      </c>
      <c r="LBG124" s="370">
        <f xml:space="preserve"> InpC!LBG$20</f>
        <v>0</v>
      </c>
      <c r="LBH124" s="370">
        <f xml:space="preserve"> InpC!LBH$20</f>
        <v>0</v>
      </c>
      <c r="LBI124" s="370">
        <f xml:space="preserve"> InpC!LBI$20</f>
        <v>0</v>
      </c>
      <c r="LBJ124" s="370">
        <f xml:space="preserve"> InpC!LBJ$20</f>
        <v>0</v>
      </c>
      <c r="LBK124" s="370">
        <f xml:space="preserve"> InpC!LBK$20</f>
        <v>0</v>
      </c>
      <c r="LBL124" s="370">
        <f xml:space="preserve"> InpC!LBL$20</f>
        <v>0</v>
      </c>
      <c r="LBM124" s="370">
        <f xml:space="preserve"> InpC!LBM$20</f>
        <v>0</v>
      </c>
      <c r="LBN124" s="370">
        <f xml:space="preserve"> InpC!LBN$20</f>
        <v>0</v>
      </c>
      <c r="LBO124" s="370">
        <f xml:space="preserve"> InpC!LBO$20</f>
        <v>0</v>
      </c>
      <c r="LBP124" s="370">
        <f xml:space="preserve"> InpC!LBP$20</f>
        <v>0</v>
      </c>
      <c r="LBQ124" s="370">
        <f xml:space="preserve"> InpC!LBQ$20</f>
        <v>0</v>
      </c>
      <c r="LBR124" s="370">
        <f xml:space="preserve"> InpC!LBR$20</f>
        <v>0</v>
      </c>
      <c r="LBS124" s="370">
        <f xml:space="preserve"> InpC!LBS$20</f>
        <v>0</v>
      </c>
      <c r="LBT124" s="370">
        <f xml:space="preserve"> InpC!LBT$20</f>
        <v>0</v>
      </c>
      <c r="LBU124" s="370">
        <f xml:space="preserve"> InpC!LBU$20</f>
        <v>0</v>
      </c>
      <c r="LBV124" s="370">
        <f xml:space="preserve"> InpC!LBV$20</f>
        <v>0</v>
      </c>
      <c r="LBW124" s="370">
        <f xml:space="preserve"> InpC!LBW$20</f>
        <v>0</v>
      </c>
      <c r="LBX124" s="370">
        <f xml:space="preserve"> InpC!LBX$20</f>
        <v>0</v>
      </c>
      <c r="LBY124" s="370">
        <f xml:space="preserve"> InpC!LBY$20</f>
        <v>0</v>
      </c>
      <c r="LBZ124" s="370">
        <f xml:space="preserve"> InpC!LBZ$20</f>
        <v>0</v>
      </c>
      <c r="LCA124" s="370">
        <f xml:space="preserve"> InpC!LCA$20</f>
        <v>0</v>
      </c>
      <c r="LCB124" s="370">
        <f xml:space="preserve"> InpC!LCB$20</f>
        <v>0</v>
      </c>
      <c r="LCC124" s="370">
        <f xml:space="preserve"> InpC!LCC$20</f>
        <v>0</v>
      </c>
      <c r="LCD124" s="370">
        <f xml:space="preserve"> InpC!LCD$20</f>
        <v>0</v>
      </c>
      <c r="LCE124" s="370">
        <f xml:space="preserve"> InpC!LCE$20</f>
        <v>0</v>
      </c>
      <c r="LCF124" s="370">
        <f xml:space="preserve"> InpC!LCF$20</f>
        <v>0</v>
      </c>
      <c r="LCG124" s="370">
        <f xml:space="preserve"> InpC!LCG$20</f>
        <v>0</v>
      </c>
      <c r="LCH124" s="370">
        <f xml:space="preserve"> InpC!LCH$20</f>
        <v>0</v>
      </c>
      <c r="LCI124" s="370">
        <f xml:space="preserve"> InpC!LCI$20</f>
        <v>0</v>
      </c>
      <c r="LCJ124" s="370">
        <f xml:space="preserve"> InpC!LCJ$20</f>
        <v>0</v>
      </c>
      <c r="LCK124" s="370">
        <f xml:space="preserve"> InpC!LCK$20</f>
        <v>0</v>
      </c>
      <c r="LCL124" s="370">
        <f xml:space="preserve"> InpC!LCL$20</f>
        <v>0</v>
      </c>
      <c r="LCM124" s="370">
        <f xml:space="preserve"> InpC!LCM$20</f>
        <v>0</v>
      </c>
      <c r="LCN124" s="370">
        <f xml:space="preserve"> InpC!LCN$20</f>
        <v>0</v>
      </c>
      <c r="LCO124" s="370">
        <f xml:space="preserve"> InpC!LCO$20</f>
        <v>0</v>
      </c>
      <c r="LCP124" s="370">
        <f xml:space="preserve"> InpC!LCP$20</f>
        <v>0</v>
      </c>
      <c r="LCQ124" s="370">
        <f xml:space="preserve"> InpC!LCQ$20</f>
        <v>0</v>
      </c>
      <c r="LCR124" s="370">
        <f xml:space="preserve"> InpC!LCR$20</f>
        <v>0</v>
      </c>
      <c r="LCS124" s="370">
        <f xml:space="preserve"> InpC!LCS$20</f>
        <v>0</v>
      </c>
      <c r="LCT124" s="370">
        <f xml:space="preserve"> InpC!LCT$20</f>
        <v>0</v>
      </c>
      <c r="LCU124" s="370">
        <f xml:space="preserve"> InpC!LCU$20</f>
        <v>0</v>
      </c>
      <c r="LCV124" s="370">
        <f xml:space="preserve"> InpC!LCV$20</f>
        <v>0</v>
      </c>
      <c r="LCW124" s="370">
        <f xml:space="preserve"> InpC!LCW$20</f>
        <v>0</v>
      </c>
      <c r="LCX124" s="370">
        <f xml:space="preserve"> InpC!LCX$20</f>
        <v>0</v>
      </c>
      <c r="LCY124" s="370">
        <f xml:space="preserve"> InpC!LCY$20</f>
        <v>0</v>
      </c>
      <c r="LCZ124" s="370">
        <f xml:space="preserve"> InpC!LCZ$20</f>
        <v>0</v>
      </c>
      <c r="LDA124" s="370">
        <f xml:space="preserve"> InpC!LDA$20</f>
        <v>0</v>
      </c>
      <c r="LDB124" s="370">
        <f xml:space="preserve"> InpC!LDB$20</f>
        <v>0</v>
      </c>
      <c r="LDC124" s="370">
        <f xml:space="preserve"> InpC!LDC$20</f>
        <v>0</v>
      </c>
      <c r="LDD124" s="370">
        <f xml:space="preserve"> InpC!LDD$20</f>
        <v>0</v>
      </c>
      <c r="LDE124" s="370">
        <f xml:space="preserve"> InpC!LDE$20</f>
        <v>0</v>
      </c>
      <c r="LDF124" s="370">
        <f xml:space="preserve"> InpC!LDF$20</f>
        <v>0</v>
      </c>
      <c r="LDG124" s="370">
        <f xml:space="preserve"> InpC!LDG$20</f>
        <v>0</v>
      </c>
      <c r="LDH124" s="370">
        <f xml:space="preserve"> InpC!LDH$20</f>
        <v>0</v>
      </c>
      <c r="LDI124" s="370">
        <f xml:space="preserve"> InpC!LDI$20</f>
        <v>0</v>
      </c>
      <c r="LDJ124" s="370">
        <f xml:space="preserve"> InpC!LDJ$20</f>
        <v>0</v>
      </c>
      <c r="LDK124" s="370">
        <f xml:space="preserve"> InpC!LDK$20</f>
        <v>0</v>
      </c>
      <c r="LDL124" s="370">
        <f xml:space="preserve"> InpC!LDL$20</f>
        <v>0</v>
      </c>
      <c r="LDM124" s="370">
        <f xml:space="preserve"> InpC!LDM$20</f>
        <v>0</v>
      </c>
      <c r="LDN124" s="370">
        <f xml:space="preserve"> InpC!LDN$20</f>
        <v>0</v>
      </c>
      <c r="LDO124" s="370">
        <f xml:space="preserve"> InpC!LDO$20</f>
        <v>0</v>
      </c>
      <c r="LDP124" s="370">
        <f xml:space="preserve"> InpC!LDP$20</f>
        <v>0</v>
      </c>
      <c r="LDQ124" s="370">
        <f xml:space="preserve"> InpC!LDQ$20</f>
        <v>0</v>
      </c>
      <c r="LDR124" s="370">
        <f xml:space="preserve"> InpC!LDR$20</f>
        <v>0</v>
      </c>
      <c r="LDS124" s="370">
        <f xml:space="preserve"> InpC!LDS$20</f>
        <v>0</v>
      </c>
      <c r="LDT124" s="370">
        <f xml:space="preserve"> InpC!LDT$20</f>
        <v>0</v>
      </c>
      <c r="LDU124" s="370">
        <f xml:space="preserve"> InpC!LDU$20</f>
        <v>0</v>
      </c>
      <c r="LDV124" s="370">
        <f xml:space="preserve"> InpC!LDV$20</f>
        <v>0</v>
      </c>
      <c r="LDW124" s="370">
        <f xml:space="preserve"> InpC!LDW$20</f>
        <v>0</v>
      </c>
      <c r="LDX124" s="370">
        <f xml:space="preserve"> InpC!LDX$20</f>
        <v>0</v>
      </c>
      <c r="LDY124" s="370">
        <f xml:space="preserve"> InpC!LDY$20</f>
        <v>0</v>
      </c>
      <c r="LDZ124" s="370">
        <f xml:space="preserve"> InpC!LDZ$20</f>
        <v>0</v>
      </c>
      <c r="LEA124" s="370">
        <f xml:space="preserve"> InpC!LEA$20</f>
        <v>0</v>
      </c>
      <c r="LEB124" s="370">
        <f xml:space="preserve"> InpC!LEB$20</f>
        <v>0</v>
      </c>
      <c r="LEC124" s="370">
        <f xml:space="preserve"> InpC!LEC$20</f>
        <v>0</v>
      </c>
      <c r="LED124" s="370">
        <f xml:space="preserve"> InpC!LED$20</f>
        <v>0</v>
      </c>
      <c r="LEE124" s="370">
        <f xml:space="preserve"> InpC!LEE$20</f>
        <v>0</v>
      </c>
      <c r="LEF124" s="370">
        <f xml:space="preserve"> InpC!LEF$20</f>
        <v>0</v>
      </c>
      <c r="LEG124" s="370">
        <f xml:space="preserve"> InpC!LEG$20</f>
        <v>0</v>
      </c>
      <c r="LEH124" s="370">
        <f xml:space="preserve"> InpC!LEH$20</f>
        <v>0</v>
      </c>
      <c r="LEI124" s="370">
        <f xml:space="preserve"> InpC!LEI$20</f>
        <v>0</v>
      </c>
      <c r="LEJ124" s="370">
        <f xml:space="preserve"> InpC!LEJ$20</f>
        <v>0</v>
      </c>
      <c r="LEK124" s="370">
        <f xml:space="preserve"> InpC!LEK$20</f>
        <v>0</v>
      </c>
      <c r="LEL124" s="370">
        <f xml:space="preserve"> InpC!LEL$20</f>
        <v>0</v>
      </c>
      <c r="LEM124" s="370">
        <f xml:space="preserve"> InpC!LEM$20</f>
        <v>0</v>
      </c>
      <c r="LEN124" s="370">
        <f xml:space="preserve"> InpC!LEN$20</f>
        <v>0</v>
      </c>
      <c r="LEO124" s="370">
        <f xml:space="preserve"> InpC!LEO$20</f>
        <v>0</v>
      </c>
      <c r="LEP124" s="370">
        <f xml:space="preserve"> InpC!LEP$20</f>
        <v>0</v>
      </c>
      <c r="LEQ124" s="370">
        <f xml:space="preserve"> InpC!LEQ$20</f>
        <v>0</v>
      </c>
      <c r="LER124" s="370">
        <f xml:space="preserve"> InpC!LER$20</f>
        <v>0</v>
      </c>
      <c r="LES124" s="370">
        <f xml:space="preserve"> InpC!LES$20</f>
        <v>0</v>
      </c>
      <c r="LET124" s="370">
        <f xml:space="preserve"> InpC!LET$20</f>
        <v>0</v>
      </c>
      <c r="LEU124" s="370">
        <f xml:space="preserve"> InpC!LEU$20</f>
        <v>0</v>
      </c>
      <c r="LEV124" s="370">
        <f xml:space="preserve"> InpC!LEV$20</f>
        <v>0</v>
      </c>
      <c r="LEW124" s="370">
        <f xml:space="preserve"> InpC!LEW$20</f>
        <v>0</v>
      </c>
      <c r="LEX124" s="370">
        <f xml:space="preserve"> InpC!LEX$20</f>
        <v>0</v>
      </c>
      <c r="LEY124" s="370">
        <f xml:space="preserve"> InpC!LEY$20</f>
        <v>0</v>
      </c>
      <c r="LEZ124" s="370">
        <f xml:space="preserve"> InpC!LEZ$20</f>
        <v>0</v>
      </c>
      <c r="LFA124" s="370">
        <f xml:space="preserve"> InpC!LFA$20</f>
        <v>0</v>
      </c>
      <c r="LFB124" s="370">
        <f xml:space="preserve"> InpC!LFB$20</f>
        <v>0</v>
      </c>
      <c r="LFC124" s="370">
        <f xml:space="preserve"> InpC!LFC$20</f>
        <v>0</v>
      </c>
      <c r="LFD124" s="370">
        <f xml:space="preserve"> InpC!LFD$20</f>
        <v>0</v>
      </c>
      <c r="LFE124" s="370">
        <f xml:space="preserve"> InpC!LFE$20</f>
        <v>0</v>
      </c>
      <c r="LFF124" s="370">
        <f xml:space="preserve"> InpC!LFF$20</f>
        <v>0</v>
      </c>
      <c r="LFG124" s="370">
        <f xml:space="preserve"> InpC!LFG$20</f>
        <v>0</v>
      </c>
      <c r="LFH124" s="370">
        <f xml:space="preserve"> InpC!LFH$20</f>
        <v>0</v>
      </c>
      <c r="LFI124" s="370">
        <f xml:space="preserve"> InpC!LFI$20</f>
        <v>0</v>
      </c>
      <c r="LFJ124" s="370">
        <f xml:space="preserve"> InpC!LFJ$20</f>
        <v>0</v>
      </c>
      <c r="LFK124" s="370">
        <f xml:space="preserve"> InpC!LFK$20</f>
        <v>0</v>
      </c>
      <c r="LFL124" s="370">
        <f xml:space="preserve"> InpC!LFL$20</f>
        <v>0</v>
      </c>
      <c r="LFM124" s="370">
        <f xml:space="preserve"> InpC!LFM$20</f>
        <v>0</v>
      </c>
      <c r="LFN124" s="370">
        <f xml:space="preserve"> InpC!LFN$20</f>
        <v>0</v>
      </c>
      <c r="LFO124" s="370">
        <f xml:space="preserve"> InpC!LFO$20</f>
        <v>0</v>
      </c>
      <c r="LFP124" s="370">
        <f xml:space="preserve"> InpC!LFP$20</f>
        <v>0</v>
      </c>
      <c r="LFQ124" s="370">
        <f xml:space="preserve"> InpC!LFQ$20</f>
        <v>0</v>
      </c>
      <c r="LFR124" s="370">
        <f xml:space="preserve"> InpC!LFR$20</f>
        <v>0</v>
      </c>
      <c r="LFS124" s="370">
        <f xml:space="preserve"> InpC!LFS$20</f>
        <v>0</v>
      </c>
      <c r="LFT124" s="370">
        <f xml:space="preserve"> InpC!LFT$20</f>
        <v>0</v>
      </c>
      <c r="LFU124" s="370">
        <f xml:space="preserve"> InpC!LFU$20</f>
        <v>0</v>
      </c>
      <c r="LFV124" s="370">
        <f xml:space="preserve"> InpC!LFV$20</f>
        <v>0</v>
      </c>
      <c r="LFW124" s="370">
        <f xml:space="preserve"> InpC!LFW$20</f>
        <v>0</v>
      </c>
      <c r="LFX124" s="370">
        <f xml:space="preserve"> InpC!LFX$20</f>
        <v>0</v>
      </c>
      <c r="LFY124" s="370">
        <f xml:space="preserve"> InpC!LFY$20</f>
        <v>0</v>
      </c>
      <c r="LFZ124" s="370">
        <f xml:space="preserve"> InpC!LFZ$20</f>
        <v>0</v>
      </c>
      <c r="LGA124" s="370">
        <f xml:space="preserve"> InpC!LGA$20</f>
        <v>0</v>
      </c>
      <c r="LGB124" s="370">
        <f xml:space="preserve"> InpC!LGB$20</f>
        <v>0</v>
      </c>
      <c r="LGC124" s="370">
        <f xml:space="preserve"> InpC!LGC$20</f>
        <v>0</v>
      </c>
      <c r="LGD124" s="370">
        <f xml:space="preserve"> InpC!LGD$20</f>
        <v>0</v>
      </c>
      <c r="LGE124" s="370">
        <f xml:space="preserve"> InpC!LGE$20</f>
        <v>0</v>
      </c>
      <c r="LGF124" s="370">
        <f xml:space="preserve"> InpC!LGF$20</f>
        <v>0</v>
      </c>
      <c r="LGG124" s="370">
        <f xml:space="preserve"> InpC!LGG$20</f>
        <v>0</v>
      </c>
      <c r="LGH124" s="370">
        <f xml:space="preserve"> InpC!LGH$20</f>
        <v>0</v>
      </c>
      <c r="LGI124" s="370">
        <f xml:space="preserve"> InpC!LGI$20</f>
        <v>0</v>
      </c>
      <c r="LGJ124" s="370">
        <f xml:space="preserve"> InpC!LGJ$20</f>
        <v>0</v>
      </c>
      <c r="LGK124" s="370">
        <f xml:space="preserve"> InpC!LGK$20</f>
        <v>0</v>
      </c>
      <c r="LGL124" s="370">
        <f xml:space="preserve"> InpC!LGL$20</f>
        <v>0</v>
      </c>
      <c r="LGM124" s="370">
        <f xml:space="preserve"> InpC!LGM$20</f>
        <v>0</v>
      </c>
      <c r="LGN124" s="370">
        <f xml:space="preserve"> InpC!LGN$20</f>
        <v>0</v>
      </c>
      <c r="LGO124" s="370">
        <f xml:space="preserve"> InpC!LGO$20</f>
        <v>0</v>
      </c>
      <c r="LGP124" s="370">
        <f xml:space="preserve"> InpC!LGP$20</f>
        <v>0</v>
      </c>
      <c r="LGQ124" s="370">
        <f xml:space="preserve"> InpC!LGQ$20</f>
        <v>0</v>
      </c>
      <c r="LGR124" s="370">
        <f xml:space="preserve"> InpC!LGR$20</f>
        <v>0</v>
      </c>
      <c r="LGS124" s="370">
        <f xml:space="preserve"> InpC!LGS$20</f>
        <v>0</v>
      </c>
      <c r="LGT124" s="370">
        <f xml:space="preserve"> InpC!LGT$20</f>
        <v>0</v>
      </c>
      <c r="LGU124" s="370">
        <f xml:space="preserve"> InpC!LGU$20</f>
        <v>0</v>
      </c>
      <c r="LGV124" s="370">
        <f xml:space="preserve"> InpC!LGV$20</f>
        <v>0</v>
      </c>
      <c r="LGW124" s="370">
        <f xml:space="preserve"> InpC!LGW$20</f>
        <v>0</v>
      </c>
      <c r="LGX124" s="370">
        <f xml:space="preserve"> InpC!LGX$20</f>
        <v>0</v>
      </c>
      <c r="LGY124" s="370">
        <f xml:space="preserve"> InpC!LGY$20</f>
        <v>0</v>
      </c>
      <c r="LGZ124" s="370">
        <f xml:space="preserve"> InpC!LGZ$20</f>
        <v>0</v>
      </c>
      <c r="LHA124" s="370">
        <f xml:space="preserve"> InpC!LHA$20</f>
        <v>0</v>
      </c>
      <c r="LHB124" s="370">
        <f xml:space="preserve"> InpC!LHB$20</f>
        <v>0</v>
      </c>
      <c r="LHC124" s="370">
        <f xml:space="preserve"> InpC!LHC$20</f>
        <v>0</v>
      </c>
      <c r="LHD124" s="370">
        <f xml:space="preserve"> InpC!LHD$20</f>
        <v>0</v>
      </c>
      <c r="LHE124" s="370">
        <f xml:space="preserve"> InpC!LHE$20</f>
        <v>0</v>
      </c>
      <c r="LHF124" s="370">
        <f xml:space="preserve"> InpC!LHF$20</f>
        <v>0</v>
      </c>
      <c r="LHG124" s="370">
        <f xml:space="preserve"> InpC!LHG$20</f>
        <v>0</v>
      </c>
      <c r="LHH124" s="370">
        <f xml:space="preserve"> InpC!LHH$20</f>
        <v>0</v>
      </c>
      <c r="LHI124" s="370">
        <f xml:space="preserve"> InpC!LHI$20</f>
        <v>0</v>
      </c>
      <c r="LHJ124" s="370">
        <f xml:space="preserve"> InpC!LHJ$20</f>
        <v>0</v>
      </c>
      <c r="LHK124" s="370">
        <f xml:space="preserve"> InpC!LHK$20</f>
        <v>0</v>
      </c>
      <c r="LHL124" s="370">
        <f xml:space="preserve"> InpC!LHL$20</f>
        <v>0</v>
      </c>
      <c r="LHM124" s="370">
        <f xml:space="preserve"> InpC!LHM$20</f>
        <v>0</v>
      </c>
      <c r="LHN124" s="370">
        <f xml:space="preserve"> InpC!LHN$20</f>
        <v>0</v>
      </c>
      <c r="LHO124" s="370">
        <f xml:space="preserve"> InpC!LHO$20</f>
        <v>0</v>
      </c>
      <c r="LHP124" s="370">
        <f xml:space="preserve"> InpC!LHP$20</f>
        <v>0</v>
      </c>
      <c r="LHQ124" s="370">
        <f xml:space="preserve"> InpC!LHQ$20</f>
        <v>0</v>
      </c>
      <c r="LHR124" s="370">
        <f xml:space="preserve"> InpC!LHR$20</f>
        <v>0</v>
      </c>
      <c r="LHS124" s="370">
        <f xml:space="preserve"> InpC!LHS$20</f>
        <v>0</v>
      </c>
      <c r="LHT124" s="370">
        <f xml:space="preserve"> InpC!LHT$20</f>
        <v>0</v>
      </c>
      <c r="LHU124" s="370">
        <f xml:space="preserve"> InpC!LHU$20</f>
        <v>0</v>
      </c>
      <c r="LHV124" s="370">
        <f xml:space="preserve"> InpC!LHV$20</f>
        <v>0</v>
      </c>
      <c r="LHW124" s="370">
        <f xml:space="preserve"> InpC!LHW$20</f>
        <v>0</v>
      </c>
      <c r="LHX124" s="370">
        <f xml:space="preserve"> InpC!LHX$20</f>
        <v>0</v>
      </c>
      <c r="LHY124" s="370">
        <f xml:space="preserve"> InpC!LHY$20</f>
        <v>0</v>
      </c>
      <c r="LHZ124" s="370">
        <f xml:space="preserve"> InpC!LHZ$20</f>
        <v>0</v>
      </c>
      <c r="LIA124" s="370">
        <f xml:space="preserve"> InpC!LIA$20</f>
        <v>0</v>
      </c>
      <c r="LIB124" s="370">
        <f xml:space="preserve"> InpC!LIB$20</f>
        <v>0</v>
      </c>
      <c r="LIC124" s="370">
        <f xml:space="preserve"> InpC!LIC$20</f>
        <v>0</v>
      </c>
      <c r="LID124" s="370">
        <f xml:space="preserve"> InpC!LID$20</f>
        <v>0</v>
      </c>
      <c r="LIE124" s="370">
        <f xml:space="preserve"> InpC!LIE$20</f>
        <v>0</v>
      </c>
      <c r="LIF124" s="370">
        <f xml:space="preserve"> InpC!LIF$20</f>
        <v>0</v>
      </c>
      <c r="LIG124" s="370">
        <f xml:space="preserve"> InpC!LIG$20</f>
        <v>0</v>
      </c>
      <c r="LIH124" s="370">
        <f xml:space="preserve"> InpC!LIH$20</f>
        <v>0</v>
      </c>
      <c r="LII124" s="370">
        <f xml:space="preserve"> InpC!LII$20</f>
        <v>0</v>
      </c>
      <c r="LIJ124" s="370">
        <f xml:space="preserve"> InpC!LIJ$20</f>
        <v>0</v>
      </c>
      <c r="LIK124" s="370">
        <f xml:space="preserve"> InpC!LIK$20</f>
        <v>0</v>
      </c>
      <c r="LIL124" s="370">
        <f xml:space="preserve"> InpC!LIL$20</f>
        <v>0</v>
      </c>
      <c r="LIM124" s="370">
        <f xml:space="preserve"> InpC!LIM$20</f>
        <v>0</v>
      </c>
      <c r="LIN124" s="370">
        <f xml:space="preserve"> InpC!LIN$20</f>
        <v>0</v>
      </c>
      <c r="LIO124" s="370">
        <f xml:space="preserve"> InpC!LIO$20</f>
        <v>0</v>
      </c>
      <c r="LIP124" s="370">
        <f xml:space="preserve"> InpC!LIP$20</f>
        <v>0</v>
      </c>
      <c r="LIQ124" s="370">
        <f xml:space="preserve"> InpC!LIQ$20</f>
        <v>0</v>
      </c>
      <c r="LIR124" s="370">
        <f xml:space="preserve"> InpC!LIR$20</f>
        <v>0</v>
      </c>
      <c r="LIS124" s="370">
        <f xml:space="preserve"> InpC!LIS$20</f>
        <v>0</v>
      </c>
      <c r="LIT124" s="370">
        <f xml:space="preserve"> InpC!LIT$20</f>
        <v>0</v>
      </c>
      <c r="LIU124" s="370">
        <f xml:space="preserve"> InpC!LIU$20</f>
        <v>0</v>
      </c>
      <c r="LIV124" s="370">
        <f xml:space="preserve"> InpC!LIV$20</f>
        <v>0</v>
      </c>
      <c r="LIW124" s="370">
        <f xml:space="preserve"> InpC!LIW$20</f>
        <v>0</v>
      </c>
      <c r="LIX124" s="370">
        <f xml:space="preserve"> InpC!LIX$20</f>
        <v>0</v>
      </c>
      <c r="LIY124" s="370">
        <f xml:space="preserve"> InpC!LIY$20</f>
        <v>0</v>
      </c>
      <c r="LIZ124" s="370">
        <f xml:space="preserve"> InpC!LIZ$20</f>
        <v>0</v>
      </c>
      <c r="LJA124" s="370">
        <f xml:space="preserve"> InpC!LJA$20</f>
        <v>0</v>
      </c>
      <c r="LJB124" s="370">
        <f xml:space="preserve"> InpC!LJB$20</f>
        <v>0</v>
      </c>
      <c r="LJC124" s="370">
        <f xml:space="preserve"> InpC!LJC$20</f>
        <v>0</v>
      </c>
      <c r="LJD124" s="370">
        <f xml:space="preserve"> InpC!LJD$20</f>
        <v>0</v>
      </c>
      <c r="LJE124" s="370">
        <f xml:space="preserve"> InpC!LJE$20</f>
        <v>0</v>
      </c>
      <c r="LJF124" s="370">
        <f xml:space="preserve"> InpC!LJF$20</f>
        <v>0</v>
      </c>
      <c r="LJG124" s="370">
        <f xml:space="preserve"> InpC!LJG$20</f>
        <v>0</v>
      </c>
      <c r="LJH124" s="370">
        <f xml:space="preserve"> InpC!LJH$20</f>
        <v>0</v>
      </c>
      <c r="LJI124" s="370">
        <f xml:space="preserve"> InpC!LJI$20</f>
        <v>0</v>
      </c>
      <c r="LJJ124" s="370">
        <f xml:space="preserve"> InpC!LJJ$20</f>
        <v>0</v>
      </c>
      <c r="LJK124" s="370">
        <f xml:space="preserve"> InpC!LJK$20</f>
        <v>0</v>
      </c>
      <c r="LJL124" s="370">
        <f xml:space="preserve"> InpC!LJL$20</f>
        <v>0</v>
      </c>
      <c r="LJM124" s="370">
        <f xml:space="preserve"> InpC!LJM$20</f>
        <v>0</v>
      </c>
      <c r="LJN124" s="370">
        <f xml:space="preserve"> InpC!LJN$20</f>
        <v>0</v>
      </c>
      <c r="LJO124" s="370">
        <f xml:space="preserve"> InpC!LJO$20</f>
        <v>0</v>
      </c>
      <c r="LJP124" s="370">
        <f xml:space="preserve"> InpC!LJP$20</f>
        <v>0</v>
      </c>
      <c r="LJQ124" s="370">
        <f xml:space="preserve"> InpC!LJQ$20</f>
        <v>0</v>
      </c>
      <c r="LJR124" s="370">
        <f xml:space="preserve"> InpC!LJR$20</f>
        <v>0</v>
      </c>
      <c r="LJS124" s="370">
        <f xml:space="preserve"> InpC!LJS$20</f>
        <v>0</v>
      </c>
      <c r="LJT124" s="370">
        <f xml:space="preserve"> InpC!LJT$20</f>
        <v>0</v>
      </c>
      <c r="LJU124" s="370">
        <f xml:space="preserve"> InpC!LJU$20</f>
        <v>0</v>
      </c>
      <c r="LJV124" s="370">
        <f xml:space="preserve"> InpC!LJV$20</f>
        <v>0</v>
      </c>
      <c r="LJW124" s="370">
        <f xml:space="preserve"> InpC!LJW$20</f>
        <v>0</v>
      </c>
      <c r="LJX124" s="370">
        <f xml:space="preserve"> InpC!LJX$20</f>
        <v>0</v>
      </c>
      <c r="LJY124" s="370">
        <f xml:space="preserve"> InpC!LJY$20</f>
        <v>0</v>
      </c>
      <c r="LJZ124" s="370">
        <f xml:space="preserve"> InpC!LJZ$20</f>
        <v>0</v>
      </c>
      <c r="LKA124" s="370">
        <f xml:space="preserve"> InpC!LKA$20</f>
        <v>0</v>
      </c>
      <c r="LKB124" s="370">
        <f xml:space="preserve"> InpC!LKB$20</f>
        <v>0</v>
      </c>
      <c r="LKC124" s="370">
        <f xml:space="preserve"> InpC!LKC$20</f>
        <v>0</v>
      </c>
      <c r="LKD124" s="370">
        <f xml:space="preserve"> InpC!LKD$20</f>
        <v>0</v>
      </c>
      <c r="LKE124" s="370">
        <f xml:space="preserve"> InpC!LKE$20</f>
        <v>0</v>
      </c>
      <c r="LKF124" s="370">
        <f xml:space="preserve"> InpC!LKF$20</f>
        <v>0</v>
      </c>
      <c r="LKG124" s="370">
        <f xml:space="preserve"> InpC!LKG$20</f>
        <v>0</v>
      </c>
      <c r="LKH124" s="370">
        <f xml:space="preserve"> InpC!LKH$20</f>
        <v>0</v>
      </c>
      <c r="LKI124" s="370">
        <f xml:space="preserve"> InpC!LKI$20</f>
        <v>0</v>
      </c>
      <c r="LKJ124" s="370">
        <f xml:space="preserve"> InpC!LKJ$20</f>
        <v>0</v>
      </c>
      <c r="LKK124" s="370">
        <f xml:space="preserve"> InpC!LKK$20</f>
        <v>0</v>
      </c>
      <c r="LKL124" s="370">
        <f xml:space="preserve"> InpC!LKL$20</f>
        <v>0</v>
      </c>
      <c r="LKM124" s="370">
        <f xml:space="preserve"> InpC!LKM$20</f>
        <v>0</v>
      </c>
      <c r="LKN124" s="370">
        <f xml:space="preserve"> InpC!LKN$20</f>
        <v>0</v>
      </c>
      <c r="LKO124" s="370">
        <f xml:space="preserve"> InpC!LKO$20</f>
        <v>0</v>
      </c>
      <c r="LKP124" s="370">
        <f xml:space="preserve"> InpC!LKP$20</f>
        <v>0</v>
      </c>
      <c r="LKQ124" s="370">
        <f xml:space="preserve"> InpC!LKQ$20</f>
        <v>0</v>
      </c>
      <c r="LKR124" s="370">
        <f xml:space="preserve"> InpC!LKR$20</f>
        <v>0</v>
      </c>
      <c r="LKS124" s="370">
        <f xml:space="preserve"> InpC!LKS$20</f>
        <v>0</v>
      </c>
      <c r="LKT124" s="370">
        <f xml:space="preserve"> InpC!LKT$20</f>
        <v>0</v>
      </c>
      <c r="LKU124" s="370">
        <f xml:space="preserve"> InpC!LKU$20</f>
        <v>0</v>
      </c>
      <c r="LKV124" s="370">
        <f xml:space="preserve"> InpC!LKV$20</f>
        <v>0</v>
      </c>
      <c r="LKW124" s="370">
        <f xml:space="preserve"> InpC!LKW$20</f>
        <v>0</v>
      </c>
      <c r="LKX124" s="370">
        <f xml:space="preserve"> InpC!LKX$20</f>
        <v>0</v>
      </c>
      <c r="LKY124" s="370">
        <f xml:space="preserve"> InpC!LKY$20</f>
        <v>0</v>
      </c>
      <c r="LKZ124" s="370">
        <f xml:space="preserve"> InpC!LKZ$20</f>
        <v>0</v>
      </c>
      <c r="LLA124" s="370">
        <f xml:space="preserve"> InpC!LLA$20</f>
        <v>0</v>
      </c>
      <c r="LLB124" s="370">
        <f xml:space="preserve"> InpC!LLB$20</f>
        <v>0</v>
      </c>
      <c r="LLC124" s="370">
        <f xml:space="preserve"> InpC!LLC$20</f>
        <v>0</v>
      </c>
      <c r="LLD124" s="370">
        <f xml:space="preserve"> InpC!LLD$20</f>
        <v>0</v>
      </c>
      <c r="LLE124" s="370">
        <f xml:space="preserve"> InpC!LLE$20</f>
        <v>0</v>
      </c>
      <c r="LLF124" s="370">
        <f xml:space="preserve"> InpC!LLF$20</f>
        <v>0</v>
      </c>
      <c r="LLG124" s="370">
        <f xml:space="preserve"> InpC!LLG$20</f>
        <v>0</v>
      </c>
      <c r="LLH124" s="370">
        <f xml:space="preserve"> InpC!LLH$20</f>
        <v>0</v>
      </c>
      <c r="LLI124" s="370">
        <f xml:space="preserve"> InpC!LLI$20</f>
        <v>0</v>
      </c>
      <c r="LLJ124" s="370">
        <f xml:space="preserve"> InpC!LLJ$20</f>
        <v>0</v>
      </c>
      <c r="LLK124" s="370">
        <f xml:space="preserve"> InpC!LLK$20</f>
        <v>0</v>
      </c>
      <c r="LLL124" s="370">
        <f xml:space="preserve"> InpC!LLL$20</f>
        <v>0</v>
      </c>
      <c r="LLM124" s="370">
        <f xml:space="preserve"> InpC!LLM$20</f>
        <v>0</v>
      </c>
      <c r="LLN124" s="370">
        <f xml:space="preserve"> InpC!LLN$20</f>
        <v>0</v>
      </c>
      <c r="LLO124" s="370">
        <f xml:space="preserve"> InpC!LLO$20</f>
        <v>0</v>
      </c>
      <c r="LLP124" s="370">
        <f xml:space="preserve"> InpC!LLP$20</f>
        <v>0</v>
      </c>
      <c r="LLQ124" s="370">
        <f xml:space="preserve"> InpC!LLQ$20</f>
        <v>0</v>
      </c>
      <c r="LLR124" s="370">
        <f xml:space="preserve"> InpC!LLR$20</f>
        <v>0</v>
      </c>
      <c r="LLS124" s="370">
        <f xml:space="preserve"> InpC!LLS$20</f>
        <v>0</v>
      </c>
      <c r="LLT124" s="370">
        <f xml:space="preserve"> InpC!LLT$20</f>
        <v>0</v>
      </c>
      <c r="LLU124" s="370">
        <f xml:space="preserve"> InpC!LLU$20</f>
        <v>0</v>
      </c>
      <c r="LLV124" s="370">
        <f xml:space="preserve"> InpC!LLV$20</f>
        <v>0</v>
      </c>
      <c r="LLW124" s="370">
        <f xml:space="preserve"> InpC!LLW$20</f>
        <v>0</v>
      </c>
      <c r="LLX124" s="370">
        <f xml:space="preserve"> InpC!LLX$20</f>
        <v>0</v>
      </c>
      <c r="LLY124" s="370">
        <f xml:space="preserve"> InpC!LLY$20</f>
        <v>0</v>
      </c>
      <c r="LLZ124" s="370">
        <f xml:space="preserve"> InpC!LLZ$20</f>
        <v>0</v>
      </c>
      <c r="LMA124" s="370">
        <f xml:space="preserve"> InpC!LMA$20</f>
        <v>0</v>
      </c>
      <c r="LMB124" s="370">
        <f xml:space="preserve"> InpC!LMB$20</f>
        <v>0</v>
      </c>
      <c r="LMC124" s="370">
        <f xml:space="preserve"> InpC!LMC$20</f>
        <v>0</v>
      </c>
      <c r="LMD124" s="370">
        <f xml:space="preserve"> InpC!LMD$20</f>
        <v>0</v>
      </c>
      <c r="LME124" s="370">
        <f xml:space="preserve"> InpC!LME$20</f>
        <v>0</v>
      </c>
      <c r="LMF124" s="370">
        <f xml:space="preserve"> InpC!LMF$20</f>
        <v>0</v>
      </c>
      <c r="LMG124" s="370">
        <f xml:space="preserve"> InpC!LMG$20</f>
        <v>0</v>
      </c>
      <c r="LMH124" s="370">
        <f xml:space="preserve"> InpC!LMH$20</f>
        <v>0</v>
      </c>
      <c r="LMI124" s="370">
        <f xml:space="preserve"> InpC!LMI$20</f>
        <v>0</v>
      </c>
      <c r="LMJ124" s="370">
        <f xml:space="preserve"> InpC!LMJ$20</f>
        <v>0</v>
      </c>
      <c r="LMK124" s="370">
        <f xml:space="preserve"> InpC!LMK$20</f>
        <v>0</v>
      </c>
      <c r="LML124" s="370">
        <f xml:space="preserve"> InpC!LML$20</f>
        <v>0</v>
      </c>
      <c r="LMM124" s="370">
        <f xml:space="preserve"> InpC!LMM$20</f>
        <v>0</v>
      </c>
      <c r="LMN124" s="370">
        <f xml:space="preserve"> InpC!LMN$20</f>
        <v>0</v>
      </c>
      <c r="LMO124" s="370">
        <f xml:space="preserve"> InpC!LMO$20</f>
        <v>0</v>
      </c>
      <c r="LMP124" s="370">
        <f xml:space="preserve"> InpC!LMP$20</f>
        <v>0</v>
      </c>
      <c r="LMQ124" s="370">
        <f xml:space="preserve"> InpC!LMQ$20</f>
        <v>0</v>
      </c>
      <c r="LMR124" s="370">
        <f xml:space="preserve"> InpC!LMR$20</f>
        <v>0</v>
      </c>
      <c r="LMS124" s="370">
        <f xml:space="preserve"> InpC!LMS$20</f>
        <v>0</v>
      </c>
      <c r="LMT124" s="370">
        <f xml:space="preserve"> InpC!LMT$20</f>
        <v>0</v>
      </c>
      <c r="LMU124" s="370">
        <f xml:space="preserve"> InpC!LMU$20</f>
        <v>0</v>
      </c>
      <c r="LMV124" s="370">
        <f xml:space="preserve"> InpC!LMV$20</f>
        <v>0</v>
      </c>
      <c r="LMW124" s="370">
        <f xml:space="preserve"> InpC!LMW$20</f>
        <v>0</v>
      </c>
      <c r="LMX124" s="370">
        <f xml:space="preserve"> InpC!LMX$20</f>
        <v>0</v>
      </c>
      <c r="LMY124" s="370">
        <f xml:space="preserve"> InpC!LMY$20</f>
        <v>0</v>
      </c>
      <c r="LMZ124" s="370">
        <f xml:space="preserve"> InpC!LMZ$20</f>
        <v>0</v>
      </c>
      <c r="LNA124" s="370">
        <f xml:space="preserve"> InpC!LNA$20</f>
        <v>0</v>
      </c>
      <c r="LNB124" s="370">
        <f xml:space="preserve"> InpC!LNB$20</f>
        <v>0</v>
      </c>
      <c r="LNC124" s="370">
        <f xml:space="preserve"> InpC!LNC$20</f>
        <v>0</v>
      </c>
      <c r="LND124" s="370">
        <f xml:space="preserve"> InpC!LND$20</f>
        <v>0</v>
      </c>
      <c r="LNE124" s="370">
        <f xml:space="preserve"> InpC!LNE$20</f>
        <v>0</v>
      </c>
      <c r="LNF124" s="370">
        <f xml:space="preserve"> InpC!LNF$20</f>
        <v>0</v>
      </c>
      <c r="LNG124" s="370">
        <f xml:space="preserve"> InpC!LNG$20</f>
        <v>0</v>
      </c>
      <c r="LNH124" s="370">
        <f xml:space="preserve"> InpC!LNH$20</f>
        <v>0</v>
      </c>
      <c r="LNI124" s="370">
        <f xml:space="preserve"> InpC!LNI$20</f>
        <v>0</v>
      </c>
      <c r="LNJ124" s="370">
        <f xml:space="preserve"> InpC!LNJ$20</f>
        <v>0</v>
      </c>
      <c r="LNK124" s="370">
        <f xml:space="preserve"> InpC!LNK$20</f>
        <v>0</v>
      </c>
      <c r="LNL124" s="370">
        <f xml:space="preserve"> InpC!LNL$20</f>
        <v>0</v>
      </c>
      <c r="LNM124" s="370">
        <f xml:space="preserve"> InpC!LNM$20</f>
        <v>0</v>
      </c>
      <c r="LNN124" s="370">
        <f xml:space="preserve"> InpC!LNN$20</f>
        <v>0</v>
      </c>
      <c r="LNO124" s="370">
        <f xml:space="preserve"> InpC!LNO$20</f>
        <v>0</v>
      </c>
      <c r="LNP124" s="370">
        <f xml:space="preserve"> InpC!LNP$20</f>
        <v>0</v>
      </c>
      <c r="LNQ124" s="370">
        <f xml:space="preserve"> InpC!LNQ$20</f>
        <v>0</v>
      </c>
      <c r="LNR124" s="370">
        <f xml:space="preserve"> InpC!LNR$20</f>
        <v>0</v>
      </c>
      <c r="LNS124" s="370">
        <f xml:space="preserve"> InpC!LNS$20</f>
        <v>0</v>
      </c>
      <c r="LNT124" s="370">
        <f xml:space="preserve"> InpC!LNT$20</f>
        <v>0</v>
      </c>
      <c r="LNU124" s="370">
        <f xml:space="preserve"> InpC!LNU$20</f>
        <v>0</v>
      </c>
      <c r="LNV124" s="370">
        <f xml:space="preserve"> InpC!LNV$20</f>
        <v>0</v>
      </c>
      <c r="LNW124" s="370">
        <f xml:space="preserve"> InpC!LNW$20</f>
        <v>0</v>
      </c>
      <c r="LNX124" s="370">
        <f xml:space="preserve"> InpC!LNX$20</f>
        <v>0</v>
      </c>
      <c r="LNY124" s="370">
        <f xml:space="preserve"> InpC!LNY$20</f>
        <v>0</v>
      </c>
      <c r="LNZ124" s="370">
        <f xml:space="preserve"> InpC!LNZ$20</f>
        <v>0</v>
      </c>
      <c r="LOA124" s="370">
        <f xml:space="preserve"> InpC!LOA$20</f>
        <v>0</v>
      </c>
      <c r="LOB124" s="370">
        <f xml:space="preserve"> InpC!LOB$20</f>
        <v>0</v>
      </c>
      <c r="LOC124" s="370">
        <f xml:space="preserve"> InpC!LOC$20</f>
        <v>0</v>
      </c>
      <c r="LOD124" s="370">
        <f xml:space="preserve"> InpC!LOD$20</f>
        <v>0</v>
      </c>
      <c r="LOE124" s="370">
        <f xml:space="preserve"> InpC!LOE$20</f>
        <v>0</v>
      </c>
      <c r="LOF124" s="370">
        <f xml:space="preserve"> InpC!LOF$20</f>
        <v>0</v>
      </c>
      <c r="LOG124" s="370">
        <f xml:space="preserve"> InpC!LOG$20</f>
        <v>0</v>
      </c>
      <c r="LOH124" s="370">
        <f xml:space="preserve"> InpC!LOH$20</f>
        <v>0</v>
      </c>
      <c r="LOI124" s="370">
        <f xml:space="preserve"> InpC!LOI$20</f>
        <v>0</v>
      </c>
      <c r="LOJ124" s="370">
        <f xml:space="preserve"> InpC!LOJ$20</f>
        <v>0</v>
      </c>
      <c r="LOK124" s="370">
        <f xml:space="preserve"> InpC!LOK$20</f>
        <v>0</v>
      </c>
      <c r="LOL124" s="370">
        <f xml:space="preserve"> InpC!LOL$20</f>
        <v>0</v>
      </c>
      <c r="LOM124" s="370">
        <f xml:space="preserve"> InpC!LOM$20</f>
        <v>0</v>
      </c>
      <c r="LON124" s="370">
        <f xml:space="preserve"> InpC!LON$20</f>
        <v>0</v>
      </c>
      <c r="LOO124" s="370">
        <f xml:space="preserve"> InpC!LOO$20</f>
        <v>0</v>
      </c>
      <c r="LOP124" s="370">
        <f xml:space="preserve"> InpC!LOP$20</f>
        <v>0</v>
      </c>
      <c r="LOQ124" s="370">
        <f xml:space="preserve"> InpC!LOQ$20</f>
        <v>0</v>
      </c>
      <c r="LOR124" s="370">
        <f xml:space="preserve"> InpC!LOR$20</f>
        <v>0</v>
      </c>
      <c r="LOS124" s="370">
        <f xml:space="preserve"> InpC!LOS$20</f>
        <v>0</v>
      </c>
      <c r="LOT124" s="370">
        <f xml:space="preserve"> InpC!LOT$20</f>
        <v>0</v>
      </c>
      <c r="LOU124" s="370">
        <f xml:space="preserve"> InpC!LOU$20</f>
        <v>0</v>
      </c>
      <c r="LOV124" s="370">
        <f xml:space="preserve"> InpC!LOV$20</f>
        <v>0</v>
      </c>
      <c r="LOW124" s="370">
        <f xml:space="preserve"> InpC!LOW$20</f>
        <v>0</v>
      </c>
      <c r="LOX124" s="370">
        <f xml:space="preserve"> InpC!LOX$20</f>
        <v>0</v>
      </c>
      <c r="LOY124" s="370">
        <f xml:space="preserve"> InpC!LOY$20</f>
        <v>0</v>
      </c>
      <c r="LOZ124" s="370">
        <f xml:space="preserve"> InpC!LOZ$20</f>
        <v>0</v>
      </c>
      <c r="LPA124" s="370">
        <f xml:space="preserve"> InpC!LPA$20</f>
        <v>0</v>
      </c>
      <c r="LPB124" s="370">
        <f xml:space="preserve"> InpC!LPB$20</f>
        <v>0</v>
      </c>
      <c r="LPC124" s="370">
        <f xml:space="preserve"> InpC!LPC$20</f>
        <v>0</v>
      </c>
      <c r="LPD124" s="370">
        <f xml:space="preserve"> InpC!LPD$20</f>
        <v>0</v>
      </c>
      <c r="LPE124" s="370">
        <f xml:space="preserve"> InpC!LPE$20</f>
        <v>0</v>
      </c>
      <c r="LPF124" s="370">
        <f xml:space="preserve"> InpC!LPF$20</f>
        <v>0</v>
      </c>
      <c r="LPG124" s="370">
        <f xml:space="preserve"> InpC!LPG$20</f>
        <v>0</v>
      </c>
      <c r="LPH124" s="370">
        <f xml:space="preserve"> InpC!LPH$20</f>
        <v>0</v>
      </c>
      <c r="LPI124" s="370">
        <f xml:space="preserve"> InpC!LPI$20</f>
        <v>0</v>
      </c>
      <c r="LPJ124" s="370">
        <f xml:space="preserve"> InpC!LPJ$20</f>
        <v>0</v>
      </c>
      <c r="LPK124" s="370">
        <f xml:space="preserve"> InpC!LPK$20</f>
        <v>0</v>
      </c>
      <c r="LPL124" s="370">
        <f xml:space="preserve"> InpC!LPL$20</f>
        <v>0</v>
      </c>
      <c r="LPM124" s="370">
        <f xml:space="preserve"> InpC!LPM$20</f>
        <v>0</v>
      </c>
      <c r="LPN124" s="370">
        <f xml:space="preserve"> InpC!LPN$20</f>
        <v>0</v>
      </c>
      <c r="LPO124" s="370">
        <f xml:space="preserve"> InpC!LPO$20</f>
        <v>0</v>
      </c>
      <c r="LPP124" s="370">
        <f xml:space="preserve"> InpC!LPP$20</f>
        <v>0</v>
      </c>
      <c r="LPQ124" s="370">
        <f xml:space="preserve"> InpC!LPQ$20</f>
        <v>0</v>
      </c>
      <c r="LPR124" s="370">
        <f xml:space="preserve"> InpC!LPR$20</f>
        <v>0</v>
      </c>
      <c r="LPS124" s="370">
        <f xml:space="preserve"> InpC!LPS$20</f>
        <v>0</v>
      </c>
      <c r="LPT124" s="370">
        <f xml:space="preserve"> InpC!LPT$20</f>
        <v>0</v>
      </c>
      <c r="LPU124" s="370">
        <f xml:space="preserve"> InpC!LPU$20</f>
        <v>0</v>
      </c>
      <c r="LPV124" s="370">
        <f xml:space="preserve"> InpC!LPV$20</f>
        <v>0</v>
      </c>
      <c r="LPW124" s="370">
        <f xml:space="preserve"> InpC!LPW$20</f>
        <v>0</v>
      </c>
      <c r="LPX124" s="370">
        <f xml:space="preserve"> InpC!LPX$20</f>
        <v>0</v>
      </c>
      <c r="LPY124" s="370">
        <f xml:space="preserve"> InpC!LPY$20</f>
        <v>0</v>
      </c>
      <c r="LPZ124" s="370">
        <f xml:space="preserve"> InpC!LPZ$20</f>
        <v>0</v>
      </c>
      <c r="LQA124" s="370">
        <f xml:space="preserve"> InpC!LQA$20</f>
        <v>0</v>
      </c>
      <c r="LQB124" s="370">
        <f xml:space="preserve"> InpC!LQB$20</f>
        <v>0</v>
      </c>
      <c r="LQC124" s="370">
        <f xml:space="preserve"> InpC!LQC$20</f>
        <v>0</v>
      </c>
      <c r="LQD124" s="370">
        <f xml:space="preserve"> InpC!LQD$20</f>
        <v>0</v>
      </c>
      <c r="LQE124" s="370">
        <f xml:space="preserve"> InpC!LQE$20</f>
        <v>0</v>
      </c>
      <c r="LQF124" s="370">
        <f xml:space="preserve"> InpC!LQF$20</f>
        <v>0</v>
      </c>
      <c r="LQG124" s="370">
        <f xml:space="preserve"> InpC!LQG$20</f>
        <v>0</v>
      </c>
      <c r="LQH124" s="370">
        <f xml:space="preserve"> InpC!LQH$20</f>
        <v>0</v>
      </c>
      <c r="LQI124" s="370">
        <f xml:space="preserve"> InpC!LQI$20</f>
        <v>0</v>
      </c>
      <c r="LQJ124" s="370">
        <f xml:space="preserve"> InpC!LQJ$20</f>
        <v>0</v>
      </c>
      <c r="LQK124" s="370">
        <f xml:space="preserve"> InpC!LQK$20</f>
        <v>0</v>
      </c>
      <c r="LQL124" s="370">
        <f xml:space="preserve"> InpC!LQL$20</f>
        <v>0</v>
      </c>
      <c r="LQM124" s="370">
        <f xml:space="preserve"> InpC!LQM$20</f>
        <v>0</v>
      </c>
      <c r="LQN124" s="370">
        <f xml:space="preserve"> InpC!LQN$20</f>
        <v>0</v>
      </c>
      <c r="LQO124" s="370">
        <f xml:space="preserve"> InpC!LQO$20</f>
        <v>0</v>
      </c>
      <c r="LQP124" s="370">
        <f xml:space="preserve"> InpC!LQP$20</f>
        <v>0</v>
      </c>
      <c r="LQQ124" s="370">
        <f xml:space="preserve"> InpC!LQQ$20</f>
        <v>0</v>
      </c>
      <c r="LQR124" s="370">
        <f xml:space="preserve"> InpC!LQR$20</f>
        <v>0</v>
      </c>
      <c r="LQS124" s="370">
        <f xml:space="preserve"> InpC!LQS$20</f>
        <v>0</v>
      </c>
      <c r="LQT124" s="370">
        <f xml:space="preserve"> InpC!LQT$20</f>
        <v>0</v>
      </c>
      <c r="LQU124" s="370">
        <f xml:space="preserve"> InpC!LQU$20</f>
        <v>0</v>
      </c>
      <c r="LQV124" s="370">
        <f xml:space="preserve"> InpC!LQV$20</f>
        <v>0</v>
      </c>
      <c r="LQW124" s="370">
        <f xml:space="preserve"> InpC!LQW$20</f>
        <v>0</v>
      </c>
      <c r="LQX124" s="370">
        <f xml:space="preserve"> InpC!LQX$20</f>
        <v>0</v>
      </c>
      <c r="LQY124" s="370">
        <f xml:space="preserve"> InpC!LQY$20</f>
        <v>0</v>
      </c>
      <c r="LQZ124" s="370">
        <f xml:space="preserve"> InpC!LQZ$20</f>
        <v>0</v>
      </c>
      <c r="LRA124" s="370">
        <f xml:space="preserve"> InpC!LRA$20</f>
        <v>0</v>
      </c>
      <c r="LRB124" s="370">
        <f xml:space="preserve"> InpC!LRB$20</f>
        <v>0</v>
      </c>
      <c r="LRC124" s="370">
        <f xml:space="preserve"> InpC!LRC$20</f>
        <v>0</v>
      </c>
      <c r="LRD124" s="370">
        <f xml:space="preserve"> InpC!LRD$20</f>
        <v>0</v>
      </c>
      <c r="LRE124" s="370">
        <f xml:space="preserve"> InpC!LRE$20</f>
        <v>0</v>
      </c>
      <c r="LRF124" s="370">
        <f xml:space="preserve"> InpC!LRF$20</f>
        <v>0</v>
      </c>
      <c r="LRG124" s="370">
        <f xml:space="preserve"> InpC!LRG$20</f>
        <v>0</v>
      </c>
      <c r="LRH124" s="370">
        <f xml:space="preserve"> InpC!LRH$20</f>
        <v>0</v>
      </c>
      <c r="LRI124" s="370">
        <f xml:space="preserve"> InpC!LRI$20</f>
        <v>0</v>
      </c>
      <c r="LRJ124" s="370">
        <f xml:space="preserve"> InpC!LRJ$20</f>
        <v>0</v>
      </c>
      <c r="LRK124" s="370">
        <f xml:space="preserve"> InpC!LRK$20</f>
        <v>0</v>
      </c>
      <c r="LRL124" s="370">
        <f xml:space="preserve"> InpC!LRL$20</f>
        <v>0</v>
      </c>
      <c r="LRM124" s="370">
        <f xml:space="preserve"> InpC!LRM$20</f>
        <v>0</v>
      </c>
      <c r="LRN124" s="370">
        <f xml:space="preserve"> InpC!LRN$20</f>
        <v>0</v>
      </c>
      <c r="LRO124" s="370">
        <f xml:space="preserve"> InpC!LRO$20</f>
        <v>0</v>
      </c>
      <c r="LRP124" s="370">
        <f xml:space="preserve"> InpC!LRP$20</f>
        <v>0</v>
      </c>
      <c r="LRQ124" s="370">
        <f xml:space="preserve"> InpC!LRQ$20</f>
        <v>0</v>
      </c>
      <c r="LRR124" s="370">
        <f xml:space="preserve"> InpC!LRR$20</f>
        <v>0</v>
      </c>
      <c r="LRS124" s="370">
        <f xml:space="preserve"> InpC!LRS$20</f>
        <v>0</v>
      </c>
      <c r="LRT124" s="370">
        <f xml:space="preserve"> InpC!LRT$20</f>
        <v>0</v>
      </c>
      <c r="LRU124" s="370">
        <f xml:space="preserve"> InpC!LRU$20</f>
        <v>0</v>
      </c>
      <c r="LRV124" s="370">
        <f xml:space="preserve"> InpC!LRV$20</f>
        <v>0</v>
      </c>
      <c r="LRW124" s="370">
        <f xml:space="preserve"> InpC!LRW$20</f>
        <v>0</v>
      </c>
      <c r="LRX124" s="370">
        <f xml:space="preserve"> InpC!LRX$20</f>
        <v>0</v>
      </c>
      <c r="LRY124" s="370">
        <f xml:space="preserve"> InpC!LRY$20</f>
        <v>0</v>
      </c>
      <c r="LRZ124" s="370">
        <f xml:space="preserve"> InpC!LRZ$20</f>
        <v>0</v>
      </c>
      <c r="LSA124" s="370">
        <f xml:space="preserve"> InpC!LSA$20</f>
        <v>0</v>
      </c>
      <c r="LSB124" s="370">
        <f xml:space="preserve"> InpC!LSB$20</f>
        <v>0</v>
      </c>
      <c r="LSC124" s="370">
        <f xml:space="preserve"> InpC!LSC$20</f>
        <v>0</v>
      </c>
      <c r="LSD124" s="370">
        <f xml:space="preserve"> InpC!LSD$20</f>
        <v>0</v>
      </c>
      <c r="LSE124" s="370">
        <f xml:space="preserve"> InpC!LSE$20</f>
        <v>0</v>
      </c>
      <c r="LSF124" s="370">
        <f xml:space="preserve"> InpC!LSF$20</f>
        <v>0</v>
      </c>
      <c r="LSG124" s="370">
        <f xml:space="preserve"> InpC!LSG$20</f>
        <v>0</v>
      </c>
      <c r="LSH124" s="370">
        <f xml:space="preserve"> InpC!LSH$20</f>
        <v>0</v>
      </c>
      <c r="LSI124" s="370">
        <f xml:space="preserve"> InpC!LSI$20</f>
        <v>0</v>
      </c>
      <c r="LSJ124" s="370">
        <f xml:space="preserve"> InpC!LSJ$20</f>
        <v>0</v>
      </c>
      <c r="LSK124" s="370">
        <f xml:space="preserve"> InpC!LSK$20</f>
        <v>0</v>
      </c>
      <c r="LSL124" s="370">
        <f xml:space="preserve"> InpC!LSL$20</f>
        <v>0</v>
      </c>
      <c r="LSM124" s="370">
        <f xml:space="preserve"> InpC!LSM$20</f>
        <v>0</v>
      </c>
      <c r="LSN124" s="370">
        <f xml:space="preserve"> InpC!LSN$20</f>
        <v>0</v>
      </c>
      <c r="LSO124" s="370">
        <f xml:space="preserve"> InpC!LSO$20</f>
        <v>0</v>
      </c>
      <c r="LSP124" s="370">
        <f xml:space="preserve"> InpC!LSP$20</f>
        <v>0</v>
      </c>
      <c r="LSQ124" s="370">
        <f xml:space="preserve"> InpC!LSQ$20</f>
        <v>0</v>
      </c>
      <c r="LSR124" s="370">
        <f xml:space="preserve"> InpC!LSR$20</f>
        <v>0</v>
      </c>
      <c r="LSS124" s="370">
        <f xml:space="preserve"> InpC!LSS$20</f>
        <v>0</v>
      </c>
      <c r="LST124" s="370">
        <f xml:space="preserve"> InpC!LST$20</f>
        <v>0</v>
      </c>
      <c r="LSU124" s="370">
        <f xml:space="preserve"> InpC!LSU$20</f>
        <v>0</v>
      </c>
      <c r="LSV124" s="370">
        <f xml:space="preserve"> InpC!LSV$20</f>
        <v>0</v>
      </c>
      <c r="LSW124" s="370">
        <f xml:space="preserve"> InpC!LSW$20</f>
        <v>0</v>
      </c>
      <c r="LSX124" s="370">
        <f xml:space="preserve"> InpC!LSX$20</f>
        <v>0</v>
      </c>
      <c r="LSY124" s="370">
        <f xml:space="preserve"> InpC!LSY$20</f>
        <v>0</v>
      </c>
      <c r="LSZ124" s="370">
        <f xml:space="preserve"> InpC!LSZ$20</f>
        <v>0</v>
      </c>
      <c r="LTA124" s="370">
        <f xml:space="preserve"> InpC!LTA$20</f>
        <v>0</v>
      </c>
      <c r="LTB124" s="370">
        <f xml:space="preserve"> InpC!LTB$20</f>
        <v>0</v>
      </c>
      <c r="LTC124" s="370">
        <f xml:space="preserve"> InpC!LTC$20</f>
        <v>0</v>
      </c>
      <c r="LTD124" s="370">
        <f xml:space="preserve"> InpC!LTD$20</f>
        <v>0</v>
      </c>
      <c r="LTE124" s="370">
        <f xml:space="preserve"> InpC!LTE$20</f>
        <v>0</v>
      </c>
      <c r="LTF124" s="370">
        <f xml:space="preserve"> InpC!LTF$20</f>
        <v>0</v>
      </c>
      <c r="LTG124" s="370">
        <f xml:space="preserve"> InpC!LTG$20</f>
        <v>0</v>
      </c>
      <c r="LTH124" s="370">
        <f xml:space="preserve"> InpC!LTH$20</f>
        <v>0</v>
      </c>
      <c r="LTI124" s="370">
        <f xml:space="preserve"> InpC!LTI$20</f>
        <v>0</v>
      </c>
      <c r="LTJ124" s="370">
        <f xml:space="preserve"> InpC!LTJ$20</f>
        <v>0</v>
      </c>
      <c r="LTK124" s="370">
        <f xml:space="preserve"> InpC!LTK$20</f>
        <v>0</v>
      </c>
      <c r="LTL124" s="370">
        <f xml:space="preserve"> InpC!LTL$20</f>
        <v>0</v>
      </c>
      <c r="LTM124" s="370">
        <f xml:space="preserve"> InpC!LTM$20</f>
        <v>0</v>
      </c>
      <c r="LTN124" s="370">
        <f xml:space="preserve"> InpC!LTN$20</f>
        <v>0</v>
      </c>
      <c r="LTO124" s="370">
        <f xml:space="preserve"> InpC!LTO$20</f>
        <v>0</v>
      </c>
      <c r="LTP124" s="370">
        <f xml:space="preserve"> InpC!LTP$20</f>
        <v>0</v>
      </c>
      <c r="LTQ124" s="370">
        <f xml:space="preserve"> InpC!LTQ$20</f>
        <v>0</v>
      </c>
      <c r="LTR124" s="370">
        <f xml:space="preserve"> InpC!LTR$20</f>
        <v>0</v>
      </c>
      <c r="LTS124" s="370">
        <f xml:space="preserve"> InpC!LTS$20</f>
        <v>0</v>
      </c>
      <c r="LTT124" s="370">
        <f xml:space="preserve"> InpC!LTT$20</f>
        <v>0</v>
      </c>
      <c r="LTU124" s="370">
        <f xml:space="preserve"> InpC!LTU$20</f>
        <v>0</v>
      </c>
      <c r="LTV124" s="370">
        <f xml:space="preserve"> InpC!LTV$20</f>
        <v>0</v>
      </c>
      <c r="LTW124" s="370">
        <f xml:space="preserve"> InpC!LTW$20</f>
        <v>0</v>
      </c>
      <c r="LTX124" s="370">
        <f xml:space="preserve"> InpC!LTX$20</f>
        <v>0</v>
      </c>
      <c r="LTY124" s="370">
        <f xml:space="preserve"> InpC!LTY$20</f>
        <v>0</v>
      </c>
      <c r="LTZ124" s="370">
        <f xml:space="preserve"> InpC!LTZ$20</f>
        <v>0</v>
      </c>
      <c r="LUA124" s="370">
        <f xml:space="preserve"> InpC!LUA$20</f>
        <v>0</v>
      </c>
      <c r="LUB124" s="370">
        <f xml:space="preserve"> InpC!LUB$20</f>
        <v>0</v>
      </c>
      <c r="LUC124" s="370">
        <f xml:space="preserve"> InpC!LUC$20</f>
        <v>0</v>
      </c>
      <c r="LUD124" s="370">
        <f xml:space="preserve"> InpC!LUD$20</f>
        <v>0</v>
      </c>
      <c r="LUE124" s="370">
        <f xml:space="preserve"> InpC!LUE$20</f>
        <v>0</v>
      </c>
      <c r="LUF124" s="370">
        <f xml:space="preserve"> InpC!LUF$20</f>
        <v>0</v>
      </c>
      <c r="LUG124" s="370">
        <f xml:space="preserve"> InpC!LUG$20</f>
        <v>0</v>
      </c>
      <c r="LUH124" s="370">
        <f xml:space="preserve"> InpC!LUH$20</f>
        <v>0</v>
      </c>
      <c r="LUI124" s="370">
        <f xml:space="preserve"> InpC!LUI$20</f>
        <v>0</v>
      </c>
      <c r="LUJ124" s="370">
        <f xml:space="preserve"> InpC!LUJ$20</f>
        <v>0</v>
      </c>
      <c r="LUK124" s="370">
        <f xml:space="preserve"> InpC!LUK$20</f>
        <v>0</v>
      </c>
      <c r="LUL124" s="370">
        <f xml:space="preserve"> InpC!LUL$20</f>
        <v>0</v>
      </c>
      <c r="LUM124" s="370">
        <f xml:space="preserve"> InpC!LUM$20</f>
        <v>0</v>
      </c>
      <c r="LUN124" s="370">
        <f xml:space="preserve"> InpC!LUN$20</f>
        <v>0</v>
      </c>
      <c r="LUO124" s="370">
        <f xml:space="preserve"> InpC!LUO$20</f>
        <v>0</v>
      </c>
      <c r="LUP124" s="370">
        <f xml:space="preserve"> InpC!LUP$20</f>
        <v>0</v>
      </c>
      <c r="LUQ124" s="370">
        <f xml:space="preserve"> InpC!LUQ$20</f>
        <v>0</v>
      </c>
      <c r="LUR124" s="370">
        <f xml:space="preserve"> InpC!LUR$20</f>
        <v>0</v>
      </c>
      <c r="LUS124" s="370">
        <f xml:space="preserve"> InpC!LUS$20</f>
        <v>0</v>
      </c>
      <c r="LUT124" s="370">
        <f xml:space="preserve"> InpC!LUT$20</f>
        <v>0</v>
      </c>
      <c r="LUU124" s="370">
        <f xml:space="preserve"> InpC!LUU$20</f>
        <v>0</v>
      </c>
      <c r="LUV124" s="370">
        <f xml:space="preserve"> InpC!LUV$20</f>
        <v>0</v>
      </c>
      <c r="LUW124" s="370">
        <f xml:space="preserve"> InpC!LUW$20</f>
        <v>0</v>
      </c>
      <c r="LUX124" s="370">
        <f xml:space="preserve"> InpC!LUX$20</f>
        <v>0</v>
      </c>
      <c r="LUY124" s="370">
        <f xml:space="preserve"> InpC!LUY$20</f>
        <v>0</v>
      </c>
      <c r="LUZ124" s="370">
        <f xml:space="preserve"> InpC!LUZ$20</f>
        <v>0</v>
      </c>
      <c r="LVA124" s="370">
        <f xml:space="preserve"> InpC!LVA$20</f>
        <v>0</v>
      </c>
      <c r="LVB124" s="370">
        <f xml:space="preserve"> InpC!LVB$20</f>
        <v>0</v>
      </c>
      <c r="LVC124" s="370">
        <f xml:space="preserve"> InpC!LVC$20</f>
        <v>0</v>
      </c>
      <c r="LVD124" s="370">
        <f xml:space="preserve"> InpC!LVD$20</f>
        <v>0</v>
      </c>
      <c r="LVE124" s="370">
        <f xml:space="preserve"> InpC!LVE$20</f>
        <v>0</v>
      </c>
      <c r="LVF124" s="370">
        <f xml:space="preserve"> InpC!LVF$20</f>
        <v>0</v>
      </c>
      <c r="LVG124" s="370">
        <f xml:space="preserve"> InpC!LVG$20</f>
        <v>0</v>
      </c>
      <c r="LVH124" s="370">
        <f xml:space="preserve"> InpC!LVH$20</f>
        <v>0</v>
      </c>
      <c r="LVI124" s="370">
        <f xml:space="preserve"> InpC!LVI$20</f>
        <v>0</v>
      </c>
      <c r="LVJ124" s="370">
        <f xml:space="preserve"> InpC!LVJ$20</f>
        <v>0</v>
      </c>
      <c r="LVK124" s="370">
        <f xml:space="preserve"> InpC!LVK$20</f>
        <v>0</v>
      </c>
      <c r="LVL124" s="370">
        <f xml:space="preserve"> InpC!LVL$20</f>
        <v>0</v>
      </c>
      <c r="LVM124" s="370">
        <f xml:space="preserve"> InpC!LVM$20</f>
        <v>0</v>
      </c>
      <c r="LVN124" s="370">
        <f xml:space="preserve"> InpC!LVN$20</f>
        <v>0</v>
      </c>
      <c r="LVO124" s="370">
        <f xml:space="preserve"> InpC!LVO$20</f>
        <v>0</v>
      </c>
      <c r="LVP124" s="370">
        <f xml:space="preserve"> InpC!LVP$20</f>
        <v>0</v>
      </c>
      <c r="LVQ124" s="370">
        <f xml:space="preserve"> InpC!LVQ$20</f>
        <v>0</v>
      </c>
      <c r="LVR124" s="370">
        <f xml:space="preserve"> InpC!LVR$20</f>
        <v>0</v>
      </c>
      <c r="LVS124" s="370">
        <f xml:space="preserve"> InpC!LVS$20</f>
        <v>0</v>
      </c>
      <c r="LVT124" s="370">
        <f xml:space="preserve"> InpC!LVT$20</f>
        <v>0</v>
      </c>
      <c r="LVU124" s="370">
        <f xml:space="preserve"> InpC!LVU$20</f>
        <v>0</v>
      </c>
      <c r="LVV124" s="370">
        <f xml:space="preserve"> InpC!LVV$20</f>
        <v>0</v>
      </c>
      <c r="LVW124" s="370">
        <f xml:space="preserve"> InpC!LVW$20</f>
        <v>0</v>
      </c>
      <c r="LVX124" s="370">
        <f xml:space="preserve"> InpC!LVX$20</f>
        <v>0</v>
      </c>
      <c r="LVY124" s="370">
        <f xml:space="preserve"> InpC!LVY$20</f>
        <v>0</v>
      </c>
      <c r="LVZ124" s="370">
        <f xml:space="preserve"> InpC!LVZ$20</f>
        <v>0</v>
      </c>
      <c r="LWA124" s="370">
        <f xml:space="preserve"> InpC!LWA$20</f>
        <v>0</v>
      </c>
      <c r="LWB124" s="370">
        <f xml:space="preserve"> InpC!LWB$20</f>
        <v>0</v>
      </c>
      <c r="LWC124" s="370">
        <f xml:space="preserve"> InpC!LWC$20</f>
        <v>0</v>
      </c>
      <c r="LWD124" s="370">
        <f xml:space="preserve"> InpC!LWD$20</f>
        <v>0</v>
      </c>
      <c r="LWE124" s="370">
        <f xml:space="preserve"> InpC!LWE$20</f>
        <v>0</v>
      </c>
      <c r="LWF124" s="370">
        <f xml:space="preserve"> InpC!LWF$20</f>
        <v>0</v>
      </c>
      <c r="LWG124" s="370">
        <f xml:space="preserve"> InpC!LWG$20</f>
        <v>0</v>
      </c>
      <c r="LWH124" s="370">
        <f xml:space="preserve"> InpC!LWH$20</f>
        <v>0</v>
      </c>
      <c r="LWI124" s="370">
        <f xml:space="preserve"> InpC!LWI$20</f>
        <v>0</v>
      </c>
      <c r="LWJ124" s="370">
        <f xml:space="preserve"> InpC!LWJ$20</f>
        <v>0</v>
      </c>
      <c r="LWK124" s="370">
        <f xml:space="preserve"> InpC!LWK$20</f>
        <v>0</v>
      </c>
      <c r="LWL124" s="370">
        <f xml:space="preserve"> InpC!LWL$20</f>
        <v>0</v>
      </c>
      <c r="LWM124" s="370">
        <f xml:space="preserve"> InpC!LWM$20</f>
        <v>0</v>
      </c>
      <c r="LWN124" s="370">
        <f xml:space="preserve"> InpC!LWN$20</f>
        <v>0</v>
      </c>
      <c r="LWO124" s="370">
        <f xml:space="preserve"> InpC!LWO$20</f>
        <v>0</v>
      </c>
      <c r="LWP124" s="370">
        <f xml:space="preserve"> InpC!LWP$20</f>
        <v>0</v>
      </c>
      <c r="LWQ124" s="370">
        <f xml:space="preserve"> InpC!LWQ$20</f>
        <v>0</v>
      </c>
      <c r="LWR124" s="370">
        <f xml:space="preserve"> InpC!LWR$20</f>
        <v>0</v>
      </c>
      <c r="LWS124" s="370">
        <f xml:space="preserve"> InpC!LWS$20</f>
        <v>0</v>
      </c>
      <c r="LWT124" s="370">
        <f xml:space="preserve"> InpC!LWT$20</f>
        <v>0</v>
      </c>
      <c r="LWU124" s="370">
        <f xml:space="preserve"> InpC!LWU$20</f>
        <v>0</v>
      </c>
      <c r="LWV124" s="370">
        <f xml:space="preserve"> InpC!LWV$20</f>
        <v>0</v>
      </c>
      <c r="LWW124" s="370">
        <f xml:space="preserve"> InpC!LWW$20</f>
        <v>0</v>
      </c>
      <c r="LWX124" s="370">
        <f xml:space="preserve"> InpC!LWX$20</f>
        <v>0</v>
      </c>
      <c r="LWY124" s="370">
        <f xml:space="preserve"> InpC!LWY$20</f>
        <v>0</v>
      </c>
      <c r="LWZ124" s="370">
        <f xml:space="preserve"> InpC!LWZ$20</f>
        <v>0</v>
      </c>
      <c r="LXA124" s="370">
        <f xml:space="preserve"> InpC!LXA$20</f>
        <v>0</v>
      </c>
      <c r="LXB124" s="370">
        <f xml:space="preserve"> InpC!LXB$20</f>
        <v>0</v>
      </c>
      <c r="LXC124" s="370">
        <f xml:space="preserve"> InpC!LXC$20</f>
        <v>0</v>
      </c>
      <c r="LXD124" s="370">
        <f xml:space="preserve"> InpC!LXD$20</f>
        <v>0</v>
      </c>
      <c r="LXE124" s="370">
        <f xml:space="preserve"> InpC!LXE$20</f>
        <v>0</v>
      </c>
      <c r="LXF124" s="370">
        <f xml:space="preserve"> InpC!LXF$20</f>
        <v>0</v>
      </c>
      <c r="LXG124" s="370">
        <f xml:space="preserve"> InpC!LXG$20</f>
        <v>0</v>
      </c>
      <c r="LXH124" s="370">
        <f xml:space="preserve"> InpC!LXH$20</f>
        <v>0</v>
      </c>
      <c r="LXI124" s="370">
        <f xml:space="preserve"> InpC!LXI$20</f>
        <v>0</v>
      </c>
      <c r="LXJ124" s="370">
        <f xml:space="preserve"> InpC!LXJ$20</f>
        <v>0</v>
      </c>
      <c r="LXK124" s="370">
        <f xml:space="preserve"> InpC!LXK$20</f>
        <v>0</v>
      </c>
      <c r="LXL124" s="370">
        <f xml:space="preserve"> InpC!LXL$20</f>
        <v>0</v>
      </c>
      <c r="LXM124" s="370">
        <f xml:space="preserve"> InpC!LXM$20</f>
        <v>0</v>
      </c>
      <c r="LXN124" s="370">
        <f xml:space="preserve"> InpC!LXN$20</f>
        <v>0</v>
      </c>
      <c r="LXO124" s="370">
        <f xml:space="preserve"> InpC!LXO$20</f>
        <v>0</v>
      </c>
      <c r="LXP124" s="370">
        <f xml:space="preserve"> InpC!LXP$20</f>
        <v>0</v>
      </c>
      <c r="LXQ124" s="370">
        <f xml:space="preserve"> InpC!LXQ$20</f>
        <v>0</v>
      </c>
      <c r="LXR124" s="370">
        <f xml:space="preserve"> InpC!LXR$20</f>
        <v>0</v>
      </c>
      <c r="LXS124" s="370">
        <f xml:space="preserve"> InpC!LXS$20</f>
        <v>0</v>
      </c>
      <c r="LXT124" s="370">
        <f xml:space="preserve"> InpC!LXT$20</f>
        <v>0</v>
      </c>
      <c r="LXU124" s="370">
        <f xml:space="preserve"> InpC!LXU$20</f>
        <v>0</v>
      </c>
      <c r="LXV124" s="370">
        <f xml:space="preserve"> InpC!LXV$20</f>
        <v>0</v>
      </c>
      <c r="LXW124" s="370">
        <f xml:space="preserve"> InpC!LXW$20</f>
        <v>0</v>
      </c>
      <c r="LXX124" s="370">
        <f xml:space="preserve"> InpC!LXX$20</f>
        <v>0</v>
      </c>
      <c r="LXY124" s="370">
        <f xml:space="preserve"> InpC!LXY$20</f>
        <v>0</v>
      </c>
      <c r="LXZ124" s="370">
        <f xml:space="preserve"> InpC!LXZ$20</f>
        <v>0</v>
      </c>
      <c r="LYA124" s="370">
        <f xml:space="preserve"> InpC!LYA$20</f>
        <v>0</v>
      </c>
      <c r="LYB124" s="370">
        <f xml:space="preserve"> InpC!LYB$20</f>
        <v>0</v>
      </c>
      <c r="LYC124" s="370">
        <f xml:space="preserve"> InpC!LYC$20</f>
        <v>0</v>
      </c>
      <c r="LYD124" s="370">
        <f xml:space="preserve"> InpC!LYD$20</f>
        <v>0</v>
      </c>
      <c r="LYE124" s="370">
        <f xml:space="preserve"> InpC!LYE$20</f>
        <v>0</v>
      </c>
      <c r="LYF124" s="370">
        <f xml:space="preserve"> InpC!LYF$20</f>
        <v>0</v>
      </c>
      <c r="LYG124" s="370">
        <f xml:space="preserve"> InpC!LYG$20</f>
        <v>0</v>
      </c>
      <c r="LYH124" s="370">
        <f xml:space="preserve"> InpC!LYH$20</f>
        <v>0</v>
      </c>
      <c r="LYI124" s="370">
        <f xml:space="preserve"> InpC!LYI$20</f>
        <v>0</v>
      </c>
      <c r="LYJ124" s="370">
        <f xml:space="preserve"> InpC!LYJ$20</f>
        <v>0</v>
      </c>
      <c r="LYK124" s="370">
        <f xml:space="preserve"> InpC!LYK$20</f>
        <v>0</v>
      </c>
      <c r="LYL124" s="370">
        <f xml:space="preserve"> InpC!LYL$20</f>
        <v>0</v>
      </c>
      <c r="LYM124" s="370">
        <f xml:space="preserve"> InpC!LYM$20</f>
        <v>0</v>
      </c>
      <c r="LYN124" s="370">
        <f xml:space="preserve"> InpC!LYN$20</f>
        <v>0</v>
      </c>
      <c r="LYO124" s="370">
        <f xml:space="preserve"> InpC!LYO$20</f>
        <v>0</v>
      </c>
      <c r="LYP124" s="370">
        <f xml:space="preserve"> InpC!LYP$20</f>
        <v>0</v>
      </c>
      <c r="LYQ124" s="370">
        <f xml:space="preserve"> InpC!LYQ$20</f>
        <v>0</v>
      </c>
      <c r="LYR124" s="370">
        <f xml:space="preserve"> InpC!LYR$20</f>
        <v>0</v>
      </c>
      <c r="LYS124" s="370">
        <f xml:space="preserve"> InpC!LYS$20</f>
        <v>0</v>
      </c>
      <c r="LYT124" s="370">
        <f xml:space="preserve"> InpC!LYT$20</f>
        <v>0</v>
      </c>
      <c r="LYU124" s="370">
        <f xml:space="preserve"> InpC!LYU$20</f>
        <v>0</v>
      </c>
      <c r="LYV124" s="370">
        <f xml:space="preserve"> InpC!LYV$20</f>
        <v>0</v>
      </c>
      <c r="LYW124" s="370">
        <f xml:space="preserve"> InpC!LYW$20</f>
        <v>0</v>
      </c>
      <c r="LYX124" s="370">
        <f xml:space="preserve"> InpC!LYX$20</f>
        <v>0</v>
      </c>
      <c r="LYY124" s="370">
        <f xml:space="preserve"> InpC!LYY$20</f>
        <v>0</v>
      </c>
      <c r="LYZ124" s="370">
        <f xml:space="preserve"> InpC!LYZ$20</f>
        <v>0</v>
      </c>
      <c r="LZA124" s="370">
        <f xml:space="preserve"> InpC!LZA$20</f>
        <v>0</v>
      </c>
      <c r="LZB124" s="370">
        <f xml:space="preserve"> InpC!LZB$20</f>
        <v>0</v>
      </c>
      <c r="LZC124" s="370">
        <f xml:space="preserve"> InpC!LZC$20</f>
        <v>0</v>
      </c>
      <c r="LZD124" s="370">
        <f xml:space="preserve"> InpC!LZD$20</f>
        <v>0</v>
      </c>
      <c r="LZE124" s="370">
        <f xml:space="preserve"> InpC!LZE$20</f>
        <v>0</v>
      </c>
      <c r="LZF124" s="370">
        <f xml:space="preserve"> InpC!LZF$20</f>
        <v>0</v>
      </c>
      <c r="LZG124" s="370">
        <f xml:space="preserve"> InpC!LZG$20</f>
        <v>0</v>
      </c>
      <c r="LZH124" s="370">
        <f xml:space="preserve"> InpC!LZH$20</f>
        <v>0</v>
      </c>
      <c r="LZI124" s="370">
        <f xml:space="preserve"> InpC!LZI$20</f>
        <v>0</v>
      </c>
      <c r="LZJ124" s="370">
        <f xml:space="preserve"> InpC!LZJ$20</f>
        <v>0</v>
      </c>
      <c r="LZK124" s="370">
        <f xml:space="preserve"> InpC!LZK$20</f>
        <v>0</v>
      </c>
      <c r="LZL124" s="370">
        <f xml:space="preserve"> InpC!LZL$20</f>
        <v>0</v>
      </c>
      <c r="LZM124" s="370">
        <f xml:space="preserve"> InpC!LZM$20</f>
        <v>0</v>
      </c>
      <c r="LZN124" s="370">
        <f xml:space="preserve"> InpC!LZN$20</f>
        <v>0</v>
      </c>
      <c r="LZO124" s="370">
        <f xml:space="preserve"> InpC!LZO$20</f>
        <v>0</v>
      </c>
      <c r="LZP124" s="370">
        <f xml:space="preserve"> InpC!LZP$20</f>
        <v>0</v>
      </c>
      <c r="LZQ124" s="370">
        <f xml:space="preserve"> InpC!LZQ$20</f>
        <v>0</v>
      </c>
      <c r="LZR124" s="370">
        <f xml:space="preserve"> InpC!LZR$20</f>
        <v>0</v>
      </c>
      <c r="LZS124" s="370">
        <f xml:space="preserve"> InpC!LZS$20</f>
        <v>0</v>
      </c>
      <c r="LZT124" s="370">
        <f xml:space="preserve"> InpC!LZT$20</f>
        <v>0</v>
      </c>
      <c r="LZU124" s="370">
        <f xml:space="preserve"> InpC!LZU$20</f>
        <v>0</v>
      </c>
      <c r="LZV124" s="370">
        <f xml:space="preserve"> InpC!LZV$20</f>
        <v>0</v>
      </c>
      <c r="LZW124" s="370">
        <f xml:space="preserve"> InpC!LZW$20</f>
        <v>0</v>
      </c>
      <c r="LZX124" s="370">
        <f xml:space="preserve"> InpC!LZX$20</f>
        <v>0</v>
      </c>
      <c r="LZY124" s="370">
        <f xml:space="preserve"> InpC!LZY$20</f>
        <v>0</v>
      </c>
      <c r="LZZ124" s="370">
        <f xml:space="preserve"> InpC!LZZ$20</f>
        <v>0</v>
      </c>
      <c r="MAA124" s="370">
        <f xml:space="preserve"> InpC!MAA$20</f>
        <v>0</v>
      </c>
      <c r="MAB124" s="370">
        <f xml:space="preserve"> InpC!MAB$20</f>
        <v>0</v>
      </c>
      <c r="MAC124" s="370">
        <f xml:space="preserve"> InpC!MAC$20</f>
        <v>0</v>
      </c>
      <c r="MAD124" s="370">
        <f xml:space="preserve"> InpC!MAD$20</f>
        <v>0</v>
      </c>
      <c r="MAE124" s="370">
        <f xml:space="preserve"> InpC!MAE$20</f>
        <v>0</v>
      </c>
      <c r="MAF124" s="370">
        <f xml:space="preserve"> InpC!MAF$20</f>
        <v>0</v>
      </c>
      <c r="MAG124" s="370">
        <f xml:space="preserve"> InpC!MAG$20</f>
        <v>0</v>
      </c>
      <c r="MAH124" s="370">
        <f xml:space="preserve"> InpC!MAH$20</f>
        <v>0</v>
      </c>
      <c r="MAI124" s="370">
        <f xml:space="preserve"> InpC!MAI$20</f>
        <v>0</v>
      </c>
      <c r="MAJ124" s="370">
        <f xml:space="preserve"> InpC!MAJ$20</f>
        <v>0</v>
      </c>
      <c r="MAK124" s="370">
        <f xml:space="preserve"> InpC!MAK$20</f>
        <v>0</v>
      </c>
      <c r="MAL124" s="370">
        <f xml:space="preserve"> InpC!MAL$20</f>
        <v>0</v>
      </c>
      <c r="MAM124" s="370">
        <f xml:space="preserve"> InpC!MAM$20</f>
        <v>0</v>
      </c>
      <c r="MAN124" s="370">
        <f xml:space="preserve"> InpC!MAN$20</f>
        <v>0</v>
      </c>
      <c r="MAO124" s="370">
        <f xml:space="preserve"> InpC!MAO$20</f>
        <v>0</v>
      </c>
      <c r="MAP124" s="370">
        <f xml:space="preserve"> InpC!MAP$20</f>
        <v>0</v>
      </c>
      <c r="MAQ124" s="370">
        <f xml:space="preserve"> InpC!MAQ$20</f>
        <v>0</v>
      </c>
      <c r="MAR124" s="370">
        <f xml:space="preserve"> InpC!MAR$20</f>
        <v>0</v>
      </c>
      <c r="MAS124" s="370">
        <f xml:space="preserve"> InpC!MAS$20</f>
        <v>0</v>
      </c>
      <c r="MAT124" s="370">
        <f xml:space="preserve"> InpC!MAT$20</f>
        <v>0</v>
      </c>
      <c r="MAU124" s="370">
        <f xml:space="preserve"> InpC!MAU$20</f>
        <v>0</v>
      </c>
      <c r="MAV124" s="370">
        <f xml:space="preserve"> InpC!MAV$20</f>
        <v>0</v>
      </c>
      <c r="MAW124" s="370">
        <f xml:space="preserve"> InpC!MAW$20</f>
        <v>0</v>
      </c>
      <c r="MAX124" s="370">
        <f xml:space="preserve"> InpC!MAX$20</f>
        <v>0</v>
      </c>
      <c r="MAY124" s="370">
        <f xml:space="preserve"> InpC!MAY$20</f>
        <v>0</v>
      </c>
      <c r="MAZ124" s="370">
        <f xml:space="preserve"> InpC!MAZ$20</f>
        <v>0</v>
      </c>
      <c r="MBA124" s="370">
        <f xml:space="preserve"> InpC!MBA$20</f>
        <v>0</v>
      </c>
      <c r="MBB124" s="370">
        <f xml:space="preserve"> InpC!MBB$20</f>
        <v>0</v>
      </c>
      <c r="MBC124" s="370">
        <f xml:space="preserve"> InpC!MBC$20</f>
        <v>0</v>
      </c>
      <c r="MBD124" s="370">
        <f xml:space="preserve"> InpC!MBD$20</f>
        <v>0</v>
      </c>
      <c r="MBE124" s="370">
        <f xml:space="preserve"> InpC!MBE$20</f>
        <v>0</v>
      </c>
      <c r="MBF124" s="370">
        <f xml:space="preserve"> InpC!MBF$20</f>
        <v>0</v>
      </c>
      <c r="MBG124" s="370">
        <f xml:space="preserve"> InpC!MBG$20</f>
        <v>0</v>
      </c>
      <c r="MBH124" s="370">
        <f xml:space="preserve"> InpC!MBH$20</f>
        <v>0</v>
      </c>
      <c r="MBI124" s="370">
        <f xml:space="preserve"> InpC!MBI$20</f>
        <v>0</v>
      </c>
      <c r="MBJ124" s="370">
        <f xml:space="preserve"> InpC!MBJ$20</f>
        <v>0</v>
      </c>
      <c r="MBK124" s="370">
        <f xml:space="preserve"> InpC!MBK$20</f>
        <v>0</v>
      </c>
      <c r="MBL124" s="370">
        <f xml:space="preserve"> InpC!MBL$20</f>
        <v>0</v>
      </c>
      <c r="MBM124" s="370">
        <f xml:space="preserve"> InpC!MBM$20</f>
        <v>0</v>
      </c>
      <c r="MBN124" s="370">
        <f xml:space="preserve"> InpC!MBN$20</f>
        <v>0</v>
      </c>
      <c r="MBO124" s="370">
        <f xml:space="preserve"> InpC!MBO$20</f>
        <v>0</v>
      </c>
      <c r="MBP124" s="370">
        <f xml:space="preserve"> InpC!MBP$20</f>
        <v>0</v>
      </c>
      <c r="MBQ124" s="370">
        <f xml:space="preserve"> InpC!MBQ$20</f>
        <v>0</v>
      </c>
      <c r="MBR124" s="370">
        <f xml:space="preserve"> InpC!MBR$20</f>
        <v>0</v>
      </c>
      <c r="MBS124" s="370">
        <f xml:space="preserve"> InpC!MBS$20</f>
        <v>0</v>
      </c>
      <c r="MBT124" s="370">
        <f xml:space="preserve"> InpC!MBT$20</f>
        <v>0</v>
      </c>
      <c r="MBU124" s="370">
        <f xml:space="preserve"> InpC!MBU$20</f>
        <v>0</v>
      </c>
      <c r="MBV124" s="370">
        <f xml:space="preserve"> InpC!MBV$20</f>
        <v>0</v>
      </c>
      <c r="MBW124" s="370">
        <f xml:space="preserve"> InpC!MBW$20</f>
        <v>0</v>
      </c>
      <c r="MBX124" s="370">
        <f xml:space="preserve"> InpC!MBX$20</f>
        <v>0</v>
      </c>
      <c r="MBY124" s="370">
        <f xml:space="preserve"> InpC!MBY$20</f>
        <v>0</v>
      </c>
      <c r="MBZ124" s="370">
        <f xml:space="preserve"> InpC!MBZ$20</f>
        <v>0</v>
      </c>
      <c r="MCA124" s="370">
        <f xml:space="preserve"> InpC!MCA$20</f>
        <v>0</v>
      </c>
      <c r="MCB124" s="370">
        <f xml:space="preserve"> InpC!MCB$20</f>
        <v>0</v>
      </c>
      <c r="MCC124" s="370">
        <f xml:space="preserve"> InpC!MCC$20</f>
        <v>0</v>
      </c>
      <c r="MCD124" s="370">
        <f xml:space="preserve"> InpC!MCD$20</f>
        <v>0</v>
      </c>
      <c r="MCE124" s="370">
        <f xml:space="preserve"> InpC!MCE$20</f>
        <v>0</v>
      </c>
      <c r="MCF124" s="370">
        <f xml:space="preserve"> InpC!MCF$20</f>
        <v>0</v>
      </c>
      <c r="MCG124" s="370">
        <f xml:space="preserve"> InpC!MCG$20</f>
        <v>0</v>
      </c>
      <c r="MCH124" s="370">
        <f xml:space="preserve"> InpC!MCH$20</f>
        <v>0</v>
      </c>
      <c r="MCI124" s="370">
        <f xml:space="preserve"> InpC!MCI$20</f>
        <v>0</v>
      </c>
      <c r="MCJ124" s="370">
        <f xml:space="preserve"> InpC!MCJ$20</f>
        <v>0</v>
      </c>
      <c r="MCK124" s="370">
        <f xml:space="preserve"> InpC!MCK$20</f>
        <v>0</v>
      </c>
      <c r="MCL124" s="370">
        <f xml:space="preserve"> InpC!MCL$20</f>
        <v>0</v>
      </c>
      <c r="MCM124" s="370">
        <f xml:space="preserve"> InpC!MCM$20</f>
        <v>0</v>
      </c>
      <c r="MCN124" s="370">
        <f xml:space="preserve"> InpC!MCN$20</f>
        <v>0</v>
      </c>
      <c r="MCO124" s="370">
        <f xml:space="preserve"> InpC!MCO$20</f>
        <v>0</v>
      </c>
      <c r="MCP124" s="370">
        <f xml:space="preserve"> InpC!MCP$20</f>
        <v>0</v>
      </c>
      <c r="MCQ124" s="370">
        <f xml:space="preserve"> InpC!MCQ$20</f>
        <v>0</v>
      </c>
      <c r="MCR124" s="370">
        <f xml:space="preserve"> InpC!MCR$20</f>
        <v>0</v>
      </c>
      <c r="MCS124" s="370">
        <f xml:space="preserve"> InpC!MCS$20</f>
        <v>0</v>
      </c>
      <c r="MCT124" s="370">
        <f xml:space="preserve"> InpC!MCT$20</f>
        <v>0</v>
      </c>
      <c r="MCU124" s="370">
        <f xml:space="preserve"> InpC!MCU$20</f>
        <v>0</v>
      </c>
      <c r="MCV124" s="370">
        <f xml:space="preserve"> InpC!MCV$20</f>
        <v>0</v>
      </c>
      <c r="MCW124" s="370">
        <f xml:space="preserve"> InpC!MCW$20</f>
        <v>0</v>
      </c>
      <c r="MCX124" s="370">
        <f xml:space="preserve"> InpC!MCX$20</f>
        <v>0</v>
      </c>
      <c r="MCY124" s="370">
        <f xml:space="preserve"> InpC!MCY$20</f>
        <v>0</v>
      </c>
      <c r="MCZ124" s="370">
        <f xml:space="preserve"> InpC!MCZ$20</f>
        <v>0</v>
      </c>
      <c r="MDA124" s="370">
        <f xml:space="preserve"> InpC!MDA$20</f>
        <v>0</v>
      </c>
      <c r="MDB124" s="370">
        <f xml:space="preserve"> InpC!MDB$20</f>
        <v>0</v>
      </c>
      <c r="MDC124" s="370">
        <f xml:space="preserve"> InpC!MDC$20</f>
        <v>0</v>
      </c>
      <c r="MDD124" s="370">
        <f xml:space="preserve"> InpC!MDD$20</f>
        <v>0</v>
      </c>
      <c r="MDE124" s="370">
        <f xml:space="preserve"> InpC!MDE$20</f>
        <v>0</v>
      </c>
      <c r="MDF124" s="370">
        <f xml:space="preserve"> InpC!MDF$20</f>
        <v>0</v>
      </c>
      <c r="MDG124" s="370">
        <f xml:space="preserve"> InpC!MDG$20</f>
        <v>0</v>
      </c>
      <c r="MDH124" s="370">
        <f xml:space="preserve"> InpC!MDH$20</f>
        <v>0</v>
      </c>
      <c r="MDI124" s="370">
        <f xml:space="preserve"> InpC!MDI$20</f>
        <v>0</v>
      </c>
      <c r="MDJ124" s="370">
        <f xml:space="preserve"> InpC!MDJ$20</f>
        <v>0</v>
      </c>
      <c r="MDK124" s="370">
        <f xml:space="preserve"> InpC!MDK$20</f>
        <v>0</v>
      </c>
      <c r="MDL124" s="370">
        <f xml:space="preserve"> InpC!MDL$20</f>
        <v>0</v>
      </c>
      <c r="MDM124" s="370">
        <f xml:space="preserve"> InpC!MDM$20</f>
        <v>0</v>
      </c>
      <c r="MDN124" s="370">
        <f xml:space="preserve"> InpC!MDN$20</f>
        <v>0</v>
      </c>
      <c r="MDO124" s="370">
        <f xml:space="preserve"> InpC!MDO$20</f>
        <v>0</v>
      </c>
      <c r="MDP124" s="370">
        <f xml:space="preserve"> InpC!MDP$20</f>
        <v>0</v>
      </c>
      <c r="MDQ124" s="370">
        <f xml:space="preserve"> InpC!MDQ$20</f>
        <v>0</v>
      </c>
      <c r="MDR124" s="370">
        <f xml:space="preserve"> InpC!MDR$20</f>
        <v>0</v>
      </c>
      <c r="MDS124" s="370">
        <f xml:space="preserve"> InpC!MDS$20</f>
        <v>0</v>
      </c>
      <c r="MDT124" s="370">
        <f xml:space="preserve"> InpC!MDT$20</f>
        <v>0</v>
      </c>
      <c r="MDU124" s="370">
        <f xml:space="preserve"> InpC!MDU$20</f>
        <v>0</v>
      </c>
      <c r="MDV124" s="370">
        <f xml:space="preserve"> InpC!MDV$20</f>
        <v>0</v>
      </c>
      <c r="MDW124" s="370">
        <f xml:space="preserve"> InpC!MDW$20</f>
        <v>0</v>
      </c>
      <c r="MDX124" s="370">
        <f xml:space="preserve"> InpC!MDX$20</f>
        <v>0</v>
      </c>
      <c r="MDY124" s="370">
        <f xml:space="preserve"> InpC!MDY$20</f>
        <v>0</v>
      </c>
      <c r="MDZ124" s="370">
        <f xml:space="preserve"> InpC!MDZ$20</f>
        <v>0</v>
      </c>
      <c r="MEA124" s="370">
        <f xml:space="preserve"> InpC!MEA$20</f>
        <v>0</v>
      </c>
      <c r="MEB124" s="370">
        <f xml:space="preserve"> InpC!MEB$20</f>
        <v>0</v>
      </c>
      <c r="MEC124" s="370">
        <f xml:space="preserve"> InpC!MEC$20</f>
        <v>0</v>
      </c>
      <c r="MED124" s="370">
        <f xml:space="preserve"> InpC!MED$20</f>
        <v>0</v>
      </c>
      <c r="MEE124" s="370">
        <f xml:space="preserve"> InpC!MEE$20</f>
        <v>0</v>
      </c>
      <c r="MEF124" s="370">
        <f xml:space="preserve"> InpC!MEF$20</f>
        <v>0</v>
      </c>
      <c r="MEG124" s="370">
        <f xml:space="preserve"> InpC!MEG$20</f>
        <v>0</v>
      </c>
      <c r="MEH124" s="370">
        <f xml:space="preserve"> InpC!MEH$20</f>
        <v>0</v>
      </c>
      <c r="MEI124" s="370">
        <f xml:space="preserve"> InpC!MEI$20</f>
        <v>0</v>
      </c>
      <c r="MEJ124" s="370">
        <f xml:space="preserve"> InpC!MEJ$20</f>
        <v>0</v>
      </c>
      <c r="MEK124" s="370">
        <f xml:space="preserve"> InpC!MEK$20</f>
        <v>0</v>
      </c>
      <c r="MEL124" s="370">
        <f xml:space="preserve"> InpC!MEL$20</f>
        <v>0</v>
      </c>
      <c r="MEM124" s="370">
        <f xml:space="preserve"> InpC!MEM$20</f>
        <v>0</v>
      </c>
      <c r="MEN124" s="370">
        <f xml:space="preserve"> InpC!MEN$20</f>
        <v>0</v>
      </c>
      <c r="MEO124" s="370">
        <f xml:space="preserve"> InpC!MEO$20</f>
        <v>0</v>
      </c>
      <c r="MEP124" s="370">
        <f xml:space="preserve"> InpC!MEP$20</f>
        <v>0</v>
      </c>
      <c r="MEQ124" s="370">
        <f xml:space="preserve"> InpC!MEQ$20</f>
        <v>0</v>
      </c>
      <c r="MER124" s="370">
        <f xml:space="preserve"> InpC!MER$20</f>
        <v>0</v>
      </c>
      <c r="MES124" s="370">
        <f xml:space="preserve"> InpC!MES$20</f>
        <v>0</v>
      </c>
      <c r="MET124" s="370">
        <f xml:space="preserve"> InpC!MET$20</f>
        <v>0</v>
      </c>
      <c r="MEU124" s="370">
        <f xml:space="preserve"> InpC!MEU$20</f>
        <v>0</v>
      </c>
      <c r="MEV124" s="370">
        <f xml:space="preserve"> InpC!MEV$20</f>
        <v>0</v>
      </c>
      <c r="MEW124" s="370">
        <f xml:space="preserve"> InpC!MEW$20</f>
        <v>0</v>
      </c>
      <c r="MEX124" s="370">
        <f xml:space="preserve"> InpC!MEX$20</f>
        <v>0</v>
      </c>
      <c r="MEY124" s="370">
        <f xml:space="preserve"> InpC!MEY$20</f>
        <v>0</v>
      </c>
      <c r="MEZ124" s="370">
        <f xml:space="preserve"> InpC!MEZ$20</f>
        <v>0</v>
      </c>
      <c r="MFA124" s="370">
        <f xml:space="preserve"> InpC!MFA$20</f>
        <v>0</v>
      </c>
      <c r="MFB124" s="370">
        <f xml:space="preserve"> InpC!MFB$20</f>
        <v>0</v>
      </c>
      <c r="MFC124" s="370">
        <f xml:space="preserve"> InpC!MFC$20</f>
        <v>0</v>
      </c>
      <c r="MFD124" s="370">
        <f xml:space="preserve"> InpC!MFD$20</f>
        <v>0</v>
      </c>
      <c r="MFE124" s="370">
        <f xml:space="preserve"> InpC!MFE$20</f>
        <v>0</v>
      </c>
      <c r="MFF124" s="370">
        <f xml:space="preserve"> InpC!MFF$20</f>
        <v>0</v>
      </c>
      <c r="MFG124" s="370">
        <f xml:space="preserve"> InpC!MFG$20</f>
        <v>0</v>
      </c>
      <c r="MFH124" s="370">
        <f xml:space="preserve"> InpC!MFH$20</f>
        <v>0</v>
      </c>
      <c r="MFI124" s="370">
        <f xml:space="preserve"> InpC!MFI$20</f>
        <v>0</v>
      </c>
      <c r="MFJ124" s="370">
        <f xml:space="preserve"> InpC!MFJ$20</f>
        <v>0</v>
      </c>
      <c r="MFK124" s="370">
        <f xml:space="preserve"> InpC!MFK$20</f>
        <v>0</v>
      </c>
      <c r="MFL124" s="370">
        <f xml:space="preserve"> InpC!MFL$20</f>
        <v>0</v>
      </c>
      <c r="MFM124" s="370">
        <f xml:space="preserve"> InpC!MFM$20</f>
        <v>0</v>
      </c>
      <c r="MFN124" s="370">
        <f xml:space="preserve"> InpC!MFN$20</f>
        <v>0</v>
      </c>
      <c r="MFO124" s="370">
        <f xml:space="preserve"> InpC!MFO$20</f>
        <v>0</v>
      </c>
      <c r="MFP124" s="370">
        <f xml:space="preserve"> InpC!MFP$20</f>
        <v>0</v>
      </c>
      <c r="MFQ124" s="370">
        <f xml:space="preserve"> InpC!MFQ$20</f>
        <v>0</v>
      </c>
      <c r="MFR124" s="370">
        <f xml:space="preserve"> InpC!MFR$20</f>
        <v>0</v>
      </c>
      <c r="MFS124" s="370">
        <f xml:space="preserve"> InpC!MFS$20</f>
        <v>0</v>
      </c>
      <c r="MFT124" s="370">
        <f xml:space="preserve"> InpC!MFT$20</f>
        <v>0</v>
      </c>
      <c r="MFU124" s="370">
        <f xml:space="preserve"> InpC!MFU$20</f>
        <v>0</v>
      </c>
      <c r="MFV124" s="370">
        <f xml:space="preserve"> InpC!MFV$20</f>
        <v>0</v>
      </c>
      <c r="MFW124" s="370">
        <f xml:space="preserve"> InpC!MFW$20</f>
        <v>0</v>
      </c>
      <c r="MFX124" s="370">
        <f xml:space="preserve"> InpC!MFX$20</f>
        <v>0</v>
      </c>
      <c r="MFY124" s="370">
        <f xml:space="preserve"> InpC!MFY$20</f>
        <v>0</v>
      </c>
      <c r="MFZ124" s="370">
        <f xml:space="preserve"> InpC!MFZ$20</f>
        <v>0</v>
      </c>
      <c r="MGA124" s="370">
        <f xml:space="preserve"> InpC!MGA$20</f>
        <v>0</v>
      </c>
      <c r="MGB124" s="370">
        <f xml:space="preserve"> InpC!MGB$20</f>
        <v>0</v>
      </c>
      <c r="MGC124" s="370">
        <f xml:space="preserve"> InpC!MGC$20</f>
        <v>0</v>
      </c>
      <c r="MGD124" s="370">
        <f xml:space="preserve"> InpC!MGD$20</f>
        <v>0</v>
      </c>
      <c r="MGE124" s="370">
        <f xml:space="preserve"> InpC!MGE$20</f>
        <v>0</v>
      </c>
      <c r="MGF124" s="370">
        <f xml:space="preserve"> InpC!MGF$20</f>
        <v>0</v>
      </c>
      <c r="MGG124" s="370">
        <f xml:space="preserve"> InpC!MGG$20</f>
        <v>0</v>
      </c>
      <c r="MGH124" s="370">
        <f xml:space="preserve"> InpC!MGH$20</f>
        <v>0</v>
      </c>
      <c r="MGI124" s="370">
        <f xml:space="preserve"> InpC!MGI$20</f>
        <v>0</v>
      </c>
      <c r="MGJ124" s="370">
        <f xml:space="preserve"> InpC!MGJ$20</f>
        <v>0</v>
      </c>
      <c r="MGK124" s="370">
        <f xml:space="preserve"> InpC!MGK$20</f>
        <v>0</v>
      </c>
      <c r="MGL124" s="370">
        <f xml:space="preserve"> InpC!MGL$20</f>
        <v>0</v>
      </c>
      <c r="MGM124" s="370">
        <f xml:space="preserve"> InpC!MGM$20</f>
        <v>0</v>
      </c>
      <c r="MGN124" s="370">
        <f xml:space="preserve"> InpC!MGN$20</f>
        <v>0</v>
      </c>
      <c r="MGO124" s="370">
        <f xml:space="preserve"> InpC!MGO$20</f>
        <v>0</v>
      </c>
      <c r="MGP124" s="370">
        <f xml:space="preserve"> InpC!MGP$20</f>
        <v>0</v>
      </c>
      <c r="MGQ124" s="370">
        <f xml:space="preserve"> InpC!MGQ$20</f>
        <v>0</v>
      </c>
      <c r="MGR124" s="370">
        <f xml:space="preserve"> InpC!MGR$20</f>
        <v>0</v>
      </c>
      <c r="MGS124" s="370">
        <f xml:space="preserve"> InpC!MGS$20</f>
        <v>0</v>
      </c>
      <c r="MGT124" s="370">
        <f xml:space="preserve"> InpC!MGT$20</f>
        <v>0</v>
      </c>
      <c r="MGU124" s="370">
        <f xml:space="preserve"> InpC!MGU$20</f>
        <v>0</v>
      </c>
      <c r="MGV124" s="370">
        <f xml:space="preserve"> InpC!MGV$20</f>
        <v>0</v>
      </c>
      <c r="MGW124" s="370">
        <f xml:space="preserve"> InpC!MGW$20</f>
        <v>0</v>
      </c>
      <c r="MGX124" s="370">
        <f xml:space="preserve"> InpC!MGX$20</f>
        <v>0</v>
      </c>
      <c r="MGY124" s="370">
        <f xml:space="preserve"> InpC!MGY$20</f>
        <v>0</v>
      </c>
      <c r="MGZ124" s="370">
        <f xml:space="preserve"> InpC!MGZ$20</f>
        <v>0</v>
      </c>
      <c r="MHA124" s="370">
        <f xml:space="preserve"> InpC!MHA$20</f>
        <v>0</v>
      </c>
      <c r="MHB124" s="370">
        <f xml:space="preserve"> InpC!MHB$20</f>
        <v>0</v>
      </c>
      <c r="MHC124" s="370">
        <f xml:space="preserve"> InpC!MHC$20</f>
        <v>0</v>
      </c>
      <c r="MHD124" s="370">
        <f xml:space="preserve"> InpC!MHD$20</f>
        <v>0</v>
      </c>
      <c r="MHE124" s="370">
        <f xml:space="preserve"> InpC!MHE$20</f>
        <v>0</v>
      </c>
      <c r="MHF124" s="370">
        <f xml:space="preserve"> InpC!MHF$20</f>
        <v>0</v>
      </c>
      <c r="MHG124" s="370">
        <f xml:space="preserve"> InpC!MHG$20</f>
        <v>0</v>
      </c>
      <c r="MHH124" s="370">
        <f xml:space="preserve"> InpC!MHH$20</f>
        <v>0</v>
      </c>
      <c r="MHI124" s="370">
        <f xml:space="preserve"> InpC!MHI$20</f>
        <v>0</v>
      </c>
      <c r="MHJ124" s="370">
        <f xml:space="preserve"> InpC!MHJ$20</f>
        <v>0</v>
      </c>
      <c r="MHK124" s="370">
        <f xml:space="preserve"> InpC!MHK$20</f>
        <v>0</v>
      </c>
      <c r="MHL124" s="370">
        <f xml:space="preserve"> InpC!MHL$20</f>
        <v>0</v>
      </c>
      <c r="MHM124" s="370">
        <f xml:space="preserve"> InpC!MHM$20</f>
        <v>0</v>
      </c>
      <c r="MHN124" s="370">
        <f xml:space="preserve"> InpC!MHN$20</f>
        <v>0</v>
      </c>
      <c r="MHO124" s="370">
        <f xml:space="preserve"> InpC!MHO$20</f>
        <v>0</v>
      </c>
      <c r="MHP124" s="370">
        <f xml:space="preserve"> InpC!MHP$20</f>
        <v>0</v>
      </c>
      <c r="MHQ124" s="370">
        <f xml:space="preserve"> InpC!MHQ$20</f>
        <v>0</v>
      </c>
      <c r="MHR124" s="370">
        <f xml:space="preserve"> InpC!MHR$20</f>
        <v>0</v>
      </c>
      <c r="MHS124" s="370">
        <f xml:space="preserve"> InpC!MHS$20</f>
        <v>0</v>
      </c>
      <c r="MHT124" s="370">
        <f xml:space="preserve"> InpC!MHT$20</f>
        <v>0</v>
      </c>
      <c r="MHU124" s="370">
        <f xml:space="preserve"> InpC!MHU$20</f>
        <v>0</v>
      </c>
      <c r="MHV124" s="370">
        <f xml:space="preserve"> InpC!MHV$20</f>
        <v>0</v>
      </c>
      <c r="MHW124" s="370">
        <f xml:space="preserve"> InpC!MHW$20</f>
        <v>0</v>
      </c>
      <c r="MHX124" s="370">
        <f xml:space="preserve"> InpC!MHX$20</f>
        <v>0</v>
      </c>
      <c r="MHY124" s="370">
        <f xml:space="preserve"> InpC!MHY$20</f>
        <v>0</v>
      </c>
      <c r="MHZ124" s="370">
        <f xml:space="preserve"> InpC!MHZ$20</f>
        <v>0</v>
      </c>
      <c r="MIA124" s="370">
        <f xml:space="preserve"> InpC!MIA$20</f>
        <v>0</v>
      </c>
      <c r="MIB124" s="370">
        <f xml:space="preserve"> InpC!MIB$20</f>
        <v>0</v>
      </c>
      <c r="MIC124" s="370">
        <f xml:space="preserve"> InpC!MIC$20</f>
        <v>0</v>
      </c>
      <c r="MID124" s="370">
        <f xml:space="preserve"> InpC!MID$20</f>
        <v>0</v>
      </c>
      <c r="MIE124" s="370">
        <f xml:space="preserve"> InpC!MIE$20</f>
        <v>0</v>
      </c>
      <c r="MIF124" s="370">
        <f xml:space="preserve"> InpC!MIF$20</f>
        <v>0</v>
      </c>
      <c r="MIG124" s="370">
        <f xml:space="preserve"> InpC!MIG$20</f>
        <v>0</v>
      </c>
      <c r="MIH124" s="370">
        <f xml:space="preserve"> InpC!MIH$20</f>
        <v>0</v>
      </c>
      <c r="MII124" s="370">
        <f xml:space="preserve"> InpC!MII$20</f>
        <v>0</v>
      </c>
      <c r="MIJ124" s="370">
        <f xml:space="preserve"> InpC!MIJ$20</f>
        <v>0</v>
      </c>
      <c r="MIK124" s="370">
        <f xml:space="preserve"> InpC!MIK$20</f>
        <v>0</v>
      </c>
      <c r="MIL124" s="370">
        <f xml:space="preserve"> InpC!MIL$20</f>
        <v>0</v>
      </c>
      <c r="MIM124" s="370">
        <f xml:space="preserve"> InpC!MIM$20</f>
        <v>0</v>
      </c>
      <c r="MIN124" s="370">
        <f xml:space="preserve"> InpC!MIN$20</f>
        <v>0</v>
      </c>
      <c r="MIO124" s="370">
        <f xml:space="preserve"> InpC!MIO$20</f>
        <v>0</v>
      </c>
      <c r="MIP124" s="370">
        <f xml:space="preserve"> InpC!MIP$20</f>
        <v>0</v>
      </c>
      <c r="MIQ124" s="370">
        <f xml:space="preserve"> InpC!MIQ$20</f>
        <v>0</v>
      </c>
      <c r="MIR124" s="370">
        <f xml:space="preserve"> InpC!MIR$20</f>
        <v>0</v>
      </c>
      <c r="MIS124" s="370">
        <f xml:space="preserve"> InpC!MIS$20</f>
        <v>0</v>
      </c>
      <c r="MIT124" s="370">
        <f xml:space="preserve"> InpC!MIT$20</f>
        <v>0</v>
      </c>
      <c r="MIU124" s="370">
        <f xml:space="preserve"> InpC!MIU$20</f>
        <v>0</v>
      </c>
      <c r="MIV124" s="370">
        <f xml:space="preserve"> InpC!MIV$20</f>
        <v>0</v>
      </c>
      <c r="MIW124" s="370">
        <f xml:space="preserve"> InpC!MIW$20</f>
        <v>0</v>
      </c>
      <c r="MIX124" s="370">
        <f xml:space="preserve"> InpC!MIX$20</f>
        <v>0</v>
      </c>
      <c r="MIY124" s="370">
        <f xml:space="preserve"> InpC!MIY$20</f>
        <v>0</v>
      </c>
      <c r="MIZ124" s="370">
        <f xml:space="preserve"> InpC!MIZ$20</f>
        <v>0</v>
      </c>
      <c r="MJA124" s="370">
        <f xml:space="preserve"> InpC!MJA$20</f>
        <v>0</v>
      </c>
      <c r="MJB124" s="370">
        <f xml:space="preserve"> InpC!MJB$20</f>
        <v>0</v>
      </c>
      <c r="MJC124" s="370">
        <f xml:space="preserve"> InpC!MJC$20</f>
        <v>0</v>
      </c>
      <c r="MJD124" s="370">
        <f xml:space="preserve"> InpC!MJD$20</f>
        <v>0</v>
      </c>
      <c r="MJE124" s="370">
        <f xml:space="preserve"> InpC!MJE$20</f>
        <v>0</v>
      </c>
      <c r="MJF124" s="370">
        <f xml:space="preserve"> InpC!MJF$20</f>
        <v>0</v>
      </c>
      <c r="MJG124" s="370">
        <f xml:space="preserve"> InpC!MJG$20</f>
        <v>0</v>
      </c>
      <c r="MJH124" s="370">
        <f xml:space="preserve"> InpC!MJH$20</f>
        <v>0</v>
      </c>
      <c r="MJI124" s="370">
        <f xml:space="preserve"> InpC!MJI$20</f>
        <v>0</v>
      </c>
      <c r="MJJ124" s="370">
        <f xml:space="preserve"> InpC!MJJ$20</f>
        <v>0</v>
      </c>
      <c r="MJK124" s="370">
        <f xml:space="preserve"> InpC!MJK$20</f>
        <v>0</v>
      </c>
      <c r="MJL124" s="370">
        <f xml:space="preserve"> InpC!MJL$20</f>
        <v>0</v>
      </c>
      <c r="MJM124" s="370">
        <f xml:space="preserve"> InpC!MJM$20</f>
        <v>0</v>
      </c>
      <c r="MJN124" s="370">
        <f xml:space="preserve"> InpC!MJN$20</f>
        <v>0</v>
      </c>
      <c r="MJO124" s="370">
        <f xml:space="preserve"> InpC!MJO$20</f>
        <v>0</v>
      </c>
      <c r="MJP124" s="370">
        <f xml:space="preserve"> InpC!MJP$20</f>
        <v>0</v>
      </c>
      <c r="MJQ124" s="370">
        <f xml:space="preserve"> InpC!MJQ$20</f>
        <v>0</v>
      </c>
      <c r="MJR124" s="370">
        <f xml:space="preserve"> InpC!MJR$20</f>
        <v>0</v>
      </c>
      <c r="MJS124" s="370">
        <f xml:space="preserve"> InpC!MJS$20</f>
        <v>0</v>
      </c>
      <c r="MJT124" s="370">
        <f xml:space="preserve"> InpC!MJT$20</f>
        <v>0</v>
      </c>
      <c r="MJU124" s="370">
        <f xml:space="preserve"> InpC!MJU$20</f>
        <v>0</v>
      </c>
      <c r="MJV124" s="370">
        <f xml:space="preserve"> InpC!MJV$20</f>
        <v>0</v>
      </c>
      <c r="MJW124" s="370">
        <f xml:space="preserve"> InpC!MJW$20</f>
        <v>0</v>
      </c>
      <c r="MJX124" s="370">
        <f xml:space="preserve"> InpC!MJX$20</f>
        <v>0</v>
      </c>
      <c r="MJY124" s="370">
        <f xml:space="preserve"> InpC!MJY$20</f>
        <v>0</v>
      </c>
      <c r="MJZ124" s="370">
        <f xml:space="preserve"> InpC!MJZ$20</f>
        <v>0</v>
      </c>
      <c r="MKA124" s="370">
        <f xml:space="preserve"> InpC!MKA$20</f>
        <v>0</v>
      </c>
      <c r="MKB124" s="370">
        <f xml:space="preserve"> InpC!MKB$20</f>
        <v>0</v>
      </c>
      <c r="MKC124" s="370">
        <f xml:space="preserve"> InpC!MKC$20</f>
        <v>0</v>
      </c>
      <c r="MKD124" s="370">
        <f xml:space="preserve"> InpC!MKD$20</f>
        <v>0</v>
      </c>
      <c r="MKE124" s="370">
        <f xml:space="preserve"> InpC!MKE$20</f>
        <v>0</v>
      </c>
      <c r="MKF124" s="370">
        <f xml:space="preserve"> InpC!MKF$20</f>
        <v>0</v>
      </c>
      <c r="MKG124" s="370">
        <f xml:space="preserve"> InpC!MKG$20</f>
        <v>0</v>
      </c>
      <c r="MKH124" s="370">
        <f xml:space="preserve"> InpC!MKH$20</f>
        <v>0</v>
      </c>
      <c r="MKI124" s="370">
        <f xml:space="preserve"> InpC!MKI$20</f>
        <v>0</v>
      </c>
      <c r="MKJ124" s="370">
        <f xml:space="preserve"> InpC!MKJ$20</f>
        <v>0</v>
      </c>
      <c r="MKK124" s="370">
        <f xml:space="preserve"> InpC!MKK$20</f>
        <v>0</v>
      </c>
      <c r="MKL124" s="370">
        <f xml:space="preserve"> InpC!MKL$20</f>
        <v>0</v>
      </c>
      <c r="MKM124" s="370">
        <f xml:space="preserve"> InpC!MKM$20</f>
        <v>0</v>
      </c>
      <c r="MKN124" s="370">
        <f xml:space="preserve"> InpC!MKN$20</f>
        <v>0</v>
      </c>
      <c r="MKO124" s="370">
        <f xml:space="preserve"> InpC!MKO$20</f>
        <v>0</v>
      </c>
      <c r="MKP124" s="370">
        <f xml:space="preserve"> InpC!MKP$20</f>
        <v>0</v>
      </c>
      <c r="MKQ124" s="370">
        <f xml:space="preserve"> InpC!MKQ$20</f>
        <v>0</v>
      </c>
      <c r="MKR124" s="370">
        <f xml:space="preserve"> InpC!MKR$20</f>
        <v>0</v>
      </c>
      <c r="MKS124" s="370">
        <f xml:space="preserve"> InpC!MKS$20</f>
        <v>0</v>
      </c>
      <c r="MKT124" s="370">
        <f xml:space="preserve"> InpC!MKT$20</f>
        <v>0</v>
      </c>
      <c r="MKU124" s="370">
        <f xml:space="preserve"> InpC!MKU$20</f>
        <v>0</v>
      </c>
      <c r="MKV124" s="370">
        <f xml:space="preserve"> InpC!MKV$20</f>
        <v>0</v>
      </c>
      <c r="MKW124" s="370">
        <f xml:space="preserve"> InpC!MKW$20</f>
        <v>0</v>
      </c>
      <c r="MKX124" s="370">
        <f xml:space="preserve"> InpC!MKX$20</f>
        <v>0</v>
      </c>
      <c r="MKY124" s="370">
        <f xml:space="preserve"> InpC!MKY$20</f>
        <v>0</v>
      </c>
      <c r="MKZ124" s="370">
        <f xml:space="preserve"> InpC!MKZ$20</f>
        <v>0</v>
      </c>
      <c r="MLA124" s="370">
        <f xml:space="preserve"> InpC!MLA$20</f>
        <v>0</v>
      </c>
      <c r="MLB124" s="370">
        <f xml:space="preserve"> InpC!MLB$20</f>
        <v>0</v>
      </c>
      <c r="MLC124" s="370">
        <f xml:space="preserve"> InpC!MLC$20</f>
        <v>0</v>
      </c>
      <c r="MLD124" s="370">
        <f xml:space="preserve"> InpC!MLD$20</f>
        <v>0</v>
      </c>
      <c r="MLE124" s="370">
        <f xml:space="preserve"> InpC!MLE$20</f>
        <v>0</v>
      </c>
      <c r="MLF124" s="370">
        <f xml:space="preserve"> InpC!MLF$20</f>
        <v>0</v>
      </c>
      <c r="MLG124" s="370">
        <f xml:space="preserve"> InpC!MLG$20</f>
        <v>0</v>
      </c>
      <c r="MLH124" s="370">
        <f xml:space="preserve"> InpC!MLH$20</f>
        <v>0</v>
      </c>
      <c r="MLI124" s="370">
        <f xml:space="preserve"> InpC!MLI$20</f>
        <v>0</v>
      </c>
      <c r="MLJ124" s="370">
        <f xml:space="preserve"> InpC!MLJ$20</f>
        <v>0</v>
      </c>
      <c r="MLK124" s="370">
        <f xml:space="preserve"> InpC!MLK$20</f>
        <v>0</v>
      </c>
      <c r="MLL124" s="370">
        <f xml:space="preserve"> InpC!MLL$20</f>
        <v>0</v>
      </c>
      <c r="MLM124" s="370">
        <f xml:space="preserve"> InpC!MLM$20</f>
        <v>0</v>
      </c>
      <c r="MLN124" s="370">
        <f xml:space="preserve"> InpC!MLN$20</f>
        <v>0</v>
      </c>
      <c r="MLO124" s="370">
        <f xml:space="preserve"> InpC!MLO$20</f>
        <v>0</v>
      </c>
      <c r="MLP124" s="370">
        <f xml:space="preserve"> InpC!MLP$20</f>
        <v>0</v>
      </c>
      <c r="MLQ124" s="370">
        <f xml:space="preserve"> InpC!MLQ$20</f>
        <v>0</v>
      </c>
      <c r="MLR124" s="370">
        <f xml:space="preserve"> InpC!MLR$20</f>
        <v>0</v>
      </c>
      <c r="MLS124" s="370">
        <f xml:space="preserve"> InpC!MLS$20</f>
        <v>0</v>
      </c>
      <c r="MLT124" s="370">
        <f xml:space="preserve"> InpC!MLT$20</f>
        <v>0</v>
      </c>
      <c r="MLU124" s="370">
        <f xml:space="preserve"> InpC!MLU$20</f>
        <v>0</v>
      </c>
      <c r="MLV124" s="370">
        <f xml:space="preserve"> InpC!MLV$20</f>
        <v>0</v>
      </c>
      <c r="MLW124" s="370">
        <f xml:space="preserve"> InpC!MLW$20</f>
        <v>0</v>
      </c>
      <c r="MLX124" s="370">
        <f xml:space="preserve"> InpC!MLX$20</f>
        <v>0</v>
      </c>
      <c r="MLY124" s="370">
        <f xml:space="preserve"> InpC!MLY$20</f>
        <v>0</v>
      </c>
      <c r="MLZ124" s="370">
        <f xml:space="preserve"> InpC!MLZ$20</f>
        <v>0</v>
      </c>
      <c r="MMA124" s="370">
        <f xml:space="preserve"> InpC!MMA$20</f>
        <v>0</v>
      </c>
      <c r="MMB124" s="370">
        <f xml:space="preserve"> InpC!MMB$20</f>
        <v>0</v>
      </c>
      <c r="MMC124" s="370">
        <f xml:space="preserve"> InpC!MMC$20</f>
        <v>0</v>
      </c>
      <c r="MMD124" s="370">
        <f xml:space="preserve"> InpC!MMD$20</f>
        <v>0</v>
      </c>
      <c r="MME124" s="370">
        <f xml:space="preserve"> InpC!MME$20</f>
        <v>0</v>
      </c>
      <c r="MMF124" s="370">
        <f xml:space="preserve"> InpC!MMF$20</f>
        <v>0</v>
      </c>
      <c r="MMG124" s="370">
        <f xml:space="preserve"> InpC!MMG$20</f>
        <v>0</v>
      </c>
      <c r="MMH124" s="370">
        <f xml:space="preserve"> InpC!MMH$20</f>
        <v>0</v>
      </c>
      <c r="MMI124" s="370">
        <f xml:space="preserve"> InpC!MMI$20</f>
        <v>0</v>
      </c>
      <c r="MMJ124" s="370">
        <f xml:space="preserve"> InpC!MMJ$20</f>
        <v>0</v>
      </c>
      <c r="MMK124" s="370">
        <f xml:space="preserve"> InpC!MMK$20</f>
        <v>0</v>
      </c>
      <c r="MML124" s="370">
        <f xml:space="preserve"> InpC!MML$20</f>
        <v>0</v>
      </c>
      <c r="MMM124" s="370">
        <f xml:space="preserve"> InpC!MMM$20</f>
        <v>0</v>
      </c>
      <c r="MMN124" s="370">
        <f xml:space="preserve"> InpC!MMN$20</f>
        <v>0</v>
      </c>
      <c r="MMO124" s="370">
        <f xml:space="preserve"> InpC!MMO$20</f>
        <v>0</v>
      </c>
      <c r="MMP124" s="370">
        <f xml:space="preserve"> InpC!MMP$20</f>
        <v>0</v>
      </c>
      <c r="MMQ124" s="370">
        <f xml:space="preserve"> InpC!MMQ$20</f>
        <v>0</v>
      </c>
      <c r="MMR124" s="370">
        <f xml:space="preserve"> InpC!MMR$20</f>
        <v>0</v>
      </c>
      <c r="MMS124" s="370">
        <f xml:space="preserve"> InpC!MMS$20</f>
        <v>0</v>
      </c>
      <c r="MMT124" s="370">
        <f xml:space="preserve"> InpC!MMT$20</f>
        <v>0</v>
      </c>
      <c r="MMU124" s="370">
        <f xml:space="preserve"> InpC!MMU$20</f>
        <v>0</v>
      </c>
      <c r="MMV124" s="370">
        <f xml:space="preserve"> InpC!MMV$20</f>
        <v>0</v>
      </c>
      <c r="MMW124" s="370">
        <f xml:space="preserve"> InpC!MMW$20</f>
        <v>0</v>
      </c>
      <c r="MMX124" s="370">
        <f xml:space="preserve"> InpC!MMX$20</f>
        <v>0</v>
      </c>
      <c r="MMY124" s="370">
        <f xml:space="preserve"> InpC!MMY$20</f>
        <v>0</v>
      </c>
      <c r="MMZ124" s="370">
        <f xml:space="preserve"> InpC!MMZ$20</f>
        <v>0</v>
      </c>
      <c r="MNA124" s="370">
        <f xml:space="preserve"> InpC!MNA$20</f>
        <v>0</v>
      </c>
      <c r="MNB124" s="370">
        <f xml:space="preserve"> InpC!MNB$20</f>
        <v>0</v>
      </c>
      <c r="MNC124" s="370">
        <f xml:space="preserve"> InpC!MNC$20</f>
        <v>0</v>
      </c>
      <c r="MND124" s="370">
        <f xml:space="preserve"> InpC!MND$20</f>
        <v>0</v>
      </c>
      <c r="MNE124" s="370">
        <f xml:space="preserve"> InpC!MNE$20</f>
        <v>0</v>
      </c>
      <c r="MNF124" s="370">
        <f xml:space="preserve"> InpC!MNF$20</f>
        <v>0</v>
      </c>
      <c r="MNG124" s="370">
        <f xml:space="preserve"> InpC!MNG$20</f>
        <v>0</v>
      </c>
      <c r="MNH124" s="370">
        <f xml:space="preserve"> InpC!MNH$20</f>
        <v>0</v>
      </c>
      <c r="MNI124" s="370">
        <f xml:space="preserve"> InpC!MNI$20</f>
        <v>0</v>
      </c>
      <c r="MNJ124" s="370">
        <f xml:space="preserve"> InpC!MNJ$20</f>
        <v>0</v>
      </c>
      <c r="MNK124" s="370">
        <f xml:space="preserve"> InpC!MNK$20</f>
        <v>0</v>
      </c>
      <c r="MNL124" s="370">
        <f xml:space="preserve"> InpC!MNL$20</f>
        <v>0</v>
      </c>
      <c r="MNM124" s="370">
        <f xml:space="preserve"> InpC!MNM$20</f>
        <v>0</v>
      </c>
      <c r="MNN124" s="370">
        <f xml:space="preserve"> InpC!MNN$20</f>
        <v>0</v>
      </c>
      <c r="MNO124" s="370">
        <f xml:space="preserve"> InpC!MNO$20</f>
        <v>0</v>
      </c>
      <c r="MNP124" s="370">
        <f xml:space="preserve"> InpC!MNP$20</f>
        <v>0</v>
      </c>
      <c r="MNQ124" s="370">
        <f xml:space="preserve"> InpC!MNQ$20</f>
        <v>0</v>
      </c>
      <c r="MNR124" s="370">
        <f xml:space="preserve"> InpC!MNR$20</f>
        <v>0</v>
      </c>
      <c r="MNS124" s="370">
        <f xml:space="preserve"> InpC!MNS$20</f>
        <v>0</v>
      </c>
      <c r="MNT124" s="370">
        <f xml:space="preserve"> InpC!MNT$20</f>
        <v>0</v>
      </c>
      <c r="MNU124" s="370">
        <f xml:space="preserve"> InpC!MNU$20</f>
        <v>0</v>
      </c>
      <c r="MNV124" s="370">
        <f xml:space="preserve"> InpC!MNV$20</f>
        <v>0</v>
      </c>
      <c r="MNW124" s="370">
        <f xml:space="preserve"> InpC!MNW$20</f>
        <v>0</v>
      </c>
      <c r="MNX124" s="370">
        <f xml:space="preserve"> InpC!MNX$20</f>
        <v>0</v>
      </c>
      <c r="MNY124" s="370">
        <f xml:space="preserve"> InpC!MNY$20</f>
        <v>0</v>
      </c>
      <c r="MNZ124" s="370">
        <f xml:space="preserve"> InpC!MNZ$20</f>
        <v>0</v>
      </c>
      <c r="MOA124" s="370">
        <f xml:space="preserve"> InpC!MOA$20</f>
        <v>0</v>
      </c>
      <c r="MOB124" s="370">
        <f xml:space="preserve"> InpC!MOB$20</f>
        <v>0</v>
      </c>
      <c r="MOC124" s="370">
        <f xml:space="preserve"> InpC!MOC$20</f>
        <v>0</v>
      </c>
      <c r="MOD124" s="370">
        <f xml:space="preserve"> InpC!MOD$20</f>
        <v>0</v>
      </c>
      <c r="MOE124" s="370">
        <f xml:space="preserve"> InpC!MOE$20</f>
        <v>0</v>
      </c>
      <c r="MOF124" s="370">
        <f xml:space="preserve"> InpC!MOF$20</f>
        <v>0</v>
      </c>
      <c r="MOG124" s="370">
        <f xml:space="preserve"> InpC!MOG$20</f>
        <v>0</v>
      </c>
      <c r="MOH124" s="370">
        <f xml:space="preserve"> InpC!MOH$20</f>
        <v>0</v>
      </c>
      <c r="MOI124" s="370">
        <f xml:space="preserve"> InpC!MOI$20</f>
        <v>0</v>
      </c>
      <c r="MOJ124" s="370">
        <f xml:space="preserve"> InpC!MOJ$20</f>
        <v>0</v>
      </c>
      <c r="MOK124" s="370">
        <f xml:space="preserve"> InpC!MOK$20</f>
        <v>0</v>
      </c>
      <c r="MOL124" s="370">
        <f xml:space="preserve"> InpC!MOL$20</f>
        <v>0</v>
      </c>
      <c r="MOM124" s="370">
        <f xml:space="preserve"> InpC!MOM$20</f>
        <v>0</v>
      </c>
      <c r="MON124" s="370">
        <f xml:space="preserve"> InpC!MON$20</f>
        <v>0</v>
      </c>
      <c r="MOO124" s="370">
        <f xml:space="preserve"> InpC!MOO$20</f>
        <v>0</v>
      </c>
      <c r="MOP124" s="370">
        <f xml:space="preserve"> InpC!MOP$20</f>
        <v>0</v>
      </c>
      <c r="MOQ124" s="370">
        <f xml:space="preserve"> InpC!MOQ$20</f>
        <v>0</v>
      </c>
      <c r="MOR124" s="370">
        <f xml:space="preserve"> InpC!MOR$20</f>
        <v>0</v>
      </c>
      <c r="MOS124" s="370">
        <f xml:space="preserve"> InpC!MOS$20</f>
        <v>0</v>
      </c>
      <c r="MOT124" s="370">
        <f xml:space="preserve"> InpC!MOT$20</f>
        <v>0</v>
      </c>
      <c r="MOU124" s="370">
        <f xml:space="preserve"> InpC!MOU$20</f>
        <v>0</v>
      </c>
      <c r="MOV124" s="370">
        <f xml:space="preserve"> InpC!MOV$20</f>
        <v>0</v>
      </c>
      <c r="MOW124" s="370">
        <f xml:space="preserve"> InpC!MOW$20</f>
        <v>0</v>
      </c>
      <c r="MOX124" s="370">
        <f xml:space="preserve"> InpC!MOX$20</f>
        <v>0</v>
      </c>
      <c r="MOY124" s="370">
        <f xml:space="preserve"> InpC!MOY$20</f>
        <v>0</v>
      </c>
      <c r="MOZ124" s="370">
        <f xml:space="preserve"> InpC!MOZ$20</f>
        <v>0</v>
      </c>
      <c r="MPA124" s="370">
        <f xml:space="preserve"> InpC!MPA$20</f>
        <v>0</v>
      </c>
      <c r="MPB124" s="370">
        <f xml:space="preserve"> InpC!MPB$20</f>
        <v>0</v>
      </c>
      <c r="MPC124" s="370">
        <f xml:space="preserve"> InpC!MPC$20</f>
        <v>0</v>
      </c>
      <c r="MPD124" s="370">
        <f xml:space="preserve"> InpC!MPD$20</f>
        <v>0</v>
      </c>
      <c r="MPE124" s="370">
        <f xml:space="preserve"> InpC!MPE$20</f>
        <v>0</v>
      </c>
      <c r="MPF124" s="370">
        <f xml:space="preserve"> InpC!MPF$20</f>
        <v>0</v>
      </c>
      <c r="MPG124" s="370">
        <f xml:space="preserve"> InpC!MPG$20</f>
        <v>0</v>
      </c>
      <c r="MPH124" s="370">
        <f xml:space="preserve"> InpC!MPH$20</f>
        <v>0</v>
      </c>
      <c r="MPI124" s="370">
        <f xml:space="preserve"> InpC!MPI$20</f>
        <v>0</v>
      </c>
      <c r="MPJ124" s="370">
        <f xml:space="preserve"> InpC!MPJ$20</f>
        <v>0</v>
      </c>
      <c r="MPK124" s="370">
        <f xml:space="preserve"> InpC!MPK$20</f>
        <v>0</v>
      </c>
      <c r="MPL124" s="370">
        <f xml:space="preserve"> InpC!MPL$20</f>
        <v>0</v>
      </c>
      <c r="MPM124" s="370">
        <f xml:space="preserve"> InpC!MPM$20</f>
        <v>0</v>
      </c>
      <c r="MPN124" s="370">
        <f xml:space="preserve"> InpC!MPN$20</f>
        <v>0</v>
      </c>
      <c r="MPO124" s="370">
        <f xml:space="preserve"> InpC!MPO$20</f>
        <v>0</v>
      </c>
      <c r="MPP124" s="370">
        <f xml:space="preserve"> InpC!MPP$20</f>
        <v>0</v>
      </c>
      <c r="MPQ124" s="370">
        <f xml:space="preserve"> InpC!MPQ$20</f>
        <v>0</v>
      </c>
      <c r="MPR124" s="370">
        <f xml:space="preserve"> InpC!MPR$20</f>
        <v>0</v>
      </c>
      <c r="MPS124" s="370">
        <f xml:space="preserve"> InpC!MPS$20</f>
        <v>0</v>
      </c>
      <c r="MPT124" s="370">
        <f xml:space="preserve"> InpC!MPT$20</f>
        <v>0</v>
      </c>
      <c r="MPU124" s="370">
        <f xml:space="preserve"> InpC!MPU$20</f>
        <v>0</v>
      </c>
      <c r="MPV124" s="370">
        <f xml:space="preserve"> InpC!MPV$20</f>
        <v>0</v>
      </c>
      <c r="MPW124" s="370">
        <f xml:space="preserve"> InpC!MPW$20</f>
        <v>0</v>
      </c>
      <c r="MPX124" s="370">
        <f xml:space="preserve"> InpC!MPX$20</f>
        <v>0</v>
      </c>
      <c r="MPY124" s="370">
        <f xml:space="preserve"> InpC!MPY$20</f>
        <v>0</v>
      </c>
      <c r="MPZ124" s="370">
        <f xml:space="preserve"> InpC!MPZ$20</f>
        <v>0</v>
      </c>
      <c r="MQA124" s="370">
        <f xml:space="preserve"> InpC!MQA$20</f>
        <v>0</v>
      </c>
      <c r="MQB124" s="370">
        <f xml:space="preserve"> InpC!MQB$20</f>
        <v>0</v>
      </c>
      <c r="MQC124" s="370">
        <f xml:space="preserve"> InpC!MQC$20</f>
        <v>0</v>
      </c>
      <c r="MQD124" s="370">
        <f xml:space="preserve"> InpC!MQD$20</f>
        <v>0</v>
      </c>
      <c r="MQE124" s="370">
        <f xml:space="preserve"> InpC!MQE$20</f>
        <v>0</v>
      </c>
      <c r="MQF124" s="370">
        <f xml:space="preserve"> InpC!MQF$20</f>
        <v>0</v>
      </c>
      <c r="MQG124" s="370">
        <f xml:space="preserve"> InpC!MQG$20</f>
        <v>0</v>
      </c>
      <c r="MQH124" s="370">
        <f xml:space="preserve"> InpC!MQH$20</f>
        <v>0</v>
      </c>
      <c r="MQI124" s="370">
        <f xml:space="preserve"> InpC!MQI$20</f>
        <v>0</v>
      </c>
      <c r="MQJ124" s="370">
        <f xml:space="preserve"> InpC!MQJ$20</f>
        <v>0</v>
      </c>
      <c r="MQK124" s="370">
        <f xml:space="preserve"> InpC!MQK$20</f>
        <v>0</v>
      </c>
      <c r="MQL124" s="370">
        <f xml:space="preserve"> InpC!MQL$20</f>
        <v>0</v>
      </c>
      <c r="MQM124" s="370">
        <f xml:space="preserve"> InpC!MQM$20</f>
        <v>0</v>
      </c>
      <c r="MQN124" s="370">
        <f xml:space="preserve"> InpC!MQN$20</f>
        <v>0</v>
      </c>
      <c r="MQO124" s="370">
        <f xml:space="preserve"> InpC!MQO$20</f>
        <v>0</v>
      </c>
      <c r="MQP124" s="370">
        <f xml:space="preserve"> InpC!MQP$20</f>
        <v>0</v>
      </c>
      <c r="MQQ124" s="370">
        <f xml:space="preserve"> InpC!MQQ$20</f>
        <v>0</v>
      </c>
      <c r="MQR124" s="370">
        <f xml:space="preserve"> InpC!MQR$20</f>
        <v>0</v>
      </c>
      <c r="MQS124" s="370">
        <f xml:space="preserve"> InpC!MQS$20</f>
        <v>0</v>
      </c>
      <c r="MQT124" s="370">
        <f xml:space="preserve"> InpC!MQT$20</f>
        <v>0</v>
      </c>
      <c r="MQU124" s="370">
        <f xml:space="preserve"> InpC!MQU$20</f>
        <v>0</v>
      </c>
      <c r="MQV124" s="370">
        <f xml:space="preserve"> InpC!MQV$20</f>
        <v>0</v>
      </c>
      <c r="MQW124" s="370">
        <f xml:space="preserve"> InpC!MQW$20</f>
        <v>0</v>
      </c>
      <c r="MQX124" s="370">
        <f xml:space="preserve"> InpC!MQX$20</f>
        <v>0</v>
      </c>
      <c r="MQY124" s="370">
        <f xml:space="preserve"> InpC!MQY$20</f>
        <v>0</v>
      </c>
      <c r="MQZ124" s="370">
        <f xml:space="preserve"> InpC!MQZ$20</f>
        <v>0</v>
      </c>
      <c r="MRA124" s="370">
        <f xml:space="preserve"> InpC!MRA$20</f>
        <v>0</v>
      </c>
      <c r="MRB124" s="370">
        <f xml:space="preserve"> InpC!MRB$20</f>
        <v>0</v>
      </c>
      <c r="MRC124" s="370">
        <f xml:space="preserve"> InpC!MRC$20</f>
        <v>0</v>
      </c>
      <c r="MRD124" s="370">
        <f xml:space="preserve"> InpC!MRD$20</f>
        <v>0</v>
      </c>
      <c r="MRE124" s="370">
        <f xml:space="preserve"> InpC!MRE$20</f>
        <v>0</v>
      </c>
      <c r="MRF124" s="370">
        <f xml:space="preserve"> InpC!MRF$20</f>
        <v>0</v>
      </c>
      <c r="MRG124" s="370">
        <f xml:space="preserve"> InpC!MRG$20</f>
        <v>0</v>
      </c>
      <c r="MRH124" s="370">
        <f xml:space="preserve"> InpC!MRH$20</f>
        <v>0</v>
      </c>
      <c r="MRI124" s="370">
        <f xml:space="preserve"> InpC!MRI$20</f>
        <v>0</v>
      </c>
      <c r="MRJ124" s="370">
        <f xml:space="preserve"> InpC!MRJ$20</f>
        <v>0</v>
      </c>
      <c r="MRK124" s="370">
        <f xml:space="preserve"> InpC!MRK$20</f>
        <v>0</v>
      </c>
      <c r="MRL124" s="370">
        <f xml:space="preserve"> InpC!MRL$20</f>
        <v>0</v>
      </c>
      <c r="MRM124" s="370">
        <f xml:space="preserve"> InpC!MRM$20</f>
        <v>0</v>
      </c>
      <c r="MRN124" s="370">
        <f xml:space="preserve"> InpC!MRN$20</f>
        <v>0</v>
      </c>
      <c r="MRO124" s="370">
        <f xml:space="preserve"> InpC!MRO$20</f>
        <v>0</v>
      </c>
      <c r="MRP124" s="370">
        <f xml:space="preserve"> InpC!MRP$20</f>
        <v>0</v>
      </c>
      <c r="MRQ124" s="370">
        <f xml:space="preserve"> InpC!MRQ$20</f>
        <v>0</v>
      </c>
      <c r="MRR124" s="370">
        <f xml:space="preserve"> InpC!MRR$20</f>
        <v>0</v>
      </c>
      <c r="MRS124" s="370">
        <f xml:space="preserve"> InpC!MRS$20</f>
        <v>0</v>
      </c>
      <c r="MRT124" s="370">
        <f xml:space="preserve"> InpC!MRT$20</f>
        <v>0</v>
      </c>
      <c r="MRU124" s="370">
        <f xml:space="preserve"> InpC!MRU$20</f>
        <v>0</v>
      </c>
      <c r="MRV124" s="370">
        <f xml:space="preserve"> InpC!MRV$20</f>
        <v>0</v>
      </c>
      <c r="MRW124" s="370">
        <f xml:space="preserve"> InpC!MRW$20</f>
        <v>0</v>
      </c>
      <c r="MRX124" s="370">
        <f xml:space="preserve"> InpC!MRX$20</f>
        <v>0</v>
      </c>
      <c r="MRY124" s="370">
        <f xml:space="preserve"> InpC!MRY$20</f>
        <v>0</v>
      </c>
      <c r="MRZ124" s="370">
        <f xml:space="preserve"> InpC!MRZ$20</f>
        <v>0</v>
      </c>
      <c r="MSA124" s="370">
        <f xml:space="preserve"> InpC!MSA$20</f>
        <v>0</v>
      </c>
      <c r="MSB124" s="370">
        <f xml:space="preserve"> InpC!MSB$20</f>
        <v>0</v>
      </c>
      <c r="MSC124" s="370">
        <f xml:space="preserve"> InpC!MSC$20</f>
        <v>0</v>
      </c>
      <c r="MSD124" s="370">
        <f xml:space="preserve"> InpC!MSD$20</f>
        <v>0</v>
      </c>
      <c r="MSE124" s="370">
        <f xml:space="preserve"> InpC!MSE$20</f>
        <v>0</v>
      </c>
      <c r="MSF124" s="370">
        <f xml:space="preserve"> InpC!MSF$20</f>
        <v>0</v>
      </c>
      <c r="MSG124" s="370">
        <f xml:space="preserve"> InpC!MSG$20</f>
        <v>0</v>
      </c>
      <c r="MSH124" s="370">
        <f xml:space="preserve"> InpC!MSH$20</f>
        <v>0</v>
      </c>
      <c r="MSI124" s="370">
        <f xml:space="preserve"> InpC!MSI$20</f>
        <v>0</v>
      </c>
      <c r="MSJ124" s="370">
        <f xml:space="preserve"> InpC!MSJ$20</f>
        <v>0</v>
      </c>
      <c r="MSK124" s="370">
        <f xml:space="preserve"> InpC!MSK$20</f>
        <v>0</v>
      </c>
      <c r="MSL124" s="370">
        <f xml:space="preserve"> InpC!MSL$20</f>
        <v>0</v>
      </c>
      <c r="MSM124" s="370">
        <f xml:space="preserve"> InpC!MSM$20</f>
        <v>0</v>
      </c>
      <c r="MSN124" s="370">
        <f xml:space="preserve"> InpC!MSN$20</f>
        <v>0</v>
      </c>
      <c r="MSO124" s="370">
        <f xml:space="preserve"> InpC!MSO$20</f>
        <v>0</v>
      </c>
      <c r="MSP124" s="370">
        <f xml:space="preserve"> InpC!MSP$20</f>
        <v>0</v>
      </c>
      <c r="MSQ124" s="370">
        <f xml:space="preserve"> InpC!MSQ$20</f>
        <v>0</v>
      </c>
      <c r="MSR124" s="370">
        <f xml:space="preserve"> InpC!MSR$20</f>
        <v>0</v>
      </c>
      <c r="MSS124" s="370">
        <f xml:space="preserve"> InpC!MSS$20</f>
        <v>0</v>
      </c>
      <c r="MST124" s="370">
        <f xml:space="preserve"> InpC!MST$20</f>
        <v>0</v>
      </c>
      <c r="MSU124" s="370">
        <f xml:space="preserve"> InpC!MSU$20</f>
        <v>0</v>
      </c>
      <c r="MSV124" s="370">
        <f xml:space="preserve"> InpC!MSV$20</f>
        <v>0</v>
      </c>
      <c r="MSW124" s="370">
        <f xml:space="preserve"> InpC!MSW$20</f>
        <v>0</v>
      </c>
      <c r="MSX124" s="370">
        <f xml:space="preserve"> InpC!MSX$20</f>
        <v>0</v>
      </c>
      <c r="MSY124" s="370">
        <f xml:space="preserve"> InpC!MSY$20</f>
        <v>0</v>
      </c>
      <c r="MSZ124" s="370">
        <f xml:space="preserve"> InpC!MSZ$20</f>
        <v>0</v>
      </c>
      <c r="MTA124" s="370">
        <f xml:space="preserve"> InpC!MTA$20</f>
        <v>0</v>
      </c>
      <c r="MTB124" s="370">
        <f xml:space="preserve"> InpC!MTB$20</f>
        <v>0</v>
      </c>
      <c r="MTC124" s="370">
        <f xml:space="preserve"> InpC!MTC$20</f>
        <v>0</v>
      </c>
      <c r="MTD124" s="370">
        <f xml:space="preserve"> InpC!MTD$20</f>
        <v>0</v>
      </c>
      <c r="MTE124" s="370">
        <f xml:space="preserve"> InpC!MTE$20</f>
        <v>0</v>
      </c>
      <c r="MTF124" s="370">
        <f xml:space="preserve"> InpC!MTF$20</f>
        <v>0</v>
      </c>
      <c r="MTG124" s="370">
        <f xml:space="preserve"> InpC!MTG$20</f>
        <v>0</v>
      </c>
      <c r="MTH124" s="370">
        <f xml:space="preserve"> InpC!MTH$20</f>
        <v>0</v>
      </c>
      <c r="MTI124" s="370">
        <f xml:space="preserve"> InpC!MTI$20</f>
        <v>0</v>
      </c>
      <c r="MTJ124" s="370">
        <f xml:space="preserve"> InpC!MTJ$20</f>
        <v>0</v>
      </c>
      <c r="MTK124" s="370">
        <f xml:space="preserve"> InpC!MTK$20</f>
        <v>0</v>
      </c>
      <c r="MTL124" s="370">
        <f xml:space="preserve"> InpC!MTL$20</f>
        <v>0</v>
      </c>
      <c r="MTM124" s="370">
        <f xml:space="preserve"> InpC!MTM$20</f>
        <v>0</v>
      </c>
      <c r="MTN124" s="370">
        <f xml:space="preserve"> InpC!MTN$20</f>
        <v>0</v>
      </c>
      <c r="MTO124" s="370">
        <f xml:space="preserve"> InpC!MTO$20</f>
        <v>0</v>
      </c>
      <c r="MTP124" s="370">
        <f xml:space="preserve"> InpC!MTP$20</f>
        <v>0</v>
      </c>
      <c r="MTQ124" s="370">
        <f xml:space="preserve"> InpC!MTQ$20</f>
        <v>0</v>
      </c>
      <c r="MTR124" s="370">
        <f xml:space="preserve"> InpC!MTR$20</f>
        <v>0</v>
      </c>
      <c r="MTS124" s="370">
        <f xml:space="preserve"> InpC!MTS$20</f>
        <v>0</v>
      </c>
      <c r="MTT124" s="370">
        <f xml:space="preserve"> InpC!MTT$20</f>
        <v>0</v>
      </c>
      <c r="MTU124" s="370">
        <f xml:space="preserve"> InpC!MTU$20</f>
        <v>0</v>
      </c>
      <c r="MTV124" s="370">
        <f xml:space="preserve"> InpC!MTV$20</f>
        <v>0</v>
      </c>
      <c r="MTW124" s="370">
        <f xml:space="preserve"> InpC!MTW$20</f>
        <v>0</v>
      </c>
      <c r="MTX124" s="370">
        <f xml:space="preserve"> InpC!MTX$20</f>
        <v>0</v>
      </c>
      <c r="MTY124" s="370">
        <f xml:space="preserve"> InpC!MTY$20</f>
        <v>0</v>
      </c>
      <c r="MTZ124" s="370">
        <f xml:space="preserve"> InpC!MTZ$20</f>
        <v>0</v>
      </c>
      <c r="MUA124" s="370">
        <f xml:space="preserve"> InpC!MUA$20</f>
        <v>0</v>
      </c>
      <c r="MUB124" s="370">
        <f xml:space="preserve"> InpC!MUB$20</f>
        <v>0</v>
      </c>
      <c r="MUC124" s="370">
        <f xml:space="preserve"> InpC!MUC$20</f>
        <v>0</v>
      </c>
      <c r="MUD124" s="370">
        <f xml:space="preserve"> InpC!MUD$20</f>
        <v>0</v>
      </c>
      <c r="MUE124" s="370">
        <f xml:space="preserve"> InpC!MUE$20</f>
        <v>0</v>
      </c>
      <c r="MUF124" s="370">
        <f xml:space="preserve"> InpC!MUF$20</f>
        <v>0</v>
      </c>
      <c r="MUG124" s="370">
        <f xml:space="preserve"> InpC!MUG$20</f>
        <v>0</v>
      </c>
      <c r="MUH124" s="370">
        <f xml:space="preserve"> InpC!MUH$20</f>
        <v>0</v>
      </c>
      <c r="MUI124" s="370">
        <f xml:space="preserve"> InpC!MUI$20</f>
        <v>0</v>
      </c>
      <c r="MUJ124" s="370">
        <f xml:space="preserve"> InpC!MUJ$20</f>
        <v>0</v>
      </c>
      <c r="MUK124" s="370">
        <f xml:space="preserve"> InpC!MUK$20</f>
        <v>0</v>
      </c>
      <c r="MUL124" s="370">
        <f xml:space="preserve"> InpC!MUL$20</f>
        <v>0</v>
      </c>
      <c r="MUM124" s="370">
        <f xml:space="preserve"> InpC!MUM$20</f>
        <v>0</v>
      </c>
      <c r="MUN124" s="370">
        <f xml:space="preserve"> InpC!MUN$20</f>
        <v>0</v>
      </c>
      <c r="MUO124" s="370">
        <f xml:space="preserve"> InpC!MUO$20</f>
        <v>0</v>
      </c>
      <c r="MUP124" s="370">
        <f xml:space="preserve"> InpC!MUP$20</f>
        <v>0</v>
      </c>
      <c r="MUQ124" s="370">
        <f xml:space="preserve"> InpC!MUQ$20</f>
        <v>0</v>
      </c>
      <c r="MUR124" s="370">
        <f xml:space="preserve"> InpC!MUR$20</f>
        <v>0</v>
      </c>
      <c r="MUS124" s="370">
        <f xml:space="preserve"> InpC!MUS$20</f>
        <v>0</v>
      </c>
      <c r="MUT124" s="370">
        <f xml:space="preserve"> InpC!MUT$20</f>
        <v>0</v>
      </c>
      <c r="MUU124" s="370">
        <f xml:space="preserve"> InpC!MUU$20</f>
        <v>0</v>
      </c>
      <c r="MUV124" s="370">
        <f xml:space="preserve"> InpC!MUV$20</f>
        <v>0</v>
      </c>
      <c r="MUW124" s="370">
        <f xml:space="preserve"> InpC!MUW$20</f>
        <v>0</v>
      </c>
      <c r="MUX124" s="370">
        <f xml:space="preserve"> InpC!MUX$20</f>
        <v>0</v>
      </c>
      <c r="MUY124" s="370">
        <f xml:space="preserve"> InpC!MUY$20</f>
        <v>0</v>
      </c>
      <c r="MUZ124" s="370">
        <f xml:space="preserve"> InpC!MUZ$20</f>
        <v>0</v>
      </c>
      <c r="MVA124" s="370">
        <f xml:space="preserve"> InpC!MVA$20</f>
        <v>0</v>
      </c>
      <c r="MVB124" s="370">
        <f xml:space="preserve"> InpC!MVB$20</f>
        <v>0</v>
      </c>
      <c r="MVC124" s="370">
        <f xml:space="preserve"> InpC!MVC$20</f>
        <v>0</v>
      </c>
      <c r="MVD124" s="370">
        <f xml:space="preserve"> InpC!MVD$20</f>
        <v>0</v>
      </c>
      <c r="MVE124" s="370">
        <f xml:space="preserve"> InpC!MVE$20</f>
        <v>0</v>
      </c>
      <c r="MVF124" s="370">
        <f xml:space="preserve"> InpC!MVF$20</f>
        <v>0</v>
      </c>
      <c r="MVG124" s="370">
        <f xml:space="preserve"> InpC!MVG$20</f>
        <v>0</v>
      </c>
      <c r="MVH124" s="370">
        <f xml:space="preserve"> InpC!MVH$20</f>
        <v>0</v>
      </c>
      <c r="MVI124" s="370">
        <f xml:space="preserve"> InpC!MVI$20</f>
        <v>0</v>
      </c>
      <c r="MVJ124" s="370">
        <f xml:space="preserve"> InpC!MVJ$20</f>
        <v>0</v>
      </c>
      <c r="MVK124" s="370">
        <f xml:space="preserve"> InpC!MVK$20</f>
        <v>0</v>
      </c>
      <c r="MVL124" s="370">
        <f xml:space="preserve"> InpC!MVL$20</f>
        <v>0</v>
      </c>
      <c r="MVM124" s="370">
        <f xml:space="preserve"> InpC!MVM$20</f>
        <v>0</v>
      </c>
      <c r="MVN124" s="370">
        <f xml:space="preserve"> InpC!MVN$20</f>
        <v>0</v>
      </c>
      <c r="MVO124" s="370">
        <f xml:space="preserve"> InpC!MVO$20</f>
        <v>0</v>
      </c>
      <c r="MVP124" s="370">
        <f xml:space="preserve"> InpC!MVP$20</f>
        <v>0</v>
      </c>
      <c r="MVQ124" s="370">
        <f xml:space="preserve"> InpC!MVQ$20</f>
        <v>0</v>
      </c>
      <c r="MVR124" s="370">
        <f xml:space="preserve"> InpC!MVR$20</f>
        <v>0</v>
      </c>
      <c r="MVS124" s="370">
        <f xml:space="preserve"> InpC!MVS$20</f>
        <v>0</v>
      </c>
      <c r="MVT124" s="370">
        <f xml:space="preserve"> InpC!MVT$20</f>
        <v>0</v>
      </c>
      <c r="MVU124" s="370">
        <f xml:space="preserve"> InpC!MVU$20</f>
        <v>0</v>
      </c>
      <c r="MVV124" s="370">
        <f xml:space="preserve"> InpC!MVV$20</f>
        <v>0</v>
      </c>
      <c r="MVW124" s="370">
        <f xml:space="preserve"> InpC!MVW$20</f>
        <v>0</v>
      </c>
      <c r="MVX124" s="370">
        <f xml:space="preserve"> InpC!MVX$20</f>
        <v>0</v>
      </c>
      <c r="MVY124" s="370">
        <f xml:space="preserve"> InpC!MVY$20</f>
        <v>0</v>
      </c>
      <c r="MVZ124" s="370">
        <f xml:space="preserve"> InpC!MVZ$20</f>
        <v>0</v>
      </c>
      <c r="MWA124" s="370">
        <f xml:space="preserve"> InpC!MWA$20</f>
        <v>0</v>
      </c>
      <c r="MWB124" s="370">
        <f xml:space="preserve"> InpC!MWB$20</f>
        <v>0</v>
      </c>
      <c r="MWC124" s="370">
        <f xml:space="preserve"> InpC!MWC$20</f>
        <v>0</v>
      </c>
      <c r="MWD124" s="370">
        <f xml:space="preserve"> InpC!MWD$20</f>
        <v>0</v>
      </c>
      <c r="MWE124" s="370">
        <f xml:space="preserve"> InpC!MWE$20</f>
        <v>0</v>
      </c>
      <c r="MWF124" s="370">
        <f xml:space="preserve"> InpC!MWF$20</f>
        <v>0</v>
      </c>
      <c r="MWG124" s="370">
        <f xml:space="preserve"> InpC!MWG$20</f>
        <v>0</v>
      </c>
      <c r="MWH124" s="370">
        <f xml:space="preserve"> InpC!MWH$20</f>
        <v>0</v>
      </c>
      <c r="MWI124" s="370">
        <f xml:space="preserve"> InpC!MWI$20</f>
        <v>0</v>
      </c>
      <c r="MWJ124" s="370">
        <f xml:space="preserve"> InpC!MWJ$20</f>
        <v>0</v>
      </c>
      <c r="MWK124" s="370">
        <f xml:space="preserve"> InpC!MWK$20</f>
        <v>0</v>
      </c>
      <c r="MWL124" s="370">
        <f xml:space="preserve"> InpC!MWL$20</f>
        <v>0</v>
      </c>
      <c r="MWM124" s="370">
        <f xml:space="preserve"> InpC!MWM$20</f>
        <v>0</v>
      </c>
      <c r="MWN124" s="370">
        <f xml:space="preserve"> InpC!MWN$20</f>
        <v>0</v>
      </c>
      <c r="MWO124" s="370">
        <f xml:space="preserve"> InpC!MWO$20</f>
        <v>0</v>
      </c>
      <c r="MWP124" s="370">
        <f xml:space="preserve"> InpC!MWP$20</f>
        <v>0</v>
      </c>
      <c r="MWQ124" s="370">
        <f xml:space="preserve"> InpC!MWQ$20</f>
        <v>0</v>
      </c>
      <c r="MWR124" s="370">
        <f xml:space="preserve"> InpC!MWR$20</f>
        <v>0</v>
      </c>
      <c r="MWS124" s="370">
        <f xml:space="preserve"> InpC!MWS$20</f>
        <v>0</v>
      </c>
      <c r="MWT124" s="370">
        <f xml:space="preserve"> InpC!MWT$20</f>
        <v>0</v>
      </c>
      <c r="MWU124" s="370">
        <f xml:space="preserve"> InpC!MWU$20</f>
        <v>0</v>
      </c>
      <c r="MWV124" s="370">
        <f xml:space="preserve"> InpC!MWV$20</f>
        <v>0</v>
      </c>
      <c r="MWW124" s="370">
        <f xml:space="preserve"> InpC!MWW$20</f>
        <v>0</v>
      </c>
      <c r="MWX124" s="370">
        <f xml:space="preserve"> InpC!MWX$20</f>
        <v>0</v>
      </c>
      <c r="MWY124" s="370">
        <f xml:space="preserve"> InpC!MWY$20</f>
        <v>0</v>
      </c>
      <c r="MWZ124" s="370">
        <f xml:space="preserve"> InpC!MWZ$20</f>
        <v>0</v>
      </c>
      <c r="MXA124" s="370">
        <f xml:space="preserve"> InpC!MXA$20</f>
        <v>0</v>
      </c>
      <c r="MXB124" s="370">
        <f xml:space="preserve"> InpC!MXB$20</f>
        <v>0</v>
      </c>
      <c r="MXC124" s="370">
        <f xml:space="preserve"> InpC!MXC$20</f>
        <v>0</v>
      </c>
      <c r="MXD124" s="370">
        <f xml:space="preserve"> InpC!MXD$20</f>
        <v>0</v>
      </c>
      <c r="MXE124" s="370">
        <f xml:space="preserve"> InpC!MXE$20</f>
        <v>0</v>
      </c>
      <c r="MXF124" s="370">
        <f xml:space="preserve"> InpC!MXF$20</f>
        <v>0</v>
      </c>
      <c r="MXG124" s="370">
        <f xml:space="preserve"> InpC!MXG$20</f>
        <v>0</v>
      </c>
      <c r="MXH124" s="370">
        <f xml:space="preserve"> InpC!MXH$20</f>
        <v>0</v>
      </c>
      <c r="MXI124" s="370">
        <f xml:space="preserve"> InpC!MXI$20</f>
        <v>0</v>
      </c>
      <c r="MXJ124" s="370">
        <f xml:space="preserve"> InpC!MXJ$20</f>
        <v>0</v>
      </c>
      <c r="MXK124" s="370">
        <f xml:space="preserve"> InpC!MXK$20</f>
        <v>0</v>
      </c>
      <c r="MXL124" s="370">
        <f xml:space="preserve"> InpC!MXL$20</f>
        <v>0</v>
      </c>
      <c r="MXM124" s="370">
        <f xml:space="preserve"> InpC!MXM$20</f>
        <v>0</v>
      </c>
      <c r="MXN124" s="370">
        <f xml:space="preserve"> InpC!MXN$20</f>
        <v>0</v>
      </c>
      <c r="MXO124" s="370">
        <f xml:space="preserve"> InpC!MXO$20</f>
        <v>0</v>
      </c>
      <c r="MXP124" s="370">
        <f xml:space="preserve"> InpC!MXP$20</f>
        <v>0</v>
      </c>
      <c r="MXQ124" s="370">
        <f xml:space="preserve"> InpC!MXQ$20</f>
        <v>0</v>
      </c>
      <c r="MXR124" s="370">
        <f xml:space="preserve"> InpC!MXR$20</f>
        <v>0</v>
      </c>
      <c r="MXS124" s="370">
        <f xml:space="preserve"> InpC!MXS$20</f>
        <v>0</v>
      </c>
      <c r="MXT124" s="370">
        <f xml:space="preserve"> InpC!MXT$20</f>
        <v>0</v>
      </c>
      <c r="MXU124" s="370">
        <f xml:space="preserve"> InpC!MXU$20</f>
        <v>0</v>
      </c>
      <c r="MXV124" s="370">
        <f xml:space="preserve"> InpC!MXV$20</f>
        <v>0</v>
      </c>
      <c r="MXW124" s="370">
        <f xml:space="preserve"> InpC!MXW$20</f>
        <v>0</v>
      </c>
      <c r="MXX124" s="370">
        <f xml:space="preserve"> InpC!MXX$20</f>
        <v>0</v>
      </c>
      <c r="MXY124" s="370">
        <f xml:space="preserve"> InpC!MXY$20</f>
        <v>0</v>
      </c>
      <c r="MXZ124" s="370">
        <f xml:space="preserve"> InpC!MXZ$20</f>
        <v>0</v>
      </c>
      <c r="MYA124" s="370">
        <f xml:space="preserve"> InpC!MYA$20</f>
        <v>0</v>
      </c>
      <c r="MYB124" s="370">
        <f xml:space="preserve"> InpC!MYB$20</f>
        <v>0</v>
      </c>
      <c r="MYC124" s="370">
        <f xml:space="preserve"> InpC!MYC$20</f>
        <v>0</v>
      </c>
      <c r="MYD124" s="370">
        <f xml:space="preserve"> InpC!MYD$20</f>
        <v>0</v>
      </c>
      <c r="MYE124" s="370">
        <f xml:space="preserve"> InpC!MYE$20</f>
        <v>0</v>
      </c>
      <c r="MYF124" s="370">
        <f xml:space="preserve"> InpC!MYF$20</f>
        <v>0</v>
      </c>
      <c r="MYG124" s="370">
        <f xml:space="preserve"> InpC!MYG$20</f>
        <v>0</v>
      </c>
      <c r="MYH124" s="370">
        <f xml:space="preserve"> InpC!MYH$20</f>
        <v>0</v>
      </c>
      <c r="MYI124" s="370">
        <f xml:space="preserve"> InpC!MYI$20</f>
        <v>0</v>
      </c>
      <c r="MYJ124" s="370">
        <f xml:space="preserve"> InpC!MYJ$20</f>
        <v>0</v>
      </c>
      <c r="MYK124" s="370">
        <f xml:space="preserve"> InpC!MYK$20</f>
        <v>0</v>
      </c>
      <c r="MYL124" s="370">
        <f xml:space="preserve"> InpC!MYL$20</f>
        <v>0</v>
      </c>
      <c r="MYM124" s="370">
        <f xml:space="preserve"> InpC!MYM$20</f>
        <v>0</v>
      </c>
      <c r="MYN124" s="370">
        <f xml:space="preserve"> InpC!MYN$20</f>
        <v>0</v>
      </c>
      <c r="MYO124" s="370">
        <f xml:space="preserve"> InpC!MYO$20</f>
        <v>0</v>
      </c>
      <c r="MYP124" s="370">
        <f xml:space="preserve"> InpC!MYP$20</f>
        <v>0</v>
      </c>
      <c r="MYQ124" s="370">
        <f xml:space="preserve"> InpC!MYQ$20</f>
        <v>0</v>
      </c>
      <c r="MYR124" s="370">
        <f xml:space="preserve"> InpC!MYR$20</f>
        <v>0</v>
      </c>
      <c r="MYS124" s="370">
        <f xml:space="preserve"> InpC!MYS$20</f>
        <v>0</v>
      </c>
      <c r="MYT124" s="370">
        <f xml:space="preserve"> InpC!MYT$20</f>
        <v>0</v>
      </c>
      <c r="MYU124" s="370">
        <f xml:space="preserve"> InpC!MYU$20</f>
        <v>0</v>
      </c>
      <c r="MYV124" s="370">
        <f xml:space="preserve"> InpC!MYV$20</f>
        <v>0</v>
      </c>
      <c r="MYW124" s="370">
        <f xml:space="preserve"> InpC!MYW$20</f>
        <v>0</v>
      </c>
      <c r="MYX124" s="370">
        <f xml:space="preserve"> InpC!MYX$20</f>
        <v>0</v>
      </c>
      <c r="MYY124" s="370">
        <f xml:space="preserve"> InpC!MYY$20</f>
        <v>0</v>
      </c>
      <c r="MYZ124" s="370">
        <f xml:space="preserve"> InpC!MYZ$20</f>
        <v>0</v>
      </c>
      <c r="MZA124" s="370">
        <f xml:space="preserve"> InpC!MZA$20</f>
        <v>0</v>
      </c>
      <c r="MZB124" s="370">
        <f xml:space="preserve"> InpC!MZB$20</f>
        <v>0</v>
      </c>
      <c r="MZC124" s="370">
        <f xml:space="preserve"> InpC!MZC$20</f>
        <v>0</v>
      </c>
      <c r="MZD124" s="370">
        <f xml:space="preserve"> InpC!MZD$20</f>
        <v>0</v>
      </c>
      <c r="MZE124" s="370">
        <f xml:space="preserve"> InpC!MZE$20</f>
        <v>0</v>
      </c>
      <c r="MZF124" s="370">
        <f xml:space="preserve"> InpC!MZF$20</f>
        <v>0</v>
      </c>
      <c r="MZG124" s="370">
        <f xml:space="preserve"> InpC!MZG$20</f>
        <v>0</v>
      </c>
      <c r="MZH124" s="370">
        <f xml:space="preserve"> InpC!MZH$20</f>
        <v>0</v>
      </c>
      <c r="MZI124" s="370">
        <f xml:space="preserve"> InpC!MZI$20</f>
        <v>0</v>
      </c>
      <c r="MZJ124" s="370">
        <f xml:space="preserve"> InpC!MZJ$20</f>
        <v>0</v>
      </c>
      <c r="MZK124" s="370">
        <f xml:space="preserve"> InpC!MZK$20</f>
        <v>0</v>
      </c>
      <c r="MZL124" s="370">
        <f xml:space="preserve"> InpC!MZL$20</f>
        <v>0</v>
      </c>
      <c r="MZM124" s="370">
        <f xml:space="preserve"> InpC!MZM$20</f>
        <v>0</v>
      </c>
      <c r="MZN124" s="370">
        <f xml:space="preserve"> InpC!MZN$20</f>
        <v>0</v>
      </c>
      <c r="MZO124" s="370">
        <f xml:space="preserve"> InpC!MZO$20</f>
        <v>0</v>
      </c>
      <c r="MZP124" s="370">
        <f xml:space="preserve"> InpC!MZP$20</f>
        <v>0</v>
      </c>
      <c r="MZQ124" s="370">
        <f xml:space="preserve"> InpC!MZQ$20</f>
        <v>0</v>
      </c>
      <c r="MZR124" s="370">
        <f xml:space="preserve"> InpC!MZR$20</f>
        <v>0</v>
      </c>
      <c r="MZS124" s="370">
        <f xml:space="preserve"> InpC!MZS$20</f>
        <v>0</v>
      </c>
      <c r="MZT124" s="370">
        <f xml:space="preserve"> InpC!MZT$20</f>
        <v>0</v>
      </c>
      <c r="MZU124" s="370">
        <f xml:space="preserve"> InpC!MZU$20</f>
        <v>0</v>
      </c>
      <c r="MZV124" s="370">
        <f xml:space="preserve"> InpC!MZV$20</f>
        <v>0</v>
      </c>
      <c r="MZW124" s="370">
        <f xml:space="preserve"> InpC!MZW$20</f>
        <v>0</v>
      </c>
      <c r="MZX124" s="370">
        <f xml:space="preserve"> InpC!MZX$20</f>
        <v>0</v>
      </c>
      <c r="MZY124" s="370">
        <f xml:space="preserve"> InpC!MZY$20</f>
        <v>0</v>
      </c>
      <c r="MZZ124" s="370">
        <f xml:space="preserve"> InpC!MZZ$20</f>
        <v>0</v>
      </c>
      <c r="NAA124" s="370">
        <f xml:space="preserve"> InpC!NAA$20</f>
        <v>0</v>
      </c>
      <c r="NAB124" s="370">
        <f xml:space="preserve"> InpC!NAB$20</f>
        <v>0</v>
      </c>
      <c r="NAC124" s="370">
        <f xml:space="preserve"> InpC!NAC$20</f>
        <v>0</v>
      </c>
      <c r="NAD124" s="370">
        <f xml:space="preserve"> InpC!NAD$20</f>
        <v>0</v>
      </c>
      <c r="NAE124" s="370">
        <f xml:space="preserve"> InpC!NAE$20</f>
        <v>0</v>
      </c>
      <c r="NAF124" s="370">
        <f xml:space="preserve"> InpC!NAF$20</f>
        <v>0</v>
      </c>
      <c r="NAG124" s="370">
        <f xml:space="preserve"> InpC!NAG$20</f>
        <v>0</v>
      </c>
      <c r="NAH124" s="370">
        <f xml:space="preserve"> InpC!NAH$20</f>
        <v>0</v>
      </c>
      <c r="NAI124" s="370">
        <f xml:space="preserve"> InpC!NAI$20</f>
        <v>0</v>
      </c>
      <c r="NAJ124" s="370">
        <f xml:space="preserve"> InpC!NAJ$20</f>
        <v>0</v>
      </c>
      <c r="NAK124" s="370">
        <f xml:space="preserve"> InpC!NAK$20</f>
        <v>0</v>
      </c>
      <c r="NAL124" s="370">
        <f xml:space="preserve"> InpC!NAL$20</f>
        <v>0</v>
      </c>
      <c r="NAM124" s="370">
        <f xml:space="preserve"> InpC!NAM$20</f>
        <v>0</v>
      </c>
      <c r="NAN124" s="370">
        <f xml:space="preserve"> InpC!NAN$20</f>
        <v>0</v>
      </c>
      <c r="NAO124" s="370">
        <f xml:space="preserve"> InpC!NAO$20</f>
        <v>0</v>
      </c>
      <c r="NAP124" s="370">
        <f xml:space="preserve"> InpC!NAP$20</f>
        <v>0</v>
      </c>
      <c r="NAQ124" s="370">
        <f xml:space="preserve"> InpC!NAQ$20</f>
        <v>0</v>
      </c>
      <c r="NAR124" s="370">
        <f xml:space="preserve"> InpC!NAR$20</f>
        <v>0</v>
      </c>
      <c r="NAS124" s="370">
        <f xml:space="preserve"> InpC!NAS$20</f>
        <v>0</v>
      </c>
      <c r="NAT124" s="370">
        <f xml:space="preserve"> InpC!NAT$20</f>
        <v>0</v>
      </c>
      <c r="NAU124" s="370">
        <f xml:space="preserve"> InpC!NAU$20</f>
        <v>0</v>
      </c>
      <c r="NAV124" s="370">
        <f xml:space="preserve"> InpC!NAV$20</f>
        <v>0</v>
      </c>
      <c r="NAW124" s="370">
        <f xml:space="preserve"> InpC!NAW$20</f>
        <v>0</v>
      </c>
      <c r="NAX124" s="370">
        <f xml:space="preserve"> InpC!NAX$20</f>
        <v>0</v>
      </c>
      <c r="NAY124" s="370">
        <f xml:space="preserve"> InpC!NAY$20</f>
        <v>0</v>
      </c>
      <c r="NAZ124" s="370">
        <f xml:space="preserve"> InpC!NAZ$20</f>
        <v>0</v>
      </c>
      <c r="NBA124" s="370">
        <f xml:space="preserve"> InpC!NBA$20</f>
        <v>0</v>
      </c>
      <c r="NBB124" s="370">
        <f xml:space="preserve"> InpC!NBB$20</f>
        <v>0</v>
      </c>
      <c r="NBC124" s="370">
        <f xml:space="preserve"> InpC!NBC$20</f>
        <v>0</v>
      </c>
      <c r="NBD124" s="370">
        <f xml:space="preserve"> InpC!NBD$20</f>
        <v>0</v>
      </c>
      <c r="NBE124" s="370">
        <f xml:space="preserve"> InpC!NBE$20</f>
        <v>0</v>
      </c>
      <c r="NBF124" s="370">
        <f xml:space="preserve"> InpC!NBF$20</f>
        <v>0</v>
      </c>
      <c r="NBG124" s="370">
        <f xml:space="preserve"> InpC!NBG$20</f>
        <v>0</v>
      </c>
      <c r="NBH124" s="370">
        <f xml:space="preserve"> InpC!NBH$20</f>
        <v>0</v>
      </c>
      <c r="NBI124" s="370">
        <f xml:space="preserve"> InpC!NBI$20</f>
        <v>0</v>
      </c>
      <c r="NBJ124" s="370">
        <f xml:space="preserve"> InpC!NBJ$20</f>
        <v>0</v>
      </c>
      <c r="NBK124" s="370">
        <f xml:space="preserve"> InpC!NBK$20</f>
        <v>0</v>
      </c>
      <c r="NBL124" s="370">
        <f xml:space="preserve"> InpC!NBL$20</f>
        <v>0</v>
      </c>
      <c r="NBM124" s="370">
        <f xml:space="preserve"> InpC!NBM$20</f>
        <v>0</v>
      </c>
      <c r="NBN124" s="370">
        <f xml:space="preserve"> InpC!NBN$20</f>
        <v>0</v>
      </c>
      <c r="NBO124" s="370">
        <f xml:space="preserve"> InpC!NBO$20</f>
        <v>0</v>
      </c>
      <c r="NBP124" s="370">
        <f xml:space="preserve"> InpC!NBP$20</f>
        <v>0</v>
      </c>
      <c r="NBQ124" s="370">
        <f xml:space="preserve"> InpC!NBQ$20</f>
        <v>0</v>
      </c>
      <c r="NBR124" s="370">
        <f xml:space="preserve"> InpC!NBR$20</f>
        <v>0</v>
      </c>
      <c r="NBS124" s="370">
        <f xml:space="preserve"> InpC!NBS$20</f>
        <v>0</v>
      </c>
      <c r="NBT124" s="370">
        <f xml:space="preserve"> InpC!NBT$20</f>
        <v>0</v>
      </c>
      <c r="NBU124" s="370">
        <f xml:space="preserve"> InpC!NBU$20</f>
        <v>0</v>
      </c>
      <c r="NBV124" s="370">
        <f xml:space="preserve"> InpC!NBV$20</f>
        <v>0</v>
      </c>
      <c r="NBW124" s="370">
        <f xml:space="preserve"> InpC!NBW$20</f>
        <v>0</v>
      </c>
      <c r="NBX124" s="370">
        <f xml:space="preserve"> InpC!NBX$20</f>
        <v>0</v>
      </c>
      <c r="NBY124" s="370">
        <f xml:space="preserve"> InpC!NBY$20</f>
        <v>0</v>
      </c>
      <c r="NBZ124" s="370">
        <f xml:space="preserve"> InpC!NBZ$20</f>
        <v>0</v>
      </c>
      <c r="NCA124" s="370">
        <f xml:space="preserve"> InpC!NCA$20</f>
        <v>0</v>
      </c>
      <c r="NCB124" s="370">
        <f xml:space="preserve"> InpC!NCB$20</f>
        <v>0</v>
      </c>
      <c r="NCC124" s="370">
        <f xml:space="preserve"> InpC!NCC$20</f>
        <v>0</v>
      </c>
      <c r="NCD124" s="370">
        <f xml:space="preserve"> InpC!NCD$20</f>
        <v>0</v>
      </c>
      <c r="NCE124" s="370">
        <f xml:space="preserve"> InpC!NCE$20</f>
        <v>0</v>
      </c>
      <c r="NCF124" s="370">
        <f xml:space="preserve"> InpC!NCF$20</f>
        <v>0</v>
      </c>
      <c r="NCG124" s="370">
        <f xml:space="preserve"> InpC!NCG$20</f>
        <v>0</v>
      </c>
      <c r="NCH124" s="370">
        <f xml:space="preserve"> InpC!NCH$20</f>
        <v>0</v>
      </c>
      <c r="NCI124" s="370">
        <f xml:space="preserve"> InpC!NCI$20</f>
        <v>0</v>
      </c>
      <c r="NCJ124" s="370">
        <f xml:space="preserve"> InpC!NCJ$20</f>
        <v>0</v>
      </c>
      <c r="NCK124" s="370">
        <f xml:space="preserve"> InpC!NCK$20</f>
        <v>0</v>
      </c>
      <c r="NCL124" s="370">
        <f xml:space="preserve"> InpC!NCL$20</f>
        <v>0</v>
      </c>
      <c r="NCM124" s="370">
        <f xml:space="preserve"> InpC!NCM$20</f>
        <v>0</v>
      </c>
      <c r="NCN124" s="370">
        <f xml:space="preserve"> InpC!NCN$20</f>
        <v>0</v>
      </c>
      <c r="NCO124" s="370">
        <f xml:space="preserve"> InpC!NCO$20</f>
        <v>0</v>
      </c>
      <c r="NCP124" s="370">
        <f xml:space="preserve"> InpC!NCP$20</f>
        <v>0</v>
      </c>
      <c r="NCQ124" s="370">
        <f xml:space="preserve"> InpC!NCQ$20</f>
        <v>0</v>
      </c>
      <c r="NCR124" s="370">
        <f xml:space="preserve"> InpC!NCR$20</f>
        <v>0</v>
      </c>
      <c r="NCS124" s="370">
        <f xml:space="preserve"> InpC!NCS$20</f>
        <v>0</v>
      </c>
      <c r="NCT124" s="370">
        <f xml:space="preserve"> InpC!NCT$20</f>
        <v>0</v>
      </c>
      <c r="NCU124" s="370">
        <f xml:space="preserve"> InpC!NCU$20</f>
        <v>0</v>
      </c>
      <c r="NCV124" s="370">
        <f xml:space="preserve"> InpC!NCV$20</f>
        <v>0</v>
      </c>
      <c r="NCW124" s="370">
        <f xml:space="preserve"> InpC!NCW$20</f>
        <v>0</v>
      </c>
      <c r="NCX124" s="370">
        <f xml:space="preserve"> InpC!NCX$20</f>
        <v>0</v>
      </c>
      <c r="NCY124" s="370">
        <f xml:space="preserve"> InpC!NCY$20</f>
        <v>0</v>
      </c>
      <c r="NCZ124" s="370">
        <f xml:space="preserve"> InpC!NCZ$20</f>
        <v>0</v>
      </c>
      <c r="NDA124" s="370">
        <f xml:space="preserve"> InpC!NDA$20</f>
        <v>0</v>
      </c>
      <c r="NDB124" s="370">
        <f xml:space="preserve"> InpC!NDB$20</f>
        <v>0</v>
      </c>
      <c r="NDC124" s="370">
        <f xml:space="preserve"> InpC!NDC$20</f>
        <v>0</v>
      </c>
      <c r="NDD124" s="370">
        <f xml:space="preserve"> InpC!NDD$20</f>
        <v>0</v>
      </c>
      <c r="NDE124" s="370">
        <f xml:space="preserve"> InpC!NDE$20</f>
        <v>0</v>
      </c>
      <c r="NDF124" s="370">
        <f xml:space="preserve"> InpC!NDF$20</f>
        <v>0</v>
      </c>
      <c r="NDG124" s="370">
        <f xml:space="preserve"> InpC!NDG$20</f>
        <v>0</v>
      </c>
      <c r="NDH124" s="370">
        <f xml:space="preserve"> InpC!NDH$20</f>
        <v>0</v>
      </c>
      <c r="NDI124" s="370">
        <f xml:space="preserve"> InpC!NDI$20</f>
        <v>0</v>
      </c>
      <c r="NDJ124" s="370">
        <f xml:space="preserve"> InpC!NDJ$20</f>
        <v>0</v>
      </c>
      <c r="NDK124" s="370">
        <f xml:space="preserve"> InpC!NDK$20</f>
        <v>0</v>
      </c>
      <c r="NDL124" s="370">
        <f xml:space="preserve"> InpC!NDL$20</f>
        <v>0</v>
      </c>
      <c r="NDM124" s="370">
        <f xml:space="preserve"> InpC!NDM$20</f>
        <v>0</v>
      </c>
      <c r="NDN124" s="370">
        <f xml:space="preserve"> InpC!NDN$20</f>
        <v>0</v>
      </c>
      <c r="NDO124" s="370">
        <f xml:space="preserve"> InpC!NDO$20</f>
        <v>0</v>
      </c>
      <c r="NDP124" s="370">
        <f xml:space="preserve"> InpC!NDP$20</f>
        <v>0</v>
      </c>
      <c r="NDQ124" s="370">
        <f xml:space="preserve"> InpC!NDQ$20</f>
        <v>0</v>
      </c>
      <c r="NDR124" s="370">
        <f xml:space="preserve"> InpC!NDR$20</f>
        <v>0</v>
      </c>
      <c r="NDS124" s="370">
        <f xml:space="preserve"> InpC!NDS$20</f>
        <v>0</v>
      </c>
      <c r="NDT124" s="370">
        <f xml:space="preserve"> InpC!NDT$20</f>
        <v>0</v>
      </c>
      <c r="NDU124" s="370">
        <f xml:space="preserve"> InpC!NDU$20</f>
        <v>0</v>
      </c>
      <c r="NDV124" s="370">
        <f xml:space="preserve"> InpC!NDV$20</f>
        <v>0</v>
      </c>
      <c r="NDW124" s="370">
        <f xml:space="preserve"> InpC!NDW$20</f>
        <v>0</v>
      </c>
      <c r="NDX124" s="370">
        <f xml:space="preserve"> InpC!NDX$20</f>
        <v>0</v>
      </c>
      <c r="NDY124" s="370">
        <f xml:space="preserve"> InpC!NDY$20</f>
        <v>0</v>
      </c>
      <c r="NDZ124" s="370">
        <f xml:space="preserve"> InpC!NDZ$20</f>
        <v>0</v>
      </c>
      <c r="NEA124" s="370">
        <f xml:space="preserve"> InpC!NEA$20</f>
        <v>0</v>
      </c>
      <c r="NEB124" s="370">
        <f xml:space="preserve"> InpC!NEB$20</f>
        <v>0</v>
      </c>
      <c r="NEC124" s="370">
        <f xml:space="preserve"> InpC!NEC$20</f>
        <v>0</v>
      </c>
      <c r="NED124" s="370">
        <f xml:space="preserve"> InpC!NED$20</f>
        <v>0</v>
      </c>
      <c r="NEE124" s="370">
        <f xml:space="preserve"> InpC!NEE$20</f>
        <v>0</v>
      </c>
      <c r="NEF124" s="370">
        <f xml:space="preserve"> InpC!NEF$20</f>
        <v>0</v>
      </c>
      <c r="NEG124" s="370">
        <f xml:space="preserve"> InpC!NEG$20</f>
        <v>0</v>
      </c>
      <c r="NEH124" s="370">
        <f xml:space="preserve"> InpC!NEH$20</f>
        <v>0</v>
      </c>
      <c r="NEI124" s="370">
        <f xml:space="preserve"> InpC!NEI$20</f>
        <v>0</v>
      </c>
      <c r="NEJ124" s="370">
        <f xml:space="preserve"> InpC!NEJ$20</f>
        <v>0</v>
      </c>
      <c r="NEK124" s="370">
        <f xml:space="preserve"> InpC!NEK$20</f>
        <v>0</v>
      </c>
      <c r="NEL124" s="370">
        <f xml:space="preserve"> InpC!NEL$20</f>
        <v>0</v>
      </c>
      <c r="NEM124" s="370">
        <f xml:space="preserve"> InpC!NEM$20</f>
        <v>0</v>
      </c>
      <c r="NEN124" s="370">
        <f xml:space="preserve"> InpC!NEN$20</f>
        <v>0</v>
      </c>
      <c r="NEO124" s="370">
        <f xml:space="preserve"> InpC!NEO$20</f>
        <v>0</v>
      </c>
      <c r="NEP124" s="370">
        <f xml:space="preserve"> InpC!NEP$20</f>
        <v>0</v>
      </c>
      <c r="NEQ124" s="370">
        <f xml:space="preserve"> InpC!NEQ$20</f>
        <v>0</v>
      </c>
      <c r="NER124" s="370">
        <f xml:space="preserve"> InpC!NER$20</f>
        <v>0</v>
      </c>
      <c r="NES124" s="370">
        <f xml:space="preserve"> InpC!NES$20</f>
        <v>0</v>
      </c>
      <c r="NET124" s="370">
        <f xml:space="preserve"> InpC!NET$20</f>
        <v>0</v>
      </c>
      <c r="NEU124" s="370">
        <f xml:space="preserve"> InpC!NEU$20</f>
        <v>0</v>
      </c>
      <c r="NEV124" s="370">
        <f xml:space="preserve"> InpC!NEV$20</f>
        <v>0</v>
      </c>
      <c r="NEW124" s="370">
        <f xml:space="preserve"> InpC!NEW$20</f>
        <v>0</v>
      </c>
      <c r="NEX124" s="370">
        <f xml:space="preserve"> InpC!NEX$20</f>
        <v>0</v>
      </c>
      <c r="NEY124" s="370">
        <f xml:space="preserve"> InpC!NEY$20</f>
        <v>0</v>
      </c>
      <c r="NEZ124" s="370">
        <f xml:space="preserve"> InpC!NEZ$20</f>
        <v>0</v>
      </c>
      <c r="NFA124" s="370">
        <f xml:space="preserve"> InpC!NFA$20</f>
        <v>0</v>
      </c>
      <c r="NFB124" s="370">
        <f xml:space="preserve"> InpC!NFB$20</f>
        <v>0</v>
      </c>
      <c r="NFC124" s="370">
        <f xml:space="preserve"> InpC!NFC$20</f>
        <v>0</v>
      </c>
      <c r="NFD124" s="370">
        <f xml:space="preserve"> InpC!NFD$20</f>
        <v>0</v>
      </c>
      <c r="NFE124" s="370">
        <f xml:space="preserve"> InpC!NFE$20</f>
        <v>0</v>
      </c>
      <c r="NFF124" s="370">
        <f xml:space="preserve"> InpC!NFF$20</f>
        <v>0</v>
      </c>
      <c r="NFG124" s="370">
        <f xml:space="preserve"> InpC!NFG$20</f>
        <v>0</v>
      </c>
      <c r="NFH124" s="370">
        <f xml:space="preserve"> InpC!NFH$20</f>
        <v>0</v>
      </c>
      <c r="NFI124" s="370">
        <f xml:space="preserve"> InpC!NFI$20</f>
        <v>0</v>
      </c>
      <c r="NFJ124" s="370">
        <f xml:space="preserve"> InpC!NFJ$20</f>
        <v>0</v>
      </c>
      <c r="NFK124" s="370">
        <f xml:space="preserve"> InpC!NFK$20</f>
        <v>0</v>
      </c>
      <c r="NFL124" s="370">
        <f xml:space="preserve"> InpC!NFL$20</f>
        <v>0</v>
      </c>
      <c r="NFM124" s="370">
        <f xml:space="preserve"> InpC!NFM$20</f>
        <v>0</v>
      </c>
      <c r="NFN124" s="370">
        <f xml:space="preserve"> InpC!NFN$20</f>
        <v>0</v>
      </c>
      <c r="NFO124" s="370">
        <f xml:space="preserve"> InpC!NFO$20</f>
        <v>0</v>
      </c>
      <c r="NFP124" s="370">
        <f xml:space="preserve"> InpC!NFP$20</f>
        <v>0</v>
      </c>
      <c r="NFQ124" s="370">
        <f xml:space="preserve"> InpC!NFQ$20</f>
        <v>0</v>
      </c>
      <c r="NFR124" s="370">
        <f xml:space="preserve"> InpC!NFR$20</f>
        <v>0</v>
      </c>
      <c r="NFS124" s="370">
        <f xml:space="preserve"> InpC!NFS$20</f>
        <v>0</v>
      </c>
      <c r="NFT124" s="370">
        <f xml:space="preserve"> InpC!NFT$20</f>
        <v>0</v>
      </c>
      <c r="NFU124" s="370">
        <f xml:space="preserve"> InpC!NFU$20</f>
        <v>0</v>
      </c>
      <c r="NFV124" s="370">
        <f xml:space="preserve"> InpC!NFV$20</f>
        <v>0</v>
      </c>
      <c r="NFW124" s="370">
        <f xml:space="preserve"> InpC!NFW$20</f>
        <v>0</v>
      </c>
      <c r="NFX124" s="370">
        <f xml:space="preserve"> InpC!NFX$20</f>
        <v>0</v>
      </c>
      <c r="NFY124" s="370">
        <f xml:space="preserve"> InpC!NFY$20</f>
        <v>0</v>
      </c>
      <c r="NFZ124" s="370">
        <f xml:space="preserve"> InpC!NFZ$20</f>
        <v>0</v>
      </c>
      <c r="NGA124" s="370">
        <f xml:space="preserve"> InpC!NGA$20</f>
        <v>0</v>
      </c>
      <c r="NGB124" s="370">
        <f xml:space="preserve"> InpC!NGB$20</f>
        <v>0</v>
      </c>
      <c r="NGC124" s="370">
        <f xml:space="preserve"> InpC!NGC$20</f>
        <v>0</v>
      </c>
      <c r="NGD124" s="370">
        <f xml:space="preserve"> InpC!NGD$20</f>
        <v>0</v>
      </c>
      <c r="NGE124" s="370">
        <f xml:space="preserve"> InpC!NGE$20</f>
        <v>0</v>
      </c>
      <c r="NGF124" s="370">
        <f xml:space="preserve"> InpC!NGF$20</f>
        <v>0</v>
      </c>
      <c r="NGG124" s="370">
        <f xml:space="preserve"> InpC!NGG$20</f>
        <v>0</v>
      </c>
      <c r="NGH124" s="370">
        <f xml:space="preserve"> InpC!NGH$20</f>
        <v>0</v>
      </c>
      <c r="NGI124" s="370">
        <f xml:space="preserve"> InpC!NGI$20</f>
        <v>0</v>
      </c>
      <c r="NGJ124" s="370">
        <f xml:space="preserve"> InpC!NGJ$20</f>
        <v>0</v>
      </c>
      <c r="NGK124" s="370">
        <f xml:space="preserve"> InpC!NGK$20</f>
        <v>0</v>
      </c>
      <c r="NGL124" s="370">
        <f xml:space="preserve"> InpC!NGL$20</f>
        <v>0</v>
      </c>
      <c r="NGM124" s="370">
        <f xml:space="preserve"> InpC!NGM$20</f>
        <v>0</v>
      </c>
      <c r="NGN124" s="370">
        <f xml:space="preserve"> InpC!NGN$20</f>
        <v>0</v>
      </c>
      <c r="NGO124" s="370">
        <f xml:space="preserve"> InpC!NGO$20</f>
        <v>0</v>
      </c>
      <c r="NGP124" s="370">
        <f xml:space="preserve"> InpC!NGP$20</f>
        <v>0</v>
      </c>
      <c r="NGQ124" s="370">
        <f xml:space="preserve"> InpC!NGQ$20</f>
        <v>0</v>
      </c>
      <c r="NGR124" s="370">
        <f xml:space="preserve"> InpC!NGR$20</f>
        <v>0</v>
      </c>
      <c r="NGS124" s="370">
        <f xml:space="preserve"> InpC!NGS$20</f>
        <v>0</v>
      </c>
      <c r="NGT124" s="370">
        <f xml:space="preserve"> InpC!NGT$20</f>
        <v>0</v>
      </c>
      <c r="NGU124" s="370">
        <f xml:space="preserve"> InpC!NGU$20</f>
        <v>0</v>
      </c>
      <c r="NGV124" s="370">
        <f xml:space="preserve"> InpC!NGV$20</f>
        <v>0</v>
      </c>
      <c r="NGW124" s="370">
        <f xml:space="preserve"> InpC!NGW$20</f>
        <v>0</v>
      </c>
      <c r="NGX124" s="370">
        <f xml:space="preserve"> InpC!NGX$20</f>
        <v>0</v>
      </c>
      <c r="NGY124" s="370">
        <f xml:space="preserve"> InpC!NGY$20</f>
        <v>0</v>
      </c>
      <c r="NGZ124" s="370">
        <f xml:space="preserve"> InpC!NGZ$20</f>
        <v>0</v>
      </c>
      <c r="NHA124" s="370">
        <f xml:space="preserve"> InpC!NHA$20</f>
        <v>0</v>
      </c>
      <c r="NHB124" s="370">
        <f xml:space="preserve"> InpC!NHB$20</f>
        <v>0</v>
      </c>
      <c r="NHC124" s="370">
        <f xml:space="preserve"> InpC!NHC$20</f>
        <v>0</v>
      </c>
      <c r="NHD124" s="370">
        <f xml:space="preserve"> InpC!NHD$20</f>
        <v>0</v>
      </c>
      <c r="NHE124" s="370">
        <f xml:space="preserve"> InpC!NHE$20</f>
        <v>0</v>
      </c>
      <c r="NHF124" s="370">
        <f xml:space="preserve"> InpC!NHF$20</f>
        <v>0</v>
      </c>
      <c r="NHG124" s="370">
        <f xml:space="preserve"> InpC!NHG$20</f>
        <v>0</v>
      </c>
      <c r="NHH124" s="370">
        <f xml:space="preserve"> InpC!NHH$20</f>
        <v>0</v>
      </c>
      <c r="NHI124" s="370">
        <f xml:space="preserve"> InpC!NHI$20</f>
        <v>0</v>
      </c>
      <c r="NHJ124" s="370">
        <f xml:space="preserve"> InpC!NHJ$20</f>
        <v>0</v>
      </c>
      <c r="NHK124" s="370">
        <f xml:space="preserve"> InpC!NHK$20</f>
        <v>0</v>
      </c>
      <c r="NHL124" s="370">
        <f xml:space="preserve"> InpC!NHL$20</f>
        <v>0</v>
      </c>
      <c r="NHM124" s="370">
        <f xml:space="preserve"> InpC!NHM$20</f>
        <v>0</v>
      </c>
      <c r="NHN124" s="370">
        <f xml:space="preserve"> InpC!NHN$20</f>
        <v>0</v>
      </c>
      <c r="NHO124" s="370">
        <f xml:space="preserve"> InpC!NHO$20</f>
        <v>0</v>
      </c>
      <c r="NHP124" s="370">
        <f xml:space="preserve"> InpC!NHP$20</f>
        <v>0</v>
      </c>
      <c r="NHQ124" s="370">
        <f xml:space="preserve"> InpC!NHQ$20</f>
        <v>0</v>
      </c>
      <c r="NHR124" s="370">
        <f xml:space="preserve"> InpC!NHR$20</f>
        <v>0</v>
      </c>
      <c r="NHS124" s="370">
        <f xml:space="preserve"> InpC!NHS$20</f>
        <v>0</v>
      </c>
      <c r="NHT124" s="370">
        <f xml:space="preserve"> InpC!NHT$20</f>
        <v>0</v>
      </c>
      <c r="NHU124" s="370">
        <f xml:space="preserve"> InpC!NHU$20</f>
        <v>0</v>
      </c>
      <c r="NHV124" s="370">
        <f xml:space="preserve"> InpC!NHV$20</f>
        <v>0</v>
      </c>
      <c r="NHW124" s="370">
        <f xml:space="preserve"> InpC!NHW$20</f>
        <v>0</v>
      </c>
      <c r="NHX124" s="370">
        <f xml:space="preserve"> InpC!NHX$20</f>
        <v>0</v>
      </c>
      <c r="NHY124" s="370">
        <f xml:space="preserve"> InpC!NHY$20</f>
        <v>0</v>
      </c>
      <c r="NHZ124" s="370">
        <f xml:space="preserve"> InpC!NHZ$20</f>
        <v>0</v>
      </c>
      <c r="NIA124" s="370">
        <f xml:space="preserve"> InpC!NIA$20</f>
        <v>0</v>
      </c>
      <c r="NIB124" s="370">
        <f xml:space="preserve"> InpC!NIB$20</f>
        <v>0</v>
      </c>
      <c r="NIC124" s="370">
        <f xml:space="preserve"> InpC!NIC$20</f>
        <v>0</v>
      </c>
      <c r="NID124" s="370">
        <f xml:space="preserve"> InpC!NID$20</f>
        <v>0</v>
      </c>
      <c r="NIE124" s="370">
        <f xml:space="preserve"> InpC!NIE$20</f>
        <v>0</v>
      </c>
      <c r="NIF124" s="370">
        <f xml:space="preserve"> InpC!NIF$20</f>
        <v>0</v>
      </c>
      <c r="NIG124" s="370">
        <f xml:space="preserve"> InpC!NIG$20</f>
        <v>0</v>
      </c>
      <c r="NIH124" s="370">
        <f xml:space="preserve"> InpC!NIH$20</f>
        <v>0</v>
      </c>
      <c r="NII124" s="370">
        <f xml:space="preserve"> InpC!NII$20</f>
        <v>0</v>
      </c>
      <c r="NIJ124" s="370">
        <f xml:space="preserve"> InpC!NIJ$20</f>
        <v>0</v>
      </c>
      <c r="NIK124" s="370">
        <f xml:space="preserve"> InpC!NIK$20</f>
        <v>0</v>
      </c>
      <c r="NIL124" s="370">
        <f xml:space="preserve"> InpC!NIL$20</f>
        <v>0</v>
      </c>
      <c r="NIM124" s="370">
        <f xml:space="preserve"> InpC!NIM$20</f>
        <v>0</v>
      </c>
      <c r="NIN124" s="370">
        <f xml:space="preserve"> InpC!NIN$20</f>
        <v>0</v>
      </c>
      <c r="NIO124" s="370">
        <f xml:space="preserve"> InpC!NIO$20</f>
        <v>0</v>
      </c>
      <c r="NIP124" s="370">
        <f xml:space="preserve"> InpC!NIP$20</f>
        <v>0</v>
      </c>
      <c r="NIQ124" s="370">
        <f xml:space="preserve"> InpC!NIQ$20</f>
        <v>0</v>
      </c>
      <c r="NIR124" s="370">
        <f xml:space="preserve"> InpC!NIR$20</f>
        <v>0</v>
      </c>
      <c r="NIS124" s="370">
        <f xml:space="preserve"> InpC!NIS$20</f>
        <v>0</v>
      </c>
      <c r="NIT124" s="370">
        <f xml:space="preserve"> InpC!NIT$20</f>
        <v>0</v>
      </c>
      <c r="NIU124" s="370">
        <f xml:space="preserve"> InpC!NIU$20</f>
        <v>0</v>
      </c>
      <c r="NIV124" s="370">
        <f xml:space="preserve"> InpC!NIV$20</f>
        <v>0</v>
      </c>
      <c r="NIW124" s="370">
        <f xml:space="preserve"> InpC!NIW$20</f>
        <v>0</v>
      </c>
      <c r="NIX124" s="370">
        <f xml:space="preserve"> InpC!NIX$20</f>
        <v>0</v>
      </c>
      <c r="NIY124" s="370">
        <f xml:space="preserve"> InpC!NIY$20</f>
        <v>0</v>
      </c>
      <c r="NIZ124" s="370">
        <f xml:space="preserve"> InpC!NIZ$20</f>
        <v>0</v>
      </c>
      <c r="NJA124" s="370">
        <f xml:space="preserve"> InpC!NJA$20</f>
        <v>0</v>
      </c>
      <c r="NJB124" s="370">
        <f xml:space="preserve"> InpC!NJB$20</f>
        <v>0</v>
      </c>
      <c r="NJC124" s="370">
        <f xml:space="preserve"> InpC!NJC$20</f>
        <v>0</v>
      </c>
      <c r="NJD124" s="370">
        <f xml:space="preserve"> InpC!NJD$20</f>
        <v>0</v>
      </c>
      <c r="NJE124" s="370">
        <f xml:space="preserve"> InpC!NJE$20</f>
        <v>0</v>
      </c>
      <c r="NJF124" s="370">
        <f xml:space="preserve"> InpC!NJF$20</f>
        <v>0</v>
      </c>
      <c r="NJG124" s="370">
        <f xml:space="preserve"> InpC!NJG$20</f>
        <v>0</v>
      </c>
      <c r="NJH124" s="370">
        <f xml:space="preserve"> InpC!NJH$20</f>
        <v>0</v>
      </c>
      <c r="NJI124" s="370">
        <f xml:space="preserve"> InpC!NJI$20</f>
        <v>0</v>
      </c>
      <c r="NJJ124" s="370">
        <f xml:space="preserve"> InpC!NJJ$20</f>
        <v>0</v>
      </c>
      <c r="NJK124" s="370">
        <f xml:space="preserve"> InpC!NJK$20</f>
        <v>0</v>
      </c>
      <c r="NJL124" s="370">
        <f xml:space="preserve"> InpC!NJL$20</f>
        <v>0</v>
      </c>
      <c r="NJM124" s="370">
        <f xml:space="preserve"> InpC!NJM$20</f>
        <v>0</v>
      </c>
      <c r="NJN124" s="370">
        <f xml:space="preserve"> InpC!NJN$20</f>
        <v>0</v>
      </c>
      <c r="NJO124" s="370">
        <f xml:space="preserve"> InpC!NJO$20</f>
        <v>0</v>
      </c>
      <c r="NJP124" s="370">
        <f xml:space="preserve"> InpC!NJP$20</f>
        <v>0</v>
      </c>
      <c r="NJQ124" s="370">
        <f xml:space="preserve"> InpC!NJQ$20</f>
        <v>0</v>
      </c>
      <c r="NJR124" s="370">
        <f xml:space="preserve"> InpC!NJR$20</f>
        <v>0</v>
      </c>
      <c r="NJS124" s="370">
        <f xml:space="preserve"> InpC!NJS$20</f>
        <v>0</v>
      </c>
      <c r="NJT124" s="370">
        <f xml:space="preserve"> InpC!NJT$20</f>
        <v>0</v>
      </c>
      <c r="NJU124" s="370">
        <f xml:space="preserve"> InpC!NJU$20</f>
        <v>0</v>
      </c>
      <c r="NJV124" s="370">
        <f xml:space="preserve"> InpC!NJV$20</f>
        <v>0</v>
      </c>
      <c r="NJW124" s="370">
        <f xml:space="preserve"> InpC!NJW$20</f>
        <v>0</v>
      </c>
      <c r="NJX124" s="370">
        <f xml:space="preserve"> InpC!NJX$20</f>
        <v>0</v>
      </c>
      <c r="NJY124" s="370">
        <f xml:space="preserve"> InpC!NJY$20</f>
        <v>0</v>
      </c>
      <c r="NJZ124" s="370">
        <f xml:space="preserve"> InpC!NJZ$20</f>
        <v>0</v>
      </c>
      <c r="NKA124" s="370">
        <f xml:space="preserve"> InpC!NKA$20</f>
        <v>0</v>
      </c>
      <c r="NKB124" s="370">
        <f xml:space="preserve"> InpC!NKB$20</f>
        <v>0</v>
      </c>
      <c r="NKC124" s="370">
        <f xml:space="preserve"> InpC!NKC$20</f>
        <v>0</v>
      </c>
      <c r="NKD124" s="370">
        <f xml:space="preserve"> InpC!NKD$20</f>
        <v>0</v>
      </c>
      <c r="NKE124" s="370">
        <f xml:space="preserve"> InpC!NKE$20</f>
        <v>0</v>
      </c>
      <c r="NKF124" s="370">
        <f xml:space="preserve"> InpC!NKF$20</f>
        <v>0</v>
      </c>
      <c r="NKG124" s="370">
        <f xml:space="preserve"> InpC!NKG$20</f>
        <v>0</v>
      </c>
      <c r="NKH124" s="370">
        <f xml:space="preserve"> InpC!NKH$20</f>
        <v>0</v>
      </c>
      <c r="NKI124" s="370">
        <f xml:space="preserve"> InpC!NKI$20</f>
        <v>0</v>
      </c>
      <c r="NKJ124" s="370">
        <f xml:space="preserve"> InpC!NKJ$20</f>
        <v>0</v>
      </c>
      <c r="NKK124" s="370">
        <f xml:space="preserve"> InpC!NKK$20</f>
        <v>0</v>
      </c>
      <c r="NKL124" s="370">
        <f xml:space="preserve"> InpC!NKL$20</f>
        <v>0</v>
      </c>
      <c r="NKM124" s="370">
        <f xml:space="preserve"> InpC!NKM$20</f>
        <v>0</v>
      </c>
      <c r="NKN124" s="370">
        <f xml:space="preserve"> InpC!NKN$20</f>
        <v>0</v>
      </c>
      <c r="NKO124" s="370">
        <f xml:space="preserve"> InpC!NKO$20</f>
        <v>0</v>
      </c>
      <c r="NKP124" s="370">
        <f xml:space="preserve"> InpC!NKP$20</f>
        <v>0</v>
      </c>
      <c r="NKQ124" s="370">
        <f xml:space="preserve"> InpC!NKQ$20</f>
        <v>0</v>
      </c>
      <c r="NKR124" s="370">
        <f xml:space="preserve"> InpC!NKR$20</f>
        <v>0</v>
      </c>
      <c r="NKS124" s="370">
        <f xml:space="preserve"> InpC!NKS$20</f>
        <v>0</v>
      </c>
      <c r="NKT124" s="370">
        <f xml:space="preserve"> InpC!NKT$20</f>
        <v>0</v>
      </c>
      <c r="NKU124" s="370">
        <f xml:space="preserve"> InpC!NKU$20</f>
        <v>0</v>
      </c>
      <c r="NKV124" s="370">
        <f xml:space="preserve"> InpC!NKV$20</f>
        <v>0</v>
      </c>
      <c r="NKW124" s="370">
        <f xml:space="preserve"> InpC!NKW$20</f>
        <v>0</v>
      </c>
      <c r="NKX124" s="370">
        <f xml:space="preserve"> InpC!NKX$20</f>
        <v>0</v>
      </c>
      <c r="NKY124" s="370">
        <f xml:space="preserve"> InpC!NKY$20</f>
        <v>0</v>
      </c>
      <c r="NKZ124" s="370">
        <f xml:space="preserve"> InpC!NKZ$20</f>
        <v>0</v>
      </c>
      <c r="NLA124" s="370">
        <f xml:space="preserve"> InpC!NLA$20</f>
        <v>0</v>
      </c>
      <c r="NLB124" s="370">
        <f xml:space="preserve"> InpC!NLB$20</f>
        <v>0</v>
      </c>
      <c r="NLC124" s="370">
        <f xml:space="preserve"> InpC!NLC$20</f>
        <v>0</v>
      </c>
      <c r="NLD124" s="370">
        <f xml:space="preserve"> InpC!NLD$20</f>
        <v>0</v>
      </c>
      <c r="NLE124" s="370">
        <f xml:space="preserve"> InpC!NLE$20</f>
        <v>0</v>
      </c>
      <c r="NLF124" s="370">
        <f xml:space="preserve"> InpC!NLF$20</f>
        <v>0</v>
      </c>
      <c r="NLG124" s="370">
        <f xml:space="preserve"> InpC!NLG$20</f>
        <v>0</v>
      </c>
      <c r="NLH124" s="370">
        <f xml:space="preserve"> InpC!NLH$20</f>
        <v>0</v>
      </c>
      <c r="NLI124" s="370">
        <f xml:space="preserve"> InpC!NLI$20</f>
        <v>0</v>
      </c>
      <c r="NLJ124" s="370">
        <f xml:space="preserve"> InpC!NLJ$20</f>
        <v>0</v>
      </c>
      <c r="NLK124" s="370">
        <f xml:space="preserve"> InpC!NLK$20</f>
        <v>0</v>
      </c>
      <c r="NLL124" s="370">
        <f xml:space="preserve"> InpC!NLL$20</f>
        <v>0</v>
      </c>
      <c r="NLM124" s="370">
        <f xml:space="preserve"> InpC!NLM$20</f>
        <v>0</v>
      </c>
      <c r="NLN124" s="370">
        <f xml:space="preserve"> InpC!NLN$20</f>
        <v>0</v>
      </c>
      <c r="NLO124" s="370">
        <f xml:space="preserve"> InpC!NLO$20</f>
        <v>0</v>
      </c>
      <c r="NLP124" s="370">
        <f xml:space="preserve"> InpC!NLP$20</f>
        <v>0</v>
      </c>
      <c r="NLQ124" s="370">
        <f xml:space="preserve"> InpC!NLQ$20</f>
        <v>0</v>
      </c>
      <c r="NLR124" s="370">
        <f xml:space="preserve"> InpC!NLR$20</f>
        <v>0</v>
      </c>
      <c r="NLS124" s="370">
        <f xml:space="preserve"> InpC!NLS$20</f>
        <v>0</v>
      </c>
      <c r="NLT124" s="370">
        <f xml:space="preserve"> InpC!NLT$20</f>
        <v>0</v>
      </c>
      <c r="NLU124" s="370">
        <f xml:space="preserve"> InpC!NLU$20</f>
        <v>0</v>
      </c>
      <c r="NLV124" s="370">
        <f xml:space="preserve"> InpC!NLV$20</f>
        <v>0</v>
      </c>
      <c r="NLW124" s="370">
        <f xml:space="preserve"> InpC!NLW$20</f>
        <v>0</v>
      </c>
      <c r="NLX124" s="370">
        <f xml:space="preserve"> InpC!NLX$20</f>
        <v>0</v>
      </c>
      <c r="NLY124" s="370">
        <f xml:space="preserve"> InpC!NLY$20</f>
        <v>0</v>
      </c>
      <c r="NLZ124" s="370">
        <f xml:space="preserve"> InpC!NLZ$20</f>
        <v>0</v>
      </c>
      <c r="NMA124" s="370">
        <f xml:space="preserve"> InpC!NMA$20</f>
        <v>0</v>
      </c>
      <c r="NMB124" s="370">
        <f xml:space="preserve"> InpC!NMB$20</f>
        <v>0</v>
      </c>
      <c r="NMC124" s="370">
        <f xml:space="preserve"> InpC!NMC$20</f>
        <v>0</v>
      </c>
      <c r="NMD124" s="370">
        <f xml:space="preserve"> InpC!NMD$20</f>
        <v>0</v>
      </c>
      <c r="NME124" s="370">
        <f xml:space="preserve"> InpC!NME$20</f>
        <v>0</v>
      </c>
      <c r="NMF124" s="370">
        <f xml:space="preserve"> InpC!NMF$20</f>
        <v>0</v>
      </c>
      <c r="NMG124" s="370">
        <f xml:space="preserve"> InpC!NMG$20</f>
        <v>0</v>
      </c>
      <c r="NMH124" s="370">
        <f xml:space="preserve"> InpC!NMH$20</f>
        <v>0</v>
      </c>
      <c r="NMI124" s="370">
        <f xml:space="preserve"> InpC!NMI$20</f>
        <v>0</v>
      </c>
      <c r="NMJ124" s="370">
        <f xml:space="preserve"> InpC!NMJ$20</f>
        <v>0</v>
      </c>
      <c r="NMK124" s="370">
        <f xml:space="preserve"> InpC!NMK$20</f>
        <v>0</v>
      </c>
      <c r="NML124" s="370">
        <f xml:space="preserve"> InpC!NML$20</f>
        <v>0</v>
      </c>
      <c r="NMM124" s="370">
        <f xml:space="preserve"> InpC!NMM$20</f>
        <v>0</v>
      </c>
      <c r="NMN124" s="370">
        <f xml:space="preserve"> InpC!NMN$20</f>
        <v>0</v>
      </c>
      <c r="NMO124" s="370">
        <f xml:space="preserve"> InpC!NMO$20</f>
        <v>0</v>
      </c>
      <c r="NMP124" s="370">
        <f xml:space="preserve"> InpC!NMP$20</f>
        <v>0</v>
      </c>
      <c r="NMQ124" s="370">
        <f xml:space="preserve"> InpC!NMQ$20</f>
        <v>0</v>
      </c>
      <c r="NMR124" s="370">
        <f xml:space="preserve"> InpC!NMR$20</f>
        <v>0</v>
      </c>
      <c r="NMS124" s="370">
        <f xml:space="preserve"> InpC!NMS$20</f>
        <v>0</v>
      </c>
      <c r="NMT124" s="370">
        <f xml:space="preserve"> InpC!NMT$20</f>
        <v>0</v>
      </c>
      <c r="NMU124" s="370">
        <f xml:space="preserve"> InpC!NMU$20</f>
        <v>0</v>
      </c>
      <c r="NMV124" s="370">
        <f xml:space="preserve"> InpC!NMV$20</f>
        <v>0</v>
      </c>
      <c r="NMW124" s="370">
        <f xml:space="preserve"> InpC!NMW$20</f>
        <v>0</v>
      </c>
      <c r="NMX124" s="370">
        <f xml:space="preserve"> InpC!NMX$20</f>
        <v>0</v>
      </c>
      <c r="NMY124" s="370">
        <f xml:space="preserve"> InpC!NMY$20</f>
        <v>0</v>
      </c>
      <c r="NMZ124" s="370">
        <f xml:space="preserve"> InpC!NMZ$20</f>
        <v>0</v>
      </c>
      <c r="NNA124" s="370">
        <f xml:space="preserve"> InpC!NNA$20</f>
        <v>0</v>
      </c>
      <c r="NNB124" s="370">
        <f xml:space="preserve"> InpC!NNB$20</f>
        <v>0</v>
      </c>
      <c r="NNC124" s="370">
        <f xml:space="preserve"> InpC!NNC$20</f>
        <v>0</v>
      </c>
      <c r="NND124" s="370">
        <f xml:space="preserve"> InpC!NND$20</f>
        <v>0</v>
      </c>
      <c r="NNE124" s="370">
        <f xml:space="preserve"> InpC!NNE$20</f>
        <v>0</v>
      </c>
      <c r="NNF124" s="370">
        <f xml:space="preserve"> InpC!NNF$20</f>
        <v>0</v>
      </c>
      <c r="NNG124" s="370">
        <f xml:space="preserve"> InpC!NNG$20</f>
        <v>0</v>
      </c>
      <c r="NNH124" s="370">
        <f xml:space="preserve"> InpC!NNH$20</f>
        <v>0</v>
      </c>
      <c r="NNI124" s="370">
        <f xml:space="preserve"> InpC!NNI$20</f>
        <v>0</v>
      </c>
      <c r="NNJ124" s="370">
        <f xml:space="preserve"> InpC!NNJ$20</f>
        <v>0</v>
      </c>
      <c r="NNK124" s="370">
        <f xml:space="preserve"> InpC!NNK$20</f>
        <v>0</v>
      </c>
      <c r="NNL124" s="370">
        <f xml:space="preserve"> InpC!NNL$20</f>
        <v>0</v>
      </c>
      <c r="NNM124" s="370">
        <f xml:space="preserve"> InpC!NNM$20</f>
        <v>0</v>
      </c>
      <c r="NNN124" s="370">
        <f xml:space="preserve"> InpC!NNN$20</f>
        <v>0</v>
      </c>
      <c r="NNO124" s="370">
        <f xml:space="preserve"> InpC!NNO$20</f>
        <v>0</v>
      </c>
      <c r="NNP124" s="370">
        <f xml:space="preserve"> InpC!NNP$20</f>
        <v>0</v>
      </c>
      <c r="NNQ124" s="370">
        <f xml:space="preserve"> InpC!NNQ$20</f>
        <v>0</v>
      </c>
      <c r="NNR124" s="370">
        <f xml:space="preserve"> InpC!NNR$20</f>
        <v>0</v>
      </c>
      <c r="NNS124" s="370">
        <f xml:space="preserve"> InpC!NNS$20</f>
        <v>0</v>
      </c>
      <c r="NNT124" s="370">
        <f xml:space="preserve"> InpC!NNT$20</f>
        <v>0</v>
      </c>
      <c r="NNU124" s="370">
        <f xml:space="preserve"> InpC!NNU$20</f>
        <v>0</v>
      </c>
      <c r="NNV124" s="370">
        <f xml:space="preserve"> InpC!NNV$20</f>
        <v>0</v>
      </c>
      <c r="NNW124" s="370">
        <f xml:space="preserve"> InpC!NNW$20</f>
        <v>0</v>
      </c>
      <c r="NNX124" s="370">
        <f xml:space="preserve"> InpC!NNX$20</f>
        <v>0</v>
      </c>
      <c r="NNY124" s="370">
        <f xml:space="preserve"> InpC!NNY$20</f>
        <v>0</v>
      </c>
      <c r="NNZ124" s="370">
        <f xml:space="preserve"> InpC!NNZ$20</f>
        <v>0</v>
      </c>
      <c r="NOA124" s="370">
        <f xml:space="preserve"> InpC!NOA$20</f>
        <v>0</v>
      </c>
      <c r="NOB124" s="370">
        <f xml:space="preserve"> InpC!NOB$20</f>
        <v>0</v>
      </c>
      <c r="NOC124" s="370">
        <f xml:space="preserve"> InpC!NOC$20</f>
        <v>0</v>
      </c>
      <c r="NOD124" s="370">
        <f xml:space="preserve"> InpC!NOD$20</f>
        <v>0</v>
      </c>
      <c r="NOE124" s="370">
        <f xml:space="preserve"> InpC!NOE$20</f>
        <v>0</v>
      </c>
      <c r="NOF124" s="370">
        <f xml:space="preserve"> InpC!NOF$20</f>
        <v>0</v>
      </c>
      <c r="NOG124" s="370">
        <f xml:space="preserve"> InpC!NOG$20</f>
        <v>0</v>
      </c>
      <c r="NOH124" s="370">
        <f xml:space="preserve"> InpC!NOH$20</f>
        <v>0</v>
      </c>
      <c r="NOI124" s="370">
        <f xml:space="preserve"> InpC!NOI$20</f>
        <v>0</v>
      </c>
      <c r="NOJ124" s="370">
        <f xml:space="preserve"> InpC!NOJ$20</f>
        <v>0</v>
      </c>
      <c r="NOK124" s="370">
        <f xml:space="preserve"> InpC!NOK$20</f>
        <v>0</v>
      </c>
      <c r="NOL124" s="370">
        <f xml:space="preserve"> InpC!NOL$20</f>
        <v>0</v>
      </c>
      <c r="NOM124" s="370">
        <f xml:space="preserve"> InpC!NOM$20</f>
        <v>0</v>
      </c>
      <c r="NON124" s="370">
        <f xml:space="preserve"> InpC!NON$20</f>
        <v>0</v>
      </c>
      <c r="NOO124" s="370">
        <f xml:space="preserve"> InpC!NOO$20</f>
        <v>0</v>
      </c>
      <c r="NOP124" s="370">
        <f xml:space="preserve"> InpC!NOP$20</f>
        <v>0</v>
      </c>
      <c r="NOQ124" s="370">
        <f xml:space="preserve"> InpC!NOQ$20</f>
        <v>0</v>
      </c>
      <c r="NOR124" s="370">
        <f xml:space="preserve"> InpC!NOR$20</f>
        <v>0</v>
      </c>
      <c r="NOS124" s="370">
        <f xml:space="preserve"> InpC!NOS$20</f>
        <v>0</v>
      </c>
      <c r="NOT124" s="370">
        <f xml:space="preserve"> InpC!NOT$20</f>
        <v>0</v>
      </c>
      <c r="NOU124" s="370">
        <f xml:space="preserve"> InpC!NOU$20</f>
        <v>0</v>
      </c>
      <c r="NOV124" s="370">
        <f xml:space="preserve"> InpC!NOV$20</f>
        <v>0</v>
      </c>
      <c r="NOW124" s="370">
        <f xml:space="preserve"> InpC!NOW$20</f>
        <v>0</v>
      </c>
      <c r="NOX124" s="370">
        <f xml:space="preserve"> InpC!NOX$20</f>
        <v>0</v>
      </c>
      <c r="NOY124" s="370">
        <f xml:space="preserve"> InpC!NOY$20</f>
        <v>0</v>
      </c>
      <c r="NOZ124" s="370">
        <f xml:space="preserve"> InpC!NOZ$20</f>
        <v>0</v>
      </c>
      <c r="NPA124" s="370">
        <f xml:space="preserve"> InpC!NPA$20</f>
        <v>0</v>
      </c>
      <c r="NPB124" s="370">
        <f xml:space="preserve"> InpC!NPB$20</f>
        <v>0</v>
      </c>
      <c r="NPC124" s="370">
        <f xml:space="preserve"> InpC!NPC$20</f>
        <v>0</v>
      </c>
      <c r="NPD124" s="370">
        <f xml:space="preserve"> InpC!NPD$20</f>
        <v>0</v>
      </c>
      <c r="NPE124" s="370">
        <f xml:space="preserve"> InpC!NPE$20</f>
        <v>0</v>
      </c>
      <c r="NPF124" s="370">
        <f xml:space="preserve"> InpC!NPF$20</f>
        <v>0</v>
      </c>
      <c r="NPG124" s="370">
        <f xml:space="preserve"> InpC!NPG$20</f>
        <v>0</v>
      </c>
      <c r="NPH124" s="370">
        <f xml:space="preserve"> InpC!NPH$20</f>
        <v>0</v>
      </c>
      <c r="NPI124" s="370">
        <f xml:space="preserve"> InpC!NPI$20</f>
        <v>0</v>
      </c>
      <c r="NPJ124" s="370">
        <f xml:space="preserve"> InpC!NPJ$20</f>
        <v>0</v>
      </c>
      <c r="NPK124" s="370">
        <f xml:space="preserve"> InpC!NPK$20</f>
        <v>0</v>
      </c>
      <c r="NPL124" s="370">
        <f xml:space="preserve"> InpC!NPL$20</f>
        <v>0</v>
      </c>
      <c r="NPM124" s="370">
        <f xml:space="preserve"> InpC!NPM$20</f>
        <v>0</v>
      </c>
      <c r="NPN124" s="370">
        <f xml:space="preserve"> InpC!NPN$20</f>
        <v>0</v>
      </c>
      <c r="NPO124" s="370">
        <f xml:space="preserve"> InpC!NPO$20</f>
        <v>0</v>
      </c>
      <c r="NPP124" s="370">
        <f xml:space="preserve"> InpC!NPP$20</f>
        <v>0</v>
      </c>
      <c r="NPQ124" s="370">
        <f xml:space="preserve"> InpC!NPQ$20</f>
        <v>0</v>
      </c>
      <c r="NPR124" s="370">
        <f xml:space="preserve"> InpC!NPR$20</f>
        <v>0</v>
      </c>
      <c r="NPS124" s="370">
        <f xml:space="preserve"> InpC!NPS$20</f>
        <v>0</v>
      </c>
      <c r="NPT124" s="370">
        <f xml:space="preserve"> InpC!NPT$20</f>
        <v>0</v>
      </c>
      <c r="NPU124" s="370">
        <f xml:space="preserve"> InpC!NPU$20</f>
        <v>0</v>
      </c>
      <c r="NPV124" s="370">
        <f xml:space="preserve"> InpC!NPV$20</f>
        <v>0</v>
      </c>
      <c r="NPW124" s="370">
        <f xml:space="preserve"> InpC!NPW$20</f>
        <v>0</v>
      </c>
      <c r="NPX124" s="370">
        <f xml:space="preserve"> InpC!NPX$20</f>
        <v>0</v>
      </c>
      <c r="NPY124" s="370">
        <f xml:space="preserve"> InpC!NPY$20</f>
        <v>0</v>
      </c>
      <c r="NPZ124" s="370">
        <f xml:space="preserve"> InpC!NPZ$20</f>
        <v>0</v>
      </c>
      <c r="NQA124" s="370">
        <f xml:space="preserve"> InpC!NQA$20</f>
        <v>0</v>
      </c>
      <c r="NQB124" s="370">
        <f xml:space="preserve"> InpC!NQB$20</f>
        <v>0</v>
      </c>
      <c r="NQC124" s="370">
        <f xml:space="preserve"> InpC!NQC$20</f>
        <v>0</v>
      </c>
      <c r="NQD124" s="370">
        <f xml:space="preserve"> InpC!NQD$20</f>
        <v>0</v>
      </c>
      <c r="NQE124" s="370">
        <f xml:space="preserve"> InpC!NQE$20</f>
        <v>0</v>
      </c>
      <c r="NQF124" s="370">
        <f xml:space="preserve"> InpC!NQF$20</f>
        <v>0</v>
      </c>
      <c r="NQG124" s="370">
        <f xml:space="preserve"> InpC!NQG$20</f>
        <v>0</v>
      </c>
      <c r="NQH124" s="370">
        <f xml:space="preserve"> InpC!NQH$20</f>
        <v>0</v>
      </c>
      <c r="NQI124" s="370">
        <f xml:space="preserve"> InpC!NQI$20</f>
        <v>0</v>
      </c>
      <c r="NQJ124" s="370">
        <f xml:space="preserve"> InpC!NQJ$20</f>
        <v>0</v>
      </c>
      <c r="NQK124" s="370">
        <f xml:space="preserve"> InpC!NQK$20</f>
        <v>0</v>
      </c>
      <c r="NQL124" s="370">
        <f xml:space="preserve"> InpC!NQL$20</f>
        <v>0</v>
      </c>
      <c r="NQM124" s="370">
        <f xml:space="preserve"> InpC!NQM$20</f>
        <v>0</v>
      </c>
      <c r="NQN124" s="370">
        <f xml:space="preserve"> InpC!NQN$20</f>
        <v>0</v>
      </c>
      <c r="NQO124" s="370">
        <f xml:space="preserve"> InpC!NQO$20</f>
        <v>0</v>
      </c>
      <c r="NQP124" s="370">
        <f xml:space="preserve"> InpC!NQP$20</f>
        <v>0</v>
      </c>
      <c r="NQQ124" s="370">
        <f xml:space="preserve"> InpC!NQQ$20</f>
        <v>0</v>
      </c>
      <c r="NQR124" s="370">
        <f xml:space="preserve"> InpC!NQR$20</f>
        <v>0</v>
      </c>
      <c r="NQS124" s="370">
        <f xml:space="preserve"> InpC!NQS$20</f>
        <v>0</v>
      </c>
      <c r="NQT124" s="370">
        <f xml:space="preserve"> InpC!NQT$20</f>
        <v>0</v>
      </c>
      <c r="NQU124" s="370">
        <f xml:space="preserve"> InpC!NQU$20</f>
        <v>0</v>
      </c>
      <c r="NQV124" s="370">
        <f xml:space="preserve"> InpC!NQV$20</f>
        <v>0</v>
      </c>
      <c r="NQW124" s="370">
        <f xml:space="preserve"> InpC!NQW$20</f>
        <v>0</v>
      </c>
      <c r="NQX124" s="370">
        <f xml:space="preserve"> InpC!NQX$20</f>
        <v>0</v>
      </c>
      <c r="NQY124" s="370">
        <f xml:space="preserve"> InpC!NQY$20</f>
        <v>0</v>
      </c>
      <c r="NQZ124" s="370">
        <f xml:space="preserve"> InpC!NQZ$20</f>
        <v>0</v>
      </c>
      <c r="NRA124" s="370">
        <f xml:space="preserve"> InpC!NRA$20</f>
        <v>0</v>
      </c>
      <c r="NRB124" s="370">
        <f xml:space="preserve"> InpC!NRB$20</f>
        <v>0</v>
      </c>
      <c r="NRC124" s="370">
        <f xml:space="preserve"> InpC!NRC$20</f>
        <v>0</v>
      </c>
      <c r="NRD124" s="370">
        <f xml:space="preserve"> InpC!NRD$20</f>
        <v>0</v>
      </c>
      <c r="NRE124" s="370">
        <f xml:space="preserve"> InpC!NRE$20</f>
        <v>0</v>
      </c>
      <c r="NRF124" s="370">
        <f xml:space="preserve"> InpC!NRF$20</f>
        <v>0</v>
      </c>
      <c r="NRG124" s="370">
        <f xml:space="preserve"> InpC!NRG$20</f>
        <v>0</v>
      </c>
      <c r="NRH124" s="370">
        <f xml:space="preserve"> InpC!NRH$20</f>
        <v>0</v>
      </c>
      <c r="NRI124" s="370">
        <f xml:space="preserve"> InpC!NRI$20</f>
        <v>0</v>
      </c>
      <c r="NRJ124" s="370">
        <f xml:space="preserve"> InpC!NRJ$20</f>
        <v>0</v>
      </c>
      <c r="NRK124" s="370">
        <f xml:space="preserve"> InpC!NRK$20</f>
        <v>0</v>
      </c>
      <c r="NRL124" s="370">
        <f xml:space="preserve"> InpC!NRL$20</f>
        <v>0</v>
      </c>
      <c r="NRM124" s="370">
        <f xml:space="preserve"> InpC!NRM$20</f>
        <v>0</v>
      </c>
      <c r="NRN124" s="370">
        <f xml:space="preserve"> InpC!NRN$20</f>
        <v>0</v>
      </c>
      <c r="NRO124" s="370">
        <f xml:space="preserve"> InpC!NRO$20</f>
        <v>0</v>
      </c>
      <c r="NRP124" s="370">
        <f xml:space="preserve"> InpC!NRP$20</f>
        <v>0</v>
      </c>
      <c r="NRQ124" s="370">
        <f xml:space="preserve"> InpC!NRQ$20</f>
        <v>0</v>
      </c>
      <c r="NRR124" s="370">
        <f xml:space="preserve"> InpC!NRR$20</f>
        <v>0</v>
      </c>
      <c r="NRS124" s="370">
        <f xml:space="preserve"> InpC!NRS$20</f>
        <v>0</v>
      </c>
      <c r="NRT124" s="370">
        <f xml:space="preserve"> InpC!NRT$20</f>
        <v>0</v>
      </c>
      <c r="NRU124" s="370">
        <f xml:space="preserve"> InpC!NRU$20</f>
        <v>0</v>
      </c>
      <c r="NRV124" s="370">
        <f xml:space="preserve"> InpC!NRV$20</f>
        <v>0</v>
      </c>
      <c r="NRW124" s="370">
        <f xml:space="preserve"> InpC!NRW$20</f>
        <v>0</v>
      </c>
      <c r="NRX124" s="370">
        <f xml:space="preserve"> InpC!NRX$20</f>
        <v>0</v>
      </c>
      <c r="NRY124" s="370">
        <f xml:space="preserve"> InpC!NRY$20</f>
        <v>0</v>
      </c>
      <c r="NRZ124" s="370">
        <f xml:space="preserve"> InpC!NRZ$20</f>
        <v>0</v>
      </c>
      <c r="NSA124" s="370">
        <f xml:space="preserve"> InpC!NSA$20</f>
        <v>0</v>
      </c>
      <c r="NSB124" s="370">
        <f xml:space="preserve"> InpC!NSB$20</f>
        <v>0</v>
      </c>
      <c r="NSC124" s="370">
        <f xml:space="preserve"> InpC!NSC$20</f>
        <v>0</v>
      </c>
      <c r="NSD124" s="370">
        <f xml:space="preserve"> InpC!NSD$20</f>
        <v>0</v>
      </c>
      <c r="NSE124" s="370">
        <f xml:space="preserve"> InpC!NSE$20</f>
        <v>0</v>
      </c>
      <c r="NSF124" s="370">
        <f xml:space="preserve"> InpC!NSF$20</f>
        <v>0</v>
      </c>
      <c r="NSG124" s="370">
        <f xml:space="preserve"> InpC!NSG$20</f>
        <v>0</v>
      </c>
      <c r="NSH124" s="370">
        <f xml:space="preserve"> InpC!NSH$20</f>
        <v>0</v>
      </c>
      <c r="NSI124" s="370">
        <f xml:space="preserve"> InpC!NSI$20</f>
        <v>0</v>
      </c>
      <c r="NSJ124" s="370">
        <f xml:space="preserve"> InpC!NSJ$20</f>
        <v>0</v>
      </c>
      <c r="NSK124" s="370">
        <f xml:space="preserve"> InpC!NSK$20</f>
        <v>0</v>
      </c>
      <c r="NSL124" s="370">
        <f xml:space="preserve"> InpC!NSL$20</f>
        <v>0</v>
      </c>
      <c r="NSM124" s="370">
        <f xml:space="preserve"> InpC!NSM$20</f>
        <v>0</v>
      </c>
      <c r="NSN124" s="370">
        <f xml:space="preserve"> InpC!NSN$20</f>
        <v>0</v>
      </c>
      <c r="NSO124" s="370">
        <f xml:space="preserve"> InpC!NSO$20</f>
        <v>0</v>
      </c>
      <c r="NSP124" s="370">
        <f xml:space="preserve"> InpC!NSP$20</f>
        <v>0</v>
      </c>
      <c r="NSQ124" s="370">
        <f xml:space="preserve"> InpC!NSQ$20</f>
        <v>0</v>
      </c>
      <c r="NSR124" s="370">
        <f xml:space="preserve"> InpC!NSR$20</f>
        <v>0</v>
      </c>
      <c r="NSS124" s="370">
        <f xml:space="preserve"> InpC!NSS$20</f>
        <v>0</v>
      </c>
      <c r="NST124" s="370">
        <f xml:space="preserve"> InpC!NST$20</f>
        <v>0</v>
      </c>
      <c r="NSU124" s="370">
        <f xml:space="preserve"> InpC!NSU$20</f>
        <v>0</v>
      </c>
      <c r="NSV124" s="370">
        <f xml:space="preserve"> InpC!NSV$20</f>
        <v>0</v>
      </c>
      <c r="NSW124" s="370">
        <f xml:space="preserve"> InpC!NSW$20</f>
        <v>0</v>
      </c>
      <c r="NSX124" s="370">
        <f xml:space="preserve"> InpC!NSX$20</f>
        <v>0</v>
      </c>
      <c r="NSY124" s="370">
        <f xml:space="preserve"> InpC!NSY$20</f>
        <v>0</v>
      </c>
      <c r="NSZ124" s="370">
        <f xml:space="preserve"> InpC!NSZ$20</f>
        <v>0</v>
      </c>
      <c r="NTA124" s="370">
        <f xml:space="preserve"> InpC!NTA$20</f>
        <v>0</v>
      </c>
      <c r="NTB124" s="370">
        <f xml:space="preserve"> InpC!NTB$20</f>
        <v>0</v>
      </c>
      <c r="NTC124" s="370">
        <f xml:space="preserve"> InpC!NTC$20</f>
        <v>0</v>
      </c>
      <c r="NTD124" s="370">
        <f xml:space="preserve"> InpC!NTD$20</f>
        <v>0</v>
      </c>
      <c r="NTE124" s="370">
        <f xml:space="preserve"> InpC!NTE$20</f>
        <v>0</v>
      </c>
      <c r="NTF124" s="370">
        <f xml:space="preserve"> InpC!NTF$20</f>
        <v>0</v>
      </c>
      <c r="NTG124" s="370">
        <f xml:space="preserve"> InpC!NTG$20</f>
        <v>0</v>
      </c>
      <c r="NTH124" s="370">
        <f xml:space="preserve"> InpC!NTH$20</f>
        <v>0</v>
      </c>
      <c r="NTI124" s="370">
        <f xml:space="preserve"> InpC!NTI$20</f>
        <v>0</v>
      </c>
      <c r="NTJ124" s="370">
        <f xml:space="preserve"> InpC!NTJ$20</f>
        <v>0</v>
      </c>
      <c r="NTK124" s="370">
        <f xml:space="preserve"> InpC!NTK$20</f>
        <v>0</v>
      </c>
      <c r="NTL124" s="370">
        <f xml:space="preserve"> InpC!NTL$20</f>
        <v>0</v>
      </c>
      <c r="NTM124" s="370">
        <f xml:space="preserve"> InpC!NTM$20</f>
        <v>0</v>
      </c>
      <c r="NTN124" s="370">
        <f xml:space="preserve"> InpC!NTN$20</f>
        <v>0</v>
      </c>
      <c r="NTO124" s="370">
        <f xml:space="preserve"> InpC!NTO$20</f>
        <v>0</v>
      </c>
      <c r="NTP124" s="370">
        <f xml:space="preserve"> InpC!NTP$20</f>
        <v>0</v>
      </c>
      <c r="NTQ124" s="370">
        <f xml:space="preserve"> InpC!NTQ$20</f>
        <v>0</v>
      </c>
      <c r="NTR124" s="370">
        <f xml:space="preserve"> InpC!NTR$20</f>
        <v>0</v>
      </c>
      <c r="NTS124" s="370">
        <f xml:space="preserve"> InpC!NTS$20</f>
        <v>0</v>
      </c>
      <c r="NTT124" s="370">
        <f xml:space="preserve"> InpC!NTT$20</f>
        <v>0</v>
      </c>
      <c r="NTU124" s="370">
        <f xml:space="preserve"> InpC!NTU$20</f>
        <v>0</v>
      </c>
      <c r="NTV124" s="370">
        <f xml:space="preserve"> InpC!NTV$20</f>
        <v>0</v>
      </c>
      <c r="NTW124" s="370">
        <f xml:space="preserve"> InpC!NTW$20</f>
        <v>0</v>
      </c>
      <c r="NTX124" s="370">
        <f xml:space="preserve"> InpC!NTX$20</f>
        <v>0</v>
      </c>
      <c r="NTY124" s="370">
        <f xml:space="preserve"> InpC!NTY$20</f>
        <v>0</v>
      </c>
      <c r="NTZ124" s="370">
        <f xml:space="preserve"> InpC!NTZ$20</f>
        <v>0</v>
      </c>
      <c r="NUA124" s="370">
        <f xml:space="preserve"> InpC!NUA$20</f>
        <v>0</v>
      </c>
      <c r="NUB124" s="370">
        <f xml:space="preserve"> InpC!NUB$20</f>
        <v>0</v>
      </c>
      <c r="NUC124" s="370">
        <f xml:space="preserve"> InpC!NUC$20</f>
        <v>0</v>
      </c>
      <c r="NUD124" s="370">
        <f xml:space="preserve"> InpC!NUD$20</f>
        <v>0</v>
      </c>
      <c r="NUE124" s="370">
        <f xml:space="preserve"> InpC!NUE$20</f>
        <v>0</v>
      </c>
      <c r="NUF124" s="370">
        <f xml:space="preserve"> InpC!NUF$20</f>
        <v>0</v>
      </c>
      <c r="NUG124" s="370">
        <f xml:space="preserve"> InpC!NUG$20</f>
        <v>0</v>
      </c>
      <c r="NUH124" s="370">
        <f xml:space="preserve"> InpC!NUH$20</f>
        <v>0</v>
      </c>
      <c r="NUI124" s="370">
        <f xml:space="preserve"> InpC!NUI$20</f>
        <v>0</v>
      </c>
      <c r="NUJ124" s="370">
        <f xml:space="preserve"> InpC!NUJ$20</f>
        <v>0</v>
      </c>
      <c r="NUK124" s="370">
        <f xml:space="preserve"> InpC!NUK$20</f>
        <v>0</v>
      </c>
      <c r="NUL124" s="370">
        <f xml:space="preserve"> InpC!NUL$20</f>
        <v>0</v>
      </c>
      <c r="NUM124" s="370">
        <f xml:space="preserve"> InpC!NUM$20</f>
        <v>0</v>
      </c>
      <c r="NUN124" s="370">
        <f xml:space="preserve"> InpC!NUN$20</f>
        <v>0</v>
      </c>
      <c r="NUO124" s="370">
        <f xml:space="preserve"> InpC!NUO$20</f>
        <v>0</v>
      </c>
      <c r="NUP124" s="370">
        <f xml:space="preserve"> InpC!NUP$20</f>
        <v>0</v>
      </c>
      <c r="NUQ124" s="370">
        <f xml:space="preserve"> InpC!NUQ$20</f>
        <v>0</v>
      </c>
      <c r="NUR124" s="370">
        <f xml:space="preserve"> InpC!NUR$20</f>
        <v>0</v>
      </c>
      <c r="NUS124" s="370">
        <f xml:space="preserve"> InpC!NUS$20</f>
        <v>0</v>
      </c>
      <c r="NUT124" s="370">
        <f xml:space="preserve"> InpC!NUT$20</f>
        <v>0</v>
      </c>
      <c r="NUU124" s="370">
        <f xml:space="preserve"> InpC!NUU$20</f>
        <v>0</v>
      </c>
      <c r="NUV124" s="370">
        <f xml:space="preserve"> InpC!NUV$20</f>
        <v>0</v>
      </c>
      <c r="NUW124" s="370">
        <f xml:space="preserve"> InpC!NUW$20</f>
        <v>0</v>
      </c>
      <c r="NUX124" s="370">
        <f xml:space="preserve"> InpC!NUX$20</f>
        <v>0</v>
      </c>
      <c r="NUY124" s="370">
        <f xml:space="preserve"> InpC!NUY$20</f>
        <v>0</v>
      </c>
      <c r="NUZ124" s="370">
        <f xml:space="preserve"> InpC!NUZ$20</f>
        <v>0</v>
      </c>
      <c r="NVA124" s="370">
        <f xml:space="preserve"> InpC!NVA$20</f>
        <v>0</v>
      </c>
      <c r="NVB124" s="370">
        <f xml:space="preserve"> InpC!NVB$20</f>
        <v>0</v>
      </c>
      <c r="NVC124" s="370">
        <f xml:space="preserve"> InpC!NVC$20</f>
        <v>0</v>
      </c>
      <c r="NVD124" s="370">
        <f xml:space="preserve"> InpC!NVD$20</f>
        <v>0</v>
      </c>
      <c r="NVE124" s="370">
        <f xml:space="preserve"> InpC!NVE$20</f>
        <v>0</v>
      </c>
      <c r="NVF124" s="370">
        <f xml:space="preserve"> InpC!NVF$20</f>
        <v>0</v>
      </c>
      <c r="NVG124" s="370">
        <f xml:space="preserve"> InpC!NVG$20</f>
        <v>0</v>
      </c>
      <c r="NVH124" s="370">
        <f xml:space="preserve"> InpC!NVH$20</f>
        <v>0</v>
      </c>
      <c r="NVI124" s="370">
        <f xml:space="preserve"> InpC!NVI$20</f>
        <v>0</v>
      </c>
      <c r="NVJ124" s="370">
        <f xml:space="preserve"> InpC!NVJ$20</f>
        <v>0</v>
      </c>
      <c r="NVK124" s="370">
        <f xml:space="preserve"> InpC!NVK$20</f>
        <v>0</v>
      </c>
      <c r="NVL124" s="370">
        <f xml:space="preserve"> InpC!NVL$20</f>
        <v>0</v>
      </c>
      <c r="NVM124" s="370">
        <f xml:space="preserve"> InpC!NVM$20</f>
        <v>0</v>
      </c>
      <c r="NVN124" s="370">
        <f xml:space="preserve"> InpC!NVN$20</f>
        <v>0</v>
      </c>
      <c r="NVO124" s="370">
        <f xml:space="preserve"> InpC!NVO$20</f>
        <v>0</v>
      </c>
      <c r="NVP124" s="370">
        <f xml:space="preserve"> InpC!NVP$20</f>
        <v>0</v>
      </c>
      <c r="NVQ124" s="370">
        <f xml:space="preserve"> InpC!NVQ$20</f>
        <v>0</v>
      </c>
      <c r="NVR124" s="370">
        <f xml:space="preserve"> InpC!NVR$20</f>
        <v>0</v>
      </c>
      <c r="NVS124" s="370">
        <f xml:space="preserve"> InpC!NVS$20</f>
        <v>0</v>
      </c>
      <c r="NVT124" s="370">
        <f xml:space="preserve"> InpC!NVT$20</f>
        <v>0</v>
      </c>
      <c r="NVU124" s="370">
        <f xml:space="preserve"> InpC!NVU$20</f>
        <v>0</v>
      </c>
      <c r="NVV124" s="370">
        <f xml:space="preserve"> InpC!NVV$20</f>
        <v>0</v>
      </c>
      <c r="NVW124" s="370">
        <f xml:space="preserve"> InpC!NVW$20</f>
        <v>0</v>
      </c>
      <c r="NVX124" s="370">
        <f xml:space="preserve"> InpC!NVX$20</f>
        <v>0</v>
      </c>
      <c r="NVY124" s="370">
        <f xml:space="preserve"> InpC!NVY$20</f>
        <v>0</v>
      </c>
      <c r="NVZ124" s="370">
        <f xml:space="preserve"> InpC!NVZ$20</f>
        <v>0</v>
      </c>
      <c r="NWA124" s="370">
        <f xml:space="preserve"> InpC!NWA$20</f>
        <v>0</v>
      </c>
      <c r="NWB124" s="370">
        <f xml:space="preserve"> InpC!NWB$20</f>
        <v>0</v>
      </c>
      <c r="NWC124" s="370">
        <f xml:space="preserve"> InpC!NWC$20</f>
        <v>0</v>
      </c>
      <c r="NWD124" s="370">
        <f xml:space="preserve"> InpC!NWD$20</f>
        <v>0</v>
      </c>
      <c r="NWE124" s="370">
        <f xml:space="preserve"> InpC!NWE$20</f>
        <v>0</v>
      </c>
      <c r="NWF124" s="370">
        <f xml:space="preserve"> InpC!NWF$20</f>
        <v>0</v>
      </c>
      <c r="NWG124" s="370">
        <f xml:space="preserve"> InpC!NWG$20</f>
        <v>0</v>
      </c>
      <c r="NWH124" s="370">
        <f xml:space="preserve"> InpC!NWH$20</f>
        <v>0</v>
      </c>
      <c r="NWI124" s="370">
        <f xml:space="preserve"> InpC!NWI$20</f>
        <v>0</v>
      </c>
      <c r="NWJ124" s="370">
        <f xml:space="preserve"> InpC!NWJ$20</f>
        <v>0</v>
      </c>
      <c r="NWK124" s="370">
        <f xml:space="preserve"> InpC!NWK$20</f>
        <v>0</v>
      </c>
      <c r="NWL124" s="370">
        <f xml:space="preserve"> InpC!NWL$20</f>
        <v>0</v>
      </c>
      <c r="NWM124" s="370">
        <f xml:space="preserve"> InpC!NWM$20</f>
        <v>0</v>
      </c>
      <c r="NWN124" s="370">
        <f xml:space="preserve"> InpC!NWN$20</f>
        <v>0</v>
      </c>
      <c r="NWO124" s="370">
        <f xml:space="preserve"> InpC!NWO$20</f>
        <v>0</v>
      </c>
      <c r="NWP124" s="370">
        <f xml:space="preserve"> InpC!NWP$20</f>
        <v>0</v>
      </c>
      <c r="NWQ124" s="370">
        <f xml:space="preserve"> InpC!NWQ$20</f>
        <v>0</v>
      </c>
      <c r="NWR124" s="370">
        <f xml:space="preserve"> InpC!NWR$20</f>
        <v>0</v>
      </c>
      <c r="NWS124" s="370">
        <f xml:space="preserve"> InpC!NWS$20</f>
        <v>0</v>
      </c>
      <c r="NWT124" s="370">
        <f xml:space="preserve"> InpC!NWT$20</f>
        <v>0</v>
      </c>
      <c r="NWU124" s="370">
        <f xml:space="preserve"> InpC!NWU$20</f>
        <v>0</v>
      </c>
      <c r="NWV124" s="370">
        <f xml:space="preserve"> InpC!NWV$20</f>
        <v>0</v>
      </c>
      <c r="NWW124" s="370">
        <f xml:space="preserve"> InpC!NWW$20</f>
        <v>0</v>
      </c>
      <c r="NWX124" s="370">
        <f xml:space="preserve"> InpC!NWX$20</f>
        <v>0</v>
      </c>
      <c r="NWY124" s="370">
        <f xml:space="preserve"> InpC!NWY$20</f>
        <v>0</v>
      </c>
      <c r="NWZ124" s="370">
        <f xml:space="preserve"> InpC!NWZ$20</f>
        <v>0</v>
      </c>
      <c r="NXA124" s="370">
        <f xml:space="preserve"> InpC!NXA$20</f>
        <v>0</v>
      </c>
      <c r="NXB124" s="370">
        <f xml:space="preserve"> InpC!NXB$20</f>
        <v>0</v>
      </c>
      <c r="NXC124" s="370">
        <f xml:space="preserve"> InpC!NXC$20</f>
        <v>0</v>
      </c>
      <c r="NXD124" s="370">
        <f xml:space="preserve"> InpC!NXD$20</f>
        <v>0</v>
      </c>
      <c r="NXE124" s="370">
        <f xml:space="preserve"> InpC!NXE$20</f>
        <v>0</v>
      </c>
      <c r="NXF124" s="370">
        <f xml:space="preserve"> InpC!NXF$20</f>
        <v>0</v>
      </c>
      <c r="NXG124" s="370">
        <f xml:space="preserve"> InpC!NXG$20</f>
        <v>0</v>
      </c>
      <c r="NXH124" s="370">
        <f xml:space="preserve"> InpC!NXH$20</f>
        <v>0</v>
      </c>
      <c r="NXI124" s="370">
        <f xml:space="preserve"> InpC!NXI$20</f>
        <v>0</v>
      </c>
      <c r="NXJ124" s="370">
        <f xml:space="preserve"> InpC!NXJ$20</f>
        <v>0</v>
      </c>
      <c r="NXK124" s="370">
        <f xml:space="preserve"> InpC!NXK$20</f>
        <v>0</v>
      </c>
      <c r="NXL124" s="370">
        <f xml:space="preserve"> InpC!NXL$20</f>
        <v>0</v>
      </c>
      <c r="NXM124" s="370">
        <f xml:space="preserve"> InpC!NXM$20</f>
        <v>0</v>
      </c>
      <c r="NXN124" s="370">
        <f xml:space="preserve"> InpC!NXN$20</f>
        <v>0</v>
      </c>
      <c r="NXO124" s="370">
        <f xml:space="preserve"> InpC!NXO$20</f>
        <v>0</v>
      </c>
      <c r="NXP124" s="370">
        <f xml:space="preserve"> InpC!NXP$20</f>
        <v>0</v>
      </c>
      <c r="NXQ124" s="370">
        <f xml:space="preserve"> InpC!NXQ$20</f>
        <v>0</v>
      </c>
      <c r="NXR124" s="370">
        <f xml:space="preserve"> InpC!NXR$20</f>
        <v>0</v>
      </c>
      <c r="NXS124" s="370">
        <f xml:space="preserve"> InpC!NXS$20</f>
        <v>0</v>
      </c>
      <c r="NXT124" s="370">
        <f xml:space="preserve"> InpC!NXT$20</f>
        <v>0</v>
      </c>
      <c r="NXU124" s="370">
        <f xml:space="preserve"> InpC!NXU$20</f>
        <v>0</v>
      </c>
      <c r="NXV124" s="370">
        <f xml:space="preserve"> InpC!NXV$20</f>
        <v>0</v>
      </c>
      <c r="NXW124" s="370">
        <f xml:space="preserve"> InpC!NXW$20</f>
        <v>0</v>
      </c>
      <c r="NXX124" s="370">
        <f xml:space="preserve"> InpC!NXX$20</f>
        <v>0</v>
      </c>
      <c r="NXY124" s="370">
        <f xml:space="preserve"> InpC!NXY$20</f>
        <v>0</v>
      </c>
      <c r="NXZ124" s="370">
        <f xml:space="preserve"> InpC!NXZ$20</f>
        <v>0</v>
      </c>
      <c r="NYA124" s="370">
        <f xml:space="preserve"> InpC!NYA$20</f>
        <v>0</v>
      </c>
      <c r="NYB124" s="370">
        <f xml:space="preserve"> InpC!NYB$20</f>
        <v>0</v>
      </c>
      <c r="NYC124" s="370">
        <f xml:space="preserve"> InpC!NYC$20</f>
        <v>0</v>
      </c>
      <c r="NYD124" s="370">
        <f xml:space="preserve"> InpC!NYD$20</f>
        <v>0</v>
      </c>
      <c r="NYE124" s="370">
        <f xml:space="preserve"> InpC!NYE$20</f>
        <v>0</v>
      </c>
      <c r="NYF124" s="370">
        <f xml:space="preserve"> InpC!NYF$20</f>
        <v>0</v>
      </c>
      <c r="NYG124" s="370">
        <f xml:space="preserve"> InpC!NYG$20</f>
        <v>0</v>
      </c>
      <c r="NYH124" s="370">
        <f xml:space="preserve"> InpC!NYH$20</f>
        <v>0</v>
      </c>
      <c r="NYI124" s="370">
        <f xml:space="preserve"> InpC!NYI$20</f>
        <v>0</v>
      </c>
      <c r="NYJ124" s="370">
        <f xml:space="preserve"> InpC!NYJ$20</f>
        <v>0</v>
      </c>
      <c r="NYK124" s="370">
        <f xml:space="preserve"> InpC!NYK$20</f>
        <v>0</v>
      </c>
      <c r="NYL124" s="370">
        <f xml:space="preserve"> InpC!NYL$20</f>
        <v>0</v>
      </c>
      <c r="NYM124" s="370">
        <f xml:space="preserve"> InpC!NYM$20</f>
        <v>0</v>
      </c>
      <c r="NYN124" s="370">
        <f xml:space="preserve"> InpC!NYN$20</f>
        <v>0</v>
      </c>
      <c r="NYO124" s="370">
        <f xml:space="preserve"> InpC!NYO$20</f>
        <v>0</v>
      </c>
      <c r="NYP124" s="370">
        <f xml:space="preserve"> InpC!NYP$20</f>
        <v>0</v>
      </c>
      <c r="NYQ124" s="370">
        <f xml:space="preserve"> InpC!NYQ$20</f>
        <v>0</v>
      </c>
      <c r="NYR124" s="370">
        <f xml:space="preserve"> InpC!NYR$20</f>
        <v>0</v>
      </c>
      <c r="NYS124" s="370">
        <f xml:space="preserve"> InpC!NYS$20</f>
        <v>0</v>
      </c>
      <c r="NYT124" s="370">
        <f xml:space="preserve"> InpC!NYT$20</f>
        <v>0</v>
      </c>
      <c r="NYU124" s="370">
        <f xml:space="preserve"> InpC!NYU$20</f>
        <v>0</v>
      </c>
      <c r="NYV124" s="370">
        <f xml:space="preserve"> InpC!NYV$20</f>
        <v>0</v>
      </c>
      <c r="NYW124" s="370">
        <f xml:space="preserve"> InpC!NYW$20</f>
        <v>0</v>
      </c>
      <c r="NYX124" s="370">
        <f xml:space="preserve"> InpC!NYX$20</f>
        <v>0</v>
      </c>
      <c r="NYY124" s="370">
        <f xml:space="preserve"> InpC!NYY$20</f>
        <v>0</v>
      </c>
      <c r="NYZ124" s="370">
        <f xml:space="preserve"> InpC!NYZ$20</f>
        <v>0</v>
      </c>
      <c r="NZA124" s="370">
        <f xml:space="preserve"> InpC!NZA$20</f>
        <v>0</v>
      </c>
      <c r="NZB124" s="370">
        <f xml:space="preserve"> InpC!NZB$20</f>
        <v>0</v>
      </c>
      <c r="NZC124" s="370">
        <f xml:space="preserve"> InpC!NZC$20</f>
        <v>0</v>
      </c>
      <c r="NZD124" s="370">
        <f xml:space="preserve"> InpC!NZD$20</f>
        <v>0</v>
      </c>
      <c r="NZE124" s="370">
        <f xml:space="preserve"> InpC!NZE$20</f>
        <v>0</v>
      </c>
      <c r="NZF124" s="370">
        <f xml:space="preserve"> InpC!NZF$20</f>
        <v>0</v>
      </c>
      <c r="NZG124" s="370">
        <f xml:space="preserve"> InpC!NZG$20</f>
        <v>0</v>
      </c>
      <c r="NZH124" s="370">
        <f xml:space="preserve"> InpC!NZH$20</f>
        <v>0</v>
      </c>
      <c r="NZI124" s="370">
        <f xml:space="preserve"> InpC!NZI$20</f>
        <v>0</v>
      </c>
      <c r="NZJ124" s="370">
        <f xml:space="preserve"> InpC!NZJ$20</f>
        <v>0</v>
      </c>
      <c r="NZK124" s="370">
        <f xml:space="preserve"> InpC!NZK$20</f>
        <v>0</v>
      </c>
      <c r="NZL124" s="370">
        <f xml:space="preserve"> InpC!NZL$20</f>
        <v>0</v>
      </c>
      <c r="NZM124" s="370">
        <f xml:space="preserve"> InpC!NZM$20</f>
        <v>0</v>
      </c>
      <c r="NZN124" s="370">
        <f xml:space="preserve"> InpC!NZN$20</f>
        <v>0</v>
      </c>
      <c r="NZO124" s="370">
        <f xml:space="preserve"> InpC!NZO$20</f>
        <v>0</v>
      </c>
      <c r="NZP124" s="370">
        <f xml:space="preserve"> InpC!NZP$20</f>
        <v>0</v>
      </c>
      <c r="NZQ124" s="370">
        <f xml:space="preserve"> InpC!NZQ$20</f>
        <v>0</v>
      </c>
      <c r="NZR124" s="370">
        <f xml:space="preserve"> InpC!NZR$20</f>
        <v>0</v>
      </c>
      <c r="NZS124" s="370">
        <f xml:space="preserve"> InpC!NZS$20</f>
        <v>0</v>
      </c>
      <c r="NZT124" s="370">
        <f xml:space="preserve"> InpC!NZT$20</f>
        <v>0</v>
      </c>
      <c r="NZU124" s="370">
        <f xml:space="preserve"> InpC!NZU$20</f>
        <v>0</v>
      </c>
      <c r="NZV124" s="370">
        <f xml:space="preserve"> InpC!NZV$20</f>
        <v>0</v>
      </c>
      <c r="NZW124" s="370">
        <f xml:space="preserve"> InpC!NZW$20</f>
        <v>0</v>
      </c>
      <c r="NZX124" s="370">
        <f xml:space="preserve"> InpC!NZX$20</f>
        <v>0</v>
      </c>
      <c r="NZY124" s="370">
        <f xml:space="preserve"> InpC!NZY$20</f>
        <v>0</v>
      </c>
      <c r="NZZ124" s="370">
        <f xml:space="preserve"> InpC!NZZ$20</f>
        <v>0</v>
      </c>
      <c r="OAA124" s="370">
        <f xml:space="preserve"> InpC!OAA$20</f>
        <v>0</v>
      </c>
      <c r="OAB124" s="370">
        <f xml:space="preserve"> InpC!OAB$20</f>
        <v>0</v>
      </c>
      <c r="OAC124" s="370">
        <f xml:space="preserve"> InpC!OAC$20</f>
        <v>0</v>
      </c>
      <c r="OAD124" s="370">
        <f xml:space="preserve"> InpC!OAD$20</f>
        <v>0</v>
      </c>
      <c r="OAE124" s="370">
        <f xml:space="preserve"> InpC!OAE$20</f>
        <v>0</v>
      </c>
      <c r="OAF124" s="370">
        <f xml:space="preserve"> InpC!OAF$20</f>
        <v>0</v>
      </c>
      <c r="OAG124" s="370">
        <f xml:space="preserve"> InpC!OAG$20</f>
        <v>0</v>
      </c>
      <c r="OAH124" s="370">
        <f xml:space="preserve"> InpC!OAH$20</f>
        <v>0</v>
      </c>
      <c r="OAI124" s="370">
        <f xml:space="preserve"> InpC!OAI$20</f>
        <v>0</v>
      </c>
      <c r="OAJ124" s="370">
        <f xml:space="preserve"> InpC!OAJ$20</f>
        <v>0</v>
      </c>
      <c r="OAK124" s="370">
        <f xml:space="preserve"> InpC!OAK$20</f>
        <v>0</v>
      </c>
      <c r="OAL124" s="370">
        <f xml:space="preserve"> InpC!OAL$20</f>
        <v>0</v>
      </c>
      <c r="OAM124" s="370">
        <f xml:space="preserve"> InpC!OAM$20</f>
        <v>0</v>
      </c>
      <c r="OAN124" s="370">
        <f xml:space="preserve"> InpC!OAN$20</f>
        <v>0</v>
      </c>
      <c r="OAO124" s="370">
        <f xml:space="preserve"> InpC!OAO$20</f>
        <v>0</v>
      </c>
      <c r="OAP124" s="370">
        <f xml:space="preserve"> InpC!OAP$20</f>
        <v>0</v>
      </c>
      <c r="OAQ124" s="370">
        <f xml:space="preserve"> InpC!OAQ$20</f>
        <v>0</v>
      </c>
      <c r="OAR124" s="370">
        <f xml:space="preserve"> InpC!OAR$20</f>
        <v>0</v>
      </c>
      <c r="OAS124" s="370">
        <f xml:space="preserve"> InpC!OAS$20</f>
        <v>0</v>
      </c>
      <c r="OAT124" s="370">
        <f xml:space="preserve"> InpC!OAT$20</f>
        <v>0</v>
      </c>
      <c r="OAU124" s="370">
        <f xml:space="preserve"> InpC!OAU$20</f>
        <v>0</v>
      </c>
      <c r="OAV124" s="370">
        <f xml:space="preserve"> InpC!OAV$20</f>
        <v>0</v>
      </c>
      <c r="OAW124" s="370">
        <f xml:space="preserve"> InpC!OAW$20</f>
        <v>0</v>
      </c>
      <c r="OAX124" s="370">
        <f xml:space="preserve"> InpC!OAX$20</f>
        <v>0</v>
      </c>
      <c r="OAY124" s="370">
        <f xml:space="preserve"> InpC!OAY$20</f>
        <v>0</v>
      </c>
      <c r="OAZ124" s="370">
        <f xml:space="preserve"> InpC!OAZ$20</f>
        <v>0</v>
      </c>
      <c r="OBA124" s="370">
        <f xml:space="preserve"> InpC!OBA$20</f>
        <v>0</v>
      </c>
      <c r="OBB124" s="370">
        <f xml:space="preserve"> InpC!OBB$20</f>
        <v>0</v>
      </c>
      <c r="OBC124" s="370">
        <f xml:space="preserve"> InpC!OBC$20</f>
        <v>0</v>
      </c>
      <c r="OBD124" s="370">
        <f xml:space="preserve"> InpC!OBD$20</f>
        <v>0</v>
      </c>
      <c r="OBE124" s="370">
        <f xml:space="preserve"> InpC!OBE$20</f>
        <v>0</v>
      </c>
      <c r="OBF124" s="370">
        <f xml:space="preserve"> InpC!OBF$20</f>
        <v>0</v>
      </c>
      <c r="OBG124" s="370">
        <f xml:space="preserve"> InpC!OBG$20</f>
        <v>0</v>
      </c>
      <c r="OBH124" s="370">
        <f xml:space="preserve"> InpC!OBH$20</f>
        <v>0</v>
      </c>
      <c r="OBI124" s="370">
        <f xml:space="preserve"> InpC!OBI$20</f>
        <v>0</v>
      </c>
      <c r="OBJ124" s="370">
        <f xml:space="preserve"> InpC!OBJ$20</f>
        <v>0</v>
      </c>
      <c r="OBK124" s="370">
        <f xml:space="preserve"> InpC!OBK$20</f>
        <v>0</v>
      </c>
      <c r="OBL124" s="370">
        <f xml:space="preserve"> InpC!OBL$20</f>
        <v>0</v>
      </c>
      <c r="OBM124" s="370">
        <f xml:space="preserve"> InpC!OBM$20</f>
        <v>0</v>
      </c>
      <c r="OBN124" s="370">
        <f xml:space="preserve"> InpC!OBN$20</f>
        <v>0</v>
      </c>
      <c r="OBO124" s="370">
        <f xml:space="preserve"> InpC!OBO$20</f>
        <v>0</v>
      </c>
      <c r="OBP124" s="370">
        <f xml:space="preserve"> InpC!OBP$20</f>
        <v>0</v>
      </c>
      <c r="OBQ124" s="370">
        <f xml:space="preserve"> InpC!OBQ$20</f>
        <v>0</v>
      </c>
      <c r="OBR124" s="370">
        <f xml:space="preserve"> InpC!OBR$20</f>
        <v>0</v>
      </c>
      <c r="OBS124" s="370">
        <f xml:space="preserve"> InpC!OBS$20</f>
        <v>0</v>
      </c>
      <c r="OBT124" s="370">
        <f xml:space="preserve"> InpC!OBT$20</f>
        <v>0</v>
      </c>
      <c r="OBU124" s="370">
        <f xml:space="preserve"> InpC!OBU$20</f>
        <v>0</v>
      </c>
      <c r="OBV124" s="370">
        <f xml:space="preserve"> InpC!OBV$20</f>
        <v>0</v>
      </c>
      <c r="OBW124" s="370">
        <f xml:space="preserve"> InpC!OBW$20</f>
        <v>0</v>
      </c>
      <c r="OBX124" s="370">
        <f xml:space="preserve"> InpC!OBX$20</f>
        <v>0</v>
      </c>
      <c r="OBY124" s="370">
        <f xml:space="preserve"> InpC!OBY$20</f>
        <v>0</v>
      </c>
      <c r="OBZ124" s="370">
        <f xml:space="preserve"> InpC!OBZ$20</f>
        <v>0</v>
      </c>
      <c r="OCA124" s="370">
        <f xml:space="preserve"> InpC!OCA$20</f>
        <v>0</v>
      </c>
      <c r="OCB124" s="370">
        <f xml:space="preserve"> InpC!OCB$20</f>
        <v>0</v>
      </c>
      <c r="OCC124" s="370">
        <f xml:space="preserve"> InpC!OCC$20</f>
        <v>0</v>
      </c>
      <c r="OCD124" s="370">
        <f xml:space="preserve"> InpC!OCD$20</f>
        <v>0</v>
      </c>
      <c r="OCE124" s="370">
        <f xml:space="preserve"> InpC!OCE$20</f>
        <v>0</v>
      </c>
      <c r="OCF124" s="370">
        <f xml:space="preserve"> InpC!OCF$20</f>
        <v>0</v>
      </c>
      <c r="OCG124" s="370">
        <f xml:space="preserve"> InpC!OCG$20</f>
        <v>0</v>
      </c>
      <c r="OCH124" s="370">
        <f xml:space="preserve"> InpC!OCH$20</f>
        <v>0</v>
      </c>
      <c r="OCI124" s="370">
        <f xml:space="preserve"> InpC!OCI$20</f>
        <v>0</v>
      </c>
      <c r="OCJ124" s="370">
        <f xml:space="preserve"> InpC!OCJ$20</f>
        <v>0</v>
      </c>
      <c r="OCK124" s="370">
        <f xml:space="preserve"> InpC!OCK$20</f>
        <v>0</v>
      </c>
      <c r="OCL124" s="370">
        <f xml:space="preserve"> InpC!OCL$20</f>
        <v>0</v>
      </c>
      <c r="OCM124" s="370">
        <f xml:space="preserve"> InpC!OCM$20</f>
        <v>0</v>
      </c>
      <c r="OCN124" s="370">
        <f xml:space="preserve"> InpC!OCN$20</f>
        <v>0</v>
      </c>
      <c r="OCO124" s="370">
        <f xml:space="preserve"> InpC!OCO$20</f>
        <v>0</v>
      </c>
      <c r="OCP124" s="370">
        <f xml:space="preserve"> InpC!OCP$20</f>
        <v>0</v>
      </c>
      <c r="OCQ124" s="370">
        <f xml:space="preserve"> InpC!OCQ$20</f>
        <v>0</v>
      </c>
      <c r="OCR124" s="370">
        <f xml:space="preserve"> InpC!OCR$20</f>
        <v>0</v>
      </c>
      <c r="OCS124" s="370">
        <f xml:space="preserve"> InpC!OCS$20</f>
        <v>0</v>
      </c>
      <c r="OCT124" s="370">
        <f xml:space="preserve"> InpC!OCT$20</f>
        <v>0</v>
      </c>
      <c r="OCU124" s="370">
        <f xml:space="preserve"> InpC!OCU$20</f>
        <v>0</v>
      </c>
      <c r="OCV124" s="370">
        <f xml:space="preserve"> InpC!OCV$20</f>
        <v>0</v>
      </c>
      <c r="OCW124" s="370">
        <f xml:space="preserve"> InpC!OCW$20</f>
        <v>0</v>
      </c>
      <c r="OCX124" s="370">
        <f xml:space="preserve"> InpC!OCX$20</f>
        <v>0</v>
      </c>
      <c r="OCY124" s="370">
        <f xml:space="preserve"> InpC!OCY$20</f>
        <v>0</v>
      </c>
      <c r="OCZ124" s="370">
        <f xml:space="preserve"> InpC!OCZ$20</f>
        <v>0</v>
      </c>
      <c r="ODA124" s="370">
        <f xml:space="preserve"> InpC!ODA$20</f>
        <v>0</v>
      </c>
      <c r="ODB124" s="370">
        <f xml:space="preserve"> InpC!ODB$20</f>
        <v>0</v>
      </c>
      <c r="ODC124" s="370">
        <f xml:space="preserve"> InpC!ODC$20</f>
        <v>0</v>
      </c>
      <c r="ODD124" s="370">
        <f xml:space="preserve"> InpC!ODD$20</f>
        <v>0</v>
      </c>
      <c r="ODE124" s="370">
        <f xml:space="preserve"> InpC!ODE$20</f>
        <v>0</v>
      </c>
      <c r="ODF124" s="370">
        <f xml:space="preserve"> InpC!ODF$20</f>
        <v>0</v>
      </c>
      <c r="ODG124" s="370">
        <f xml:space="preserve"> InpC!ODG$20</f>
        <v>0</v>
      </c>
      <c r="ODH124" s="370">
        <f xml:space="preserve"> InpC!ODH$20</f>
        <v>0</v>
      </c>
      <c r="ODI124" s="370">
        <f xml:space="preserve"> InpC!ODI$20</f>
        <v>0</v>
      </c>
      <c r="ODJ124" s="370">
        <f xml:space="preserve"> InpC!ODJ$20</f>
        <v>0</v>
      </c>
      <c r="ODK124" s="370">
        <f xml:space="preserve"> InpC!ODK$20</f>
        <v>0</v>
      </c>
      <c r="ODL124" s="370">
        <f xml:space="preserve"> InpC!ODL$20</f>
        <v>0</v>
      </c>
      <c r="ODM124" s="370">
        <f xml:space="preserve"> InpC!ODM$20</f>
        <v>0</v>
      </c>
      <c r="ODN124" s="370">
        <f xml:space="preserve"> InpC!ODN$20</f>
        <v>0</v>
      </c>
      <c r="ODO124" s="370">
        <f xml:space="preserve"> InpC!ODO$20</f>
        <v>0</v>
      </c>
      <c r="ODP124" s="370">
        <f xml:space="preserve"> InpC!ODP$20</f>
        <v>0</v>
      </c>
      <c r="ODQ124" s="370">
        <f xml:space="preserve"> InpC!ODQ$20</f>
        <v>0</v>
      </c>
      <c r="ODR124" s="370">
        <f xml:space="preserve"> InpC!ODR$20</f>
        <v>0</v>
      </c>
      <c r="ODS124" s="370">
        <f xml:space="preserve"> InpC!ODS$20</f>
        <v>0</v>
      </c>
      <c r="ODT124" s="370">
        <f xml:space="preserve"> InpC!ODT$20</f>
        <v>0</v>
      </c>
      <c r="ODU124" s="370">
        <f xml:space="preserve"> InpC!ODU$20</f>
        <v>0</v>
      </c>
      <c r="ODV124" s="370">
        <f xml:space="preserve"> InpC!ODV$20</f>
        <v>0</v>
      </c>
      <c r="ODW124" s="370">
        <f xml:space="preserve"> InpC!ODW$20</f>
        <v>0</v>
      </c>
      <c r="ODX124" s="370">
        <f xml:space="preserve"> InpC!ODX$20</f>
        <v>0</v>
      </c>
      <c r="ODY124" s="370">
        <f xml:space="preserve"> InpC!ODY$20</f>
        <v>0</v>
      </c>
      <c r="ODZ124" s="370">
        <f xml:space="preserve"> InpC!ODZ$20</f>
        <v>0</v>
      </c>
      <c r="OEA124" s="370">
        <f xml:space="preserve"> InpC!OEA$20</f>
        <v>0</v>
      </c>
      <c r="OEB124" s="370">
        <f xml:space="preserve"> InpC!OEB$20</f>
        <v>0</v>
      </c>
      <c r="OEC124" s="370">
        <f xml:space="preserve"> InpC!OEC$20</f>
        <v>0</v>
      </c>
      <c r="OED124" s="370">
        <f xml:space="preserve"> InpC!OED$20</f>
        <v>0</v>
      </c>
      <c r="OEE124" s="370">
        <f xml:space="preserve"> InpC!OEE$20</f>
        <v>0</v>
      </c>
      <c r="OEF124" s="370">
        <f xml:space="preserve"> InpC!OEF$20</f>
        <v>0</v>
      </c>
      <c r="OEG124" s="370">
        <f xml:space="preserve"> InpC!OEG$20</f>
        <v>0</v>
      </c>
      <c r="OEH124" s="370">
        <f xml:space="preserve"> InpC!OEH$20</f>
        <v>0</v>
      </c>
      <c r="OEI124" s="370">
        <f xml:space="preserve"> InpC!OEI$20</f>
        <v>0</v>
      </c>
      <c r="OEJ124" s="370">
        <f xml:space="preserve"> InpC!OEJ$20</f>
        <v>0</v>
      </c>
      <c r="OEK124" s="370">
        <f xml:space="preserve"> InpC!OEK$20</f>
        <v>0</v>
      </c>
      <c r="OEL124" s="370">
        <f xml:space="preserve"> InpC!OEL$20</f>
        <v>0</v>
      </c>
      <c r="OEM124" s="370">
        <f xml:space="preserve"> InpC!OEM$20</f>
        <v>0</v>
      </c>
      <c r="OEN124" s="370">
        <f xml:space="preserve"> InpC!OEN$20</f>
        <v>0</v>
      </c>
      <c r="OEO124" s="370">
        <f xml:space="preserve"> InpC!OEO$20</f>
        <v>0</v>
      </c>
      <c r="OEP124" s="370">
        <f xml:space="preserve"> InpC!OEP$20</f>
        <v>0</v>
      </c>
      <c r="OEQ124" s="370">
        <f xml:space="preserve"> InpC!OEQ$20</f>
        <v>0</v>
      </c>
      <c r="OER124" s="370">
        <f xml:space="preserve"> InpC!OER$20</f>
        <v>0</v>
      </c>
      <c r="OES124" s="370">
        <f xml:space="preserve"> InpC!OES$20</f>
        <v>0</v>
      </c>
      <c r="OET124" s="370">
        <f xml:space="preserve"> InpC!OET$20</f>
        <v>0</v>
      </c>
      <c r="OEU124" s="370">
        <f xml:space="preserve"> InpC!OEU$20</f>
        <v>0</v>
      </c>
      <c r="OEV124" s="370">
        <f xml:space="preserve"> InpC!OEV$20</f>
        <v>0</v>
      </c>
      <c r="OEW124" s="370">
        <f xml:space="preserve"> InpC!OEW$20</f>
        <v>0</v>
      </c>
      <c r="OEX124" s="370">
        <f xml:space="preserve"> InpC!OEX$20</f>
        <v>0</v>
      </c>
      <c r="OEY124" s="370">
        <f xml:space="preserve"> InpC!OEY$20</f>
        <v>0</v>
      </c>
      <c r="OEZ124" s="370">
        <f xml:space="preserve"> InpC!OEZ$20</f>
        <v>0</v>
      </c>
      <c r="OFA124" s="370">
        <f xml:space="preserve"> InpC!OFA$20</f>
        <v>0</v>
      </c>
      <c r="OFB124" s="370">
        <f xml:space="preserve"> InpC!OFB$20</f>
        <v>0</v>
      </c>
      <c r="OFC124" s="370">
        <f xml:space="preserve"> InpC!OFC$20</f>
        <v>0</v>
      </c>
      <c r="OFD124" s="370">
        <f xml:space="preserve"> InpC!OFD$20</f>
        <v>0</v>
      </c>
      <c r="OFE124" s="370">
        <f xml:space="preserve"> InpC!OFE$20</f>
        <v>0</v>
      </c>
      <c r="OFF124" s="370">
        <f xml:space="preserve"> InpC!OFF$20</f>
        <v>0</v>
      </c>
      <c r="OFG124" s="370">
        <f xml:space="preserve"> InpC!OFG$20</f>
        <v>0</v>
      </c>
      <c r="OFH124" s="370">
        <f xml:space="preserve"> InpC!OFH$20</f>
        <v>0</v>
      </c>
      <c r="OFI124" s="370">
        <f xml:space="preserve"> InpC!OFI$20</f>
        <v>0</v>
      </c>
      <c r="OFJ124" s="370">
        <f xml:space="preserve"> InpC!OFJ$20</f>
        <v>0</v>
      </c>
      <c r="OFK124" s="370">
        <f xml:space="preserve"> InpC!OFK$20</f>
        <v>0</v>
      </c>
      <c r="OFL124" s="370">
        <f xml:space="preserve"> InpC!OFL$20</f>
        <v>0</v>
      </c>
      <c r="OFM124" s="370">
        <f xml:space="preserve"> InpC!OFM$20</f>
        <v>0</v>
      </c>
      <c r="OFN124" s="370">
        <f xml:space="preserve"> InpC!OFN$20</f>
        <v>0</v>
      </c>
      <c r="OFO124" s="370">
        <f xml:space="preserve"> InpC!OFO$20</f>
        <v>0</v>
      </c>
      <c r="OFP124" s="370">
        <f xml:space="preserve"> InpC!OFP$20</f>
        <v>0</v>
      </c>
      <c r="OFQ124" s="370">
        <f xml:space="preserve"> InpC!OFQ$20</f>
        <v>0</v>
      </c>
      <c r="OFR124" s="370">
        <f xml:space="preserve"> InpC!OFR$20</f>
        <v>0</v>
      </c>
      <c r="OFS124" s="370">
        <f xml:space="preserve"> InpC!OFS$20</f>
        <v>0</v>
      </c>
      <c r="OFT124" s="370">
        <f xml:space="preserve"> InpC!OFT$20</f>
        <v>0</v>
      </c>
      <c r="OFU124" s="370">
        <f xml:space="preserve"> InpC!OFU$20</f>
        <v>0</v>
      </c>
      <c r="OFV124" s="370">
        <f xml:space="preserve"> InpC!OFV$20</f>
        <v>0</v>
      </c>
      <c r="OFW124" s="370">
        <f xml:space="preserve"> InpC!OFW$20</f>
        <v>0</v>
      </c>
      <c r="OFX124" s="370">
        <f xml:space="preserve"> InpC!OFX$20</f>
        <v>0</v>
      </c>
      <c r="OFY124" s="370">
        <f xml:space="preserve"> InpC!OFY$20</f>
        <v>0</v>
      </c>
      <c r="OFZ124" s="370">
        <f xml:space="preserve"> InpC!OFZ$20</f>
        <v>0</v>
      </c>
      <c r="OGA124" s="370">
        <f xml:space="preserve"> InpC!OGA$20</f>
        <v>0</v>
      </c>
      <c r="OGB124" s="370">
        <f xml:space="preserve"> InpC!OGB$20</f>
        <v>0</v>
      </c>
      <c r="OGC124" s="370">
        <f xml:space="preserve"> InpC!OGC$20</f>
        <v>0</v>
      </c>
      <c r="OGD124" s="370">
        <f xml:space="preserve"> InpC!OGD$20</f>
        <v>0</v>
      </c>
      <c r="OGE124" s="370">
        <f xml:space="preserve"> InpC!OGE$20</f>
        <v>0</v>
      </c>
      <c r="OGF124" s="370">
        <f xml:space="preserve"> InpC!OGF$20</f>
        <v>0</v>
      </c>
      <c r="OGG124" s="370">
        <f xml:space="preserve"> InpC!OGG$20</f>
        <v>0</v>
      </c>
      <c r="OGH124" s="370">
        <f xml:space="preserve"> InpC!OGH$20</f>
        <v>0</v>
      </c>
      <c r="OGI124" s="370">
        <f xml:space="preserve"> InpC!OGI$20</f>
        <v>0</v>
      </c>
      <c r="OGJ124" s="370">
        <f xml:space="preserve"> InpC!OGJ$20</f>
        <v>0</v>
      </c>
      <c r="OGK124" s="370">
        <f xml:space="preserve"> InpC!OGK$20</f>
        <v>0</v>
      </c>
      <c r="OGL124" s="370">
        <f xml:space="preserve"> InpC!OGL$20</f>
        <v>0</v>
      </c>
      <c r="OGM124" s="370">
        <f xml:space="preserve"> InpC!OGM$20</f>
        <v>0</v>
      </c>
      <c r="OGN124" s="370">
        <f xml:space="preserve"> InpC!OGN$20</f>
        <v>0</v>
      </c>
      <c r="OGO124" s="370">
        <f xml:space="preserve"> InpC!OGO$20</f>
        <v>0</v>
      </c>
      <c r="OGP124" s="370">
        <f xml:space="preserve"> InpC!OGP$20</f>
        <v>0</v>
      </c>
      <c r="OGQ124" s="370">
        <f xml:space="preserve"> InpC!OGQ$20</f>
        <v>0</v>
      </c>
      <c r="OGR124" s="370">
        <f xml:space="preserve"> InpC!OGR$20</f>
        <v>0</v>
      </c>
      <c r="OGS124" s="370">
        <f xml:space="preserve"> InpC!OGS$20</f>
        <v>0</v>
      </c>
      <c r="OGT124" s="370">
        <f xml:space="preserve"> InpC!OGT$20</f>
        <v>0</v>
      </c>
      <c r="OGU124" s="370">
        <f xml:space="preserve"> InpC!OGU$20</f>
        <v>0</v>
      </c>
      <c r="OGV124" s="370">
        <f xml:space="preserve"> InpC!OGV$20</f>
        <v>0</v>
      </c>
      <c r="OGW124" s="370">
        <f xml:space="preserve"> InpC!OGW$20</f>
        <v>0</v>
      </c>
      <c r="OGX124" s="370">
        <f xml:space="preserve"> InpC!OGX$20</f>
        <v>0</v>
      </c>
      <c r="OGY124" s="370">
        <f xml:space="preserve"> InpC!OGY$20</f>
        <v>0</v>
      </c>
      <c r="OGZ124" s="370">
        <f xml:space="preserve"> InpC!OGZ$20</f>
        <v>0</v>
      </c>
      <c r="OHA124" s="370">
        <f xml:space="preserve"> InpC!OHA$20</f>
        <v>0</v>
      </c>
      <c r="OHB124" s="370">
        <f xml:space="preserve"> InpC!OHB$20</f>
        <v>0</v>
      </c>
      <c r="OHC124" s="370">
        <f xml:space="preserve"> InpC!OHC$20</f>
        <v>0</v>
      </c>
      <c r="OHD124" s="370">
        <f xml:space="preserve"> InpC!OHD$20</f>
        <v>0</v>
      </c>
      <c r="OHE124" s="370">
        <f xml:space="preserve"> InpC!OHE$20</f>
        <v>0</v>
      </c>
      <c r="OHF124" s="370">
        <f xml:space="preserve"> InpC!OHF$20</f>
        <v>0</v>
      </c>
      <c r="OHG124" s="370">
        <f xml:space="preserve"> InpC!OHG$20</f>
        <v>0</v>
      </c>
      <c r="OHH124" s="370">
        <f xml:space="preserve"> InpC!OHH$20</f>
        <v>0</v>
      </c>
      <c r="OHI124" s="370">
        <f xml:space="preserve"> InpC!OHI$20</f>
        <v>0</v>
      </c>
      <c r="OHJ124" s="370">
        <f xml:space="preserve"> InpC!OHJ$20</f>
        <v>0</v>
      </c>
      <c r="OHK124" s="370">
        <f xml:space="preserve"> InpC!OHK$20</f>
        <v>0</v>
      </c>
      <c r="OHL124" s="370">
        <f xml:space="preserve"> InpC!OHL$20</f>
        <v>0</v>
      </c>
      <c r="OHM124" s="370">
        <f xml:space="preserve"> InpC!OHM$20</f>
        <v>0</v>
      </c>
      <c r="OHN124" s="370">
        <f xml:space="preserve"> InpC!OHN$20</f>
        <v>0</v>
      </c>
      <c r="OHO124" s="370">
        <f xml:space="preserve"> InpC!OHO$20</f>
        <v>0</v>
      </c>
      <c r="OHP124" s="370">
        <f xml:space="preserve"> InpC!OHP$20</f>
        <v>0</v>
      </c>
      <c r="OHQ124" s="370">
        <f xml:space="preserve"> InpC!OHQ$20</f>
        <v>0</v>
      </c>
      <c r="OHR124" s="370">
        <f xml:space="preserve"> InpC!OHR$20</f>
        <v>0</v>
      </c>
      <c r="OHS124" s="370">
        <f xml:space="preserve"> InpC!OHS$20</f>
        <v>0</v>
      </c>
      <c r="OHT124" s="370">
        <f xml:space="preserve"> InpC!OHT$20</f>
        <v>0</v>
      </c>
      <c r="OHU124" s="370">
        <f xml:space="preserve"> InpC!OHU$20</f>
        <v>0</v>
      </c>
      <c r="OHV124" s="370">
        <f xml:space="preserve"> InpC!OHV$20</f>
        <v>0</v>
      </c>
      <c r="OHW124" s="370">
        <f xml:space="preserve"> InpC!OHW$20</f>
        <v>0</v>
      </c>
      <c r="OHX124" s="370">
        <f xml:space="preserve"> InpC!OHX$20</f>
        <v>0</v>
      </c>
      <c r="OHY124" s="370">
        <f xml:space="preserve"> InpC!OHY$20</f>
        <v>0</v>
      </c>
      <c r="OHZ124" s="370">
        <f xml:space="preserve"> InpC!OHZ$20</f>
        <v>0</v>
      </c>
      <c r="OIA124" s="370">
        <f xml:space="preserve"> InpC!OIA$20</f>
        <v>0</v>
      </c>
      <c r="OIB124" s="370">
        <f xml:space="preserve"> InpC!OIB$20</f>
        <v>0</v>
      </c>
      <c r="OIC124" s="370">
        <f xml:space="preserve"> InpC!OIC$20</f>
        <v>0</v>
      </c>
      <c r="OID124" s="370">
        <f xml:space="preserve"> InpC!OID$20</f>
        <v>0</v>
      </c>
      <c r="OIE124" s="370">
        <f xml:space="preserve"> InpC!OIE$20</f>
        <v>0</v>
      </c>
      <c r="OIF124" s="370">
        <f xml:space="preserve"> InpC!OIF$20</f>
        <v>0</v>
      </c>
      <c r="OIG124" s="370">
        <f xml:space="preserve"> InpC!OIG$20</f>
        <v>0</v>
      </c>
      <c r="OIH124" s="370">
        <f xml:space="preserve"> InpC!OIH$20</f>
        <v>0</v>
      </c>
      <c r="OII124" s="370">
        <f xml:space="preserve"> InpC!OII$20</f>
        <v>0</v>
      </c>
      <c r="OIJ124" s="370">
        <f xml:space="preserve"> InpC!OIJ$20</f>
        <v>0</v>
      </c>
      <c r="OIK124" s="370">
        <f xml:space="preserve"> InpC!OIK$20</f>
        <v>0</v>
      </c>
      <c r="OIL124" s="370">
        <f xml:space="preserve"> InpC!OIL$20</f>
        <v>0</v>
      </c>
      <c r="OIM124" s="370">
        <f xml:space="preserve"> InpC!OIM$20</f>
        <v>0</v>
      </c>
      <c r="OIN124" s="370">
        <f xml:space="preserve"> InpC!OIN$20</f>
        <v>0</v>
      </c>
      <c r="OIO124" s="370">
        <f xml:space="preserve"> InpC!OIO$20</f>
        <v>0</v>
      </c>
      <c r="OIP124" s="370">
        <f xml:space="preserve"> InpC!OIP$20</f>
        <v>0</v>
      </c>
      <c r="OIQ124" s="370">
        <f xml:space="preserve"> InpC!OIQ$20</f>
        <v>0</v>
      </c>
      <c r="OIR124" s="370">
        <f xml:space="preserve"> InpC!OIR$20</f>
        <v>0</v>
      </c>
      <c r="OIS124" s="370">
        <f xml:space="preserve"> InpC!OIS$20</f>
        <v>0</v>
      </c>
      <c r="OIT124" s="370">
        <f xml:space="preserve"> InpC!OIT$20</f>
        <v>0</v>
      </c>
      <c r="OIU124" s="370">
        <f xml:space="preserve"> InpC!OIU$20</f>
        <v>0</v>
      </c>
      <c r="OIV124" s="370">
        <f xml:space="preserve"> InpC!OIV$20</f>
        <v>0</v>
      </c>
      <c r="OIW124" s="370">
        <f xml:space="preserve"> InpC!OIW$20</f>
        <v>0</v>
      </c>
      <c r="OIX124" s="370">
        <f xml:space="preserve"> InpC!OIX$20</f>
        <v>0</v>
      </c>
      <c r="OIY124" s="370">
        <f xml:space="preserve"> InpC!OIY$20</f>
        <v>0</v>
      </c>
      <c r="OIZ124" s="370">
        <f xml:space="preserve"> InpC!OIZ$20</f>
        <v>0</v>
      </c>
      <c r="OJA124" s="370">
        <f xml:space="preserve"> InpC!OJA$20</f>
        <v>0</v>
      </c>
      <c r="OJB124" s="370">
        <f xml:space="preserve"> InpC!OJB$20</f>
        <v>0</v>
      </c>
      <c r="OJC124" s="370">
        <f xml:space="preserve"> InpC!OJC$20</f>
        <v>0</v>
      </c>
      <c r="OJD124" s="370">
        <f xml:space="preserve"> InpC!OJD$20</f>
        <v>0</v>
      </c>
      <c r="OJE124" s="370">
        <f xml:space="preserve"> InpC!OJE$20</f>
        <v>0</v>
      </c>
      <c r="OJF124" s="370">
        <f xml:space="preserve"> InpC!OJF$20</f>
        <v>0</v>
      </c>
      <c r="OJG124" s="370">
        <f xml:space="preserve"> InpC!OJG$20</f>
        <v>0</v>
      </c>
      <c r="OJH124" s="370">
        <f xml:space="preserve"> InpC!OJH$20</f>
        <v>0</v>
      </c>
      <c r="OJI124" s="370">
        <f xml:space="preserve"> InpC!OJI$20</f>
        <v>0</v>
      </c>
      <c r="OJJ124" s="370">
        <f xml:space="preserve"> InpC!OJJ$20</f>
        <v>0</v>
      </c>
      <c r="OJK124" s="370">
        <f xml:space="preserve"> InpC!OJK$20</f>
        <v>0</v>
      </c>
      <c r="OJL124" s="370">
        <f xml:space="preserve"> InpC!OJL$20</f>
        <v>0</v>
      </c>
      <c r="OJM124" s="370">
        <f xml:space="preserve"> InpC!OJM$20</f>
        <v>0</v>
      </c>
      <c r="OJN124" s="370">
        <f xml:space="preserve"> InpC!OJN$20</f>
        <v>0</v>
      </c>
      <c r="OJO124" s="370">
        <f xml:space="preserve"> InpC!OJO$20</f>
        <v>0</v>
      </c>
      <c r="OJP124" s="370">
        <f xml:space="preserve"> InpC!OJP$20</f>
        <v>0</v>
      </c>
      <c r="OJQ124" s="370">
        <f xml:space="preserve"> InpC!OJQ$20</f>
        <v>0</v>
      </c>
      <c r="OJR124" s="370">
        <f xml:space="preserve"> InpC!OJR$20</f>
        <v>0</v>
      </c>
      <c r="OJS124" s="370">
        <f xml:space="preserve"> InpC!OJS$20</f>
        <v>0</v>
      </c>
      <c r="OJT124" s="370">
        <f xml:space="preserve"> InpC!OJT$20</f>
        <v>0</v>
      </c>
      <c r="OJU124" s="370">
        <f xml:space="preserve"> InpC!OJU$20</f>
        <v>0</v>
      </c>
      <c r="OJV124" s="370">
        <f xml:space="preserve"> InpC!OJV$20</f>
        <v>0</v>
      </c>
      <c r="OJW124" s="370">
        <f xml:space="preserve"> InpC!OJW$20</f>
        <v>0</v>
      </c>
      <c r="OJX124" s="370">
        <f xml:space="preserve"> InpC!OJX$20</f>
        <v>0</v>
      </c>
      <c r="OJY124" s="370">
        <f xml:space="preserve"> InpC!OJY$20</f>
        <v>0</v>
      </c>
      <c r="OJZ124" s="370">
        <f xml:space="preserve"> InpC!OJZ$20</f>
        <v>0</v>
      </c>
      <c r="OKA124" s="370">
        <f xml:space="preserve"> InpC!OKA$20</f>
        <v>0</v>
      </c>
      <c r="OKB124" s="370">
        <f xml:space="preserve"> InpC!OKB$20</f>
        <v>0</v>
      </c>
      <c r="OKC124" s="370">
        <f xml:space="preserve"> InpC!OKC$20</f>
        <v>0</v>
      </c>
      <c r="OKD124" s="370">
        <f xml:space="preserve"> InpC!OKD$20</f>
        <v>0</v>
      </c>
      <c r="OKE124" s="370">
        <f xml:space="preserve"> InpC!OKE$20</f>
        <v>0</v>
      </c>
      <c r="OKF124" s="370">
        <f xml:space="preserve"> InpC!OKF$20</f>
        <v>0</v>
      </c>
      <c r="OKG124" s="370">
        <f xml:space="preserve"> InpC!OKG$20</f>
        <v>0</v>
      </c>
      <c r="OKH124" s="370">
        <f xml:space="preserve"> InpC!OKH$20</f>
        <v>0</v>
      </c>
      <c r="OKI124" s="370">
        <f xml:space="preserve"> InpC!OKI$20</f>
        <v>0</v>
      </c>
      <c r="OKJ124" s="370">
        <f xml:space="preserve"> InpC!OKJ$20</f>
        <v>0</v>
      </c>
      <c r="OKK124" s="370">
        <f xml:space="preserve"> InpC!OKK$20</f>
        <v>0</v>
      </c>
      <c r="OKL124" s="370">
        <f xml:space="preserve"> InpC!OKL$20</f>
        <v>0</v>
      </c>
      <c r="OKM124" s="370">
        <f xml:space="preserve"> InpC!OKM$20</f>
        <v>0</v>
      </c>
      <c r="OKN124" s="370">
        <f xml:space="preserve"> InpC!OKN$20</f>
        <v>0</v>
      </c>
      <c r="OKO124" s="370">
        <f xml:space="preserve"> InpC!OKO$20</f>
        <v>0</v>
      </c>
      <c r="OKP124" s="370">
        <f xml:space="preserve"> InpC!OKP$20</f>
        <v>0</v>
      </c>
      <c r="OKQ124" s="370">
        <f xml:space="preserve"> InpC!OKQ$20</f>
        <v>0</v>
      </c>
      <c r="OKR124" s="370">
        <f xml:space="preserve"> InpC!OKR$20</f>
        <v>0</v>
      </c>
      <c r="OKS124" s="370">
        <f xml:space="preserve"> InpC!OKS$20</f>
        <v>0</v>
      </c>
      <c r="OKT124" s="370">
        <f xml:space="preserve"> InpC!OKT$20</f>
        <v>0</v>
      </c>
      <c r="OKU124" s="370">
        <f xml:space="preserve"> InpC!OKU$20</f>
        <v>0</v>
      </c>
      <c r="OKV124" s="370">
        <f xml:space="preserve"> InpC!OKV$20</f>
        <v>0</v>
      </c>
      <c r="OKW124" s="370">
        <f xml:space="preserve"> InpC!OKW$20</f>
        <v>0</v>
      </c>
      <c r="OKX124" s="370">
        <f xml:space="preserve"> InpC!OKX$20</f>
        <v>0</v>
      </c>
      <c r="OKY124" s="370">
        <f xml:space="preserve"> InpC!OKY$20</f>
        <v>0</v>
      </c>
      <c r="OKZ124" s="370">
        <f xml:space="preserve"> InpC!OKZ$20</f>
        <v>0</v>
      </c>
      <c r="OLA124" s="370">
        <f xml:space="preserve"> InpC!OLA$20</f>
        <v>0</v>
      </c>
      <c r="OLB124" s="370">
        <f xml:space="preserve"> InpC!OLB$20</f>
        <v>0</v>
      </c>
      <c r="OLC124" s="370">
        <f xml:space="preserve"> InpC!OLC$20</f>
        <v>0</v>
      </c>
      <c r="OLD124" s="370">
        <f xml:space="preserve"> InpC!OLD$20</f>
        <v>0</v>
      </c>
      <c r="OLE124" s="370">
        <f xml:space="preserve"> InpC!OLE$20</f>
        <v>0</v>
      </c>
      <c r="OLF124" s="370">
        <f xml:space="preserve"> InpC!OLF$20</f>
        <v>0</v>
      </c>
      <c r="OLG124" s="370">
        <f xml:space="preserve"> InpC!OLG$20</f>
        <v>0</v>
      </c>
      <c r="OLH124" s="370">
        <f xml:space="preserve"> InpC!OLH$20</f>
        <v>0</v>
      </c>
      <c r="OLI124" s="370">
        <f xml:space="preserve"> InpC!OLI$20</f>
        <v>0</v>
      </c>
      <c r="OLJ124" s="370">
        <f xml:space="preserve"> InpC!OLJ$20</f>
        <v>0</v>
      </c>
      <c r="OLK124" s="370">
        <f xml:space="preserve"> InpC!OLK$20</f>
        <v>0</v>
      </c>
      <c r="OLL124" s="370">
        <f xml:space="preserve"> InpC!OLL$20</f>
        <v>0</v>
      </c>
      <c r="OLM124" s="370">
        <f xml:space="preserve"> InpC!OLM$20</f>
        <v>0</v>
      </c>
      <c r="OLN124" s="370">
        <f xml:space="preserve"> InpC!OLN$20</f>
        <v>0</v>
      </c>
      <c r="OLO124" s="370">
        <f xml:space="preserve"> InpC!OLO$20</f>
        <v>0</v>
      </c>
      <c r="OLP124" s="370">
        <f xml:space="preserve"> InpC!OLP$20</f>
        <v>0</v>
      </c>
      <c r="OLQ124" s="370">
        <f xml:space="preserve"> InpC!OLQ$20</f>
        <v>0</v>
      </c>
      <c r="OLR124" s="370">
        <f xml:space="preserve"> InpC!OLR$20</f>
        <v>0</v>
      </c>
      <c r="OLS124" s="370">
        <f xml:space="preserve"> InpC!OLS$20</f>
        <v>0</v>
      </c>
      <c r="OLT124" s="370">
        <f xml:space="preserve"> InpC!OLT$20</f>
        <v>0</v>
      </c>
      <c r="OLU124" s="370">
        <f xml:space="preserve"> InpC!OLU$20</f>
        <v>0</v>
      </c>
      <c r="OLV124" s="370">
        <f xml:space="preserve"> InpC!OLV$20</f>
        <v>0</v>
      </c>
      <c r="OLW124" s="370">
        <f xml:space="preserve"> InpC!OLW$20</f>
        <v>0</v>
      </c>
      <c r="OLX124" s="370">
        <f xml:space="preserve"> InpC!OLX$20</f>
        <v>0</v>
      </c>
      <c r="OLY124" s="370">
        <f xml:space="preserve"> InpC!OLY$20</f>
        <v>0</v>
      </c>
      <c r="OLZ124" s="370">
        <f xml:space="preserve"> InpC!OLZ$20</f>
        <v>0</v>
      </c>
      <c r="OMA124" s="370">
        <f xml:space="preserve"> InpC!OMA$20</f>
        <v>0</v>
      </c>
      <c r="OMB124" s="370">
        <f xml:space="preserve"> InpC!OMB$20</f>
        <v>0</v>
      </c>
      <c r="OMC124" s="370">
        <f xml:space="preserve"> InpC!OMC$20</f>
        <v>0</v>
      </c>
      <c r="OMD124" s="370">
        <f xml:space="preserve"> InpC!OMD$20</f>
        <v>0</v>
      </c>
      <c r="OME124" s="370">
        <f xml:space="preserve"> InpC!OME$20</f>
        <v>0</v>
      </c>
      <c r="OMF124" s="370">
        <f xml:space="preserve"> InpC!OMF$20</f>
        <v>0</v>
      </c>
      <c r="OMG124" s="370">
        <f xml:space="preserve"> InpC!OMG$20</f>
        <v>0</v>
      </c>
      <c r="OMH124" s="370">
        <f xml:space="preserve"> InpC!OMH$20</f>
        <v>0</v>
      </c>
      <c r="OMI124" s="370">
        <f xml:space="preserve"> InpC!OMI$20</f>
        <v>0</v>
      </c>
      <c r="OMJ124" s="370">
        <f xml:space="preserve"> InpC!OMJ$20</f>
        <v>0</v>
      </c>
      <c r="OMK124" s="370">
        <f xml:space="preserve"> InpC!OMK$20</f>
        <v>0</v>
      </c>
      <c r="OML124" s="370">
        <f xml:space="preserve"> InpC!OML$20</f>
        <v>0</v>
      </c>
      <c r="OMM124" s="370">
        <f xml:space="preserve"> InpC!OMM$20</f>
        <v>0</v>
      </c>
      <c r="OMN124" s="370">
        <f xml:space="preserve"> InpC!OMN$20</f>
        <v>0</v>
      </c>
      <c r="OMO124" s="370">
        <f xml:space="preserve"> InpC!OMO$20</f>
        <v>0</v>
      </c>
      <c r="OMP124" s="370">
        <f xml:space="preserve"> InpC!OMP$20</f>
        <v>0</v>
      </c>
      <c r="OMQ124" s="370">
        <f xml:space="preserve"> InpC!OMQ$20</f>
        <v>0</v>
      </c>
      <c r="OMR124" s="370">
        <f xml:space="preserve"> InpC!OMR$20</f>
        <v>0</v>
      </c>
      <c r="OMS124" s="370">
        <f xml:space="preserve"> InpC!OMS$20</f>
        <v>0</v>
      </c>
      <c r="OMT124" s="370">
        <f xml:space="preserve"> InpC!OMT$20</f>
        <v>0</v>
      </c>
      <c r="OMU124" s="370">
        <f xml:space="preserve"> InpC!OMU$20</f>
        <v>0</v>
      </c>
      <c r="OMV124" s="370">
        <f xml:space="preserve"> InpC!OMV$20</f>
        <v>0</v>
      </c>
      <c r="OMW124" s="370">
        <f xml:space="preserve"> InpC!OMW$20</f>
        <v>0</v>
      </c>
      <c r="OMX124" s="370">
        <f xml:space="preserve"> InpC!OMX$20</f>
        <v>0</v>
      </c>
      <c r="OMY124" s="370">
        <f xml:space="preserve"> InpC!OMY$20</f>
        <v>0</v>
      </c>
      <c r="OMZ124" s="370">
        <f xml:space="preserve"> InpC!OMZ$20</f>
        <v>0</v>
      </c>
      <c r="ONA124" s="370">
        <f xml:space="preserve"> InpC!ONA$20</f>
        <v>0</v>
      </c>
      <c r="ONB124" s="370">
        <f xml:space="preserve"> InpC!ONB$20</f>
        <v>0</v>
      </c>
      <c r="ONC124" s="370">
        <f xml:space="preserve"> InpC!ONC$20</f>
        <v>0</v>
      </c>
      <c r="OND124" s="370">
        <f xml:space="preserve"> InpC!OND$20</f>
        <v>0</v>
      </c>
      <c r="ONE124" s="370">
        <f xml:space="preserve"> InpC!ONE$20</f>
        <v>0</v>
      </c>
      <c r="ONF124" s="370">
        <f xml:space="preserve"> InpC!ONF$20</f>
        <v>0</v>
      </c>
      <c r="ONG124" s="370">
        <f xml:space="preserve"> InpC!ONG$20</f>
        <v>0</v>
      </c>
      <c r="ONH124" s="370">
        <f xml:space="preserve"> InpC!ONH$20</f>
        <v>0</v>
      </c>
      <c r="ONI124" s="370">
        <f xml:space="preserve"> InpC!ONI$20</f>
        <v>0</v>
      </c>
      <c r="ONJ124" s="370">
        <f xml:space="preserve"> InpC!ONJ$20</f>
        <v>0</v>
      </c>
      <c r="ONK124" s="370">
        <f xml:space="preserve"> InpC!ONK$20</f>
        <v>0</v>
      </c>
      <c r="ONL124" s="370">
        <f xml:space="preserve"> InpC!ONL$20</f>
        <v>0</v>
      </c>
      <c r="ONM124" s="370">
        <f xml:space="preserve"> InpC!ONM$20</f>
        <v>0</v>
      </c>
      <c r="ONN124" s="370">
        <f xml:space="preserve"> InpC!ONN$20</f>
        <v>0</v>
      </c>
      <c r="ONO124" s="370">
        <f xml:space="preserve"> InpC!ONO$20</f>
        <v>0</v>
      </c>
      <c r="ONP124" s="370">
        <f xml:space="preserve"> InpC!ONP$20</f>
        <v>0</v>
      </c>
      <c r="ONQ124" s="370">
        <f xml:space="preserve"> InpC!ONQ$20</f>
        <v>0</v>
      </c>
      <c r="ONR124" s="370">
        <f xml:space="preserve"> InpC!ONR$20</f>
        <v>0</v>
      </c>
      <c r="ONS124" s="370">
        <f xml:space="preserve"> InpC!ONS$20</f>
        <v>0</v>
      </c>
      <c r="ONT124" s="370">
        <f xml:space="preserve"> InpC!ONT$20</f>
        <v>0</v>
      </c>
      <c r="ONU124" s="370">
        <f xml:space="preserve"> InpC!ONU$20</f>
        <v>0</v>
      </c>
      <c r="ONV124" s="370">
        <f xml:space="preserve"> InpC!ONV$20</f>
        <v>0</v>
      </c>
      <c r="ONW124" s="370">
        <f xml:space="preserve"> InpC!ONW$20</f>
        <v>0</v>
      </c>
      <c r="ONX124" s="370">
        <f xml:space="preserve"> InpC!ONX$20</f>
        <v>0</v>
      </c>
      <c r="ONY124" s="370">
        <f xml:space="preserve"> InpC!ONY$20</f>
        <v>0</v>
      </c>
      <c r="ONZ124" s="370">
        <f xml:space="preserve"> InpC!ONZ$20</f>
        <v>0</v>
      </c>
      <c r="OOA124" s="370">
        <f xml:space="preserve"> InpC!OOA$20</f>
        <v>0</v>
      </c>
      <c r="OOB124" s="370">
        <f xml:space="preserve"> InpC!OOB$20</f>
        <v>0</v>
      </c>
      <c r="OOC124" s="370">
        <f xml:space="preserve"> InpC!OOC$20</f>
        <v>0</v>
      </c>
      <c r="OOD124" s="370">
        <f xml:space="preserve"> InpC!OOD$20</f>
        <v>0</v>
      </c>
      <c r="OOE124" s="370">
        <f xml:space="preserve"> InpC!OOE$20</f>
        <v>0</v>
      </c>
      <c r="OOF124" s="370">
        <f xml:space="preserve"> InpC!OOF$20</f>
        <v>0</v>
      </c>
      <c r="OOG124" s="370">
        <f xml:space="preserve"> InpC!OOG$20</f>
        <v>0</v>
      </c>
      <c r="OOH124" s="370">
        <f xml:space="preserve"> InpC!OOH$20</f>
        <v>0</v>
      </c>
      <c r="OOI124" s="370">
        <f xml:space="preserve"> InpC!OOI$20</f>
        <v>0</v>
      </c>
      <c r="OOJ124" s="370">
        <f xml:space="preserve"> InpC!OOJ$20</f>
        <v>0</v>
      </c>
      <c r="OOK124" s="370">
        <f xml:space="preserve"> InpC!OOK$20</f>
        <v>0</v>
      </c>
      <c r="OOL124" s="370">
        <f xml:space="preserve"> InpC!OOL$20</f>
        <v>0</v>
      </c>
      <c r="OOM124" s="370">
        <f xml:space="preserve"> InpC!OOM$20</f>
        <v>0</v>
      </c>
      <c r="OON124" s="370">
        <f xml:space="preserve"> InpC!OON$20</f>
        <v>0</v>
      </c>
      <c r="OOO124" s="370">
        <f xml:space="preserve"> InpC!OOO$20</f>
        <v>0</v>
      </c>
      <c r="OOP124" s="370">
        <f xml:space="preserve"> InpC!OOP$20</f>
        <v>0</v>
      </c>
      <c r="OOQ124" s="370">
        <f xml:space="preserve"> InpC!OOQ$20</f>
        <v>0</v>
      </c>
      <c r="OOR124" s="370">
        <f xml:space="preserve"> InpC!OOR$20</f>
        <v>0</v>
      </c>
      <c r="OOS124" s="370">
        <f xml:space="preserve"> InpC!OOS$20</f>
        <v>0</v>
      </c>
      <c r="OOT124" s="370">
        <f xml:space="preserve"> InpC!OOT$20</f>
        <v>0</v>
      </c>
      <c r="OOU124" s="370">
        <f xml:space="preserve"> InpC!OOU$20</f>
        <v>0</v>
      </c>
      <c r="OOV124" s="370">
        <f xml:space="preserve"> InpC!OOV$20</f>
        <v>0</v>
      </c>
      <c r="OOW124" s="370">
        <f xml:space="preserve"> InpC!OOW$20</f>
        <v>0</v>
      </c>
      <c r="OOX124" s="370">
        <f xml:space="preserve"> InpC!OOX$20</f>
        <v>0</v>
      </c>
      <c r="OOY124" s="370">
        <f xml:space="preserve"> InpC!OOY$20</f>
        <v>0</v>
      </c>
      <c r="OOZ124" s="370">
        <f xml:space="preserve"> InpC!OOZ$20</f>
        <v>0</v>
      </c>
      <c r="OPA124" s="370">
        <f xml:space="preserve"> InpC!OPA$20</f>
        <v>0</v>
      </c>
      <c r="OPB124" s="370">
        <f xml:space="preserve"> InpC!OPB$20</f>
        <v>0</v>
      </c>
      <c r="OPC124" s="370">
        <f xml:space="preserve"> InpC!OPC$20</f>
        <v>0</v>
      </c>
      <c r="OPD124" s="370">
        <f xml:space="preserve"> InpC!OPD$20</f>
        <v>0</v>
      </c>
      <c r="OPE124" s="370">
        <f xml:space="preserve"> InpC!OPE$20</f>
        <v>0</v>
      </c>
      <c r="OPF124" s="370">
        <f xml:space="preserve"> InpC!OPF$20</f>
        <v>0</v>
      </c>
      <c r="OPG124" s="370">
        <f xml:space="preserve"> InpC!OPG$20</f>
        <v>0</v>
      </c>
      <c r="OPH124" s="370">
        <f xml:space="preserve"> InpC!OPH$20</f>
        <v>0</v>
      </c>
      <c r="OPI124" s="370">
        <f xml:space="preserve"> InpC!OPI$20</f>
        <v>0</v>
      </c>
      <c r="OPJ124" s="370">
        <f xml:space="preserve"> InpC!OPJ$20</f>
        <v>0</v>
      </c>
      <c r="OPK124" s="370">
        <f xml:space="preserve"> InpC!OPK$20</f>
        <v>0</v>
      </c>
      <c r="OPL124" s="370">
        <f xml:space="preserve"> InpC!OPL$20</f>
        <v>0</v>
      </c>
      <c r="OPM124" s="370">
        <f xml:space="preserve"> InpC!OPM$20</f>
        <v>0</v>
      </c>
      <c r="OPN124" s="370">
        <f xml:space="preserve"> InpC!OPN$20</f>
        <v>0</v>
      </c>
      <c r="OPO124" s="370">
        <f xml:space="preserve"> InpC!OPO$20</f>
        <v>0</v>
      </c>
      <c r="OPP124" s="370">
        <f xml:space="preserve"> InpC!OPP$20</f>
        <v>0</v>
      </c>
      <c r="OPQ124" s="370">
        <f xml:space="preserve"> InpC!OPQ$20</f>
        <v>0</v>
      </c>
      <c r="OPR124" s="370">
        <f xml:space="preserve"> InpC!OPR$20</f>
        <v>0</v>
      </c>
      <c r="OPS124" s="370">
        <f xml:space="preserve"> InpC!OPS$20</f>
        <v>0</v>
      </c>
      <c r="OPT124" s="370">
        <f xml:space="preserve"> InpC!OPT$20</f>
        <v>0</v>
      </c>
      <c r="OPU124" s="370">
        <f xml:space="preserve"> InpC!OPU$20</f>
        <v>0</v>
      </c>
      <c r="OPV124" s="370">
        <f xml:space="preserve"> InpC!OPV$20</f>
        <v>0</v>
      </c>
      <c r="OPW124" s="370">
        <f xml:space="preserve"> InpC!OPW$20</f>
        <v>0</v>
      </c>
      <c r="OPX124" s="370">
        <f xml:space="preserve"> InpC!OPX$20</f>
        <v>0</v>
      </c>
      <c r="OPY124" s="370">
        <f xml:space="preserve"> InpC!OPY$20</f>
        <v>0</v>
      </c>
      <c r="OPZ124" s="370">
        <f xml:space="preserve"> InpC!OPZ$20</f>
        <v>0</v>
      </c>
      <c r="OQA124" s="370">
        <f xml:space="preserve"> InpC!OQA$20</f>
        <v>0</v>
      </c>
      <c r="OQB124" s="370">
        <f xml:space="preserve"> InpC!OQB$20</f>
        <v>0</v>
      </c>
      <c r="OQC124" s="370">
        <f xml:space="preserve"> InpC!OQC$20</f>
        <v>0</v>
      </c>
      <c r="OQD124" s="370">
        <f xml:space="preserve"> InpC!OQD$20</f>
        <v>0</v>
      </c>
      <c r="OQE124" s="370">
        <f xml:space="preserve"> InpC!OQE$20</f>
        <v>0</v>
      </c>
      <c r="OQF124" s="370">
        <f xml:space="preserve"> InpC!OQF$20</f>
        <v>0</v>
      </c>
      <c r="OQG124" s="370">
        <f xml:space="preserve"> InpC!OQG$20</f>
        <v>0</v>
      </c>
      <c r="OQH124" s="370">
        <f xml:space="preserve"> InpC!OQH$20</f>
        <v>0</v>
      </c>
      <c r="OQI124" s="370">
        <f xml:space="preserve"> InpC!OQI$20</f>
        <v>0</v>
      </c>
      <c r="OQJ124" s="370">
        <f xml:space="preserve"> InpC!OQJ$20</f>
        <v>0</v>
      </c>
      <c r="OQK124" s="370">
        <f xml:space="preserve"> InpC!OQK$20</f>
        <v>0</v>
      </c>
      <c r="OQL124" s="370">
        <f xml:space="preserve"> InpC!OQL$20</f>
        <v>0</v>
      </c>
      <c r="OQM124" s="370">
        <f xml:space="preserve"> InpC!OQM$20</f>
        <v>0</v>
      </c>
      <c r="OQN124" s="370">
        <f xml:space="preserve"> InpC!OQN$20</f>
        <v>0</v>
      </c>
      <c r="OQO124" s="370">
        <f xml:space="preserve"> InpC!OQO$20</f>
        <v>0</v>
      </c>
      <c r="OQP124" s="370">
        <f xml:space="preserve"> InpC!OQP$20</f>
        <v>0</v>
      </c>
      <c r="OQQ124" s="370">
        <f xml:space="preserve"> InpC!OQQ$20</f>
        <v>0</v>
      </c>
      <c r="OQR124" s="370">
        <f xml:space="preserve"> InpC!OQR$20</f>
        <v>0</v>
      </c>
      <c r="OQS124" s="370">
        <f xml:space="preserve"> InpC!OQS$20</f>
        <v>0</v>
      </c>
      <c r="OQT124" s="370">
        <f xml:space="preserve"> InpC!OQT$20</f>
        <v>0</v>
      </c>
      <c r="OQU124" s="370">
        <f xml:space="preserve"> InpC!OQU$20</f>
        <v>0</v>
      </c>
      <c r="OQV124" s="370">
        <f xml:space="preserve"> InpC!OQV$20</f>
        <v>0</v>
      </c>
      <c r="OQW124" s="370">
        <f xml:space="preserve"> InpC!OQW$20</f>
        <v>0</v>
      </c>
      <c r="OQX124" s="370">
        <f xml:space="preserve"> InpC!OQX$20</f>
        <v>0</v>
      </c>
      <c r="OQY124" s="370">
        <f xml:space="preserve"> InpC!OQY$20</f>
        <v>0</v>
      </c>
      <c r="OQZ124" s="370">
        <f xml:space="preserve"> InpC!OQZ$20</f>
        <v>0</v>
      </c>
      <c r="ORA124" s="370">
        <f xml:space="preserve"> InpC!ORA$20</f>
        <v>0</v>
      </c>
      <c r="ORB124" s="370">
        <f xml:space="preserve"> InpC!ORB$20</f>
        <v>0</v>
      </c>
      <c r="ORC124" s="370">
        <f xml:space="preserve"> InpC!ORC$20</f>
        <v>0</v>
      </c>
      <c r="ORD124" s="370">
        <f xml:space="preserve"> InpC!ORD$20</f>
        <v>0</v>
      </c>
      <c r="ORE124" s="370">
        <f xml:space="preserve"> InpC!ORE$20</f>
        <v>0</v>
      </c>
      <c r="ORF124" s="370">
        <f xml:space="preserve"> InpC!ORF$20</f>
        <v>0</v>
      </c>
      <c r="ORG124" s="370">
        <f xml:space="preserve"> InpC!ORG$20</f>
        <v>0</v>
      </c>
      <c r="ORH124" s="370">
        <f xml:space="preserve"> InpC!ORH$20</f>
        <v>0</v>
      </c>
      <c r="ORI124" s="370">
        <f xml:space="preserve"> InpC!ORI$20</f>
        <v>0</v>
      </c>
      <c r="ORJ124" s="370">
        <f xml:space="preserve"> InpC!ORJ$20</f>
        <v>0</v>
      </c>
      <c r="ORK124" s="370">
        <f xml:space="preserve"> InpC!ORK$20</f>
        <v>0</v>
      </c>
      <c r="ORL124" s="370">
        <f xml:space="preserve"> InpC!ORL$20</f>
        <v>0</v>
      </c>
      <c r="ORM124" s="370">
        <f xml:space="preserve"> InpC!ORM$20</f>
        <v>0</v>
      </c>
      <c r="ORN124" s="370">
        <f xml:space="preserve"> InpC!ORN$20</f>
        <v>0</v>
      </c>
      <c r="ORO124" s="370">
        <f xml:space="preserve"> InpC!ORO$20</f>
        <v>0</v>
      </c>
      <c r="ORP124" s="370">
        <f xml:space="preserve"> InpC!ORP$20</f>
        <v>0</v>
      </c>
      <c r="ORQ124" s="370">
        <f xml:space="preserve"> InpC!ORQ$20</f>
        <v>0</v>
      </c>
      <c r="ORR124" s="370">
        <f xml:space="preserve"> InpC!ORR$20</f>
        <v>0</v>
      </c>
      <c r="ORS124" s="370">
        <f xml:space="preserve"> InpC!ORS$20</f>
        <v>0</v>
      </c>
      <c r="ORT124" s="370">
        <f xml:space="preserve"> InpC!ORT$20</f>
        <v>0</v>
      </c>
      <c r="ORU124" s="370">
        <f xml:space="preserve"> InpC!ORU$20</f>
        <v>0</v>
      </c>
      <c r="ORV124" s="370">
        <f xml:space="preserve"> InpC!ORV$20</f>
        <v>0</v>
      </c>
      <c r="ORW124" s="370">
        <f xml:space="preserve"> InpC!ORW$20</f>
        <v>0</v>
      </c>
      <c r="ORX124" s="370">
        <f xml:space="preserve"> InpC!ORX$20</f>
        <v>0</v>
      </c>
      <c r="ORY124" s="370">
        <f xml:space="preserve"> InpC!ORY$20</f>
        <v>0</v>
      </c>
      <c r="ORZ124" s="370">
        <f xml:space="preserve"> InpC!ORZ$20</f>
        <v>0</v>
      </c>
      <c r="OSA124" s="370">
        <f xml:space="preserve"> InpC!OSA$20</f>
        <v>0</v>
      </c>
      <c r="OSB124" s="370">
        <f xml:space="preserve"> InpC!OSB$20</f>
        <v>0</v>
      </c>
      <c r="OSC124" s="370">
        <f xml:space="preserve"> InpC!OSC$20</f>
        <v>0</v>
      </c>
      <c r="OSD124" s="370">
        <f xml:space="preserve"> InpC!OSD$20</f>
        <v>0</v>
      </c>
      <c r="OSE124" s="370">
        <f xml:space="preserve"> InpC!OSE$20</f>
        <v>0</v>
      </c>
      <c r="OSF124" s="370">
        <f xml:space="preserve"> InpC!OSF$20</f>
        <v>0</v>
      </c>
      <c r="OSG124" s="370">
        <f xml:space="preserve"> InpC!OSG$20</f>
        <v>0</v>
      </c>
      <c r="OSH124" s="370">
        <f xml:space="preserve"> InpC!OSH$20</f>
        <v>0</v>
      </c>
      <c r="OSI124" s="370">
        <f xml:space="preserve"> InpC!OSI$20</f>
        <v>0</v>
      </c>
      <c r="OSJ124" s="370">
        <f xml:space="preserve"> InpC!OSJ$20</f>
        <v>0</v>
      </c>
      <c r="OSK124" s="370">
        <f xml:space="preserve"> InpC!OSK$20</f>
        <v>0</v>
      </c>
      <c r="OSL124" s="370">
        <f xml:space="preserve"> InpC!OSL$20</f>
        <v>0</v>
      </c>
      <c r="OSM124" s="370">
        <f xml:space="preserve"> InpC!OSM$20</f>
        <v>0</v>
      </c>
      <c r="OSN124" s="370">
        <f xml:space="preserve"> InpC!OSN$20</f>
        <v>0</v>
      </c>
      <c r="OSO124" s="370">
        <f xml:space="preserve"> InpC!OSO$20</f>
        <v>0</v>
      </c>
      <c r="OSP124" s="370">
        <f xml:space="preserve"> InpC!OSP$20</f>
        <v>0</v>
      </c>
      <c r="OSQ124" s="370">
        <f xml:space="preserve"> InpC!OSQ$20</f>
        <v>0</v>
      </c>
      <c r="OSR124" s="370">
        <f xml:space="preserve"> InpC!OSR$20</f>
        <v>0</v>
      </c>
      <c r="OSS124" s="370">
        <f xml:space="preserve"> InpC!OSS$20</f>
        <v>0</v>
      </c>
      <c r="OST124" s="370">
        <f xml:space="preserve"> InpC!OST$20</f>
        <v>0</v>
      </c>
      <c r="OSU124" s="370">
        <f xml:space="preserve"> InpC!OSU$20</f>
        <v>0</v>
      </c>
      <c r="OSV124" s="370">
        <f xml:space="preserve"> InpC!OSV$20</f>
        <v>0</v>
      </c>
      <c r="OSW124" s="370">
        <f xml:space="preserve"> InpC!OSW$20</f>
        <v>0</v>
      </c>
      <c r="OSX124" s="370">
        <f xml:space="preserve"> InpC!OSX$20</f>
        <v>0</v>
      </c>
      <c r="OSY124" s="370">
        <f xml:space="preserve"> InpC!OSY$20</f>
        <v>0</v>
      </c>
      <c r="OSZ124" s="370">
        <f xml:space="preserve"> InpC!OSZ$20</f>
        <v>0</v>
      </c>
      <c r="OTA124" s="370">
        <f xml:space="preserve"> InpC!OTA$20</f>
        <v>0</v>
      </c>
      <c r="OTB124" s="370">
        <f xml:space="preserve"> InpC!OTB$20</f>
        <v>0</v>
      </c>
      <c r="OTC124" s="370">
        <f xml:space="preserve"> InpC!OTC$20</f>
        <v>0</v>
      </c>
      <c r="OTD124" s="370">
        <f xml:space="preserve"> InpC!OTD$20</f>
        <v>0</v>
      </c>
      <c r="OTE124" s="370">
        <f xml:space="preserve"> InpC!OTE$20</f>
        <v>0</v>
      </c>
      <c r="OTF124" s="370">
        <f xml:space="preserve"> InpC!OTF$20</f>
        <v>0</v>
      </c>
      <c r="OTG124" s="370">
        <f xml:space="preserve"> InpC!OTG$20</f>
        <v>0</v>
      </c>
      <c r="OTH124" s="370">
        <f xml:space="preserve"> InpC!OTH$20</f>
        <v>0</v>
      </c>
      <c r="OTI124" s="370">
        <f xml:space="preserve"> InpC!OTI$20</f>
        <v>0</v>
      </c>
      <c r="OTJ124" s="370">
        <f xml:space="preserve"> InpC!OTJ$20</f>
        <v>0</v>
      </c>
      <c r="OTK124" s="370">
        <f xml:space="preserve"> InpC!OTK$20</f>
        <v>0</v>
      </c>
      <c r="OTL124" s="370">
        <f xml:space="preserve"> InpC!OTL$20</f>
        <v>0</v>
      </c>
      <c r="OTM124" s="370">
        <f xml:space="preserve"> InpC!OTM$20</f>
        <v>0</v>
      </c>
      <c r="OTN124" s="370">
        <f xml:space="preserve"> InpC!OTN$20</f>
        <v>0</v>
      </c>
      <c r="OTO124" s="370">
        <f xml:space="preserve"> InpC!OTO$20</f>
        <v>0</v>
      </c>
      <c r="OTP124" s="370">
        <f xml:space="preserve"> InpC!OTP$20</f>
        <v>0</v>
      </c>
      <c r="OTQ124" s="370">
        <f xml:space="preserve"> InpC!OTQ$20</f>
        <v>0</v>
      </c>
      <c r="OTR124" s="370">
        <f xml:space="preserve"> InpC!OTR$20</f>
        <v>0</v>
      </c>
      <c r="OTS124" s="370">
        <f xml:space="preserve"> InpC!OTS$20</f>
        <v>0</v>
      </c>
      <c r="OTT124" s="370">
        <f xml:space="preserve"> InpC!OTT$20</f>
        <v>0</v>
      </c>
      <c r="OTU124" s="370">
        <f xml:space="preserve"> InpC!OTU$20</f>
        <v>0</v>
      </c>
      <c r="OTV124" s="370">
        <f xml:space="preserve"> InpC!OTV$20</f>
        <v>0</v>
      </c>
      <c r="OTW124" s="370">
        <f xml:space="preserve"> InpC!OTW$20</f>
        <v>0</v>
      </c>
      <c r="OTX124" s="370">
        <f xml:space="preserve"> InpC!OTX$20</f>
        <v>0</v>
      </c>
      <c r="OTY124" s="370">
        <f xml:space="preserve"> InpC!OTY$20</f>
        <v>0</v>
      </c>
      <c r="OTZ124" s="370">
        <f xml:space="preserve"> InpC!OTZ$20</f>
        <v>0</v>
      </c>
      <c r="OUA124" s="370">
        <f xml:space="preserve"> InpC!OUA$20</f>
        <v>0</v>
      </c>
      <c r="OUB124" s="370">
        <f xml:space="preserve"> InpC!OUB$20</f>
        <v>0</v>
      </c>
      <c r="OUC124" s="370">
        <f xml:space="preserve"> InpC!OUC$20</f>
        <v>0</v>
      </c>
      <c r="OUD124" s="370">
        <f xml:space="preserve"> InpC!OUD$20</f>
        <v>0</v>
      </c>
      <c r="OUE124" s="370">
        <f xml:space="preserve"> InpC!OUE$20</f>
        <v>0</v>
      </c>
      <c r="OUF124" s="370">
        <f xml:space="preserve"> InpC!OUF$20</f>
        <v>0</v>
      </c>
      <c r="OUG124" s="370">
        <f xml:space="preserve"> InpC!OUG$20</f>
        <v>0</v>
      </c>
      <c r="OUH124" s="370">
        <f xml:space="preserve"> InpC!OUH$20</f>
        <v>0</v>
      </c>
      <c r="OUI124" s="370">
        <f xml:space="preserve"> InpC!OUI$20</f>
        <v>0</v>
      </c>
      <c r="OUJ124" s="370">
        <f xml:space="preserve"> InpC!OUJ$20</f>
        <v>0</v>
      </c>
      <c r="OUK124" s="370">
        <f xml:space="preserve"> InpC!OUK$20</f>
        <v>0</v>
      </c>
      <c r="OUL124" s="370">
        <f xml:space="preserve"> InpC!OUL$20</f>
        <v>0</v>
      </c>
      <c r="OUM124" s="370">
        <f xml:space="preserve"> InpC!OUM$20</f>
        <v>0</v>
      </c>
      <c r="OUN124" s="370">
        <f xml:space="preserve"> InpC!OUN$20</f>
        <v>0</v>
      </c>
      <c r="OUO124" s="370">
        <f xml:space="preserve"> InpC!OUO$20</f>
        <v>0</v>
      </c>
      <c r="OUP124" s="370">
        <f xml:space="preserve"> InpC!OUP$20</f>
        <v>0</v>
      </c>
      <c r="OUQ124" s="370">
        <f xml:space="preserve"> InpC!OUQ$20</f>
        <v>0</v>
      </c>
      <c r="OUR124" s="370">
        <f xml:space="preserve"> InpC!OUR$20</f>
        <v>0</v>
      </c>
      <c r="OUS124" s="370">
        <f xml:space="preserve"> InpC!OUS$20</f>
        <v>0</v>
      </c>
      <c r="OUT124" s="370">
        <f xml:space="preserve"> InpC!OUT$20</f>
        <v>0</v>
      </c>
      <c r="OUU124" s="370">
        <f xml:space="preserve"> InpC!OUU$20</f>
        <v>0</v>
      </c>
      <c r="OUV124" s="370">
        <f xml:space="preserve"> InpC!OUV$20</f>
        <v>0</v>
      </c>
      <c r="OUW124" s="370">
        <f xml:space="preserve"> InpC!OUW$20</f>
        <v>0</v>
      </c>
      <c r="OUX124" s="370">
        <f xml:space="preserve"> InpC!OUX$20</f>
        <v>0</v>
      </c>
      <c r="OUY124" s="370">
        <f xml:space="preserve"> InpC!OUY$20</f>
        <v>0</v>
      </c>
      <c r="OUZ124" s="370">
        <f xml:space="preserve"> InpC!OUZ$20</f>
        <v>0</v>
      </c>
      <c r="OVA124" s="370">
        <f xml:space="preserve"> InpC!OVA$20</f>
        <v>0</v>
      </c>
      <c r="OVB124" s="370">
        <f xml:space="preserve"> InpC!OVB$20</f>
        <v>0</v>
      </c>
      <c r="OVC124" s="370">
        <f xml:space="preserve"> InpC!OVC$20</f>
        <v>0</v>
      </c>
      <c r="OVD124" s="370">
        <f xml:space="preserve"> InpC!OVD$20</f>
        <v>0</v>
      </c>
      <c r="OVE124" s="370">
        <f xml:space="preserve"> InpC!OVE$20</f>
        <v>0</v>
      </c>
      <c r="OVF124" s="370">
        <f xml:space="preserve"> InpC!OVF$20</f>
        <v>0</v>
      </c>
      <c r="OVG124" s="370">
        <f xml:space="preserve"> InpC!OVG$20</f>
        <v>0</v>
      </c>
      <c r="OVH124" s="370">
        <f xml:space="preserve"> InpC!OVH$20</f>
        <v>0</v>
      </c>
      <c r="OVI124" s="370">
        <f xml:space="preserve"> InpC!OVI$20</f>
        <v>0</v>
      </c>
      <c r="OVJ124" s="370">
        <f xml:space="preserve"> InpC!OVJ$20</f>
        <v>0</v>
      </c>
      <c r="OVK124" s="370">
        <f xml:space="preserve"> InpC!OVK$20</f>
        <v>0</v>
      </c>
      <c r="OVL124" s="370">
        <f xml:space="preserve"> InpC!OVL$20</f>
        <v>0</v>
      </c>
      <c r="OVM124" s="370">
        <f xml:space="preserve"> InpC!OVM$20</f>
        <v>0</v>
      </c>
      <c r="OVN124" s="370">
        <f xml:space="preserve"> InpC!OVN$20</f>
        <v>0</v>
      </c>
      <c r="OVO124" s="370">
        <f xml:space="preserve"> InpC!OVO$20</f>
        <v>0</v>
      </c>
      <c r="OVP124" s="370">
        <f xml:space="preserve"> InpC!OVP$20</f>
        <v>0</v>
      </c>
      <c r="OVQ124" s="370">
        <f xml:space="preserve"> InpC!OVQ$20</f>
        <v>0</v>
      </c>
      <c r="OVR124" s="370">
        <f xml:space="preserve"> InpC!OVR$20</f>
        <v>0</v>
      </c>
      <c r="OVS124" s="370">
        <f xml:space="preserve"> InpC!OVS$20</f>
        <v>0</v>
      </c>
      <c r="OVT124" s="370">
        <f xml:space="preserve"> InpC!OVT$20</f>
        <v>0</v>
      </c>
      <c r="OVU124" s="370">
        <f xml:space="preserve"> InpC!OVU$20</f>
        <v>0</v>
      </c>
      <c r="OVV124" s="370">
        <f xml:space="preserve"> InpC!OVV$20</f>
        <v>0</v>
      </c>
      <c r="OVW124" s="370">
        <f xml:space="preserve"> InpC!OVW$20</f>
        <v>0</v>
      </c>
      <c r="OVX124" s="370">
        <f xml:space="preserve"> InpC!OVX$20</f>
        <v>0</v>
      </c>
      <c r="OVY124" s="370">
        <f xml:space="preserve"> InpC!OVY$20</f>
        <v>0</v>
      </c>
      <c r="OVZ124" s="370">
        <f xml:space="preserve"> InpC!OVZ$20</f>
        <v>0</v>
      </c>
      <c r="OWA124" s="370">
        <f xml:space="preserve"> InpC!OWA$20</f>
        <v>0</v>
      </c>
      <c r="OWB124" s="370">
        <f xml:space="preserve"> InpC!OWB$20</f>
        <v>0</v>
      </c>
      <c r="OWC124" s="370">
        <f xml:space="preserve"> InpC!OWC$20</f>
        <v>0</v>
      </c>
      <c r="OWD124" s="370">
        <f xml:space="preserve"> InpC!OWD$20</f>
        <v>0</v>
      </c>
      <c r="OWE124" s="370">
        <f xml:space="preserve"> InpC!OWE$20</f>
        <v>0</v>
      </c>
      <c r="OWF124" s="370">
        <f xml:space="preserve"> InpC!OWF$20</f>
        <v>0</v>
      </c>
      <c r="OWG124" s="370">
        <f xml:space="preserve"> InpC!OWG$20</f>
        <v>0</v>
      </c>
      <c r="OWH124" s="370">
        <f xml:space="preserve"> InpC!OWH$20</f>
        <v>0</v>
      </c>
      <c r="OWI124" s="370">
        <f xml:space="preserve"> InpC!OWI$20</f>
        <v>0</v>
      </c>
      <c r="OWJ124" s="370">
        <f xml:space="preserve"> InpC!OWJ$20</f>
        <v>0</v>
      </c>
      <c r="OWK124" s="370">
        <f xml:space="preserve"> InpC!OWK$20</f>
        <v>0</v>
      </c>
      <c r="OWL124" s="370">
        <f xml:space="preserve"> InpC!OWL$20</f>
        <v>0</v>
      </c>
      <c r="OWM124" s="370">
        <f xml:space="preserve"> InpC!OWM$20</f>
        <v>0</v>
      </c>
      <c r="OWN124" s="370">
        <f xml:space="preserve"> InpC!OWN$20</f>
        <v>0</v>
      </c>
      <c r="OWO124" s="370">
        <f xml:space="preserve"> InpC!OWO$20</f>
        <v>0</v>
      </c>
      <c r="OWP124" s="370">
        <f xml:space="preserve"> InpC!OWP$20</f>
        <v>0</v>
      </c>
      <c r="OWQ124" s="370">
        <f xml:space="preserve"> InpC!OWQ$20</f>
        <v>0</v>
      </c>
      <c r="OWR124" s="370">
        <f xml:space="preserve"> InpC!OWR$20</f>
        <v>0</v>
      </c>
      <c r="OWS124" s="370">
        <f xml:space="preserve"> InpC!OWS$20</f>
        <v>0</v>
      </c>
      <c r="OWT124" s="370">
        <f xml:space="preserve"> InpC!OWT$20</f>
        <v>0</v>
      </c>
      <c r="OWU124" s="370">
        <f xml:space="preserve"> InpC!OWU$20</f>
        <v>0</v>
      </c>
      <c r="OWV124" s="370">
        <f xml:space="preserve"> InpC!OWV$20</f>
        <v>0</v>
      </c>
      <c r="OWW124" s="370">
        <f xml:space="preserve"> InpC!OWW$20</f>
        <v>0</v>
      </c>
      <c r="OWX124" s="370">
        <f xml:space="preserve"> InpC!OWX$20</f>
        <v>0</v>
      </c>
      <c r="OWY124" s="370">
        <f xml:space="preserve"> InpC!OWY$20</f>
        <v>0</v>
      </c>
      <c r="OWZ124" s="370">
        <f xml:space="preserve"> InpC!OWZ$20</f>
        <v>0</v>
      </c>
      <c r="OXA124" s="370">
        <f xml:space="preserve"> InpC!OXA$20</f>
        <v>0</v>
      </c>
      <c r="OXB124" s="370">
        <f xml:space="preserve"> InpC!OXB$20</f>
        <v>0</v>
      </c>
      <c r="OXC124" s="370">
        <f xml:space="preserve"> InpC!OXC$20</f>
        <v>0</v>
      </c>
      <c r="OXD124" s="370">
        <f xml:space="preserve"> InpC!OXD$20</f>
        <v>0</v>
      </c>
      <c r="OXE124" s="370">
        <f xml:space="preserve"> InpC!OXE$20</f>
        <v>0</v>
      </c>
      <c r="OXF124" s="370">
        <f xml:space="preserve"> InpC!OXF$20</f>
        <v>0</v>
      </c>
      <c r="OXG124" s="370">
        <f xml:space="preserve"> InpC!OXG$20</f>
        <v>0</v>
      </c>
      <c r="OXH124" s="370">
        <f xml:space="preserve"> InpC!OXH$20</f>
        <v>0</v>
      </c>
      <c r="OXI124" s="370">
        <f xml:space="preserve"> InpC!OXI$20</f>
        <v>0</v>
      </c>
      <c r="OXJ124" s="370">
        <f xml:space="preserve"> InpC!OXJ$20</f>
        <v>0</v>
      </c>
      <c r="OXK124" s="370">
        <f xml:space="preserve"> InpC!OXK$20</f>
        <v>0</v>
      </c>
      <c r="OXL124" s="370">
        <f xml:space="preserve"> InpC!OXL$20</f>
        <v>0</v>
      </c>
      <c r="OXM124" s="370">
        <f xml:space="preserve"> InpC!OXM$20</f>
        <v>0</v>
      </c>
      <c r="OXN124" s="370">
        <f xml:space="preserve"> InpC!OXN$20</f>
        <v>0</v>
      </c>
      <c r="OXO124" s="370">
        <f xml:space="preserve"> InpC!OXO$20</f>
        <v>0</v>
      </c>
      <c r="OXP124" s="370">
        <f xml:space="preserve"> InpC!OXP$20</f>
        <v>0</v>
      </c>
      <c r="OXQ124" s="370">
        <f xml:space="preserve"> InpC!OXQ$20</f>
        <v>0</v>
      </c>
      <c r="OXR124" s="370">
        <f xml:space="preserve"> InpC!OXR$20</f>
        <v>0</v>
      </c>
      <c r="OXS124" s="370">
        <f xml:space="preserve"> InpC!OXS$20</f>
        <v>0</v>
      </c>
      <c r="OXT124" s="370">
        <f xml:space="preserve"> InpC!OXT$20</f>
        <v>0</v>
      </c>
      <c r="OXU124" s="370">
        <f xml:space="preserve"> InpC!OXU$20</f>
        <v>0</v>
      </c>
      <c r="OXV124" s="370">
        <f xml:space="preserve"> InpC!OXV$20</f>
        <v>0</v>
      </c>
      <c r="OXW124" s="370">
        <f xml:space="preserve"> InpC!OXW$20</f>
        <v>0</v>
      </c>
      <c r="OXX124" s="370">
        <f xml:space="preserve"> InpC!OXX$20</f>
        <v>0</v>
      </c>
      <c r="OXY124" s="370">
        <f xml:space="preserve"> InpC!OXY$20</f>
        <v>0</v>
      </c>
      <c r="OXZ124" s="370">
        <f xml:space="preserve"> InpC!OXZ$20</f>
        <v>0</v>
      </c>
      <c r="OYA124" s="370">
        <f xml:space="preserve"> InpC!OYA$20</f>
        <v>0</v>
      </c>
      <c r="OYB124" s="370">
        <f xml:space="preserve"> InpC!OYB$20</f>
        <v>0</v>
      </c>
      <c r="OYC124" s="370">
        <f xml:space="preserve"> InpC!OYC$20</f>
        <v>0</v>
      </c>
      <c r="OYD124" s="370">
        <f xml:space="preserve"> InpC!OYD$20</f>
        <v>0</v>
      </c>
      <c r="OYE124" s="370">
        <f xml:space="preserve"> InpC!OYE$20</f>
        <v>0</v>
      </c>
      <c r="OYF124" s="370">
        <f xml:space="preserve"> InpC!OYF$20</f>
        <v>0</v>
      </c>
      <c r="OYG124" s="370">
        <f xml:space="preserve"> InpC!OYG$20</f>
        <v>0</v>
      </c>
      <c r="OYH124" s="370">
        <f xml:space="preserve"> InpC!OYH$20</f>
        <v>0</v>
      </c>
      <c r="OYI124" s="370">
        <f xml:space="preserve"> InpC!OYI$20</f>
        <v>0</v>
      </c>
      <c r="OYJ124" s="370">
        <f xml:space="preserve"> InpC!OYJ$20</f>
        <v>0</v>
      </c>
      <c r="OYK124" s="370">
        <f xml:space="preserve"> InpC!OYK$20</f>
        <v>0</v>
      </c>
      <c r="OYL124" s="370">
        <f xml:space="preserve"> InpC!OYL$20</f>
        <v>0</v>
      </c>
      <c r="OYM124" s="370">
        <f xml:space="preserve"> InpC!OYM$20</f>
        <v>0</v>
      </c>
      <c r="OYN124" s="370">
        <f xml:space="preserve"> InpC!OYN$20</f>
        <v>0</v>
      </c>
      <c r="OYO124" s="370">
        <f xml:space="preserve"> InpC!OYO$20</f>
        <v>0</v>
      </c>
      <c r="OYP124" s="370">
        <f xml:space="preserve"> InpC!OYP$20</f>
        <v>0</v>
      </c>
      <c r="OYQ124" s="370">
        <f xml:space="preserve"> InpC!OYQ$20</f>
        <v>0</v>
      </c>
      <c r="OYR124" s="370">
        <f xml:space="preserve"> InpC!OYR$20</f>
        <v>0</v>
      </c>
      <c r="OYS124" s="370">
        <f xml:space="preserve"> InpC!OYS$20</f>
        <v>0</v>
      </c>
      <c r="OYT124" s="370">
        <f xml:space="preserve"> InpC!OYT$20</f>
        <v>0</v>
      </c>
      <c r="OYU124" s="370">
        <f xml:space="preserve"> InpC!OYU$20</f>
        <v>0</v>
      </c>
      <c r="OYV124" s="370">
        <f xml:space="preserve"> InpC!OYV$20</f>
        <v>0</v>
      </c>
      <c r="OYW124" s="370">
        <f xml:space="preserve"> InpC!OYW$20</f>
        <v>0</v>
      </c>
      <c r="OYX124" s="370">
        <f xml:space="preserve"> InpC!OYX$20</f>
        <v>0</v>
      </c>
      <c r="OYY124" s="370">
        <f xml:space="preserve"> InpC!OYY$20</f>
        <v>0</v>
      </c>
      <c r="OYZ124" s="370">
        <f xml:space="preserve"> InpC!OYZ$20</f>
        <v>0</v>
      </c>
      <c r="OZA124" s="370">
        <f xml:space="preserve"> InpC!OZA$20</f>
        <v>0</v>
      </c>
      <c r="OZB124" s="370">
        <f xml:space="preserve"> InpC!OZB$20</f>
        <v>0</v>
      </c>
      <c r="OZC124" s="370">
        <f xml:space="preserve"> InpC!OZC$20</f>
        <v>0</v>
      </c>
      <c r="OZD124" s="370">
        <f xml:space="preserve"> InpC!OZD$20</f>
        <v>0</v>
      </c>
      <c r="OZE124" s="370">
        <f xml:space="preserve"> InpC!OZE$20</f>
        <v>0</v>
      </c>
      <c r="OZF124" s="370">
        <f xml:space="preserve"> InpC!OZF$20</f>
        <v>0</v>
      </c>
      <c r="OZG124" s="370">
        <f xml:space="preserve"> InpC!OZG$20</f>
        <v>0</v>
      </c>
      <c r="OZH124" s="370">
        <f xml:space="preserve"> InpC!OZH$20</f>
        <v>0</v>
      </c>
      <c r="OZI124" s="370">
        <f xml:space="preserve"> InpC!OZI$20</f>
        <v>0</v>
      </c>
      <c r="OZJ124" s="370">
        <f xml:space="preserve"> InpC!OZJ$20</f>
        <v>0</v>
      </c>
      <c r="OZK124" s="370">
        <f xml:space="preserve"> InpC!OZK$20</f>
        <v>0</v>
      </c>
      <c r="OZL124" s="370">
        <f xml:space="preserve"> InpC!OZL$20</f>
        <v>0</v>
      </c>
      <c r="OZM124" s="370">
        <f xml:space="preserve"> InpC!OZM$20</f>
        <v>0</v>
      </c>
      <c r="OZN124" s="370">
        <f xml:space="preserve"> InpC!OZN$20</f>
        <v>0</v>
      </c>
      <c r="OZO124" s="370">
        <f xml:space="preserve"> InpC!OZO$20</f>
        <v>0</v>
      </c>
      <c r="OZP124" s="370">
        <f xml:space="preserve"> InpC!OZP$20</f>
        <v>0</v>
      </c>
      <c r="OZQ124" s="370">
        <f xml:space="preserve"> InpC!OZQ$20</f>
        <v>0</v>
      </c>
      <c r="OZR124" s="370">
        <f xml:space="preserve"> InpC!OZR$20</f>
        <v>0</v>
      </c>
      <c r="OZS124" s="370">
        <f xml:space="preserve"> InpC!OZS$20</f>
        <v>0</v>
      </c>
      <c r="OZT124" s="370">
        <f xml:space="preserve"> InpC!OZT$20</f>
        <v>0</v>
      </c>
      <c r="OZU124" s="370">
        <f xml:space="preserve"> InpC!OZU$20</f>
        <v>0</v>
      </c>
      <c r="OZV124" s="370">
        <f xml:space="preserve"> InpC!OZV$20</f>
        <v>0</v>
      </c>
      <c r="OZW124" s="370">
        <f xml:space="preserve"> InpC!OZW$20</f>
        <v>0</v>
      </c>
      <c r="OZX124" s="370">
        <f xml:space="preserve"> InpC!OZX$20</f>
        <v>0</v>
      </c>
      <c r="OZY124" s="370">
        <f xml:space="preserve"> InpC!OZY$20</f>
        <v>0</v>
      </c>
      <c r="OZZ124" s="370">
        <f xml:space="preserve"> InpC!OZZ$20</f>
        <v>0</v>
      </c>
      <c r="PAA124" s="370">
        <f xml:space="preserve"> InpC!PAA$20</f>
        <v>0</v>
      </c>
      <c r="PAB124" s="370">
        <f xml:space="preserve"> InpC!PAB$20</f>
        <v>0</v>
      </c>
      <c r="PAC124" s="370">
        <f xml:space="preserve"> InpC!PAC$20</f>
        <v>0</v>
      </c>
      <c r="PAD124" s="370">
        <f xml:space="preserve"> InpC!PAD$20</f>
        <v>0</v>
      </c>
      <c r="PAE124" s="370">
        <f xml:space="preserve"> InpC!PAE$20</f>
        <v>0</v>
      </c>
      <c r="PAF124" s="370">
        <f xml:space="preserve"> InpC!PAF$20</f>
        <v>0</v>
      </c>
      <c r="PAG124" s="370">
        <f xml:space="preserve"> InpC!PAG$20</f>
        <v>0</v>
      </c>
      <c r="PAH124" s="370">
        <f xml:space="preserve"> InpC!PAH$20</f>
        <v>0</v>
      </c>
      <c r="PAI124" s="370">
        <f xml:space="preserve"> InpC!PAI$20</f>
        <v>0</v>
      </c>
      <c r="PAJ124" s="370">
        <f xml:space="preserve"> InpC!PAJ$20</f>
        <v>0</v>
      </c>
      <c r="PAK124" s="370">
        <f xml:space="preserve"> InpC!PAK$20</f>
        <v>0</v>
      </c>
      <c r="PAL124" s="370">
        <f xml:space="preserve"> InpC!PAL$20</f>
        <v>0</v>
      </c>
      <c r="PAM124" s="370">
        <f xml:space="preserve"> InpC!PAM$20</f>
        <v>0</v>
      </c>
      <c r="PAN124" s="370">
        <f xml:space="preserve"> InpC!PAN$20</f>
        <v>0</v>
      </c>
      <c r="PAO124" s="370">
        <f xml:space="preserve"> InpC!PAO$20</f>
        <v>0</v>
      </c>
      <c r="PAP124" s="370">
        <f xml:space="preserve"> InpC!PAP$20</f>
        <v>0</v>
      </c>
      <c r="PAQ124" s="370">
        <f xml:space="preserve"> InpC!PAQ$20</f>
        <v>0</v>
      </c>
      <c r="PAR124" s="370">
        <f xml:space="preserve"> InpC!PAR$20</f>
        <v>0</v>
      </c>
      <c r="PAS124" s="370">
        <f xml:space="preserve"> InpC!PAS$20</f>
        <v>0</v>
      </c>
      <c r="PAT124" s="370">
        <f xml:space="preserve"> InpC!PAT$20</f>
        <v>0</v>
      </c>
      <c r="PAU124" s="370">
        <f xml:space="preserve"> InpC!PAU$20</f>
        <v>0</v>
      </c>
      <c r="PAV124" s="370">
        <f xml:space="preserve"> InpC!PAV$20</f>
        <v>0</v>
      </c>
      <c r="PAW124" s="370">
        <f xml:space="preserve"> InpC!PAW$20</f>
        <v>0</v>
      </c>
      <c r="PAX124" s="370">
        <f xml:space="preserve"> InpC!PAX$20</f>
        <v>0</v>
      </c>
      <c r="PAY124" s="370">
        <f xml:space="preserve"> InpC!PAY$20</f>
        <v>0</v>
      </c>
      <c r="PAZ124" s="370">
        <f xml:space="preserve"> InpC!PAZ$20</f>
        <v>0</v>
      </c>
      <c r="PBA124" s="370">
        <f xml:space="preserve"> InpC!PBA$20</f>
        <v>0</v>
      </c>
      <c r="PBB124" s="370">
        <f xml:space="preserve"> InpC!PBB$20</f>
        <v>0</v>
      </c>
      <c r="PBC124" s="370">
        <f xml:space="preserve"> InpC!PBC$20</f>
        <v>0</v>
      </c>
      <c r="PBD124" s="370">
        <f xml:space="preserve"> InpC!PBD$20</f>
        <v>0</v>
      </c>
      <c r="PBE124" s="370">
        <f xml:space="preserve"> InpC!PBE$20</f>
        <v>0</v>
      </c>
      <c r="PBF124" s="370">
        <f xml:space="preserve"> InpC!PBF$20</f>
        <v>0</v>
      </c>
      <c r="PBG124" s="370">
        <f xml:space="preserve"> InpC!PBG$20</f>
        <v>0</v>
      </c>
      <c r="PBH124" s="370">
        <f xml:space="preserve"> InpC!PBH$20</f>
        <v>0</v>
      </c>
      <c r="PBI124" s="370">
        <f xml:space="preserve"> InpC!PBI$20</f>
        <v>0</v>
      </c>
      <c r="PBJ124" s="370">
        <f xml:space="preserve"> InpC!PBJ$20</f>
        <v>0</v>
      </c>
      <c r="PBK124" s="370">
        <f xml:space="preserve"> InpC!PBK$20</f>
        <v>0</v>
      </c>
      <c r="PBL124" s="370">
        <f xml:space="preserve"> InpC!PBL$20</f>
        <v>0</v>
      </c>
      <c r="PBM124" s="370">
        <f xml:space="preserve"> InpC!PBM$20</f>
        <v>0</v>
      </c>
      <c r="PBN124" s="370">
        <f xml:space="preserve"> InpC!PBN$20</f>
        <v>0</v>
      </c>
      <c r="PBO124" s="370">
        <f xml:space="preserve"> InpC!PBO$20</f>
        <v>0</v>
      </c>
      <c r="PBP124" s="370">
        <f xml:space="preserve"> InpC!PBP$20</f>
        <v>0</v>
      </c>
      <c r="PBQ124" s="370">
        <f xml:space="preserve"> InpC!PBQ$20</f>
        <v>0</v>
      </c>
      <c r="PBR124" s="370">
        <f xml:space="preserve"> InpC!PBR$20</f>
        <v>0</v>
      </c>
      <c r="PBS124" s="370">
        <f xml:space="preserve"> InpC!PBS$20</f>
        <v>0</v>
      </c>
      <c r="PBT124" s="370">
        <f xml:space="preserve"> InpC!PBT$20</f>
        <v>0</v>
      </c>
      <c r="PBU124" s="370">
        <f xml:space="preserve"> InpC!PBU$20</f>
        <v>0</v>
      </c>
      <c r="PBV124" s="370">
        <f xml:space="preserve"> InpC!PBV$20</f>
        <v>0</v>
      </c>
      <c r="PBW124" s="370">
        <f xml:space="preserve"> InpC!PBW$20</f>
        <v>0</v>
      </c>
      <c r="PBX124" s="370">
        <f xml:space="preserve"> InpC!PBX$20</f>
        <v>0</v>
      </c>
      <c r="PBY124" s="370">
        <f xml:space="preserve"> InpC!PBY$20</f>
        <v>0</v>
      </c>
      <c r="PBZ124" s="370">
        <f xml:space="preserve"> InpC!PBZ$20</f>
        <v>0</v>
      </c>
      <c r="PCA124" s="370">
        <f xml:space="preserve"> InpC!PCA$20</f>
        <v>0</v>
      </c>
      <c r="PCB124" s="370">
        <f xml:space="preserve"> InpC!PCB$20</f>
        <v>0</v>
      </c>
      <c r="PCC124" s="370">
        <f xml:space="preserve"> InpC!PCC$20</f>
        <v>0</v>
      </c>
      <c r="PCD124" s="370">
        <f xml:space="preserve"> InpC!PCD$20</f>
        <v>0</v>
      </c>
      <c r="PCE124" s="370">
        <f xml:space="preserve"> InpC!PCE$20</f>
        <v>0</v>
      </c>
      <c r="PCF124" s="370">
        <f xml:space="preserve"> InpC!PCF$20</f>
        <v>0</v>
      </c>
      <c r="PCG124" s="370">
        <f xml:space="preserve"> InpC!PCG$20</f>
        <v>0</v>
      </c>
      <c r="PCH124" s="370">
        <f xml:space="preserve"> InpC!PCH$20</f>
        <v>0</v>
      </c>
      <c r="PCI124" s="370">
        <f xml:space="preserve"> InpC!PCI$20</f>
        <v>0</v>
      </c>
      <c r="PCJ124" s="370">
        <f xml:space="preserve"> InpC!PCJ$20</f>
        <v>0</v>
      </c>
      <c r="PCK124" s="370">
        <f xml:space="preserve"> InpC!PCK$20</f>
        <v>0</v>
      </c>
      <c r="PCL124" s="370">
        <f xml:space="preserve"> InpC!PCL$20</f>
        <v>0</v>
      </c>
      <c r="PCM124" s="370">
        <f xml:space="preserve"> InpC!PCM$20</f>
        <v>0</v>
      </c>
      <c r="PCN124" s="370">
        <f xml:space="preserve"> InpC!PCN$20</f>
        <v>0</v>
      </c>
      <c r="PCO124" s="370">
        <f xml:space="preserve"> InpC!PCO$20</f>
        <v>0</v>
      </c>
      <c r="PCP124" s="370">
        <f xml:space="preserve"> InpC!PCP$20</f>
        <v>0</v>
      </c>
      <c r="PCQ124" s="370">
        <f xml:space="preserve"> InpC!PCQ$20</f>
        <v>0</v>
      </c>
      <c r="PCR124" s="370">
        <f xml:space="preserve"> InpC!PCR$20</f>
        <v>0</v>
      </c>
      <c r="PCS124" s="370">
        <f xml:space="preserve"> InpC!PCS$20</f>
        <v>0</v>
      </c>
      <c r="PCT124" s="370">
        <f xml:space="preserve"> InpC!PCT$20</f>
        <v>0</v>
      </c>
      <c r="PCU124" s="370">
        <f xml:space="preserve"> InpC!PCU$20</f>
        <v>0</v>
      </c>
      <c r="PCV124" s="370">
        <f xml:space="preserve"> InpC!PCV$20</f>
        <v>0</v>
      </c>
      <c r="PCW124" s="370">
        <f xml:space="preserve"> InpC!PCW$20</f>
        <v>0</v>
      </c>
      <c r="PCX124" s="370">
        <f xml:space="preserve"> InpC!PCX$20</f>
        <v>0</v>
      </c>
      <c r="PCY124" s="370">
        <f xml:space="preserve"> InpC!PCY$20</f>
        <v>0</v>
      </c>
      <c r="PCZ124" s="370">
        <f xml:space="preserve"> InpC!PCZ$20</f>
        <v>0</v>
      </c>
      <c r="PDA124" s="370">
        <f xml:space="preserve"> InpC!PDA$20</f>
        <v>0</v>
      </c>
      <c r="PDB124" s="370">
        <f xml:space="preserve"> InpC!PDB$20</f>
        <v>0</v>
      </c>
      <c r="PDC124" s="370">
        <f xml:space="preserve"> InpC!PDC$20</f>
        <v>0</v>
      </c>
      <c r="PDD124" s="370">
        <f xml:space="preserve"> InpC!PDD$20</f>
        <v>0</v>
      </c>
      <c r="PDE124" s="370">
        <f xml:space="preserve"> InpC!PDE$20</f>
        <v>0</v>
      </c>
      <c r="PDF124" s="370">
        <f xml:space="preserve"> InpC!PDF$20</f>
        <v>0</v>
      </c>
      <c r="PDG124" s="370">
        <f xml:space="preserve"> InpC!PDG$20</f>
        <v>0</v>
      </c>
      <c r="PDH124" s="370">
        <f xml:space="preserve"> InpC!PDH$20</f>
        <v>0</v>
      </c>
      <c r="PDI124" s="370">
        <f xml:space="preserve"> InpC!PDI$20</f>
        <v>0</v>
      </c>
      <c r="PDJ124" s="370">
        <f xml:space="preserve"> InpC!PDJ$20</f>
        <v>0</v>
      </c>
      <c r="PDK124" s="370">
        <f xml:space="preserve"> InpC!PDK$20</f>
        <v>0</v>
      </c>
      <c r="PDL124" s="370">
        <f xml:space="preserve"> InpC!PDL$20</f>
        <v>0</v>
      </c>
      <c r="PDM124" s="370">
        <f xml:space="preserve"> InpC!PDM$20</f>
        <v>0</v>
      </c>
      <c r="PDN124" s="370">
        <f xml:space="preserve"> InpC!PDN$20</f>
        <v>0</v>
      </c>
      <c r="PDO124" s="370">
        <f xml:space="preserve"> InpC!PDO$20</f>
        <v>0</v>
      </c>
      <c r="PDP124" s="370">
        <f xml:space="preserve"> InpC!PDP$20</f>
        <v>0</v>
      </c>
      <c r="PDQ124" s="370">
        <f xml:space="preserve"> InpC!PDQ$20</f>
        <v>0</v>
      </c>
      <c r="PDR124" s="370">
        <f xml:space="preserve"> InpC!PDR$20</f>
        <v>0</v>
      </c>
      <c r="PDS124" s="370">
        <f xml:space="preserve"> InpC!PDS$20</f>
        <v>0</v>
      </c>
      <c r="PDT124" s="370">
        <f xml:space="preserve"> InpC!PDT$20</f>
        <v>0</v>
      </c>
      <c r="PDU124" s="370">
        <f xml:space="preserve"> InpC!PDU$20</f>
        <v>0</v>
      </c>
      <c r="PDV124" s="370">
        <f xml:space="preserve"> InpC!PDV$20</f>
        <v>0</v>
      </c>
      <c r="PDW124" s="370">
        <f xml:space="preserve"> InpC!PDW$20</f>
        <v>0</v>
      </c>
      <c r="PDX124" s="370">
        <f xml:space="preserve"> InpC!PDX$20</f>
        <v>0</v>
      </c>
      <c r="PDY124" s="370">
        <f xml:space="preserve"> InpC!PDY$20</f>
        <v>0</v>
      </c>
      <c r="PDZ124" s="370">
        <f xml:space="preserve"> InpC!PDZ$20</f>
        <v>0</v>
      </c>
      <c r="PEA124" s="370">
        <f xml:space="preserve"> InpC!PEA$20</f>
        <v>0</v>
      </c>
      <c r="PEB124" s="370">
        <f xml:space="preserve"> InpC!PEB$20</f>
        <v>0</v>
      </c>
      <c r="PEC124" s="370">
        <f xml:space="preserve"> InpC!PEC$20</f>
        <v>0</v>
      </c>
      <c r="PED124" s="370">
        <f xml:space="preserve"> InpC!PED$20</f>
        <v>0</v>
      </c>
      <c r="PEE124" s="370">
        <f xml:space="preserve"> InpC!PEE$20</f>
        <v>0</v>
      </c>
      <c r="PEF124" s="370">
        <f xml:space="preserve"> InpC!PEF$20</f>
        <v>0</v>
      </c>
      <c r="PEG124" s="370">
        <f xml:space="preserve"> InpC!PEG$20</f>
        <v>0</v>
      </c>
      <c r="PEH124" s="370">
        <f xml:space="preserve"> InpC!PEH$20</f>
        <v>0</v>
      </c>
      <c r="PEI124" s="370">
        <f xml:space="preserve"> InpC!PEI$20</f>
        <v>0</v>
      </c>
      <c r="PEJ124" s="370">
        <f xml:space="preserve"> InpC!PEJ$20</f>
        <v>0</v>
      </c>
      <c r="PEK124" s="370">
        <f xml:space="preserve"> InpC!PEK$20</f>
        <v>0</v>
      </c>
      <c r="PEL124" s="370">
        <f xml:space="preserve"> InpC!PEL$20</f>
        <v>0</v>
      </c>
      <c r="PEM124" s="370">
        <f xml:space="preserve"> InpC!PEM$20</f>
        <v>0</v>
      </c>
      <c r="PEN124" s="370">
        <f xml:space="preserve"> InpC!PEN$20</f>
        <v>0</v>
      </c>
      <c r="PEO124" s="370">
        <f xml:space="preserve"> InpC!PEO$20</f>
        <v>0</v>
      </c>
      <c r="PEP124" s="370">
        <f xml:space="preserve"> InpC!PEP$20</f>
        <v>0</v>
      </c>
      <c r="PEQ124" s="370">
        <f xml:space="preserve"> InpC!PEQ$20</f>
        <v>0</v>
      </c>
      <c r="PER124" s="370">
        <f xml:space="preserve"> InpC!PER$20</f>
        <v>0</v>
      </c>
      <c r="PES124" s="370">
        <f xml:space="preserve"> InpC!PES$20</f>
        <v>0</v>
      </c>
      <c r="PET124" s="370">
        <f xml:space="preserve"> InpC!PET$20</f>
        <v>0</v>
      </c>
      <c r="PEU124" s="370">
        <f xml:space="preserve"> InpC!PEU$20</f>
        <v>0</v>
      </c>
      <c r="PEV124" s="370">
        <f xml:space="preserve"> InpC!PEV$20</f>
        <v>0</v>
      </c>
      <c r="PEW124" s="370">
        <f xml:space="preserve"> InpC!PEW$20</f>
        <v>0</v>
      </c>
      <c r="PEX124" s="370">
        <f xml:space="preserve"> InpC!PEX$20</f>
        <v>0</v>
      </c>
      <c r="PEY124" s="370">
        <f xml:space="preserve"> InpC!PEY$20</f>
        <v>0</v>
      </c>
      <c r="PEZ124" s="370">
        <f xml:space="preserve"> InpC!PEZ$20</f>
        <v>0</v>
      </c>
      <c r="PFA124" s="370">
        <f xml:space="preserve"> InpC!PFA$20</f>
        <v>0</v>
      </c>
      <c r="PFB124" s="370">
        <f xml:space="preserve"> InpC!PFB$20</f>
        <v>0</v>
      </c>
      <c r="PFC124" s="370">
        <f xml:space="preserve"> InpC!PFC$20</f>
        <v>0</v>
      </c>
      <c r="PFD124" s="370">
        <f xml:space="preserve"> InpC!PFD$20</f>
        <v>0</v>
      </c>
      <c r="PFE124" s="370">
        <f xml:space="preserve"> InpC!PFE$20</f>
        <v>0</v>
      </c>
      <c r="PFF124" s="370">
        <f xml:space="preserve"> InpC!PFF$20</f>
        <v>0</v>
      </c>
      <c r="PFG124" s="370">
        <f xml:space="preserve"> InpC!PFG$20</f>
        <v>0</v>
      </c>
      <c r="PFH124" s="370">
        <f xml:space="preserve"> InpC!PFH$20</f>
        <v>0</v>
      </c>
      <c r="PFI124" s="370">
        <f xml:space="preserve"> InpC!PFI$20</f>
        <v>0</v>
      </c>
      <c r="PFJ124" s="370">
        <f xml:space="preserve"> InpC!PFJ$20</f>
        <v>0</v>
      </c>
      <c r="PFK124" s="370">
        <f xml:space="preserve"> InpC!PFK$20</f>
        <v>0</v>
      </c>
      <c r="PFL124" s="370">
        <f xml:space="preserve"> InpC!PFL$20</f>
        <v>0</v>
      </c>
      <c r="PFM124" s="370">
        <f xml:space="preserve"> InpC!PFM$20</f>
        <v>0</v>
      </c>
      <c r="PFN124" s="370">
        <f xml:space="preserve"> InpC!PFN$20</f>
        <v>0</v>
      </c>
      <c r="PFO124" s="370">
        <f xml:space="preserve"> InpC!PFO$20</f>
        <v>0</v>
      </c>
      <c r="PFP124" s="370">
        <f xml:space="preserve"> InpC!PFP$20</f>
        <v>0</v>
      </c>
      <c r="PFQ124" s="370">
        <f xml:space="preserve"> InpC!PFQ$20</f>
        <v>0</v>
      </c>
      <c r="PFR124" s="370">
        <f xml:space="preserve"> InpC!PFR$20</f>
        <v>0</v>
      </c>
      <c r="PFS124" s="370">
        <f xml:space="preserve"> InpC!PFS$20</f>
        <v>0</v>
      </c>
      <c r="PFT124" s="370">
        <f xml:space="preserve"> InpC!PFT$20</f>
        <v>0</v>
      </c>
      <c r="PFU124" s="370">
        <f xml:space="preserve"> InpC!PFU$20</f>
        <v>0</v>
      </c>
      <c r="PFV124" s="370">
        <f xml:space="preserve"> InpC!PFV$20</f>
        <v>0</v>
      </c>
      <c r="PFW124" s="370">
        <f xml:space="preserve"> InpC!PFW$20</f>
        <v>0</v>
      </c>
      <c r="PFX124" s="370">
        <f xml:space="preserve"> InpC!PFX$20</f>
        <v>0</v>
      </c>
      <c r="PFY124" s="370">
        <f xml:space="preserve"> InpC!PFY$20</f>
        <v>0</v>
      </c>
      <c r="PFZ124" s="370">
        <f xml:space="preserve"> InpC!PFZ$20</f>
        <v>0</v>
      </c>
      <c r="PGA124" s="370">
        <f xml:space="preserve"> InpC!PGA$20</f>
        <v>0</v>
      </c>
      <c r="PGB124" s="370">
        <f xml:space="preserve"> InpC!PGB$20</f>
        <v>0</v>
      </c>
      <c r="PGC124" s="370">
        <f xml:space="preserve"> InpC!PGC$20</f>
        <v>0</v>
      </c>
      <c r="PGD124" s="370">
        <f xml:space="preserve"> InpC!PGD$20</f>
        <v>0</v>
      </c>
      <c r="PGE124" s="370">
        <f xml:space="preserve"> InpC!PGE$20</f>
        <v>0</v>
      </c>
      <c r="PGF124" s="370">
        <f xml:space="preserve"> InpC!PGF$20</f>
        <v>0</v>
      </c>
      <c r="PGG124" s="370">
        <f xml:space="preserve"> InpC!PGG$20</f>
        <v>0</v>
      </c>
      <c r="PGH124" s="370">
        <f xml:space="preserve"> InpC!PGH$20</f>
        <v>0</v>
      </c>
      <c r="PGI124" s="370">
        <f xml:space="preserve"> InpC!PGI$20</f>
        <v>0</v>
      </c>
      <c r="PGJ124" s="370">
        <f xml:space="preserve"> InpC!PGJ$20</f>
        <v>0</v>
      </c>
      <c r="PGK124" s="370">
        <f xml:space="preserve"> InpC!PGK$20</f>
        <v>0</v>
      </c>
      <c r="PGL124" s="370">
        <f xml:space="preserve"> InpC!PGL$20</f>
        <v>0</v>
      </c>
      <c r="PGM124" s="370">
        <f xml:space="preserve"> InpC!PGM$20</f>
        <v>0</v>
      </c>
      <c r="PGN124" s="370">
        <f xml:space="preserve"> InpC!PGN$20</f>
        <v>0</v>
      </c>
      <c r="PGO124" s="370">
        <f xml:space="preserve"> InpC!PGO$20</f>
        <v>0</v>
      </c>
      <c r="PGP124" s="370">
        <f xml:space="preserve"> InpC!PGP$20</f>
        <v>0</v>
      </c>
      <c r="PGQ124" s="370">
        <f xml:space="preserve"> InpC!PGQ$20</f>
        <v>0</v>
      </c>
      <c r="PGR124" s="370">
        <f xml:space="preserve"> InpC!PGR$20</f>
        <v>0</v>
      </c>
      <c r="PGS124" s="370">
        <f xml:space="preserve"> InpC!PGS$20</f>
        <v>0</v>
      </c>
      <c r="PGT124" s="370">
        <f xml:space="preserve"> InpC!PGT$20</f>
        <v>0</v>
      </c>
      <c r="PGU124" s="370">
        <f xml:space="preserve"> InpC!PGU$20</f>
        <v>0</v>
      </c>
      <c r="PGV124" s="370">
        <f xml:space="preserve"> InpC!PGV$20</f>
        <v>0</v>
      </c>
      <c r="PGW124" s="370">
        <f xml:space="preserve"> InpC!PGW$20</f>
        <v>0</v>
      </c>
      <c r="PGX124" s="370">
        <f xml:space="preserve"> InpC!PGX$20</f>
        <v>0</v>
      </c>
      <c r="PGY124" s="370">
        <f xml:space="preserve"> InpC!PGY$20</f>
        <v>0</v>
      </c>
      <c r="PGZ124" s="370">
        <f xml:space="preserve"> InpC!PGZ$20</f>
        <v>0</v>
      </c>
      <c r="PHA124" s="370">
        <f xml:space="preserve"> InpC!PHA$20</f>
        <v>0</v>
      </c>
      <c r="PHB124" s="370">
        <f xml:space="preserve"> InpC!PHB$20</f>
        <v>0</v>
      </c>
      <c r="PHC124" s="370">
        <f xml:space="preserve"> InpC!PHC$20</f>
        <v>0</v>
      </c>
      <c r="PHD124" s="370">
        <f xml:space="preserve"> InpC!PHD$20</f>
        <v>0</v>
      </c>
      <c r="PHE124" s="370">
        <f xml:space="preserve"> InpC!PHE$20</f>
        <v>0</v>
      </c>
      <c r="PHF124" s="370">
        <f xml:space="preserve"> InpC!PHF$20</f>
        <v>0</v>
      </c>
      <c r="PHG124" s="370">
        <f xml:space="preserve"> InpC!PHG$20</f>
        <v>0</v>
      </c>
      <c r="PHH124" s="370">
        <f xml:space="preserve"> InpC!PHH$20</f>
        <v>0</v>
      </c>
      <c r="PHI124" s="370">
        <f xml:space="preserve"> InpC!PHI$20</f>
        <v>0</v>
      </c>
      <c r="PHJ124" s="370">
        <f xml:space="preserve"> InpC!PHJ$20</f>
        <v>0</v>
      </c>
      <c r="PHK124" s="370">
        <f xml:space="preserve"> InpC!PHK$20</f>
        <v>0</v>
      </c>
      <c r="PHL124" s="370">
        <f xml:space="preserve"> InpC!PHL$20</f>
        <v>0</v>
      </c>
      <c r="PHM124" s="370">
        <f xml:space="preserve"> InpC!PHM$20</f>
        <v>0</v>
      </c>
      <c r="PHN124" s="370">
        <f xml:space="preserve"> InpC!PHN$20</f>
        <v>0</v>
      </c>
      <c r="PHO124" s="370">
        <f xml:space="preserve"> InpC!PHO$20</f>
        <v>0</v>
      </c>
      <c r="PHP124" s="370">
        <f xml:space="preserve"> InpC!PHP$20</f>
        <v>0</v>
      </c>
      <c r="PHQ124" s="370">
        <f xml:space="preserve"> InpC!PHQ$20</f>
        <v>0</v>
      </c>
      <c r="PHR124" s="370">
        <f xml:space="preserve"> InpC!PHR$20</f>
        <v>0</v>
      </c>
      <c r="PHS124" s="370">
        <f xml:space="preserve"> InpC!PHS$20</f>
        <v>0</v>
      </c>
      <c r="PHT124" s="370">
        <f xml:space="preserve"> InpC!PHT$20</f>
        <v>0</v>
      </c>
      <c r="PHU124" s="370">
        <f xml:space="preserve"> InpC!PHU$20</f>
        <v>0</v>
      </c>
      <c r="PHV124" s="370">
        <f xml:space="preserve"> InpC!PHV$20</f>
        <v>0</v>
      </c>
      <c r="PHW124" s="370">
        <f xml:space="preserve"> InpC!PHW$20</f>
        <v>0</v>
      </c>
      <c r="PHX124" s="370">
        <f xml:space="preserve"> InpC!PHX$20</f>
        <v>0</v>
      </c>
      <c r="PHY124" s="370">
        <f xml:space="preserve"> InpC!PHY$20</f>
        <v>0</v>
      </c>
      <c r="PHZ124" s="370">
        <f xml:space="preserve"> InpC!PHZ$20</f>
        <v>0</v>
      </c>
      <c r="PIA124" s="370">
        <f xml:space="preserve"> InpC!PIA$20</f>
        <v>0</v>
      </c>
      <c r="PIB124" s="370">
        <f xml:space="preserve"> InpC!PIB$20</f>
        <v>0</v>
      </c>
      <c r="PIC124" s="370">
        <f xml:space="preserve"> InpC!PIC$20</f>
        <v>0</v>
      </c>
      <c r="PID124" s="370">
        <f xml:space="preserve"> InpC!PID$20</f>
        <v>0</v>
      </c>
      <c r="PIE124" s="370">
        <f xml:space="preserve"> InpC!PIE$20</f>
        <v>0</v>
      </c>
      <c r="PIF124" s="370">
        <f xml:space="preserve"> InpC!PIF$20</f>
        <v>0</v>
      </c>
      <c r="PIG124" s="370">
        <f xml:space="preserve"> InpC!PIG$20</f>
        <v>0</v>
      </c>
      <c r="PIH124" s="370">
        <f xml:space="preserve"> InpC!PIH$20</f>
        <v>0</v>
      </c>
      <c r="PII124" s="370">
        <f xml:space="preserve"> InpC!PII$20</f>
        <v>0</v>
      </c>
      <c r="PIJ124" s="370">
        <f xml:space="preserve"> InpC!PIJ$20</f>
        <v>0</v>
      </c>
      <c r="PIK124" s="370">
        <f xml:space="preserve"> InpC!PIK$20</f>
        <v>0</v>
      </c>
      <c r="PIL124" s="370">
        <f xml:space="preserve"> InpC!PIL$20</f>
        <v>0</v>
      </c>
      <c r="PIM124" s="370">
        <f xml:space="preserve"> InpC!PIM$20</f>
        <v>0</v>
      </c>
      <c r="PIN124" s="370">
        <f xml:space="preserve"> InpC!PIN$20</f>
        <v>0</v>
      </c>
      <c r="PIO124" s="370">
        <f xml:space="preserve"> InpC!PIO$20</f>
        <v>0</v>
      </c>
      <c r="PIP124" s="370">
        <f xml:space="preserve"> InpC!PIP$20</f>
        <v>0</v>
      </c>
      <c r="PIQ124" s="370">
        <f xml:space="preserve"> InpC!PIQ$20</f>
        <v>0</v>
      </c>
      <c r="PIR124" s="370">
        <f xml:space="preserve"> InpC!PIR$20</f>
        <v>0</v>
      </c>
      <c r="PIS124" s="370">
        <f xml:space="preserve"> InpC!PIS$20</f>
        <v>0</v>
      </c>
      <c r="PIT124" s="370">
        <f xml:space="preserve"> InpC!PIT$20</f>
        <v>0</v>
      </c>
      <c r="PIU124" s="370">
        <f xml:space="preserve"> InpC!PIU$20</f>
        <v>0</v>
      </c>
      <c r="PIV124" s="370">
        <f xml:space="preserve"> InpC!PIV$20</f>
        <v>0</v>
      </c>
      <c r="PIW124" s="370">
        <f xml:space="preserve"> InpC!PIW$20</f>
        <v>0</v>
      </c>
      <c r="PIX124" s="370">
        <f xml:space="preserve"> InpC!PIX$20</f>
        <v>0</v>
      </c>
      <c r="PIY124" s="370">
        <f xml:space="preserve"> InpC!PIY$20</f>
        <v>0</v>
      </c>
      <c r="PIZ124" s="370">
        <f xml:space="preserve"> InpC!PIZ$20</f>
        <v>0</v>
      </c>
      <c r="PJA124" s="370">
        <f xml:space="preserve"> InpC!PJA$20</f>
        <v>0</v>
      </c>
      <c r="PJB124" s="370">
        <f xml:space="preserve"> InpC!PJB$20</f>
        <v>0</v>
      </c>
      <c r="PJC124" s="370">
        <f xml:space="preserve"> InpC!PJC$20</f>
        <v>0</v>
      </c>
      <c r="PJD124" s="370">
        <f xml:space="preserve"> InpC!PJD$20</f>
        <v>0</v>
      </c>
      <c r="PJE124" s="370">
        <f xml:space="preserve"> InpC!PJE$20</f>
        <v>0</v>
      </c>
      <c r="PJF124" s="370">
        <f xml:space="preserve"> InpC!PJF$20</f>
        <v>0</v>
      </c>
      <c r="PJG124" s="370">
        <f xml:space="preserve"> InpC!PJG$20</f>
        <v>0</v>
      </c>
      <c r="PJH124" s="370">
        <f xml:space="preserve"> InpC!PJH$20</f>
        <v>0</v>
      </c>
      <c r="PJI124" s="370">
        <f xml:space="preserve"> InpC!PJI$20</f>
        <v>0</v>
      </c>
      <c r="PJJ124" s="370">
        <f xml:space="preserve"> InpC!PJJ$20</f>
        <v>0</v>
      </c>
      <c r="PJK124" s="370">
        <f xml:space="preserve"> InpC!PJK$20</f>
        <v>0</v>
      </c>
      <c r="PJL124" s="370">
        <f xml:space="preserve"> InpC!PJL$20</f>
        <v>0</v>
      </c>
      <c r="PJM124" s="370">
        <f xml:space="preserve"> InpC!PJM$20</f>
        <v>0</v>
      </c>
      <c r="PJN124" s="370">
        <f xml:space="preserve"> InpC!PJN$20</f>
        <v>0</v>
      </c>
      <c r="PJO124" s="370">
        <f xml:space="preserve"> InpC!PJO$20</f>
        <v>0</v>
      </c>
      <c r="PJP124" s="370">
        <f xml:space="preserve"> InpC!PJP$20</f>
        <v>0</v>
      </c>
      <c r="PJQ124" s="370">
        <f xml:space="preserve"> InpC!PJQ$20</f>
        <v>0</v>
      </c>
      <c r="PJR124" s="370">
        <f xml:space="preserve"> InpC!PJR$20</f>
        <v>0</v>
      </c>
      <c r="PJS124" s="370">
        <f xml:space="preserve"> InpC!PJS$20</f>
        <v>0</v>
      </c>
      <c r="PJT124" s="370">
        <f xml:space="preserve"> InpC!PJT$20</f>
        <v>0</v>
      </c>
      <c r="PJU124" s="370">
        <f xml:space="preserve"> InpC!PJU$20</f>
        <v>0</v>
      </c>
      <c r="PJV124" s="370">
        <f xml:space="preserve"> InpC!PJV$20</f>
        <v>0</v>
      </c>
      <c r="PJW124" s="370">
        <f xml:space="preserve"> InpC!PJW$20</f>
        <v>0</v>
      </c>
      <c r="PJX124" s="370">
        <f xml:space="preserve"> InpC!PJX$20</f>
        <v>0</v>
      </c>
      <c r="PJY124" s="370">
        <f xml:space="preserve"> InpC!PJY$20</f>
        <v>0</v>
      </c>
      <c r="PJZ124" s="370">
        <f xml:space="preserve"> InpC!PJZ$20</f>
        <v>0</v>
      </c>
      <c r="PKA124" s="370">
        <f xml:space="preserve"> InpC!PKA$20</f>
        <v>0</v>
      </c>
      <c r="PKB124" s="370">
        <f xml:space="preserve"> InpC!PKB$20</f>
        <v>0</v>
      </c>
      <c r="PKC124" s="370">
        <f xml:space="preserve"> InpC!PKC$20</f>
        <v>0</v>
      </c>
      <c r="PKD124" s="370">
        <f xml:space="preserve"> InpC!PKD$20</f>
        <v>0</v>
      </c>
      <c r="PKE124" s="370">
        <f xml:space="preserve"> InpC!PKE$20</f>
        <v>0</v>
      </c>
      <c r="PKF124" s="370">
        <f xml:space="preserve"> InpC!PKF$20</f>
        <v>0</v>
      </c>
      <c r="PKG124" s="370">
        <f xml:space="preserve"> InpC!PKG$20</f>
        <v>0</v>
      </c>
      <c r="PKH124" s="370">
        <f xml:space="preserve"> InpC!PKH$20</f>
        <v>0</v>
      </c>
      <c r="PKI124" s="370">
        <f xml:space="preserve"> InpC!PKI$20</f>
        <v>0</v>
      </c>
      <c r="PKJ124" s="370">
        <f xml:space="preserve"> InpC!PKJ$20</f>
        <v>0</v>
      </c>
      <c r="PKK124" s="370">
        <f xml:space="preserve"> InpC!PKK$20</f>
        <v>0</v>
      </c>
      <c r="PKL124" s="370">
        <f xml:space="preserve"> InpC!PKL$20</f>
        <v>0</v>
      </c>
      <c r="PKM124" s="370">
        <f xml:space="preserve"> InpC!PKM$20</f>
        <v>0</v>
      </c>
      <c r="PKN124" s="370">
        <f xml:space="preserve"> InpC!PKN$20</f>
        <v>0</v>
      </c>
      <c r="PKO124" s="370">
        <f xml:space="preserve"> InpC!PKO$20</f>
        <v>0</v>
      </c>
      <c r="PKP124" s="370">
        <f xml:space="preserve"> InpC!PKP$20</f>
        <v>0</v>
      </c>
      <c r="PKQ124" s="370">
        <f xml:space="preserve"> InpC!PKQ$20</f>
        <v>0</v>
      </c>
      <c r="PKR124" s="370">
        <f xml:space="preserve"> InpC!PKR$20</f>
        <v>0</v>
      </c>
      <c r="PKS124" s="370">
        <f xml:space="preserve"> InpC!PKS$20</f>
        <v>0</v>
      </c>
      <c r="PKT124" s="370">
        <f xml:space="preserve"> InpC!PKT$20</f>
        <v>0</v>
      </c>
      <c r="PKU124" s="370">
        <f xml:space="preserve"> InpC!PKU$20</f>
        <v>0</v>
      </c>
      <c r="PKV124" s="370">
        <f xml:space="preserve"> InpC!PKV$20</f>
        <v>0</v>
      </c>
      <c r="PKW124" s="370">
        <f xml:space="preserve"> InpC!PKW$20</f>
        <v>0</v>
      </c>
      <c r="PKX124" s="370">
        <f xml:space="preserve"> InpC!PKX$20</f>
        <v>0</v>
      </c>
      <c r="PKY124" s="370">
        <f xml:space="preserve"> InpC!PKY$20</f>
        <v>0</v>
      </c>
      <c r="PKZ124" s="370">
        <f xml:space="preserve"> InpC!PKZ$20</f>
        <v>0</v>
      </c>
      <c r="PLA124" s="370">
        <f xml:space="preserve"> InpC!PLA$20</f>
        <v>0</v>
      </c>
      <c r="PLB124" s="370">
        <f xml:space="preserve"> InpC!PLB$20</f>
        <v>0</v>
      </c>
      <c r="PLC124" s="370">
        <f xml:space="preserve"> InpC!PLC$20</f>
        <v>0</v>
      </c>
      <c r="PLD124" s="370">
        <f xml:space="preserve"> InpC!PLD$20</f>
        <v>0</v>
      </c>
      <c r="PLE124" s="370">
        <f xml:space="preserve"> InpC!PLE$20</f>
        <v>0</v>
      </c>
      <c r="PLF124" s="370">
        <f xml:space="preserve"> InpC!PLF$20</f>
        <v>0</v>
      </c>
      <c r="PLG124" s="370">
        <f xml:space="preserve"> InpC!PLG$20</f>
        <v>0</v>
      </c>
      <c r="PLH124" s="370">
        <f xml:space="preserve"> InpC!PLH$20</f>
        <v>0</v>
      </c>
      <c r="PLI124" s="370">
        <f xml:space="preserve"> InpC!PLI$20</f>
        <v>0</v>
      </c>
      <c r="PLJ124" s="370">
        <f xml:space="preserve"> InpC!PLJ$20</f>
        <v>0</v>
      </c>
      <c r="PLK124" s="370">
        <f xml:space="preserve"> InpC!PLK$20</f>
        <v>0</v>
      </c>
      <c r="PLL124" s="370">
        <f xml:space="preserve"> InpC!PLL$20</f>
        <v>0</v>
      </c>
      <c r="PLM124" s="370">
        <f xml:space="preserve"> InpC!PLM$20</f>
        <v>0</v>
      </c>
      <c r="PLN124" s="370">
        <f xml:space="preserve"> InpC!PLN$20</f>
        <v>0</v>
      </c>
      <c r="PLO124" s="370">
        <f xml:space="preserve"> InpC!PLO$20</f>
        <v>0</v>
      </c>
      <c r="PLP124" s="370">
        <f xml:space="preserve"> InpC!PLP$20</f>
        <v>0</v>
      </c>
      <c r="PLQ124" s="370">
        <f xml:space="preserve"> InpC!PLQ$20</f>
        <v>0</v>
      </c>
      <c r="PLR124" s="370">
        <f xml:space="preserve"> InpC!PLR$20</f>
        <v>0</v>
      </c>
      <c r="PLS124" s="370">
        <f xml:space="preserve"> InpC!PLS$20</f>
        <v>0</v>
      </c>
      <c r="PLT124" s="370">
        <f xml:space="preserve"> InpC!PLT$20</f>
        <v>0</v>
      </c>
      <c r="PLU124" s="370">
        <f xml:space="preserve"> InpC!PLU$20</f>
        <v>0</v>
      </c>
      <c r="PLV124" s="370">
        <f xml:space="preserve"> InpC!PLV$20</f>
        <v>0</v>
      </c>
      <c r="PLW124" s="370">
        <f xml:space="preserve"> InpC!PLW$20</f>
        <v>0</v>
      </c>
      <c r="PLX124" s="370">
        <f xml:space="preserve"> InpC!PLX$20</f>
        <v>0</v>
      </c>
      <c r="PLY124" s="370">
        <f xml:space="preserve"> InpC!PLY$20</f>
        <v>0</v>
      </c>
      <c r="PLZ124" s="370">
        <f xml:space="preserve"> InpC!PLZ$20</f>
        <v>0</v>
      </c>
      <c r="PMA124" s="370">
        <f xml:space="preserve"> InpC!PMA$20</f>
        <v>0</v>
      </c>
      <c r="PMB124" s="370">
        <f xml:space="preserve"> InpC!PMB$20</f>
        <v>0</v>
      </c>
      <c r="PMC124" s="370">
        <f xml:space="preserve"> InpC!PMC$20</f>
        <v>0</v>
      </c>
      <c r="PMD124" s="370">
        <f xml:space="preserve"> InpC!PMD$20</f>
        <v>0</v>
      </c>
      <c r="PME124" s="370">
        <f xml:space="preserve"> InpC!PME$20</f>
        <v>0</v>
      </c>
      <c r="PMF124" s="370">
        <f xml:space="preserve"> InpC!PMF$20</f>
        <v>0</v>
      </c>
      <c r="PMG124" s="370">
        <f xml:space="preserve"> InpC!PMG$20</f>
        <v>0</v>
      </c>
      <c r="PMH124" s="370">
        <f xml:space="preserve"> InpC!PMH$20</f>
        <v>0</v>
      </c>
      <c r="PMI124" s="370">
        <f xml:space="preserve"> InpC!PMI$20</f>
        <v>0</v>
      </c>
      <c r="PMJ124" s="370">
        <f xml:space="preserve"> InpC!PMJ$20</f>
        <v>0</v>
      </c>
      <c r="PMK124" s="370">
        <f xml:space="preserve"> InpC!PMK$20</f>
        <v>0</v>
      </c>
      <c r="PML124" s="370">
        <f xml:space="preserve"> InpC!PML$20</f>
        <v>0</v>
      </c>
      <c r="PMM124" s="370">
        <f xml:space="preserve"> InpC!PMM$20</f>
        <v>0</v>
      </c>
      <c r="PMN124" s="370">
        <f xml:space="preserve"> InpC!PMN$20</f>
        <v>0</v>
      </c>
      <c r="PMO124" s="370">
        <f xml:space="preserve"> InpC!PMO$20</f>
        <v>0</v>
      </c>
      <c r="PMP124" s="370">
        <f xml:space="preserve"> InpC!PMP$20</f>
        <v>0</v>
      </c>
      <c r="PMQ124" s="370">
        <f xml:space="preserve"> InpC!PMQ$20</f>
        <v>0</v>
      </c>
      <c r="PMR124" s="370">
        <f xml:space="preserve"> InpC!PMR$20</f>
        <v>0</v>
      </c>
      <c r="PMS124" s="370">
        <f xml:space="preserve"> InpC!PMS$20</f>
        <v>0</v>
      </c>
      <c r="PMT124" s="370">
        <f xml:space="preserve"> InpC!PMT$20</f>
        <v>0</v>
      </c>
      <c r="PMU124" s="370">
        <f xml:space="preserve"> InpC!PMU$20</f>
        <v>0</v>
      </c>
      <c r="PMV124" s="370">
        <f xml:space="preserve"> InpC!PMV$20</f>
        <v>0</v>
      </c>
      <c r="PMW124" s="370">
        <f xml:space="preserve"> InpC!PMW$20</f>
        <v>0</v>
      </c>
      <c r="PMX124" s="370">
        <f xml:space="preserve"> InpC!PMX$20</f>
        <v>0</v>
      </c>
      <c r="PMY124" s="370">
        <f xml:space="preserve"> InpC!PMY$20</f>
        <v>0</v>
      </c>
      <c r="PMZ124" s="370">
        <f xml:space="preserve"> InpC!PMZ$20</f>
        <v>0</v>
      </c>
      <c r="PNA124" s="370">
        <f xml:space="preserve"> InpC!PNA$20</f>
        <v>0</v>
      </c>
      <c r="PNB124" s="370">
        <f xml:space="preserve"> InpC!PNB$20</f>
        <v>0</v>
      </c>
      <c r="PNC124" s="370">
        <f xml:space="preserve"> InpC!PNC$20</f>
        <v>0</v>
      </c>
      <c r="PND124" s="370">
        <f xml:space="preserve"> InpC!PND$20</f>
        <v>0</v>
      </c>
      <c r="PNE124" s="370">
        <f xml:space="preserve"> InpC!PNE$20</f>
        <v>0</v>
      </c>
      <c r="PNF124" s="370">
        <f xml:space="preserve"> InpC!PNF$20</f>
        <v>0</v>
      </c>
      <c r="PNG124" s="370">
        <f xml:space="preserve"> InpC!PNG$20</f>
        <v>0</v>
      </c>
      <c r="PNH124" s="370">
        <f xml:space="preserve"> InpC!PNH$20</f>
        <v>0</v>
      </c>
      <c r="PNI124" s="370">
        <f xml:space="preserve"> InpC!PNI$20</f>
        <v>0</v>
      </c>
      <c r="PNJ124" s="370">
        <f xml:space="preserve"> InpC!PNJ$20</f>
        <v>0</v>
      </c>
      <c r="PNK124" s="370">
        <f xml:space="preserve"> InpC!PNK$20</f>
        <v>0</v>
      </c>
      <c r="PNL124" s="370">
        <f xml:space="preserve"> InpC!PNL$20</f>
        <v>0</v>
      </c>
      <c r="PNM124" s="370">
        <f xml:space="preserve"> InpC!PNM$20</f>
        <v>0</v>
      </c>
      <c r="PNN124" s="370">
        <f xml:space="preserve"> InpC!PNN$20</f>
        <v>0</v>
      </c>
      <c r="PNO124" s="370">
        <f xml:space="preserve"> InpC!PNO$20</f>
        <v>0</v>
      </c>
      <c r="PNP124" s="370">
        <f xml:space="preserve"> InpC!PNP$20</f>
        <v>0</v>
      </c>
      <c r="PNQ124" s="370">
        <f xml:space="preserve"> InpC!PNQ$20</f>
        <v>0</v>
      </c>
      <c r="PNR124" s="370">
        <f xml:space="preserve"> InpC!PNR$20</f>
        <v>0</v>
      </c>
      <c r="PNS124" s="370">
        <f xml:space="preserve"> InpC!PNS$20</f>
        <v>0</v>
      </c>
      <c r="PNT124" s="370">
        <f xml:space="preserve"> InpC!PNT$20</f>
        <v>0</v>
      </c>
      <c r="PNU124" s="370">
        <f xml:space="preserve"> InpC!PNU$20</f>
        <v>0</v>
      </c>
      <c r="PNV124" s="370">
        <f xml:space="preserve"> InpC!PNV$20</f>
        <v>0</v>
      </c>
      <c r="PNW124" s="370">
        <f xml:space="preserve"> InpC!PNW$20</f>
        <v>0</v>
      </c>
      <c r="PNX124" s="370">
        <f xml:space="preserve"> InpC!PNX$20</f>
        <v>0</v>
      </c>
      <c r="PNY124" s="370">
        <f xml:space="preserve"> InpC!PNY$20</f>
        <v>0</v>
      </c>
      <c r="PNZ124" s="370">
        <f xml:space="preserve"> InpC!PNZ$20</f>
        <v>0</v>
      </c>
      <c r="POA124" s="370">
        <f xml:space="preserve"> InpC!POA$20</f>
        <v>0</v>
      </c>
      <c r="POB124" s="370">
        <f xml:space="preserve"> InpC!POB$20</f>
        <v>0</v>
      </c>
      <c r="POC124" s="370">
        <f xml:space="preserve"> InpC!POC$20</f>
        <v>0</v>
      </c>
      <c r="POD124" s="370">
        <f xml:space="preserve"> InpC!POD$20</f>
        <v>0</v>
      </c>
      <c r="POE124" s="370">
        <f xml:space="preserve"> InpC!POE$20</f>
        <v>0</v>
      </c>
      <c r="POF124" s="370">
        <f xml:space="preserve"> InpC!POF$20</f>
        <v>0</v>
      </c>
      <c r="POG124" s="370">
        <f xml:space="preserve"> InpC!POG$20</f>
        <v>0</v>
      </c>
      <c r="POH124" s="370">
        <f xml:space="preserve"> InpC!POH$20</f>
        <v>0</v>
      </c>
      <c r="POI124" s="370">
        <f xml:space="preserve"> InpC!POI$20</f>
        <v>0</v>
      </c>
      <c r="POJ124" s="370">
        <f xml:space="preserve"> InpC!POJ$20</f>
        <v>0</v>
      </c>
      <c r="POK124" s="370">
        <f xml:space="preserve"> InpC!POK$20</f>
        <v>0</v>
      </c>
      <c r="POL124" s="370">
        <f xml:space="preserve"> InpC!POL$20</f>
        <v>0</v>
      </c>
      <c r="POM124" s="370">
        <f xml:space="preserve"> InpC!POM$20</f>
        <v>0</v>
      </c>
      <c r="PON124" s="370">
        <f xml:space="preserve"> InpC!PON$20</f>
        <v>0</v>
      </c>
      <c r="POO124" s="370">
        <f xml:space="preserve"> InpC!POO$20</f>
        <v>0</v>
      </c>
      <c r="POP124" s="370">
        <f xml:space="preserve"> InpC!POP$20</f>
        <v>0</v>
      </c>
      <c r="POQ124" s="370">
        <f xml:space="preserve"> InpC!POQ$20</f>
        <v>0</v>
      </c>
      <c r="POR124" s="370">
        <f xml:space="preserve"> InpC!POR$20</f>
        <v>0</v>
      </c>
      <c r="POS124" s="370">
        <f xml:space="preserve"> InpC!POS$20</f>
        <v>0</v>
      </c>
      <c r="POT124" s="370">
        <f xml:space="preserve"> InpC!POT$20</f>
        <v>0</v>
      </c>
      <c r="POU124" s="370">
        <f xml:space="preserve"> InpC!POU$20</f>
        <v>0</v>
      </c>
      <c r="POV124" s="370">
        <f xml:space="preserve"> InpC!POV$20</f>
        <v>0</v>
      </c>
      <c r="POW124" s="370">
        <f xml:space="preserve"> InpC!POW$20</f>
        <v>0</v>
      </c>
      <c r="POX124" s="370">
        <f xml:space="preserve"> InpC!POX$20</f>
        <v>0</v>
      </c>
      <c r="POY124" s="370">
        <f xml:space="preserve"> InpC!POY$20</f>
        <v>0</v>
      </c>
      <c r="POZ124" s="370">
        <f xml:space="preserve"> InpC!POZ$20</f>
        <v>0</v>
      </c>
      <c r="PPA124" s="370">
        <f xml:space="preserve"> InpC!PPA$20</f>
        <v>0</v>
      </c>
      <c r="PPB124" s="370">
        <f xml:space="preserve"> InpC!PPB$20</f>
        <v>0</v>
      </c>
      <c r="PPC124" s="370">
        <f xml:space="preserve"> InpC!PPC$20</f>
        <v>0</v>
      </c>
      <c r="PPD124" s="370">
        <f xml:space="preserve"> InpC!PPD$20</f>
        <v>0</v>
      </c>
      <c r="PPE124" s="370">
        <f xml:space="preserve"> InpC!PPE$20</f>
        <v>0</v>
      </c>
      <c r="PPF124" s="370">
        <f xml:space="preserve"> InpC!PPF$20</f>
        <v>0</v>
      </c>
      <c r="PPG124" s="370">
        <f xml:space="preserve"> InpC!PPG$20</f>
        <v>0</v>
      </c>
      <c r="PPH124" s="370">
        <f xml:space="preserve"> InpC!PPH$20</f>
        <v>0</v>
      </c>
      <c r="PPI124" s="370">
        <f xml:space="preserve"> InpC!PPI$20</f>
        <v>0</v>
      </c>
      <c r="PPJ124" s="370">
        <f xml:space="preserve"> InpC!PPJ$20</f>
        <v>0</v>
      </c>
      <c r="PPK124" s="370">
        <f xml:space="preserve"> InpC!PPK$20</f>
        <v>0</v>
      </c>
      <c r="PPL124" s="370">
        <f xml:space="preserve"> InpC!PPL$20</f>
        <v>0</v>
      </c>
      <c r="PPM124" s="370">
        <f xml:space="preserve"> InpC!PPM$20</f>
        <v>0</v>
      </c>
      <c r="PPN124" s="370">
        <f xml:space="preserve"> InpC!PPN$20</f>
        <v>0</v>
      </c>
      <c r="PPO124" s="370">
        <f xml:space="preserve"> InpC!PPO$20</f>
        <v>0</v>
      </c>
      <c r="PPP124" s="370">
        <f xml:space="preserve"> InpC!PPP$20</f>
        <v>0</v>
      </c>
      <c r="PPQ124" s="370">
        <f xml:space="preserve"> InpC!PPQ$20</f>
        <v>0</v>
      </c>
      <c r="PPR124" s="370">
        <f xml:space="preserve"> InpC!PPR$20</f>
        <v>0</v>
      </c>
      <c r="PPS124" s="370">
        <f xml:space="preserve"> InpC!PPS$20</f>
        <v>0</v>
      </c>
      <c r="PPT124" s="370">
        <f xml:space="preserve"> InpC!PPT$20</f>
        <v>0</v>
      </c>
      <c r="PPU124" s="370">
        <f xml:space="preserve"> InpC!PPU$20</f>
        <v>0</v>
      </c>
      <c r="PPV124" s="370">
        <f xml:space="preserve"> InpC!PPV$20</f>
        <v>0</v>
      </c>
      <c r="PPW124" s="370">
        <f xml:space="preserve"> InpC!PPW$20</f>
        <v>0</v>
      </c>
      <c r="PPX124" s="370">
        <f xml:space="preserve"> InpC!PPX$20</f>
        <v>0</v>
      </c>
      <c r="PPY124" s="370">
        <f xml:space="preserve"> InpC!PPY$20</f>
        <v>0</v>
      </c>
      <c r="PPZ124" s="370">
        <f xml:space="preserve"> InpC!PPZ$20</f>
        <v>0</v>
      </c>
      <c r="PQA124" s="370">
        <f xml:space="preserve"> InpC!PQA$20</f>
        <v>0</v>
      </c>
      <c r="PQB124" s="370">
        <f xml:space="preserve"> InpC!PQB$20</f>
        <v>0</v>
      </c>
      <c r="PQC124" s="370">
        <f xml:space="preserve"> InpC!PQC$20</f>
        <v>0</v>
      </c>
      <c r="PQD124" s="370">
        <f xml:space="preserve"> InpC!PQD$20</f>
        <v>0</v>
      </c>
      <c r="PQE124" s="370">
        <f xml:space="preserve"> InpC!PQE$20</f>
        <v>0</v>
      </c>
      <c r="PQF124" s="370">
        <f xml:space="preserve"> InpC!PQF$20</f>
        <v>0</v>
      </c>
      <c r="PQG124" s="370">
        <f xml:space="preserve"> InpC!PQG$20</f>
        <v>0</v>
      </c>
      <c r="PQH124" s="370">
        <f xml:space="preserve"> InpC!PQH$20</f>
        <v>0</v>
      </c>
      <c r="PQI124" s="370">
        <f xml:space="preserve"> InpC!PQI$20</f>
        <v>0</v>
      </c>
      <c r="PQJ124" s="370">
        <f xml:space="preserve"> InpC!PQJ$20</f>
        <v>0</v>
      </c>
      <c r="PQK124" s="370">
        <f xml:space="preserve"> InpC!PQK$20</f>
        <v>0</v>
      </c>
      <c r="PQL124" s="370">
        <f xml:space="preserve"> InpC!PQL$20</f>
        <v>0</v>
      </c>
      <c r="PQM124" s="370">
        <f xml:space="preserve"> InpC!PQM$20</f>
        <v>0</v>
      </c>
      <c r="PQN124" s="370">
        <f xml:space="preserve"> InpC!PQN$20</f>
        <v>0</v>
      </c>
      <c r="PQO124" s="370">
        <f xml:space="preserve"> InpC!PQO$20</f>
        <v>0</v>
      </c>
      <c r="PQP124" s="370">
        <f xml:space="preserve"> InpC!PQP$20</f>
        <v>0</v>
      </c>
      <c r="PQQ124" s="370">
        <f xml:space="preserve"> InpC!PQQ$20</f>
        <v>0</v>
      </c>
      <c r="PQR124" s="370">
        <f xml:space="preserve"> InpC!PQR$20</f>
        <v>0</v>
      </c>
      <c r="PQS124" s="370">
        <f xml:space="preserve"> InpC!PQS$20</f>
        <v>0</v>
      </c>
      <c r="PQT124" s="370">
        <f xml:space="preserve"> InpC!PQT$20</f>
        <v>0</v>
      </c>
      <c r="PQU124" s="370">
        <f xml:space="preserve"> InpC!PQU$20</f>
        <v>0</v>
      </c>
      <c r="PQV124" s="370">
        <f xml:space="preserve"> InpC!PQV$20</f>
        <v>0</v>
      </c>
      <c r="PQW124" s="370">
        <f xml:space="preserve"> InpC!PQW$20</f>
        <v>0</v>
      </c>
      <c r="PQX124" s="370">
        <f xml:space="preserve"> InpC!PQX$20</f>
        <v>0</v>
      </c>
      <c r="PQY124" s="370">
        <f xml:space="preserve"> InpC!PQY$20</f>
        <v>0</v>
      </c>
      <c r="PQZ124" s="370">
        <f xml:space="preserve"> InpC!PQZ$20</f>
        <v>0</v>
      </c>
      <c r="PRA124" s="370">
        <f xml:space="preserve"> InpC!PRA$20</f>
        <v>0</v>
      </c>
      <c r="PRB124" s="370">
        <f xml:space="preserve"> InpC!PRB$20</f>
        <v>0</v>
      </c>
      <c r="PRC124" s="370">
        <f xml:space="preserve"> InpC!PRC$20</f>
        <v>0</v>
      </c>
      <c r="PRD124" s="370">
        <f xml:space="preserve"> InpC!PRD$20</f>
        <v>0</v>
      </c>
      <c r="PRE124" s="370">
        <f xml:space="preserve"> InpC!PRE$20</f>
        <v>0</v>
      </c>
      <c r="PRF124" s="370">
        <f xml:space="preserve"> InpC!PRF$20</f>
        <v>0</v>
      </c>
      <c r="PRG124" s="370">
        <f xml:space="preserve"> InpC!PRG$20</f>
        <v>0</v>
      </c>
      <c r="PRH124" s="370">
        <f xml:space="preserve"> InpC!PRH$20</f>
        <v>0</v>
      </c>
      <c r="PRI124" s="370">
        <f xml:space="preserve"> InpC!PRI$20</f>
        <v>0</v>
      </c>
      <c r="PRJ124" s="370">
        <f xml:space="preserve"> InpC!PRJ$20</f>
        <v>0</v>
      </c>
      <c r="PRK124" s="370">
        <f xml:space="preserve"> InpC!PRK$20</f>
        <v>0</v>
      </c>
      <c r="PRL124" s="370">
        <f xml:space="preserve"> InpC!PRL$20</f>
        <v>0</v>
      </c>
      <c r="PRM124" s="370">
        <f xml:space="preserve"> InpC!PRM$20</f>
        <v>0</v>
      </c>
      <c r="PRN124" s="370">
        <f xml:space="preserve"> InpC!PRN$20</f>
        <v>0</v>
      </c>
      <c r="PRO124" s="370">
        <f xml:space="preserve"> InpC!PRO$20</f>
        <v>0</v>
      </c>
      <c r="PRP124" s="370">
        <f xml:space="preserve"> InpC!PRP$20</f>
        <v>0</v>
      </c>
      <c r="PRQ124" s="370">
        <f xml:space="preserve"> InpC!PRQ$20</f>
        <v>0</v>
      </c>
      <c r="PRR124" s="370">
        <f xml:space="preserve"> InpC!PRR$20</f>
        <v>0</v>
      </c>
      <c r="PRS124" s="370">
        <f xml:space="preserve"> InpC!PRS$20</f>
        <v>0</v>
      </c>
      <c r="PRT124" s="370">
        <f xml:space="preserve"> InpC!PRT$20</f>
        <v>0</v>
      </c>
      <c r="PRU124" s="370">
        <f xml:space="preserve"> InpC!PRU$20</f>
        <v>0</v>
      </c>
      <c r="PRV124" s="370">
        <f xml:space="preserve"> InpC!PRV$20</f>
        <v>0</v>
      </c>
      <c r="PRW124" s="370">
        <f xml:space="preserve"> InpC!PRW$20</f>
        <v>0</v>
      </c>
      <c r="PRX124" s="370">
        <f xml:space="preserve"> InpC!PRX$20</f>
        <v>0</v>
      </c>
      <c r="PRY124" s="370">
        <f xml:space="preserve"> InpC!PRY$20</f>
        <v>0</v>
      </c>
      <c r="PRZ124" s="370">
        <f xml:space="preserve"> InpC!PRZ$20</f>
        <v>0</v>
      </c>
      <c r="PSA124" s="370">
        <f xml:space="preserve"> InpC!PSA$20</f>
        <v>0</v>
      </c>
      <c r="PSB124" s="370">
        <f xml:space="preserve"> InpC!PSB$20</f>
        <v>0</v>
      </c>
      <c r="PSC124" s="370">
        <f xml:space="preserve"> InpC!PSC$20</f>
        <v>0</v>
      </c>
      <c r="PSD124" s="370">
        <f xml:space="preserve"> InpC!PSD$20</f>
        <v>0</v>
      </c>
      <c r="PSE124" s="370">
        <f xml:space="preserve"> InpC!PSE$20</f>
        <v>0</v>
      </c>
      <c r="PSF124" s="370">
        <f xml:space="preserve"> InpC!PSF$20</f>
        <v>0</v>
      </c>
      <c r="PSG124" s="370">
        <f xml:space="preserve"> InpC!PSG$20</f>
        <v>0</v>
      </c>
      <c r="PSH124" s="370">
        <f xml:space="preserve"> InpC!PSH$20</f>
        <v>0</v>
      </c>
      <c r="PSI124" s="370">
        <f xml:space="preserve"> InpC!PSI$20</f>
        <v>0</v>
      </c>
      <c r="PSJ124" s="370">
        <f xml:space="preserve"> InpC!PSJ$20</f>
        <v>0</v>
      </c>
      <c r="PSK124" s="370">
        <f xml:space="preserve"> InpC!PSK$20</f>
        <v>0</v>
      </c>
      <c r="PSL124" s="370">
        <f xml:space="preserve"> InpC!PSL$20</f>
        <v>0</v>
      </c>
      <c r="PSM124" s="370">
        <f xml:space="preserve"> InpC!PSM$20</f>
        <v>0</v>
      </c>
      <c r="PSN124" s="370">
        <f xml:space="preserve"> InpC!PSN$20</f>
        <v>0</v>
      </c>
      <c r="PSO124" s="370">
        <f xml:space="preserve"> InpC!PSO$20</f>
        <v>0</v>
      </c>
      <c r="PSP124" s="370">
        <f xml:space="preserve"> InpC!PSP$20</f>
        <v>0</v>
      </c>
      <c r="PSQ124" s="370">
        <f xml:space="preserve"> InpC!PSQ$20</f>
        <v>0</v>
      </c>
      <c r="PSR124" s="370">
        <f xml:space="preserve"> InpC!PSR$20</f>
        <v>0</v>
      </c>
      <c r="PSS124" s="370">
        <f xml:space="preserve"> InpC!PSS$20</f>
        <v>0</v>
      </c>
      <c r="PST124" s="370">
        <f xml:space="preserve"> InpC!PST$20</f>
        <v>0</v>
      </c>
      <c r="PSU124" s="370">
        <f xml:space="preserve"> InpC!PSU$20</f>
        <v>0</v>
      </c>
      <c r="PSV124" s="370">
        <f xml:space="preserve"> InpC!PSV$20</f>
        <v>0</v>
      </c>
      <c r="PSW124" s="370">
        <f xml:space="preserve"> InpC!PSW$20</f>
        <v>0</v>
      </c>
      <c r="PSX124" s="370">
        <f xml:space="preserve"> InpC!PSX$20</f>
        <v>0</v>
      </c>
      <c r="PSY124" s="370">
        <f xml:space="preserve"> InpC!PSY$20</f>
        <v>0</v>
      </c>
      <c r="PSZ124" s="370">
        <f xml:space="preserve"> InpC!PSZ$20</f>
        <v>0</v>
      </c>
      <c r="PTA124" s="370">
        <f xml:space="preserve"> InpC!PTA$20</f>
        <v>0</v>
      </c>
      <c r="PTB124" s="370">
        <f xml:space="preserve"> InpC!PTB$20</f>
        <v>0</v>
      </c>
      <c r="PTC124" s="370">
        <f xml:space="preserve"> InpC!PTC$20</f>
        <v>0</v>
      </c>
      <c r="PTD124" s="370">
        <f xml:space="preserve"> InpC!PTD$20</f>
        <v>0</v>
      </c>
      <c r="PTE124" s="370">
        <f xml:space="preserve"> InpC!PTE$20</f>
        <v>0</v>
      </c>
      <c r="PTF124" s="370">
        <f xml:space="preserve"> InpC!PTF$20</f>
        <v>0</v>
      </c>
      <c r="PTG124" s="370">
        <f xml:space="preserve"> InpC!PTG$20</f>
        <v>0</v>
      </c>
      <c r="PTH124" s="370">
        <f xml:space="preserve"> InpC!PTH$20</f>
        <v>0</v>
      </c>
      <c r="PTI124" s="370">
        <f xml:space="preserve"> InpC!PTI$20</f>
        <v>0</v>
      </c>
      <c r="PTJ124" s="370">
        <f xml:space="preserve"> InpC!PTJ$20</f>
        <v>0</v>
      </c>
      <c r="PTK124" s="370">
        <f xml:space="preserve"> InpC!PTK$20</f>
        <v>0</v>
      </c>
      <c r="PTL124" s="370">
        <f xml:space="preserve"> InpC!PTL$20</f>
        <v>0</v>
      </c>
      <c r="PTM124" s="370">
        <f xml:space="preserve"> InpC!PTM$20</f>
        <v>0</v>
      </c>
      <c r="PTN124" s="370">
        <f xml:space="preserve"> InpC!PTN$20</f>
        <v>0</v>
      </c>
      <c r="PTO124" s="370">
        <f xml:space="preserve"> InpC!PTO$20</f>
        <v>0</v>
      </c>
      <c r="PTP124" s="370">
        <f xml:space="preserve"> InpC!PTP$20</f>
        <v>0</v>
      </c>
      <c r="PTQ124" s="370">
        <f xml:space="preserve"> InpC!PTQ$20</f>
        <v>0</v>
      </c>
      <c r="PTR124" s="370">
        <f xml:space="preserve"> InpC!PTR$20</f>
        <v>0</v>
      </c>
      <c r="PTS124" s="370">
        <f xml:space="preserve"> InpC!PTS$20</f>
        <v>0</v>
      </c>
      <c r="PTT124" s="370">
        <f xml:space="preserve"> InpC!PTT$20</f>
        <v>0</v>
      </c>
      <c r="PTU124" s="370">
        <f xml:space="preserve"> InpC!PTU$20</f>
        <v>0</v>
      </c>
      <c r="PTV124" s="370">
        <f xml:space="preserve"> InpC!PTV$20</f>
        <v>0</v>
      </c>
      <c r="PTW124" s="370">
        <f xml:space="preserve"> InpC!PTW$20</f>
        <v>0</v>
      </c>
      <c r="PTX124" s="370">
        <f xml:space="preserve"> InpC!PTX$20</f>
        <v>0</v>
      </c>
      <c r="PTY124" s="370">
        <f xml:space="preserve"> InpC!PTY$20</f>
        <v>0</v>
      </c>
      <c r="PTZ124" s="370">
        <f xml:space="preserve"> InpC!PTZ$20</f>
        <v>0</v>
      </c>
      <c r="PUA124" s="370">
        <f xml:space="preserve"> InpC!PUA$20</f>
        <v>0</v>
      </c>
      <c r="PUB124" s="370">
        <f xml:space="preserve"> InpC!PUB$20</f>
        <v>0</v>
      </c>
      <c r="PUC124" s="370">
        <f xml:space="preserve"> InpC!PUC$20</f>
        <v>0</v>
      </c>
      <c r="PUD124" s="370">
        <f xml:space="preserve"> InpC!PUD$20</f>
        <v>0</v>
      </c>
      <c r="PUE124" s="370">
        <f xml:space="preserve"> InpC!PUE$20</f>
        <v>0</v>
      </c>
      <c r="PUF124" s="370">
        <f xml:space="preserve"> InpC!PUF$20</f>
        <v>0</v>
      </c>
      <c r="PUG124" s="370">
        <f xml:space="preserve"> InpC!PUG$20</f>
        <v>0</v>
      </c>
      <c r="PUH124" s="370">
        <f xml:space="preserve"> InpC!PUH$20</f>
        <v>0</v>
      </c>
      <c r="PUI124" s="370">
        <f xml:space="preserve"> InpC!PUI$20</f>
        <v>0</v>
      </c>
      <c r="PUJ124" s="370">
        <f xml:space="preserve"> InpC!PUJ$20</f>
        <v>0</v>
      </c>
      <c r="PUK124" s="370">
        <f xml:space="preserve"> InpC!PUK$20</f>
        <v>0</v>
      </c>
      <c r="PUL124" s="370">
        <f xml:space="preserve"> InpC!PUL$20</f>
        <v>0</v>
      </c>
      <c r="PUM124" s="370">
        <f xml:space="preserve"> InpC!PUM$20</f>
        <v>0</v>
      </c>
      <c r="PUN124" s="370">
        <f xml:space="preserve"> InpC!PUN$20</f>
        <v>0</v>
      </c>
      <c r="PUO124" s="370">
        <f xml:space="preserve"> InpC!PUO$20</f>
        <v>0</v>
      </c>
      <c r="PUP124" s="370">
        <f xml:space="preserve"> InpC!PUP$20</f>
        <v>0</v>
      </c>
      <c r="PUQ124" s="370">
        <f xml:space="preserve"> InpC!PUQ$20</f>
        <v>0</v>
      </c>
      <c r="PUR124" s="370">
        <f xml:space="preserve"> InpC!PUR$20</f>
        <v>0</v>
      </c>
      <c r="PUS124" s="370">
        <f xml:space="preserve"> InpC!PUS$20</f>
        <v>0</v>
      </c>
      <c r="PUT124" s="370">
        <f xml:space="preserve"> InpC!PUT$20</f>
        <v>0</v>
      </c>
      <c r="PUU124" s="370">
        <f xml:space="preserve"> InpC!PUU$20</f>
        <v>0</v>
      </c>
      <c r="PUV124" s="370">
        <f xml:space="preserve"> InpC!PUV$20</f>
        <v>0</v>
      </c>
      <c r="PUW124" s="370">
        <f xml:space="preserve"> InpC!PUW$20</f>
        <v>0</v>
      </c>
      <c r="PUX124" s="370">
        <f xml:space="preserve"> InpC!PUX$20</f>
        <v>0</v>
      </c>
      <c r="PUY124" s="370">
        <f xml:space="preserve"> InpC!PUY$20</f>
        <v>0</v>
      </c>
      <c r="PUZ124" s="370">
        <f xml:space="preserve"> InpC!PUZ$20</f>
        <v>0</v>
      </c>
      <c r="PVA124" s="370">
        <f xml:space="preserve"> InpC!PVA$20</f>
        <v>0</v>
      </c>
      <c r="PVB124" s="370">
        <f xml:space="preserve"> InpC!PVB$20</f>
        <v>0</v>
      </c>
      <c r="PVC124" s="370">
        <f xml:space="preserve"> InpC!PVC$20</f>
        <v>0</v>
      </c>
      <c r="PVD124" s="370">
        <f xml:space="preserve"> InpC!PVD$20</f>
        <v>0</v>
      </c>
      <c r="PVE124" s="370">
        <f xml:space="preserve"> InpC!PVE$20</f>
        <v>0</v>
      </c>
      <c r="PVF124" s="370">
        <f xml:space="preserve"> InpC!PVF$20</f>
        <v>0</v>
      </c>
      <c r="PVG124" s="370">
        <f xml:space="preserve"> InpC!PVG$20</f>
        <v>0</v>
      </c>
      <c r="PVH124" s="370">
        <f xml:space="preserve"> InpC!PVH$20</f>
        <v>0</v>
      </c>
      <c r="PVI124" s="370">
        <f xml:space="preserve"> InpC!PVI$20</f>
        <v>0</v>
      </c>
      <c r="PVJ124" s="370">
        <f xml:space="preserve"> InpC!PVJ$20</f>
        <v>0</v>
      </c>
      <c r="PVK124" s="370">
        <f xml:space="preserve"> InpC!PVK$20</f>
        <v>0</v>
      </c>
      <c r="PVL124" s="370">
        <f xml:space="preserve"> InpC!PVL$20</f>
        <v>0</v>
      </c>
      <c r="PVM124" s="370">
        <f xml:space="preserve"> InpC!PVM$20</f>
        <v>0</v>
      </c>
      <c r="PVN124" s="370">
        <f xml:space="preserve"> InpC!PVN$20</f>
        <v>0</v>
      </c>
      <c r="PVO124" s="370">
        <f xml:space="preserve"> InpC!PVO$20</f>
        <v>0</v>
      </c>
      <c r="PVP124" s="370">
        <f xml:space="preserve"> InpC!PVP$20</f>
        <v>0</v>
      </c>
      <c r="PVQ124" s="370">
        <f xml:space="preserve"> InpC!PVQ$20</f>
        <v>0</v>
      </c>
      <c r="PVR124" s="370">
        <f xml:space="preserve"> InpC!PVR$20</f>
        <v>0</v>
      </c>
      <c r="PVS124" s="370">
        <f xml:space="preserve"> InpC!PVS$20</f>
        <v>0</v>
      </c>
      <c r="PVT124" s="370">
        <f xml:space="preserve"> InpC!PVT$20</f>
        <v>0</v>
      </c>
      <c r="PVU124" s="370">
        <f xml:space="preserve"> InpC!PVU$20</f>
        <v>0</v>
      </c>
      <c r="PVV124" s="370">
        <f xml:space="preserve"> InpC!PVV$20</f>
        <v>0</v>
      </c>
      <c r="PVW124" s="370">
        <f xml:space="preserve"> InpC!PVW$20</f>
        <v>0</v>
      </c>
      <c r="PVX124" s="370">
        <f xml:space="preserve"> InpC!PVX$20</f>
        <v>0</v>
      </c>
      <c r="PVY124" s="370">
        <f xml:space="preserve"> InpC!PVY$20</f>
        <v>0</v>
      </c>
      <c r="PVZ124" s="370">
        <f xml:space="preserve"> InpC!PVZ$20</f>
        <v>0</v>
      </c>
      <c r="PWA124" s="370">
        <f xml:space="preserve"> InpC!PWA$20</f>
        <v>0</v>
      </c>
      <c r="PWB124" s="370">
        <f xml:space="preserve"> InpC!PWB$20</f>
        <v>0</v>
      </c>
      <c r="PWC124" s="370">
        <f xml:space="preserve"> InpC!PWC$20</f>
        <v>0</v>
      </c>
      <c r="PWD124" s="370">
        <f xml:space="preserve"> InpC!PWD$20</f>
        <v>0</v>
      </c>
      <c r="PWE124" s="370">
        <f xml:space="preserve"> InpC!PWE$20</f>
        <v>0</v>
      </c>
      <c r="PWF124" s="370">
        <f xml:space="preserve"> InpC!PWF$20</f>
        <v>0</v>
      </c>
      <c r="PWG124" s="370">
        <f xml:space="preserve"> InpC!PWG$20</f>
        <v>0</v>
      </c>
      <c r="PWH124" s="370">
        <f xml:space="preserve"> InpC!PWH$20</f>
        <v>0</v>
      </c>
      <c r="PWI124" s="370">
        <f xml:space="preserve"> InpC!PWI$20</f>
        <v>0</v>
      </c>
      <c r="PWJ124" s="370">
        <f xml:space="preserve"> InpC!PWJ$20</f>
        <v>0</v>
      </c>
      <c r="PWK124" s="370">
        <f xml:space="preserve"> InpC!PWK$20</f>
        <v>0</v>
      </c>
      <c r="PWL124" s="370">
        <f xml:space="preserve"> InpC!PWL$20</f>
        <v>0</v>
      </c>
      <c r="PWM124" s="370">
        <f xml:space="preserve"> InpC!PWM$20</f>
        <v>0</v>
      </c>
      <c r="PWN124" s="370">
        <f xml:space="preserve"> InpC!PWN$20</f>
        <v>0</v>
      </c>
      <c r="PWO124" s="370">
        <f xml:space="preserve"> InpC!PWO$20</f>
        <v>0</v>
      </c>
      <c r="PWP124" s="370">
        <f xml:space="preserve"> InpC!PWP$20</f>
        <v>0</v>
      </c>
      <c r="PWQ124" s="370">
        <f xml:space="preserve"> InpC!PWQ$20</f>
        <v>0</v>
      </c>
      <c r="PWR124" s="370">
        <f xml:space="preserve"> InpC!PWR$20</f>
        <v>0</v>
      </c>
      <c r="PWS124" s="370">
        <f xml:space="preserve"> InpC!PWS$20</f>
        <v>0</v>
      </c>
      <c r="PWT124" s="370">
        <f xml:space="preserve"> InpC!PWT$20</f>
        <v>0</v>
      </c>
      <c r="PWU124" s="370">
        <f xml:space="preserve"> InpC!PWU$20</f>
        <v>0</v>
      </c>
      <c r="PWV124" s="370">
        <f xml:space="preserve"> InpC!PWV$20</f>
        <v>0</v>
      </c>
      <c r="PWW124" s="370">
        <f xml:space="preserve"> InpC!PWW$20</f>
        <v>0</v>
      </c>
      <c r="PWX124" s="370">
        <f xml:space="preserve"> InpC!PWX$20</f>
        <v>0</v>
      </c>
      <c r="PWY124" s="370">
        <f xml:space="preserve"> InpC!PWY$20</f>
        <v>0</v>
      </c>
      <c r="PWZ124" s="370">
        <f xml:space="preserve"> InpC!PWZ$20</f>
        <v>0</v>
      </c>
      <c r="PXA124" s="370">
        <f xml:space="preserve"> InpC!PXA$20</f>
        <v>0</v>
      </c>
      <c r="PXB124" s="370">
        <f xml:space="preserve"> InpC!PXB$20</f>
        <v>0</v>
      </c>
      <c r="PXC124" s="370">
        <f xml:space="preserve"> InpC!PXC$20</f>
        <v>0</v>
      </c>
      <c r="PXD124" s="370">
        <f xml:space="preserve"> InpC!PXD$20</f>
        <v>0</v>
      </c>
      <c r="PXE124" s="370">
        <f xml:space="preserve"> InpC!PXE$20</f>
        <v>0</v>
      </c>
      <c r="PXF124" s="370">
        <f xml:space="preserve"> InpC!PXF$20</f>
        <v>0</v>
      </c>
      <c r="PXG124" s="370">
        <f xml:space="preserve"> InpC!PXG$20</f>
        <v>0</v>
      </c>
      <c r="PXH124" s="370">
        <f xml:space="preserve"> InpC!PXH$20</f>
        <v>0</v>
      </c>
      <c r="PXI124" s="370">
        <f xml:space="preserve"> InpC!PXI$20</f>
        <v>0</v>
      </c>
      <c r="PXJ124" s="370">
        <f xml:space="preserve"> InpC!PXJ$20</f>
        <v>0</v>
      </c>
      <c r="PXK124" s="370">
        <f xml:space="preserve"> InpC!PXK$20</f>
        <v>0</v>
      </c>
      <c r="PXL124" s="370">
        <f xml:space="preserve"> InpC!PXL$20</f>
        <v>0</v>
      </c>
      <c r="PXM124" s="370">
        <f xml:space="preserve"> InpC!PXM$20</f>
        <v>0</v>
      </c>
      <c r="PXN124" s="370">
        <f xml:space="preserve"> InpC!PXN$20</f>
        <v>0</v>
      </c>
      <c r="PXO124" s="370">
        <f xml:space="preserve"> InpC!PXO$20</f>
        <v>0</v>
      </c>
      <c r="PXP124" s="370">
        <f xml:space="preserve"> InpC!PXP$20</f>
        <v>0</v>
      </c>
      <c r="PXQ124" s="370">
        <f xml:space="preserve"> InpC!PXQ$20</f>
        <v>0</v>
      </c>
      <c r="PXR124" s="370">
        <f xml:space="preserve"> InpC!PXR$20</f>
        <v>0</v>
      </c>
      <c r="PXS124" s="370">
        <f xml:space="preserve"> InpC!PXS$20</f>
        <v>0</v>
      </c>
      <c r="PXT124" s="370">
        <f xml:space="preserve"> InpC!PXT$20</f>
        <v>0</v>
      </c>
      <c r="PXU124" s="370">
        <f xml:space="preserve"> InpC!PXU$20</f>
        <v>0</v>
      </c>
      <c r="PXV124" s="370">
        <f xml:space="preserve"> InpC!PXV$20</f>
        <v>0</v>
      </c>
      <c r="PXW124" s="370">
        <f xml:space="preserve"> InpC!PXW$20</f>
        <v>0</v>
      </c>
      <c r="PXX124" s="370">
        <f xml:space="preserve"> InpC!PXX$20</f>
        <v>0</v>
      </c>
      <c r="PXY124" s="370">
        <f xml:space="preserve"> InpC!PXY$20</f>
        <v>0</v>
      </c>
      <c r="PXZ124" s="370">
        <f xml:space="preserve"> InpC!PXZ$20</f>
        <v>0</v>
      </c>
      <c r="PYA124" s="370">
        <f xml:space="preserve"> InpC!PYA$20</f>
        <v>0</v>
      </c>
      <c r="PYB124" s="370">
        <f xml:space="preserve"> InpC!PYB$20</f>
        <v>0</v>
      </c>
      <c r="PYC124" s="370">
        <f xml:space="preserve"> InpC!PYC$20</f>
        <v>0</v>
      </c>
      <c r="PYD124" s="370">
        <f xml:space="preserve"> InpC!PYD$20</f>
        <v>0</v>
      </c>
      <c r="PYE124" s="370">
        <f xml:space="preserve"> InpC!PYE$20</f>
        <v>0</v>
      </c>
      <c r="PYF124" s="370">
        <f xml:space="preserve"> InpC!PYF$20</f>
        <v>0</v>
      </c>
      <c r="PYG124" s="370">
        <f xml:space="preserve"> InpC!PYG$20</f>
        <v>0</v>
      </c>
      <c r="PYH124" s="370">
        <f xml:space="preserve"> InpC!PYH$20</f>
        <v>0</v>
      </c>
      <c r="PYI124" s="370">
        <f xml:space="preserve"> InpC!PYI$20</f>
        <v>0</v>
      </c>
      <c r="PYJ124" s="370">
        <f xml:space="preserve"> InpC!PYJ$20</f>
        <v>0</v>
      </c>
      <c r="PYK124" s="370">
        <f xml:space="preserve"> InpC!PYK$20</f>
        <v>0</v>
      </c>
      <c r="PYL124" s="370">
        <f xml:space="preserve"> InpC!PYL$20</f>
        <v>0</v>
      </c>
      <c r="PYM124" s="370">
        <f xml:space="preserve"> InpC!PYM$20</f>
        <v>0</v>
      </c>
      <c r="PYN124" s="370">
        <f xml:space="preserve"> InpC!PYN$20</f>
        <v>0</v>
      </c>
      <c r="PYO124" s="370">
        <f xml:space="preserve"> InpC!PYO$20</f>
        <v>0</v>
      </c>
      <c r="PYP124" s="370">
        <f xml:space="preserve"> InpC!PYP$20</f>
        <v>0</v>
      </c>
      <c r="PYQ124" s="370">
        <f xml:space="preserve"> InpC!PYQ$20</f>
        <v>0</v>
      </c>
      <c r="PYR124" s="370">
        <f xml:space="preserve"> InpC!PYR$20</f>
        <v>0</v>
      </c>
      <c r="PYS124" s="370">
        <f xml:space="preserve"> InpC!PYS$20</f>
        <v>0</v>
      </c>
      <c r="PYT124" s="370">
        <f xml:space="preserve"> InpC!PYT$20</f>
        <v>0</v>
      </c>
      <c r="PYU124" s="370">
        <f xml:space="preserve"> InpC!PYU$20</f>
        <v>0</v>
      </c>
      <c r="PYV124" s="370">
        <f xml:space="preserve"> InpC!PYV$20</f>
        <v>0</v>
      </c>
      <c r="PYW124" s="370">
        <f xml:space="preserve"> InpC!PYW$20</f>
        <v>0</v>
      </c>
      <c r="PYX124" s="370">
        <f xml:space="preserve"> InpC!PYX$20</f>
        <v>0</v>
      </c>
      <c r="PYY124" s="370">
        <f xml:space="preserve"> InpC!PYY$20</f>
        <v>0</v>
      </c>
      <c r="PYZ124" s="370">
        <f xml:space="preserve"> InpC!PYZ$20</f>
        <v>0</v>
      </c>
      <c r="PZA124" s="370">
        <f xml:space="preserve"> InpC!PZA$20</f>
        <v>0</v>
      </c>
      <c r="PZB124" s="370">
        <f xml:space="preserve"> InpC!PZB$20</f>
        <v>0</v>
      </c>
      <c r="PZC124" s="370">
        <f xml:space="preserve"> InpC!PZC$20</f>
        <v>0</v>
      </c>
      <c r="PZD124" s="370">
        <f xml:space="preserve"> InpC!PZD$20</f>
        <v>0</v>
      </c>
      <c r="PZE124" s="370">
        <f xml:space="preserve"> InpC!PZE$20</f>
        <v>0</v>
      </c>
      <c r="PZF124" s="370">
        <f xml:space="preserve"> InpC!PZF$20</f>
        <v>0</v>
      </c>
      <c r="PZG124" s="370">
        <f xml:space="preserve"> InpC!PZG$20</f>
        <v>0</v>
      </c>
      <c r="PZH124" s="370">
        <f xml:space="preserve"> InpC!PZH$20</f>
        <v>0</v>
      </c>
      <c r="PZI124" s="370">
        <f xml:space="preserve"> InpC!PZI$20</f>
        <v>0</v>
      </c>
      <c r="PZJ124" s="370">
        <f xml:space="preserve"> InpC!PZJ$20</f>
        <v>0</v>
      </c>
      <c r="PZK124" s="370">
        <f xml:space="preserve"> InpC!PZK$20</f>
        <v>0</v>
      </c>
      <c r="PZL124" s="370">
        <f xml:space="preserve"> InpC!PZL$20</f>
        <v>0</v>
      </c>
      <c r="PZM124" s="370">
        <f xml:space="preserve"> InpC!PZM$20</f>
        <v>0</v>
      </c>
      <c r="PZN124" s="370">
        <f xml:space="preserve"> InpC!PZN$20</f>
        <v>0</v>
      </c>
      <c r="PZO124" s="370">
        <f xml:space="preserve"> InpC!PZO$20</f>
        <v>0</v>
      </c>
      <c r="PZP124" s="370">
        <f xml:space="preserve"> InpC!PZP$20</f>
        <v>0</v>
      </c>
      <c r="PZQ124" s="370">
        <f xml:space="preserve"> InpC!PZQ$20</f>
        <v>0</v>
      </c>
      <c r="PZR124" s="370">
        <f xml:space="preserve"> InpC!PZR$20</f>
        <v>0</v>
      </c>
      <c r="PZS124" s="370">
        <f xml:space="preserve"> InpC!PZS$20</f>
        <v>0</v>
      </c>
      <c r="PZT124" s="370">
        <f xml:space="preserve"> InpC!PZT$20</f>
        <v>0</v>
      </c>
      <c r="PZU124" s="370">
        <f xml:space="preserve"> InpC!PZU$20</f>
        <v>0</v>
      </c>
      <c r="PZV124" s="370">
        <f xml:space="preserve"> InpC!PZV$20</f>
        <v>0</v>
      </c>
      <c r="PZW124" s="370">
        <f xml:space="preserve"> InpC!PZW$20</f>
        <v>0</v>
      </c>
      <c r="PZX124" s="370">
        <f xml:space="preserve"> InpC!PZX$20</f>
        <v>0</v>
      </c>
      <c r="PZY124" s="370">
        <f xml:space="preserve"> InpC!PZY$20</f>
        <v>0</v>
      </c>
      <c r="PZZ124" s="370">
        <f xml:space="preserve"> InpC!PZZ$20</f>
        <v>0</v>
      </c>
      <c r="QAA124" s="370">
        <f xml:space="preserve"> InpC!QAA$20</f>
        <v>0</v>
      </c>
      <c r="QAB124" s="370">
        <f xml:space="preserve"> InpC!QAB$20</f>
        <v>0</v>
      </c>
      <c r="QAC124" s="370">
        <f xml:space="preserve"> InpC!QAC$20</f>
        <v>0</v>
      </c>
      <c r="QAD124" s="370">
        <f xml:space="preserve"> InpC!QAD$20</f>
        <v>0</v>
      </c>
      <c r="QAE124" s="370">
        <f xml:space="preserve"> InpC!QAE$20</f>
        <v>0</v>
      </c>
      <c r="QAF124" s="370">
        <f xml:space="preserve"> InpC!QAF$20</f>
        <v>0</v>
      </c>
      <c r="QAG124" s="370">
        <f xml:space="preserve"> InpC!QAG$20</f>
        <v>0</v>
      </c>
      <c r="QAH124" s="370">
        <f xml:space="preserve"> InpC!QAH$20</f>
        <v>0</v>
      </c>
      <c r="QAI124" s="370">
        <f xml:space="preserve"> InpC!QAI$20</f>
        <v>0</v>
      </c>
      <c r="QAJ124" s="370">
        <f xml:space="preserve"> InpC!QAJ$20</f>
        <v>0</v>
      </c>
      <c r="QAK124" s="370">
        <f xml:space="preserve"> InpC!QAK$20</f>
        <v>0</v>
      </c>
      <c r="QAL124" s="370">
        <f xml:space="preserve"> InpC!QAL$20</f>
        <v>0</v>
      </c>
      <c r="QAM124" s="370">
        <f xml:space="preserve"> InpC!QAM$20</f>
        <v>0</v>
      </c>
      <c r="QAN124" s="370">
        <f xml:space="preserve"> InpC!QAN$20</f>
        <v>0</v>
      </c>
      <c r="QAO124" s="370">
        <f xml:space="preserve"> InpC!QAO$20</f>
        <v>0</v>
      </c>
      <c r="QAP124" s="370">
        <f xml:space="preserve"> InpC!QAP$20</f>
        <v>0</v>
      </c>
      <c r="QAQ124" s="370">
        <f xml:space="preserve"> InpC!QAQ$20</f>
        <v>0</v>
      </c>
      <c r="QAR124" s="370">
        <f xml:space="preserve"> InpC!QAR$20</f>
        <v>0</v>
      </c>
      <c r="QAS124" s="370">
        <f xml:space="preserve"> InpC!QAS$20</f>
        <v>0</v>
      </c>
      <c r="QAT124" s="370">
        <f xml:space="preserve"> InpC!QAT$20</f>
        <v>0</v>
      </c>
      <c r="QAU124" s="370">
        <f xml:space="preserve"> InpC!QAU$20</f>
        <v>0</v>
      </c>
      <c r="QAV124" s="370">
        <f xml:space="preserve"> InpC!QAV$20</f>
        <v>0</v>
      </c>
      <c r="QAW124" s="370">
        <f xml:space="preserve"> InpC!QAW$20</f>
        <v>0</v>
      </c>
      <c r="QAX124" s="370">
        <f xml:space="preserve"> InpC!QAX$20</f>
        <v>0</v>
      </c>
      <c r="QAY124" s="370">
        <f xml:space="preserve"> InpC!QAY$20</f>
        <v>0</v>
      </c>
      <c r="QAZ124" s="370">
        <f xml:space="preserve"> InpC!QAZ$20</f>
        <v>0</v>
      </c>
      <c r="QBA124" s="370">
        <f xml:space="preserve"> InpC!QBA$20</f>
        <v>0</v>
      </c>
      <c r="QBB124" s="370">
        <f xml:space="preserve"> InpC!QBB$20</f>
        <v>0</v>
      </c>
      <c r="QBC124" s="370">
        <f xml:space="preserve"> InpC!QBC$20</f>
        <v>0</v>
      </c>
      <c r="QBD124" s="370">
        <f xml:space="preserve"> InpC!QBD$20</f>
        <v>0</v>
      </c>
      <c r="QBE124" s="370">
        <f xml:space="preserve"> InpC!QBE$20</f>
        <v>0</v>
      </c>
      <c r="QBF124" s="370">
        <f xml:space="preserve"> InpC!QBF$20</f>
        <v>0</v>
      </c>
      <c r="QBG124" s="370">
        <f xml:space="preserve"> InpC!QBG$20</f>
        <v>0</v>
      </c>
      <c r="QBH124" s="370">
        <f xml:space="preserve"> InpC!QBH$20</f>
        <v>0</v>
      </c>
      <c r="QBI124" s="370">
        <f xml:space="preserve"> InpC!QBI$20</f>
        <v>0</v>
      </c>
      <c r="QBJ124" s="370">
        <f xml:space="preserve"> InpC!QBJ$20</f>
        <v>0</v>
      </c>
      <c r="QBK124" s="370">
        <f xml:space="preserve"> InpC!QBK$20</f>
        <v>0</v>
      </c>
      <c r="QBL124" s="370">
        <f xml:space="preserve"> InpC!QBL$20</f>
        <v>0</v>
      </c>
      <c r="QBM124" s="370">
        <f xml:space="preserve"> InpC!QBM$20</f>
        <v>0</v>
      </c>
      <c r="QBN124" s="370">
        <f xml:space="preserve"> InpC!QBN$20</f>
        <v>0</v>
      </c>
      <c r="QBO124" s="370">
        <f xml:space="preserve"> InpC!QBO$20</f>
        <v>0</v>
      </c>
      <c r="QBP124" s="370">
        <f xml:space="preserve"> InpC!QBP$20</f>
        <v>0</v>
      </c>
      <c r="QBQ124" s="370">
        <f xml:space="preserve"> InpC!QBQ$20</f>
        <v>0</v>
      </c>
      <c r="QBR124" s="370">
        <f xml:space="preserve"> InpC!QBR$20</f>
        <v>0</v>
      </c>
      <c r="QBS124" s="370">
        <f xml:space="preserve"> InpC!QBS$20</f>
        <v>0</v>
      </c>
      <c r="QBT124" s="370">
        <f xml:space="preserve"> InpC!QBT$20</f>
        <v>0</v>
      </c>
      <c r="QBU124" s="370">
        <f xml:space="preserve"> InpC!QBU$20</f>
        <v>0</v>
      </c>
      <c r="QBV124" s="370">
        <f xml:space="preserve"> InpC!QBV$20</f>
        <v>0</v>
      </c>
      <c r="QBW124" s="370">
        <f xml:space="preserve"> InpC!QBW$20</f>
        <v>0</v>
      </c>
      <c r="QBX124" s="370">
        <f xml:space="preserve"> InpC!QBX$20</f>
        <v>0</v>
      </c>
      <c r="QBY124" s="370">
        <f xml:space="preserve"> InpC!QBY$20</f>
        <v>0</v>
      </c>
      <c r="QBZ124" s="370">
        <f xml:space="preserve"> InpC!QBZ$20</f>
        <v>0</v>
      </c>
      <c r="QCA124" s="370">
        <f xml:space="preserve"> InpC!QCA$20</f>
        <v>0</v>
      </c>
      <c r="QCB124" s="370">
        <f xml:space="preserve"> InpC!QCB$20</f>
        <v>0</v>
      </c>
      <c r="QCC124" s="370">
        <f xml:space="preserve"> InpC!QCC$20</f>
        <v>0</v>
      </c>
      <c r="QCD124" s="370">
        <f xml:space="preserve"> InpC!QCD$20</f>
        <v>0</v>
      </c>
      <c r="QCE124" s="370">
        <f xml:space="preserve"> InpC!QCE$20</f>
        <v>0</v>
      </c>
      <c r="QCF124" s="370">
        <f xml:space="preserve"> InpC!QCF$20</f>
        <v>0</v>
      </c>
      <c r="QCG124" s="370">
        <f xml:space="preserve"> InpC!QCG$20</f>
        <v>0</v>
      </c>
      <c r="QCH124" s="370">
        <f xml:space="preserve"> InpC!QCH$20</f>
        <v>0</v>
      </c>
      <c r="QCI124" s="370">
        <f xml:space="preserve"> InpC!QCI$20</f>
        <v>0</v>
      </c>
      <c r="QCJ124" s="370">
        <f xml:space="preserve"> InpC!QCJ$20</f>
        <v>0</v>
      </c>
      <c r="QCK124" s="370">
        <f xml:space="preserve"> InpC!QCK$20</f>
        <v>0</v>
      </c>
      <c r="QCL124" s="370">
        <f xml:space="preserve"> InpC!QCL$20</f>
        <v>0</v>
      </c>
      <c r="QCM124" s="370">
        <f xml:space="preserve"> InpC!QCM$20</f>
        <v>0</v>
      </c>
      <c r="QCN124" s="370">
        <f xml:space="preserve"> InpC!QCN$20</f>
        <v>0</v>
      </c>
      <c r="QCO124" s="370">
        <f xml:space="preserve"> InpC!QCO$20</f>
        <v>0</v>
      </c>
      <c r="QCP124" s="370">
        <f xml:space="preserve"> InpC!QCP$20</f>
        <v>0</v>
      </c>
      <c r="QCQ124" s="370">
        <f xml:space="preserve"> InpC!QCQ$20</f>
        <v>0</v>
      </c>
      <c r="QCR124" s="370">
        <f xml:space="preserve"> InpC!QCR$20</f>
        <v>0</v>
      </c>
      <c r="QCS124" s="370">
        <f xml:space="preserve"> InpC!QCS$20</f>
        <v>0</v>
      </c>
      <c r="QCT124" s="370">
        <f xml:space="preserve"> InpC!QCT$20</f>
        <v>0</v>
      </c>
      <c r="QCU124" s="370">
        <f xml:space="preserve"> InpC!QCU$20</f>
        <v>0</v>
      </c>
      <c r="QCV124" s="370">
        <f xml:space="preserve"> InpC!QCV$20</f>
        <v>0</v>
      </c>
      <c r="QCW124" s="370">
        <f xml:space="preserve"> InpC!QCW$20</f>
        <v>0</v>
      </c>
      <c r="QCX124" s="370">
        <f xml:space="preserve"> InpC!QCX$20</f>
        <v>0</v>
      </c>
      <c r="QCY124" s="370">
        <f xml:space="preserve"> InpC!QCY$20</f>
        <v>0</v>
      </c>
      <c r="QCZ124" s="370">
        <f xml:space="preserve"> InpC!QCZ$20</f>
        <v>0</v>
      </c>
      <c r="QDA124" s="370">
        <f xml:space="preserve"> InpC!QDA$20</f>
        <v>0</v>
      </c>
      <c r="QDB124" s="370">
        <f xml:space="preserve"> InpC!QDB$20</f>
        <v>0</v>
      </c>
      <c r="QDC124" s="370">
        <f xml:space="preserve"> InpC!QDC$20</f>
        <v>0</v>
      </c>
      <c r="QDD124" s="370">
        <f xml:space="preserve"> InpC!QDD$20</f>
        <v>0</v>
      </c>
      <c r="QDE124" s="370">
        <f xml:space="preserve"> InpC!QDE$20</f>
        <v>0</v>
      </c>
      <c r="QDF124" s="370">
        <f xml:space="preserve"> InpC!QDF$20</f>
        <v>0</v>
      </c>
      <c r="QDG124" s="370">
        <f xml:space="preserve"> InpC!QDG$20</f>
        <v>0</v>
      </c>
      <c r="QDH124" s="370">
        <f xml:space="preserve"> InpC!QDH$20</f>
        <v>0</v>
      </c>
      <c r="QDI124" s="370">
        <f xml:space="preserve"> InpC!QDI$20</f>
        <v>0</v>
      </c>
      <c r="QDJ124" s="370">
        <f xml:space="preserve"> InpC!QDJ$20</f>
        <v>0</v>
      </c>
      <c r="QDK124" s="370">
        <f xml:space="preserve"> InpC!QDK$20</f>
        <v>0</v>
      </c>
      <c r="QDL124" s="370">
        <f xml:space="preserve"> InpC!QDL$20</f>
        <v>0</v>
      </c>
      <c r="QDM124" s="370">
        <f xml:space="preserve"> InpC!QDM$20</f>
        <v>0</v>
      </c>
      <c r="QDN124" s="370">
        <f xml:space="preserve"> InpC!QDN$20</f>
        <v>0</v>
      </c>
      <c r="QDO124" s="370">
        <f xml:space="preserve"> InpC!QDO$20</f>
        <v>0</v>
      </c>
      <c r="QDP124" s="370">
        <f xml:space="preserve"> InpC!QDP$20</f>
        <v>0</v>
      </c>
      <c r="QDQ124" s="370">
        <f xml:space="preserve"> InpC!QDQ$20</f>
        <v>0</v>
      </c>
      <c r="QDR124" s="370">
        <f xml:space="preserve"> InpC!QDR$20</f>
        <v>0</v>
      </c>
      <c r="QDS124" s="370">
        <f xml:space="preserve"> InpC!QDS$20</f>
        <v>0</v>
      </c>
      <c r="QDT124" s="370">
        <f xml:space="preserve"> InpC!QDT$20</f>
        <v>0</v>
      </c>
      <c r="QDU124" s="370">
        <f xml:space="preserve"> InpC!QDU$20</f>
        <v>0</v>
      </c>
      <c r="QDV124" s="370">
        <f xml:space="preserve"> InpC!QDV$20</f>
        <v>0</v>
      </c>
      <c r="QDW124" s="370">
        <f xml:space="preserve"> InpC!QDW$20</f>
        <v>0</v>
      </c>
      <c r="QDX124" s="370">
        <f xml:space="preserve"> InpC!QDX$20</f>
        <v>0</v>
      </c>
      <c r="QDY124" s="370">
        <f xml:space="preserve"> InpC!QDY$20</f>
        <v>0</v>
      </c>
      <c r="QDZ124" s="370">
        <f xml:space="preserve"> InpC!QDZ$20</f>
        <v>0</v>
      </c>
      <c r="QEA124" s="370">
        <f xml:space="preserve"> InpC!QEA$20</f>
        <v>0</v>
      </c>
      <c r="QEB124" s="370">
        <f xml:space="preserve"> InpC!QEB$20</f>
        <v>0</v>
      </c>
      <c r="QEC124" s="370">
        <f xml:space="preserve"> InpC!QEC$20</f>
        <v>0</v>
      </c>
      <c r="QED124" s="370">
        <f xml:space="preserve"> InpC!QED$20</f>
        <v>0</v>
      </c>
      <c r="QEE124" s="370">
        <f xml:space="preserve"> InpC!QEE$20</f>
        <v>0</v>
      </c>
      <c r="QEF124" s="370">
        <f xml:space="preserve"> InpC!QEF$20</f>
        <v>0</v>
      </c>
      <c r="QEG124" s="370">
        <f xml:space="preserve"> InpC!QEG$20</f>
        <v>0</v>
      </c>
      <c r="QEH124" s="370">
        <f xml:space="preserve"> InpC!QEH$20</f>
        <v>0</v>
      </c>
      <c r="QEI124" s="370">
        <f xml:space="preserve"> InpC!QEI$20</f>
        <v>0</v>
      </c>
      <c r="QEJ124" s="370">
        <f xml:space="preserve"> InpC!QEJ$20</f>
        <v>0</v>
      </c>
      <c r="QEK124" s="370">
        <f xml:space="preserve"> InpC!QEK$20</f>
        <v>0</v>
      </c>
      <c r="QEL124" s="370">
        <f xml:space="preserve"> InpC!QEL$20</f>
        <v>0</v>
      </c>
      <c r="QEM124" s="370">
        <f xml:space="preserve"> InpC!QEM$20</f>
        <v>0</v>
      </c>
      <c r="QEN124" s="370">
        <f xml:space="preserve"> InpC!QEN$20</f>
        <v>0</v>
      </c>
      <c r="QEO124" s="370">
        <f xml:space="preserve"> InpC!QEO$20</f>
        <v>0</v>
      </c>
      <c r="QEP124" s="370">
        <f xml:space="preserve"> InpC!QEP$20</f>
        <v>0</v>
      </c>
      <c r="QEQ124" s="370">
        <f xml:space="preserve"> InpC!QEQ$20</f>
        <v>0</v>
      </c>
      <c r="QER124" s="370">
        <f xml:space="preserve"> InpC!QER$20</f>
        <v>0</v>
      </c>
      <c r="QES124" s="370">
        <f xml:space="preserve"> InpC!QES$20</f>
        <v>0</v>
      </c>
      <c r="QET124" s="370">
        <f xml:space="preserve"> InpC!QET$20</f>
        <v>0</v>
      </c>
      <c r="QEU124" s="370">
        <f xml:space="preserve"> InpC!QEU$20</f>
        <v>0</v>
      </c>
      <c r="QEV124" s="370">
        <f xml:space="preserve"> InpC!QEV$20</f>
        <v>0</v>
      </c>
      <c r="QEW124" s="370">
        <f xml:space="preserve"> InpC!QEW$20</f>
        <v>0</v>
      </c>
      <c r="QEX124" s="370">
        <f xml:space="preserve"> InpC!QEX$20</f>
        <v>0</v>
      </c>
      <c r="QEY124" s="370">
        <f xml:space="preserve"> InpC!QEY$20</f>
        <v>0</v>
      </c>
      <c r="QEZ124" s="370">
        <f xml:space="preserve"> InpC!QEZ$20</f>
        <v>0</v>
      </c>
      <c r="QFA124" s="370">
        <f xml:space="preserve"> InpC!QFA$20</f>
        <v>0</v>
      </c>
      <c r="QFB124" s="370">
        <f xml:space="preserve"> InpC!QFB$20</f>
        <v>0</v>
      </c>
      <c r="QFC124" s="370">
        <f xml:space="preserve"> InpC!QFC$20</f>
        <v>0</v>
      </c>
      <c r="QFD124" s="370">
        <f xml:space="preserve"> InpC!QFD$20</f>
        <v>0</v>
      </c>
      <c r="QFE124" s="370">
        <f xml:space="preserve"> InpC!QFE$20</f>
        <v>0</v>
      </c>
      <c r="QFF124" s="370">
        <f xml:space="preserve"> InpC!QFF$20</f>
        <v>0</v>
      </c>
      <c r="QFG124" s="370">
        <f xml:space="preserve"> InpC!QFG$20</f>
        <v>0</v>
      </c>
      <c r="QFH124" s="370">
        <f xml:space="preserve"> InpC!QFH$20</f>
        <v>0</v>
      </c>
      <c r="QFI124" s="370">
        <f xml:space="preserve"> InpC!QFI$20</f>
        <v>0</v>
      </c>
      <c r="QFJ124" s="370">
        <f xml:space="preserve"> InpC!QFJ$20</f>
        <v>0</v>
      </c>
      <c r="QFK124" s="370">
        <f xml:space="preserve"> InpC!QFK$20</f>
        <v>0</v>
      </c>
      <c r="QFL124" s="370">
        <f xml:space="preserve"> InpC!QFL$20</f>
        <v>0</v>
      </c>
      <c r="QFM124" s="370">
        <f xml:space="preserve"> InpC!QFM$20</f>
        <v>0</v>
      </c>
      <c r="QFN124" s="370">
        <f xml:space="preserve"> InpC!QFN$20</f>
        <v>0</v>
      </c>
      <c r="QFO124" s="370">
        <f xml:space="preserve"> InpC!QFO$20</f>
        <v>0</v>
      </c>
      <c r="QFP124" s="370">
        <f xml:space="preserve"> InpC!QFP$20</f>
        <v>0</v>
      </c>
      <c r="QFQ124" s="370">
        <f xml:space="preserve"> InpC!QFQ$20</f>
        <v>0</v>
      </c>
      <c r="QFR124" s="370">
        <f xml:space="preserve"> InpC!QFR$20</f>
        <v>0</v>
      </c>
      <c r="QFS124" s="370">
        <f xml:space="preserve"> InpC!QFS$20</f>
        <v>0</v>
      </c>
      <c r="QFT124" s="370">
        <f xml:space="preserve"> InpC!QFT$20</f>
        <v>0</v>
      </c>
      <c r="QFU124" s="370">
        <f xml:space="preserve"> InpC!QFU$20</f>
        <v>0</v>
      </c>
      <c r="QFV124" s="370">
        <f xml:space="preserve"> InpC!QFV$20</f>
        <v>0</v>
      </c>
      <c r="QFW124" s="370">
        <f xml:space="preserve"> InpC!QFW$20</f>
        <v>0</v>
      </c>
      <c r="QFX124" s="370">
        <f xml:space="preserve"> InpC!QFX$20</f>
        <v>0</v>
      </c>
      <c r="QFY124" s="370">
        <f xml:space="preserve"> InpC!QFY$20</f>
        <v>0</v>
      </c>
      <c r="QFZ124" s="370">
        <f xml:space="preserve"> InpC!QFZ$20</f>
        <v>0</v>
      </c>
      <c r="QGA124" s="370">
        <f xml:space="preserve"> InpC!QGA$20</f>
        <v>0</v>
      </c>
      <c r="QGB124" s="370">
        <f xml:space="preserve"> InpC!QGB$20</f>
        <v>0</v>
      </c>
      <c r="QGC124" s="370">
        <f xml:space="preserve"> InpC!QGC$20</f>
        <v>0</v>
      </c>
      <c r="QGD124" s="370">
        <f xml:space="preserve"> InpC!QGD$20</f>
        <v>0</v>
      </c>
      <c r="QGE124" s="370">
        <f xml:space="preserve"> InpC!QGE$20</f>
        <v>0</v>
      </c>
      <c r="QGF124" s="370">
        <f xml:space="preserve"> InpC!QGF$20</f>
        <v>0</v>
      </c>
      <c r="QGG124" s="370">
        <f xml:space="preserve"> InpC!QGG$20</f>
        <v>0</v>
      </c>
      <c r="QGH124" s="370">
        <f xml:space="preserve"> InpC!QGH$20</f>
        <v>0</v>
      </c>
      <c r="QGI124" s="370">
        <f xml:space="preserve"> InpC!QGI$20</f>
        <v>0</v>
      </c>
      <c r="QGJ124" s="370">
        <f xml:space="preserve"> InpC!QGJ$20</f>
        <v>0</v>
      </c>
      <c r="QGK124" s="370">
        <f xml:space="preserve"> InpC!QGK$20</f>
        <v>0</v>
      </c>
      <c r="QGL124" s="370">
        <f xml:space="preserve"> InpC!QGL$20</f>
        <v>0</v>
      </c>
      <c r="QGM124" s="370">
        <f xml:space="preserve"> InpC!QGM$20</f>
        <v>0</v>
      </c>
      <c r="QGN124" s="370">
        <f xml:space="preserve"> InpC!QGN$20</f>
        <v>0</v>
      </c>
      <c r="QGO124" s="370">
        <f xml:space="preserve"> InpC!QGO$20</f>
        <v>0</v>
      </c>
      <c r="QGP124" s="370">
        <f xml:space="preserve"> InpC!QGP$20</f>
        <v>0</v>
      </c>
      <c r="QGQ124" s="370">
        <f xml:space="preserve"> InpC!QGQ$20</f>
        <v>0</v>
      </c>
      <c r="QGR124" s="370">
        <f xml:space="preserve"> InpC!QGR$20</f>
        <v>0</v>
      </c>
      <c r="QGS124" s="370">
        <f xml:space="preserve"> InpC!QGS$20</f>
        <v>0</v>
      </c>
      <c r="QGT124" s="370">
        <f xml:space="preserve"> InpC!QGT$20</f>
        <v>0</v>
      </c>
      <c r="QGU124" s="370">
        <f xml:space="preserve"> InpC!QGU$20</f>
        <v>0</v>
      </c>
      <c r="QGV124" s="370">
        <f xml:space="preserve"> InpC!QGV$20</f>
        <v>0</v>
      </c>
      <c r="QGW124" s="370">
        <f xml:space="preserve"> InpC!QGW$20</f>
        <v>0</v>
      </c>
      <c r="QGX124" s="370">
        <f xml:space="preserve"> InpC!QGX$20</f>
        <v>0</v>
      </c>
      <c r="QGY124" s="370">
        <f xml:space="preserve"> InpC!QGY$20</f>
        <v>0</v>
      </c>
      <c r="QGZ124" s="370">
        <f xml:space="preserve"> InpC!QGZ$20</f>
        <v>0</v>
      </c>
      <c r="QHA124" s="370">
        <f xml:space="preserve"> InpC!QHA$20</f>
        <v>0</v>
      </c>
      <c r="QHB124" s="370">
        <f xml:space="preserve"> InpC!QHB$20</f>
        <v>0</v>
      </c>
      <c r="QHC124" s="370">
        <f xml:space="preserve"> InpC!QHC$20</f>
        <v>0</v>
      </c>
      <c r="QHD124" s="370">
        <f xml:space="preserve"> InpC!QHD$20</f>
        <v>0</v>
      </c>
      <c r="QHE124" s="370">
        <f xml:space="preserve"> InpC!QHE$20</f>
        <v>0</v>
      </c>
      <c r="QHF124" s="370">
        <f xml:space="preserve"> InpC!QHF$20</f>
        <v>0</v>
      </c>
      <c r="QHG124" s="370">
        <f xml:space="preserve"> InpC!QHG$20</f>
        <v>0</v>
      </c>
      <c r="QHH124" s="370">
        <f xml:space="preserve"> InpC!QHH$20</f>
        <v>0</v>
      </c>
      <c r="QHI124" s="370">
        <f xml:space="preserve"> InpC!QHI$20</f>
        <v>0</v>
      </c>
      <c r="QHJ124" s="370">
        <f xml:space="preserve"> InpC!QHJ$20</f>
        <v>0</v>
      </c>
      <c r="QHK124" s="370">
        <f xml:space="preserve"> InpC!QHK$20</f>
        <v>0</v>
      </c>
      <c r="QHL124" s="370">
        <f xml:space="preserve"> InpC!QHL$20</f>
        <v>0</v>
      </c>
      <c r="QHM124" s="370">
        <f xml:space="preserve"> InpC!QHM$20</f>
        <v>0</v>
      </c>
      <c r="QHN124" s="370">
        <f xml:space="preserve"> InpC!QHN$20</f>
        <v>0</v>
      </c>
      <c r="QHO124" s="370">
        <f xml:space="preserve"> InpC!QHO$20</f>
        <v>0</v>
      </c>
      <c r="QHP124" s="370">
        <f xml:space="preserve"> InpC!QHP$20</f>
        <v>0</v>
      </c>
      <c r="QHQ124" s="370">
        <f xml:space="preserve"> InpC!QHQ$20</f>
        <v>0</v>
      </c>
      <c r="QHR124" s="370">
        <f xml:space="preserve"> InpC!QHR$20</f>
        <v>0</v>
      </c>
      <c r="QHS124" s="370">
        <f xml:space="preserve"> InpC!QHS$20</f>
        <v>0</v>
      </c>
      <c r="QHT124" s="370">
        <f xml:space="preserve"> InpC!QHT$20</f>
        <v>0</v>
      </c>
      <c r="QHU124" s="370">
        <f xml:space="preserve"> InpC!QHU$20</f>
        <v>0</v>
      </c>
      <c r="QHV124" s="370">
        <f xml:space="preserve"> InpC!QHV$20</f>
        <v>0</v>
      </c>
      <c r="QHW124" s="370">
        <f xml:space="preserve"> InpC!QHW$20</f>
        <v>0</v>
      </c>
      <c r="QHX124" s="370">
        <f xml:space="preserve"> InpC!QHX$20</f>
        <v>0</v>
      </c>
      <c r="QHY124" s="370">
        <f xml:space="preserve"> InpC!QHY$20</f>
        <v>0</v>
      </c>
      <c r="QHZ124" s="370">
        <f xml:space="preserve"> InpC!QHZ$20</f>
        <v>0</v>
      </c>
      <c r="QIA124" s="370">
        <f xml:space="preserve"> InpC!QIA$20</f>
        <v>0</v>
      </c>
      <c r="QIB124" s="370">
        <f xml:space="preserve"> InpC!QIB$20</f>
        <v>0</v>
      </c>
      <c r="QIC124" s="370">
        <f xml:space="preserve"> InpC!QIC$20</f>
        <v>0</v>
      </c>
      <c r="QID124" s="370">
        <f xml:space="preserve"> InpC!QID$20</f>
        <v>0</v>
      </c>
      <c r="QIE124" s="370">
        <f xml:space="preserve"> InpC!QIE$20</f>
        <v>0</v>
      </c>
      <c r="QIF124" s="370">
        <f xml:space="preserve"> InpC!QIF$20</f>
        <v>0</v>
      </c>
      <c r="QIG124" s="370">
        <f xml:space="preserve"> InpC!QIG$20</f>
        <v>0</v>
      </c>
      <c r="QIH124" s="370">
        <f xml:space="preserve"> InpC!QIH$20</f>
        <v>0</v>
      </c>
      <c r="QII124" s="370">
        <f xml:space="preserve"> InpC!QII$20</f>
        <v>0</v>
      </c>
      <c r="QIJ124" s="370">
        <f xml:space="preserve"> InpC!QIJ$20</f>
        <v>0</v>
      </c>
      <c r="QIK124" s="370">
        <f xml:space="preserve"> InpC!QIK$20</f>
        <v>0</v>
      </c>
      <c r="QIL124" s="370">
        <f xml:space="preserve"> InpC!QIL$20</f>
        <v>0</v>
      </c>
      <c r="QIM124" s="370">
        <f xml:space="preserve"> InpC!QIM$20</f>
        <v>0</v>
      </c>
      <c r="QIN124" s="370">
        <f xml:space="preserve"> InpC!QIN$20</f>
        <v>0</v>
      </c>
      <c r="QIO124" s="370">
        <f xml:space="preserve"> InpC!QIO$20</f>
        <v>0</v>
      </c>
      <c r="QIP124" s="370">
        <f xml:space="preserve"> InpC!QIP$20</f>
        <v>0</v>
      </c>
      <c r="QIQ124" s="370">
        <f xml:space="preserve"> InpC!QIQ$20</f>
        <v>0</v>
      </c>
      <c r="QIR124" s="370">
        <f xml:space="preserve"> InpC!QIR$20</f>
        <v>0</v>
      </c>
      <c r="QIS124" s="370">
        <f xml:space="preserve"> InpC!QIS$20</f>
        <v>0</v>
      </c>
      <c r="QIT124" s="370">
        <f xml:space="preserve"> InpC!QIT$20</f>
        <v>0</v>
      </c>
      <c r="QIU124" s="370">
        <f xml:space="preserve"> InpC!QIU$20</f>
        <v>0</v>
      </c>
      <c r="QIV124" s="370">
        <f xml:space="preserve"> InpC!QIV$20</f>
        <v>0</v>
      </c>
      <c r="QIW124" s="370">
        <f xml:space="preserve"> InpC!QIW$20</f>
        <v>0</v>
      </c>
      <c r="QIX124" s="370">
        <f xml:space="preserve"> InpC!QIX$20</f>
        <v>0</v>
      </c>
      <c r="QIY124" s="370">
        <f xml:space="preserve"> InpC!QIY$20</f>
        <v>0</v>
      </c>
      <c r="QIZ124" s="370">
        <f xml:space="preserve"> InpC!QIZ$20</f>
        <v>0</v>
      </c>
      <c r="QJA124" s="370">
        <f xml:space="preserve"> InpC!QJA$20</f>
        <v>0</v>
      </c>
      <c r="QJB124" s="370">
        <f xml:space="preserve"> InpC!QJB$20</f>
        <v>0</v>
      </c>
      <c r="QJC124" s="370">
        <f xml:space="preserve"> InpC!QJC$20</f>
        <v>0</v>
      </c>
      <c r="QJD124" s="370">
        <f xml:space="preserve"> InpC!QJD$20</f>
        <v>0</v>
      </c>
      <c r="QJE124" s="370">
        <f xml:space="preserve"> InpC!QJE$20</f>
        <v>0</v>
      </c>
      <c r="QJF124" s="370">
        <f xml:space="preserve"> InpC!QJF$20</f>
        <v>0</v>
      </c>
      <c r="QJG124" s="370">
        <f xml:space="preserve"> InpC!QJG$20</f>
        <v>0</v>
      </c>
      <c r="QJH124" s="370">
        <f xml:space="preserve"> InpC!QJH$20</f>
        <v>0</v>
      </c>
      <c r="QJI124" s="370">
        <f xml:space="preserve"> InpC!QJI$20</f>
        <v>0</v>
      </c>
      <c r="QJJ124" s="370">
        <f xml:space="preserve"> InpC!QJJ$20</f>
        <v>0</v>
      </c>
      <c r="QJK124" s="370">
        <f xml:space="preserve"> InpC!QJK$20</f>
        <v>0</v>
      </c>
      <c r="QJL124" s="370">
        <f xml:space="preserve"> InpC!QJL$20</f>
        <v>0</v>
      </c>
      <c r="QJM124" s="370">
        <f xml:space="preserve"> InpC!QJM$20</f>
        <v>0</v>
      </c>
      <c r="QJN124" s="370">
        <f xml:space="preserve"> InpC!QJN$20</f>
        <v>0</v>
      </c>
      <c r="QJO124" s="370">
        <f xml:space="preserve"> InpC!QJO$20</f>
        <v>0</v>
      </c>
      <c r="QJP124" s="370">
        <f xml:space="preserve"> InpC!QJP$20</f>
        <v>0</v>
      </c>
      <c r="QJQ124" s="370">
        <f xml:space="preserve"> InpC!QJQ$20</f>
        <v>0</v>
      </c>
      <c r="QJR124" s="370">
        <f xml:space="preserve"> InpC!QJR$20</f>
        <v>0</v>
      </c>
      <c r="QJS124" s="370">
        <f xml:space="preserve"> InpC!QJS$20</f>
        <v>0</v>
      </c>
      <c r="QJT124" s="370">
        <f xml:space="preserve"> InpC!QJT$20</f>
        <v>0</v>
      </c>
      <c r="QJU124" s="370">
        <f xml:space="preserve"> InpC!QJU$20</f>
        <v>0</v>
      </c>
      <c r="QJV124" s="370">
        <f xml:space="preserve"> InpC!QJV$20</f>
        <v>0</v>
      </c>
      <c r="QJW124" s="370">
        <f xml:space="preserve"> InpC!QJW$20</f>
        <v>0</v>
      </c>
      <c r="QJX124" s="370">
        <f xml:space="preserve"> InpC!QJX$20</f>
        <v>0</v>
      </c>
      <c r="QJY124" s="370">
        <f xml:space="preserve"> InpC!QJY$20</f>
        <v>0</v>
      </c>
      <c r="QJZ124" s="370">
        <f xml:space="preserve"> InpC!QJZ$20</f>
        <v>0</v>
      </c>
      <c r="QKA124" s="370">
        <f xml:space="preserve"> InpC!QKA$20</f>
        <v>0</v>
      </c>
      <c r="QKB124" s="370">
        <f xml:space="preserve"> InpC!QKB$20</f>
        <v>0</v>
      </c>
      <c r="QKC124" s="370">
        <f xml:space="preserve"> InpC!QKC$20</f>
        <v>0</v>
      </c>
      <c r="QKD124" s="370">
        <f xml:space="preserve"> InpC!QKD$20</f>
        <v>0</v>
      </c>
      <c r="QKE124" s="370">
        <f xml:space="preserve"> InpC!QKE$20</f>
        <v>0</v>
      </c>
      <c r="QKF124" s="370">
        <f xml:space="preserve"> InpC!QKF$20</f>
        <v>0</v>
      </c>
      <c r="QKG124" s="370">
        <f xml:space="preserve"> InpC!QKG$20</f>
        <v>0</v>
      </c>
      <c r="QKH124" s="370">
        <f xml:space="preserve"> InpC!QKH$20</f>
        <v>0</v>
      </c>
      <c r="QKI124" s="370">
        <f xml:space="preserve"> InpC!QKI$20</f>
        <v>0</v>
      </c>
      <c r="QKJ124" s="370">
        <f xml:space="preserve"> InpC!QKJ$20</f>
        <v>0</v>
      </c>
      <c r="QKK124" s="370">
        <f xml:space="preserve"> InpC!QKK$20</f>
        <v>0</v>
      </c>
      <c r="QKL124" s="370">
        <f xml:space="preserve"> InpC!QKL$20</f>
        <v>0</v>
      </c>
      <c r="QKM124" s="370">
        <f xml:space="preserve"> InpC!QKM$20</f>
        <v>0</v>
      </c>
      <c r="QKN124" s="370">
        <f xml:space="preserve"> InpC!QKN$20</f>
        <v>0</v>
      </c>
      <c r="QKO124" s="370">
        <f xml:space="preserve"> InpC!QKO$20</f>
        <v>0</v>
      </c>
      <c r="QKP124" s="370">
        <f xml:space="preserve"> InpC!QKP$20</f>
        <v>0</v>
      </c>
      <c r="QKQ124" s="370">
        <f xml:space="preserve"> InpC!QKQ$20</f>
        <v>0</v>
      </c>
      <c r="QKR124" s="370">
        <f xml:space="preserve"> InpC!QKR$20</f>
        <v>0</v>
      </c>
      <c r="QKS124" s="370">
        <f xml:space="preserve"> InpC!QKS$20</f>
        <v>0</v>
      </c>
      <c r="QKT124" s="370">
        <f xml:space="preserve"> InpC!QKT$20</f>
        <v>0</v>
      </c>
      <c r="QKU124" s="370">
        <f xml:space="preserve"> InpC!QKU$20</f>
        <v>0</v>
      </c>
      <c r="QKV124" s="370">
        <f xml:space="preserve"> InpC!QKV$20</f>
        <v>0</v>
      </c>
      <c r="QKW124" s="370">
        <f xml:space="preserve"> InpC!QKW$20</f>
        <v>0</v>
      </c>
      <c r="QKX124" s="370">
        <f xml:space="preserve"> InpC!QKX$20</f>
        <v>0</v>
      </c>
      <c r="QKY124" s="370">
        <f xml:space="preserve"> InpC!QKY$20</f>
        <v>0</v>
      </c>
      <c r="QKZ124" s="370">
        <f xml:space="preserve"> InpC!QKZ$20</f>
        <v>0</v>
      </c>
      <c r="QLA124" s="370">
        <f xml:space="preserve"> InpC!QLA$20</f>
        <v>0</v>
      </c>
      <c r="QLB124" s="370">
        <f xml:space="preserve"> InpC!QLB$20</f>
        <v>0</v>
      </c>
      <c r="QLC124" s="370">
        <f xml:space="preserve"> InpC!QLC$20</f>
        <v>0</v>
      </c>
      <c r="QLD124" s="370">
        <f xml:space="preserve"> InpC!QLD$20</f>
        <v>0</v>
      </c>
      <c r="QLE124" s="370">
        <f xml:space="preserve"> InpC!QLE$20</f>
        <v>0</v>
      </c>
      <c r="QLF124" s="370">
        <f xml:space="preserve"> InpC!QLF$20</f>
        <v>0</v>
      </c>
      <c r="QLG124" s="370">
        <f xml:space="preserve"> InpC!QLG$20</f>
        <v>0</v>
      </c>
      <c r="QLH124" s="370">
        <f xml:space="preserve"> InpC!QLH$20</f>
        <v>0</v>
      </c>
      <c r="QLI124" s="370">
        <f xml:space="preserve"> InpC!QLI$20</f>
        <v>0</v>
      </c>
      <c r="QLJ124" s="370">
        <f xml:space="preserve"> InpC!QLJ$20</f>
        <v>0</v>
      </c>
      <c r="QLK124" s="370">
        <f xml:space="preserve"> InpC!QLK$20</f>
        <v>0</v>
      </c>
      <c r="QLL124" s="370">
        <f xml:space="preserve"> InpC!QLL$20</f>
        <v>0</v>
      </c>
      <c r="QLM124" s="370">
        <f xml:space="preserve"> InpC!QLM$20</f>
        <v>0</v>
      </c>
      <c r="QLN124" s="370">
        <f xml:space="preserve"> InpC!QLN$20</f>
        <v>0</v>
      </c>
      <c r="QLO124" s="370">
        <f xml:space="preserve"> InpC!QLO$20</f>
        <v>0</v>
      </c>
      <c r="QLP124" s="370">
        <f xml:space="preserve"> InpC!QLP$20</f>
        <v>0</v>
      </c>
      <c r="QLQ124" s="370">
        <f xml:space="preserve"> InpC!QLQ$20</f>
        <v>0</v>
      </c>
      <c r="QLR124" s="370">
        <f xml:space="preserve"> InpC!QLR$20</f>
        <v>0</v>
      </c>
      <c r="QLS124" s="370">
        <f xml:space="preserve"> InpC!QLS$20</f>
        <v>0</v>
      </c>
      <c r="QLT124" s="370">
        <f xml:space="preserve"> InpC!QLT$20</f>
        <v>0</v>
      </c>
      <c r="QLU124" s="370">
        <f xml:space="preserve"> InpC!QLU$20</f>
        <v>0</v>
      </c>
      <c r="QLV124" s="370">
        <f xml:space="preserve"> InpC!QLV$20</f>
        <v>0</v>
      </c>
      <c r="QLW124" s="370">
        <f xml:space="preserve"> InpC!QLW$20</f>
        <v>0</v>
      </c>
      <c r="QLX124" s="370">
        <f xml:space="preserve"> InpC!QLX$20</f>
        <v>0</v>
      </c>
      <c r="QLY124" s="370">
        <f xml:space="preserve"> InpC!QLY$20</f>
        <v>0</v>
      </c>
      <c r="QLZ124" s="370">
        <f xml:space="preserve"> InpC!QLZ$20</f>
        <v>0</v>
      </c>
      <c r="QMA124" s="370">
        <f xml:space="preserve"> InpC!QMA$20</f>
        <v>0</v>
      </c>
      <c r="QMB124" s="370">
        <f xml:space="preserve"> InpC!QMB$20</f>
        <v>0</v>
      </c>
      <c r="QMC124" s="370">
        <f xml:space="preserve"> InpC!QMC$20</f>
        <v>0</v>
      </c>
      <c r="QMD124" s="370">
        <f xml:space="preserve"> InpC!QMD$20</f>
        <v>0</v>
      </c>
      <c r="QME124" s="370">
        <f xml:space="preserve"> InpC!QME$20</f>
        <v>0</v>
      </c>
      <c r="QMF124" s="370">
        <f xml:space="preserve"> InpC!QMF$20</f>
        <v>0</v>
      </c>
      <c r="QMG124" s="370">
        <f xml:space="preserve"> InpC!QMG$20</f>
        <v>0</v>
      </c>
      <c r="QMH124" s="370">
        <f xml:space="preserve"> InpC!QMH$20</f>
        <v>0</v>
      </c>
      <c r="QMI124" s="370">
        <f xml:space="preserve"> InpC!QMI$20</f>
        <v>0</v>
      </c>
      <c r="QMJ124" s="370">
        <f xml:space="preserve"> InpC!QMJ$20</f>
        <v>0</v>
      </c>
      <c r="QMK124" s="370">
        <f xml:space="preserve"> InpC!QMK$20</f>
        <v>0</v>
      </c>
      <c r="QML124" s="370">
        <f xml:space="preserve"> InpC!QML$20</f>
        <v>0</v>
      </c>
      <c r="QMM124" s="370">
        <f xml:space="preserve"> InpC!QMM$20</f>
        <v>0</v>
      </c>
      <c r="QMN124" s="370">
        <f xml:space="preserve"> InpC!QMN$20</f>
        <v>0</v>
      </c>
      <c r="QMO124" s="370">
        <f xml:space="preserve"> InpC!QMO$20</f>
        <v>0</v>
      </c>
      <c r="QMP124" s="370">
        <f xml:space="preserve"> InpC!QMP$20</f>
        <v>0</v>
      </c>
      <c r="QMQ124" s="370">
        <f xml:space="preserve"> InpC!QMQ$20</f>
        <v>0</v>
      </c>
      <c r="QMR124" s="370">
        <f xml:space="preserve"> InpC!QMR$20</f>
        <v>0</v>
      </c>
      <c r="QMS124" s="370">
        <f xml:space="preserve"> InpC!QMS$20</f>
        <v>0</v>
      </c>
      <c r="QMT124" s="370">
        <f xml:space="preserve"> InpC!QMT$20</f>
        <v>0</v>
      </c>
      <c r="QMU124" s="370">
        <f xml:space="preserve"> InpC!QMU$20</f>
        <v>0</v>
      </c>
      <c r="QMV124" s="370">
        <f xml:space="preserve"> InpC!QMV$20</f>
        <v>0</v>
      </c>
      <c r="QMW124" s="370">
        <f xml:space="preserve"> InpC!QMW$20</f>
        <v>0</v>
      </c>
      <c r="QMX124" s="370">
        <f xml:space="preserve"> InpC!QMX$20</f>
        <v>0</v>
      </c>
      <c r="QMY124" s="370">
        <f xml:space="preserve"> InpC!QMY$20</f>
        <v>0</v>
      </c>
      <c r="QMZ124" s="370">
        <f xml:space="preserve"> InpC!QMZ$20</f>
        <v>0</v>
      </c>
      <c r="QNA124" s="370">
        <f xml:space="preserve"> InpC!QNA$20</f>
        <v>0</v>
      </c>
      <c r="QNB124" s="370">
        <f xml:space="preserve"> InpC!QNB$20</f>
        <v>0</v>
      </c>
      <c r="QNC124" s="370">
        <f xml:space="preserve"> InpC!QNC$20</f>
        <v>0</v>
      </c>
      <c r="QND124" s="370">
        <f xml:space="preserve"> InpC!QND$20</f>
        <v>0</v>
      </c>
      <c r="QNE124" s="370">
        <f xml:space="preserve"> InpC!QNE$20</f>
        <v>0</v>
      </c>
      <c r="QNF124" s="370">
        <f xml:space="preserve"> InpC!QNF$20</f>
        <v>0</v>
      </c>
      <c r="QNG124" s="370">
        <f xml:space="preserve"> InpC!QNG$20</f>
        <v>0</v>
      </c>
      <c r="QNH124" s="370">
        <f xml:space="preserve"> InpC!QNH$20</f>
        <v>0</v>
      </c>
      <c r="QNI124" s="370">
        <f xml:space="preserve"> InpC!QNI$20</f>
        <v>0</v>
      </c>
      <c r="QNJ124" s="370">
        <f xml:space="preserve"> InpC!QNJ$20</f>
        <v>0</v>
      </c>
      <c r="QNK124" s="370">
        <f xml:space="preserve"> InpC!QNK$20</f>
        <v>0</v>
      </c>
      <c r="QNL124" s="370">
        <f xml:space="preserve"> InpC!QNL$20</f>
        <v>0</v>
      </c>
      <c r="QNM124" s="370">
        <f xml:space="preserve"> InpC!QNM$20</f>
        <v>0</v>
      </c>
      <c r="QNN124" s="370">
        <f xml:space="preserve"> InpC!QNN$20</f>
        <v>0</v>
      </c>
      <c r="QNO124" s="370">
        <f xml:space="preserve"> InpC!QNO$20</f>
        <v>0</v>
      </c>
      <c r="QNP124" s="370">
        <f xml:space="preserve"> InpC!QNP$20</f>
        <v>0</v>
      </c>
      <c r="QNQ124" s="370">
        <f xml:space="preserve"> InpC!QNQ$20</f>
        <v>0</v>
      </c>
      <c r="QNR124" s="370">
        <f xml:space="preserve"> InpC!QNR$20</f>
        <v>0</v>
      </c>
      <c r="QNS124" s="370">
        <f xml:space="preserve"> InpC!QNS$20</f>
        <v>0</v>
      </c>
      <c r="QNT124" s="370">
        <f xml:space="preserve"> InpC!QNT$20</f>
        <v>0</v>
      </c>
      <c r="QNU124" s="370">
        <f xml:space="preserve"> InpC!QNU$20</f>
        <v>0</v>
      </c>
      <c r="QNV124" s="370">
        <f xml:space="preserve"> InpC!QNV$20</f>
        <v>0</v>
      </c>
      <c r="QNW124" s="370">
        <f xml:space="preserve"> InpC!QNW$20</f>
        <v>0</v>
      </c>
      <c r="QNX124" s="370">
        <f xml:space="preserve"> InpC!QNX$20</f>
        <v>0</v>
      </c>
      <c r="QNY124" s="370">
        <f xml:space="preserve"> InpC!QNY$20</f>
        <v>0</v>
      </c>
      <c r="QNZ124" s="370">
        <f xml:space="preserve"> InpC!QNZ$20</f>
        <v>0</v>
      </c>
      <c r="QOA124" s="370">
        <f xml:space="preserve"> InpC!QOA$20</f>
        <v>0</v>
      </c>
      <c r="QOB124" s="370">
        <f xml:space="preserve"> InpC!QOB$20</f>
        <v>0</v>
      </c>
      <c r="QOC124" s="370">
        <f xml:space="preserve"> InpC!QOC$20</f>
        <v>0</v>
      </c>
      <c r="QOD124" s="370">
        <f xml:space="preserve"> InpC!QOD$20</f>
        <v>0</v>
      </c>
      <c r="QOE124" s="370">
        <f xml:space="preserve"> InpC!QOE$20</f>
        <v>0</v>
      </c>
      <c r="QOF124" s="370">
        <f xml:space="preserve"> InpC!QOF$20</f>
        <v>0</v>
      </c>
      <c r="QOG124" s="370">
        <f xml:space="preserve"> InpC!QOG$20</f>
        <v>0</v>
      </c>
      <c r="QOH124" s="370">
        <f xml:space="preserve"> InpC!QOH$20</f>
        <v>0</v>
      </c>
      <c r="QOI124" s="370">
        <f xml:space="preserve"> InpC!QOI$20</f>
        <v>0</v>
      </c>
      <c r="QOJ124" s="370">
        <f xml:space="preserve"> InpC!QOJ$20</f>
        <v>0</v>
      </c>
      <c r="QOK124" s="370">
        <f xml:space="preserve"> InpC!QOK$20</f>
        <v>0</v>
      </c>
      <c r="QOL124" s="370">
        <f xml:space="preserve"> InpC!QOL$20</f>
        <v>0</v>
      </c>
      <c r="QOM124" s="370">
        <f xml:space="preserve"> InpC!QOM$20</f>
        <v>0</v>
      </c>
      <c r="QON124" s="370">
        <f xml:space="preserve"> InpC!QON$20</f>
        <v>0</v>
      </c>
      <c r="QOO124" s="370">
        <f xml:space="preserve"> InpC!QOO$20</f>
        <v>0</v>
      </c>
      <c r="QOP124" s="370">
        <f xml:space="preserve"> InpC!QOP$20</f>
        <v>0</v>
      </c>
      <c r="QOQ124" s="370">
        <f xml:space="preserve"> InpC!QOQ$20</f>
        <v>0</v>
      </c>
      <c r="QOR124" s="370">
        <f xml:space="preserve"> InpC!QOR$20</f>
        <v>0</v>
      </c>
      <c r="QOS124" s="370">
        <f xml:space="preserve"> InpC!QOS$20</f>
        <v>0</v>
      </c>
      <c r="QOT124" s="370">
        <f xml:space="preserve"> InpC!QOT$20</f>
        <v>0</v>
      </c>
      <c r="QOU124" s="370">
        <f xml:space="preserve"> InpC!QOU$20</f>
        <v>0</v>
      </c>
      <c r="QOV124" s="370">
        <f xml:space="preserve"> InpC!QOV$20</f>
        <v>0</v>
      </c>
      <c r="QOW124" s="370">
        <f xml:space="preserve"> InpC!QOW$20</f>
        <v>0</v>
      </c>
      <c r="QOX124" s="370">
        <f xml:space="preserve"> InpC!QOX$20</f>
        <v>0</v>
      </c>
      <c r="QOY124" s="370">
        <f xml:space="preserve"> InpC!QOY$20</f>
        <v>0</v>
      </c>
      <c r="QOZ124" s="370">
        <f xml:space="preserve"> InpC!QOZ$20</f>
        <v>0</v>
      </c>
      <c r="QPA124" s="370">
        <f xml:space="preserve"> InpC!QPA$20</f>
        <v>0</v>
      </c>
      <c r="QPB124" s="370">
        <f xml:space="preserve"> InpC!QPB$20</f>
        <v>0</v>
      </c>
      <c r="QPC124" s="370">
        <f xml:space="preserve"> InpC!QPC$20</f>
        <v>0</v>
      </c>
      <c r="QPD124" s="370">
        <f xml:space="preserve"> InpC!QPD$20</f>
        <v>0</v>
      </c>
      <c r="QPE124" s="370">
        <f xml:space="preserve"> InpC!QPE$20</f>
        <v>0</v>
      </c>
      <c r="QPF124" s="370">
        <f xml:space="preserve"> InpC!QPF$20</f>
        <v>0</v>
      </c>
      <c r="QPG124" s="370">
        <f xml:space="preserve"> InpC!QPG$20</f>
        <v>0</v>
      </c>
      <c r="QPH124" s="370">
        <f xml:space="preserve"> InpC!QPH$20</f>
        <v>0</v>
      </c>
      <c r="QPI124" s="370">
        <f xml:space="preserve"> InpC!QPI$20</f>
        <v>0</v>
      </c>
      <c r="QPJ124" s="370">
        <f xml:space="preserve"> InpC!QPJ$20</f>
        <v>0</v>
      </c>
      <c r="QPK124" s="370">
        <f xml:space="preserve"> InpC!QPK$20</f>
        <v>0</v>
      </c>
      <c r="QPL124" s="370">
        <f xml:space="preserve"> InpC!QPL$20</f>
        <v>0</v>
      </c>
      <c r="QPM124" s="370">
        <f xml:space="preserve"> InpC!QPM$20</f>
        <v>0</v>
      </c>
      <c r="QPN124" s="370">
        <f xml:space="preserve"> InpC!QPN$20</f>
        <v>0</v>
      </c>
      <c r="QPO124" s="370">
        <f xml:space="preserve"> InpC!QPO$20</f>
        <v>0</v>
      </c>
      <c r="QPP124" s="370">
        <f xml:space="preserve"> InpC!QPP$20</f>
        <v>0</v>
      </c>
      <c r="QPQ124" s="370">
        <f xml:space="preserve"> InpC!QPQ$20</f>
        <v>0</v>
      </c>
      <c r="QPR124" s="370">
        <f xml:space="preserve"> InpC!QPR$20</f>
        <v>0</v>
      </c>
      <c r="QPS124" s="370">
        <f xml:space="preserve"> InpC!QPS$20</f>
        <v>0</v>
      </c>
      <c r="QPT124" s="370">
        <f xml:space="preserve"> InpC!QPT$20</f>
        <v>0</v>
      </c>
      <c r="QPU124" s="370">
        <f xml:space="preserve"> InpC!QPU$20</f>
        <v>0</v>
      </c>
      <c r="QPV124" s="370">
        <f xml:space="preserve"> InpC!QPV$20</f>
        <v>0</v>
      </c>
      <c r="QPW124" s="370">
        <f xml:space="preserve"> InpC!QPW$20</f>
        <v>0</v>
      </c>
      <c r="QPX124" s="370">
        <f xml:space="preserve"> InpC!QPX$20</f>
        <v>0</v>
      </c>
      <c r="QPY124" s="370">
        <f xml:space="preserve"> InpC!QPY$20</f>
        <v>0</v>
      </c>
      <c r="QPZ124" s="370">
        <f xml:space="preserve"> InpC!QPZ$20</f>
        <v>0</v>
      </c>
      <c r="QQA124" s="370">
        <f xml:space="preserve"> InpC!QQA$20</f>
        <v>0</v>
      </c>
      <c r="QQB124" s="370">
        <f xml:space="preserve"> InpC!QQB$20</f>
        <v>0</v>
      </c>
      <c r="QQC124" s="370">
        <f xml:space="preserve"> InpC!QQC$20</f>
        <v>0</v>
      </c>
      <c r="QQD124" s="370">
        <f xml:space="preserve"> InpC!QQD$20</f>
        <v>0</v>
      </c>
      <c r="QQE124" s="370">
        <f xml:space="preserve"> InpC!QQE$20</f>
        <v>0</v>
      </c>
      <c r="QQF124" s="370">
        <f xml:space="preserve"> InpC!QQF$20</f>
        <v>0</v>
      </c>
      <c r="QQG124" s="370">
        <f xml:space="preserve"> InpC!QQG$20</f>
        <v>0</v>
      </c>
      <c r="QQH124" s="370">
        <f xml:space="preserve"> InpC!QQH$20</f>
        <v>0</v>
      </c>
      <c r="QQI124" s="370">
        <f xml:space="preserve"> InpC!QQI$20</f>
        <v>0</v>
      </c>
      <c r="QQJ124" s="370">
        <f xml:space="preserve"> InpC!QQJ$20</f>
        <v>0</v>
      </c>
      <c r="QQK124" s="370">
        <f xml:space="preserve"> InpC!QQK$20</f>
        <v>0</v>
      </c>
      <c r="QQL124" s="370">
        <f xml:space="preserve"> InpC!QQL$20</f>
        <v>0</v>
      </c>
      <c r="QQM124" s="370">
        <f xml:space="preserve"> InpC!QQM$20</f>
        <v>0</v>
      </c>
      <c r="QQN124" s="370">
        <f xml:space="preserve"> InpC!QQN$20</f>
        <v>0</v>
      </c>
      <c r="QQO124" s="370">
        <f xml:space="preserve"> InpC!QQO$20</f>
        <v>0</v>
      </c>
      <c r="QQP124" s="370">
        <f xml:space="preserve"> InpC!QQP$20</f>
        <v>0</v>
      </c>
      <c r="QQQ124" s="370">
        <f xml:space="preserve"> InpC!QQQ$20</f>
        <v>0</v>
      </c>
      <c r="QQR124" s="370">
        <f xml:space="preserve"> InpC!QQR$20</f>
        <v>0</v>
      </c>
      <c r="QQS124" s="370">
        <f xml:space="preserve"> InpC!QQS$20</f>
        <v>0</v>
      </c>
      <c r="QQT124" s="370">
        <f xml:space="preserve"> InpC!QQT$20</f>
        <v>0</v>
      </c>
      <c r="QQU124" s="370">
        <f xml:space="preserve"> InpC!QQU$20</f>
        <v>0</v>
      </c>
      <c r="QQV124" s="370">
        <f xml:space="preserve"> InpC!QQV$20</f>
        <v>0</v>
      </c>
      <c r="QQW124" s="370">
        <f xml:space="preserve"> InpC!QQW$20</f>
        <v>0</v>
      </c>
      <c r="QQX124" s="370">
        <f xml:space="preserve"> InpC!QQX$20</f>
        <v>0</v>
      </c>
      <c r="QQY124" s="370">
        <f xml:space="preserve"> InpC!QQY$20</f>
        <v>0</v>
      </c>
      <c r="QQZ124" s="370">
        <f xml:space="preserve"> InpC!QQZ$20</f>
        <v>0</v>
      </c>
      <c r="QRA124" s="370">
        <f xml:space="preserve"> InpC!QRA$20</f>
        <v>0</v>
      </c>
      <c r="QRB124" s="370">
        <f xml:space="preserve"> InpC!QRB$20</f>
        <v>0</v>
      </c>
      <c r="QRC124" s="370">
        <f xml:space="preserve"> InpC!QRC$20</f>
        <v>0</v>
      </c>
      <c r="QRD124" s="370">
        <f xml:space="preserve"> InpC!QRD$20</f>
        <v>0</v>
      </c>
      <c r="QRE124" s="370">
        <f xml:space="preserve"> InpC!QRE$20</f>
        <v>0</v>
      </c>
      <c r="QRF124" s="370">
        <f xml:space="preserve"> InpC!QRF$20</f>
        <v>0</v>
      </c>
      <c r="QRG124" s="370">
        <f xml:space="preserve"> InpC!QRG$20</f>
        <v>0</v>
      </c>
      <c r="QRH124" s="370">
        <f xml:space="preserve"> InpC!QRH$20</f>
        <v>0</v>
      </c>
      <c r="QRI124" s="370">
        <f xml:space="preserve"> InpC!QRI$20</f>
        <v>0</v>
      </c>
      <c r="QRJ124" s="370">
        <f xml:space="preserve"> InpC!QRJ$20</f>
        <v>0</v>
      </c>
      <c r="QRK124" s="370">
        <f xml:space="preserve"> InpC!QRK$20</f>
        <v>0</v>
      </c>
      <c r="QRL124" s="370">
        <f xml:space="preserve"> InpC!QRL$20</f>
        <v>0</v>
      </c>
      <c r="QRM124" s="370">
        <f xml:space="preserve"> InpC!QRM$20</f>
        <v>0</v>
      </c>
      <c r="QRN124" s="370">
        <f xml:space="preserve"> InpC!QRN$20</f>
        <v>0</v>
      </c>
      <c r="QRO124" s="370">
        <f xml:space="preserve"> InpC!QRO$20</f>
        <v>0</v>
      </c>
      <c r="QRP124" s="370">
        <f xml:space="preserve"> InpC!QRP$20</f>
        <v>0</v>
      </c>
      <c r="QRQ124" s="370">
        <f xml:space="preserve"> InpC!QRQ$20</f>
        <v>0</v>
      </c>
      <c r="QRR124" s="370">
        <f xml:space="preserve"> InpC!QRR$20</f>
        <v>0</v>
      </c>
      <c r="QRS124" s="370">
        <f xml:space="preserve"> InpC!QRS$20</f>
        <v>0</v>
      </c>
      <c r="QRT124" s="370">
        <f xml:space="preserve"> InpC!QRT$20</f>
        <v>0</v>
      </c>
      <c r="QRU124" s="370">
        <f xml:space="preserve"> InpC!QRU$20</f>
        <v>0</v>
      </c>
      <c r="QRV124" s="370">
        <f xml:space="preserve"> InpC!QRV$20</f>
        <v>0</v>
      </c>
      <c r="QRW124" s="370">
        <f xml:space="preserve"> InpC!QRW$20</f>
        <v>0</v>
      </c>
      <c r="QRX124" s="370">
        <f xml:space="preserve"> InpC!QRX$20</f>
        <v>0</v>
      </c>
      <c r="QRY124" s="370">
        <f xml:space="preserve"> InpC!QRY$20</f>
        <v>0</v>
      </c>
      <c r="QRZ124" s="370">
        <f xml:space="preserve"> InpC!QRZ$20</f>
        <v>0</v>
      </c>
      <c r="QSA124" s="370">
        <f xml:space="preserve"> InpC!QSA$20</f>
        <v>0</v>
      </c>
      <c r="QSB124" s="370">
        <f xml:space="preserve"> InpC!QSB$20</f>
        <v>0</v>
      </c>
      <c r="QSC124" s="370">
        <f xml:space="preserve"> InpC!QSC$20</f>
        <v>0</v>
      </c>
      <c r="QSD124" s="370">
        <f xml:space="preserve"> InpC!QSD$20</f>
        <v>0</v>
      </c>
      <c r="QSE124" s="370">
        <f xml:space="preserve"> InpC!QSE$20</f>
        <v>0</v>
      </c>
      <c r="QSF124" s="370">
        <f xml:space="preserve"> InpC!QSF$20</f>
        <v>0</v>
      </c>
      <c r="QSG124" s="370">
        <f xml:space="preserve"> InpC!QSG$20</f>
        <v>0</v>
      </c>
      <c r="QSH124" s="370">
        <f xml:space="preserve"> InpC!QSH$20</f>
        <v>0</v>
      </c>
      <c r="QSI124" s="370">
        <f xml:space="preserve"> InpC!QSI$20</f>
        <v>0</v>
      </c>
      <c r="QSJ124" s="370">
        <f xml:space="preserve"> InpC!QSJ$20</f>
        <v>0</v>
      </c>
      <c r="QSK124" s="370">
        <f xml:space="preserve"> InpC!QSK$20</f>
        <v>0</v>
      </c>
      <c r="QSL124" s="370">
        <f xml:space="preserve"> InpC!QSL$20</f>
        <v>0</v>
      </c>
      <c r="QSM124" s="370">
        <f xml:space="preserve"> InpC!QSM$20</f>
        <v>0</v>
      </c>
      <c r="QSN124" s="370">
        <f xml:space="preserve"> InpC!QSN$20</f>
        <v>0</v>
      </c>
      <c r="QSO124" s="370">
        <f xml:space="preserve"> InpC!QSO$20</f>
        <v>0</v>
      </c>
      <c r="QSP124" s="370">
        <f xml:space="preserve"> InpC!QSP$20</f>
        <v>0</v>
      </c>
      <c r="QSQ124" s="370">
        <f xml:space="preserve"> InpC!QSQ$20</f>
        <v>0</v>
      </c>
      <c r="QSR124" s="370">
        <f xml:space="preserve"> InpC!QSR$20</f>
        <v>0</v>
      </c>
      <c r="QSS124" s="370">
        <f xml:space="preserve"> InpC!QSS$20</f>
        <v>0</v>
      </c>
      <c r="QST124" s="370">
        <f xml:space="preserve"> InpC!QST$20</f>
        <v>0</v>
      </c>
      <c r="QSU124" s="370">
        <f xml:space="preserve"> InpC!QSU$20</f>
        <v>0</v>
      </c>
      <c r="QSV124" s="370">
        <f xml:space="preserve"> InpC!QSV$20</f>
        <v>0</v>
      </c>
      <c r="QSW124" s="370">
        <f xml:space="preserve"> InpC!QSW$20</f>
        <v>0</v>
      </c>
      <c r="QSX124" s="370">
        <f xml:space="preserve"> InpC!QSX$20</f>
        <v>0</v>
      </c>
      <c r="QSY124" s="370">
        <f xml:space="preserve"> InpC!QSY$20</f>
        <v>0</v>
      </c>
      <c r="QSZ124" s="370">
        <f xml:space="preserve"> InpC!QSZ$20</f>
        <v>0</v>
      </c>
      <c r="QTA124" s="370">
        <f xml:space="preserve"> InpC!QTA$20</f>
        <v>0</v>
      </c>
      <c r="QTB124" s="370">
        <f xml:space="preserve"> InpC!QTB$20</f>
        <v>0</v>
      </c>
      <c r="QTC124" s="370">
        <f xml:space="preserve"> InpC!QTC$20</f>
        <v>0</v>
      </c>
      <c r="QTD124" s="370">
        <f xml:space="preserve"> InpC!QTD$20</f>
        <v>0</v>
      </c>
      <c r="QTE124" s="370">
        <f xml:space="preserve"> InpC!QTE$20</f>
        <v>0</v>
      </c>
      <c r="QTF124" s="370">
        <f xml:space="preserve"> InpC!QTF$20</f>
        <v>0</v>
      </c>
      <c r="QTG124" s="370">
        <f xml:space="preserve"> InpC!QTG$20</f>
        <v>0</v>
      </c>
      <c r="QTH124" s="370">
        <f xml:space="preserve"> InpC!QTH$20</f>
        <v>0</v>
      </c>
      <c r="QTI124" s="370">
        <f xml:space="preserve"> InpC!QTI$20</f>
        <v>0</v>
      </c>
      <c r="QTJ124" s="370">
        <f xml:space="preserve"> InpC!QTJ$20</f>
        <v>0</v>
      </c>
      <c r="QTK124" s="370">
        <f xml:space="preserve"> InpC!QTK$20</f>
        <v>0</v>
      </c>
      <c r="QTL124" s="370">
        <f xml:space="preserve"> InpC!QTL$20</f>
        <v>0</v>
      </c>
      <c r="QTM124" s="370">
        <f xml:space="preserve"> InpC!QTM$20</f>
        <v>0</v>
      </c>
      <c r="QTN124" s="370">
        <f xml:space="preserve"> InpC!QTN$20</f>
        <v>0</v>
      </c>
      <c r="QTO124" s="370">
        <f xml:space="preserve"> InpC!QTO$20</f>
        <v>0</v>
      </c>
      <c r="QTP124" s="370">
        <f xml:space="preserve"> InpC!QTP$20</f>
        <v>0</v>
      </c>
      <c r="QTQ124" s="370">
        <f xml:space="preserve"> InpC!QTQ$20</f>
        <v>0</v>
      </c>
      <c r="QTR124" s="370">
        <f xml:space="preserve"> InpC!QTR$20</f>
        <v>0</v>
      </c>
      <c r="QTS124" s="370">
        <f xml:space="preserve"> InpC!QTS$20</f>
        <v>0</v>
      </c>
      <c r="QTT124" s="370">
        <f xml:space="preserve"> InpC!QTT$20</f>
        <v>0</v>
      </c>
      <c r="QTU124" s="370">
        <f xml:space="preserve"> InpC!QTU$20</f>
        <v>0</v>
      </c>
      <c r="QTV124" s="370">
        <f xml:space="preserve"> InpC!QTV$20</f>
        <v>0</v>
      </c>
      <c r="QTW124" s="370">
        <f xml:space="preserve"> InpC!QTW$20</f>
        <v>0</v>
      </c>
      <c r="QTX124" s="370">
        <f xml:space="preserve"> InpC!QTX$20</f>
        <v>0</v>
      </c>
      <c r="QTY124" s="370">
        <f xml:space="preserve"> InpC!QTY$20</f>
        <v>0</v>
      </c>
      <c r="QTZ124" s="370">
        <f xml:space="preserve"> InpC!QTZ$20</f>
        <v>0</v>
      </c>
      <c r="QUA124" s="370">
        <f xml:space="preserve"> InpC!QUA$20</f>
        <v>0</v>
      </c>
      <c r="QUB124" s="370">
        <f xml:space="preserve"> InpC!QUB$20</f>
        <v>0</v>
      </c>
      <c r="QUC124" s="370">
        <f xml:space="preserve"> InpC!QUC$20</f>
        <v>0</v>
      </c>
      <c r="QUD124" s="370">
        <f xml:space="preserve"> InpC!QUD$20</f>
        <v>0</v>
      </c>
      <c r="QUE124" s="370">
        <f xml:space="preserve"> InpC!QUE$20</f>
        <v>0</v>
      </c>
      <c r="QUF124" s="370">
        <f xml:space="preserve"> InpC!QUF$20</f>
        <v>0</v>
      </c>
      <c r="QUG124" s="370">
        <f xml:space="preserve"> InpC!QUG$20</f>
        <v>0</v>
      </c>
      <c r="QUH124" s="370">
        <f xml:space="preserve"> InpC!QUH$20</f>
        <v>0</v>
      </c>
      <c r="QUI124" s="370">
        <f xml:space="preserve"> InpC!QUI$20</f>
        <v>0</v>
      </c>
      <c r="QUJ124" s="370">
        <f xml:space="preserve"> InpC!QUJ$20</f>
        <v>0</v>
      </c>
      <c r="QUK124" s="370">
        <f xml:space="preserve"> InpC!QUK$20</f>
        <v>0</v>
      </c>
      <c r="QUL124" s="370">
        <f xml:space="preserve"> InpC!QUL$20</f>
        <v>0</v>
      </c>
      <c r="QUM124" s="370">
        <f xml:space="preserve"> InpC!QUM$20</f>
        <v>0</v>
      </c>
      <c r="QUN124" s="370">
        <f xml:space="preserve"> InpC!QUN$20</f>
        <v>0</v>
      </c>
      <c r="QUO124" s="370">
        <f xml:space="preserve"> InpC!QUO$20</f>
        <v>0</v>
      </c>
      <c r="QUP124" s="370">
        <f xml:space="preserve"> InpC!QUP$20</f>
        <v>0</v>
      </c>
      <c r="QUQ124" s="370">
        <f xml:space="preserve"> InpC!QUQ$20</f>
        <v>0</v>
      </c>
      <c r="QUR124" s="370">
        <f xml:space="preserve"> InpC!QUR$20</f>
        <v>0</v>
      </c>
      <c r="QUS124" s="370">
        <f xml:space="preserve"> InpC!QUS$20</f>
        <v>0</v>
      </c>
      <c r="QUT124" s="370">
        <f xml:space="preserve"> InpC!QUT$20</f>
        <v>0</v>
      </c>
      <c r="QUU124" s="370">
        <f xml:space="preserve"> InpC!QUU$20</f>
        <v>0</v>
      </c>
      <c r="QUV124" s="370">
        <f xml:space="preserve"> InpC!QUV$20</f>
        <v>0</v>
      </c>
      <c r="QUW124" s="370">
        <f xml:space="preserve"> InpC!QUW$20</f>
        <v>0</v>
      </c>
      <c r="QUX124" s="370">
        <f xml:space="preserve"> InpC!QUX$20</f>
        <v>0</v>
      </c>
      <c r="QUY124" s="370">
        <f xml:space="preserve"> InpC!QUY$20</f>
        <v>0</v>
      </c>
      <c r="QUZ124" s="370">
        <f xml:space="preserve"> InpC!QUZ$20</f>
        <v>0</v>
      </c>
      <c r="QVA124" s="370">
        <f xml:space="preserve"> InpC!QVA$20</f>
        <v>0</v>
      </c>
      <c r="QVB124" s="370">
        <f xml:space="preserve"> InpC!QVB$20</f>
        <v>0</v>
      </c>
      <c r="QVC124" s="370">
        <f xml:space="preserve"> InpC!QVC$20</f>
        <v>0</v>
      </c>
      <c r="QVD124" s="370">
        <f xml:space="preserve"> InpC!QVD$20</f>
        <v>0</v>
      </c>
      <c r="QVE124" s="370">
        <f xml:space="preserve"> InpC!QVE$20</f>
        <v>0</v>
      </c>
      <c r="QVF124" s="370">
        <f xml:space="preserve"> InpC!QVF$20</f>
        <v>0</v>
      </c>
      <c r="QVG124" s="370">
        <f xml:space="preserve"> InpC!QVG$20</f>
        <v>0</v>
      </c>
      <c r="QVH124" s="370">
        <f xml:space="preserve"> InpC!QVH$20</f>
        <v>0</v>
      </c>
      <c r="QVI124" s="370">
        <f xml:space="preserve"> InpC!QVI$20</f>
        <v>0</v>
      </c>
      <c r="QVJ124" s="370">
        <f xml:space="preserve"> InpC!QVJ$20</f>
        <v>0</v>
      </c>
      <c r="QVK124" s="370">
        <f xml:space="preserve"> InpC!QVK$20</f>
        <v>0</v>
      </c>
      <c r="QVL124" s="370">
        <f xml:space="preserve"> InpC!QVL$20</f>
        <v>0</v>
      </c>
      <c r="QVM124" s="370">
        <f xml:space="preserve"> InpC!QVM$20</f>
        <v>0</v>
      </c>
      <c r="QVN124" s="370">
        <f xml:space="preserve"> InpC!QVN$20</f>
        <v>0</v>
      </c>
      <c r="QVO124" s="370">
        <f xml:space="preserve"> InpC!QVO$20</f>
        <v>0</v>
      </c>
      <c r="QVP124" s="370">
        <f xml:space="preserve"> InpC!QVP$20</f>
        <v>0</v>
      </c>
      <c r="QVQ124" s="370">
        <f xml:space="preserve"> InpC!QVQ$20</f>
        <v>0</v>
      </c>
      <c r="QVR124" s="370">
        <f xml:space="preserve"> InpC!QVR$20</f>
        <v>0</v>
      </c>
      <c r="QVS124" s="370">
        <f xml:space="preserve"> InpC!QVS$20</f>
        <v>0</v>
      </c>
      <c r="QVT124" s="370">
        <f xml:space="preserve"> InpC!QVT$20</f>
        <v>0</v>
      </c>
      <c r="QVU124" s="370">
        <f xml:space="preserve"> InpC!QVU$20</f>
        <v>0</v>
      </c>
      <c r="QVV124" s="370">
        <f xml:space="preserve"> InpC!QVV$20</f>
        <v>0</v>
      </c>
      <c r="QVW124" s="370">
        <f xml:space="preserve"> InpC!QVW$20</f>
        <v>0</v>
      </c>
      <c r="QVX124" s="370">
        <f xml:space="preserve"> InpC!QVX$20</f>
        <v>0</v>
      </c>
      <c r="QVY124" s="370">
        <f xml:space="preserve"> InpC!QVY$20</f>
        <v>0</v>
      </c>
      <c r="QVZ124" s="370">
        <f xml:space="preserve"> InpC!QVZ$20</f>
        <v>0</v>
      </c>
      <c r="QWA124" s="370">
        <f xml:space="preserve"> InpC!QWA$20</f>
        <v>0</v>
      </c>
      <c r="QWB124" s="370">
        <f xml:space="preserve"> InpC!QWB$20</f>
        <v>0</v>
      </c>
      <c r="QWC124" s="370">
        <f xml:space="preserve"> InpC!QWC$20</f>
        <v>0</v>
      </c>
      <c r="QWD124" s="370">
        <f xml:space="preserve"> InpC!QWD$20</f>
        <v>0</v>
      </c>
      <c r="QWE124" s="370">
        <f xml:space="preserve"> InpC!QWE$20</f>
        <v>0</v>
      </c>
      <c r="QWF124" s="370">
        <f xml:space="preserve"> InpC!QWF$20</f>
        <v>0</v>
      </c>
      <c r="QWG124" s="370">
        <f xml:space="preserve"> InpC!QWG$20</f>
        <v>0</v>
      </c>
      <c r="QWH124" s="370">
        <f xml:space="preserve"> InpC!QWH$20</f>
        <v>0</v>
      </c>
      <c r="QWI124" s="370">
        <f xml:space="preserve"> InpC!QWI$20</f>
        <v>0</v>
      </c>
      <c r="QWJ124" s="370">
        <f xml:space="preserve"> InpC!QWJ$20</f>
        <v>0</v>
      </c>
      <c r="QWK124" s="370">
        <f xml:space="preserve"> InpC!QWK$20</f>
        <v>0</v>
      </c>
      <c r="QWL124" s="370">
        <f xml:space="preserve"> InpC!QWL$20</f>
        <v>0</v>
      </c>
      <c r="QWM124" s="370">
        <f xml:space="preserve"> InpC!QWM$20</f>
        <v>0</v>
      </c>
      <c r="QWN124" s="370">
        <f xml:space="preserve"> InpC!QWN$20</f>
        <v>0</v>
      </c>
      <c r="QWO124" s="370">
        <f xml:space="preserve"> InpC!QWO$20</f>
        <v>0</v>
      </c>
      <c r="QWP124" s="370">
        <f xml:space="preserve"> InpC!QWP$20</f>
        <v>0</v>
      </c>
      <c r="QWQ124" s="370">
        <f xml:space="preserve"> InpC!QWQ$20</f>
        <v>0</v>
      </c>
      <c r="QWR124" s="370">
        <f xml:space="preserve"> InpC!QWR$20</f>
        <v>0</v>
      </c>
      <c r="QWS124" s="370">
        <f xml:space="preserve"> InpC!QWS$20</f>
        <v>0</v>
      </c>
      <c r="QWT124" s="370">
        <f xml:space="preserve"> InpC!QWT$20</f>
        <v>0</v>
      </c>
      <c r="QWU124" s="370">
        <f xml:space="preserve"> InpC!QWU$20</f>
        <v>0</v>
      </c>
      <c r="QWV124" s="370">
        <f xml:space="preserve"> InpC!QWV$20</f>
        <v>0</v>
      </c>
      <c r="QWW124" s="370">
        <f xml:space="preserve"> InpC!QWW$20</f>
        <v>0</v>
      </c>
      <c r="QWX124" s="370">
        <f xml:space="preserve"> InpC!QWX$20</f>
        <v>0</v>
      </c>
      <c r="QWY124" s="370">
        <f xml:space="preserve"> InpC!QWY$20</f>
        <v>0</v>
      </c>
      <c r="QWZ124" s="370">
        <f xml:space="preserve"> InpC!QWZ$20</f>
        <v>0</v>
      </c>
      <c r="QXA124" s="370">
        <f xml:space="preserve"> InpC!QXA$20</f>
        <v>0</v>
      </c>
      <c r="QXB124" s="370">
        <f xml:space="preserve"> InpC!QXB$20</f>
        <v>0</v>
      </c>
      <c r="QXC124" s="370">
        <f xml:space="preserve"> InpC!QXC$20</f>
        <v>0</v>
      </c>
      <c r="QXD124" s="370">
        <f xml:space="preserve"> InpC!QXD$20</f>
        <v>0</v>
      </c>
      <c r="QXE124" s="370">
        <f xml:space="preserve"> InpC!QXE$20</f>
        <v>0</v>
      </c>
      <c r="QXF124" s="370">
        <f xml:space="preserve"> InpC!QXF$20</f>
        <v>0</v>
      </c>
      <c r="QXG124" s="370">
        <f xml:space="preserve"> InpC!QXG$20</f>
        <v>0</v>
      </c>
      <c r="QXH124" s="370">
        <f xml:space="preserve"> InpC!QXH$20</f>
        <v>0</v>
      </c>
      <c r="QXI124" s="370">
        <f xml:space="preserve"> InpC!QXI$20</f>
        <v>0</v>
      </c>
      <c r="QXJ124" s="370">
        <f xml:space="preserve"> InpC!QXJ$20</f>
        <v>0</v>
      </c>
      <c r="QXK124" s="370">
        <f xml:space="preserve"> InpC!QXK$20</f>
        <v>0</v>
      </c>
      <c r="QXL124" s="370">
        <f xml:space="preserve"> InpC!QXL$20</f>
        <v>0</v>
      </c>
      <c r="QXM124" s="370">
        <f xml:space="preserve"> InpC!QXM$20</f>
        <v>0</v>
      </c>
      <c r="QXN124" s="370">
        <f xml:space="preserve"> InpC!QXN$20</f>
        <v>0</v>
      </c>
      <c r="QXO124" s="370">
        <f xml:space="preserve"> InpC!QXO$20</f>
        <v>0</v>
      </c>
      <c r="QXP124" s="370">
        <f xml:space="preserve"> InpC!QXP$20</f>
        <v>0</v>
      </c>
      <c r="QXQ124" s="370">
        <f xml:space="preserve"> InpC!QXQ$20</f>
        <v>0</v>
      </c>
      <c r="QXR124" s="370">
        <f xml:space="preserve"> InpC!QXR$20</f>
        <v>0</v>
      </c>
      <c r="QXS124" s="370">
        <f xml:space="preserve"> InpC!QXS$20</f>
        <v>0</v>
      </c>
      <c r="QXT124" s="370">
        <f xml:space="preserve"> InpC!QXT$20</f>
        <v>0</v>
      </c>
      <c r="QXU124" s="370">
        <f xml:space="preserve"> InpC!QXU$20</f>
        <v>0</v>
      </c>
      <c r="QXV124" s="370">
        <f xml:space="preserve"> InpC!QXV$20</f>
        <v>0</v>
      </c>
      <c r="QXW124" s="370">
        <f xml:space="preserve"> InpC!QXW$20</f>
        <v>0</v>
      </c>
      <c r="QXX124" s="370">
        <f xml:space="preserve"> InpC!QXX$20</f>
        <v>0</v>
      </c>
      <c r="QXY124" s="370">
        <f xml:space="preserve"> InpC!QXY$20</f>
        <v>0</v>
      </c>
      <c r="QXZ124" s="370">
        <f xml:space="preserve"> InpC!QXZ$20</f>
        <v>0</v>
      </c>
      <c r="QYA124" s="370">
        <f xml:space="preserve"> InpC!QYA$20</f>
        <v>0</v>
      </c>
      <c r="QYB124" s="370">
        <f xml:space="preserve"> InpC!QYB$20</f>
        <v>0</v>
      </c>
      <c r="QYC124" s="370">
        <f xml:space="preserve"> InpC!QYC$20</f>
        <v>0</v>
      </c>
      <c r="QYD124" s="370">
        <f xml:space="preserve"> InpC!QYD$20</f>
        <v>0</v>
      </c>
      <c r="QYE124" s="370">
        <f xml:space="preserve"> InpC!QYE$20</f>
        <v>0</v>
      </c>
      <c r="QYF124" s="370">
        <f xml:space="preserve"> InpC!QYF$20</f>
        <v>0</v>
      </c>
      <c r="QYG124" s="370">
        <f xml:space="preserve"> InpC!QYG$20</f>
        <v>0</v>
      </c>
      <c r="QYH124" s="370">
        <f xml:space="preserve"> InpC!QYH$20</f>
        <v>0</v>
      </c>
      <c r="QYI124" s="370">
        <f xml:space="preserve"> InpC!QYI$20</f>
        <v>0</v>
      </c>
      <c r="QYJ124" s="370">
        <f xml:space="preserve"> InpC!QYJ$20</f>
        <v>0</v>
      </c>
      <c r="QYK124" s="370">
        <f xml:space="preserve"> InpC!QYK$20</f>
        <v>0</v>
      </c>
      <c r="QYL124" s="370">
        <f xml:space="preserve"> InpC!QYL$20</f>
        <v>0</v>
      </c>
      <c r="QYM124" s="370">
        <f xml:space="preserve"> InpC!QYM$20</f>
        <v>0</v>
      </c>
      <c r="QYN124" s="370">
        <f xml:space="preserve"> InpC!QYN$20</f>
        <v>0</v>
      </c>
      <c r="QYO124" s="370">
        <f xml:space="preserve"> InpC!QYO$20</f>
        <v>0</v>
      </c>
      <c r="QYP124" s="370">
        <f xml:space="preserve"> InpC!QYP$20</f>
        <v>0</v>
      </c>
      <c r="QYQ124" s="370">
        <f xml:space="preserve"> InpC!QYQ$20</f>
        <v>0</v>
      </c>
      <c r="QYR124" s="370">
        <f xml:space="preserve"> InpC!QYR$20</f>
        <v>0</v>
      </c>
      <c r="QYS124" s="370">
        <f xml:space="preserve"> InpC!QYS$20</f>
        <v>0</v>
      </c>
      <c r="QYT124" s="370">
        <f xml:space="preserve"> InpC!QYT$20</f>
        <v>0</v>
      </c>
      <c r="QYU124" s="370">
        <f xml:space="preserve"> InpC!QYU$20</f>
        <v>0</v>
      </c>
      <c r="QYV124" s="370">
        <f xml:space="preserve"> InpC!QYV$20</f>
        <v>0</v>
      </c>
      <c r="QYW124" s="370">
        <f xml:space="preserve"> InpC!QYW$20</f>
        <v>0</v>
      </c>
      <c r="QYX124" s="370">
        <f xml:space="preserve"> InpC!QYX$20</f>
        <v>0</v>
      </c>
      <c r="QYY124" s="370">
        <f xml:space="preserve"> InpC!QYY$20</f>
        <v>0</v>
      </c>
      <c r="QYZ124" s="370">
        <f xml:space="preserve"> InpC!QYZ$20</f>
        <v>0</v>
      </c>
      <c r="QZA124" s="370">
        <f xml:space="preserve"> InpC!QZA$20</f>
        <v>0</v>
      </c>
      <c r="QZB124" s="370">
        <f xml:space="preserve"> InpC!QZB$20</f>
        <v>0</v>
      </c>
      <c r="QZC124" s="370">
        <f xml:space="preserve"> InpC!QZC$20</f>
        <v>0</v>
      </c>
      <c r="QZD124" s="370">
        <f xml:space="preserve"> InpC!QZD$20</f>
        <v>0</v>
      </c>
      <c r="QZE124" s="370">
        <f xml:space="preserve"> InpC!QZE$20</f>
        <v>0</v>
      </c>
      <c r="QZF124" s="370">
        <f xml:space="preserve"> InpC!QZF$20</f>
        <v>0</v>
      </c>
      <c r="QZG124" s="370">
        <f xml:space="preserve"> InpC!QZG$20</f>
        <v>0</v>
      </c>
      <c r="QZH124" s="370">
        <f xml:space="preserve"> InpC!QZH$20</f>
        <v>0</v>
      </c>
      <c r="QZI124" s="370">
        <f xml:space="preserve"> InpC!QZI$20</f>
        <v>0</v>
      </c>
      <c r="QZJ124" s="370">
        <f xml:space="preserve"> InpC!QZJ$20</f>
        <v>0</v>
      </c>
      <c r="QZK124" s="370">
        <f xml:space="preserve"> InpC!QZK$20</f>
        <v>0</v>
      </c>
      <c r="QZL124" s="370">
        <f xml:space="preserve"> InpC!QZL$20</f>
        <v>0</v>
      </c>
      <c r="QZM124" s="370">
        <f xml:space="preserve"> InpC!QZM$20</f>
        <v>0</v>
      </c>
      <c r="QZN124" s="370">
        <f xml:space="preserve"> InpC!QZN$20</f>
        <v>0</v>
      </c>
      <c r="QZO124" s="370">
        <f xml:space="preserve"> InpC!QZO$20</f>
        <v>0</v>
      </c>
      <c r="QZP124" s="370">
        <f xml:space="preserve"> InpC!QZP$20</f>
        <v>0</v>
      </c>
      <c r="QZQ124" s="370">
        <f xml:space="preserve"> InpC!QZQ$20</f>
        <v>0</v>
      </c>
      <c r="QZR124" s="370">
        <f xml:space="preserve"> InpC!QZR$20</f>
        <v>0</v>
      </c>
      <c r="QZS124" s="370">
        <f xml:space="preserve"> InpC!QZS$20</f>
        <v>0</v>
      </c>
      <c r="QZT124" s="370">
        <f xml:space="preserve"> InpC!QZT$20</f>
        <v>0</v>
      </c>
      <c r="QZU124" s="370">
        <f xml:space="preserve"> InpC!QZU$20</f>
        <v>0</v>
      </c>
      <c r="QZV124" s="370">
        <f xml:space="preserve"> InpC!QZV$20</f>
        <v>0</v>
      </c>
      <c r="QZW124" s="370">
        <f xml:space="preserve"> InpC!QZW$20</f>
        <v>0</v>
      </c>
      <c r="QZX124" s="370">
        <f xml:space="preserve"> InpC!QZX$20</f>
        <v>0</v>
      </c>
      <c r="QZY124" s="370">
        <f xml:space="preserve"> InpC!QZY$20</f>
        <v>0</v>
      </c>
      <c r="QZZ124" s="370">
        <f xml:space="preserve"> InpC!QZZ$20</f>
        <v>0</v>
      </c>
      <c r="RAA124" s="370">
        <f xml:space="preserve"> InpC!RAA$20</f>
        <v>0</v>
      </c>
      <c r="RAB124" s="370">
        <f xml:space="preserve"> InpC!RAB$20</f>
        <v>0</v>
      </c>
      <c r="RAC124" s="370">
        <f xml:space="preserve"> InpC!RAC$20</f>
        <v>0</v>
      </c>
      <c r="RAD124" s="370">
        <f xml:space="preserve"> InpC!RAD$20</f>
        <v>0</v>
      </c>
      <c r="RAE124" s="370">
        <f xml:space="preserve"> InpC!RAE$20</f>
        <v>0</v>
      </c>
      <c r="RAF124" s="370">
        <f xml:space="preserve"> InpC!RAF$20</f>
        <v>0</v>
      </c>
      <c r="RAG124" s="370">
        <f xml:space="preserve"> InpC!RAG$20</f>
        <v>0</v>
      </c>
      <c r="RAH124" s="370">
        <f xml:space="preserve"> InpC!RAH$20</f>
        <v>0</v>
      </c>
      <c r="RAI124" s="370">
        <f xml:space="preserve"> InpC!RAI$20</f>
        <v>0</v>
      </c>
      <c r="RAJ124" s="370">
        <f xml:space="preserve"> InpC!RAJ$20</f>
        <v>0</v>
      </c>
      <c r="RAK124" s="370">
        <f xml:space="preserve"> InpC!RAK$20</f>
        <v>0</v>
      </c>
      <c r="RAL124" s="370">
        <f xml:space="preserve"> InpC!RAL$20</f>
        <v>0</v>
      </c>
      <c r="RAM124" s="370">
        <f xml:space="preserve"> InpC!RAM$20</f>
        <v>0</v>
      </c>
      <c r="RAN124" s="370">
        <f xml:space="preserve"> InpC!RAN$20</f>
        <v>0</v>
      </c>
      <c r="RAO124" s="370">
        <f xml:space="preserve"> InpC!RAO$20</f>
        <v>0</v>
      </c>
      <c r="RAP124" s="370">
        <f xml:space="preserve"> InpC!RAP$20</f>
        <v>0</v>
      </c>
      <c r="RAQ124" s="370">
        <f xml:space="preserve"> InpC!RAQ$20</f>
        <v>0</v>
      </c>
      <c r="RAR124" s="370">
        <f xml:space="preserve"> InpC!RAR$20</f>
        <v>0</v>
      </c>
      <c r="RAS124" s="370">
        <f xml:space="preserve"> InpC!RAS$20</f>
        <v>0</v>
      </c>
      <c r="RAT124" s="370">
        <f xml:space="preserve"> InpC!RAT$20</f>
        <v>0</v>
      </c>
      <c r="RAU124" s="370">
        <f xml:space="preserve"> InpC!RAU$20</f>
        <v>0</v>
      </c>
      <c r="RAV124" s="370">
        <f xml:space="preserve"> InpC!RAV$20</f>
        <v>0</v>
      </c>
      <c r="RAW124" s="370">
        <f xml:space="preserve"> InpC!RAW$20</f>
        <v>0</v>
      </c>
      <c r="RAX124" s="370">
        <f xml:space="preserve"> InpC!RAX$20</f>
        <v>0</v>
      </c>
      <c r="RAY124" s="370">
        <f xml:space="preserve"> InpC!RAY$20</f>
        <v>0</v>
      </c>
      <c r="RAZ124" s="370">
        <f xml:space="preserve"> InpC!RAZ$20</f>
        <v>0</v>
      </c>
      <c r="RBA124" s="370">
        <f xml:space="preserve"> InpC!RBA$20</f>
        <v>0</v>
      </c>
      <c r="RBB124" s="370">
        <f xml:space="preserve"> InpC!RBB$20</f>
        <v>0</v>
      </c>
      <c r="RBC124" s="370">
        <f xml:space="preserve"> InpC!RBC$20</f>
        <v>0</v>
      </c>
      <c r="RBD124" s="370">
        <f xml:space="preserve"> InpC!RBD$20</f>
        <v>0</v>
      </c>
      <c r="RBE124" s="370">
        <f xml:space="preserve"> InpC!RBE$20</f>
        <v>0</v>
      </c>
      <c r="RBF124" s="370">
        <f xml:space="preserve"> InpC!RBF$20</f>
        <v>0</v>
      </c>
      <c r="RBG124" s="370">
        <f xml:space="preserve"> InpC!RBG$20</f>
        <v>0</v>
      </c>
      <c r="RBH124" s="370">
        <f xml:space="preserve"> InpC!RBH$20</f>
        <v>0</v>
      </c>
      <c r="RBI124" s="370">
        <f xml:space="preserve"> InpC!RBI$20</f>
        <v>0</v>
      </c>
      <c r="RBJ124" s="370">
        <f xml:space="preserve"> InpC!RBJ$20</f>
        <v>0</v>
      </c>
      <c r="RBK124" s="370">
        <f xml:space="preserve"> InpC!RBK$20</f>
        <v>0</v>
      </c>
      <c r="RBL124" s="370">
        <f xml:space="preserve"> InpC!RBL$20</f>
        <v>0</v>
      </c>
      <c r="RBM124" s="370">
        <f xml:space="preserve"> InpC!RBM$20</f>
        <v>0</v>
      </c>
      <c r="RBN124" s="370">
        <f xml:space="preserve"> InpC!RBN$20</f>
        <v>0</v>
      </c>
      <c r="RBO124" s="370">
        <f xml:space="preserve"> InpC!RBO$20</f>
        <v>0</v>
      </c>
      <c r="RBP124" s="370">
        <f xml:space="preserve"> InpC!RBP$20</f>
        <v>0</v>
      </c>
      <c r="RBQ124" s="370">
        <f xml:space="preserve"> InpC!RBQ$20</f>
        <v>0</v>
      </c>
      <c r="RBR124" s="370">
        <f xml:space="preserve"> InpC!RBR$20</f>
        <v>0</v>
      </c>
      <c r="RBS124" s="370">
        <f xml:space="preserve"> InpC!RBS$20</f>
        <v>0</v>
      </c>
      <c r="RBT124" s="370">
        <f xml:space="preserve"> InpC!RBT$20</f>
        <v>0</v>
      </c>
      <c r="RBU124" s="370">
        <f xml:space="preserve"> InpC!RBU$20</f>
        <v>0</v>
      </c>
      <c r="RBV124" s="370">
        <f xml:space="preserve"> InpC!RBV$20</f>
        <v>0</v>
      </c>
      <c r="RBW124" s="370">
        <f xml:space="preserve"> InpC!RBW$20</f>
        <v>0</v>
      </c>
      <c r="RBX124" s="370">
        <f xml:space="preserve"> InpC!RBX$20</f>
        <v>0</v>
      </c>
      <c r="RBY124" s="370">
        <f xml:space="preserve"> InpC!RBY$20</f>
        <v>0</v>
      </c>
      <c r="RBZ124" s="370">
        <f xml:space="preserve"> InpC!RBZ$20</f>
        <v>0</v>
      </c>
      <c r="RCA124" s="370">
        <f xml:space="preserve"> InpC!RCA$20</f>
        <v>0</v>
      </c>
      <c r="RCB124" s="370">
        <f xml:space="preserve"> InpC!RCB$20</f>
        <v>0</v>
      </c>
      <c r="RCC124" s="370">
        <f xml:space="preserve"> InpC!RCC$20</f>
        <v>0</v>
      </c>
      <c r="RCD124" s="370">
        <f xml:space="preserve"> InpC!RCD$20</f>
        <v>0</v>
      </c>
      <c r="RCE124" s="370">
        <f xml:space="preserve"> InpC!RCE$20</f>
        <v>0</v>
      </c>
      <c r="RCF124" s="370">
        <f xml:space="preserve"> InpC!RCF$20</f>
        <v>0</v>
      </c>
      <c r="RCG124" s="370">
        <f xml:space="preserve"> InpC!RCG$20</f>
        <v>0</v>
      </c>
      <c r="RCH124" s="370">
        <f xml:space="preserve"> InpC!RCH$20</f>
        <v>0</v>
      </c>
      <c r="RCI124" s="370">
        <f xml:space="preserve"> InpC!RCI$20</f>
        <v>0</v>
      </c>
      <c r="RCJ124" s="370">
        <f xml:space="preserve"> InpC!RCJ$20</f>
        <v>0</v>
      </c>
      <c r="RCK124" s="370">
        <f xml:space="preserve"> InpC!RCK$20</f>
        <v>0</v>
      </c>
      <c r="RCL124" s="370">
        <f xml:space="preserve"> InpC!RCL$20</f>
        <v>0</v>
      </c>
      <c r="RCM124" s="370">
        <f xml:space="preserve"> InpC!RCM$20</f>
        <v>0</v>
      </c>
      <c r="RCN124" s="370">
        <f xml:space="preserve"> InpC!RCN$20</f>
        <v>0</v>
      </c>
      <c r="RCO124" s="370">
        <f xml:space="preserve"> InpC!RCO$20</f>
        <v>0</v>
      </c>
      <c r="RCP124" s="370">
        <f xml:space="preserve"> InpC!RCP$20</f>
        <v>0</v>
      </c>
      <c r="RCQ124" s="370">
        <f xml:space="preserve"> InpC!RCQ$20</f>
        <v>0</v>
      </c>
      <c r="RCR124" s="370">
        <f xml:space="preserve"> InpC!RCR$20</f>
        <v>0</v>
      </c>
      <c r="RCS124" s="370">
        <f xml:space="preserve"> InpC!RCS$20</f>
        <v>0</v>
      </c>
      <c r="RCT124" s="370">
        <f xml:space="preserve"> InpC!RCT$20</f>
        <v>0</v>
      </c>
      <c r="RCU124" s="370">
        <f xml:space="preserve"> InpC!RCU$20</f>
        <v>0</v>
      </c>
      <c r="RCV124" s="370">
        <f xml:space="preserve"> InpC!RCV$20</f>
        <v>0</v>
      </c>
      <c r="RCW124" s="370">
        <f xml:space="preserve"> InpC!RCW$20</f>
        <v>0</v>
      </c>
      <c r="RCX124" s="370">
        <f xml:space="preserve"> InpC!RCX$20</f>
        <v>0</v>
      </c>
      <c r="RCY124" s="370">
        <f xml:space="preserve"> InpC!RCY$20</f>
        <v>0</v>
      </c>
      <c r="RCZ124" s="370">
        <f xml:space="preserve"> InpC!RCZ$20</f>
        <v>0</v>
      </c>
      <c r="RDA124" s="370">
        <f xml:space="preserve"> InpC!RDA$20</f>
        <v>0</v>
      </c>
      <c r="RDB124" s="370">
        <f xml:space="preserve"> InpC!RDB$20</f>
        <v>0</v>
      </c>
      <c r="RDC124" s="370">
        <f xml:space="preserve"> InpC!RDC$20</f>
        <v>0</v>
      </c>
      <c r="RDD124" s="370">
        <f xml:space="preserve"> InpC!RDD$20</f>
        <v>0</v>
      </c>
      <c r="RDE124" s="370">
        <f xml:space="preserve"> InpC!RDE$20</f>
        <v>0</v>
      </c>
      <c r="RDF124" s="370">
        <f xml:space="preserve"> InpC!RDF$20</f>
        <v>0</v>
      </c>
      <c r="RDG124" s="370">
        <f xml:space="preserve"> InpC!RDG$20</f>
        <v>0</v>
      </c>
      <c r="RDH124" s="370">
        <f xml:space="preserve"> InpC!RDH$20</f>
        <v>0</v>
      </c>
      <c r="RDI124" s="370">
        <f xml:space="preserve"> InpC!RDI$20</f>
        <v>0</v>
      </c>
      <c r="RDJ124" s="370">
        <f xml:space="preserve"> InpC!RDJ$20</f>
        <v>0</v>
      </c>
      <c r="RDK124" s="370">
        <f xml:space="preserve"> InpC!RDK$20</f>
        <v>0</v>
      </c>
      <c r="RDL124" s="370">
        <f xml:space="preserve"> InpC!RDL$20</f>
        <v>0</v>
      </c>
      <c r="RDM124" s="370">
        <f xml:space="preserve"> InpC!RDM$20</f>
        <v>0</v>
      </c>
      <c r="RDN124" s="370">
        <f xml:space="preserve"> InpC!RDN$20</f>
        <v>0</v>
      </c>
      <c r="RDO124" s="370">
        <f xml:space="preserve"> InpC!RDO$20</f>
        <v>0</v>
      </c>
      <c r="RDP124" s="370">
        <f xml:space="preserve"> InpC!RDP$20</f>
        <v>0</v>
      </c>
      <c r="RDQ124" s="370">
        <f xml:space="preserve"> InpC!RDQ$20</f>
        <v>0</v>
      </c>
      <c r="RDR124" s="370">
        <f xml:space="preserve"> InpC!RDR$20</f>
        <v>0</v>
      </c>
      <c r="RDS124" s="370">
        <f xml:space="preserve"> InpC!RDS$20</f>
        <v>0</v>
      </c>
      <c r="RDT124" s="370">
        <f xml:space="preserve"> InpC!RDT$20</f>
        <v>0</v>
      </c>
      <c r="RDU124" s="370">
        <f xml:space="preserve"> InpC!RDU$20</f>
        <v>0</v>
      </c>
      <c r="RDV124" s="370">
        <f xml:space="preserve"> InpC!RDV$20</f>
        <v>0</v>
      </c>
      <c r="RDW124" s="370">
        <f xml:space="preserve"> InpC!RDW$20</f>
        <v>0</v>
      </c>
      <c r="RDX124" s="370">
        <f xml:space="preserve"> InpC!RDX$20</f>
        <v>0</v>
      </c>
      <c r="RDY124" s="370">
        <f xml:space="preserve"> InpC!RDY$20</f>
        <v>0</v>
      </c>
      <c r="RDZ124" s="370">
        <f xml:space="preserve"> InpC!RDZ$20</f>
        <v>0</v>
      </c>
      <c r="REA124" s="370">
        <f xml:space="preserve"> InpC!REA$20</f>
        <v>0</v>
      </c>
      <c r="REB124" s="370">
        <f xml:space="preserve"> InpC!REB$20</f>
        <v>0</v>
      </c>
      <c r="REC124" s="370">
        <f xml:space="preserve"> InpC!REC$20</f>
        <v>0</v>
      </c>
      <c r="RED124" s="370">
        <f xml:space="preserve"> InpC!RED$20</f>
        <v>0</v>
      </c>
      <c r="REE124" s="370">
        <f xml:space="preserve"> InpC!REE$20</f>
        <v>0</v>
      </c>
      <c r="REF124" s="370">
        <f xml:space="preserve"> InpC!REF$20</f>
        <v>0</v>
      </c>
      <c r="REG124" s="370">
        <f xml:space="preserve"> InpC!REG$20</f>
        <v>0</v>
      </c>
      <c r="REH124" s="370">
        <f xml:space="preserve"> InpC!REH$20</f>
        <v>0</v>
      </c>
      <c r="REI124" s="370">
        <f xml:space="preserve"> InpC!REI$20</f>
        <v>0</v>
      </c>
      <c r="REJ124" s="370">
        <f xml:space="preserve"> InpC!REJ$20</f>
        <v>0</v>
      </c>
      <c r="REK124" s="370">
        <f xml:space="preserve"> InpC!REK$20</f>
        <v>0</v>
      </c>
      <c r="REL124" s="370">
        <f xml:space="preserve"> InpC!REL$20</f>
        <v>0</v>
      </c>
      <c r="REM124" s="370">
        <f xml:space="preserve"> InpC!REM$20</f>
        <v>0</v>
      </c>
      <c r="REN124" s="370">
        <f xml:space="preserve"> InpC!REN$20</f>
        <v>0</v>
      </c>
      <c r="REO124" s="370">
        <f xml:space="preserve"> InpC!REO$20</f>
        <v>0</v>
      </c>
      <c r="REP124" s="370">
        <f xml:space="preserve"> InpC!REP$20</f>
        <v>0</v>
      </c>
      <c r="REQ124" s="370">
        <f xml:space="preserve"> InpC!REQ$20</f>
        <v>0</v>
      </c>
      <c r="RER124" s="370">
        <f xml:space="preserve"> InpC!RER$20</f>
        <v>0</v>
      </c>
      <c r="RES124" s="370">
        <f xml:space="preserve"> InpC!RES$20</f>
        <v>0</v>
      </c>
      <c r="RET124" s="370">
        <f xml:space="preserve"> InpC!RET$20</f>
        <v>0</v>
      </c>
      <c r="REU124" s="370">
        <f xml:space="preserve"> InpC!REU$20</f>
        <v>0</v>
      </c>
      <c r="REV124" s="370">
        <f xml:space="preserve"> InpC!REV$20</f>
        <v>0</v>
      </c>
      <c r="REW124" s="370">
        <f xml:space="preserve"> InpC!REW$20</f>
        <v>0</v>
      </c>
      <c r="REX124" s="370">
        <f xml:space="preserve"> InpC!REX$20</f>
        <v>0</v>
      </c>
      <c r="REY124" s="370">
        <f xml:space="preserve"> InpC!REY$20</f>
        <v>0</v>
      </c>
      <c r="REZ124" s="370">
        <f xml:space="preserve"> InpC!REZ$20</f>
        <v>0</v>
      </c>
      <c r="RFA124" s="370">
        <f xml:space="preserve"> InpC!RFA$20</f>
        <v>0</v>
      </c>
      <c r="RFB124" s="370">
        <f xml:space="preserve"> InpC!RFB$20</f>
        <v>0</v>
      </c>
      <c r="RFC124" s="370">
        <f xml:space="preserve"> InpC!RFC$20</f>
        <v>0</v>
      </c>
      <c r="RFD124" s="370">
        <f xml:space="preserve"> InpC!RFD$20</f>
        <v>0</v>
      </c>
      <c r="RFE124" s="370">
        <f xml:space="preserve"> InpC!RFE$20</f>
        <v>0</v>
      </c>
      <c r="RFF124" s="370">
        <f xml:space="preserve"> InpC!RFF$20</f>
        <v>0</v>
      </c>
      <c r="RFG124" s="370">
        <f xml:space="preserve"> InpC!RFG$20</f>
        <v>0</v>
      </c>
      <c r="RFH124" s="370">
        <f xml:space="preserve"> InpC!RFH$20</f>
        <v>0</v>
      </c>
      <c r="RFI124" s="370">
        <f xml:space="preserve"> InpC!RFI$20</f>
        <v>0</v>
      </c>
      <c r="RFJ124" s="370">
        <f xml:space="preserve"> InpC!RFJ$20</f>
        <v>0</v>
      </c>
      <c r="RFK124" s="370">
        <f xml:space="preserve"> InpC!RFK$20</f>
        <v>0</v>
      </c>
      <c r="RFL124" s="370">
        <f xml:space="preserve"> InpC!RFL$20</f>
        <v>0</v>
      </c>
      <c r="RFM124" s="370">
        <f xml:space="preserve"> InpC!RFM$20</f>
        <v>0</v>
      </c>
      <c r="RFN124" s="370">
        <f xml:space="preserve"> InpC!RFN$20</f>
        <v>0</v>
      </c>
      <c r="RFO124" s="370">
        <f xml:space="preserve"> InpC!RFO$20</f>
        <v>0</v>
      </c>
      <c r="RFP124" s="370">
        <f xml:space="preserve"> InpC!RFP$20</f>
        <v>0</v>
      </c>
      <c r="RFQ124" s="370">
        <f xml:space="preserve"> InpC!RFQ$20</f>
        <v>0</v>
      </c>
      <c r="RFR124" s="370">
        <f xml:space="preserve"> InpC!RFR$20</f>
        <v>0</v>
      </c>
      <c r="RFS124" s="370">
        <f xml:space="preserve"> InpC!RFS$20</f>
        <v>0</v>
      </c>
      <c r="RFT124" s="370">
        <f xml:space="preserve"> InpC!RFT$20</f>
        <v>0</v>
      </c>
      <c r="RFU124" s="370">
        <f xml:space="preserve"> InpC!RFU$20</f>
        <v>0</v>
      </c>
      <c r="RFV124" s="370">
        <f xml:space="preserve"> InpC!RFV$20</f>
        <v>0</v>
      </c>
      <c r="RFW124" s="370">
        <f xml:space="preserve"> InpC!RFW$20</f>
        <v>0</v>
      </c>
      <c r="RFX124" s="370">
        <f xml:space="preserve"> InpC!RFX$20</f>
        <v>0</v>
      </c>
      <c r="RFY124" s="370">
        <f xml:space="preserve"> InpC!RFY$20</f>
        <v>0</v>
      </c>
      <c r="RFZ124" s="370">
        <f xml:space="preserve"> InpC!RFZ$20</f>
        <v>0</v>
      </c>
      <c r="RGA124" s="370">
        <f xml:space="preserve"> InpC!RGA$20</f>
        <v>0</v>
      </c>
      <c r="RGB124" s="370">
        <f xml:space="preserve"> InpC!RGB$20</f>
        <v>0</v>
      </c>
      <c r="RGC124" s="370">
        <f xml:space="preserve"> InpC!RGC$20</f>
        <v>0</v>
      </c>
      <c r="RGD124" s="370">
        <f xml:space="preserve"> InpC!RGD$20</f>
        <v>0</v>
      </c>
      <c r="RGE124" s="370">
        <f xml:space="preserve"> InpC!RGE$20</f>
        <v>0</v>
      </c>
      <c r="RGF124" s="370">
        <f xml:space="preserve"> InpC!RGF$20</f>
        <v>0</v>
      </c>
      <c r="RGG124" s="370">
        <f xml:space="preserve"> InpC!RGG$20</f>
        <v>0</v>
      </c>
      <c r="RGH124" s="370">
        <f xml:space="preserve"> InpC!RGH$20</f>
        <v>0</v>
      </c>
      <c r="RGI124" s="370">
        <f xml:space="preserve"> InpC!RGI$20</f>
        <v>0</v>
      </c>
      <c r="RGJ124" s="370">
        <f xml:space="preserve"> InpC!RGJ$20</f>
        <v>0</v>
      </c>
      <c r="RGK124" s="370">
        <f xml:space="preserve"> InpC!RGK$20</f>
        <v>0</v>
      </c>
      <c r="RGL124" s="370">
        <f xml:space="preserve"> InpC!RGL$20</f>
        <v>0</v>
      </c>
      <c r="RGM124" s="370">
        <f xml:space="preserve"> InpC!RGM$20</f>
        <v>0</v>
      </c>
      <c r="RGN124" s="370">
        <f xml:space="preserve"> InpC!RGN$20</f>
        <v>0</v>
      </c>
      <c r="RGO124" s="370">
        <f xml:space="preserve"> InpC!RGO$20</f>
        <v>0</v>
      </c>
      <c r="RGP124" s="370">
        <f xml:space="preserve"> InpC!RGP$20</f>
        <v>0</v>
      </c>
      <c r="RGQ124" s="370">
        <f xml:space="preserve"> InpC!RGQ$20</f>
        <v>0</v>
      </c>
      <c r="RGR124" s="370">
        <f xml:space="preserve"> InpC!RGR$20</f>
        <v>0</v>
      </c>
      <c r="RGS124" s="370">
        <f xml:space="preserve"> InpC!RGS$20</f>
        <v>0</v>
      </c>
      <c r="RGT124" s="370">
        <f xml:space="preserve"> InpC!RGT$20</f>
        <v>0</v>
      </c>
      <c r="RGU124" s="370">
        <f xml:space="preserve"> InpC!RGU$20</f>
        <v>0</v>
      </c>
      <c r="RGV124" s="370">
        <f xml:space="preserve"> InpC!RGV$20</f>
        <v>0</v>
      </c>
      <c r="RGW124" s="370">
        <f xml:space="preserve"> InpC!RGW$20</f>
        <v>0</v>
      </c>
      <c r="RGX124" s="370">
        <f xml:space="preserve"> InpC!RGX$20</f>
        <v>0</v>
      </c>
      <c r="RGY124" s="370">
        <f xml:space="preserve"> InpC!RGY$20</f>
        <v>0</v>
      </c>
      <c r="RGZ124" s="370">
        <f xml:space="preserve"> InpC!RGZ$20</f>
        <v>0</v>
      </c>
      <c r="RHA124" s="370">
        <f xml:space="preserve"> InpC!RHA$20</f>
        <v>0</v>
      </c>
      <c r="RHB124" s="370">
        <f xml:space="preserve"> InpC!RHB$20</f>
        <v>0</v>
      </c>
      <c r="RHC124" s="370">
        <f xml:space="preserve"> InpC!RHC$20</f>
        <v>0</v>
      </c>
      <c r="RHD124" s="370">
        <f xml:space="preserve"> InpC!RHD$20</f>
        <v>0</v>
      </c>
      <c r="RHE124" s="370">
        <f xml:space="preserve"> InpC!RHE$20</f>
        <v>0</v>
      </c>
      <c r="RHF124" s="370">
        <f xml:space="preserve"> InpC!RHF$20</f>
        <v>0</v>
      </c>
      <c r="RHG124" s="370">
        <f xml:space="preserve"> InpC!RHG$20</f>
        <v>0</v>
      </c>
      <c r="RHH124" s="370">
        <f xml:space="preserve"> InpC!RHH$20</f>
        <v>0</v>
      </c>
      <c r="RHI124" s="370">
        <f xml:space="preserve"> InpC!RHI$20</f>
        <v>0</v>
      </c>
      <c r="RHJ124" s="370">
        <f xml:space="preserve"> InpC!RHJ$20</f>
        <v>0</v>
      </c>
      <c r="RHK124" s="370">
        <f xml:space="preserve"> InpC!RHK$20</f>
        <v>0</v>
      </c>
      <c r="RHL124" s="370">
        <f xml:space="preserve"> InpC!RHL$20</f>
        <v>0</v>
      </c>
      <c r="RHM124" s="370">
        <f xml:space="preserve"> InpC!RHM$20</f>
        <v>0</v>
      </c>
      <c r="RHN124" s="370">
        <f xml:space="preserve"> InpC!RHN$20</f>
        <v>0</v>
      </c>
      <c r="RHO124" s="370">
        <f xml:space="preserve"> InpC!RHO$20</f>
        <v>0</v>
      </c>
      <c r="RHP124" s="370">
        <f xml:space="preserve"> InpC!RHP$20</f>
        <v>0</v>
      </c>
      <c r="RHQ124" s="370">
        <f xml:space="preserve"> InpC!RHQ$20</f>
        <v>0</v>
      </c>
      <c r="RHR124" s="370">
        <f xml:space="preserve"> InpC!RHR$20</f>
        <v>0</v>
      </c>
      <c r="RHS124" s="370">
        <f xml:space="preserve"> InpC!RHS$20</f>
        <v>0</v>
      </c>
      <c r="RHT124" s="370">
        <f xml:space="preserve"> InpC!RHT$20</f>
        <v>0</v>
      </c>
      <c r="RHU124" s="370">
        <f xml:space="preserve"> InpC!RHU$20</f>
        <v>0</v>
      </c>
      <c r="RHV124" s="370">
        <f xml:space="preserve"> InpC!RHV$20</f>
        <v>0</v>
      </c>
      <c r="RHW124" s="370">
        <f xml:space="preserve"> InpC!RHW$20</f>
        <v>0</v>
      </c>
      <c r="RHX124" s="370">
        <f xml:space="preserve"> InpC!RHX$20</f>
        <v>0</v>
      </c>
      <c r="RHY124" s="370">
        <f xml:space="preserve"> InpC!RHY$20</f>
        <v>0</v>
      </c>
      <c r="RHZ124" s="370">
        <f xml:space="preserve"> InpC!RHZ$20</f>
        <v>0</v>
      </c>
      <c r="RIA124" s="370">
        <f xml:space="preserve"> InpC!RIA$20</f>
        <v>0</v>
      </c>
      <c r="RIB124" s="370">
        <f xml:space="preserve"> InpC!RIB$20</f>
        <v>0</v>
      </c>
      <c r="RIC124" s="370">
        <f xml:space="preserve"> InpC!RIC$20</f>
        <v>0</v>
      </c>
      <c r="RID124" s="370">
        <f xml:space="preserve"> InpC!RID$20</f>
        <v>0</v>
      </c>
      <c r="RIE124" s="370">
        <f xml:space="preserve"> InpC!RIE$20</f>
        <v>0</v>
      </c>
      <c r="RIF124" s="370">
        <f xml:space="preserve"> InpC!RIF$20</f>
        <v>0</v>
      </c>
      <c r="RIG124" s="370">
        <f xml:space="preserve"> InpC!RIG$20</f>
        <v>0</v>
      </c>
      <c r="RIH124" s="370">
        <f xml:space="preserve"> InpC!RIH$20</f>
        <v>0</v>
      </c>
      <c r="RII124" s="370">
        <f xml:space="preserve"> InpC!RII$20</f>
        <v>0</v>
      </c>
      <c r="RIJ124" s="370">
        <f xml:space="preserve"> InpC!RIJ$20</f>
        <v>0</v>
      </c>
      <c r="RIK124" s="370">
        <f xml:space="preserve"> InpC!RIK$20</f>
        <v>0</v>
      </c>
      <c r="RIL124" s="370">
        <f xml:space="preserve"> InpC!RIL$20</f>
        <v>0</v>
      </c>
      <c r="RIM124" s="370">
        <f xml:space="preserve"> InpC!RIM$20</f>
        <v>0</v>
      </c>
      <c r="RIN124" s="370">
        <f xml:space="preserve"> InpC!RIN$20</f>
        <v>0</v>
      </c>
      <c r="RIO124" s="370">
        <f xml:space="preserve"> InpC!RIO$20</f>
        <v>0</v>
      </c>
      <c r="RIP124" s="370">
        <f xml:space="preserve"> InpC!RIP$20</f>
        <v>0</v>
      </c>
      <c r="RIQ124" s="370">
        <f xml:space="preserve"> InpC!RIQ$20</f>
        <v>0</v>
      </c>
      <c r="RIR124" s="370">
        <f xml:space="preserve"> InpC!RIR$20</f>
        <v>0</v>
      </c>
      <c r="RIS124" s="370">
        <f xml:space="preserve"> InpC!RIS$20</f>
        <v>0</v>
      </c>
      <c r="RIT124" s="370">
        <f xml:space="preserve"> InpC!RIT$20</f>
        <v>0</v>
      </c>
      <c r="RIU124" s="370">
        <f xml:space="preserve"> InpC!RIU$20</f>
        <v>0</v>
      </c>
      <c r="RIV124" s="370">
        <f xml:space="preserve"> InpC!RIV$20</f>
        <v>0</v>
      </c>
      <c r="RIW124" s="370">
        <f xml:space="preserve"> InpC!RIW$20</f>
        <v>0</v>
      </c>
      <c r="RIX124" s="370">
        <f xml:space="preserve"> InpC!RIX$20</f>
        <v>0</v>
      </c>
      <c r="RIY124" s="370">
        <f xml:space="preserve"> InpC!RIY$20</f>
        <v>0</v>
      </c>
      <c r="RIZ124" s="370">
        <f xml:space="preserve"> InpC!RIZ$20</f>
        <v>0</v>
      </c>
      <c r="RJA124" s="370">
        <f xml:space="preserve"> InpC!RJA$20</f>
        <v>0</v>
      </c>
      <c r="RJB124" s="370">
        <f xml:space="preserve"> InpC!RJB$20</f>
        <v>0</v>
      </c>
      <c r="RJC124" s="370">
        <f xml:space="preserve"> InpC!RJC$20</f>
        <v>0</v>
      </c>
      <c r="RJD124" s="370">
        <f xml:space="preserve"> InpC!RJD$20</f>
        <v>0</v>
      </c>
      <c r="RJE124" s="370">
        <f xml:space="preserve"> InpC!RJE$20</f>
        <v>0</v>
      </c>
      <c r="RJF124" s="370">
        <f xml:space="preserve"> InpC!RJF$20</f>
        <v>0</v>
      </c>
      <c r="RJG124" s="370">
        <f xml:space="preserve"> InpC!RJG$20</f>
        <v>0</v>
      </c>
      <c r="RJH124" s="370">
        <f xml:space="preserve"> InpC!RJH$20</f>
        <v>0</v>
      </c>
      <c r="RJI124" s="370">
        <f xml:space="preserve"> InpC!RJI$20</f>
        <v>0</v>
      </c>
      <c r="RJJ124" s="370">
        <f xml:space="preserve"> InpC!RJJ$20</f>
        <v>0</v>
      </c>
      <c r="RJK124" s="370">
        <f xml:space="preserve"> InpC!RJK$20</f>
        <v>0</v>
      </c>
      <c r="RJL124" s="370">
        <f xml:space="preserve"> InpC!RJL$20</f>
        <v>0</v>
      </c>
      <c r="RJM124" s="370">
        <f xml:space="preserve"> InpC!RJM$20</f>
        <v>0</v>
      </c>
      <c r="RJN124" s="370">
        <f xml:space="preserve"> InpC!RJN$20</f>
        <v>0</v>
      </c>
      <c r="RJO124" s="370">
        <f xml:space="preserve"> InpC!RJO$20</f>
        <v>0</v>
      </c>
      <c r="RJP124" s="370">
        <f xml:space="preserve"> InpC!RJP$20</f>
        <v>0</v>
      </c>
      <c r="RJQ124" s="370">
        <f xml:space="preserve"> InpC!RJQ$20</f>
        <v>0</v>
      </c>
      <c r="RJR124" s="370">
        <f xml:space="preserve"> InpC!RJR$20</f>
        <v>0</v>
      </c>
      <c r="RJS124" s="370">
        <f xml:space="preserve"> InpC!RJS$20</f>
        <v>0</v>
      </c>
      <c r="RJT124" s="370">
        <f xml:space="preserve"> InpC!RJT$20</f>
        <v>0</v>
      </c>
      <c r="RJU124" s="370">
        <f xml:space="preserve"> InpC!RJU$20</f>
        <v>0</v>
      </c>
      <c r="RJV124" s="370">
        <f xml:space="preserve"> InpC!RJV$20</f>
        <v>0</v>
      </c>
      <c r="RJW124" s="370">
        <f xml:space="preserve"> InpC!RJW$20</f>
        <v>0</v>
      </c>
      <c r="RJX124" s="370">
        <f xml:space="preserve"> InpC!RJX$20</f>
        <v>0</v>
      </c>
      <c r="RJY124" s="370">
        <f xml:space="preserve"> InpC!RJY$20</f>
        <v>0</v>
      </c>
      <c r="RJZ124" s="370">
        <f xml:space="preserve"> InpC!RJZ$20</f>
        <v>0</v>
      </c>
      <c r="RKA124" s="370">
        <f xml:space="preserve"> InpC!RKA$20</f>
        <v>0</v>
      </c>
      <c r="RKB124" s="370">
        <f xml:space="preserve"> InpC!RKB$20</f>
        <v>0</v>
      </c>
      <c r="RKC124" s="370">
        <f xml:space="preserve"> InpC!RKC$20</f>
        <v>0</v>
      </c>
      <c r="RKD124" s="370">
        <f xml:space="preserve"> InpC!RKD$20</f>
        <v>0</v>
      </c>
      <c r="RKE124" s="370">
        <f xml:space="preserve"> InpC!RKE$20</f>
        <v>0</v>
      </c>
      <c r="RKF124" s="370">
        <f xml:space="preserve"> InpC!RKF$20</f>
        <v>0</v>
      </c>
      <c r="RKG124" s="370">
        <f xml:space="preserve"> InpC!RKG$20</f>
        <v>0</v>
      </c>
      <c r="RKH124" s="370">
        <f xml:space="preserve"> InpC!RKH$20</f>
        <v>0</v>
      </c>
      <c r="RKI124" s="370">
        <f xml:space="preserve"> InpC!RKI$20</f>
        <v>0</v>
      </c>
      <c r="RKJ124" s="370">
        <f xml:space="preserve"> InpC!RKJ$20</f>
        <v>0</v>
      </c>
      <c r="RKK124" s="370">
        <f xml:space="preserve"> InpC!RKK$20</f>
        <v>0</v>
      </c>
      <c r="RKL124" s="370">
        <f xml:space="preserve"> InpC!RKL$20</f>
        <v>0</v>
      </c>
      <c r="RKM124" s="370">
        <f xml:space="preserve"> InpC!RKM$20</f>
        <v>0</v>
      </c>
      <c r="RKN124" s="370">
        <f xml:space="preserve"> InpC!RKN$20</f>
        <v>0</v>
      </c>
      <c r="RKO124" s="370">
        <f xml:space="preserve"> InpC!RKO$20</f>
        <v>0</v>
      </c>
      <c r="RKP124" s="370">
        <f xml:space="preserve"> InpC!RKP$20</f>
        <v>0</v>
      </c>
      <c r="RKQ124" s="370">
        <f xml:space="preserve"> InpC!RKQ$20</f>
        <v>0</v>
      </c>
      <c r="RKR124" s="370">
        <f xml:space="preserve"> InpC!RKR$20</f>
        <v>0</v>
      </c>
      <c r="RKS124" s="370">
        <f xml:space="preserve"> InpC!RKS$20</f>
        <v>0</v>
      </c>
      <c r="RKT124" s="370">
        <f xml:space="preserve"> InpC!RKT$20</f>
        <v>0</v>
      </c>
      <c r="RKU124" s="370">
        <f xml:space="preserve"> InpC!RKU$20</f>
        <v>0</v>
      </c>
      <c r="RKV124" s="370">
        <f xml:space="preserve"> InpC!RKV$20</f>
        <v>0</v>
      </c>
      <c r="RKW124" s="370">
        <f xml:space="preserve"> InpC!RKW$20</f>
        <v>0</v>
      </c>
      <c r="RKX124" s="370">
        <f xml:space="preserve"> InpC!RKX$20</f>
        <v>0</v>
      </c>
      <c r="RKY124" s="370">
        <f xml:space="preserve"> InpC!RKY$20</f>
        <v>0</v>
      </c>
      <c r="RKZ124" s="370">
        <f xml:space="preserve"> InpC!RKZ$20</f>
        <v>0</v>
      </c>
      <c r="RLA124" s="370">
        <f xml:space="preserve"> InpC!RLA$20</f>
        <v>0</v>
      </c>
      <c r="RLB124" s="370">
        <f xml:space="preserve"> InpC!RLB$20</f>
        <v>0</v>
      </c>
      <c r="RLC124" s="370">
        <f xml:space="preserve"> InpC!RLC$20</f>
        <v>0</v>
      </c>
      <c r="RLD124" s="370">
        <f xml:space="preserve"> InpC!RLD$20</f>
        <v>0</v>
      </c>
      <c r="RLE124" s="370">
        <f xml:space="preserve"> InpC!RLE$20</f>
        <v>0</v>
      </c>
      <c r="RLF124" s="370">
        <f xml:space="preserve"> InpC!RLF$20</f>
        <v>0</v>
      </c>
      <c r="RLG124" s="370">
        <f xml:space="preserve"> InpC!RLG$20</f>
        <v>0</v>
      </c>
      <c r="RLH124" s="370">
        <f xml:space="preserve"> InpC!RLH$20</f>
        <v>0</v>
      </c>
      <c r="RLI124" s="370">
        <f xml:space="preserve"> InpC!RLI$20</f>
        <v>0</v>
      </c>
      <c r="RLJ124" s="370">
        <f xml:space="preserve"> InpC!RLJ$20</f>
        <v>0</v>
      </c>
      <c r="RLK124" s="370">
        <f xml:space="preserve"> InpC!RLK$20</f>
        <v>0</v>
      </c>
      <c r="RLL124" s="370">
        <f xml:space="preserve"> InpC!RLL$20</f>
        <v>0</v>
      </c>
      <c r="RLM124" s="370">
        <f xml:space="preserve"> InpC!RLM$20</f>
        <v>0</v>
      </c>
      <c r="RLN124" s="370">
        <f xml:space="preserve"> InpC!RLN$20</f>
        <v>0</v>
      </c>
      <c r="RLO124" s="370">
        <f xml:space="preserve"> InpC!RLO$20</f>
        <v>0</v>
      </c>
      <c r="RLP124" s="370">
        <f xml:space="preserve"> InpC!RLP$20</f>
        <v>0</v>
      </c>
      <c r="RLQ124" s="370">
        <f xml:space="preserve"> InpC!RLQ$20</f>
        <v>0</v>
      </c>
      <c r="RLR124" s="370">
        <f xml:space="preserve"> InpC!RLR$20</f>
        <v>0</v>
      </c>
      <c r="RLS124" s="370">
        <f xml:space="preserve"> InpC!RLS$20</f>
        <v>0</v>
      </c>
      <c r="RLT124" s="370">
        <f xml:space="preserve"> InpC!RLT$20</f>
        <v>0</v>
      </c>
      <c r="RLU124" s="370">
        <f xml:space="preserve"> InpC!RLU$20</f>
        <v>0</v>
      </c>
      <c r="RLV124" s="370">
        <f xml:space="preserve"> InpC!RLV$20</f>
        <v>0</v>
      </c>
      <c r="RLW124" s="370">
        <f xml:space="preserve"> InpC!RLW$20</f>
        <v>0</v>
      </c>
      <c r="RLX124" s="370">
        <f xml:space="preserve"> InpC!RLX$20</f>
        <v>0</v>
      </c>
      <c r="RLY124" s="370">
        <f xml:space="preserve"> InpC!RLY$20</f>
        <v>0</v>
      </c>
      <c r="RLZ124" s="370">
        <f xml:space="preserve"> InpC!RLZ$20</f>
        <v>0</v>
      </c>
      <c r="RMA124" s="370">
        <f xml:space="preserve"> InpC!RMA$20</f>
        <v>0</v>
      </c>
      <c r="RMB124" s="370">
        <f xml:space="preserve"> InpC!RMB$20</f>
        <v>0</v>
      </c>
      <c r="RMC124" s="370">
        <f xml:space="preserve"> InpC!RMC$20</f>
        <v>0</v>
      </c>
      <c r="RMD124" s="370">
        <f xml:space="preserve"> InpC!RMD$20</f>
        <v>0</v>
      </c>
      <c r="RME124" s="370">
        <f xml:space="preserve"> InpC!RME$20</f>
        <v>0</v>
      </c>
      <c r="RMF124" s="370">
        <f xml:space="preserve"> InpC!RMF$20</f>
        <v>0</v>
      </c>
      <c r="RMG124" s="370">
        <f xml:space="preserve"> InpC!RMG$20</f>
        <v>0</v>
      </c>
      <c r="RMH124" s="370">
        <f xml:space="preserve"> InpC!RMH$20</f>
        <v>0</v>
      </c>
      <c r="RMI124" s="370">
        <f xml:space="preserve"> InpC!RMI$20</f>
        <v>0</v>
      </c>
      <c r="RMJ124" s="370">
        <f xml:space="preserve"> InpC!RMJ$20</f>
        <v>0</v>
      </c>
      <c r="RMK124" s="370">
        <f xml:space="preserve"> InpC!RMK$20</f>
        <v>0</v>
      </c>
      <c r="RML124" s="370">
        <f xml:space="preserve"> InpC!RML$20</f>
        <v>0</v>
      </c>
      <c r="RMM124" s="370">
        <f xml:space="preserve"> InpC!RMM$20</f>
        <v>0</v>
      </c>
      <c r="RMN124" s="370">
        <f xml:space="preserve"> InpC!RMN$20</f>
        <v>0</v>
      </c>
      <c r="RMO124" s="370">
        <f xml:space="preserve"> InpC!RMO$20</f>
        <v>0</v>
      </c>
      <c r="RMP124" s="370">
        <f xml:space="preserve"> InpC!RMP$20</f>
        <v>0</v>
      </c>
      <c r="RMQ124" s="370">
        <f xml:space="preserve"> InpC!RMQ$20</f>
        <v>0</v>
      </c>
      <c r="RMR124" s="370">
        <f xml:space="preserve"> InpC!RMR$20</f>
        <v>0</v>
      </c>
      <c r="RMS124" s="370">
        <f xml:space="preserve"> InpC!RMS$20</f>
        <v>0</v>
      </c>
      <c r="RMT124" s="370">
        <f xml:space="preserve"> InpC!RMT$20</f>
        <v>0</v>
      </c>
      <c r="RMU124" s="370">
        <f xml:space="preserve"> InpC!RMU$20</f>
        <v>0</v>
      </c>
      <c r="RMV124" s="370">
        <f xml:space="preserve"> InpC!RMV$20</f>
        <v>0</v>
      </c>
      <c r="RMW124" s="370">
        <f xml:space="preserve"> InpC!RMW$20</f>
        <v>0</v>
      </c>
      <c r="RMX124" s="370">
        <f xml:space="preserve"> InpC!RMX$20</f>
        <v>0</v>
      </c>
      <c r="RMY124" s="370">
        <f xml:space="preserve"> InpC!RMY$20</f>
        <v>0</v>
      </c>
      <c r="RMZ124" s="370">
        <f xml:space="preserve"> InpC!RMZ$20</f>
        <v>0</v>
      </c>
      <c r="RNA124" s="370">
        <f xml:space="preserve"> InpC!RNA$20</f>
        <v>0</v>
      </c>
      <c r="RNB124" s="370">
        <f xml:space="preserve"> InpC!RNB$20</f>
        <v>0</v>
      </c>
      <c r="RNC124" s="370">
        <f xml:space="preserve"> InpC!RNC$20</f>
        <v>0</v>
      </c>
      <c r="RND124" s="370">
        <f xml:space="preserve"> InpC!RND$20</f>
        <v>0</v>
      </c>
      <c r="RNE124" s="370">
        <f xml:space="preserve"> InpC!RNE$20</f>
        <v>0</v>
      </c>
      <c r="RNF124" s="370">
        <f xml:space="preserve"> InpC!RNF$20</f>
        <v>0</v>
      </c>
      <c r="RNG124" s="370">
        <f xml:space="preserve"> InpC!RNG$20</f>
        <v>0</v>
      </c>
      <c r="RNH124" s="370">
        <f xml:space="preserve"> InpC!RNH$20</f>
        <v>0</v>
      </c>
      <c r="RNI124" s="370">
        <f xml:space="preserve"> InpC!RNI$20</f>
        <v>0</v>
      </c>
      <c r="RNJ124" s="370">
        <f xml:space="preserve"> InpC!RNJ$20</f>
        <v>0</v>
      </c>
      <c r="RNK124" s="370">
        <f xml:space="preserve"> InpC!RNK$20</f>
        <v>0</v>
      </c>
      <c r="RNL124" s="370">
        <f xml:space="preserve"> InpC!RNL$20</f>
        <v>0</v>
      </c>
      <c r="RNM124" s="370">
        <f xml:space="preserve"> InpC!RNM$20</f>
        <v>0</v>
      </c>
      <c r="RNN124" s="370">
        <f xml:space="preserve"> InpC!RNN$20</f>
        <v>0</v>
      </c>
      <c r="RNO124" s="370">
        <f xml:space="preserve"> InpC!RNO$20</f>
        <v>0</v>
      </c>
      <c r="RNP124" s="370">
        <f xml:space="preserve"> InpC!RNP$20</f>
        <v>0</v>
      </c>
      <c r="RNQ124" s="370">
        <f xml:space="preserve"> InpC!RNQ$20</f>
        <v>0</v>
      </c>
      <c r="RNR124" s="370">
        <f xml:space="preserve"> InpC!RNR$20</f>
        <v>0</v>
      </c>
      <c r="RNS124" s="370">
        <f xml:space="preserve"> InpC!RNS$20</f>
        <v>0</v>
      </c>
      <c r="RNT124" s="370">
        <f xml:space="preserve"> InpC!RNT$20</f>
        <v>0</v>
      </c>
      <c r="RNU124" s="370">
        <f xml:space="preserve"> InpC!RNU$20</f>
        <v>0</v>
      </c>
      <c r="RNV124" s="370">
        <f xml:space="preserve"> InpC!RNV$20</f>
        <v>0</v>
      </c>
      <c r="RNW124" s="370">
        <f xml:space="preserve"> InpC!RNW$20</f>
        <v>0</v>
      </c>
      <c r="RNX124" s="370">
        <f xml:space="preserve"> InpC!RNX$20</f>
        <v>0</v>
      </c>
      <c r="RNY124" s="370">
        <f xml:space="preserve"> InpC!RNY$20</f>
        <v>0</v>
      </c>
      <c r="RNZ124" s="370">
        <f xml:space="preserve"> InpC!RNZ$20</f>
        <v>0</v>
      </c>
      <c r="ROA124" s="370">
        <f xml:space="preserve"> InpC!ROA$20</f>
        <v>0</v>
      </c>
      <c r="ROB124" s="370">
        <f xml:space="preserve"> InpC!ROB$20</f>
        <v>0</v>
      </c>
      <c r="ROC124" s="370">
        <f xml:space="preserve"> InpC!ROC$20</f>
        <v>0</v>
      </c>
      <c r="ROD124" s="370">
        <f xml:space="preserve"> InpC!ROD$20</f>
        <v>0</v>
      </c>
      <c r="ROE124" s="370">
        <f xml:space="preserve"> InpC!ROE$20</f>
        <v>0</v>
      </c>
      <c r="ROF124" s="370">
        <f xml:space="preserve"> InpC!ROF$20</f>
        <v>0</v>
      </c>
      <c r="ROG124" s="370">
        <f xml:space="preserve"> InpC!ROG$20</f>
        <v>0</v>
      </c>
      <c r="ROH124" s="370">
        <f xml:space="preserve"> InpC!ROH$20</f>
        <v>0</v>
      </c>
      <c r="ROI124" s="370">
        <f xml:space="preserve"> InpC!ROI$20</f>
        <v>0</v>
      </c>
      <c r="ROJ124" s="370">
        <f xml:space="preserve"> InpC!ROJ$20</f>
        <v>0</v>
      </c>
      <c r="ROK124" s="370">
        <f xml:space="preserve"> InpC!ROK$20</f>
        <v>0</v>
      </c>
      <c r="ROL124" s="370">
        <f xml:space="preserve"> InpC!ROL$20</f>
        <v>0</v>
      </c>
      <c r="ROM124" s="370">
        <f xml:space="preserve"> InpC!ROM$20</f>
        <v>0</v>
      </c>
      <c r="RON124" s="370">
        <f xml:space="preserve"> InpC!RON$20</f>
        <v>0</v>
      </c>
      <c r="ROO124" s="370">
        <f xml:space="preserve"> InpC!ROO$20</f>
        <v>0</v>
      </c>
      <c r="ROP124" s="370">
        <f xml:space="preserve"> InpC!ROP$20</f>
        <v>0</v>
      </c>
      <c r="ROQ124" s="370">
        <f xml:space="preserve"> InpC!ROQ$20</f>
        <v>0</v>
      </c>
      <c r="ROR124" s="370">
        <f xml:space="preserve"> InpC!ROR$20</f>
        <v>0</v>
      </c>
      <c r="ROS124" s="370">
        <f xml:space="preserve"> InpC!ROS$20</f>
        <v>0</v>
      </c>
      <c r="ROT124" s="370">
        <f xml:space="preserve"> InpC!ROT$20</f>
        <v>0</v>
      </c>
      <c r="ROU124" s="370">
        <f xml:space="preserve"> InpC!ROU$20</f>
        <v>0</v>
      </c>
      <c r="ROV124" s="370">
        <f xml:space="preserve"> InpC!ROV$20</f>
        <v>0</v>
      </c>
      <c r="ROW124" s="370">
        <f xml:space="preserve"> InpC!ROW$20</f>
        <v>0</v>
      </c>
      <c r="ROX124" s="370">
        <f xml:space="preserve"> InpC!ROX$20</f>
        <v>0</v>
      </c>
      <c r="ROY124" s="370">
        <f xml:space="preserve"> InpC!ROY$20</f>
        <v>0</v>
      </c>
      <c r="ROZ124" s="370">
        <f xml:space="preserve"> InpC!ROZ$20</f>
        <v>0</v>
      </c>
      <c r="RPA124" s="370">
        <f xml:space="preserve"> InpC!RPA$20</f>
        <v>0</v>
      </c>
      <c r="RPB124" s="370">
        <f xml:space="preserve"> InpC!RPB$20</f>
        <v>0</v>
      </c>
      <c r="RPC124" s="370">
        <f xml:space="preserve"> InpC!RPC$20</f>
        <v>0</v>
      </c>
      <c r="RPD124" s="370">
        <f xml:space="preserve"> InpC!RPD$20</f>
        <v>0</v>
      </c>
      <c r="RPE124" s="370">
        <f xml:space="preserve"> InpC!RPE$20</f>
        <v>0</v>
      </c>
      <c r="RPF124" s="370">
        <f xml:space="preserve"> InpC!RPF$20</f>
        <v>0</v>
      </c>
      <c r="RPG124" s="370">
        <f xml:space="preserve"> InpC!RPG$20</f>
        <v>0</v>
      </c>
      <c r="RPH124" s="370">
        <f xml:space="preserve"> InpC!RPH$20</f>
        <v>0</v>
      </c>
      <c r="RPI124" s="370">
        <f xml:space="preserve"> InpC!RPI$20</f>
        <v>0</v>
      </c>
      <c r="RPJ124" s="370">
        <f xml:space="preserve"> InpC!RPJ$20</f>
        <v>0</v>
      </c>
      <c r="RPK124" s="370">
        <f xml:space="preserve"> InpC!RPK$20</f>
        <v>0</v>
      </c>
      <c r="RPL124" s="370">
        <f xml:space="preserve"> InpC!RPL$20</f>
        <v>0</v>
      </c>
      <c r="RPM124" s="370">
        <f xml:space="preserve"> InpC!RPM$20</f>
        <v>0</v>
      </c>
      <c r="RPN124" s="370">
        <f xml:space="preserve"> InpC!RPN$20</f>
        <v>0</v>
      </c>
      <c r="RPO124" s="370">
        <f xml:space="preserve"> InpC!RPO$20</f>
        <v>0</v>
      </c>
      <c r="RPP124" s="370">
        <f xml:space="preserve"> InpC!RPP$20</f>
        <v>0</v>
      </c>
      <c r="RPQ124" s="370">
        <f xml:space="preserve"> InpC!RPQ$20</f>
        <v>0</v>
      </c>
      <c r="RPR124" s="370">
        <f xml:space="preserve"> InpC!RPR$20</f>
        <v>0</v>
      </c>
      <c r="RPS124" s="370">
        <f xml:space="preserve"> InpC!RPS$20</f>
        <v>0</v>
      </c>
      <c r="RPT124" s="370">
        <f xml:space="preserve"> InpC!RPT$20</f>
        <v>0</v>
      </c>
      <c r="RPU124" s="370">
        <f xml:space="preserve"> InpC!RPU$20</f>
        <v>0</v>
      </c>
      <c r="RPV124" s="370">
        <f xml:space="preserve"> InpC!RPV$20</f>
        <v>0</v>
      </c>
      <c r="RPW124" s="370">
        <f xml:space="preserve"> InpC!RPW$20</f>
        <v>0</v>
      </c>
      <c r="RPX124" s="370">
        <f xml:space="preserve"> InpC!RPX$20</f>
        <v>0</v>
      </c>
      <c r="RPY124" s="370">
        <f xml:space="preserve"> InpC!RPY$20</f>
        <v>0</v>
      </c>
      <c r="RPZ124" s="370">
        <f xml:space="preserve"> InpC!RPZ$20</f>
        <v>0</v>
      </c>
      <c r="RQA124" s="370">
        <f xml:space="preserve"> InpC!RQA$20</f>
        <v>0</v>
      </c>
      <c r="RQB124" s="370">
        <f xml:space="preserve"> InpC!RQB$20</f>
        <v>0</v>
      </c>
      <c r="RQC124" s="370">
        <f xml:space="preserve"> InpC!RQC$20</f>
        <v>0</v>
      </c>
      <c r="RQD124" s="370">
        <f xml:space="preserve"> InpC!RQD$20</f>
        <v>0</v>
      </c>
      <c r="RQE124" s="370">
        <f xml:space="preserve"> InpC!RQE$20</f>
        <v>0</v>
      </c>
      <c r="RQF124" s="370">
        <f xml:space="preserve"> InpC!RQF$20</f>
        <v>0</v>
      </c>
      <c r="RQG124" s="370">
        <f xml:space="preserve"> InpC!RQG$20</f>
        <v>0</v>
      </c>
      <c r="RQH124" s="370">
        <f xml:space="preserve"> InpC!RQH$20</f>
        <v>0</v>
      </c>
      <c r="RQI124" s="370">
        <f xml:space="preserve"> InpC!RQI$20</f>
        <v>0</v>
      </c>
      <c r="RQJ124" s="370">
        <f xml:space="preserve"> InpC!RQJ$20</f>
        <v>0</v>
      </c>
      <c r="RQK124" s="370">
        <f xml:space="preserve"> InpC!RQK$20</f>
        <v>0</v>
      </c>
      <c r="RQL124" s="370">
        <f xml:space="preserve"> InpC!RQL$20</f>
        <v>0</v>
      </c>
      <c r="RQM124" s="370">
        <f xml:space="preserve"> InpC!RQM$20</f>
        <v>0</v>
      </c>
      <c r="RQN124" s="370">
        <f xml:space="preserve"> InpC!RQN$20</f>
        <v>0</v>
      </c>
      <c r="RQO124" s="370">
        <f xml:space="preserve"> InpC!RQO$20</f>
        <v>0</v>
      </c>
      <c r="RQP124" s="370">
        <f xml:space="preserve"> InpC!RQP$20</f>
        <v>0</v>
      </c>
      <c r="RQQ124" s="370">
        <f xml:space="preserve"> InpC!RQQ$20</f>
        <v>0</v>
      </c>
      <c r="RQR124" s="370">
        <f xml:space="preserve"> InpC!RQR$20</f>
        <v>0</v>
      </c>
      <c r="RQS124" s="370">
        <f xml:space="preserve"> InpC!RQS$20</f>
        <v>0</v>
      </c>
      <c r="RQT124" s="370">
        <f xml:space="preserve"> InpC!RQT$20</f>
        <v>0</v>
      </c>
      <c r="RQU124" s="370">
        <f xml:space="preserve"> InpC!RQU$20</f>
        <v>0</v>
      </c>
      <c r="RQV124" s="370">
        <f xml:space="preserve"> InpC!RQV$20</f>
        <v>0</v>
      </c>
      <c r="RQW124" s="370">
        <f xml:space="preserve"> InpC!RQW$20</f>
        <v>0</v>
      </c>
      <c r="RQX124" s="370">
        <f xml:space="preserve"> InpC!RQX$20</f>
        <v>0</v>
      </c>
      <c r="RQY124" s="370">
        <f xml:space="preserve"> InpC!RQY$20</f>
        <v>0</v>
      </c>
      <c r="RQZ124" s="370">
        <f xml:space="preserve"> InpC!RQZ$20</f>
        <v>0</v>
      </c>
      <c r="RRA124" s="370">
        <f xml:space="preserve"> InpC!RRA$20</f>
        <v>0</v>
      </c>
      <c r="RRB124" s="370">
        <f xml:space="preserve"> InpC!RRB$20</f>
        <v>0</v>
      </c>
      <c r="RRC124" s="370">
        <f xml:space="preserve"> InpC!RRC$20</f>
        <v>0</v>
      </c>
      <c r="RRD124" s="370">
        <f xml:space="preserve"> InpC!RRD$20</f>
        <v>0</v>
      </c>
      <c r="RRE124" s="370">
        <f xml:space="preserve"> InpC!RRE$20</f>
        <v>0</v>
      </c>
      <c r="RRF124" s="370">
        <f xml:space="preserve"> InpC!RRF$20</f>
        <v>0</v>
      </c>
      <c r="RRG124" s="370">
        <f xml:space="preserve"> InpC!RRG$20</f>
        <v>0</v>
      </c>
      <c r="RRH124" s="370">
        <f xml:space="preserve"> InpC!RRH$20</f>
        <v>0</v>
      </c>
      <c r="RRI124" s="370">
        <f xml:space="preserve"> InpC!RRI$20</f>
        <v>0</v>
      </c>
      <c r="RRJ124" s="370">
        <f xml:space="preserve"> InpC!RRJ$20</f>
        <v>0</v>
      </c>
      <c r="RRK124" s="370">
        <f xml:space="preserve"> InpC!RRK$20</f>
        <v>0</v>
      </c>
      <c r="RRL124" s="370">
        <f xml:space="preserve"> InpC!RRL$20</f>
        <v>0</v>
      </c>
      <c r="RRM124" s="370">
        <f xml:space="preserve"> InpC!RRM$20</f>
        <v>0</v>
      </c>
      <c r="RRN124" s="370">
        <f xml:space="preserve"> InpC!RRN$20</f>
        <v>0</v>
      </c>
      <c r="RRO124" s="370">
        <f xml:space="preserve"> InpC!RRO$20</f>
        <v>0</v>
      </c>
      <c r="RRP124" s="370">
        <f xml:space="preserve"> InpC!RRP$20</f>
        <v>0</v>
      </c>
      <c r="RRQ124" s="370">
        <f xml:space="preserve"> InpC!RRQ$20</f>
        <v>0</v>
      </c>
      <c r="RRR124" s="370">
        <f xml:space="preserve"> InpC!RRR$20</f>
        <v>0</v>
      </c>
      <c r="RRS124" s="370">
        <f xml:space="preserve"> InpC!RRS$20</f>
        <v>0</v>
      </c>
      <c r="RRT124" s="370">
        <f xml:space="preserve"> InpC!RRT$20</f>
        <v>0</v>
      </c>
      <c r="RRU124" s="370">
        <f xml:space="preserve"> InpC!RRU$20</f>
        <v>0</v>
      </c>
      <c r="RRV124" s="370">
        <f xml:space="preserve"> InpC!RRV$20</f>
        <v>0</v>
      </c>
      <c r="RRW124" s="370">
        <f xml:space="preserve"> InpC!RRW$20</f>
        <v>0</v>
      </c>
      <c r="RRX124" s="370">
        <f xml:space="preserve"> InpC!RRX$20</f>
        <v>0</v>
      </c>
      <c r="RRY124" s="370">
        <f xml:space="preserve"> InpC!RRY$20</f>
        <v>0</v>
      </c>
      <c r="RRZ124" s="370">
        <f xml:space="preserve"> InpC!RRZ$20</f>
        <v>0</v>
      </c>
      <c r="RSA124" s="370">
        <f xml:space="preserve"> InpC!RSA$20</f>
        <v>0</v>
      </c>
      <c r="RSB124" s="370">
        <f xml:space="preserve"> InpC!RSB$20</f>
        <v>0</v>
      </c>
      <c r="RSC124" s="370">
        <f xml:space="preserve"> InpC!RSC$20</f>
        <v>0</v>
      </c>
      <c r="RSD124" s="370">
        <f xml:space="preserve"> InpC!RSD$20</f>
        <v>0</v>
      </c>
      <c r="RSE124" s="370">
        <f xml:space="preserve"> InpC!RSE$20</f>
        <v>0</v>
      </c>
      <c r="RSF124" s="370">
        <f xml:space="preserve"> InpC!RSF$20</f>
        <v>0</v>
      </c>
      <c r="RSG124" s="370">
        <f xml:space="preserve"> InpC!RSG$20</f>
        <v>0</v>
      </c>
      <c r="RSH124" s="370">
        <f xml:space="preserve"> InpC!RSH$20</f>
        <v>0</v>
      </c>
      <c r="RSI124" s="370">
        <f xml:space="preserve"> InpC!RSI$20</f>
        <v>0</v>
      </c>
      <c r="RSJ124" s="370">
        <f xml:space="preserve"> InpC!RSJ$20</f>
        <v>0</v>
      </c>
      <c r="RSK124" s="370">
        <f xml:space="preserve"> InpC!RSK$20</f>
        <v>0</v>
      </c>
      <c r="RSL124" s="370">
        <f xml:space="preserve"> InpC!RSL$20</f>
        <v>0</v>
      </c>
      <c r="RSM124" s="370">
        <f xml:space="preserve"> InpC!RSM$20</f>
        <v>0</v>
      </c>
      <c r="RSN124" s="370">
        <f xml:space="preserve"> InpC!RSN$20</f>
        <v>0</v>
      </c>
      <c r="RSO124" s="370">
        <f xml:space="preserve"> InpC!RSO$20</f>
        <v>0</v>
      </c>
      <c r="RSP124" s="370">
        <f xml:space="preserve"> InpC!RSP$20</f>
        <v>0</v>
      </c>
      <c r="RSQ124" s="370">
        <f xml:space="preserve"> InpC!RSQ$20</f>
        <v>0</v>
      </c>
      <c r="RSR124" s="370">
        <f xml:space="preserve"> InpC!RSR$20</f>
        <v>0</v>
      </c>
      <c r="RSS124" s="370">
        <f xml:space="preserve"> InpC!RSS$20</f>
        <v>0</v>
      </c>
      <c r="RST124" s="370">
        <f xml:space="preserve"> InpC!RST$20</f>
        <v>0</v>
      </c>
      <c r="RSU124" s="370">
        <f xml:space="preserve"> InpC!RSU$20</f>
        <v>0</v>
      </c>
      <c r="RSV124" s="370">
        <f xml:space="preserve"> InpC!RSV$20</f>
        <v>0</v>
      </c>
      <c r="RSW124" s="370">
        <f xml:space="preserve"> InpC!RSW$20</f>
        <v>0</v>
      </c>
      <c r="RSX124" s="370">
        <f xml:space="preserve"> InpC!RSX$20</f>
        <v>0</v>
      </c>
      <c r="RSY124" s="370">
        <f xml:space="preserve"> InpC!RSY$20</f>
        <v>0</v>
      </c>
      <c r="RSZ124" s="370">
        <f xml:space="preserve"> InpC!RSZ$20</f>
        <v>0</v>
      </c>
      <c r="RTA124" s="370">
        <f xml:space="preserve"> InpC!RTA$20</f>
        <v>0</v>
      </c>
      <c r="RTB124" s="370">
        <f xml:space="preserve"> InpC!RTB$20</f>
        <v>0</v>
      </c>
      <c r="RTC124" s="370">
        <f xml:space="preserve"> InpC!RTC$20</f>
        <v>0</v>
      </c>
      <c r="RTD124" s="370">
        <f xml:space="preserve"> InpC!RTD$20</f>
        <v>0</v>
      </c>
      <c r="RTE124" s="370">
        <f xml:space="preserve"> InpC!RTE$20</f>
        <v>0</v>
      </c>
      <c r="RTF124" s="370">
        <f xml:space="preserve"> InpC!RTF$20</f>
        <v>0</v>
      </c>
      <c r="RTG124" s="370">
        <f xml:space="preserve"> InpC!RTG$20</f>
        <v>0</v>
      </c>
      <c r="RTH124" s="370">
        <f xml:space="preserve"> InpC!RTH$20</f>
        <v>0</v>
      </c>
      <c r="RTI124" s="370">
        <f xml:space="preserve"> InpC!RTI$20</f>
        <v>0</v>
      </c>
      <c r="RTJ124" s="370">
        <f xml:space="preserve"> InpC!RTJ$20</f>
        <v>0</v>
      </c>
      <c r="RTK124" s="370">
        <f xml:space="preserve"> InpC!RTK$20</f>
        <v>0</v>
      </c>
      <c r="RTL124" s="370">
        <f xml:space="preserve"> InpC!RTL$20</f>
        <v>0</v>
      </c>
      <c r="RTM124" s="370">
        <f xml:space="preserve"> InpC!RTM$20</f>
        <v>0</v>
      </c>
      <c r="RTN124" s="370">
        <f xml:space="preserve"> InpC!RTN$20</f>
        <v>0</v>
      </c>
      <c r="RTO124" s="370">
        <f xml:space="preserve"> InpC!RTO$20</f>
        <v>0</v>
      </c>
      <c r="RTP124" s="370">
        <f xml:space="preserve"> InpC!RTP$20</f>
        <v>0</v>
      </c>
      <c r="RTQ124" s="370">
        <f xml:space="preserve"> InpC!RTQ$20</f>
        <v>0</v>
      </c>
      <c r="RTR124" s="370">
        <f xml:space="preserve"> InpC!RTR$20</f>
        <v>0</v>
      </c>
      <c r="RTS124" s="370">
        <f xml:space="preserve"> InpC!RTS$20</f>
        <v>0</v>
      </c>
      <c r="RTT124" s="370">
        <f xml:space="preserve"> InpC!RTT$20</f>
        <v>0</v>
      </c>
      <c r="RTU124" s="370">
        <f xml:space="preserve"> InpC!RTU$20</f>
        <v>0</v>
      </c>
      <c r="RTV124" s="370">
        <f xml:space="preserve"> InpC!RTV$20</f>
        <v>0</v>
      </c>
      <c r="RTW124" s="370">
        <f xml:space="preserve"> InpC!RTW$20</f>
        <v>0</v>
      </c>
      <c r="RTX124" s="370">
        <f xml:space="preserve"> InpC!RTX$20</f>
        <v>0</v>
      </c>
      <c r="RTY124" s="370">
        <f xml:space="preserve"> InpC!RTY$20</f>
        <v>0</v>
      </c>
      <c r="RTZ124" s="370">
        <f xml:space="preserve"> InpC!RTZ$20</f>
        <v>0</v>
      </c>
      <c r="RUA124" s="370">
        <f xml:space="preserve"> InpC!RUA$20</f>
        <v>0</v>
      </c>
      <c r="RUB124" s="370">
        <f xml:space="preserve"> InpC!RUB$20</f>
        <v>0</v>
      </c>
      <c r="RUC124" s="370">
        <f xml:space="preserve"> InpC!RUC$20</f>
        <v>0</v>
      </c>
      <c r="RUD124" s="370">
        <f xml:space="preserve"> InpC!RUD$20</f>
        <v>0</v>
      </c>
      <c r="RUE124" s="370">
        <f xml:space="preserve"> InpC!RUE$20</f>
        <v>0</v>
      </c>
      <c r="RUF124" s="370">
        <f xml:space="preserve"> InpC!RUF$20</f>
        <v>0</v>
      </c>
      <c r="RUG124" s="370">
        <f xml:space="preserve"> InpC!RUG$20</f>
        <v>0</v>
      </c>
      <c r="RUH124" s="370">
        <f xml:space="preserve"> InpC!RUH$20</f>
        <v>0</v>
      </c>
      <c r="RUI124" s="370">
        <f xml:space="preserve"> InpC!RUI$20</f>
        <v>0</v>
      </c>
      <c r="RUJ124" s="370">
        <f xml:space="preserve"> InpC!RUJ$20</f>
        <v>0</v>
      </c>
      <c r="RUK124" s="370">
        <f xml:space="preserve"> InpC!RUK$20</f>
        <v>0</v>
      </c>
      <c r="RUL124" s="370">
        <f xml:space="preserve"> InpC!RUL$20</f>
        <v>0</v>
      </c>
      <c r="RUM124" s="370">
        <f xml:space="preserve"> InpC!RUM$20</f>
        <v>0</v>
      </c>
      <c r="RUN124" s="370">
        <f xml:space="preserve"> InpC!RUN$20</f>
        <v>0</v>
      </c>
      <c r="RUO124" s="370">
        <f xml:space="preserve"> InpC!RUO$20</f>
        <v>0</v>
      </c>
      <c r="RUP124" s="370">
        <f xml:space="preserve"> InpC!RUP$20</f>
        <v>0</v>
      </c>
      <c r="RUQ124" s="370">
        <f xml:space="preserve"> InpC!RUQ$20</f>
        <v>0</v>
      </c>
      <c r="RUR124" s="370">
        <f xml:space="preserve"> InpC!RUR$20</f>
        <v>0</v>
      </c>
      <c r="RUS124" s="370">
        <f xml:space="preserve"> InpC!RUS$20</f>
        <v>0</v>
      </c>
      <c r="RUT124" s="370">
        <f xml:space="preserve"> InpC!RUT$20</f>
        <v>0</v>
      </c>
      <c r="RUU124" s="370">
        <f xml:space="preserve"> InpC!RUU$20</f>
        <v>0</v>
      </c>
      <c r="RUV124" s="370">
        <f xml:space="preserve"> InpC!RUV$20</f>
        <v>0</v>
      </c>
      <c r="RUW124" s="370">
        <f xml:space="preserve"> InpC!RUW$20</f>
        <v>0</v>
      </c>
      <c r="RUX124" s="370">
        <f xml:space="preserve"> InpC!RUX$20</f>
        <v>0</v>
      </c>
      <c r="RUY124" s="370">
        <f xml:space="preserve"> InpC!RUY$20</f>
        <v>0</v>
      </c>
      <c r="RUZ124" s="370">
        <f xml:space="preserve"> InpC!RUZ$20</f>
        <v>0</v>
      </c>
      <c r="RVA124" s="370">
        <f xml:space="preserve"> InpC!RVA$20</f>
        <v>0</v>
      </c>
      <c r="RVB124" s="370">
        <f xml:space="preserve"> InpC!RVB$20</f>
        <v>0</v>
      </c>
      <c r="RVC124" s="370">
        <f xml:space="preserve"> InpC!RVC$20</f>
        <v>0</v>
      </c>
      <c r="RVD124" s="370">
        <f xml:space="preserve"> InpC!RVD$20</f>
        <v>0</v>
      </c>
      <c r="RVE124" s="370">
        <f xml:space="preserve"> InpC!RVE$20</f>
        <v>0</v>
      </c>
      <c r="RVF124" s="370">
        <f xml:space="preserve"> InpC!RVF$20</f>
        <v>0</v>
      </c>
      <c r="RVG124" s="370">
        <f xml:space="preserve"> InpC!RVG$20</f>
        <v>0</v>
      </c>
      <c r="RVH124" s="370">
        <f xml:space="preserve"> InpC!RVH$20</f>
        <v>0</v>
      </c>
      <c r="RVI124" s="370">
        <f xml:space="preserve"> InpC!RVI$20</f>
        <v>0</v>
      </c>
      <c r="RVJ124" s="370">
        <f xml:space="preserve"> InpC!RVJ$20</f>
        <v>0</v>
      </c>
      <c r="RVK124" s="370">
        <f xml:space="preserve"> InpC!RVK$20</f>
        <v>0</v>
      </c>
      <c r="RVL124" s="370">
        <f xml:space="preserve"> InpC!RVL$20</f>
        <v>0</v>
      </c>
      <c r="RVM124" s="370">
        <f xml:space="preserve"> InpC!RVM$20</f>
        <v>0</v>
      </c>
      <c r="RVN124" s="370">
        <f xml:space="preserve"> InpC!RVN$20</f>
        <v>0</v>
      </c>
      <c r="RVO124" s="370">
        <f xml:space="preserve"> InpC!RVO$20</f>
        <v>0</v>
      </c>
      <c r="RVP124" s="370">
        <f xml:space="preserve"> InpC!RVP$20</f>
        <v>0</v>
      </c>
      <c r="RVQ124" s="370">
        <f xml:space="preserve"> InpC!RVQ$20</f>
        <v>0</v>
      </c>
      <c r="RVR124" s="370">
        <f xml:space="preserve"> InpC!RVR$20</f>
        <v>0</v>
      </c>
      <c r="RVS124" s="370">
        <f xml:space="preserve"> InpC!RVS$20</f>
        <v>0</v>
      </c>
      <c r="RVT124" s="370">
        <f xml:space="preserve"> InpC!RVT$20</f>
        <v>0</v>
      </c>
      <c r="RVU124" s="370">
        <f xml:space="preserve"> InpC!RVU$20</f>
        <v>0</v>
      </c>
      <c r="RVV124" s="370">
        <f xml:space="preserve"> InpC!RVV$20</f>
        <v>0</v>
      </c>
      <c r="RVW124" s="370">
        <f xml:space="preserve"> InpC!RVW$20</f>
        <v>0</v>
      </c>
      <c r="RVX124" s="370">
        <f xml:space="preserve"> InpC!RVX$20</f>
        <v>0</v>
      </c>
      <c r="RVY124" s="370">
        <f xml:space="preserve"> InpC!RVY$20</f>
        <v>0</v>
      </c>
      <c r="RVZ124" s="370">
        <f xml:space="preserve"> InpC!RVZ$20</f>
        <v>0</v>
      </c>
      <c r="RWA124" s="370">
        <f xml:space="preserve"> InpC!RWA$20</f>
        <v>0</v>
      </c>
      <c r="RWB124" s="370">
        <f xml:space="preserve"> InpC!RWB$20</f>
        <v>0</v>
      </c>
      <c r="RWC124" s="370">
        <f xml:space="preserve"> InpC!RWC$20</f>
        <v>0</v>
      </c>
      <c r="RWD124" s="370">
        <f xml:space="preserve"> InpC!RWD$20</f>
        <v>0</v>
      </c>
      <c r="RWE124" s="370">
        <f xml:space="preserve"> InpC!RWE$20</f>
        <v>0</v>
      </c>
      <c r="RWF124" s="370">
        <f xml:space="preserve"> InpC!RWF$20</f>
        <v>0</v>
      </c>
      <c r="RWG124" s="370">
        <f xml:space="preserve"> InpC!RWG$20</f>
        <v>0</v>
      </c>
      <c r="RWH124" s="370">
        <f xml:space="preserve"> InpC!RWH$20</f>
        <v>0</v>
      </c>
      <c r="RWI124" s="370">
        <f xml:space="preserve"> InpC!RWI$20</f>
        <v>0</v>
      </c>
      <c r="RWJ124" s="370">
        <f xml:space="preserve"> InpC!RWJ$20</f>
        <v>0</v>
      </c>
      <c r="RWK124" s="370">
        <f xml:space="preserve"> InpC!RWK$20</f>
        <v>0</v>
      </c>
      <c r="RWL124" s="370">
        <f xml:space="preserve"> InpC!RWL$20</f>
        <v>0</v>
      </c>
      <c r="RWM124" s="370">
        <f xml:space="preserve"> InpC!RWM$20</f>
        <v>0</v>
      </c>
      <c r="RWN124" s="370">
        <f xml:space="preserve"> InpC!RWN$20</f>
        <v>0</v>
      </c>
      <c r="RWO124" s="370">
        <f xml:space="preserve"> InpC!RWO$20</f>
        <v>0</v>
      </c>
      <c r="RWP124" s="370">
        <f xml:space="preserve"> InpC!RWP$20</f>
        <v>0</v>
      </c>
      <c r="RWQ124" s="370">
        <f xml:space="preserve"> InpC!RWQ$20</f>
        <v>0</v>
      </c>
      <c r="RWR124" s="370">
        <f xml:space="preserve"> InpC!RWR$20</f>
        <v>0</v>
      </c>
      <c r="RWS124" s="370">
        <f xml:space="preserve"> InpC!RWS$20</f>
        <v>0</v>
      </c>
      <c r="RWT124" s="370">
        <f xml:space="preserve"> InpC!RWT$20</f>
        <v>0</v>
      </c>
      <c r="RWU124" s="370">
        <f xml:space="preserve"> InpC!RWU$20</f>
        <v>0</v>
      </c>
      <c r="RWV124" s="370">
        <f xml:space="preserve"> InpC!RWV$20</f>
        <v>0</v>
      </c>
      <c r="RWW124" s="370">
        <f xml:space="preserve"> InpC!RWW$20</f>
        <v>0</v>
      </c>
      <c r="RWX124" s="370">
        <f xml:space="preserve"> InpC!RWX$20</f>
        <v>0</v>
      </c>
      <c r="RWY124" s="370">
        <f xml:space="preserve"> InpC!RWY$20</f>
        <v>0</v>
      </c>
      <c r="RWZ124" s="370">
        <f xml:space="preserve"> InpC!RWZ$20</f>
        <v>0</v>
      </c>
      <c r="RXA124" s="370">
        <f xml:space="preserve"> InpC!RXA$20</f>
        <v>0</v>
      </c>
      <c r="RXB124" s="370">
        <f xml:space="preserve"> InpC!RXB$20</f>
        <v>0</v>
      </c>
      <c r="RXC124" s="370">
        <f xml:space="preserve"> InpC!RXC$20</f>
        <v>0</v>
      </c>
      <c r="RXD124" s="370">
        <f xml:space="preserve"> InpC!RXD$20</f>
        <v>0</v>
      </c>
      <c r="RXE124" s="370">
        <f xml:space="preserve"> InpC!RXE$20</f>
        <v>0</v>
      </c>
      <c r="RXF124" s="370">
        <f xml:space="preserve"> InpC!RXF$20</f>
        <v>0</v>
      </c>
      <c r="RXG124" s="370">
        <f xml:space="preserve"> InpC!RXG$20</f>
        <v>0</v>
      </c>
      <c r="RXH124" s="370">
        <f xml:space="preserve"> InpC!RXH$20</f>
        <v>0</v>
      </c>
      <c r="RXI124" s="370">
        <f xml:space="preserve"> InpC!RXI$20</f>
        <v>0</v>
      </c>
      <c r="RXJ124" s="370">
        <f xml:space="preserve"> InpC!RXJ$20</f>
        <v>0</v>
      </c>
      <c r="RXK124" s="370">
        <f xml:space="preserve"> InpC!RXK$20</f>
        <v>0</v>
      </c>
      <c r="RXL124" s="370">
        <f xml:space="preserve"> InpC!RXL$20</f>
        <v>0</v>
      </c>
      <c r="RXM124" s="370">
        <f xml:space="preserve"> InpC!RXM$20</f>
        <v>0</v>
      </c>
      <c r="RXN124" s="370">
        <f xml:space="preserve"> InpC!RXN$20</f>
        <v>0</v>
      </c>
      <c r="RXO124" s="370">
        <f xml:space="preserve"> InpC!RXO$20</f>
        <v>0</v>
      </c>
      <c r="RXP124" s="370">
        <f xml:space="preserve"> InpC!RXP$20</f>
        <v>0</v>
      </c>
      <c r="RXQ124" s="370">
        <f xml:space="preserve"> InpC!RXQ$20</f>
        <v>0</v>
      </c>
      <c r="RXR124" s="370">
        <f xml:space="preserve"> InpC!RXR$20</f>
        <v>0</v>
      </c>
      <c r="RXS124" s="370">
        <f xml:space="preserve"> InpC!RXS$20</f>
        <v>0</v>
      </c>
      <c r="RXT124" s="370">
        <f xml:space="preserve"> InpC!RXT$20</f>
        <v>0</v>
      </c>
      <c r="RXU124" s="370">
        <f xml:space="preserve"> InpC!RXU$20</f>
        <v>0</v>
      </c>
      <c r="RXV124" s="370">
        <f xml:space="preserve"> InpC!RXV$20</f>
        <v>0</v>
      </c>
      <c r="RXW124" s="370">
        <f xml:space="preserve"> InpC!RXW$20</f>
        <v>0</v>
      </c>
      <c r="RXX124" s="370">
        <f xml:space="preserve"> InpC!RXX$20</f>
        <v>0</v>
      </c>
      <c r="RXY124" s="370">
        <f xml:space="preserve"> InpC!RXY$20</f>
        <v>0</v>
      </c>
      <c r="RXZ124" s="370">
        <f xml:space="preserve"> InpC!RXZ$20</f>
        <v>0</v>
      </c>
      <c r="RYA124" s="370">
        <f xml:space="preserve"> InpC!RYA$20</f>
        <v>0</v>
      </c>
      <c r="RYB124" s="370">
        <f xml:space="preserve"> InpC!RYB$20</f>
        <v>0</v>
      </c>
      <c r="RYC124" s="370">
        <f xml:space="preserve"> InpC!RYC$20</f>
        <v>0</v>
      </c>
      <c r="RYD124" s="370">
        <f xml:space="preserve"> InpC!RYD$20</f>
        <v>0</v>
      </c>
      <c r="RYE124" s="370">
        <f xml:space="preserve"> InpC!RYE$20</f>
        <v>0</v>
      </c>
      <c r="RYF124" s="370">
        <f xml:space="preserve"> InpC!RYF$20</f>
        <v>0</v>
      </c>
      <c r="RYG124" s="370">
        <f xml:space="preserve"> InpC!RYG$20</f>
        <v>0</v>
      </c>
      <c r="RYH124" s="370">
        <f xml:space="preserve"> InpC!RYH$20</f>
        <v>0</v>
      </c>
      <c r="RYI124" s="370">
        <f xml:space="preserve"> InpC!RYI$20</f>
        <v>0</v>
      </c>
      <c r="RYJ124" s="370">
        <f xml:space="preserve"> InpC!RYJ$20</f>
        <v>0</v>
      </c>
      <c r="RYK124" s="370">
        <f xml:space="preserve"> InpC!RYK$20</f>
        <v>0</v>
      </c>
      <c r="RYL124" s="370">
        <f xml:space="preserve"> InpC!RYL$20</f>
        <v>0</v>
      </c>
      <c r="RYM124" s="370">
        <f xml:space="preserve"> InpC!RYM$20</f>
        <v>0</v>
      </c>
      <c r="RYN124" s="370">
        <f xml:space="preserve"> InpC!RYN$20</f>
        <v>0</v>
      </c>
      <c r="RYO124" s="370">
        <f xml:space="preserve"> InpC!RYO$20</f>
        <v>0</v>
      </c>
      <c r="RYP124" s="370">
        <f xml:space="preserve"> InpC!RYP$20</f>
        <v>0</v>
      </c>
      <c r="RYQ124" s="370">
        <f xml:space="preserve"> InpC!RYQ$20</f>
        <v>0</v>
      </c>
      <c r="RYR124" s="370">
        <f xml:space="preserve"> InpC!RYR$20</f>
        <v>0</v>
      </c>
      <c r="RYS124" s="370">
        <f xml:space="preserve"> InpC!RYS$20</f>
        <v>0</v>
      </c>
      <c r="RYT124" s="370">
        <f xml:space="preserve"> InpC!RYT$20</f>
        <v>0</v>
      </c>
      <c r="RYU124" s="370">
        <f xml:space="preserve"> InpC!RYU$20</f>
        <v>0</v>
      </c>
      <c r="RYV124" s="370">
        <f xml:space="preserve"> InpC!RYV$20</f>
        <v>0</v>
      </c>
      <c r="RYW124" s="370">
        <f xml:space="preserve"> InpC!RYW$20</f>
        <v>0</v>
      </c>
      <c r="RYX124" s="370">
        <f xml:space="preserve"> InpC!RYX$20</f>
        <v>0</v>
      </c>
      <c r="RYY124" s="370">
        <f xml:space="preserve"> InpC!RYY$20</f>
        <v>0</v>
      </c>
      <c r="RYZ124" s="370">
        <f xml:space="preserve"> InpC!RYZ$20</f>
        <v>0</v>
      </c>
      <c r="RZA124" s="370">
        <f xml:space="preserve"> InpC!RZA$20</f>
        <v>0</v>
      </c>
      <c r="RZB124" s="370">
        <f xml:space="preserve"> InpC!RZB$20</f>
        <v>0</v>
      </c>
      <c r="RZC124" s="370">
        <f xml:space="preserve"> InpC!RZC$20</f>
        <v>0</v>
      </c>
      <c r="RZD124" s="370">
        <f xml:space="preserve"> InpC!RZD$20</f>
        <v>0</v>
      </c>
      <c r="RZE124" s="370">
        <f xml:space="preserve"> InpC!RZE$20</f>
        <v>0</v>
      </c>
      <c r="RZF124" s="370">
        <f xml:space="preserve"> InpC!RZF$20</f>
        <v>0</v>
      </c>
      <c r="RZG124" s="370">
        <f xml:space="preserve"> InpC!RZG$20</f>
        <v>0</v>
      </c>
      <c r="RZH124" s="370">
        <f xml:space="preserve"> InpC!RZH$20</f>
        <v>0</v>
      </c>
      <c r="RZI124" s="370">
        <f xml:space="preserve"> InpC!RZI$20</f>
        <v>0</v>
      </c>
      <c r="RZJ124" s="370">
        <f xml:space="preserve"> InpC!RZJ$20</f>
        <v>0</v>
      </c>
      <c r="RZK124" s="370">
        <f xml:space="preserve"> InpC!RZK$20</f>
        <v>0</v>
      </c>
      <c r="RZL124" s="370">
        <f xml:space="preserve"> InpC!RZL$20</f>
        <v>0</v>
      </c>
      <c r="RZM124" s="370">
        <f xml:space="preserve"> InpC!RZM$20</f>
        <v>0</v>
      </c>
      <c r="RZN124" s="370">
        <f xml:space="preserve"> InpC!RZN$20</f>
        <v>0</v>
      </c>
      <c r="RZO124" s="370">
        <f xml:space="preserve"> InpC!RZO$20</f>
        <v>0</v>
      </c>
      <c r="RZP124" s="370">
        <f xml:space="preserve"> InpC!RZP$20</f>
        <v>0</v>
      </c>
      <c r="RZQ124" s="370">
        <f xml:space="preserve"> InpC!RZQ$20</f>
        <v>0</v>
      </c>
      <c r="RZR124" s="370">
        <f xml:space="preserve"> InpC!RZR$20</f>
        <v>0</v>
      </c>
      <c r="RZS124" s="370">
        <f xml:space="preserve"> InpC!RZS$20</f>
        <v>0</v>
      </c>
      <c r="RZT124" s="370">
        <f xml:space="preserve"> InpC!RZT$20</f>
        <v>0</v>
      </c>
      <c r="RZU124" s="370">
        <f xml:space="preserve"> InpC!RZU$20</f>
        <v>0</v>
      </c>
      <c r="RZV124" s="370">
        <f xml:space="preserve"> InpC!RZV$20</f>
        <v>0</v>
      </c>
      <c r="RZW124" s="370">
        <f xml:space="preserve"> InpC!RZW$20</f>
        <v>0</v>
      </c>
      <c r="RZX124" s="370">
        <f xml:space="preserve"> InpC!RZX$20</f>
        <v>0</v>
      </c>
      <c r="RZY124" s="370">
        <f xml:space="preserve"> InpC!RZY$20</f>
        <v>0</v>
      </c>
      <c r="RZZ124" s="370">
        <f xml:space="preserve"> InpC!RZZ$20</f>
        <v>0</v>
      </c>
      <c r="SAA124" s="370">
        <f xml:space="preserve"> InpC!SAA$20</f>
        <v>0</v>
      </c>
      <c r="SAB124" s="370">
        <f xml:space="preserve"> InpC!SAB$20</f>
        <v>0</v>
      </c>
      <c r="SAC124" s="370">
        <f xml:space="preserve"> InpC!SAC$20</f>
        <v>0</v>
      </c>
      <c r="SAD124" s="370">
        <f xml:space="preserve"> InpC!SAD$20</f>
        <v>0</v>
      </c>
      <c r="SAE124" s="370">
        <f xml:space="preserve"> InpC!SAE$20</f>
        <v>0</v>
      </c>
      <c r="SAF124" s="370">
        <f xml:space="preserve"> InpC!SAF$20</f>
        <v>0</v>
      </c>
      <c r="SAG124" s="370">
        <f xml:space="preserve"> InpC!SAG$20</f>
        <v>0</v>
      </c>
      <c r="SAH124" s="370">
        <f xml:space="preserve"> InpC!SAH$20</f>
        <v>0</v>
      </c>
      <c r="SAI124" s="370">
        <f xml:space="preserve"> InpC!SAI$20</f>
        <v>0</v>
      </c>
      <c r="SAJ124" s="370">
        <f xml:space="preserve"> InpC!SAJ$20</f>
        <v>0</v>
      </c>
      <c r="SAK124" s="370">
        <f xml:space="preserve"> InpC!SAK$20</f>
        <v>0</v>
      </c>
      <c r="SAL124" s="370">
        <f xml:space="preserve"> InpC!SAL$20</f>
        <v>0</v>
      </c>
      <c r="SAM124" s="370">
        <f xml:space="preserve"> InpC!SAM$20</f>
        <v>0</v>
      </c>
      <c r="SAN124" s="370">
        <f xml:space="preserve"> InpC!SAN$20</f>
        <v>0</v>
      </c>
      <c r="SAO124" s="370">
        <f xml:space="preserve"> InpC!SAO$20</f>
        <v>0</v>
      </c>
      <c r="SAP124" s="370">
        <f xml:space="preserve"> InpC!SAP$20</f>
        <v>0</v>
      </c>
      <c r="SAQ124" s="370">
        <f xml:space="preserve"> InpC!SAQ$20</f>
        <v>0</v>
      </c>
      <c r="SAR124" s="370">
        <f xml:space="preserve"> InpC!SAR$20</f>
        <v>0</v>
      </c>
      <c r="SAS124" s="370">
        <f xml:space="preserve"> InpC!SAS$20</f>
        <v>0</v>
      </c>
      <c r="SAT124" s="370">
        <f xml:space="preserve"> InpC!SAT$20</f>
        <v>0</v>
      </c>
      <c r="SAU124" s="370">
        <f xml:space="preserve"> InpC!SAU$20</f>
        <v>0</v>
      </c>
      <c r="SAV124" s="370">
        <f xml:space="preserve"> InpC!SAV$20</f>
        <v>0</v>
      </c>
      <c r="SAW124" s="370">
        <f xml:space="preserve"> InpC!SAW$20</f>
        <v>0</v>
      </c>
      <c r="SAX124" s="370">
        <f xml:space="preserve"> InpC!SAX$20</f>
        <v>0</v>
      </c>
      <c r="SAY124" s="370">
        <f xml:space="preserve"> InpC!SAY$20</f>
        <v>0</v>
      </c>
      <c r="SAZ124" s="370">
        <f xml:space="preserve"> InpC!SAZ$20</f>
        <v>0</v>
      </c>
      <c r="SBA124" s="370">
        <f xml:space="preserve"> InpC!SBA$20</f>
        <v>0</v>
      </c>
      <c r="SBB124" s="370">
        <f xml:space="preserve"> InpC!SBB$20</f>
        <v>0</v>
      </c>
      <c r="SBC124" s="370">
        <f xml:space="preserve"> InpC!SBC$20</f>
        <v>0</v>
      </c>
      <c r="SBD124" s="370">
        <f xml:space="preserve"> InpC!SBD$20</f>
        <v>0</v>
      </c>
      <c r="SBE124" s="370">
        <f xml:space="preserve"> InpC!SBE$20</f>
        <v>0</v>
      </c>
      <c r="SBF124" s="370">
        <f xml:space="preserve"> InpC!SBF$20</f>
        <v>0</v>
      </c>
      <c r="SBG124" s="370">
        <f xml:space="preserve"> InpC!SBG$20</f>
        <v>0</v>
      </c>
      <c r="SBH124" s="370">
        <f xml:space="preserve"> InpC!SBH$20</f>
        <v>0</v>
      </c>
      <c r="SBI124" s="370">
        <f xml:space="preserve"> InpC!SBI$20</f>
        <v>0</v>
      </c>
      <c r="SBJ124" s="370">
        <f xml:space="preserve"> InpC!SBJ$20</f>
        <v>0</v>
      </c>
      <c r="SBK124" s="370">
        <f xml:space="preserve"> InpC!SBK$20</f>
        <v>0</v>
      </c>
      <c r="SBL124" s="370">
        <f xml:space="preserve"> InpC!SBL$20</f>
        <v>0</v>
      </c>
      <c r="SBM124" s="370">
        <f xml:space="preserve"> InpC!SBM$20</f>
        <v>0</v>
      </c>
      <c r="SBN124" s="370">
        <f xml:space="preserve"> InpC!SBN$20</f>
        <v>0</v>
      </c>
      <c r="SBO124" s="370">
        <f xml:space="preserve"> InpC!SBO$20</f>
        <v>0</v>
      </c>
      <c r="SBP124" s="370">
        <f xml:space="preserve"> InpC!SBP$20</f>
        <v>0</v>
      </c>
      <c r="SBQ124" s="370">
        <f xml:space="preserve"> InpC!SBQ$20</f>
        <v>0</v>
      </c>
      <c r="SBR124" s="370">
        <f xml:space="preserve"> InpC!SBR$20</f>
        <v>0</v>
      </c>
      <c r="SBS124" s="370">
        <f xml:space="preserve"> InpC!SBS$20</f>
        <v>0</v>
      </c>
      <c r="SBT124" s="370">
        <f xml:space="preserve"> InpC!SBT$20</f>
        <v>0</v>
      </c>
      <c r="SBU124" s="370">
        <f xml:space="preserve"> InpC!SBU$20</f>
        <v>0</v>
      </c>
      <c r="SBV124" s="370">
        <f xml:space="preserve"> InpC!SBV$20</f>
        <v>0</v>
      </c>
      <c r="SBW124" s="370">
        <f xml:space="preserve"> InpC!SBW$20</f>
        <v>0</v>
      </c>
      <c r="SBX124" s="370">
        <f xml:space="preserve"> InpC!SBX$20</f>
        <v>0</v>
      </c>
      <c r="SBY124" s="370">
        <f xml:space="preserve"> InpC!SBY$20</f>
        <v>0</v>
      </c>
      <c r="SBZ124" s="370">
        <f xml:space="preserve"> InpC!SBZ$20</f>
        <v>0</v>
      </c>
      <c r="SCA124" s="370">
        <f xml:space="preserve"> InpC!SCA$20</f>
        <v>0</v>
      </c>
      <c r="SCB124" s="370">
        <f xml:space="preserve"> InpC!SCB$20</f>
        <v>0</v>
      </c>
      <c r="SCC124" s="370">
        <f xml:space="preserve"> InpC!SCC$20</f>
        <v>0</v>
      </c>
      <c r="SCD124" s="370">
        <f xml:space="preserve"> InpC!SCD$20</f>
        <v>0</v>
      </c>
      <c r="SCE124" s="370">
        <f xml:space="preserve"> InpC!SCE$20</f>
        <v>0</v>
      </c>
      <c r="SCF124" s="370">
        <f xml:space="preserve"> InpC!SCF$20</f>
        <v>0</v>
      </c>
      <c r="SCG124" s="370">
        <f xml:space="preserve"> InpC!SCG$20</f>
        <v>0</v>
      </c>
      <c r="SCH124" s="370">
        <f xml:space="preserve"> InpC!SCH$20</f>
        <v>0</v>
      </c>
      <c r="SCI124" s="370">
        <f xml:space="preserve"> InpC!SCI$20</f>
        <v>0</v>
      </c>
      <c r="SCJ124" s="370">
        <f xml:space="preserve"> InpC!SCJ$20</f>
        <v>0</v>
      </c>
      <c r="SCK124" s="370">
        <f xml:space="preserve"> InpC!SCK$20</f>
        <v>0</v>
      </c>
      <c r="SCL124" s="370">
        <f xml:space="preserve"> InpC!SCL$20</f>
        <v>0</v>
      </c>
      <c r="SCM124" s="370">
        <f xml:space="preserve"> InpC!SCM$20</f>
        <v>0</v>
      </c>
      <c r="SCN124" s="370">
        <f xml:space="preserve"> InpC!SCN$20</f>
        <v>0</v>
      </c>
      <c r="SCO124" s="370">
        <f xml:space="preserve"> InpC!SCO$20</f>
        <v>0</v>
      </c>
      <c r="SCP124" s="370">
        <f xml:space="preserve"> InpC!SCP$20</f>
        <v>0</v>
      </c>
      <c r="SCQ124" s="370">
        <f xml:space="preserve"> InpC!SCQ$20</f>
        <v>0</v>
      </c>
      <c r="SCR124" s="370">
        <f xml:space="preserve"> InpC!SCR$20</f>
        <v>0</v>
      </c>
      <c r="SCS124" s="370">
        <f xml:space="preserve"> InpC!SCS$20</f>
        <v>0</v>
      </c>
      <c r="SCT124" s="370">
        <f xml:space="preserve"> InpC!SCT$20</f>
        <v>0</v>
      </c>
      <c r="SCU124" s="370">
        <f xml:space="preserve"> InpC!SCU$20</f>
        <v>0</v>
      </c>
      <c r="SCV124" s="370">
        <f xml:space="preserve"> InpC!SCV$20</f>
        <v>0</v>
      </c>
      <c r="SCW124" s="370">
        <f xml:space="preserve"> InpC!SCW$20</f>
        <v>0</v>
      </c>
      <c r="SCX124" s="370">
        <f xml:space="preserve"> InpC!SCX$20</f>
        <v>0</v>
      </c>
      <c r="SCY124" s="370">
        <f xml:space="preserve"> InpC!SCY$20</f>
        <v>0</v>
      </c>
      <c r="SCZ124" s="370">
        <f xml:space="preserve"> InpC!SCZ$20</f>
        <v>0</v>
      </c>
      <c r="SDA124" s="370">
        <f xml:space="preserve"> InpC!SDA$20</f>
        <v>0</v>
      </c>
      <c r="SDB124" s="370">
        <f xml:space="preserve"> InpC!SDB$20</f>
        <v>0</v>
      </c>
      <c r="SDC124" s="370">
        <f xml:space="preserve"> InpC!SDC$20</f>
        <v>0</v>
      </c>
      <c r="SDD124" s="370">
        <f xml:space="preserve"> InpC!SDD$20</f>
        <v>0</v>
      </c>
      <c r="SDE124" s="370">
        <f xml:space="preserve"> InpC!SDE$20</f>
        <v>0</v>
      </c>
      <c r="SDF124" s="370">
        <f xml:space="preserve"> InpC!SDF$20</f>
        <v>0</v>
      </c>
      <c r="SDG124" s="370">
        <f xml:space="preserve"> InpC!SDG$20</f>
        <v>0</v>
      </c>
      <c r="SDH124" s="370">
        <f xml:space="preserve"> InpC!SDH$20</f>
        <v>0</v>
      </c>
      <c r="SDI124" s="370">
        <f xml:space="preserve"> InpC!SDI$20</f>
        <v>0</v>
      </c>
      <c r="SDJ124" s="370">
        <f xml:space="preserve"> InpC!SDJ$20</f>
        <v>0</v>
      </c>
      <c r="SDK124" s="370">
        <f xml:space="preserve"> InpC!SDK$20</f>
        <v>0</v>
      </c>
      <c r="SDL124" s="370">
        <f xml:space="preserve"> InpC!SDL$20</f>
        <v>0</v>
      </c>
      <c r="SDM124" s="370">
        <f xml:space="preserve"> InpC!SDM$20</f>
        <v>0</v>
      </c>
      <c r="SDN124" s="370">
        <f xml:space="preserve"> InpC!SDN$20</f>
        <v>0</v>
      </c>
      <c r="SDO124" s="370">
        <f xml:space="preserve"> InpC!SDO$20</f>
        <v>0</v>
      </c>
      <c r="SDP124" s="370">
        <f xml:space="preserve"> InpC!SDP$20</f>
        <v>0</v>
      </c>
      <c r="SDQ124" s="370">
        <f xml:space="preserve"> InpC!SDQ$20</f>
        <v>0</v>
      </c>
      <c r="SDR124" s="370">
        <f xml:space="preserve"> InpC!SDR$20</f>
        <v>0</v>
      </c>
      <c r="SDS124" s="370">
        <f xml:space="preserve"> InpC!SDS$20</f>
        <v>0</v>
      </c>
      <c r="SDT124" s="370">
        <f xml:space="preserve"> InpC!SDT$20</f>
        <v>0</v>
      </c>
      <c r="SDU124" s="370">
        <f xml:space="preserve"> InpC!SDU$20</f>
        <v>0</v>
      </c>
      <c r="SDV124" s="370">
        <f xml:space="preserve"> InpC!SDV$20</f>
        <v>0</v>
      </c>
      <c r="SDW124" s="370">
        <f xml:space="preserve"> InpC!SDW$20</f>
        <v>0</v>
      </c>
      <c r="SDX124" s="370">
        <f xml:space="preserve"> InpC!SDX$20</f>
        <v>0</v>
      </c>
      <c r="SDY124" s="370">
        <f xml:space="preserve"> InpC!SDY$20</f>
        <v>0</v>
      </c>
      <c r="SDZ124" s="370">
        <f xml:space="preserve"> InpC!SDZ$20</f>
        <v>0</v>
      </c>
      <c r="SEA124" s="370">
        <f xml:space="preserve"> InpC!SEA$20</f>
        <v>0</v>
      </c>
      <c r="SEB124" s="370">
        <f xml:space="preserve"> InpC!SEB$20</f>
        <v>0</v>
      </c>
      <c r="SEC124" s="370">
        <f xml:space="preserve"> InpC!SEC$20</f>
        <v>0</v>
      </c>
      <c r="SED124" s="370">
        <f xml:space="preserve"> InpC!SED$20</f>
        <v>0</v>
      </c>
      <c r="SEE124" s="370">
        <f xml:space="preserve"> InpC!SEE$20</f>
        <v>0</v>
      </c>
      <c r="SEF124" s="370">
        <f xml:space="preserve"> InpC!SEF$20</f>
        <v>0</v>
      </c>
      <c r="SEG124" s="370">
        <f xml:space="preserve"> InpC!SEG$20</f>
        <v>0</v>
      </c>
      <c r="SEH124" s="370">
        <f xml:space="preserve"> InpC!SEH$20</f>
        <v>0</v>
      </c>
      <c r="SEI124" s="370">
        <f xml:space="preserve"> InpC!SEI$20</f>
        <v>0</v>
      </c>
      <c r="SEJ124" s="370">
        <f xml:space="preserve"> InpC!SEJ$20</f>
        <v>0</v>
      </c>
      <c r="SEK124" s="370">
        <f xml:space="preserve"> InpC!SEK$20</f>
        <v>0</v>
      </c>
      <c r="SEL124" s="370">
        <f xml:space="preserve"> InpC!SEL$20</f>
        <v>0</v>
      </c>
      <c r="SEM124" s="370">
        <f xml:space="preserve"> InpC!SEM$20</f>
        <v>0</v>
      </c>
      <c r="SEN124" s="370">
        <f xml:space="preserve"> InpC!SEN$20</f>
        <v>0</v>
      </c>
      <c r="SEO124" s="370">
        <f xml:space="preserve"> InpC!SEO$20</f>
        <v>0</v>
      </c>
      <c r="SEP124" s="370">
        <f xml:space="preserve"> InpC!SEP$20</f>
        <v>0</v>
      </c>
      <c r="SEQ124" s="370">
        <f xml:space="preserve"> InpC!SEQ$20</f>
        <v>0</v>
      </c>
      <c r="SER124" s="370">
        <f xml:space="preserve"> InpC!SER$20</f>
        <v>0</v>
      </c>
      <c r="SES124" s="370">
        <f xml:space="preserve"> InpC!SES$20</f>
        <v>0</v>
      </c>
      <c r="SET124" s="370">
        <f xml:space="preserve"> InpC!SET$20</f>
        <v>0</v>
      </c>
      <c r="SEU124" s="370">
        <f xml:space="preserve"> InpC!SEU$20</f>
        <v>0</v>
      </c>
      <c r="SEV124" s="370">
        <f xml:space="preserve"> InpC!SEV$20</f>
        <v>0</v>
      </c>
      <c r="SEW124" s="370">
        <f xml:space="preserve"> InpC!SEW$20</f>
        <v>0</v>
      </c>
      <c r="SEX124" s="370">
        <f xml:space="preserve"> InpC!SEX$20</f>
        <v>0</v>
      </c>
      <c r="SEY124" s="370">
        <f xml:space="preserve"> InpC!SEY$20</f>
        <v>0</v>
      </c>
      <c r="SEZ124" s="370">
        <f xml:space="preserve"> InpC!SEZ$20</f>
        <v>0</v>
      </c>
      <c r="SFA124" s="370">
        <f xml:space="preserve"> InpC!SFA$20</f>
        <v>0</v>
      </c>
      <c r="SFB124" s="370">
        <f xml:space="preserve"> InpC!SFB$20</f>
        <v>0</v>
      </c>
      <c r="SFC124" s="370">
        <f xml:space="preserve"> InpC!SFC$20</f>
        <v>0</v>
      </c>
      <c r="SFD124" s="370">
        <f xml:space="preserve"> InpC!SFD$20</f>
        <v>0</v>
      </c>
      <c r="SFE124" s="370">
        <f xml:space="preserve"> InpC!SFE$20</f>
        <v>0</v>
      </c>
      <c r="SFF124" s="370">
        <f xml:space="preserve"> InpC!SFF$20</f>
        <v>0</v>
      </c>
      <c r="SFG124" s="370">
        <f xml:space="preserve"> InpC!SFG$20</f>
        <v>0</v>
      </c>
      <c r="SFH124" s="370">
        <f xml:space="preserve"> InpC!SFH$20</f>
        <v>0</v>
      </c>
      <c r="SFI124" s="370">
        <f xml:space="preserve"> InpC!SFI$20</f>
        <v>0</v>
      </c>
      <c r="SFJ124" s="370">
        <f xml:space="preserve"> InpC!SFJ$20</f>
        <v>0</v>
      </c>
      <c r="SFK124" s="370">
        <f xml:space="preserve"> InpC!SFK$20</f>
        <v>0</v>
      </c>
      <c r="SFL124" s="370">
        <f xml:space="preserve"> InpC!SFL$20</f>
        <v>0</v>
      </c>
      <c r="SFM124" s="370">
        <f xml:space="preserve"> InpC!SFM$20</f>
        <v>0</v>
      </c>
      <c r="SFN124" s="370">
        <f xml:space="preserve"> InpC!SFN$20</f>
        <v>0</v>
      </c>
      <c r="SFO124" s="370">
        <f xml:space="preserve"> InpC!SFO$20</f>
        <v>0</v>
      </c>
      <c r="SFP124" s="370">
        <f xml:space="preserve"> InpC!SFP$20</f>
        <v>0</v>
      </c>
      <c r="SFQ124" s="370">
        <f xml:space="preserve"> InpC!SFQ$20</f>
        <v>0</v>
      </c>
      <c r="SFR124" s="370">
        <f xml:space="preserve"> InpC!SFR$20</f>
        <v>0</v>
      </c>
      <c r="SFS124" s="370">
        <f xml:space="preserve"> InpC!SFS$20</f>
        <v>0</v>
      </c>
      <c r="SFT124" s="370">
        <f xml:space="preserve"> InpC!SFT$20</f>
        <v>0</v>
      </c>
      <c r="SFU124" s="370">
        <f xml:space="preserve"> InpC!SFU$20</f>
        <v>0</v>
      </c>
      <c r="SFV124" s="370">
        <f xml:space="preserve"> InpC!SFV$20</f>
        <v>0</v>
      </c>
      <c r="SFW124" s="370">
        <f xml:space="preserve"> InpC!SFW$20</f>
        <v>0</v>
      </c>
      <c r="SFX124" s="370">
        <f xml:space="preserve"> InpC!SFX$20</f>
        <v>0</v>
      </c>
      <c r="SFY124" s="370">
        <f xml:space="preserve"> InpC!SFY$20</f>
        <v>0</v>
      </c>
      <c r="SFZ124" s="370">
        <f xml:space="preserve"> InpC!SFZ$20</f>
        <v>0</v>
      </c>
      <c r="SGA124" s="370">
        <f xml:space="preserve"> InpC!SGA$20</f>
        <v>0</v>
      </c>
      <c r="SGB124" s="370">
        <f xml:space="preserve"> InpC!SGB$20</f>
        <v>0</v>
      </c>
      <c r="SGC124" s="370">
        <f xml:space="preserve"> InpC!SGC$20</f>
        <v>0</v>
      </c>
      <c r="SGD124" s="370">
        <f xml:space="preserve"> InpC!SGD$20</f>
        <v>0</v>
      </c>
      <c r="SGE124" s="370">
        <f xml:space="preserve"> InpC!SGE$20</f>
        <v>0</v>
      </c>
      <c r="SGF124" s="370">
        <f xml:space="preserve"> InpC!SGF$20</f>
        <v>0</v>
      </c>
      <c r="SGG124" s="370">
        <f xml:space="preserve"> InpC!SGG$20</f>
        <v>0</v>
      </c>
      <c r="SGH124" s="370">
        <f xml:space="preserve"> InpC!SGH$20</f>
        <v>0</v>
      </c>
      <c r="SGI124" s="370">
        <f xml:space="preserve"> InpC!SGI$20</f>
        <v>0</v>
      </c>
      <c r="SGJ124" s="370">
        <f xml:space="preserve"> InpC!SGJ$20</f>
        <v>0</v>
      </c>
      <c r="SGK124" s="370">
        <f xml:space="preserve"> InpC!SGK$20</f>
        <v>0</v>
      </c>
      <c r="SGL124" s="370">
        <f xml:space="preserve"> InpC!SGL$20</f>
        <v>0</v>
      </c>
      <c r="SGM124" s="370">
        <f xml:space="preserve"> InpC!SGM$20</f>
        <v>0</v>
      </c>
      <c r="SGN124" s="370">
        <f xml:space="preserve"> InpC!SGN$20</f>
        <v>0</v>
      </c>
      <c r="SGO124" s="370">
        <f xml:space="preserve"> InpC!SGO$20</f>
        <v>0</v>
      </c>
      <c r="SGP124" s="370">
        <f xml:space="preserve"> InpC!SGP$20</f>
        <v>0</v>
      </c>
      <c r="SGQ124" s="370">
        <f xml:space="preserve"> InpC!SGQ$20</f>
        <v>0</v>
      </c>
      <c r="SGR124" s="370">
        <f xml:space="preserve"> InpC!SGR$20</f>
        <v>0</v>
      </c>
      <c r="SGS124" s="370">
        <f xml:space="preserve"> InpC!SGS$20</f>
        <v>0</v>
      </c>
      <c r="SGT124" s="370">
        <f xml:space="preserve"> InpC!SGT$20</f>
        <v>0</v>
      </c>
      <c r="SGU124" s="370">
        <f xml:space="preserve"> InpC!SGU$20</f>
        <v>0</v>
      </c>
      <c r="SGV124" s="370">
        <f xml:space="preserve"> InpC!SGV$20</f>
        <v>0</v>
      </c>
      <c r="SGW124" s="370">
        <f xml:space="preserve"> InpC!SGW$20</f>
        <v>0</v>
      </c>
      <c r="SGX124" s="370">
        <f xml:space="preserve"> InpC!SGX$20</f>
        <v>0</v>
      </c>
      <c r="SGY124" s="370">
        <f xml:space="preserve"> InpC!SGY$20</f>
        <v>0</v>
      </c>
      <c r="SGZ124" s="370">
        <f xml:space="preserve"> InpC!SGZ$20</f>
        <v>0</v>
      </c>
      <c r="SHA124" s="370">
        <f xml:space="preserve"> InpC!SHA$20</f>
        <v>0</v>
      </c>
      <c r="SHB124" s="370">
        <f xml:space="preserve"> InpC!SHB$20</f>
        <v>0</v>
      </c>
      <c r="SHC124" s="370">
        <f xml:space="preserve"> InpC!SHC$20</f>
        <v>0</v>
      </c>
      <c r="SHD124" s="370">
        <f xml:space="preserve"> InpC!SHD$20</f>
        <v>0</v>
      </c>
      <c r="SHE124" s="370">
        <f xml:space="preserve"> InpC!SHE$20</f>
        <v>0</v>
      </c>
      <c r="SHF124" s="370">
        <f xml:space="preserve"> InpC!SHF$20</f>
        <v>0</v>
      </c>
      <c r="SHG124" s="370">
        <f xml:space="preserve"> InpC!SHG$20</f>
        <v>0</v>
      </c>
      <c r="SHH124" s="370">
        <f xml:space="preserve"> InpC!SHH$20</f>
        <v>0</v>
      </c>
      <c r="SHI124" s="370">
        <f xml:space="preserve"> InpC!SHI$20</f>
        <v>0</v>
      </c>
      <c r="SHJ124" s="370">
        <f xml:space="preserve"> InpC!SHJ$20</f>
        <v>0</v>
      </c>
      <c r="SHK124" s="370">
        <f xml:space="preserve"> InpC!SHK$20</f>
        <v>0</v>
      </c>
      <c r="SHL124" s="370">
        <f xml:space="preserve"> InpC!SHL$20</f>
        <v>0</v>
      </c>
      <c r="SHM124" s="370">
        <f xml:space="preserve"> InpC!SHM$20</f>
        <v>0</v>
      </c>
      <c r="SHN124" s="370">
        <f xml:space="preserve"> InpC!SHN$20</f>
        <v>0</v>
      </c>
      <c r="SHO124" s="370">
        <f xml:space="preserve"> InpC!SHO$20</f>
        <v>0</v>
      </c>
      <c r="SHP124" s="370">
        <f xml:space="preserve"> InpC!SHP$20</f>
        <v>0</v>
      </c>
      <c r="SHQ124" s="370">
        <f xml:space="preserve"> InpC!SHQ$20</f>
        <v>0</v>
      </c>
      <c r="SHR124" s="370">
        <f xml:space="preserve"> InpC!SHR$20</f>
        <v>0</v>
      </c>
      <c r="SHS124" s="370">
        <f xml:space="preserve"> InpC!SHS$20</f>
        <v>0</v>
      </c>
      <c r="SHT124" s="370">
        <f xml:space="preserve"> InpC!SHT$20</f>
        <v>0</v>
      </c>
      <c r="SHU124" s="370">
        <f xml:space="preserve"> InpC!SHU$20</f>
        <v>0</v>
      </c>
      <c r="SHV124" s="370">
        <f xml:space="preserve"> InpC!SHV$20</f>
        <v>0</v>
      </c>
      <c r="SHW124" s="370">
        <f xml:space="preserve"> InpC!SHW$20</f>
        <v>0</v>
      </c>
      <c r="SHX124" s="370">
        <f xml:space="preserve"> InpC!SHX$20</f>
        <v>0</v>
      </c>
      <c r="SHY124" s="370">
        <f xml:space="preserve"> InpC!SHY$20</f>
        <v>0</v>
      </c>
      <c r="SHZ124" s="370">
        <f xml:space="preserve"> InpC!SHZ$20</f>
        <v>0</v>
      </c>
      <c r="SIA124" s="370">
        <f xml:space="preserve"> InpC!SIA$20</f>
        <v>0</v>
      </c>
      <c r="SIB124" s="370">
        <f xml:space="preserve"> InpC!SIB$20</f>
        <v>0</v>
      </c>
      <c r="SIC124" s="370">
        <f xml:space="preserve"> InpC!SIC$20</f>
        <v>0</v>
      </c>
      <c r="SID124" s="370">
        <f xml:space="preserve"> InpC!SID$20</f>
        <v>0</v>
      </c>
      <c r="SIE124" s="370">
        <f xml:space="preserve"> InpC!SIE$20</f>
        <v>0</v>
      </c>
      <c r="SIF124" s="370">
        <f xml:space="preserve"> InpC!SIF$20</f>
        <v>0</v>
      </c>
      <c r="SIG124" s="370">
        <f xml:space="preserve"> InpC!SIG$20</f>
        <v>0</v>
      </c>
      <c r="SIH124" s="370">
        <f xml:space="preserve"> InpC!SIH$20</f>
        <v>0</v>
      </c>
      <c r="SII124" s="370">
        <f xml:space="preserve"> InpC!SII$20</f>
        <v>0</v>
      </c>
      <c r="SIJ124" s="370">
        <f xml:space="preserve"> InpC!SIJ$20</f>
        <v>0</v>
      </c>
      <c r="SIK124" s="370">
        <f xml:space="preserve"> InpC!SIK$20</f>
        <v>0</v>
      </c>
      <c r="SIL124" s="370">
        <f xml:space="preserve"> InpC!SIL$20</f>
        <v>0</v>
      </c>
      <c r="SIM124" s="370">
        <f xml:space="preserve"> InpC!SIM$20</f>
        <v>0</v>
      </c>
      <c r="SIN124" s="370">
        <f xml:space="preserve"> InpC!SIN$20</f>
        <v>0</v>
      </c>
      <c r="SIO124" s="370">
        <f xml:space="preserve"> InpC!SIO$20</f>
        <v>0</v>
      </c>
      <c r="SIP124" s="370">
        <f xml:space="preserve"> InpC!SIP$20</f>
        <v>0</v>
      </c>
      <c r="SIQ124" s="370">
        <f xml:space="preserve"> InpC!SIQ$20</f>
        <v>0</v>
      </c>
      <c r="SIR124" s="370">
        <f xml:space="preserve"> InpC!SIR$20</f>
        <v>0</v>
      </c>
      <c r="SIS124" s="370">
        <f xml:space="preserve"> InpC!SIS$20</f>
        <v>0</v>
      </c>
      <c r="SIT124" s="370">
        <f xml:space="preserve"> InpC!SIT$20</f>
        <v>0</v>
      </c>
      <c r="SIU124" s="370">
        <f xml:space="preserve"> InpC!SIU$20</f>
        <v>0</v>
      </c>
      <c r="SIV124" s="370">
        <f xml:space="preserve"> InpC!SIV$20</f>
        <v>0</v>
      </c>
      <c r="SIW124" s="370">
        <f xml:space="preserve"> InpC!SIW$20</f>
        <v>0</v>
      </c>
      <c r="SIX124" s="370">
        <f xml:space="preserve"> InpC!SIX$20</f>
        <v>0</v>
      </c>
      <c r="SIY124" s="370">
        <f xml:space="preserve"> InpC!SIY$20</f>
        <v>0</v>
      </c>
      <c r="SIZ124" s="370">
        <f xml:space="preserve"> InpC!SIZ$20</f>
        <v>0</v>
      </c>
      <c r="SJA124" s="370">
        <f xml:space="preserve"> InpC!SJA$20</f>
        <v>0</v>
      </c>
      <c r="SJB124" s="370">
        <f xml:space="preserve"> InpC!SJB$20</f>
        <v>0</v>
      </c>
      <c r="SJC124" s="370">
        <f xml:space="preserve"> InpC!SJC$20</f>
        <v>0</v>
      </c>
      <c r="SJD124" s="370">
        <f xml:space="preserve"> InpC!SJD$20</f>
        <v>0</v>
      </c>
      <c r="SJE124" s="370">
        <f xml:space="preserve"> InpC!SJE$20</f>
        <v>0</v>
      </c>
      <c r="SJF124" s="370">
        <f xml:space="preserve"> InpC!SJF$20</f>
        <v>0</v>
      </c>
      <c r="SJG124" s="370">
        <f xml:space="preserve"> InpC!SJG$20</f>
        <v>0</v>
      </c>
      <c r="SJH124" s="370">
        <f xml:space="preserve"> InpC!SJH$20</f>
        <v>0</v>
      </c>
      <c r="SJI124" s="370">
        <f xml:space="preserve"> InpC!SJI$20</f>
        <v>0</v>
      </c>
      <c r="SJJ124" s="370">
        <f xml:space="preserve"> InpC!SJJ$20</f>
        <v>0</v>
      </c>
      <c r="SJK124" s="370">
        <f xml:space="preserve"> InpC!SJK$20</f>
        <v>0</v>
      </c>
      <c r="SJL124" s="370">
        <f xml:space="preserve"> InpC!SJL$20</f>
        <v>0</v>
      </c>
      <c r="SJM124" s="370">
        <f xml:space="preserve"> InpC!SJM$20</f>
        <v>0</v>
      </c>
      <c r="SJN124" s="370">
        <f xml:space="preserve"> InpC!SJN$20</f>
        <v>0</v>
      </c>
      <c r="SJO124" s="370">
        <f xml:space="preserve"> InpC!SJO$20</f>
        <v>0</v>
      </c>
      <c r="SJP124" s="370">
        <f xml:space="preserve"> InpC!SJP$20</f>
        <v>0</v>
      </c>
      <c r="SJQ124" s="370">
        <f xml:space="preserve"> InpC!SJQ$20</f>
        <v>0</v>
      </c>
      <c r="SJR124" s="370">
        <f xml:space="preserve"> InpC!SJR$20</f>
        <v>0</v>
      </c>
      <c r="SJS124" s="370">
        <f xml:space="preserve"> InpC!SJS$20</f>
        <v>0</v>
      </c>
      <c r="SJT124" s="370">
        <f xml:space="preserve"> InpC!SJT$20</f>
        <v>0</v>
      </c>
      <c r="SJU124" s="370">
        <f xml:space="preserve"> InpC!SJU$20</f>
        <v>0</v>
      </c>
      <c r="SJV124" s="370">
        <f xml:space="preserve"> InpC!SJV$20</f>
        <v>0</v>
      </c>
      <c r="SJW124" s="370">
        <f xml:space="preserve"> InpC!SJW$20</f>
        <v>0</v>
      </c>
      <c r="SJX124" s="370">
        <f xml:space="preserve"> InpC!SJX$20</f>
        <v>0</v>
      </c>
      <c r="SJY124" s="370">
        <f xml:space="preserve"> InpC!SJY$20</f>
        <v>0</v>
      </c>
      <c r="SJZ124" s="370">
        <f xml:space="preserve"> InpC!SJZ$20</f>
        <v>0</v>
      </c>
      <c r="SKA124" s="370">
        <f xml:space="preserve"> InpC!SKA$20</f>
        <v>0</v>
      </c>
      <c r="SKB124" s="370">
        <f xml:space="preserve"> InpC!SKB$20</f>
        <v>0</v>
      </c>
      <c r="SKC124" s="370">
        <f xml:space="preserve"> InpC!SKC$20</f>
        <v>0</v>
      </c>
      <c r="SKD124" s="370">
        <f xml:space="preserve"> InpC!SKD$20</f>
        <v>0</v>
      </c>
      <c r="SKE124" s="370">
        <f xml:space="preserve"> InpC!SKE$20</f>
        <v>0</v>
      </c>
      <c r="SKF124" s="370">
        <f xml:space="preserve"> InpC!SKF$20</f>
        <v>0</v>
      </c>
      <c r="SKG124" s="370">
        <f xml:space="preserve"> InpC!SKG$20</f>
        <v>0</v>
      </c>
      <c r="SKH124" s="370">
        <f xml:space="preserve"> InpC!SKH$20</f>
        <v>0</v>
      </c>
      <c r="SKI124" s="370">
        <f xml:space="preserve"> InpC!SKI$20</f>
        <v>0</v>
      </c>
      <c r="SKJ124" s="370">
        <f xml:space="preserve"> InpC!SKJ$20</f>
        <v>0</v>
      </c>
      <c r="SKK124" s="370">
        <f xml:space="preserve"> InpC!SKK$20</f>
        <v>0</v>
      </c>
      <c r="SKL124" s="370">
        <f xml:space="preserve"> InpC!SKL$20</f>
        <v>0</v>
      </c>
      <c r="SKM124" s="370">
        <f xml:space="preserve"> InpC!SKM$20</f>
        <v>0</v>
      </c>
      <c r="SKN124" s="370">
        <f xml:space="preserve"> InpC!SKN$20</f>
        <v>0</v>
      </c>
      <c r="SKO124" s="370">
        <f xml:space="preserve"> InpC!SKO$20</f>
        <v>0</v>
      </c>
      <c r="SKP124" s="370">
        <f xml:space="preserve"> InpC!SKP$20</f>
        <v>0</v>
      </c>
      <c r="SKQ124" s="370">
        <f xml:space="preserve"> InpC!SKQ$20</f>
        <v>0</v>
      </c>
      <c r="SKR124" s="370">
        <f xml:space="preserve"> InpC!SKR$20</f>
        <v>0</v>
      </c>
      <c r="SKS124" s="370">
        <f xml:space="preserve"> InpC!SKS$20</f>
        <v>0</v>
      </c>
      <c r="SKT124" s="370">
        <f xml:space="preserve"> InpC!SKT$20</f>
        <v>0</v>
      </c>
      <c r="SKU124" s="370">
        <f xml:space="preserve"> InpC!SKU$20</f>
        <v>0</v>
      </c>
      <c r="SKV124" s="370">
        <f xml:space="preserve"> InpC!SKV$20</f>
        <v>0</v>
      </c>
      <c r="SKW124" s="370">
        <f xml:space="preserve"> InpC!SKW$20</f>
        <v>0</v>
      </c>
      <c r="SKX124" s="370">
        <f xml:space="preserve"> InpC!SKX$20</f>
        <v>0</v>
      </c>
      <c r="SKY124" s="370">
        <f xml:space="preserve"> InpC!SKY$20</f>
        <v>0</v>
      </c>
      <c r="SKZ124" s="370">
        <f xml:space="preserve"> InpC!SKZ$20</f>
        <v>0</v>
      </c>
      <c r="SLA124" s="370">
        <f xml:space="preserve"> InpC!SLA$20</f>
        <v>0</v>
      </c>
      <c r="SLB124" s="370">
        <f xml:space="preserve"> InpC!SLB$20</f>
        <v>0</v>
      </c>
      <c r="SLC124" s="370">
        <f xml:space="preserve"> InpC!SLC$20</f>
        <v>0</v>
      </c>
      <c r="SLD124" s="370">
        <f xml:space="preserve"> InpC!SLD$20</f>
        <v>0</v>
      </c>
      <c r="SLE124" s="370">
        <f xml:space="preserve"> InpC!SLE$20</f>
        <v>0</v>
      </c>
      <c r="SLF124" s="370">
        <f xml:space="preserve"> InpC!SLF$20</f>
        <v>0</v>
      </c>
      <c r="SLG124" s="370">
        <f xml:space="preserve"> InpC!SLG$20</f>
        <v>0</v>
      </c>
      <c r="SLH124" s="370">
        <f xml:space="preserve"> InpC!SLH$20</f>
        <v>0</v>
      </c>
      <c r="SLI124" s="370">
        <f xml:space="preserve"> InpC!SLI$20</f>
        <v>0</v>
      </c>
      <c r="SLJ124" s="370">
        <f xml:space="preserve"> InpC!SLJ$20</f>
        <v>0</v>
      </c>
      <c r="SLK124" s="370">
        <f xml:space="preserve"> InpC!SLK$20</f>
        <v>0</v>
      </c>
      <c r="SLL124" s="370">
        <f xml:space="preserve"> InpC!SLL$20</f>
        <v>0</v>
      </c>
      <c r="SLM124" s="370">
        <f xml:space="preserve"> InpC!SLM$20</f>
        <v>0</v>
      </c>
      <c r="SLN124" s="370">
        <f xml:space="preserve"> InpC!SLN$20</f>
        <v>0</v>
      </c>
      <c r="SLO124" s="370">
        <f xml:space="preserve"> InpC!SLO$20</f>
        <v>0</v>
      </c>
      <c r="SLP124" s="370">
        <f xml:space="preserve"> InpC!SLP$20</f>
        <v>0</v>
      </c>
      <c r="SLQ124" s="370">
        <f xml:space="preserve"> InpC!SLQ$20</f>
        <v>0</v>
      </c>
      <c r="SLR124" s="370">
        <f xml:space="preserve"> InpC!SLR$20</f>
        <v>0</v>
      </c>
      <c r="SLS124" s="370">
        <f xml:space="preserve"> InpC!SLS$20</f>
        <v>0</v>
      </c>
      <c r="SLT124" s="370">
        <f xml:space="preserve"> InpC!SLT$20</f>
        <v>0</v>
      </c>
      <c r="SLU124" s="370">
        <f xml:space="preserve"> InpC!SLU$20</f>
        <v>0</v>
      </c>
      <c r="SLV124" s="370">
        <f xml:space="preserve"> InpC!SLV$20</f>
        <v>0</v>
      </c>
      <c r="SLW124" s="370">
        <f xml:space="preserve"> InpC!SLW$20</f>
        <v>0</v>
      </c>
      <c r="SLX124" s="370">
        <f xml:space="preserve"> InpC!SLX$20</f>
        <v>0</v>
      </c>
      <c r="SLY124" s="370">
        <f xml:space="preserve"> InpC!SLY$20</f>
        <v>0</v>
      </c>
      <c r="SLZ124" s="370">
        <f xml:space="preserve"> InpC!SLZ$20</f>
        <v>0</v>
      </c>
      <c r="SMA124" s="370">
        <f xml:space="preserve"> InpC!SMA$20</f>
        <v>0</v>
      </c>
      <c r="SMB124" s="370">
        <f xml:space="preserve"> InpC!SMB$20</f>
        <v>0</v>
      </c>
      <c r="SMC124" s="370">
        <f xml:space="preserve"> InpC!SMC$20</f>
        <v>0</v>
      </c>
      <c r="SMD124" s="370">
        <f xml:space="preserve"> InpC!SMD$20</f>
        <v>0</v>
      </c>
      <c r="SME124" s="370">
        <f xml:space="preserve"> InpC!SME$20</f>
        <v>0</v>
      </c>
      <c r="SMF124" s="370">
        <f xml:space="preserve"> InpC!SMF$20</f>
        <v>0</v>
      </c>
      <c r="SMG124" s="370">
        <f xml:space="preserve"> InpC!SMG$20</f>
        <v>0</v>
      </c>
      <c r="SMH124" s="370">
        <f xml:space="preserve"> InpC!SMH$20</f>
        <v>0</v>
      </c>
      <c r="SMI124" s="370">
        <f xml:space="preserve"> InpC!SMI$20</f>
        <v>0</v>
      </c>
      <c r="SMJ124" s="370">
        <f xml:space="preserve"> InpC!SMJ$20</f>
        <v>0</v>
      </c>
      <c r="SMK124" s="370">
        <f xml:space="preserve"> InpC!SMK$20</f>
        <v>0</v>
      </c>
      <c r="SML124" s="370">
        <f xml:space="preserve"> InpC!SML$20</f>
        <v>0</v>
      </c>
      <c r="SMM124" s="370">
        <f xml:space="preserve"> InpC!SMM$20</f>
        <v>0</v>
      </c>
      <c r="SMN124" s="370">
        <f xml:space="preserve"> InpC!SMN$20</f>
        <v>0</v>
      </c>
      <c r="SMO124" s="370">
        <f xml:space="preserve"> InpC!SMO$20</f>
        <v>0</v>
      </c>
      <c r="SMP124" s="370">
        <f xml:space="preserve"> InpC!SMP$20</f>
        <v>0</v>
      </c>
      <c r="SMQ124" s="370">
        <f xml:space="preserve"> InpC!SMQ$20</f>
        <v>0</v>
      </c>
      <c r="SMR124" s="370">
        <f xml:space="preserve"> InpC!SMR$20</f>
        <v>0</v>
      </c>
      <c r="SMS124" s="370">
        <f xml:space="preserve"> InpC!SMS$20</f>
        <v>0</v>
      </c>
      <c r="SMT124" s="370">
        <f xml:space="preserve"> InpC!SMT$20</f>
        <v>0</v>
      </c>
      <c r="SMU124" s="370">
        <f xml:space="preserve"> InpC!SMU$20</f>
        <v>0</v>
      </c>
      <c r="SMV124" s="370">
        <f xml:space="preserve"> InpC!SMV$20</f>
        <v>0</v>
      </c>
      <c r="SMW124" s="370">
        <f xml:space="preserve"> InpC!SMW$20</f>
        <v>0</v>
      </c>
      <c r="SMX124" s="370">
        <f xml:space="preserve"> InpC!SMX$20</f>
        <v>0</v>
      </c>
      <c r="SMY124" s="370">
        <f xml:space="preserve"> InpC!SMY$20</f>
        <v>0</v>
      </c>
      <c r="SMZ124" s="370">
        <f xml:space="preserve"> InpC!SMZ$20</f>
        <v>0</v>
      </c>
      <c r="SNA124" s="370">
        <f xml:space="preserve"> InpC!SNA$20</f>
        <v>0</v>
      </c>
      <c r="SNB124" s="370">
        <f xml:space="preserve"> InpC!SNB$20</f>
        <v>0</v>
      </c>
      <c r="SNC124" s="370">
        <f xml:space="preserve"> InpC!SNC$20</f>
        <v>0</v>
      </c>
      <c r="SND124" s="370">
        <f xml:space="preserve"> InpC!SND$20</f>
        <v>0</v>
      </c>
      <c r="SNE124" s="370">
        <f xml:space="preserve"> InpC!SNE$20</f>
        <v>0</v>
      </c>
      <c r="SNF124" s="370">
        <f xml:space="preserve"> InpC!SNF$20</f>
        <v>0</v>
      </c>
      <c r="SNG124" s="370">
        <f xml:space="preserve"> InpC!SNG$20</f>
        <v>0</v>
      </c>
      <c r="SNH124" s="370">
        <f xml:space="preserve"> InpC!SNH$20</f>
        <v>0</v>
      </c>
      <c r="SNI124" s="370">
        <f xml:space="preserve"> InpC!SNI$20</f>
        <v>0</v>
      </c>
      <c r="SNJ124" s="370">
        <f xml:space="preserve"> InpC!SNJ$20</f>
        <v>0</v>
      </c>
      <c r="SNK124" s="370">
        <f xml:space="preserve"> InpC!SNK$20</f>
        <v>0</v>
      </c>
      <c r="SNL124" s="370">
        <f xml:space="preserve"> InpC!SNL$20</f>
        <v>0</v>
      </c>
      <c r="SNM124" s="370">
        <f xml:space="preserve"> InpC!SNM$20</f>
        <v>0</v>
      </c>
      <c r="SNN124" s="370">
        <f xml:space="preserve"> InpC!SNN$20</f>
        <v>0</v>
      </c>
      <c r="SNO124" s="370">
        <f xml:space="preserve"> InpC!SNO$20</f>
        <v>0</v>
      </c>
      <c r="SNP124" s="370">
        <f xml:space="preserve"> InpC!SNP$20</f>
        <v>0</v>
      </c>
      <c r="SNQ124" s="370">
        <f xml:space="preserve"> InpC!SNQ$20</f>
        <v>0</v>
      </c>
      <c r="SNR124" s="370">
        <f xml:space="preserve"> InpC!SNR$20</f>
        <v>0</v>
      </c>
      <c r="SNS124" s="370">
        <f xml:space="preserve"> InpC!SNS$20</f>
        <v>0</v>
      </c>
      <c r="SNT124" s="370">
        <f xml:space="preserve"> InpC!SNT$20</f>
        <v>0</v>
      </c>
      <c r="SNU124" s="370">
        <f xml:space="preserve"> InpC!SNU$20</f>
        <v>0</v>
      </c>
      <c r="SNV124" s="370">
        <f xml:space="preserve"> InpC!SNV$20</f>
        <v>0</v>
      </c>
      <c r="SNW124" s="370">
        <f xml:space="preserve"> InpC!SNW$20</f>
        <v>0</v>
      </c>
      <c r="SNX124" s="370">
        <f xml:space="preserve"> InpC!SNX$20</f>
        <v>0</v>
      </c>
      <c r="SNY124" s="370">
        <f xml:space="preserve"> InpC!SNY$20</f>
        <v>0</v>
      </c>
      <c r="SNZ124" s="370">
        <f xml:space="preserve"> InpC!SNZ$20</f>
        <v>0</v>
      </c>
      <c r="SOA124" s="370">
        <f xml:space="preserve"> InpC!SOA$20</f>
        <v>0</v>
      </c>
      <c r="SOB124" s="370">
        <f xml:space="preserve"> InpC!SOB$20</f>
        <v>0</v>
      </c>
      <c r="SOC124" s="370">
        <f xml:space="preserve"> InpC!SOC$20</f>
        <v>0</v>
      </c>
      <c r="SOD124" s="370">
        <f xml:space="preserve"> InpC!SOD$20</f>
        <v>0</v>
      </c>
      <c r="SOE124" s="370">
        <f xml:space="preserve"> InpC!SOE$20</f>
        <v>0</v>
      </c>
      <c r="SOF124" s="370">
        <f xml:space="preserve"> InpC!SOF$20</f>
        <v>0</v>
      </c>
      <c r="SOG124" s="370">
        <f xml:space="preserve"> InpC!SOG$20</f>
        <v>0</v>
      </c>
      <c r="SOH124" s="370">
        <f xml:space="preserve"> InpC!SOH$20</f>
        <v>0</v>
      </c>
      <c r="SOI124" s="370">
        <f xml:space="preserve"> InpC!SOI$20</f>
        <v>0</v>
      </c>
      <c r="SOJ124" s="370">
        <f xml:space="preserve"> InpC!SOJ$20</f>
        <v>0</v>
      </c>
      <c r="SOK124" s="370">
        <f xml:space="preserve"> InpC!SOK$20</f>
        <v>0</v>
      </c>
      <c r="SOL124" s="370">
        <f xml:space="preserve"> InpC!SOL$20</f>
        <v>0</v>
      </c>
      <c r="SOM124" s="370">
        <f xml:space="preserve"> InpC!SOM$20</f>
        <v>0</v>
      </c>
      <c r="SON124" s="370">
        <f xml:space="preserve"> InpC!SON$20</f>
        <v>0</v>
      </c>
      <c r="SOO124" s="370">
        <f xml:space="preserve"> InpC!SOO$20</f>
        <v>0</v>
      </c>
      <c r="SOP124" s="370">
        <f xml:space="preserve"> InpC!SOP$20</f>
        <v>0</v>
      </c>
      <c r="SOQ124" s="370">
        <f xml:space="preserve"> InpC!SOQ$20</f>
        <v>0</v>
      </c>
      <c r="SOR124" s="370">
        <f xml:space="preserve"> InpC!SOR$20</f>
        <v>0</v>
      </c>
      <c r="SOS124" s="370">
        <f xml:space="preserve"> InpC!SOS$20</f>
        <v>0</v>
      </c>
      <c r="SOT124" s="370">
        <f xml:space="preserve"> InpC!SOT$20</f>
        <v>0</v>
      </c>
      <c r="SOU124" s="370">
        <f xml:space="preserve"> InpC!SOU$20</f>
        <v>0</v>
      </c>
      <c r="SOV124" s="370">
        <f xml:space="preserve"> InpC!SOV$20</f>
        <v>0</v>
      </c>
      <c r="SOW124" s="370">
        <f xml:space="preserve"> InpC!SOW$20</f>
        <v>0</v>
      </c>
      <c r="SOX124" s="370">
        <f xml:space="preserve"> InpC!SOX$20</f>
        <v>0</v>
      </c>
      <c r="SOY124" s="370">
        <f xml:space="preserve"> InpC!SOY$20</f>
        <v>0</v>
      </c>
      <c r="SOZ124" s="370">
        <f xml:space="preserve"> InpC!SOZ$20</f>
        <v>0</v>
      </c>
      <c r="SPA124" s="370">
        <f xml:space="preserve"> InpC!SPA$20</f>
        <v>0</v>
      </c>
      <c r="SPB124" s="370">
        <f xml:space="preserve"> InpC!SPB$20</f>
        <v>0</v>
      </c>
      <c r="SPC124" s="370">
        <f xml:space="preserve"> InpC!SPC$20</f>
        <v>0</v>
      </c>
      <c r="SPD124" s="370">
        <f xml:space="preserve"> InpC!SPD$20</f>
        <v>0</v>
      </c>
      <c r="SPE124" s="370">
        <f xml:space="preserve"> InpC!SPE$20</f>
        <v>0</v>
      </c>
      <c r="SPF124" s="370">
        <f xml:space="preserve"> InpC!SPF$20</f>
        <v>0</v>
      </c>
      <c r="SPG124" s="370">
        <f xml:space="preserve"> InpC!SPG$20</f>
        <v>0</v>
      </c>
      <c r="SPH124" s="370">
        <f xml:space="preserve"> InpC!SPH$20</f>
        <v>0</v>
      </c>
      <c r="SPI124" s="370">
        <f xml:space="preserve"> InpC!SPI$20</f>
        <v>0</v>
      </c>
      <c r="SPJ124" s="370">
        <f xml:space="preserve"> InpC!SPJ$20</f>
        <v>0</v>
      </c>
      <c r="SPK124" s="370">
        <f xml:space="preserve"> InpC!SPK$20</f>
        <v>0</v>
      </c>
      <c r="SPL124" s="370">
        <f xml:space="preserve"> InpC!SPL$20</f>
        <v>0</v>
      </c>
      <c r="SPM124" s="370">
        <f xml:space="preserve"> InpC!SPM$20</f>
        <v>0</v>
      </c>
      <c r="SPN124" s="370">
        <f xml:space="preserve"> InpC!SPN$20</f>
        <v>0</v>
      </c>
      <c r="SPO124" s="370">
        <f xml:space="preserve"> InpC!SPO$20</f>
        <v>0</v>
      </c>
      <c r="SPP124" s="370">
        <f xml:space="preserve"> InpC!SPP$20</f>
        <v>0</v>
      </c>
      <c r="SPQ124" s="370">
        <f xml:space="preserve"> InpC!SPQ$20</f>
        <v>0</v>
      </c>
      <c r="SPR124" s="370">
        <f xml:space="preserve"> InpC!SPR$20</f>
        <v>0</v>
      </c>
      <c r="SPS124" s="370">
        <f xml:space="preserve"> InpC!SPS$20</f>
        <v>0</v>
      </c>
      <c r="SPT124" s="370">
        <f xml:space="preserve"> InpC!SPT$20</f>
        <v>0</v>
      </c>
      <c r="SPU124" s="370">
        <f xml:space="preserve"> InpC!SPU$20</f>
        <v>0</v>
      </c>
      <c r="SPV124" s="370">
        <f xml:space="preserve"> InpC!SPV$20</f>
        <v>0</v>
      </c>
      <c r="SPW124" s="370">
        <f xml:space="preserve"> InpC!SPW$20</f>
        <v>0</v>
      </c>
      <c r="SPX124" s="370">
        <f xml:space="preserve"> InpC!SPX$20</f>
        <v>0</v>
      </c>
      <c r="SPY124" s="370">
        <f xml:space="preserve"> InpC!SPY$20</f>
        <v>0</v>
      </c>
      <c r="SPZ124" s="370">
        <f xml:space="preserve"> InpC!SPZ$20</f>
        <v>0</v>
      </c>
      <c r="SQA124" s="370">
        <f xml:space="preserve"> InpC!SQA$20</f>
        <v>0</v>
      </c>
      <c r="SQB124" s="370">
        <f xml:space="preserve"> InpC!SQB$20</f>
        <v>0</v>
      </c>
      <c r="SQC124" s="370">
        <f xml:space="preserve"> InpC!SQC$20</f>
        <v>0</v>
      </c>
      <c r="SQD124" s="370">
        <f xml:space="preserve"> InpC!SQD$20</f>
        <v>0</v>
      </c>
      <c r="SQE124" s="370">
        <f xml:space="preserve"> InpC!SQE$20</f>
        <v>0</v>
      </c>
      <c r="SQF124" s="370">
        <f xml:space="preserve"> InpC!SQF$20</f>
        <v>0</v>
      </c>
      <c r="SQG124" s="370">
        <f xml:space="preserve"> InpC!SQG$20</f>
        <v>0</v>
      </c>
      <c r="SQH124" s="370">
        <f xml:space="preserve"> InpC!SQH$20</f>
        <v>0</v>
      </c>
      <c r="SQI124" s="370">
        <f xml:space="preserve"> InpC!SQI$20</f>
        <v>0</v>
      </c>
      <c r="SQJ124" s="370">
        <f xml:space="preserve"> InpC!SQJ$20</f>
        <v>0</v>
      </c>
      <c r="SQK124" s="370">
        <f xml:space="preserve"> InpC!SQK$20</f>
        <v>0</v>
      </c>
      <c r="SQL124" s="370">
        <f xml:space="preserve"> InpC!SQL$20</f>
        <v>0</v>
      </c>
      <c r="SQM124" s="370">
        <f xml:space="preserve"> InpC!SQM$20</f>
        <v>0</v>
      </c>
      <c r="SQN124" s="370">
        <f xml:space="preserve"> InpC!SQN$20</f>
        <v>0</v>
      </c>
      <c r="SQO124" s="370">
        <f xml:space="preserve"> InpC!SQO$20</f>
        <v>0</v>
      </c>
      <c r="SQP124" s="370">
        <f xml:space="preserve"> InpC!SQP$20</f>
        <v>0</v>
      </c>
      <c r="SQQ124" s="370">
        <f xml:space="preserve"> InpC!SQQ$20</f>
        <v>0</v>
      </c>
      <c r="SQR124" s="370">
        <f xml:space="preserve"> InpC!SQR$20</f>
        <v>0</v>
      </c>
      <c r="SQS124" s="370">
        <f xml:space="preserve"> InpC!SQS$20</f>
        <v>0</v>
      </c>
      <c r="SQT124" s="370">
        <f xml:space="preserve"> InpC!SQT$20</f>
        <v>0</v>
      </c>
      <c r="SQU124" s="370">
        <f xml:space="preserve"> InpC!SQU$20</f>
        <v>0</v>
      </c>
      <c r="SQV124" s="370">
        <f xml:space="preserve"> InpC!SQV$20</f>
        <v>0</v>
      </c>
      <c r="SQW124" s="370">
        <f xml:space="preserve"> InpC!SQW$20</f>
        <v>0</v>
      </c>
      <c r="SQX124" s="370">
        <f xml:space="preserve"> InpC!SQX$20</f>
        <v>0</v>
      </c>
      <c r="SQY124" s="370">
        <f xml:space="preserve"> InpC!SQY$20</f>
        <v>0</v>
      </c>
      <c r="SQZ124" s="370">
        <f xml:space="preserve"> InpC!SQZ$20</f>
        <v>0</v>
      </c>
      <c r="SRA124" s="370">
        <f xml:space="preserve"> InpC!SRA$20</f>
        <v>0</v>
      </c>
      <c r="SRB124" s="370">
        <f xml:space="preserve"> InpC!SRB$20</f>
        <v>0</v>
      </c>
      <c r="SRC124" s="370">
        <f xml:space="preserve"> InpC!SRC$20</f>
        <v>0</v>
      </c>
      <c r="SRD124" s="370">
        <f xml:space="preserve"> InpC!SRD$20</f>
        <v>0</v>
      </c>
      <c r="SRE124" s="370">
        <f xml:space="preserve"> InpC!SRE$20</f>
        <v>0</v>
      </c>
      <c r="SRF124" s="370">
        <f xml:space="preserve"> InpC!SRF$20</f>
        <v>0</v>
      </c>
      <c r="SRG124" s="370">
        <f xml:space="preserve"> InpC!SRG$20</f>
        <v>0</v>
      </c>
      <c r="SRH124" s="370">
        <f xml:space="preserve"> InpC!SRH$20</f>
        <v>0</v>
      </c>
      <c r="SRI124" s="370">
        <f xml:space="preserve"> InpC!SRI$20</f>
        <v>0</v>
      </c>
      <c r="SRJ124" s="370">
        <f xml:space="preserve"> InpC!SRJ$20</f>
        <v>0</v>
      </c>
      <c r="SRK124" s="370">
        <f xml:space="preserve"> InpC!SRK$20</f>
        <v>0</v>
      </c>
      <c r="SRL124" s="370">
        <f xml:space="preserve"> InpC!SRL$20</f>
        <v>0</v>
      </c>
      <c r="SRM124" s="370">
        <f xml:space="preserve"> InpC!SRM$20</f>
        <v>0</v>
      </c>
      <c r="SRN124" s="370">
        <f xml:space="preserve"> InpC!SRN$20</f>
        <v>0</v>
      </c>
      <c r="SRO124" s="370">
        <f xml:space="preserve"> InpC!SRO$20</f>
        <v>0</v>
      </c>
      <c r="SRP124" s="370">
        <f xml:space="preserve"> InpC!SRP$20</f>
        <v>0</v>
      </c>
      <c r="SRQ124" s="370">
        <f xml:space="preserve"> InpC!SRQ$20</f>
        <v>0</v>
      </c>
      <c r="SRR124" s="370">
        <f xml:space="preserve"> InpC!SRR$20</f>
        <v>0</v>
      </c>
      <c r="SRS124" s="370">
        <f xml:space="preserve"> InpC!SRS$20</f>
        <v>0</v>
      </c>
      <c r="SRT124" s="370">
        <f xml:space="preserve"> InpC!SRT$20</f>
        <v>0</v>
      </c>
      <c r="SRU124" s="370">
        <f xml:space="preserve"> InpC!SRU$20</f>
        <v>0</v>
      </c>
      <c r="SRV124" s="370">
        <f xml:space="preserve"> InpC!SRV$20</f>
        <v>0</v>
      </c>
      <c r="SRW124" s="370">
        <f xml:space="preserve"> InpC!SRW$20</f>
        <v>0</v>
      </c>
      <c r="SRX124" s="370">
        <f xml:space="preserve"> InpC!SRX$20</f>
        <v>0</v>
      </c>
      <c r="SRY124" s="370">
        <f xml:space="preserve"> InpC!SRY$20</f>
        <v>0</v>
      </c>
      <c r="SRZ124" s="370">
        <f xml:space="preserve"> InpC!SRZ$20</f>
        <v>0</v>
      </c>
      <c r="SSA124" s="370">
        <f xml:space="preserve"> InpC!SSA$20</f>
        <v>0</v>
      </c>
      <c r="SSB124" s="370">
        <f xml:space="preserve"> InpC!SSB$20</f>
        <v>0</v>
      </c>
      <c r="SSC124" s="370">
        <f xml:space="preserve"> InpC!SSC$20</f>
        <v>0</v>
      </c>
      <c r="SSD124" s="370">
        <f xml:space="preserve"> InpC!SSD$20</f>
        <v>0</v>
      </c>
      <c r="SSE124" s="370">
        <f xml:space="preserve"> InpC!SSE$20</f>
        <v>0</v>
      </c>
      <c r="SSF124" s="370">
        <f xml:space="preserve"> InpC!SSF$20</f>
        <v>0</v>
      </c>
      <c r="SSG124" s="370">
        <f xml:space="preserve"> InpC!SSG$20</f>
        <v>0</v>
      </c>
      <c r="SSH124" s="370">
        <f xml:space="preserve"> InpC!SSH$20</f>
        <v>0</v>
      </c>
      <c r="SSI124" s="370">
        <f xml:space="preserve"> InpC!SSI$20</f>
        <v>0</v>
      </c>
      <c r="SSJ124" s="370">
        <f xml:space="preserve"> InpC!SSJ$20</f>
        <v>0</v>
      </c>
      <c r="SSK124" s="370">
        <f xml:space="preserve"> InpC!SSK$20</f>
        <v>0</v>
      </c>
      <c r="SSL124" s="370">
        <f xml:space="preserve"> InpC!SSL$20</f>
        <v>0</v>
      </c>
      <c r="SSM124" s="370">
        <f xml:space="preserve"> InpC!SSM$20</f>
        <v>0</v>
      </c>
      <c r="SSN124" s="370">
        <f xml:space="preserve"> InpC!SSN$20</f>
        <v>0</v>
      </c>
      <c r="SSO124" s="370">
        <f xml:space="preserve"> InpC!SSO$20</f>
        <v>0</v>
      </c>
      <c r="SSP124" s="370">
        <f xml:space="preserve"> InpC!SSP$20</f>
        <v>0</v>
      </c>
      <c r="SSQ124" s="370">
        <f xml:space="preserve"> InpC!SSQ$20</f>
        <v>0</v>
      </c>
      <c r="SSR124" s="370">
        <f xml:space="preserve"> InpC!SSR$20</f>
        <v>0</v>
      </c>
      <c r="SSS124" s="370">
        <f xml:space="preserve"> InpC!SSS$20</f>
        <v>0</v>
      </c>
      <c r="SST124" s="370">
        <f xml:space="preserve"> InpC!SST$20</f>
        <v>0</v>
      </c>
      <c r="SSU124" s="370">
        <f xml:space="preserve"> InpC!SSU$20</f>
        <v>0</v>
      </c>
      <c r="SSV124" s="370">
        <f xml:space="preserve"> InpC!SSV$20</f>
        <v>0</v>
      </c>
      <c r="SSW124" s="370">
        <f xml:space="preserve"> InpC!SSW$20</f>
        <v>0</v>
      </c>
      <c r="SSX124" s="370">
        <f xml:space="preserve"> InpC!SSX$20</f>
        <v>0</v>
      </c>
      <c r="SSY124" s="370">
        <f xml:space="preserve"> InpC!SSY$20</f>
        <v>0</v>
      </c>
      <c r="SSZ124" s="370">
        <f xml:space="preserve"> InpC!SSZ$20</f>
        <v>0</v>
      </c>
      <c r="STA124" s="370">
        <f xml:space="preserve"> InpC!STA$20</f>
        <v>0</v>
      </c>
      <c r="STB124" s="370">
        <f xml:space="preserve"> InpC!STB$20</f>
        <v>0</v>
      </c>
      <c r="STC124" s="370">
        <f xml:space="preserve"> InpC!STC$20</f>
        <v>0</v>
      </c>
      <c r="STD124" s="370">
        <f xml:space="preserve"> InpC!STD$20</f>
        <v>0</v>
      </c>
      <c r="STE124" s="370">
        <f xml:space="preserve"> InpC!STE$20</f>
        <v>0</v>
      </c>
      <c r="STF124" s="370">
        <f xml:space="preserve"> InpC!STF$20</f>
        <v>0</v>
      </c>
      <c r="STG124" s="370">
        <f xml:space="preserve"> InpC!STG$20</f>
        <v>0</v>
      </c>
      <c r="STH124" s="370">
        <f xml:space="preserve"> InpC!STH$20</f>
        <v>0</v>
      </c>
      <c r="STI124" s="370">
        <f xml:space="preserve"> InpC!STI$20</f>
        <v>0</v>
      </c>
      <c r="STJ124" s="370">
        <f xml:space="preserve"> InpC!STJ$20</f>
        <v>0</v>
      </c>
      <c r="STK124" s="370">
        <f xml:space="preserve"> InpC!STK$20</f>
        <v>0</v>
      </c>
      <c r="STL124" s="370">
        <f xml:space="preserve"> InpC!STL$20</f>
        <v>0</v>
      </c>
      <c r="STM124" s="370">
        <f xml:space="preserve"> InpC!STM$20</f>
        <v>0</v>
      </c>
      <c r="STN124" s="370">
        <f xml:space="preserve"> InpC!STN$20</f>
        <v>0</v>
      </c>
      <c r="STO124" s="370">
        <f xml:space="preserve"> InpC!STO$20</f>
        <v>0</v>
      </c>
      <c r="STP124" s="370">
        <f xml:space="preserve"> InpC!STP$20</f>
        <v>0</v>
      </c>
      <c r="STQ124" s="370">
        <f xml:space="preserve"> InpC!STQ$20</f>
        <v>0</v>
      </c>
      <c r="STR124" s="370">
        <f xml:space="preserve"> InpC!STR$20</f>
        <v>0</v>
      </c>
      <c r="STS124" s="370">
        <f xml:space="preserve"> InpC!STS$20</f>
        <v>0</v>
      </c>
      <c r="STT124" s="370">
        <f xml:space="preserve"> InpC!STT$20</f>
        <v>0</v>
      </c>
      <c r="STU124" s="370">
        <f xml:space="preserve"> InpC!STU$20</f>
        <v>0</v>
      </c>
      <c r="STV124" s="370">
        <f xml:space="preserve"> InpC!STV$20</f>
        <v>0</v>
      </c>
      <c r="STW124" s="370">
        <f xml:space="preserve"> InpC!STW$20</f>
        <v>0</v>
      </c>
      <c r="STX124" s="370">
        <f xml:space="preserve"> InpC!STX$20</f>
        <v>0</v>
      </c>
      <c r="STY124" s="370">
        <f xml:space="preserve"> InpC!STY$20</f>
        <v>0</v>
      </c>
      <c r="STZ124" s="370">
        <f xml:space="preserve"> InpC!STZ$20</f>
        <v>0</v>
      </c>
      <c r="SUA124" s="370">
        <f xml:space="preserve"> InpC!SUA$20</f>
        <v>0</v>
      </c>
      <c r="SUB124" s="370">
        <f xml:space="preserve"> InpC!SUB$20</f>
        <v>0</v>
      </c>
      <c r="SUC124" s="370">
        <f xml:space="preserve"> InpC!SUC$20</f>
        <v>0</v>
      </c>
      <c r="SUD124" s="370">
        <f xml:space="preserve"> InpC!SUD$20</f>
        <v>0</v>
      </c>
      <c r="SUE124" s="370">
        <f xml:space="preserve"> InpC!SUE$20</f>
        <v>0</v>
      </c>
      <c r="SUF124" s="370">
        <f xml:space="preserve"> InpC!SUF$20</f>
        <v>0</v>
      </c>
      <c r="SUG124" s="370">
        <f xml:space="preserve"> InpC!SUG$20</f>
        <v>0</v>
      </c>
      <c r="SUH124" s="370">
        <f xml:space="preserve"> InpC!SUH$20</f>
        <v>0</v>
      </c>
      <c r="SUI124" s="370">
        <f xml:space="preserve"> InpC!SUI$20</f>
        <v>0</v>
      </c>
      <c r="SUJ124" s="370">
        <f xml:space="preserve"> InpC!SUJ$20</f>
        <v>0</v>
      </c>
      <c r="SUK124" s="370">
        <f xml:space="preserve"> InpC!SUK$20</f>
        <v>0</v>
      </c>
      <c r="SUL124" s="370">
        <f xml:space="preserve"> InpC!SUL$20</f>
        <v>0</v>
      </c>
      <c r="SUM124" s="370">
        <f xml:space="preserve"> InpC!SUM$20</f>
        <v>0</v>
      </c>
      <c r="SUN124" s="370">
        <f xml:space="preserve"> InpC!SUN$20</f>
        <v>0</v>
      </c>
      <c r="SUO124" s="370">
        <f xml:space="preserve"> InpC!SUO$20</f>
        <v>0</v>
      </c>
      <c r="SUP124" s="370">
        <f xml:space="preserve"> InpC!SUP$20</f>
        <v>0</v>
      </c>
      <c r="SUQ124" s="370">
        <f xml:space="preserve"> InpC!SUQ$20</f>
        <v>0</v>
      </c>
      <c r="SUR124" s="370">
        <f xml:space="preserve"> InpC!SUR$20</f>
        <v>0</v>
      </c>
      <c r="SUS124" s="370">
        <f xml:space="preserve"> InpC!SUS$20</f>
        <v>0</v>
      </c>
      <c r="SUT124" s="370">
        <f xml:space="preserve"> InpC!SUT$20</f>
        <v>0</v>
      </c>
      <c r="SUU124" s="370">
        <f xml:space="preserve"> InpC!SUU$20</f>
        <v>0</v>
      </c>
      <c r="SUV124" s="370">
        <f xml:space="preserve"> InpC!SUV$20</f>
        <v>0</v>
      </c>
      <c r="SUW124" s="370">
        <f xml:space="preserve"> InpC!SUW$20</f>
        <v>0</v>
      </c>
      <c r="SUX124" s="370">
        <f xml:space="preserve"> InpC!SUX$20</f>
        <v>0</v>
      </c>
      <c r="SUY124" s="370">
        <f xml:space="preserve"> InpC!SUY$20</f>
        <v>0</v>
      </c>
      <c r="SUZ124" s="370">
        <f xml:space="preserve"> InpC!SUZ$20</f>
        <v>0</v>
      </c>
      <c r="SVA124" s="370">
        <f xml:space="preserve"> InpC!SVA$20</f>
        <v>0</v>
      </c>
      <c r="SVB124" s="370">
        <f xml:space="preserve"> InpC!SVB$20</f>
        <v>0</v>
      </c>
      <c r="SVC124" s="370">
        <f xml:space="preserve"> InpC!SVC$20</f>
        <v>0</v>
      </c>
      <c r="SVD124" s="370">
        <f xml:space="preserve"> InpC!SVD$20</f>
        <v>0</v>
      </c>
      <c r="SVE124" s="370">
        <f xml:space="preserve"> InpC!SVE$20</f>
        <v>0</v>
      </c>
      <c r="SVF124" s="370">
        <f xml:space="preserve"> InpC!SVF$20</f>
        <v>0</v>
      </c>
      <c r="SVG124" s="370">
        <f xml:space="preserve"> InpC!SVG$20</f>
        <v>0</v>
      </c>
      <c r="SVH124" s="370">
        <f xml:space="preserve"> InpC!SVH$20</f>
        <v>0</v>
      </c>
      <c r="SVI124" s="370">
        <f xml:space="preserve"> InpC!SVI$20</f>
        <v>0</v>
      </c>
      <c r="SVJ124" s="370">
        <f xml:space="preserve"> InpC!SVJ$20</f>
        <v>0</v>
      </c>
      <c r="SVK124" s="370">
        <f xml:space="preserve"> InpC!SVK$20</f>
        <v>0</v>
      </c>
      <c r="SVL124" s="370">
        <f xml:space="preserve"> InpC!SVL$20</f>
        <v>0</v>
      </c>
      <c r="SVM124" s="370">
        <f xml:space="preserve"> InpC!SVM$20</f>
        <v>0</v>
      </c>
      <c r="SVN124" s="370">
        <f xml:space="preserve"> InpC!SVN$20</f>
        <v>0</v>
      </c>
      <c r="SVO124" s="370">
        <f xml:space="preserve"> InpC!SVO$20</f>
        <v>0</v>
      </c>
      <c r="SVP124" s="370">
        <f xml:space="preserve"> InpC!SVP$20</f>
        <v>0</v>
      </c>
      <c r="SVQ124" s="370">
        <f xml:space="preserve"> InpC!SVQ$20</f>
        <v>0</v>
      </c>
      <c r="SVR124" s="370">
        <f xml:space="preserve"> InpC!SVR$20</f>
        <v>0</v>
      </c>
      <c r="SVS124" s="370">
        <f xml:space="preserve"> InpC!SVS$20</f>
        <v>0</v>
      </c>
      <c r="SVT124" s="370">
        <f xml:space="preserve"> InpC!SVT$20</f>
        <v>0</v>
      </c>
      <c r="SVU124" s="370">
        <f xml:space="preserve"> InpC!SVU$20</f>
        <v>0</v>
      </c>
      <c r="SVV124" s="370">
        <f xml:space="preserve"> InpC!SVV$20</f>
        <v>0</v>
      </c>
      <c r="SVW124" s="370">
        <f xml:space="preserve"> InpC!SVW$20</f>
        <v>0</v>
      </c>
      <c r="SVX124" s="370">
        <f xml:space="preserve"> InpC!SVX$20</f>
        <v>0</v>
      </c>
      <c r="SVY124" s="370">
        <f xml:space="preserve"> InpC!SVY$20</f>
        <v>0</v>
      </c>
      <c r="SVZ124" s="370">
        <f xml:space="preserve"> InpC!SVZ$20</f>
        <v>0</v>
      </c>
      <c r="SWA124" s="370">
        <f xml:space="preserve"> InpC!SWA$20</f>
        <v>0</v>
      </c>
      <c r="SWB124" s="370">
        <f xml:space="preserve"> InpC!SWB$20</f>
        <v>0</v>
      </c>
      <c r="SWC124" s="370">
        <f xml:space="preserve"> InpC!SWC$20</f>
        <v>0</v>
      </c>
      <c r="SWD124" s="370">
        <f xml:space="preserve"> InpC!SWD$20</f>
        <v>0</v>
      </c>
      <c r="SWE124" s="370">
        <f xml:space="preserve"> InpC!SWE$20</f>
        <v>0</v>
      </c>
      <c r="SWF124" s="370">
        <f xml:space="preserve"> InpC!SWF$20</f>
        <v>0</v>
      </c>
      <c r="SWG124" s="370">
        <f xml:space="preserve"> InpC!SWG$20</f>
        <v>0</v>
      </c>
      <c r="SWH124" s="370">
        <f xml:space="preserve"> InpC!SWH$20</f>
        <v>0</v>
      </c>
      <c r="SWI124" s="370">
        <f xml:space="preserve"> InpC!SWI$20</f>
        <v>0</v>
      </c>
      <c r="SWJ124" s="370">
        <f xml:space="preserve"> InpC!SWJ$20</f>
        <v>0</v>
      </c>
      <c r="SWK124" s="370">
        <f xml:space="preserve"> InpC!SWK$20</f>
        <v>0</v>
      </c>
      <c r="SWL124" s="370">
        <f xml:space="preserve"> InpC!SWL$20</f>
        <v>0</v>
      </c>
      <c r="SWM124" s="370">
        <f xml:space="preserve"> InpC!SWM$20</f>
        <v>0</v>
      </c>
      <c r="SWN124" s="370">
        <f xml:space="preserve"> InpC!SWN$20</f>
        <v>0</v>
      </c>
      <c r="SWO124" s="370">
        <f xml:space="preserve"> InpC!SWO$20</f>
        <v>0</v>
      </c>
      <c r="SWP124" s="370">
        <f xml:space="preserve"> InpC!SWP$20</f>
        <v>0</v>
      </c>
      <c r="SWQ124" s="370">
        <f xml:space="preserve"> InpC!SWQ$20</f>
        <v>0</v>
      </c>
      <c r="SWR124" s="370">
        <f xml:space="preserve"> InpC!SWR$20</f>
        <v>0</v>
      </c>
      <c r="SWS124" s="370">
        <f xml:space="preserve"> InpC!SWS$20</f>
        <v>0</v>
      </c>
      <c r="SWT124" s="370">
        <f xml:space="preserve"> InpC!SWT$20</f>
        <v>0</v>
      </c>
      <c r="SWU124" s="370">
        <f xml:space="preserve"> InpC!SWU$20</f>
        <v>0</v>
      </c>
      <c r="SWV124" s="370">
        <f xml:space="preserve"> InpC!SWV$20</f>
        <v>0</v>
      </c>
      <c r="SWW124" s="370">
        <f xml:space="preserve"> InpC!SWW$20</f>
        <v>0</v>
      </c>
      <c r="SWX124" s="370">
        <f xml:space="preserve"> InpC!SWX$20</f>
        <v>0</v>
      </c>
      <c r="SWY124" s="370">
        <f xml:space="preserve"> InpC!SWY$20</f>
        <v>0</v>
      </c>
      <c r="SWZ124" s="370">
        <f xml:space="preserve"> InpC!SWZ$20</f>
        <v>0</v>
      </c>
      <c r="SXA124" s="370">
        <f xml:space="preserve"> InpC!SXA$20</f>
        <v>0</v>
      </c>
      <c r="SXB124" s="370">
        <f xml:space="preserve"> InpC!SXB$20</f>
        <v>0</v>
      </c>
      <c r="SXC124" s="370">
        <f xml:space="preserve"> InpC!SXC$20</f>
        <v>0</v>
      </c>
      <c r="SXD124" s="370">
        <f xml:space="preserve"> InpC!SXD$20</f>
        <v>0</v>
      </c>
      <c r="SXE124" s="370">
        <f xml:space="preserve"> InpC!SXE$20</f>
        <v>0</v>
      </c>
      <c r="SXF124" s="370">
        <f xml:space="preserve"> InpC!SXF$20</f>
        <v>0</v>
      </c>
      <c r="SXG124" s="370">
        <f xml:space="preserve"> InpC!SXG$20</f>
        <v>0</v>
      </c>
      <c r="SXH124" s="370">
        <f xml:space="preserve"> InpC!SXH$20</f>
        <v>0</v>
      </c>
      <c r="SXI124" s="370">
        <f xml:space="preserve"> InpC!SXI$20</f>
        <v>0</v>
      </c>
      <c r="SXJ124" s="370">
        <f xml:space="preserve"> InpC!SXJ$20</f>
        <v>0</v>
      </c>
      <c r="SXK124" s="370">
        <f xml:space="preserve"> InpC!SXK$20</f>
        <v>0</v>
      </c>
      <c r="SXL124" s="370">
        <f xml:space="preserve"> InpC!SXL$20</f>
        <v>0</v>
      </c>
      <c r="SXM124" s="370">
        <f xml:space="preserve"> InpC!SXM$20</f>
        <v>0</v>
      </c>
      <c r="SXN124" s="370">
        <f xml:space="preserve"> InpC!SXN$20</f>
        <v>0</v>
      </c>
      <c r="SXO124" s="370">
        <f xml:space="preserve"> InpC!SXO$20</f>
        <v>0</v>
      </c>
      <c r="SXP124" s="370">
        <f xml:space="preserve"> InpC!SXP$20</f>
        <v>0</v>
      </c>
      <c r="SXQ124" s="370">
        <f xml:space="preserve"> InpC!SXQ$20</f>
        <v>0</v>
      </c>
      <c r="SXR124" s="370">
        <f xml:space="preserve"> InpC!SXR$20</f>
        <v>0</v>
      </c>
      <c r="SXS124" s="370">
        <f xml:space="preserve"> InpC!SXS$20</f>
        <v>0</v>
      </c>
      <c r="SXT124" s="370">
        <f xml:space="preserve"> InpC!SXT$20</f>
        <v>0</v>
      </c>
      <c r="SXU124" s="370">
        <f xml:space="preserve"> InpC!SXU$20</f>
        <v>0</v>
      </c>
      <c r="SXV124" s="370">
        <f xml:space="preserve"> InpC!SXV$20</f>
        <v>0</v>
      </c>
      <c r="SXW124" s="370">
        <f xml:space="preserve"> InpC!SXW$20</f>
        <v>0</v>
      </c>
      <c r="SXX124" s="370">
        <f xml:space="preserve"> InpC!SXX$20</f>
        <v>0</v>
      </c>
      <c r="SXY124" s="370">
        <f xml:space="preserve"> InpC!SXY$20</f>
        <v>0</v>
      </c>
      <c r="SXZ124" s="370">
        <f xml:space="preserve"> InpC!SXZ$20</f>
        <v>0</v>
      </c>
      <c r="SYA124" s="370">
        <f xml:space="preserve"> InpC!SYA$20</f>
        <v>0</v>
      </c>
      <c r="SYB124" s="370">
        <f xml:space="preserve"> InpC!SYB$20</f>
        <v>0</v>
      </c>
      <c r="SYC124" s="370">
        <f xml:space="preserve"> InpC!SYC$20</f>
        <v>0</v>
      </c>
      <c r="SYD124" s="370">
        <f xml:space="preserve"> InpC!SYD$20</f>
        <v>0</v>
      </c>
      <c r="SYE124" s="370">
        <f xml:space="preserve"> InpC!SYE$20</f>
        <v>0</v>
      </c>
      <c r="SYF124" s="370">
        <f xml:space="preserve"> InpC!SYF$20</f>
        <v>0</v>
      </c>
      <c r="SYG124" s="370">
        <f xml:space="preserve"> InpC!SYG$20</f>
        <v>0</v>
      </c>
      <c r="SYH124" s="370">
        <f xml:space="preserve"> InpC!SYH$20</f>
        <v>0</v>
      </c>
      <c r="SYI124" s="370">
        <f xml:space="preserve"> InpC!SYI$20</f>
        <v>0</v>
      </c>
      <c r="SYJ124" s="370">
        <f xml:space="preserve"> InpC!SYJ$20</f>
        <v>0</v>
      </c>
      <c r="SYK124" s="370">
        <f xml:space="preserve"> InpC!SYK$20</f>
        <v>0</v>
      </c>
      <c r="SYL124" s="370">
        <f xml:space="preserve"> InpC!SYL$20</f>
        <v>0</v>
      </c>
      <c r="SYM124" s="370">
        <f xml:space="preserve"> InpC!SYM$20</f>
        <v>0</v>
      </c>
      <c r="SYN124" s="370">
        <f xml:space="preserve"> InpC!SYN$20</f>
        <v>0</v>
      </c>
      <c r="SYO124" s="370">
        <f xml:space="preserve"> InpC!SYO$20</f>
        <v>0</v>
      </c>
      <c r="SYP124" s="370">
        <f xml:space="preserve"> InpC!SYP$20</f>
        <v>0</v>
      </c>
      <c r="SYQ124" s="370">
        <f xml:space="preserve"> InpC!SYQ$20</f>
        <v>0</v>
      </c>
      <c r="SYR124" s="370">
        <f xml:space="preserve"> InpC!SYR$20</f>
        <v>0</v>
      </c>
      <c r="SYS124" s="370">
        <f xml:space="preserve"> InpC!SYS$20</f>
        <v>0</v>
      </c>
      <c r="SYT124" s="370">
        <f xml:space="preserve"> InpC!SYT$20</f>
        <v>0</v>
      </c>
      <c r="SYU124" s="370">
        <f xml:space="preserve"> InpC!SYU$20</f>
        <v>0</v>
      </c>
      <c r="SYV124" s="370">
        <f xml:space="preserve"> InpC!SYV$20</f>
        <v>0</v>
      </c>
      <c r="SYW124" s="370">
        <f xml:space="preserve"> InpC!SYW$20</f>
        <v>0</v>
      </c>
      <c r="SYX124" s="370">
        <f xml:space="preserve"> InpC!SYX$20</f>
        <v>0</v>
      </c>
      <c r="SYY124" s="370">
        <f xml:space="preserve"> InpC!SYY$20</f>
        <v>0</v>
      </c>
      <c r="SYZ124" s="370">
        <f xml:space="preserve"> InpC!SYZ$20</f>
        <v>0</v>
      </c>
      <c r="SZA124" s="370">
        <f xml:space="preserve"> InpC!SZA$20</f>
        <v>0</v>
      </c>
      <c r="SZB124" s="370">
        <f xml:space="preserve"> InpC!SZB$20</f>
        <v>0</v>
      </c>
      <c r="SZC124" s="370">
        <f xml:space="preserve"> InpC!SZC$20</f>
        <v>0</v>
      </c>
      <c r="SZD124" s="370">
        <f xml:space="preserve"> InpC!SZD$20</f>
        <v>0</v>
      </c>
      <c r="SZE124" s="370">
        <f xml:space="preserve"> InpC!SZE$20</f>
        <v>0</v>
      </c>
      <c r="SZF124" s="370">
        <f xml:space="preserve"> InpC!SZF$20</f>
        <v>0</v>
      </c>
      <c r="SZG124" s="370">
        <f xml:space="preserve"> InpC!SZG$20</f>
        <v>0</v>
      </c>
      <c r="SZH124" s="370">
        <f xml:space="preserve"> InpC!SZH$20</f>
        <v>0</v>
      </c>
      <c r="SZI124" s="370">
        <f xml:space="preserve"> InpC!SZI$20</f>
        <v>0</v>
      </c>
      <c r="SZJ124" s="370">
        <f xml:space="preserve"> InpC!SZJ$20</f>
        <v>0</v>
      </c>
      <c r="SZK124" s="370">
        <f xml:space="preserve"> InpC!SZK$20</f>
        <v>0</v>
      </c>
      <c r="SZL124" s="370">
        <f xml:space="preserve"> InpC!SZL$20</f>
        <v>0</v>
      </c>
      <c r="SZM124" s="370">
        <f xml:space="preserve"> InpC!SZM$20</f>
        <v>0</v>
      </c>
      <c r="SZN124" s="370">
        <f xml:space="preserve"> InpC!SZN$20</f>
        <v>0</v>
      </c>
      <c r="SZO124" s="370">
        <f xml:space="preserve"> InpC!SZO$20</f>
        <v>0</v>
      </c>
      <c r="SZP124" s="370">
        <f xml:space="preserve"> InpC!SZP$20</f>
        <v>0</v>
      </c>
      <c r="SZQ124" s="370">
        <f xml:space="preserve"> InpC!SZQ$20</f>
        <v>0</v>
      </c>
      <c r="SZR124" s="370">
        <f xml:space="preserve"> InpC!SZR$20</f>
        <v>0</v>
      </c>
      <c r="SZS124" s="370">
        <f xml:space="preserve"> InpC!SZS$20</f>
        <v>0</v>
      </c>
      <c r="SZT124" s="370">
        <f xml:space="preserve"> InpC!SZT$20</f>
        <v>0</v>
      </c>
      <c r="SZU124" s="370">
        <f xml:space="preserve"> InpC!SZU$20</f>
        <v>0</v>
      </c>
      <c r="SZV124" s="370">
        <f xml:space="preserve"> InpC!SZV$20</f>
        <v>0</v>
      </c>
      <c r="SZW124" s="370">
        <f xml:space="preserve"> InpC!SZW$20</f>
        <v>0</v>
      </c>
      <c r="SZX124" s="370">
        <f xml:space="preserve"> InpC!SZX$20</f>
        <v>0</v>
      </c>
      <c r="SZY124" s="370">
        <f xml:space="preserve"> InpC!SZY$20</f>
        <v>0</v>
      </c>
      <c r="SZZ124" s="370">
        <f xml:space="preserve"> InpC!SZZ$20</f>
        <v>0</v>
      </c>
      <c r="TAA124" s="370">
        <f xml:space="preserve"> InpC!TAA$20</f>
        <v>0</v>
      </c>
      <c r="TAB124" s="370">
        <f xml:space="preserve"> InpC!TAB$20</f>
        <v>0</v>
      </c>
      <c r="TAC124" s="370">
        <f xml:space="preserve"> InpC!TAC$20</f>
        <v>0</v>
      </c>
      <c r="TAD124" s="370">
        <f xml:space="preserve"> InpC!TAD$20</f>
        <v>0</v>
      </c>
      <c r="TAE124" s="370">
        <f xml:space="preserve"> InpC!TAE$20</f>
        <v>0</v>
      </c>
      <c r="TAF124" s="370">
        <f xml:space="preserve"> InpC!TAF$20</f>
        <v>0</v>
      </c>
      <c r="TAG124" s="370">
        <f xml:space="preserve"> InpC!TAG$20</f>
        <v>0</v>
      </c>
      <c r="TAH124" s="370">
        <f xml:space="preserve"> InpC!TAH$20</f>
        <v>0</v>
      </c>
      <c r="TAI124" s="370">
        <f xml:space="preserve"> InpC!TAI$20</f>
        <v>0</v>
      </c>
      <c r="TAJ124" s="370">
        <f xml:space="preserve"> InpC!TAJ$20</f>
        <v>0</v>
      </c>
      <c r="TAK124" s="370">
        <f xml:space="preserve"> InpC!TAK$20</f>
        <v>0</v>
      </c>
      <c r="TAL124" s="370">
        <f xml:space="preserve"> InpC!TAL$20</f>
        <v>0</v>
      </c>
      <c r="TAM124" s="370">
        <f xml:space="preserve"> InpC!TAM$20</f>
        <v>0</v>
      </c>
      <c r="TAN124" s="370">
        <f xml:space="preserve"> InpC!TAN$20</f>
        <v>0</v>
      </c>
      <c r="TAO124" s="370">
        <f xml:space="preserve"> InpC!TAO$20</f>
        <v>0</v>
      </c>
      <c r="TAP124" s="370">
        <f xml:space="preserve"> InpC!TAP$20</f>
        <v>0</v>
      </c>
      <c r="TAQ124" s="370">
        <f xml:space="preserve"> InpC!TAQ$20</f>
        <v>0</v>
      </c>
      <c r="TAR124" s="370">
        <f xml:space="preserve"> InpC!TAR$20</f>
        <v>0</v>
      </c>
      <c r="TAS124" s="370">
        <f xml:space="preserve"> InpC!TAS$20</f>
        <v>0</v>
      </c>
      <c r="TAT124" s="370">
        <f xml:space="preserve"> InpC!TAT$20</f>
        <v>0</v>
      </c>
      <c r="TAU124" s="370">
        <f xml:space="preserve"> InpC!TAU$20</f>
        <v>0</v>
      </c>
      <c r="TAV124" s="370">
        <f xml:space="preserve"> InpC!TAV$20</f>
        <v>0</v>
      </c>
      <c r="TAW124" s="370">
        <f xml:space="preserve"> InpC!TAW$20</f>
        <v>0</v>
      </c>
      <c r="TAX124" s="370">
        <f xml:space="preserve"> InpC!TAX$20</f>
        <v>0</v>
      </c>
      <c r="TAY124" s="370">
        <f xml:space="preserve"> InpC!TAY$20</f>
        <v>0</v>
      </c>
      <c r="TAZ124" s="370">
        <f xml:space="preserve"> InpC!TAZ$20</f>
        <v>0</v>
      </c>
      <c r="TBA124" s="370">
        <f xml:space="preserve"> InpC!TBA$20</f>
        <v>0</v>
      </c>
      <c r="TBB124" s="370">
        <f xml:space="preserve"> InpC!TBB$20</f>
        <v>0</v>
      </c>
      <c r="TBC124" s="370">
        <f xml:space="preserve"> InpC!TBC$20</f>
        <v>0</v>
      </c>
      <c r="TBD124" s="370">
        <f xml:space="preserve"> InpC!TBD$20</f>
        <v>0</v>
      </c>
      <c r="TBE124" s="370">
        <f xml:space="preserve"> InpC!TBE$20</f>
        <v>0</v>
      </c>
      <c r="TBF124" s="370">
        <f xml:space="preserve"> InpC!TBF$20</f>
        <v>0</v>
      </c>
      <c r="TBG124" s="370">
        <f xml:space="preserve"> InpC!TBG$20</f>
        <v>0</v>
      </c>
      <c r="TBH124" s="370">
        <f xml:space="preserve"> InpC!TBH$20</f>
        <v>0</v>
      </c>
      <c r="TBI124" s="370">
        <f xml:space="preserve"> InpC!TBI$20</f>
        <v>0</v>
      </c>
      <c r="TBJ124" s="370">
        <f xml:space="preserve"> InpC!TBJ$20</f>
        <v>0</v>
      </c>
      <c r="TBK124" s="370">
        <f xml:space="preserve"> InpC!TBK$20</f>
        <v>0</v>
      </c>
      <c r="TBL124" s="370">
        <f xml:space="preserve"> InpC!TBL$20</f>
        <v>0</v>
      </c>
      <c r="TBM124" s="370">
        <f xml:space="preserve"> InpC!TBM$20</f>
        <v>0</v>
      </c>
      <c r="TBN124" s="370">
        <f xml:space="preserve"> InpC!TBN$20</f>
        <v>0</v>
      </c>
      <c r="TBO124" s="370">
        <f xml:space="preserve"> InpC!TBO$20</f>
        <v>0</v>
      </c>
      <c r="TBP124" s="370">
        <f xml:space="preserve"> InpC!TBP$20</f>
        <v>0</v>
      </c>
      <c r="TBQ124" s="370">
        <f xml:space="preserve"> InpC!TBQ$20</f>
        <v>0</v>
      </c>
      <c r="TBR124" s="370">
        <f xml:space="preserve"> InpC!TBR$20</f>
        <v>0</v>
      </c>
      <c r="TBS124" s="370">
        <f xml:space="preserve"> InpC!TBS$20</f>
        <v>0</v>
      </c>
      <c r="TBT124" s="370">
        <f xml:space="preserve"> InpC!TBT$20</f>
        <v>0</v>
      </c>
      <c r="TBU124" s="370">
        <f xml:space="preserve"> InpC!TBU$20</f>
        <v>0</v>
      </c>
      <c r="TBV124" s="370">
        <f xml:space="preserve"> InpC!TBV$20</f>
        <v>0</v>
      </c>
      <c r="TBW124" s="370">
        <f xml:space="preserve"> InpC!TBW$20</f>
        <v>0</v>
      </c>
      <c r="TBX124" s="370">
        <f xml:space="preserve"> InpC!TBX$20</f>
        <v>0</v>
      </c>
      <c r="TBY124" s="370">
        <f xml:space="preserve"> InpC!TBY$20</f>
        <v>0</v>
      </c>
      <c r="TBZ124" s="370">
        <f xml:space="preserve"> InpC!TBZ$20</f>
        <v>0</v>
      </c>
      <c r="TCA124" s="370">
        <f xml:space="preserve"> InpC!TCA$20</f>
        <v>0</v>
      </c>
      <c r="TCB124" s="370">
        <f xml:space="preserve"> InpC!TCB$20</f>
        <v>0</v>
      </c>
      <c r="TCC124" s="370">
        <f xml:space="preserve"> InpC!TCC$20</f>
        <v>0</v>
      </c>
      <c r="TCD124" s="370">
        <f xml:space="preserve"> InpC!TCD$20</f>
        <v>0</v>
      </c>
      <c r="TCE124" s="370">
        <f xml:space="preserve"> InpC!TCE$20</f>
        <v>0</v>
      </c>
      <c r="TCF124" s="370">
        <f xml:space="preserve"> InpC!TCF$20</f>
        <v>0</v>
      </c>
      <c r="TCG124" s="370">
        <f xml:space="preserve"> InpC!TCG$20</f>
        <v>0</v>
      </c>
      <c r="TCH124" s="370">
        <f xml:space="preserve"> InpC!TCH$20</f>
        <v>0</v>
      </c>
      <c r="TCI124" s="370">
        <f xml:space="preserve"> InpC!TCI$20</f>
        <v>0</v>
      </c>
      <c r="TCJ124" s="370">
        <f xml:space="preserve"> InpC!TCJ$20</f>
        <v>0</v>
      </c>
      <c r="TCK124" s="370">
        <f xml:space="preserve"> InpC!TCK$20</f>
        <v>0</v>
      </c>
      <c r="TCL124" s="370">
        <f xml:space="preserve"> InpC!TCL$20</f>
        <v>0</v>
      </c>
      <c r="TCM124" s="370">
        <f xml:space="preserve"> InpC!TCM$20</f>
        <v>0</v>
      </c>
      <c r="TCN124" s="370">
        <f xml:space="preserve"> InpC!TCN$20</f>
        <v>0</v>
      </c>
      <c r="TCO124" s="370">
        <f xml:space="preserve"> InpC!TCO$20</f>
        <v>0</v>
      </c>
      <c r="TCP124" s="370">
        <f xml:space="preserve"> InpC!TCP$20</f>
        <v>0</v>
      </c>
      <c r="TCQ124" s="370">
        <f xml:space="preserve"> InpC!TCQ$20</f>
        <v>0</v>
      </c>
      <c r="TCR124" s="370">
        <f xml:space="preserve"> InpC!TCR$20</f>
        <v>0</v>
      </c>
      <c r="TCS124" s="370">
        <f xml:space="preserve"> InpC!TCS$20</f>
        <v>0</v>
      </c>
      <c r="TCT124" s="370">
        <f xml:space="preserve"> InpC!TCT$20</f>
        <v>0</v>
      </c>
      <c r="TCU124" s="370">
        <f xml:space="preserve"> InpC!TCU$20</f>
        <v>0</v>
      </c>
      <c r="TCV124" s="370">
        <f xml:space="preserve"> InpC!TCV$20</f>
        <v>0</v>
      </c>
      <c r="TCW124" s="370">
        <f xml:space="preserve"> InpC!TCW$20</f>
        <v>0</v>
      </c>
      <c r="TCX124" s="370">
        <f xml:space="preserve"> InpC!TCX$20</f>
        <v>0</v>
      </c>
      <c r="TCY124" s="370">
        <f xml:space="preserve"> InpC!TCY$20</f>
        <v>0</v>
      </c>
      <c r="TCZ124" s="370">
        <f xml:space="preserve"> InpC!TCZ$20</f>
        <v>0</v>
      </c>
      <c r="TDA124" s="370">
        <f xml:space="preserve"> InpC!TDA$20</f>
        <v>0</v>
      </c>
      <c r="TDB124" s="370">
        <f xml:space="preserve"> InpC!TDB$20</f>
        <v>0</v>
      </c>
      <c r="TDC124" s="370">
        <f xml:space="preserve"> InpC!TDC$20</f>
        <v>0</v>
      </c>
      <c r="TDD124" s="370">
        <f xml:space="preserve"> InpC!TDD$20</f>
        <v>0</v>
      </c>
      <c r="TDE124" s="370">
        <f xml:space="preserve"> InpC!TDE$20</f>
        <v>0</v>
      </c>
      <c r="TDF124" s="370">
        <f xml:space="preserve"> InpC!TDF$20</f>
        <v>0</v>
      </c>
      <c r="TDG124" s="370">
        <f xml:space="preserve"> InpC!TDG$20</f>
        <v>0</v>
      </c>
      <c r="TDH124" s="370">
        <f xml:space="preserve"> InpC!TDH$20</f>
        <v>0</v>
      </c>
      <c r="TDI124" s="370">
        <f xml:space="preserve"> InpC!TDI$20</f>
        <v>0</v>
      </c>
      <c r="TDJ124" s="370">
        <f xml:space="preserve"> InpC!TDJ$20</f>
        <v>0</v>
      </c>
      <c r="TDK124" s="370">
        <f xml:space="preserve"> InpC!TDK$20</f>
        <v>0</v>
      </c>
      <c r="TDL124" s="370">
        <f xml:space="preserve"> InpC!TDL$20</f>
        <v>0</v>
      </c>
      <c r="TDM124" s="370">
        <f xml:space="preserve"> InpC!TDM$20</f>
        <v>0</v>
      </c>
      <c r="TDN124" s="370">
        <f xml:space="preserve"> InpC!TDN$20</f>
        <v>0</v>
      </c>
      <c r="TDO124" s="370">
        <f xml:space="preserve"> InpC!TDO$20</f>
        <v>0</v>
      </c>
      <c r="TDP124" s="370">
        <f xml:space="preserve"> InpC!TDP$20</f>
        <v>0</v>
      </c>
      <c r="TDQ124" s="370">
        <f xml:space="preserve"> InpC!TDQ$20</f>
        <v>0</v>
      </c>
      <c r="TDR124" s="370">
        <f xml:space="preserve"> InpC!TDR$20</f>
        <v>0</v>
      </c>
      <c r="TDS124" s="370">
        <f xml:space="preserve"> InpC!TDS$20</f>
        <v>0</v>
      </c>
      <c r="TDT124" s="370">
        <f xml:space="preserve"> InpC!TDT$20</f>
        <v>0</v>
      </c>
      <c r="TDU124" s="370">
        <f xml:space="preserve"> InpC!TDU$20</f>
        <v>0</v>
      </c>
      <c r="TDV124" s="370">
        <f xml:space="preserve"> InpC!TDV$20</f>
        <v>0</v>
      </c>
      <c r="TDW124" s="370">
        <f xml:space="preserve"> InpC!TDW$20</f>
        <v>0</v>
      </c>
      <c r="TDX124" s="370">
        <f xml:space="preserve"> InpC!TDX$20</f>
        <v>0</v>
      </c>
      <c r="TDY124" s="370">
        <f xml:space="preserve"> InpC!TDY$20</f>
        <v>0</v>
      </c>
      <c r="TDZ124" s="370">
        <f xml:space="preserve"> InpC!TDZ$20</f>
        <v>0</v>
      </c>
      <c r="TEA124" s="370">
        <f xml:space="preserve"> InpC!TEA$20</f>
        <v>0</v>
      </c>
      <c r="TEB124" s="370">
        <f xml:space="preserve"> InpC!TEB$20</f>
        <v>0</v>
      </c>
      <c r="TEC124" s="370">
        <f xml:space="preserve"> InpC!TEC$20</f>
        <v>0</v>
      </c>
      <c r="TED124" s="370">
        <f xml:space="preserve"> InpC!TED$20</f>
        <v>0</v>
      </c>
      <c r="TEE124" s="370">
        <f xml:space="preserve"> InpC!TEE$20</f>
        <v>0</v>
      </c>
      <c r="TEF124" s="370">
        <f xml:space="preserve"> InpC!TEF$20</f>
        <v>0</v>
      </c>
      <c r="TEG124" s="370">
        <f xml:space="preserve"> InpC!TEG$20</f>
        <v>0</v>
      </c>
      <c r="TEH124" s="370">
        <f xml:space="preserve"> InpC!TEH$20</f>
        <v>0</v>
      </c>
      <c r="TEI124" s="370">
        <f xml:space="preserve"> InpC!TEI$20</f>
        <v>0</v>
      </c>
      <c r="TEJ124" s="370">
        <f xml:space="preserve"> InpC!TEJ$20</f>
        <v>0</v>
      </c>
      <c r="TEK124" s="370">
        <f xml:space="preserve"> InpC!TEK$20</f>
        <v>0</v>
      </c>
      <c r="TEL124" s="370">
        <f xml:space="preserve"> InpC!TEL$20</f>
        <v>0</v>
      </c>
      <c r="TEM124" s="370">
        <f xml:space="preserve"> InpC!TEM$20</f>
        <v>0</v>
      </c>
      <c r="TEN124" s="370">
        <f xml:space="preserve"> InpC!TEN$20</f>
        <v>0</v>
      </c>
      <c r="TEO124" s="370">
        <f xml:space="preserve"> InpC!TEO$20</f>
        <v>0</v>
      </c>
      <c r="TEP124" s="370">
        <f xml:space="preserve"> InpC!TEP$20</f>
        <v>0</v>
      </c>
      <c r="TEQ124" s="370">
        <f xml:space="preserve"> InpC!TEQ$20</f>
        <v>0</v>
      </c>
      <c r="TER124" s="370">
        <f xml:space="preserve"> InpC!TER$20</f>
        <v>0</v>
      </c>
      <c r="TES124" s="370">
        <f xml:space="preserve"> InpC!TES$20</f>
        <v>0</v>
      </c>
      <c r="TET124" s="370">
        <f xml:space="preserve"> InpC!TET$20</f>
        <v>0</v>
      </c>
      <c r="TEU124" s="370">
        <f xml:space="preserve"> InpC!TEU$20</f>
        <v>0</v>
      </c>
      <c r="TEV124" s="370">
        <f xml:space="preserve"> InpC!TEV$20</f>
        <v>0</v>
      </c>
      <c r="TEW124" s="370">
        <f xml:space="preserve"> InpC!TEW$20</f>
        <v>0</v>
      </c>
      <c r="TEX124" s="370">
        <f xml:space="preserve"> InpC!TEX$20</f>
        <v>0</v>
      </c>
      <c r="TEY124" s="370">
        <f xml:space="preserve"> InpC!TEY$20</f>
        <v>0</v>
      </c>
      <c r="TEZ124" s="370">
        <f xml:space="preserve"> InpC!TEZ$20</f>
        <v>0</v>
      </c>
      <c r="TFA124" s="370">
        <f xml:space="preserve"> InpC!TFA$20</f>
        <v>0</v>
      </c>
      <c r="TFB124" s="370">
        <f xml:space="preserve"> InpC!TFB$20</f>
        <v>0</v>
      </c>
      <c r="TFC124" s="370">
        <f xml:space="preserve"> InpC!TFC$20</f>
        <v>0</v>
      </c>
      <c r="TFD124" s="370">
        <f xml:space="preserve"> InpC!TFD$20</f>
        <v>0</v>
      </c>
      <c r="TFE124" s="370">
        <f xml:space="preserve"> InpC!TFE$20</f>
        <v>0</v>
      </c>
      <c r="TFF124" s="370">
        <f xml:space="preserve"> InpC!TFF$20</f>
        <v>0</v>
      </c>
      <c r="TFG124" s="370">
        <f xml:space="preserve"> InpC!TFG$20</f>
        <v>0</v>
      </c>
      <c r="TFH124" s="370">
        <f xml:space="preserve"> InpC!TFH$20</f>
        <v>0</v>
      </c>
      <c r="TFI124" s="370">
        <f xml:space="preserve"> InpC!TFI$20</f>
        <v>0</v>
      </c>
      <c r="TFJ124" s="370">
        <f xml:space="preserve"> InpC!TFJ$20</f>
        <v>0</v>
      </c>
      <c r="TFK124" s="370">
        <f xml:space="preserve"> InpC!TFK$20</f>
        <v>0</v>
      </c>
      <c r="TFL124" s="370">
        <f xml:space="preserve"> InpC!TFL$20</f>
        <v>0</v>
      </c>
      <c r="TFM124" s="370">
        <f xml:space="preserve"> InpC!TFM$20</f>
        <v>0</v>
      </c>
      <c r="TFN124" s="370">
        <f xml:space="preserve"> InpC!TFN$20</f>
        <v>0</v>
      </c>
      <c r="TFO124" s="370">
        <f xml:space="preserve"> InpC!TFO$20</f>
        <v>0</v>
      </c>
      <c r="TFP124" s="370">
        <f xml:space="preserve"> InpC!TFP$20</f>
        <v>0</v>
      </c>
      <c r="TFQ124" s="370">
        <f xml:space="preserve"> InpC!TFQ$20</f>
        <v>0</v>
      </c>
      <c r="TFR124" s="370">
        <f xml:space="preserve"> InpC!TFR$20</f>
        <v>0</v>
      </c>
      <c r="TFS124" s="370">
        <f xml:space="preserve"> InpC!TFS$20</f>
        <v>0</v>
      </c>
      <c r="TFT124" s="370">
        <f xml:space="preserve"> InpC!TFT$20</f>
        <v>0</v>
      </c>
      <c r="TFU124" s="370">
        <f xml:space="preserve"> InpC!TFU$20</f>
        <v>0</v>
      </c>
      <c r="TFV124" s="370">
        <f xml:space="preserve"> InpC!TFV$20</f>
        <v>0</v>
      </c>
      <c r="TFW124" s="370">
        <f xml:space="preserve"> InpC!TFW$20</f>
        <v>0</v>
      </c>
      <c r="TFX124" s="370">
        <f xml:space="preserve"> InpC!TFX$20</f>
        <v>0</v>
      </c>
      <c r="TFY124" s="370">
        <f xml:space="preserve"> InpC!TFY$20</f>
        <v>0</v>
      </c>
      <c r="TFZ124" s="370">
        <f xml:space="preserve"> InpC!TFZ$20</f>
        <v>0</v>
      </c>
      <c r="TGA124" s="370">
        <f xml:space="preserve"> InpC!TGA$20</f>
        <v>0</v>
      </c>
      <c r="TGB124" s="370">
        <f xml:space="preserve"> InpC!TGB$20</f>
        <v>0</v>
      </c>
      <c r="TGC124" s="370">
        <f xml:space="preserve"> InpC!TGC$20</f>
        <v>0</v>
      </c>
      <c r="TGD124" s="370">
        <f xml:space="preserve"> InpC!TGD$20</f>
        <v>0</v>
      </c>
      <c r="TGE124" s="370">
        <f xml:space="preserve"> InpC!TGE$20</f>
        <v>0</v>
      </c>
      <c r="TGF124" s="370">
        <f xml:space="preserve"> InpC!TGF$20</f>
        <v>0</v>
      </c>
      <c r="TGG124" s="370">
        <f xml:space="preserve"> InpC!TGG$20</f>
        <v>0</v>
      </c>
      <c r="TGH124" s="370">
        <f xml:space="preserve"> InpC!TGH$20</f>
        <v>0</v>
      </c>
      <c r="TGI124" s="370">
        <f xml:space="preserve"> InpC!TGI$20</f>
        <v>0</v>
      </c>
      <c r="TGJ124" s="370">
        <f xml:space="preserve"> InpC!TGJ$20</f>
        <v>0</v>
      </c>
      <c r="TGK124" s="370">
        <f xml:space="preserve"> InpC!TGK$20</f>
        <v>0</v>
      </c>
      <c r="TGL124" s="370">
        <f xml:space="preserve"> InpC!TGL$20</f>
        <v>0</v>
      </c>
      <c r="TGM124" s="370">
        <f xml:space="preserve"> InpC!TGM$20</f>
        <v>0</v>
      </c>
      <c r="TGN124" s="370">
        <f xml:space="preserve"> InpC!TGN$20</f>
        <v>0</v>
      </c>
      <c r="TGO124" s="370">
        <f xml:space="preserve"> InpC!TGO$20</f>
        <v>0</v>
      </c>
      <c r="TGP124" s="370">
        <f xml:space="preserve"> InpC!TGP$20</f>
        <v>0</v>
      </c>
      <c r="TGQ124" s="370">
        <f xml:space="preserve"> InpC!TGQ$20</f>
        <v>0</v>
      </c>
      <c r="TGR124" s="370">
        <f xml:space="preserve"> InpC!TGR$20</f>
        <v>0</v>
      </c>
      <c r="TGS124" s="370">
        <f xml:space="preserve"> InpC!TGS$20</f>
        <v>0</v>
      </c>
      <c r="TGT124" s="370">
        <f xml:space="preserve"> InpC!TGT$20</f>
        <v>0</v>
      </c>
      <c r="TGU124" s="370">
        <f xml:space="preserve"> InpC!TGU$20</f>
        <v>0</v>
      </c>
      <c r="TGV124" s="370">
        <f xml:space="preserve"> InpC!TGV$20</f>
        <v>0</v>
      </c>
      <c r="TGW124" s="370">
        <f xml:space="preserve"> InpC!TGW$20</f>
        <v>0</v>
      </c>
      <c r="TGX124" s="370">
        <f xml:space="preserve"> InpC!TGX$20</f>
        <v>0</v>
      </c>
      <c r="TGY124" s="370">
        <f xml:space="preserve"> InpC!TGY$20</f>
        <v>0</v>
      </c>
      <c r="TGZ124" s="370">
        <f xml:space="preserve"> InpC!TGZ$20</f>
        <v>0</v>
      </c>
      <c r="THA124" s="370">
        <f xml:space="preserve"> InpC!THA$20</f>
        <v>0</v>
      </c>
      <c r="THB124" s="370">
        <f xml:space="preserve"> InpC!THB$20</f>
        <v>0</v>
      </c>
      <c r="THC124" s="370">
        <f xml:space="preserve"> InpC!THC$20</f>
        <v>0</v>
      </c>
      <c r="THD124" s="370">
        <f xml:space="preserve"> InpC!THD$20</f>
        <v>0</v>
      </c>
      <c r="THE124" s="370">
        <f xml:space="preserve"> InpC!THE$20</f>
        <v>0</v>
      </c>
      <c r="THF124" s="370">
        <f xml:space="preserve"> InpC!THF$20</f>
        <v>0</v>
      </c>
      <c r="THG124" s="370">
        <f xml:space="preserve"> InpC!THG$20</f>
        <v>0</v>
      </c>
      <c r="THH124" s="370">
        <f xml:space="preserve"> InpC!THH$20</f>
        <v>0</v>
      </c>
      <c r="THI124" s="370">
        <f xml:space="preserve"> InpC!THI$20</f>
        <v>0</v>
      </c>
      <c r="THJ124" s="370">
        <f xml:space="preserve"> InpC!THJ$20</f>
        <v>0</v>
      </c>
      <c r="THK124" s="370">
        <f xml:space="preserve"> InpC!THK$20</f>
        <v>0</v>
      </c>
      <c r="THL124" s="370">
        <f xml:space="preserve"> InpC!THL$20</f>
        <v>0</v>
      </c>
      <c r="THM124" s="370">
        <f xml:space="preserve"> InpC!THM$20</f>
        <v>0</v>
      </c>
      <c r="THN124" s="370">
        <f xml:space="preserve"> InpC!THN$20</f>
        <v>0</v>
      </c>
      <c r="THO124" s="370">
        <f xml:space="preserve"> InpC!THO$20</f>
        <v>0</v>
      </c>
      <c r="THP124" s="370">
        <f xml:space="preserve"> InpC!THP$20</f>
        <v>0</v>
      </c>
      <c r="THQ124" s="370">
        <f xml:space="preserve"> InpC!THQ$20</f>
        <v>0</v>
      </c>
      <c r="THR124" s="370">
        <f xml:space="preserve"> InpC!THR$20</f>
        <v>0</v>
      </c>
      <c r="THS124" s="370">
        <f xml:space="preserve"> InpC!THS$20</f>
        <v>0</v>
      </c>
      <c r="THT124" s="370">
        <f xml:space="preserve"> InpC!THT$20</f>
        <v>0</v>
      </c>
      <c r="THU124" s="370">
        <f xml:space="preserve"> InpC!THU$20</f>
        <v>0</v>
      </c>
      <c r="THV124" s="370">
        <f xml:space="preserve"> InpC!THV$20</f>
        <v>0</v>
      </c>
      <c r="THW124" s="370">
        <f xml:space="preserve"> InpC!THW$20</f>
        <v>0</v>
      </c>
      <c r="THX124" s="370">
        <f xml:space="preserve"> InpC!THX$20</f>
        <v>0</v>
      </c>
      <c r="THY124" s="370">
        <f xml:space="preserve"> InpC!THY$20</f>
        <v>0</v>
      </c>
      <c r="THZ124" s="370">
        <f xml:space="preserve"> InpC!THZ$20</f>
        <v>0</v>
      </c>
      <c r="TIA124" s="370">
        <f xml:space="preserve"> InpC!TIA$20</f>
        <v>0</v>
      </c>
      <c r="TIB124" s="370">
        <f xml:space="preserve"> InpC!TIB$20</f>
        <v>0</v>
      </c>
      <c r="TIC124" s="370">
        <f xml:space="preserve"> InpC!TIC$20</f>
        <v>0</v>
      </c>
      <c r="TID124" s="370">
        <f xml:space="preserve"> InpC!TID$20</f>
        <v>0</v>
      </c>
      <c r="TIE124" s="370">
        <f xml:space="preserve"> InpC!TIE$20</f>
        <v>0</v>
      </c>
      <c r="TIF124" s="370">
        <f xml:space="preserve"> InpC!TIF$20</f>
        <v>0</v>
      </c>
      <c r="TIG124" s="370">
        <f xml:space="preserve"> InpC!TIG$20</f>
        <v>0</v>
      </c>
      <c r="TIH124" s="370">
        <f xml:space="preserve"> InpC!TIH$20</f>
        <v>0</v>
      </c>
      <c r="TII124" s="370">
        <f xml:space="preserve"> InpC!TII$20</f>
        <v>0</v>
      </c>
      <c r="TIJ124" s="370">
        <f xml:space="preserve"> InpC!TIJ$20</f>
        <v>0</v>
      </c>
      <c r="TIK124" s="370">
        <f xml:space="preserve"> InpC!TIK$20</f>
        <v>0</v>
      </c>
      <c r="TIL124" s="370">
        <f xml:space="preserve"> InpC!TIL$20</f>
        <v>0</v>
      </c>
      <c r="TIM124" s="370">
        <f xml:space="preserve"> InpC!TIM$20</f>
        <v>0</v>
      </c>
      <c r="TIN124" s="370">
        <f xml:space="preserve"> InpC!TIN$20</f>
        <v>0</v>
      </c>
      <c r="TIO124" s="370">
        <f xml:space="preserve"> InpC!TIO$20</f>
        <v>0</v>
      </c>
      <c r="TIP124" s="370">
        <f xml:space="preserve"> InpC!TIP$20</f>
        <v>0</v>
      </c>
      <c r="TIQ124" s="370">
        <f xml:space="preserve"> InpC!TIQ$20</f>
        <v>0</v>
      </c>
      <c r="TIR124" s="370">
        <f xml:space="preserve"> InpC!TIR$20</f>
        <v>0</v>
      </c>
      <c r="TIS124" s="370">
        <f xml:space="preserve"> InpC!TIS$20</f>
        <v>0</v>
      </c>
      <c r="TIT124" s="370">
        <f xml:space="preserve"> InpC!TIT$20</f>
        <v>0</v>
      </c>
      <c r="TIU124" s="370">
        <f xml:space="preserve"> InpC!TIU$20</f>
        <v>0</v>
      </c>
      <c r="TIV124" s="370">
        <f xml:space="preserve"> InpC!TIV$20</f>
        <v>0</v>
      </c>
      <c r="TIW124" s="370">
        <f xml:space="preserve"> InpC!TIW$20</f>
        <v>0</v>
      </c>
      <c r="TIX124" s="370">
        <f xml:space="preserve"> InpC!TIX$20</f>
        <v>0</v>
      </c>
      <c r="TIY124" s="370">
        <f xml:space="preserve"> InpC!TIY$20</f>
        <v>0</v>
      </c>
      <c r="TIZ124" s="370">
        <f xml:space="preserve"> InpC!TIZ$20</f>
        <v>0</v>
      </c>
      <c r="TJA124" s="370">
        <f xml:space="preserve"> InpC!TJA$20</f>
        <v>0</v>
      </c>
      <c r="TJB124" s="370">
        <f xml:space="preserve"> InpC!TJB$20</f>
        <v>0</v>
      </c>
      <c r="TJC124" s="370">
        <f xml:space="preserve"> InpC!TJC$20</f>
        <v>0</v>
      </c>
      <c r="TJD124" s="370">
        <f xml:space="preserve"> InpC!TJD$20</f>
        <v>0</v>
      </c>
      <c r="TJE124" s="370">
        <f xml:space="preserve"> InpC!TJE$20</f>
        <v>0</v>
      </c>
      <c r="TJF124" s="370">
        <f xml:space="preserve"> InpC!TJF$20</f>
        <v>0</v>
      </c>
      <c r="TJG124" s="370">
        <f xml:space="preserve"> InpC!TJG$20</f>
        <v>0</v>
      </c>
      <c r="TJH124" s="370">
        <f xml:space="preserve"> InpC!TJH$20</f>
        <v>0</v>
      </c>
      <c r="TJI124" s="370">
        <f xml:space="preserve"> InpC!TJI$20</f>
        <v>0</v>
      </c>
      <c r="TJJ124" s="370">
        <f xml:space="preserve"> InpC!TJJ$20</f>
        <v>0</v>
      </c>
      <c r="TJK124" s="370">
        <f xml:space="preserve"> InpC!TJK$20</f>
        <v>0</v>
      </c>
      <c r="TJL124" s="370">
        <f xml:space="preserve"> InpC!TJL$20</f>
        <v>0</v>
      </c>
      <c r="TJM124" s="370">
        <f xml:space="preserve"> InpC!TJM$20</f>
        <v>0</v>
      </c>
      <c r="TJN124" s="370">
        <f xml:space="preserve"> InpC!TJN$20</f>
        <v>0</v>
      </c>
      <c r="TJO124" s="370">
        <f xml:space="preserve"> InpC!TJO$20</f>
        <v>0</v>
      </c>
      <c r="TJP124" s="370">
        <f xml:space="preserve"> InpC!TJP$20</f>
        <v>0</v>
      </c>
      <c r="TJQ124" s="370">
        <f xml:space="preserve"> InpC!TJQ$20</f>
        <v>0</v>
      </c>
      <c r="TJR124" s="370">
        <f xml:space="preserve"> InpC!TJR$20</f>
        <v>0</v>
      </c>
      <c r="TJS124" s="370">
        <f xml:space="preserve"> InpC!TJS$20</f>
        <v>0</v>
      </c>
      <c r="TJT124" s="370">
        <f xml:space="preserve"> InpC!TJT$20</f>
        <v>0</v>
      </c>
      <c r="TJU124" s="370">
        <f xml:space="preserve"> InpC!TJU$20</f>
        <v>0</v>
      </c>
      <c r="TJV124" s="370">
        <f xml:space="preserve"> InpC!TJV$20</f>
        <v>0</v>
      </c>
      <c r="TJW124" s="370">
        <f xml:space="preserve"> InpC!TJW$20</f>
        <v>0</v>
      </c>
      <c r="TJX124" s="370">
        <f xml:space="preserve"> InpC!TJX$20</f>
        <v>0</v>
      </c>
      <c r="TJY124" s="370">
        <f xml:space="preserve"> InpC!TJY$20</f>
        <v>0</v>
      </c>
      <c r="TJZ124" s="370">
        <f xml:space="preserve"> InpC!TJZ$20</f>
        <v>0</v>
      </c>
      <c r="TKA124" s="370">
        <f xml:space="preserve"> InpC!TKA$20</f>
        <v>0</v>
      </c>
      <c r="TKB124" s="370">
        <f xml:space="preserve"> InpC!TKB$20</f>
        <v>0</v>
      </c>
      <c r="TKC124" s="370">
        <f xml:space="preserve"> InpC!TKC$20</f>
        <v>0</v>
      </c>
      <c r="TKD124" s="370">
        <f xml:space="preserve"> InpC!TKD$20</f>
        <v>0</v>
      </c>
      <c r="TKE124" s="370">
        <f xml:space="preserve"> InpC!TKE$20</f>
        <v>0</v>
      </c>
      <c r="TKF124" s="370">
        <f xml:space="preserve"> InpC!TKF$20</f>
        <v>0</v>
      </c>
      <c r="TKG124" s="370">
        <f xml:space="preserve"> InpC!TKG$20</f>
        <v>0</v>
      </c>
      <c r="TKH124" s="370">
        <f xml:space="preserve"> InpC!TKH$20</f>
        <v>0</v>
      </c>
      <c r="TKI124" s="370">
        <f xml:space="preserve"> InpC!TKI$20</f>
        <v>0</v>
      </c>
      <c r="TKJ124" s="370">
        <f xml:space="preserve"> InpC!TKJ$20</f>
        <v>0</v>
      </c>
      <c r="TKK124" s="370">
        <f xml:space="preserve"> InpC!TKK$20</f>
        <v>0</v>
      </c>
      <c r="TKL124" s="370">
        <f xml:space="preserve"> InpC!TKL$20</f>
        <v>0</v>
      </c>
      <c r="TKM124" s="370">
        <f xml:space="preserve"> InpC!TKM$20</f>
        <v>0</v>
      </c>
      <c r="TKN124" s="370">
        <f xml:space="preserve"> InpC!TKN$20</f>
        <v>0</v>
      </c>
      <c r="TKO124" s="370">
        <f xml:space="preserve"> InpC!TKO$20</f>
        <v>0</v>
      </c>
      <c r="TKP124" s="370">
        <f xml:space="preserve"> InpC!TKP$20</f>
        <v>0</v>
      </c>
      <c r="TKQ124" s="370">
        <f xml:space="preserve"> InpC!TKQ$20</f>
        <v>0</v>
      </c>
      <c r="TKR124" s="370">
        <f xml:space="preserve"> InpC!TKR$20</f>
        <v>0</v>
      </c>
      <c r="TKS124" s="370">
        <f xml:space="preserve"> InpC!TKS$20</f>
        <v>0</v>
      </c>
      <c r="TKT124" s="370">
        <f xml:space="preserve"> InpC!TKT$20</f>
        <v>0</v>
      </c>
      <c r="TKU124" s="370">
        <f xml:space="preserve"> InpC!TKU$20</f>
        <v>0</v>
      </c>
      <c r="TKV124" s="370">
        <f xml:space="preserve"> InpC!TKV$20</f>
        <v>0</v>
      </c>
      <c r="TKW124" s="370">
        <f xml:space="preserve"> InpC!TKW$20</f>
        <v>0</v>
      </c>
      <c r="TKX124" s="370">
        <f xml:space="preserve"> InpC!TKX$20</f>
        <v>0</v>
      </c>
      <c r="TKY124" s="370">
        <f xml:space="preserve"> InpC!TKY$20</f>
        <v>0</v>
      </c>
      <c r="TKZ124" s="370">
        <f xml:space="preserve"> InpC!TKZ$20</f>
        <v>0</v>
      </c>
      <c r="TLA124" s="370">
        <f xml:space="preserve"> InpC!TLA$20</f>
        <v>0</v>
      </c>
      <c r="TLB124" s="370">
        <f xml:space="preserve"> InpC!TLB$20</f>
        <v>0</v>
      </c>
      <c r="TLC124" s="370">
        <f xml:space="preserve"> InpC!TLC$20</f>
        <v>0</v>
      </c>
      <c r="TLD124" s="370">
        <f xml:space="preserve"> InpC!TLD$20</f>
        <v>0</v>
      </c>
      <c r="TLE124" s="370">
        <f xml:space="preserve"> InpC!TLE$20</f>
        <v>0</v>
      </c>
      <c r="TLF124" s="370">
        <f xml:space="preserve"> InpC!TLF$20</f>
        <v>0</v>
      </c>
      <c r="TLG124" s="370">
        <f xml:space="preserve"> InpC!TLG$20</f>
        <v>0</v>
      </c>
      <c r="TLH124" s="370">
        <f xml:space="preserve"> InpC!TLH$20</f>
        <v>0</v>
      </c>
      <c r="TLI124" s="370">
        <f xml:space="preserve"> InpC!TLI$20</f>
        <v>0</v>
      </c>
      <c r="TLJ124" s="370">
        <f xml:space="preserve"> InpC!TLJ$20</f>
        <v>0</v>
      </c>
      <c r="TLK124" s="370">
        <f xml:space="preserve"> InpC!TLK$20</f>
        <v>0</v>
      </c>
      <c r="TLL124" s="370">
        <f xml:space="preserve"> InpC!TLL$20</f>
        <v>0</v>
      </c>
      <c r="TLM124" s="370">
        <f xml:space="preserve"> InpC!TLM$20</f>
        <v>0</v>
      </c>
      <c r="TLN124" s="370">
        <f xml:space="preserve"> InpC!TLN$20</f>
        <v>0</v>
      </c>
      <c r="TLO124" s="370">
        <f xml:space="preserve"> InpC!TLO$20</f>
        <v>0</v>
      </c>
      <c r="TLP124" s="370">
        <f xml:space="preserve"> InpC!TLP$20</f>
        <v>0</v>
      </c>
      <c r="TLQ124" s="370">
        <f xml:space="preserve"> InpC!TLQ$20</f>
        <v>0</v>
      </c>
      <c r="TLR124" s="370">
        <f xml:space="preserve"> InpC!TLR$20</f>
        <v>0</v>
      </c>
      <c r="TLS124" s="370">
        <f xml:space="preserve"> InpC!TLS$20</f>
        <v>0</v>
      </c>
      <c r="TLT124" s="370">
        <f xml:space="preserve"> InpC!TLT$20</f>
        <v>0</v>
      </c>
      <c r="TLU124" s="370">
        <f xml:space="preserve"> InpC!TLU$20</f>
        <v>0</v>
      </c>
      <c r="TLV124" s="370">
        <f xml:space="preserve"> InpC!TLV$20</f>
        <v>0</v>
      </c>
      <c r="TLW124" s="370">
        <f xml:space="preserve"> InpC!TLW$20</f>
        <v>0</v>
      </c>
      <c r="TLX124" s="370">
        <f xml:space="preserve"> InpC!TLX$20</f>
        <v>0</v>
      </c>
      <c r="TLY124" s="370">
        <f xml:space="preserve"> InpC!TLY$20</f>
        <v>0</v>
      </c>
      <c r="TLZ124" s="370">
        <f xml:space="preserve"> InpC!TLZ$20</f>
        <v>0</v>
      </c>
      <c r="TMA124" s="370">
        <f xml:space="preserve"> InpC!TMA$20</f>
        <v>0</v>
      </c>
      <c r="TMB124" s="370">
        <f xml:space="preserve"> InpC!TMB$20</f>
        <v>0</v>
      </c>
      <c r="TMC124" s="370">
        <f xml:space="preserve"> InpC!TMC$20</f>
        <v>0</v>
      </c>
      <c r="TMD124" s="370">
        <f xml:space="preserve"> InpC!TMD$20</f>
        <v>0</v>
      </c>
      <c r="TME124" s="370">
        <f xml:space="preserve"> InpC!TME$20</f>
        <v>0</v>
      </c>
      <c r="TMF124" s="370">
        <f xml:space="preserve"> InpC!TMF$20</f>
        <v>0</v>
      </c>
      <c r="TMG124" s="370">
        <f xml:space="preserve"> InpC!TMG$20</f>
        <v>0</v>
      </c>
      <c r="TMH124" s="370">
        <f xml:space="preserve"> InpC!TMH$20</f>
        <v>0</v>
      </c>
      <c r="TMI124" s="370">
        <f xml:space="preserve"> InpC!TMI$20</f>
        <v>0</v>
      </c>
      <c r="TMJ124" s="370">
        <f xml:space="preserve"> InpC!TMJ$20</f>
        <v>0</v>
      </c>
      <c r="TMK124" s="370">
        <f xml:space="preserve"> InpC!TMK$20</f>
        <v>0</v>
      </c>
      <c r="TML124" s="370">
        <f xml:space="preserve"> InpC!TML$20</f>
        <v>0</v>
      </c>
      <c r="TMM124" s="370">
        <f xml:space="preserve"> InpC!TMM$20</f>
        <v>0</v>
      </c>
      <c r="TMN124" s="370">
        <f xml:space="preserve"> InpC!TMN$20</f>
        <v>0</v>
      </c>
      <c r="TMO124" s="370">
        <f xml:space="preserve"> InpC!TMO$20</f>
        <v>0</v>
      </c>
      <c r="TMP124" s="370">
        <f xml:space="preserve"> InpC!TMP$20</f>
        <v>0</v>
      </c>
      <c r="TMQ124" s="370">
        <f xml:space="preserve"> InpC!TMQ$20</f>
        <v>0</v>
      </c>
      <c r="TMR124" s="370">
        <f xml:space="preserve"> InpC!TMR$20</f>
        <v>0</v>
      </c>
      <c r="TMS124" s="370">
        <f xml:space="preserve"> InpC!TMS$20</f>
        <v>0</v>
      </c>
      <c r="TMT124" s="370">
        <f xml:space="preserve"> InpC!TMT$20</f>
        <v>0</v>
      </c>
      <c r="TMU124" s="370">
        <f xml:space="preserve"> InpC!TMU$20</f>
        <v>0</v>
      </c>
      <c r="TMV124" s="370">
        <f xml:space="preserve"> InpC!TMV$20</f>
        <v>0</v>
      </c>
      <c r="TMW124" s="370">
        <f xml:space="preserve"> InpC!TMW$20</f>
        <v>0</v>
      </c>
      <c r="TMX124" s="370">
        <f xml:space="preserve"> InpC!TMX$20</f>
        <v>0</v>
      </c>
      <c r="TMY124" s="370">
        <f xml:space="preserve"> InpC!TMY$20</f>
        <v>0</v>
      </c>
      <c r="TMZ124" s="370">
        <f xml:space="preserve"> InpC!TMZ$20</f>
        <v>0</v>
      </c>
      <c r="TNA124" s="370">
        <f xml:space="preserve"> InpC!TNA$20</f>
        <v>0</v>
      </c>
      <c r="TNB124" s="370">
        <f xml:space="preserve"> InpC!TNB$20</f>
        <v>0</v>
      </c>
      <c r="TNC124" s="370">
        <f xml:space="preserve"> InpC!TNC$20</f>
        <v>0</v>
      </c>
      <c r="TND124" s="370">
        <f xml:space="preserve"> InpC!TND$20</f>
        <v>0</v>
      </c>
      <c r="TNE124" s="370">
        <f xml:space="preserve"> InpC!TNE$20</f>
        <v>0</v>
      </c>
      <c r="TNF124" s="370">
        <f xml:space="preserve"> InpC!TNF$20</f>
        <v>0</v>
      </c>
      <c r="TNG124" s="370">
        <f xml:space="preserve"> InpC!TNG$20</f>
        <v>0</v>
      </c>
      <c r="TNH124" s="370">
        <f xml:space="preserve"> InpC!TNH$20</f>
        <v>0</v>
      </c>
      <c r="TNI124" s="370">
        <f xml:space="preserve"> InpC!TNI$20</f>
        <v>0</v>
      </c>
      <c r="TNJ124" s="370">
        <f xml:space="preserve"> InpC!TNJ$20</f>
        <v>0</v>
      </c>
      <c r="TNK124" s="370">
        <f xml:space="preserve"> InpC!TNK$20</f>
        <v>0</v>
      </c>
      <c r="TNL124" s="370">
        <f xml:space="preserve"> InpC!TNL$20</f>
        <v>0</v>
      </c>
      <c r="TNM124" s="370">
        <f xml:space="preserve"> InpC!TNM$20</f>
        <v>0</v>
      </c>
      <c r="TNN124" s="370">
        <f xml:space="preserve"> InpC!TNN$20</f>
        <v>0</v>
      </c>
      <c r="TNO124" s="370">
        <f xml:space="preserve"> InpC!TNO$20</f>
        <v>0</v>
      </c>
      <c r="TNP124" s="370">
        <f xml:space="preserve"> InpC!TNP$20</f>
        <v>0</v>
      </c>
      <c r="TNQ124" s="370">
        <f xml:space="preserve"> InpC!TNQ$20</f>
        <v>0</v>
      </c>
      <c r="TNR124" s="370">
        <f xml:space="preserve"> InpC!TNR$20</f>
        <v>0</v>
      </c>
      <c r="TNS124" s="370">
        <f xml:space="preserve"> InpC!TNS$20</f>
        <v>0</v>
      </c>
      <c r="TNT124" s="370">
        <f xml:space="preserve"> InpC!TNT$20</f>
        <v>0</v>
      </c>
      <c r="TNU124" s="370">
        <f xml:space="preserve"> InpC!TNU$20</f>
        <v>0</v>
      </c>
      <c r="TNV124" s="370">
        <f xml:space="preserve"> InpC!TNV$20</f>
        <v>0</v>
      </c>
      <c r="TNW124" s="370">
        <f xml:space="preserve"> InpC!TNW$20</f>
        <v>0</v>
      </c>
      <c r="TNX124" s="370">
        <f xml:space="preserve"> InpC!TNX$20</f>
        <v>0</v>
      </c>
      <c r="TNY124" s="370">
        <f xml:space="preserve"> InpC!TNY$20</f>
        <v>0</v>
      </c>
      <c r="TNZ124" s="370">
        <f xml:space="preserve"> InpC!TNZ$20</f>
        <v>0</v>
      </c>
      <c r="TOA124" s="370">
        <f xml:space="preserve"> InpC!TOA$20</f>
        <v>0</v>
      </c>
      <c r="TOB124" s="370">
        <f xml:space="preserve"> InpC!TOB$20</f>
        <v>0</v>
      </c>
      <c r="TOC124" s="370">
        <f xml:space="preserve"> InpC!TOC$20</f>
        <v>0</v>
      </c>
      <c r="TOD124" s="370">
        <f xml:space="preserve"> InpC!TOD$20</f>
        <v>0</v>
      </c>
      <c r="TOE124" s="370">
        <f xml:space="preserve"> InpC!TOE$20</f>
        <v>0</v>
      </c>
      <c r="TOF124" s="370">
        <f xml:space="preserve"> InpC!TOF$20</f>
        <v>0</v>
      </c>
      <c r="TOG124" s="370">
        <f xml:space="preserve"> InpC!TOG$20</f>
        <v>0</v>
      </c>
      <c r="TOH124" s="370">
        <f xml:space="preserve"> InpC!TOH$20</f>
        <v>0</v>
      </c>
      <c r="TOI124" s="370">
        <f xml:space="preserve"> InpC!TOI$20</f>
        <v>0</v>
      </c>
      <c r="TOJ124" s="370">
        <f xml:space="preserve"> InpC!TOJ$20</f>
        <v>0</v>
      </c>
      <c r="TOK124" s="370">
        <f xml:space="preserve"> InpC!TOK$20</f>
        <v>0</v>
      </c>
      <c r="TOL124" s="370">
        <f xml:space="preserve"> InpC!TOL$20</f>
        <v>0</v>
      </c>
      <c r="TOM124" s="370">
        <f xml:space="preserve"> InpC!TOM$20</f>
        <v>0</v>
      </c>
      <c r="TON124" s="370">
        <f xml:space="preserve"> InpC!TON$20</f>
        <v>0</v>
      </c>
      <c r="TOO124" s="370">
        <f xml:space="preserve"> InpC!TOO$20</f>
        <v>0</v>
      </c>
      <c r="TOP124" s="370">
        <f xml:space="preserve"> InpC!TOP$20</f>
        <v>0</v>
      </c>
      <c r="TOQ124" s="370">
        <f xml:space="preserve"> InpC!TOQ$20</f>
        <v>0</v>
      </c>
      <c r="TOR124" s="370">
        <f xml:space="preserve"> InpC!TOR$20</f>
        <v>0</v>
      </c>
      <c r="TOS124" s="370">
        <f xml:space="preserve"> InpC!TOS$20</f>
        <v>0</v>
      </c>
      <c r="TOT124" s="370">
        <f xml:space="preserve"> InpC!TOT$20</f>
        <v>0</v>
      </c>
      <c r="TOU124" s="370">
        <f xml:space="preserve"> InpC!TOU$20</f>
        <v>0</v>
      </c>
      <c r="TOV124" s="370">
        <f xml:space="preserve"> InpC!TOV$20</f>
        <v>0</v>
      </c>
      <c r="TOW124" s="370">
        <f xml:space="preserve"> InpC!TOW$20</f>
        <v>0</v>
      </c>
      <c r="TOX124" s="370">
        <f xml:space="preserve"> InpC!TOX$20</f>
        <v>0</v>
      </c>
      <c r="TOY124" s="370">
        <f xml:space="preserve"> InpC!TOY$20</f>
        <v>0</v>
      </c>
      <c r="TOZ124" s="370">
        <f xml:space="preserve"> InpC!TOZ$20</f>
        <v>0</v>
      </c>
      <c r="TPA124" s="370">
        <f xml:space="preserve"> InpC!TPA$20</f>
        <v>0</v>
      </c>
      <c r="TPB124" s="370">
        <f xml:space="preserve"> InpC!TPB$20</f>
        <v>0</v>
      </c>
      <c r="TPC124" s="370">
        <f xml:space="preserve"> InpC!TPC$20</f>
        <v>0</v>
      </c>
      <c r="TPD124" s="370">
        <f xml:space="preserve"> InpC!TPD$20</f>
        <v>0</v>
      </c>
      <c r="TPE124" s="370">
        <f xml:space="preserve"> InpC!TPE$20</f>
        <v>0</v>
      </c>
      <c r="TPF124" s="370">
        <f xml:space="preserve"> InpC!TPF$20</f>
        <v>0</v>
      </c>
      <c r="TPG124" s="370">
        <f xml:space="preserve"> InpC!TPG$20</f>
        <v>0</v>
      </c>
      <c r="TPH124" s="370">
        <f xml:space="preserve"> InpC!TPH$20</f>
        <v>0</v>
      </c>
      <c r="TPI124" s="370">
        <f xml:space="preserve"> InpC!TPI$20</f>
        <v>0</v>
      </c>
      <c r="TPJ124" s="370">
        <f xml:space="preserve"> InpC!TPJ$20</f>
        <v>0</v>
      </c>
      <c r="TPK124" s="370">
        <f xml:space="preserve"> InpC!TPK$20</f>
        <v>0</v>
      </c>
      <c r="TPL124" s="370">
        <f xml:space="preserve"> InpC!TPL$20</f>
        <v>0</v>
      </c>
      <c r="TPM124" s="370">
        <f xml:space="preserve"> InpC!TPM$20</f>
        <v>0</v>
      </c>
      <c r="TPN124" s="370">
        <f xml:space="preserve"> InpC!TPN$20</f>
        <v>0</v>
      </c>
      <c r="TPO124" s="370">
        <f xml:space="preserve"> InpC!TPO$20</f>
        <v>0</v>
      </c>
      <c r="TPP124" s="370">
        <f xml:space="preserve"> InpC!TPP$20</f>
        <v>0</v>
      </c>
      <c r="TPQ124" s="370">
        <f xml:space="preserve"> InpC!TPQ$20</f>
        <v>0</v>
      </c>
      <c r="TPR124" s="370">
        <f xml:space="preserve"> InpC!TPR$20</f>
        <v>0</v>
      </c>
      <c r="TPS124" s="370">
        <f xml:space="preserve"> InpC!TPS$20</f>
        <v>0</v>
      </c>
      <c r="TPT124" s="370">
        <f xml:space="preserve"> InpC!TPT$20</f>
        <v>0</v>
      </c>
      <c r="TPU124" s="370">
        <f xml:space="preserve"> InpC!TPU$20</f>
        <v>0</v>
      </c>
      <c r="TPV124" s="370">
        <f xml:space="preserve"> InpC!TPV$20</f>
        <v>0</v>
      </c>
      <c r="TPW124" s="370">
        <f xml:space="preserve"> InpC!TPW$20</f>
        <v>0</v>
      </c>
      <c r="TPX124" s="370">
        <f xml:space="preserve"> InpC!TPX$20</f>
        <v>0</v>
      </c>
      <c r="TPY124" s="370">
        <f xml:space="preserve"> InpC!TPY$20</f>
        <v>0</v>
      </c>
      <c r="TPZ124" s="370">
        <f xml:space="preserve"> InpC!TPZ$20</f>
        <v>0</v>
      </c>
      <c r="TQA124" s="370">
        <f xml:space="preserve"> InpC!TQA$20</f>
        <v>0</v>
      </c>
      <c r="TQB124" s="370">
        <f xml:space="preserve"> InpC!TQB$20</f>
        <v>0</v>
      </c>
      <c r="TQC124" s="370">
        <f xml:space="preserve"> InpC!TQC$20</f>
        <v>0</v>
      </c>
      <c r="TQD124" s="370">
        <f xml:space="preserve"> InpC!TQD$20</f>
        <v>0</v>
      </c>
      <c r="TQE124" s="370">
        <f xml:space="preserve"> InpC!TQE$20</f>
        <v>0</v>
      </c>
      <c r="TQF124" s="370">
        <f xml:space="preserve"> InpC!TQF$20</f>
        <v>0</v>
      </c>
      <c r="TQG124" s="370">
        <f xml:space="preserve"> InpC!TQG$20</f>
        <v>0</v>
      </c>
      <c r="TQH124" s="370">
        <f xml:space="preserve"> InpC!TQH$20</f>
        <v>0</v>
      </c>
      <c r="TQI124" s="370">
        <f xml:space="preserve"> InpC!TQI$20</f>
        <v>0</v>
      </c>
      <c r="TQJ124" s="370">
        <f xml:space="preserve"> InpC!TQJ$20</f>
        <v>0</v>
      </c>
      <c r="TQK124" s="370">
        <f xml:space="preserve"> InpC!TQK$20</f>
        <v>0</v>
      </c>
      <c r="TQL124" s="370">
        <f xml:space="preserve"> InpC!TQL$20</f>
        <v>0</v>
      </c>
      <c r="TQM124" s="370">
        <f xml:space="preserve"> InpC!TQM$20</f>
        <v>0</v>
      </c>
      <c r="TQN124" s="370">
        <f xml:space="preserve"> InpC!TQN$20</f>
        <v>0</v>
      </c>
      <c r="TQO124" s="370">
        <f xml:space="preserve"> InpC!TQO$20</f>
        <v>0</v>
      </c>
      <c r="TQP124" s="370">
        <f xml:space="preserve"> InpC!TQP$20</f>
        <v>0</v>
      </c>
      <c r="TQQ124" s="370">
        <f xml:space="preserve"> InpC!TQQ$20</f>
        <v>0</v>
      </c>
      <c r="TQR124" s="370">
        <f xml:space="preserve"> InpC!TQR$20</f>
        <v>0</v>
      </c>
      <c r="TQS124" s="370">
        <f xml:space="preserve"> InpC!TQS$20</f>
        <v>0</v>
      </c>
      <c r="TQT124" s="370">
        <f xml:space="preserve"> InpC!TQT$20</f>
        <v>0</v>
      </c>
      <c r="TQU124" s="370">
        <f xml:space="preserve"> InpC!TQU$20</f>
        <v>0</v>
      </c>
      <c r="TQV124" s="370">
        <f xml:space="preserve"> InpC!TQV$20</f>
        <v>0</v>
      </c>
      <c r="TQW124" s="370">
        <f xml:space="preserve"> InpC!TQW$20</f>
        <v>0</v>
      </c>
      <c r="TQX124" s="370">
        <f xml:space="preserve"> InpC!TQX$20</f>
        <v>0</v>
      </c>
      <c r="TQY124" s="370">
        <f xml:space="preserve"> InpC!TQY$20</f>
        <v>0</v>
      </c>
      <c r="TQZ124" s="370">
        <f xml:space="preserve"> InpC!TQZ$20</f>
        <v>0</v>
      </c>
      <c r="TRA124" s="370">
        <f xml:space="preserve"> InpC!TRA$20</f>
        <v>0</v>
      </c>
      <c r="TRB124" s="370">
        <f xml:space="preserve"> InpC!TRB$20</f>
        <v>0</v>
      </c>
      <c r="TRC124" s="370">
        <f xml:space="preserve"> InpC!TRC$20</f>
        <v>0</v>
      </c>
      <c r="TRD124" s="370">
        <f xml:space="preserve"> InpC!TRD$20</f>
        <v>0</v>
      </c>
      <c r="TRE124" s="370">
        <f xml:space="preserve"> InpC!TRE$20</f>
        <v>0</v>
      </c>
      <c r="TRF124" s="370">
        <f xml:space="preserve"> InpC!TRF$20</f>
        <v>0</v>
      </c>
      <c r="TRG124" s="370">
        <f xml:space="preserve"> InpC!TRG$20</f>
        <v>0</v>
      </c>
      <c r="TRH124" s="370">
        <f xml:space="preserve"> InpC!TRH$20</f>
        <v>0</v>
      </c>
      <c r="TRI124" s="370">
        <f xml:space="preserve"> InpC!TRI$20</f>
        <v>0</v>
      </c>
      <c r="TRJ124" s="370">
        <f xml:space="preserve"> InpC!TRJ$20</f>
        <v>0</v>
      </c>
      <c r="TRK124" s="370">
        <f xml:space="preserve"> InpC!TRK$20</f>
        <v>0</v>
      </c>
      <c r="TRL124" s="370">
        <f xml:space="preserve"> InpC!TRL$20</f>
        <v>0</v>
      </c>
      <c r="TRM124" s="370">
        <f xml:space="preserve"> InpC!TRM$20</f>
        <v>0</v>
      </c>
      <c r="TRN124" s="370">
        <f xml:space="preserve"> InpC!TRN$20</f>
        <v>0</v>
      </c>
      <c r="TRO124" s="370">
        <f xml:space="preserve"> InpC!TRO$20</f>
        <v>0</v>
      </c>
      <c r="TRP124" s="370">
        <f xml:space="preserve"> InpC!TRP$20</f>
        <v>0</v>
      </c>
      <c r="TRQ124" s="370">
        <f xml:space="preserve"> InpC!TRQ$20</f>
        <v>0</v>
      </c>
      <c r="TRR124" s="370">
        <f xml:space="preserve"> InpC!TRR$20</f>
        <v>0</v>
      </c>
      <c r="TRS124" s="370">
        <f xml:space="preserve"> InpC!TRS$20</f>
        <v>0</v>
      </c>
      <c r="TRT124" s="370">
        <f xml:space="preserve"> InpC!TRT$20</f>
        <v>0</v>
      </c>
      <c r="TRU124" s="370">
        <f xml:space="preserve"> InpC!TRU$20</f>
        <v>0</v>
      </c>
      <c r="TRV124" s="370">
        <f xml:space="preserve"> InpC!TRV$20</f>
        <v>0</v>
      </c>
      <c r="TRW124" s="370">
        <f xml:space="preserve"> InpC!TRW$20</f>
        <v>0</v>
      </c>
      <c r="TRX124" s="370">
        <f xml:space="preserve"> InpC!TRX$20</f>
        <v>0</v>
      </c>
      <c r="TRY124" s="370">
        <f xml:space="preserve"> InpC!TRY$20</f>
        <v>0</v>
      </c>
      <c r="TRZ124" s="370">
        <f xml:space="preserve"> InpC!TRZ$20</f>
        <v>0</v>
      </c>
      <c r="TSA124" s="370">
        <f xml:space="preserve"> InpC!TSA$20</f>
        <v>0</v>
      </c>
      <c r="TSB124" s="370">
        <f xml:space="preserve"> InpC!TSB$20</f>
        <v>0</v>
      </c>
      <c r="TSC124" s="370">
        <f xml:space="preserve"> InpC!TSC$20</f>
        <v>0</v>
      </c>
      <c r="TSD124" s="370">
        <f xml:space="preserve"> InpC!TSD$20</f>
        <v>0</v>
      </c>
      <c r="TSE124" s="370">
        <f xml:space="preserve"> InpC!TSE$20</f>
        <v>0</v>
      </c>
      <c r="TSF124" s="370">
        <f xml:space="preserve"> InpC!TSF$20</f>
        <v>0</v>
      </c>
      <c r="TSG124" s="370">
        <f xml:space="preserve"> InpC!TSG$20</f>
        <v>0</v>
      </c>
      <c r="TSH124" s="370">
        <f xml:space="preserve"> InpC!TSH$20</f>
        <v>0</v>
      </c>
      <c r="TSI124" s="370">
        <f xml:space="preserve"> InpC!TSI$20</f>
        <v>0</v>
      </c>
      <c r="TSJ124" s="370">
        <f xml:space="preserve"> InpC!TSJ$20</f>
        <v>0</v>
      </c>
      <c r="TSK124" s="370">
        <f xml:space="preserve"> InpC!TSK$20</f>
        <v>0</v>
      </c>
      <c r="TSL124" s="370">
        <f xml:space="preserve"> InpC!TSL$20</f>
        <v>0</v>
      </c>
      <c r="TSM124" s="370">
        <f xml:space="preserve"> InpC!TSM$20</f>
        <v>0</v>
      </c>
      <c r="TSN124" s="370">
        <f xml:space="preserve"> InpC!TSN$20</f>
        <v>0</v>
      </c>
      <c r="TSO124" s="370">
        <f xml:space="preserve"> InpC!TSO$20</f>
        <v>0</v>
      </c>
      <c r="TSP124" s="370">
        <f xml:space="preserve"> InpC!TSP$20</f>
        <v>0</v>
      </c>
      <c r="TSQ124" s="370">
        <f xml:space="preserve"> InpC!TSQ$20</f>
        <v>0</v>
      </c>
      <c r="TSR124" s="370">
        <f xml:space="preserve"> InpC!TSR$20</f>
        <v>0</v>
      </c>
      <c r="TSS124" s="370">
        <f xml:space="preserve"> InpC!TSS$20</f>
        <v>0</v>
      </c>
      <c r="TST124" s="370">
        <f xml:space="preserve"> InpC!TST$20</f>
        <v>0</v>
      </c>
      <c r="TSU124" s="370">
        <f xml:space="preserve"> InpC!TSU$20</f>
        <v>0</v>
      </c>
      <c r="TSV124" s="370">
        <f xml:space="preserve"> InpC!TSV$20</f>
        <v>0</v>
      </c>
      <c r="TSW124" s="370">
        <f xml:space="preserve"> InpC!TSW$20</f>
        <v>0</v>
      </c>
      <c r="TSX124" s="370">
        <f xml:space="preserve"> InpC!TSX$20</f>
        <v>0</v>
      </c>
      <c r="TSY124" s="370">
        <f xml:space="preserve"> InpC!TSY$20</f>
        <v>0</v>
      </c>
      <c r="TSZ124" s="370">
        <f xml:space="preserve"> InpC!TSZ$20</f>
        <v>0</v>
      </c>
      <c r="TTA124" s="370">
        <f xml:space="preserve"> InpC!TTA$20</f>
        <v>0</v>
      </c>
      <c r="TTB124" s="370">
        <f xml:space="preserve"> InpC!TTB$20</f>
        <v>0</v>
      </c>
      <c r="TTC124" s="370">
        <f xml:space="preserve"> InpC!TTC$20</f>
        <v>0</v>
      </c>
      <c r="TTD124" s="370">
        <f xml:space="preserve"> InpC!TTD$20</f>
        <v>0</v>
      </c>
      <c r="TTE124" s="370">
        <f xml:space="preserve"> InpC!TTE$20</f>
        <v>0</v>
      </c>
      <c r="TTF124" s="370">
        <f xml:space="preserve"> InpC!TTF$20</f>
        <v>0</v>
      </c>
      <c r="TTG124" s="370">
        <f xml:space="preserve"> InpC!TTG$20</f>
        <v>0</v>
      </c>
      <c r="TTH124" s="370">
        <f xml:space="preserve"> InpC!TTH$20</f>
        <v>0</v>
      </c>
      <c r="TTI124" s="370">
        <f xml:space="preserve"> InpC!TTI$20</f>
        <v>0</v>
      </c>
      <c r="TTJ124" s="370">
        <f xml:space="preserve"> InpC!TTJ$20</f>
        <v>0</v>
      </c>
      <c r="TTK124" s="370">
        <f xml:space="preserve"> InpC!TTK$20</f>
        <v>0</v>
      </c>
      <c r="TTL124" s="370">
        <f xml:space="preserve"> InpC!TTL$20</f>
        <v>0</v>
      </c>
      <c r="TTM124" s="370">
        <f xml:space="preserve"> InpC!TTM$20</f>
        <v>0</v>
      </c>
      <c r="TTN124" s="370">
        <f xml:space="preserve"> InpC!TTN$20</f>
        <v>0</v>
      </c>
      <c r="TTO124" s="370">
        <f xml:space="preserve"> InpC!TTO$20</f>
        <v>0</v>
      </c>
      <c r="TTP124" s="370">
        <f xml:space="preserve"> InpC!TTP$20</f>
        <v>0</v>
      </c>
      <c r="TTQ124" s="370">
        <f xml:space="preserve"> InpC!TTQ$20</f>
        <v>0</v>
      </c>
      <c r="TTR124" s="370">
        <f xml:space="preserve"> InpC!TTR$20</f>
        <v>0</v>
      </c>
      <c r="TTS124" s="370">
        <f xml:space="preserve"> InpC!TTS$20</f>
        <v>0</v>
      </c>
      <c r="TTT124" s="370">
        <f xml:space="preserve"> InpC!TTT$20</f>
        <v>0</v>
      </c>
      <c r="TTU124" s="370">
        <f xml:space="preserve"> InpC!TTU$20</f>
        <v>0</v>
      </c>
      <c r="TTV124" s="370">
        <f xml:space="preserve"> InpC!TTV$20</f>
        <v>0</v>
      </c>
      <c r="TTW124" s="370">
        <f xml:space="preserve"> InpC!TTW$20</f>
        <v>0</v>
      </c>
      <c r="TTX124" s="370">
        <f xml:space="preserve"> InpC!TTX$20</f>
        <v>0</v>
      </c>
      <c r="TTY124" s="370">
        <f xml:space="preserve"> InpC!TTY$20</f>
        <v>0</v>
      </c>
      <c r="TTZ124" s="370">
        <f xml:space="preserve"> InpC!TTZ$20</f>
        <v>0</v>
      </c>
      <c r="TUA124" s="370">
        <f xml:space="preserve"> InpC!TUA$20</f>
        <v>0</v>
      </c>
      <c r="TUB124" s="370">
        <f xml:space="preserve"> InpC!TUB$20</f>
        <v>0</v>
      </c>
      <c r="TUC124" s="370">
        <f xml:space="preserve"> InpC!TUC$20</f>
        <v>0</v>
      </c>
      <c r="TUD124" s="370">
        <f xml:space="preserve"> InpC!TUD$20</f>
        <v>0</v>
      </c>
      <c r="TUE124" s="370">
        <f xml:space="preserve"> InpC!TUE$20</f>
        <v>0</v>
      </c>
      <c r="TUF124" s="370">
        <f xml:space="preserve"> InpC!TUF$20</f>
        <v>0</v>
      </c>
      <c r="TUG124" s="370">
        <f xml:space="preserve"> InpC!TUG$20</f>
        <v>0</v>
      </c>
      <c r="TUH124" s="370">
        <f xml:space="preserve"> InpC!TUH$20</f>
        <v>0</v>
      </c>
      <c r="TUI124" s="370">
        <f xml:space="preserve"> InpC!TUI$20</f>
        <v>0</v>
      </c>
      <c r="TUJ124" s="370">
        <f xml:space="preserve"> InpC!TUJ$20</f>
        <v>0</v>
      </c>
      <c r="TUK124" s="370">
        <f xml:space="preserve"> InpC!TUK$20</f>
        <v>0</v>
      </c>
      <c r="TUL124" s="370">
        <f xml:space="preserve"> InpC!TUL$20</f>
        <v>0</v>
      </c>
      <c r="TUM124" s="370">
        <f xml:space="preserve"> InpC!TUM$20</f>
        <v>0</v>
      </c>
      <c r="TUN124" s="370">
        <f xml:space="preserve"> InpC!TUN$20</f>
        <v>0</v>
      </c>
      <c r="TUO124" s="370">
        <f xml:space="preserve"> InpC!TUO$20</f>
        <v>0</v>
      </c>
      <c r="TUP124" s="370">
        <f xml:space="preserve"> InpC!TUP$20</f>
        <v>0</v>
      </c>
      <c r="TUQ124" s="370">
        <f xml:space="preserve"> InpC!TUQ$20</f>
        <v>0</v>
      </c>
      <c r="TUR124" s="370">
        <f xml:space="preserve"> InpC!TUR$20</f>
        <v>0</v>
      </c>
      <c r="TUS124" s="370">
        <f xml:space="preserve"> InpC!TUS$20</f>
        <v>0</v>
      </c>
      <c r="TUT124" s="370">
        <f xml:space="preserve"> InpC!TUT$20</f>
        <v>0</v>
      </c>
      <c r="TUU124" s="370">
        <f xml:space="preserve"> InpC!TUU$20</f>
        <v>0</v>
      </c>
      <c r="TUV124" s="370">
        <f xml:space="preserve"> InpC!TUV$20</f>
        <v>0</v>
      </c>
      <c r="TUW124" s="370">
        <f xml:space="preserve"> InpC!TUW$20</f>
        <v>0</v>
      </c>
      <c r="TUX124" s="370">
        <f xml:space="preserve"> InpC!TUX$20</f>
        <v>0</v>
      </c>
      <c r="TUY124" s="370">
        <f xml:space="preserve"> InpC!TUY$20</f>
        <v>0</v>
      </c>
      <c r="TUZ124" s="370">
        <f xml:space="preserve"> InpC!TUZ$20</f>
        <v>0</v>
      </c>
      <c r="TVA124" s="370">
        <f xml:space="preserve"> InpC!TVA$20</f>
        <v>0</v>
      </c>
      <c r="TVB124" s="370">
        <f xml:space="preserve"> InpC!TVB$20</f>
        <v>0</v>
      </c>
      <c r="TVC124" s="370">
        <f xml:space="preserve"> InpC!TVC$20</f>
        <v>0</v>
      </c>
      <c r="TVD124" s="370">
        <f xml:space="preserve"> InpC!TVD$20</f>
        <v>0</v>
      </c>
      <c r="TVE124" s="370">
        <f xml:space="preserve"> InpC!TVE$20</f>
        <v>0</v>
      </c>
      <c r="TVF124" s="370">
        <f xml:space="preserve"> InpC!TVF$20</f>
        <v>0</v>
      </c>
      <c r="TVG124" s="370">
        <f xml:space="preserve"> InpC!TVG$20</f>
        <v>0</v>
      </c>
      <c r="TVH124" s="370">
        <f xml:space="preserve"> InpC!TVH$20</f>
        <v>0</v>
      </c>
      <c r="TVI124" s="370">
        <f xml:space="preserve"> InpC!TVI$20</f>
        <v>0</v>
      </c>
      <c r="TVJ124" s="370">
        <f xml:space="preserve"> InpC!TVJ$20</f>
        <v>0</v>
      </c>
      <c r="TVK124" s="370">
        <f xml:space="preserve"> InpC!TVK$20</f>
        <v>0</v>
      </c>
      <c r="TVL124" s="370">
        <f xml:space="preserve"> InpC!TVL$20</f>
        <v>0</v>
      </c>
      <c r="TVM124" s="370">
        <f xml:space="preserve"> InpC!TVM$20</f>
        <v>0</v>
      </c>
      <c r="TVN124" s="370">
        <f xml:space="preserve"> InpC!TVN$20</f>
        <v>0</v>
      </c>
      <c r="TVO124" s="370">
        <f xml:space="preserve"> InpC!TVO$20</f>
        <v>0</v>
      </c>
      <c r="TVP124" s="370">
        <f xml:space="preserve"> InpC!TVP$20</f>
        <v>0</v>
      </c>
      <c r="TVQ124" s="370">
        <f xml:space="preserve"> InpC!TVQ$20</f>
        <v>0</v>
      </c>
      <c r="TVR124" s="370">
        <f xml:space="preserve"> InpC!TVR$20</f>
        <v>0</v>
      </c>
      <c r="TVS124" s="370">
        <f xml:space="preserve"> InpC!TVS$20</f>
        <v>0</v>
      </c>
      <c r="TVT124" s="370">
        <f xml:space="preserve"> InpC!TVT$20</f>
        <v>0</v>
      </c>
      <c r="TVU124" s="370">
        <f xml:space="preserve"> InpC!TVU$20</f>
        <v>0</v>
      </c>
      <c r="TVV124" s="370">
        <f xml:space="preserve"> InpC!TVV$20</f>
        <v>0</v>
      </c>
      <c r="TVW124" s="370">
        <f xml:space="preserve"> InpC!TVW$20</f>
        <v>0</v>
      </c>
      <c r="TVX124" s="370">
        <f xml:space="preserve"> InpC!TVX$20</f>
        <v>0</v>
      </c>
      <c r="TVY124" s="370">
        <f xml:space="preserve"> InpC!TVY$20</f>
        <v>0</v>
      </c>
      <c r="TVZ124" s="370">
        <f xml:space="preserve"> InpC!TVZ$20</f>
        <v>0</v>
      </c>
      <c r="TWA124" s="370">
        <f xml:space="preserve"> InpC!TWA$20</f>
        <v>0</v>
      </c>
      <c r="TWB124" s="370">
        <f xml:space="preserve"> InpC!TWB$20</f>
        <v>0</v>
      </c>
      <c r="TWC124" s="370">
        <f xml:space="preserve"> InpC!TWC$20</f>
        <v>0</v>
      </c>
      <c r="TWD124" s="370">
        <f xml:space="preserve"> InpC!TWD$20</f>
        <v>0</v>
      </c>
      <c r="TWE124" s="370">
        <f xml:space="preserve"> InpC!TWE$20</f>
        <v>0</v>
      </c>
      <c r="TWF124" s="370">
        <f xml:space="preserve"> InpC!TWF$20</f>
        <v>0</v>
      </c>
      <c r="TWG124" s="370">
        <f xml:space="preserve"> InpC!TWG$20</f>
        <v>0</v>
      </c>
      <c r="TWH124" s="370">
        <f xml:space="preserve"> InpC!TWH$20</f>
        <v>0</v>
      </c>
      <c r="TWI124" s="370">
        <f xml:space="preserve"> InpC!TWI$20</f>
        <v>0</v>
      </c>
      <c r="TWJ124" s="370">
        <f xml:space="preserve"> InpC!TWJ$20</f>
        <v>0</v>
      </c>
      <c r="TWK124" s="370">
        <f xml:space="preserve"> InpC!TWK$20</f>
        <v>0</v>
      </c>
      <c r="TWL124" s="370">
        <f xml:space="preserve"> InpC!TWL$20</f>
        <v>0</v>
      </c>
      <c r="TWM124" s="370">
        <f xml:space="preserve"> InpC!TWM$20</f>
        <v>0</v>
      </c>
      <c r="TWN124" s="370">
        <f xml:space="preserve"> InpC!TWN$20</f>
        <v>0</v>
      </c>
      <c r="TWO124" s="370">
        <f xml:space="preserve"> InpC!TWO$20</f>
        <v>0</v>
      </c>
      <c r="TWP124" s="370">
        <f xml:space="preserve"> InpC!TWP$20</f>
        <v>0</v>
      </c>
      <c r="TWQ124" s="370">
        <f xml:space="preserve"> InpC!TWQ$20</f>
        <v>0</v>
      </c>
      <c r="TWR124" s="370">
        <f xml:space="preserve"> InpC!TWR$20</f>
        <v>0</v>
      </c>
      <c r="TWS124" s="370">
        <f xml:space="preserve"> InpC!TWS$20</f>
        <v>0</v>
      </c>
      <c r="TWT124" s="370">
        <f xml:space="preserve"> InpC!TWT$20</f>
        <v>0</v>
      </c>
      <c r="TWU124" s="370">
        <f xml:space="preserve"> InpC!TWU$20</f>
        <v>0</v>
      </c>
      <c r="TWV124" s="370">
        <f xml:space="preserve"> InpC!TWV$20</f>
        <v>0</v>
      </c>
      <c r="TWW124" s="370">
        <f xml:space="preserve"> InpC!TWW$20</f>
        <v>0</v>
      </c>
      <c r="TWX124" s="370">
        <f xml:space="preserve"> InpC!TWX$20</f>
        <v>0</v>
      </c>
      <c r="TWY124" s="370">
        <f xml:space="preserve"> InpC!TWY$20</f>
        <v>0</v>
      </c>
      <c r="TWZ124" s="370">
        <f xml:space="preserve"> InpC!TWZ$20</f>
        <v>0</v>
      </c>
      <c r="TXA124" s="370">
        <f xml:space="preserve"> InpC!TXA$20</f>
        <v>0</v>
      </c>
      <c r="TXB124" s="370">
        <f xml:space="preserve"> InpC!TXB$20</f>
        <v>0</v>
      </c>
      <c r="TXC124" s="370">
        <f xml:space="preserve"> InpC!TXC$20</f>
        <v>0</v>
      </c>
      <c r="TXD124" s="370">
        <f xml:space="preserve"> InpC!TXD$20</f>
        <v>0</v>
      </c>
      <c r="TXE124" s="370">
        <f xml:space="preserve"> InpC!TXE$20</f>
        <v>0</v>
      </c>
      <c r="TXF124" s="370">
        <f xml:space="preserve"> InpC!TXF$20</f>
        <v>0</v>
      </c>
      <c r="TXG124" s="370">
        <f xml:space="preserve"> InpC!TXG$20</f>
        <v>0</v>
      </c>
      <c r="TXH124" s="370">
        <f xml:space="preserve"> InpC!TXH$20</f>
        <v>0</v>
      </c>
      <c r="TXI124" s="370">
        <f xml:space="preserve"> InpC!TXI$20</f>
        <v>0</v>
      </c>
      <c r="TXJ124" s="370">
        <f xml:space="preserve"> InpC!TXJ$20</f>
        <v>0</v>
      </c>
      <c r="TXK124" s="370">
        <f xml:space="preserve"> InpC!TXK$20</f>
        <v>0</v>
      </c>
      <c r="TXL124" s="370">
        <f xml:space="preserve"> InpC!TXL$20</f>
        <v>0</v>
      </c>
      <c r="TXM124" s="370">
        <f xml:space="preserve"> InpC!TXM$20</f>
        <v>0</v>
      </c>
      <c r="TXN124" s="370">
        <f xml:space="preserve"> InpC!TXN$20</f>
        <v>0</v>
      </c>
      <c r="TXO124" s="370">
        <f xml:space="preserve"> InpC!TXO$20</f>
        <v>0</v>
      </c>
      <c r="TXP124" s="370">
        <f xml:space="preserve"> InpC!TXP$20</f>
        <v>0</v>
      </c>
      <c r="TXQ124" s="370">
        <f xml:space="preserve"> InpC!TXQ$20</f>
        <v>0</v>
      </c>
      <c r="TXR124" s="370">
        <f xml:space="preserve"> InpC!TXR$20</f>
        <v>0</v>
      </c>
      <c r="TXS124" s="370">
        <f xml:space="preserve"> InpC!TXS$20</f>
        <v>0</v>
      </c>
      <c r="TXT124" s="370">
        <f xml:space="preserve"> InpC!TXT$20</f>
        <v>0</v>
      </c>
      <c r="TXU124" s="370">
        <f xml:space="preserve"> InpC!TXU$20</f>
        <v>0</v>
      </c>
      <c r="TXV124" s="370">
        <f xml:space="preserve"> InpC!TXV$20</f>
        <v>0</v>
      </c>
      <c r="TXW124" s="370">
        <f xml:space="preserve"> InpC!TXW$20</f>
        <v>0</v>
      </c>
      <c r="TXX124" s="370">
        <f xml:space="preserve"> InpC!TXX$20</f>
        <v>0</v>
      </c>
      <c r="TXY124" s="370">
        <f xml:space="preserve"> InpC!TXY$20</f>
        <v>0</v>
      </c>
      <c r="TXZ124" s="370">
        <f xml:space="preserve"> InpC!TXZ$20</f>
        <v>0</v>
      </c>
      <c r="TYA124" s="370">
        <f xml:space="preserve"> InpC!TYA$20</f>
        <v>0</v>
      </c>
      <c r="TYB124" s="370">
        <f xml:space="preserve"> InpC!TYB$20</f>
        <v>0</v>
      </c>
      <c r="TYC124" s="370">
        <f xml:space="preserve"> InpC!TYC$20</f>
        <v>0</v>
      </c>
      <c r="TYD124" s="370">
        <f xml:space="preserve"> InpC!TYD$20</f>
        <v>0</v>
      </c>
      <c r="TYE124" s="370">
        <f xml:space="preserve"> InpC!TYE$20</f>
        <v>0</v>
      </c>
      <c r="TYF124" s="370">
        <f xml:space="preserve"> InpC!TYF$20</f>
        <v>0</v>
      </c>
      <c r="TYG124" s="370">
        <f xml:space="preserve"> InpC!TYG$20</f>
        <v>0</v>
      </c>
      <c r="TYH124" s="370">
        <f xml:space="preserve"> InpC!TYH$20</f>
        <v>0</v>
      </c>
      <c r="TYI124" s="370">
        <f xml:space="preserve"> InpC!TYI$20</f>
        <v>0</v>
      </c>
      <c r="TYJ124" s="370">
        <f xml:space="preserve"> InpC!TYJ$20</f>
        <v>0</v>
      </c>
      <c r="TYK124" s="370">
        <f xml:space="preserve"> InpC!TYK$20</f>
        <v>0</v>
      </c>
      <c r="TYL124" s="370">
        <f xml:space="preserve"> InpC!TYL$20</f>
        <v>0</v>
      </c>
      <c r="TYM124" s="370">
        <f xml:space="preserve"> InpC!TYM$20</f>
        <v>0</v>
      </c>
      <c r="TYN124" s="370">
        <f xml:space="preserve"> InpC!TYN$20</f>
        <v>0</v>
      </c>
      <c r="TYO124" s="370">
        <f xml:space="preserve"> InpC!TYO$20</f>
        <v>0</v>
      </c>
      <c r="TYP124" s="370">
        <f xml:space="preserve"> InpC!TYP$20</f>
        <v>0</v>
      </c>
      <c r="TYQ124" s="370">
        <f xml:space="preserve"> InpC!TYQ$20</f>
        <v>0</v>
      </c>
      <c r="TYR124" s="370">
        <f xml:space="preserve"> InpC!TYR$20</f>
        <v>0</v>
      </c>
      <c r="TYS124" s="370">
        <f xml:space="preserve"> InpC!TYS$20</f>
        <v>0</v>
      </c>
      <c r="TYT124" s="370">
        <f xml:space="preserve"> InpC!TYT$20</f>
        <v>0</v>
      </c>
      <c r="TYU124" s="370">
        <f xml:space="preserve"> InpC!TYU$20</f>
        <v>0</v>
      </c>
      <c r="TYV124" s="370">
        <f xml:space="preserve"> InpC!TYV$20</f>
        <v>0</v>
      </c>
      <c r="TYW124" s="370">
        <f xml:space="preserve"> InpC!TYW$20</f>
        <v>0</v>
      </c>
      <c r="TYX124" s="370">
        <f xml:space="preserve"> InpC!TYX$20</f>
        <v>0</v>
      </c>
      <c r="TYY124" s="370">
        <f xml:space="preserve"> InpC!TYY$20</f>
        <v>0</v>
      </c>
      <c r="TYZ124" s="370">
        <f xml:space="preserve"> InpC!TYZ$20</f>
        <v>0</v>
      </c>
      <c r="TZA124" s="370">
        <f xml:space="preserve"> InpC!TZA$20</f>
        <v>0</v>
      </c>
      <c r="TZB124" s="370">
        <f xml:space="preserve"> InpC!TZB$20</f>
        <v>0</v>
      </c>
      <c r="TZC124" s="370">
        <f xml:space="preserve"> InpC!TZC$20</f>
        <v>0</v>
      </c>
      <c r="TZD124" s="370">
        <f xml:space="preserve"> InpC!TZD$20</f>
        <v>0</v>
      </c>
      <c r="TZE124" s="370">
        <f xml:space="preserve"> InpC!TZE$20</f>
        <v>0</v>
      </c>
      <c r="TZF124" s="370">
        <f xml:space="preserve"> InpC!TZF$20</f>
        <v>0</v>
      </c>
      <c r="TZG124" s="370">
        <f xml:space="preserve"> InpC!TZG$20</f>
        <v>0</v>
      </c>
      <c r="TZH124" s="370">
        <f xml:space="preserve"> InpC!TZH$20</f>
        <v>0</v>
      </c>
      <c r="TZI124" s="370">
        <f xml:space="preserve"> InpC!TZI$20</f>
        <v>0</v>
      </c>
      <c r="TZJ124" s="370">
        <f xml:space="preserve"> InpC!TZJ$20</f>
        <v>0</v>
      </c>
      <c r="TZK124" s="370">
        <f xml:space="preserve"> InpC!TZK$20</f>
        <v>0</v>
      </c>
      <c r="TZL124" s="370">
        <f xml:space="preserve"> InpC!TZL$20</f>
        <v>0</v>
      </c>
      <c r="TZM124" s="370">
        <f xml:space="preserve"> InpC!TZM$20</f>
        <v>0</v>
      </c>
      <c r="TZN124" s="370">
        <f xml:space="preserve"> InpC!TZN$20</f>
        <v>0</v>
      </c>
      <c r="TZO124" s="370">
        <f xml:space="preserve"> InpC!TZO$20</f>
        <v>0</v>
      </c>
      <c r="TZP124" s="370">
        <f xml:space="preserve"> InpC!TZP$20</f>
        <v>0</v>
      </c>
      <c r="TZQ124" s="370">
        <f xml:space="preserve"> InpC!TZQ$20</f>
        <v>0</v>
      </c>
      <c r="TZR124" s="370">
        <f xml:space="preserve"> InpC!TZR$20</f>
        <v>0</v>
      </c>
      <c r="TZS124" s="370">
        <f xml:space="preserve"> InpC!TZS$20</f>
        <v>0</v>
      </c>
      <c r="TZT124" s="370">
        <f xml:space="preserve"> InpC!TZT$20</f>
        <v>0</v>
      </c>
      <c r="TZU124" s="370">
        <f xml:space="preserve"> InpC!TZU$20</f>
        <v>0</v>
      </c>
      <c r="TZV124" s="370">
        <f xml:space="preserve"> InpC!TZV$20</f>
        <v>0</v>
      </c>
      <c r="TZW124" s="370">
        <f xml:space="preserve"> InpC!TZW$20</f>
        <v>0</v>
      </c>
      <c r="TZX124" s="370">
        <f xml:space="preserve"> InpC!TZX$20</f>
        <v>0</v>
      </c>
      <c r="TZY124" s="370">
        <f xml:space="preserve"> InpC!TZY$20</f>
        <v>0</v>
      </c>
      <c r="TZZ124" s="370">
        <f xml:space="preserve"> InpC!TZZ$20</f>
        <v>0</v>
      </c>
      <c r="UAA124" s="370">
        <f xml:space="preserve"> InpC!UAA$20</f>
        <v>0</v>
      </c>
      <c r="UAB124" s="370">
        <f xml:space="preserve"> InpC!UAB$20</f>
        <v>0</v>
      </c>
      <c r="UAC124" s="370">
        <f xml:space="preserve"> InpC!UAC$20</f>
        <v>0</v>
      </c>
      <c r="UAD124" s="370">
        <f xml:space="preserve"> InpC!UAD$20</f>
        <v>0</v>
      </c>
      <c r="UAE124" s="370">
        <f xml:space="preserve"> InpC!UAE$20</f>
        <v>0</v>
      </c>
      <c r="UAF124" s="370">
        <f xml:space="preserve"> InpC!UAF$20</f>
        <v>0</v>
      </c>
      <c r="UAG124" s="370">
        <f xml:space="preserve"> InpC!UAG$20</f>
        <v>0</v>
      </c>
      <c r="UAH124" s="370">
        <f xml:space="preserve"> InpC!UAH$20</f>
        <v>0</v>
      </c>
      <c r="UAI124" s="370">
        <f xml:space="preserve"> InpC!UAI$20</f>
        <v>0</v>
      </c>
      <c r="UAJ124" s="370">
        <f xml:space="preserve"> InpC!UAJ$20</f>
        <v>0</v>
      </c>
      <c r="UAK124" s="370">
        <f xml:space="preserve"> InpC!UAK$20</f>
        <v>0</v>
      </c>
      <c r="UAL124" s="370">
        <f xml:space="preserve"> InpC!UAL$20</f>
        <v>0</v>
      </c>
      <c r="UAM124" s="370">
        <f xml:space="preserve"> InpC!UAM$20</f>
        <v>0</v>
      </c>
      <c r="UAN124" s="370">
        <f xml:space="preserve"> InpC!UAN$20</f>
        <v>0</v>
      </c>
      <c r="UAO124" s="370">
        <f xml:space="preserve"> InpC!UAO$20</f>
        <v>0</v>
      </c>
      <c r="UAP124" s="370">
        <f xml:space="preserve"> InpC!UAP$20</f>
        <v>0</v>
      </c>
      <c r="UAQ124" s="370">
        <f xml:space="preserve"> InpC!UAQ$20</f>
        <v>0</v>
      </c>
      <c r="UAR124" s="370">
        <f xml:space="preserve"> InpC!UAR$20</f>
        <v>0</v>
      </c>
      <c r="UAS124" s="370">
        <f xml:space="preserve"> InpC!UAS$20</f>
        <v>0</v>
      </c>
      <c r="UAT124" s="370">
        <f xml:space="preserve"> InpC!UAT$20</f>
        <v>0</v>
      </c>
      <c r="UAU124" s="370">
        <f xml:space="preserve"> InpC!UAU$20</f>
        <v>0</v>
      </c>
      <c r="UAV124" s="370">
        <f xml:space="preserve"> InpC!UAV$20</f>
        <v>0</v>
      </c>
      <c r="UAW124" s="370">
        <f xml:space="preserve"> InpC!UAW$20</f>
        <v>0</v>
      </c>
      <c r="UAX124" s="370">
        <f xml:space="preserve"> InpC!UAX$20</f>
        <v>0</v>
      </c>
      <c r="UAY124" s="370">
        <f xml:space="preserve"> InpC!UAY$20</f>
        <v>0</v>
      </c>
      <c r="UAZ124" s="370">
        <f xml:space="preserve"> InpC!UAZ$20</f>
        <v>0</v>
      </c>
      <c r="UBA124" s="370">
        <f xml:space="preserve"> InpC!UBA$20</f>
        <v>0</v>
      </c>
      <c r="UBB124" s="370">
        <f xml:space="preserve"> InpC!UBB$20</f>
        <v>0</v>
      </c>
      <c r="UBC124" s="370">
        <f xml:space="preserve"> InpC!UBC$20</f>
        <v>0</v>
      </c>
      <c r="UBD124" s="370">
        <f xml:space="preserve"> InpC!UBD$20</f>
        <v>0</v>
      </c>
      <c r="UBE124" s="370">
        <f xml:space="preserve"> InpC!UBE$20</f>
        <v>0</v>
      </c>
      <c r="UBF124" s="370">
        <f xml:space="preserve"> InpC!UBF$20</f>
        <v>0</v>
      </c>
      <c r="UBG124" s="370">
        <f xml:space="preserve"> InpC!UBG$20</f>
        <v>0</v>
      </c>
      <c r="UBH124" s="370">
        <f xml:space="preserve"> InpC!UBH$20</f>
        <v>0</v>
      </c>
      <c r="UBI124" s="370">
        <f xml:space="preserve"> InpC!UBI$20</f>
        <v>0</v>
      </c>
      <c r="UBJ124" s="370">
        <f xml:space="preserve"> InpC!UBJ$20</f>
        <v>0</v>
      </c>
      <c r="UBK124" s="370">
        <f xml:space="preserve"> InpC!UBK$20</f>
        <v>0</v>
      </c>
      <c r="UBL124" s="370">
        <f xml:space="preserve"> InpC!UBL$20</f>
        <v>0</v>
      </c>
      <c r="UBM124" s="370">
        <f xml:space="preserve"> InpC!UBM$20</f>
        <v>0</v>
      </c>
      <c r="UBN124" s="370">
        <f xml:space="preserve"> InpC!UBN$20</f>
        <v>0</v>
      </c>
      <c r="UBO124" s="370">
        <f xml:space="preserve"> InpC!UBO$20</f>
        <v>0</v>
      </c>
      <c r="UBP124" s="370">
        <f xml:space="preserve"> InpC!UBP$20</f>
        <v>0</v>
      </c>
      <c r="UBQ124" s="370">
        <f xml:space="preserve"> InpC!UBQ$20</f>
        <v>0</v>
      </c>
      <c r="UBR124" s="370">
        <f xml:space="preserve"> InpC!UBR$20</f>
        <v>0</v>
      </c>
      <c r="UBS124" s="370">
        <f xml:space="preserve"> InpC!UBS$20</f>
        <v>0</v>
      </c>
      <c r="UBT124" s="370">
        <f xml:space="preserve"> InpC!UBT$20</f>
        <v>0</v>
      </c>
      <c r="UBU124" s="370">
        <f xml:space="preserve"> InpC!UBU$20</f>
        <v>0</v>
      </c>
      <c r="UBV124" s="370">
        <f xml:space="preserve"> InpC!UBV$20</f>
        <v>0</v>
      </c>
      <c r="UBW124" s="370">
        <f xml:space="preserve"> InpC!UBW$20</f>
        <v>0</v>
      </c>
      <c r="UBX124" s="370">
        <f xml:space="preserve"> InpC!UBX$20</f>
        <v>0</v>
      </c>
      <c r="UBY124" s="370">
        <f xml:space="preserve"> InpC!UBY$20</f>
        <v>0</v>
      </c>
      <c r="UBZ124" s="370">
        <f xml:space="preserve"> InpC!UBZ$20</f>
        <v>0</v>
      </c>
      <c r="UCA124" s="370">
        <f xml:space="preserve"> InpC!UCA$20</f>
        <v>0</v>
      </c>
      <c r="UCB124" s="370">
        <f xml:space="preserve"> InpC!UCB$20</f>
        <v>0</v>
      </c>
      <c r="UCC124" s="370">
        <f xml:space="preserve"> InpC!UCC$20</f>
        <v>0</v>
      </c>
      <c r="UCD124" s="370">
        <f xml:space="preserve"> InpC!UCD$20</f>
        <v>0</v>
      </c>
      <c r="UCE124" s="370">
        <f xml:space="preserve"> InpC!UCE$20</f>
        <v>0</v>
      </c>
      <c r="UCF124" s="370">
        <f xml:space="preserve"> InpC!UCF$20</f>
        <v>0</v>
      </c>
      <c r="UCG124" s="370">
        <f xml:space="preserve"> InpC!UCG$20</f>
        <v>0</v>
      </c>
      <c r="UCH124" s="370">
        <f xml:space="preserve"> InpC!UCH$20</f>
        <v>0</v>
      </c>
      <c r="UCI124" s="370">
        <f xml:space="preserve"> InpC!UCI$20</f>
        <v>0</v>
      </c>
      <c r="UCJ124" s="370">
        <f xml:space="preserve"> InpC!UCJ$20</f>
        <v>0</v>
      </c>
      <c r="UCK124" s="370">
        <f xml:space="preserve"> InpC!UCK$20</f>
        <v>0</v>
      </c>
      <c r="UCL124" s="370">
        <f xml:space="preserve"> InpC!UCL$20</f>
        <v>0</v>
      </c>
      <c r="UCM124" s="370">
        <f xml:space="preserve"> InpC!UCM$20</f>
        <v>0</v>
      </c>
      <c r="UCN124" s="370">
        <f xml:space="preserve"> InpC!UCN$20</f>
        <v>0</v>
      </c>
      <c r="UCO124" s="370">
        <f xml:space="preserve"> InpC!UCO$20</f>
        <v>0</v>
      </c>
      <c r="UCP124" s="370">
        <f xml:space="preserve"> InpC!UCP$20</f>
        <v>0</v>
      </c>
      <c r="UCQ124" s="370">
        <f xml:space="preserve"> InpC!UCQ$20</f>
        <v>0</v>
      </c>
      <c r="UCR124" s="370">
        <f xml:space="preserve"> InpC!UCR$20</f>
        <v>0</v>
      </c>
      <c r="UCS124" s="370">
        <f xml:space="preserve"> InpC!UCS$20</f>
        <v>0</v>
      </c>
      <c r="UCT124" s="370">
        <f xml:space="preserve"> InpC!UCT$20</f>
        <v>0</v>
      </c>
      <c r="UCU124" s="370">
        <f xml:space="preserve"> InpC!UCU$20</f>
        <v>0</v>
      </c>
      <c r="UCV124" s="370">
        <f xml:space="preserve"> InpC!UCV$20</f>
        <v>0</v>
      </c>
      <c r="UCW124" s="370">
        <f xml:space="preserve"> InpC!UCW$20</f>
        <v>0</v>
      </c>
      <c r="UCX124" s="370">
        <f xml:space="preserve"> InpC!UCX$20</f>
        <v>0</v>
      </c>
      <c r="UCY124" s="370">
        <f xml:space="preserve"> InpC!UCY$20</f>
        <v>0</v>
      </c>
      <c r="UCZ124" s="370">
        <f xml:space="preserve"> InpC!UCZ$20</f>
        <v>0</v>
      </c>
      <c r="UDA124" s="370">
        <f xml:space="preserve"> InpC!UDA$20</f>
        <v>0</v>
      </c>
      <c r="UDB124" s="370">
        <f xml:space="preserve"> InpC!UDB$20</f>
        <v>0</v>
      </c>
      <c r="UDC124" s="370">
        <f xml:space="preserve"> InpC!UDC$20</f>
        <v>0</v>
      </c>
      <c r="UDD124" s="370">
        <f xml:space="preserve"> InpC!UDD$20</f>
        <v>0</v>
      </c>
      <c r="UDE124" s="370">
        <f xml:space="preserve"> InpC!UDE$20</f>
        <v>0</v>
      </c>
      <c r="UDF124" s="370">
        <f xml:space="preserve"> InpC!UDF$20</f>
        <v>0</v>
      </c>
      <c r="UDG124" s="370">
        <f xml:space="preserve"> InpC!UDG$20</f>
        <v>0</v>
      </c>
      <c r="UDH124" s="370">
        <f xml:space="preserve"> InpC!UDH$20</f>
        <v>0</v>
      </c>
      <c r="UDI124" s="370">
        <f xml:space="preserve"> InpC!UDI$20</f>
        <v>0</v>
      </c>
      <c r="UDJ124" s="370">
        <f xml:space="preserve"> InpC!UDJ$20</f>
        <v>0</v>
      </c>
      <c r="UDK124" s="370">
        <f xml:space="preserve"> InpC!UDK$20</f>
        <v>0</v>
      </c>
      <c r="UDL124" s="370">
        <f xml:space="preserve"> InpC!UDL$20</f>
        <v>0</v>
      </c>
      <c r="UDM124" s="370">
        <f xml:space="preserve"> InpC!UDM$20</f>
        <v>0</v>
      </c>
      <c r="UDN124" s="370">
        <f xml:space="preserve"> InpC!UDN$20</f>
        <v>0</v>
      </c>
      <c r="UDO124" s="370">
        <f xml:space="preserve"> InpC!UDO$20</f>
        <v>0</v>
      </c>
      <c r="UDP124" s="370">
        <f xml:space="preserve"> InpC!UDP$20</f>
        <v>0</v>
      </c>
      <c r="UDQ124" s="370">
        <f xml:space="preserve"> InpC!UDQ$20</f>
        <v>0</v>
      </c>
      <c r="UDR124" s="370">
        <f xml:space="preserve"> InpC!UDR$20</f>
        <v>0</v>
      </c>
      <c r="UDS124" s="370">
        <f xml:space="preserve"> InpC!UDS$20</f>
        <v>0</v>
      </c>
      <c r="UDT124" s="370">
        <f xml:space="preserve"> InpC!UDT$20</f>
        <v>0</v>
      </c>
      <c r="UDU124" s="370">
        <f xml:space="preserve"> InpC!UDU$20</f>
        <v>0</v>
      </c>
      <c r="UDV124" s="370">
        <f xml:space="preserve"> InpC!UDV$20</f>
        <v>0</v>
      </c>
      <c r="UDW124" s="370">
        <f xml:space="preserve"> InpC!UDW$20</f>
        <v>0</v>
      </c>
      <c r="UDX124" s="370">
        <f xml:space="preserve"> InpC!UDX$20</f>
        <v>0</v>
      </c>
      <c r="UDY124" s="370">
        <f xml:space="preserve"> InpC!UDY$20</f>
        <v>0</v>
      </c>
      <c r="UDZ124" s="370">
        <f xml:space="preserve"> InpC!UDZ$20</f>
        <v>0</v>
      </c>
      <c r="UEA124" s="370">
        <f xml:space="preserve"> InpC!UEA$20</f>
        <v>0</v>
      </c>
      <c r="UEB124" s="370">
        <f xml:space="preserve"> InpC!UEB$20</f>
        <v>0</v>
      </c>
      <c r="UEC124" s="370">
        <f xml:space="preserve"> InpC!UEC$20</f>
        <v>0</v>
      </c>
      <c r="UED124" s="370">
        <f xml:space="preserve"> InpC!UED$20</f>
        <v>0</v>
      </c>
      <c r="UEE124" s="370">
        <f xml:space="preserve"> InpC!UEE$20</f>
        <v>0</v>
      </c>
      <c r="UEF124" s="370">
        <f xml:space="preserve"> InpC!UEF$20</f>
        <v>0</v>
      </c>
      <c r="UEG124" s="370">
        <f xml:space="preserve"> InpC!UEG$20</f>
        <v>0</v>
      </c>
      <c r="UEH124" s="370">
        <f xml:space="preserve"> InpC!UEH$20</f>
        <v>0</v>
      </c>
      <c r="UEI124" s="370">
        <f xml:space="preserve"> InpC!UEI$20</f>
        <v>0</v>
      </c>
      <c r="UEJ124" s="370">
        <f xml:space="preserve"> InpC!UEJ$20</f>
        <v>0</v>
      </c>
      <c r="UEK124" s="370">
        <f xml:space="preserve"> InpC!UEK$20</f>
        <v>0</v>
      </c>
      <c r="UEL124" s="370">
        <f xml:space="preserve"> InpC!UEL$20</f>
        <v>0</v>
      </c>
      <c r="UEM124" s="370">
        <f xml:space="preserve"> InpC!UEM$20</f>
        <v>0</v>
      </c>
      <c r="UEN124" s="370">
        <f xml:space="preserve"> InpC!UEN$20</f>
        <v>0</v>
      </c>
      <c r="UEO124" s="370">
        <f xml:space="preserve"> InpC!UEO$20</f>
        <v>0</v>
      </c>
      <c r="UEP124" s="370">
        <f xml:space="preserve"> InpC!UEP$20</f>
        <v>0</v>
      </c>
      <c r="UEQ124" s="370">
        <f xml:space="preserve"> InpC!UEQ$20</f>
        <v>0</v>
      </c>
      <c r="UER124" s="370">
        <f xml:space="preserve"> InpC!UER$20</f>
        <v>0</v>
      </c>
      <c r="UES124" s="370">
        <f xml:space="preserve"> InpC!UES$20</f>
        <v>0</v>
      </c>
      <c r="UET124" s="370">
        <f xml:space="preserve"> InpC!UET$20</f>
        <v>0</v>
      </c>
      <c r="UEU124" s="370">
        <f xml:space="preserve"> InpC!UEU$20</f>
        <v>0</v>
      </c>
      <c r="UEV124" s="370">
        <f xml:space="preserve"> InpC!UEV$20</f>
        <v>0</v>
      </c>
      <c r="UEW124" s="370">
        <f xml:space="preserve"> InpC!UEW$20</f>
        <v>0</v>
      </c>
      <c r="UEX124" s="370">
        <f xml:space="preserve"> InpC!UEX$20</f>
        <v>0</v>
      </c>
      <c r="UEY124" s="370">
        <f xml:space="preserve"> InpC!UEY$20</f>
        <v>0</v>
      </c>
      <c r="UEZ124" s="370">
        <f xml:space="preserve"> InpC!UEZ$20</f>
        <v>0</v>
      </c>
      <c r="UFA124" s="370">
        <f xml:space="preserve"> InpC!UFA$20</f>
        <v>0</v>
      </c>
      <c r="UFB124" s="370">
        <f xml:space="preserve"> InpC!UFB$20</f>
        <v>0</v>
      </c>
      <c r="UFC124" s="370">
        <f xml:space="preserve"> InpC!UFC$20</f>
        <v>0</v>
      </c>
      <c r="UFD124" s="370">
        <f xml:space="preserve"> InpC!UFD$20</f>
        <v>0</v>
      </c>
      <c r="UFE124" s="370">
        <f xml:space="preserve"> InpC!UFE$20</f>
        <v>0</v>
      </c>
      <c r="UFF124" s="370">
        <f xml:space="preserve"> InpC!UFF$20</f>
        <v>0</v>
      </c>
      <c r="UFG124" s="370">
        <f xml:space="preserve"> InpC!UFG$20</f>
        <v>0</v>
      </c>
      <c r="UFH124" s="370">
        <f xml:space="preserve"> InpC!UFH$20</f>
        <v>0</v>
      </c>
      <c r="UFI124" s="370">
        <f xml:space="preserve"> InpC!UFI$20</f>
        <v>0</v>
      </c>
      <c r="UFJ124" s="370">
        <f xml:space="preserve"> InpC!UFJ$20</f>
        <v>0</v>
      </c>
      <c r="UFK124" s="370">
        <f xml:space="preserve"> InpC!UFK$20</f>
        <v>0</v>
      </c>
      <c r="UFL124" s="370">
        <f xml:space="preserve"> InpC!UFL$20</f>
        <v>0</v>
      </c>
      <c r="UFM124" s="370">
        <f xml:space="preserve"> InpC!UFM$20</f>
        <v>0</v>
      </c>
      <c r="UFN124" s="370">
        <f xml:space="preserve"> InpC!UFN$20</f>
        <v>0</v>
      </c>
      <c r="UFO124" s="370">
        <f xml:space="preserve"> InpC!UFO$20</f>
        <v>0</v>
      </c>
      <c r="UFP124" s="370">
        <f xml:space="preserve"> InpC!UFP$20</f>
        <v>0</v>
      </c>
      <c r="UFQ124" s="370">
        <f xml:space="preserve"> InpC!UFQ$20</f>
        <v>0</v>
      </c>
      <c r="UFR124" s="370">
        <f xml:space="preserve"> InpC!UFR$20</f>
        <v>0</v>
      </c>
      <c r="UFS124" s="370">
        <f xml:space="preserve"> InpC!UFS$20</f>
        <v>0</v>
      </c>
      <c r="UFT124" s="370">
        <f xml:space="preserve"> InpC!UFT$20</f>
        <v>0</v>
      </c>
      <c r="UFU124" s="370">
        <f xml:space="preserve"> InpC!UFU$20</f>
        <v>0</v>
      </c>
      <c r="UFV124" s="370">
        <f xml:space="preserve"> InpC!UFV$20</f>
        <v>0</v>
      </c>
      <c r="UFW124" s="370">
        <f xml:space="preserve"> InpC!UFW$20</f>
        <v>0</v>
      </c>
      <c r="UFX124" s="370">
        <f xml:space="preserve"> InpC!UFX$20</f>
        <v>0</v>
      </c>
      <c r="UFY124" s="370">
        <f xml:space="preserve"> InpC!UFY$20</f>
        <v>0</v>
      </c>
      <c r="UFZ124" s="370">
        <f xml:space="preserve"> InpC!UFZ$20</f>
        <v>0</v>
      </c>
      <c r="UGA124" s="370">
        <f xml:space="preserve"> InpC!UGA$20</f>
        <v>0</v>
      </c>
      <c r="UGB124" s="370">
        <f xml:space="preserve"> InpC!UGB$20</f>
        <v>0</v>
      </c>
      <c r="UGC124" s="370">
        <f xml:space="preserve"> InpC!UGC$20</f>
        <v>0</v>
      </c>
      <c r="UGD124" s="370">
        <f xml:space="preserve"> InpC!UGD$20</f>
        <v>0</v>
      </c>
      <c r="UGE124" s="370">
        <f xml:space="preserve"> InpC!UGE$20</f>
        <v>0</v>
      </c>
      <c r="UGF124" s="370">
        <f xml:space="preserve"> InpC!UGF$20</f>
        <v>0</v>
      </c>
      <c r="UGG124" s="370">
        <f xml:space="preserve"> InpC!UGG$20</f>
        <v>0</v>
      </c>
      <c r="UGH124" s="370">
        <f xml:space="preserve"> InpC!UGH$20</f>
        <v>0</v>
      </c>
      <c r="UGI124" s="370">
        <f xml:space="preserve"> InpC!UGI$20</f>
        <v>0</v>
      </c>
      <c r="UGJ124" s="370">
        <f xml:space="preserve"> InpC!UGJ$20</f>
        <v>0</v>
      </c>
      <c r="UGK124" s="370">
        <f xml:space="preserve"> InpC!UGK$20</f>
        <v>0</v>
      </c>
      <c r="UGL124" s="370">
        <f xml:space="preserve"> InpC!UGL$20</f>
        <v>0</v>
      </c>
      <c r="UGM124" s="370">
        <f xml:space="preserve"> InpC!UGM$20</f>
        <v>0</v>
      </c>
      <c r="UGN124" s="370">
        <f xml:space="preserve"> InpC!UGN$20</f>
        <v>0</v>
      </c>
      <c r="UGO124" s="370">
        <f xml:space="preserve"> InpC!UGO$20</f>
        <v>0</v>
      </c>
      <c r="UGP124" s="370">
        <f xml:space="preserve"> InpC!UGP$20</f>
        <v>0</v>
      </c>
      <c r="UGQ124" s="370">
        <f xml:space="preserve"> InpC!UGQ$20</f>
        <v>0</v>
      </c>
      <c r="UGR124" s="370">
        <f xml:space="preserve"> InpC!UGR$20</f>
        <v>0</v>
      </c>
      <c r="UGS124" s="370">
        <f xml:space="preserve"> InpC!UGS$20</f>
        <v>0</v>
      </c>
      <c r="UGT124" s="370">
        <f xml:space="preserve"> InpC!UGT$20</f>
        <v>0</v>
      </c>
      <c r="UGU124" s="370">
        <f xml:space="preserve"> InpC!UGU$20</f>
        <v>0</v>
      </c>
      <c r="UGV124" s="370">
        <f xml:space="preserve"> InpC!UGV$20</f>
        <v>0</v>
      </c>
      <c r="UGW124" s="370">
        <f xml:space="preserve"> InpC!UGW$20</f>
        <v>0</v>
      </c>
      <c r="UGX124" s="370">
        <f xml:space="preserve"> InpC!UGX$20</f>
        <v>0</v>
      </c>
      <c r="UGY124" s="370">
        <f xml:space="preserve"> InpC!UGY$20</f>
        <v>0</v>
      </c>
      <c r="UGZ124" s="370">
        <f xml:space="preserve"> InpC!UGZ$20</f>
        <v>0</v>
      </c>
      <c r="UHA124" s="370">
        <f xml:space="preserve"> InpC!UHA$20</f>
        <v>0</v>
      </c>
      <c r="UHB124" s="370">
        <f xml:space="preserve"> InpC!UHB$20</f>
        <v>0</v>
      </c>
      <c r="UHC124" s="370">
        <f xml:space="preserve"> InpC!UHC$20</f>
        <v>0</v>
      </c>
      <c r="UHD124" s="370">
        <f xml:space="preserve"> InpC!UHD$20</f>
        <v>0</v>
      </c>
      <c r="UHE124" s="370">
        <f xml:space="preserve"> InpC!UHE$20</f>
        <v>0</v>
      </c>
      <c r="UHF124" s="370">
        <f xml:space="preserve"> InpC!UHF$20</f>
        <v>0</v>
      </c>
      <c r="UHG124" s="370">
        <f xml:space="preserve"> InpC!UHG$20</f>
        <v>0</v>
      </c>
      <c r="UHH124" s="370">
        <f xml:space="preserve"> InpC!UHH$20</f>
        <v>0</v>
      </c>
      <c r="UHI124" s="370">
        <f xml:space="preserve"> InpC!UHI$20</f>
        <v>0</v>
      </c>
      <c r="UHJ124" s="370">
        <f xml:space="preserve"> InpC!UHJ$20</f>
        <v>0</v>
      </c>
      <c r="UHK124" s="370">
        <f xml:space="preserve"> InpC!UHK$20</f>
        <v>0</v>
      </c>
      <c r="UHL124" s="370">
        <f xml:space="preserve"> InpC!UHL$20</f>
        <v>0</v>
      </c>
      <c r="UHM124" s="370">
        <f xml:space="preserve"> InpC!UHM$20</f>
        <v>0</v>
      </c>
      <c r="UHN124" s="370">
        <f xml:space="preserve"> InpC!UHN$20</f>
        <v>0</v>
      </c>
      <c r="UHO124" s="370">
        <f xml:space="preserve"> InpC!UHO$20</f>
        <v>0</v>
      </c>
      <c r="UHP124" s="370">
        <f xml:space="preserve"> InpC!UHP$20</f>
        <v>0</v>
      </c>
      <c r="UHQ124" s="370">
        <f xml:space="preserve"> InpC!UHQ$20</f>
        <v>0</v>
      </c>
      <c r="UHR124" s="370">
        <f xml:space="preserve"> InpC!UHR$20</f>
        <v>0</v>
      </c>
      <c r="UHS124" s="370">
        <f xml:space="preserve"> InpC!UHS$20</f>
        <v>0</v>
      </c>
      <c r="UHT124" s="370">
        <f xml:space="preserve"> InpC!UHT$20</f>
        <v>0</v>
      </c>
      <c r="UHU124" s="370">
        <f xml:space="preserve"> InpC!UHU$20</f>
        <v>0</v>
      </c>
      <c r="UHV124" s="370">
        <f xml:space="preserve"> InpC!UHV$20</f>
        <v>0</v>
      </c>
      <c r="UHW124" s="370">
        <f xml:space="preserve"> InpC!UHW$20</f>
        <v>0</v>
      </c>
      <c r="UHX124" s="370">
        <f xml:space="preserve"> InpC!UHX$20</f>
        <v>0</v>
      </c>
      <c r="UHY124" s="370">
        <f xml:space="preserve"> InpC!UHY$20</f>
        <v>0</v>
      </c>
      <c r="UHZ124" s="370">
        <f xml:space="preserve"> InpC!UHZ$20</f>
        <v>0</v>
      </c>
      <c r="UIA124" s="370">
        <f xml:space="preserve"> InpC!UIA$20</f>
        <v>0</v>
      </c>
      <c r="UIB124" s="370">
        <f xml:space="preserve"> InpC!UIB$20</f>
        <v>0</v>
      </c>
      <c r="UIC124" s="370">
        <f xml:space="preserve"> InpC!UIC$20</f>
        <v>0</v>
      </c>
      <c r="UID124" s="370">
        <f xml:space="preserve"> InpC!UID$20</f>
        <v>0</v>
      </c>
      <c r="UIE124" s="370">
        <f xml:space="preserve"> InpC!UIE$20</f>
        <v>0</v>
      </c>
      <c r="UIF124" s="370">
        <f xml:space="preserve"> InpC!UIF$20</f>
        <v>0</v>
      </c>
      <c r="UIG124" s="370">
        <f xml:space="preserve"> InpC!UIG$20</f>
        <v>0</v>
      </c>
      <c r="UIH124" s="370">
        <f xml:space="preserve"> InpC!UIH$20</f>
        <v>0</v>
      </c>
      <c r="UII124" s="370">
        <f xml:space="preserve"> InpC!UII$20</f>
        <v>0</v>
      </c>
      <c r="UIJ124" s="370">
        <f xml:space="preserve"> InpC!UIJ$20</f>
        <v>0</v>
      </c>
      <c r="UIK124" s="370">
        <f xml:space="preserve"> InpC!UIK$20</f>
        <v>0</v>
      </c>
      <c r="UIL124" s="370">
        <f xml:space="preserve"> InpC!UIL$20</f>
        <v>0</v>
      </c>
      <c r="UIM124" s="370">
        <f xml:space="preserve"> InpC!UIM$20</f>
        <v>0</v>
      </c>
      <c r="UIN124" s="370">
        <f xml:space="preserve"> InpC!UIN$20</f>
        <v>0</v>
      </c>
      <c r="UIO124" s="370">
        <f xml:space="preserve"> InpC!UIO$20</f>
        <v>0</v>
      </c>
      <c r="UIP124" s="370">
        <f xml:space="preserve"> InpC!UIP$20</f>
        <v>0</v>
      </c>
      <c r="UIQ124" s="370">
        <f xml:space="preserve"> InpC!UIQ$20</f>
        <v>0</v>
      </c>
      <c r="UIR124" s="370">
        <f xml:space="preserve"> InpC!UIR$20</f>
        <v>0</v>
      </c>
      <c r="UIS124" s="370">
        <f xml:space="preserve"> InpC!UIS$20</f>
        <v>0</v>
      </c>
      <c r="UIT124" s="370">
        <f xml:space="preserve"> InpC!UIT$20</f>
        <v>0</v>
      </c>
      <c r="UIU124" s="370">
        <f xml:space="preserve"> InpC!UIU$20</f>
        <v>0</v>
      </c>
      <c r="UIV124" s="370">
        <f xml:space="preserve"> InpC!UIV$20</f>
        <v>0</v>
      </c>
      <c r="UIW124" s="370">
        <f xml:space="preserve"> InpC!UIW$20</f>
        <v>0</v>
      </c>
      <c r="UIX124" s="370">
        <f xml:space="preserve"> InpC!UIX$20</f>
        <v>0</v>
      </c>
      <c r="UIY124" s="370">
        <f xml:space="preserve"> InpC!UIY$20</f>
        <v>0</v>
      </c>
      <c r="UIZ124" s="370">
        <f xml:space="preserve"> InpC!UIZ$20</f>
        <v>0</v>
      </c>
      <c r="UJA124" s="370">
        <f xml:space="preserve"> InpC!UJA$20</f>
        <v>0</v>
      </c>
      <c r="UJB124" s="370">
        <f xml:space="preserve"> InpC!UJB$20</f>
        <v>0</v>
      </c>
      <c r="UJC124" s="370">
        <f xml:space="preserve"> InpC!UJC$20</f>
        <v>0</v>
      </c>
      <c r="UJD124" s="370">
        <f xml:space="preserve"> InpC!UJD$20</f>
        <v>0</v>
      </c>
      <c r="UJE124" s="370">
        <f xml:space="preserve"> InpC!UJE$20</f>
        <v>0</v>
      </c>
      <c r="UJF124" s="370">
        <f xml:space="preserve"> InpC!UJF$20</f>
        <v>0</v>
      </c>
      <c r="UJG124" s="370">
        <f xml:space="preserve"> InpC!UJG$20</f>
        <v>0</v>
      </c>
      <c r="UJH124" s="370">
        <f xml:space="preserve"> InpC!UJH$20</f>
        <v>0</v>
      </c>
      <c r="UJI124" s="370">
        <f xml:space="preserve"> InpC!UJI$20</f>
        <v>0</v>
      </c>
      <c r="UJJ124" s="370">
        <f xml:space="preserve"> InpC!UJJ$20</f>
        <v>0</v>
      </c>
      <c r="UJK124" s="370">
        <f xml:space="preserve"> InpC!UJK$20</f>
        <v>0</v>
      </c>
      <c r="UJL124" s="370">
        <f xml:space="preserve"> InpC!UJL$20</f>
        <v>0</v>
      </c>
      <c r="UJM124" s="370">
        <f xml:space="preserve"> InpC!UJM$20</f>
        <v>0</v>
      </c>
      <c r="UJN124" s="370">
        <f xml:space="preserve"> InpC!UJN$20</f>
        <v>0</v>
      </c>
      <c r="UJO124" s="370">
        <f xml:space="preserve"> InpC!UJO$20</f>
        <v>0</v>
      </c>
      <c r="UJP124" s="370">
        <f xml:space="preserve"> InpC!UJP$20</f>
        <v>0</v>
      </c>
      <c r="UJQ124" s="370">
        <f xml:space="preserve"> InpC!UJQ$20</f>
        <v>0</v>
      </c>
      <c r="UJR124" s="370">
        <f xml:space="preserve"> InpC!UJR$20</f>
        <v>0</v>
      </c>
      <c r="UJS124" s="370">
        <f xml:space="preserve"> InpC!UJS$20</f>
        <v>0</v>
      </c>
      <c r="UJT124" s="370">
        <f xml:space="preserve"> InpC!UJT$20</f>
        <v>0</v>
      </c>
      <c r="UJU124" s="370">
        <f xml:space="preserve"> InpC!UJU$20</f>
        <v>0</v>
      </c>
      <c r="UJV124" s="370">
        <f xml:space="preserve"> InpC!UJV$20</f>
        <v>0</v>
      </c>
      <c r="UJW124" s="370">
        <f xml:space="preserve"> InpC!UJW$20</f>
        <v>0</v>
      </c>
      <c r="UJX124" s="370">
        <f xml:space="preserve"> InpC!UJX$20</f>
        <v>0</v>
      </c>
      <c r="UJY124" s="370">
        <f xml:space="preserve"> InpC!UJY$20</f>
        <v>0</v>
      </c>
      <c r="UJZ124" s="370">
        <f xml:space="preserve"> InpC!UJZ$20</f>
        <v>0</v>
      </c>
      <c r="UKA124" s="370">
        <f xml:space="preserve"> InpC!UKA$20</f>
        <v>0</v>
      </c>
      <c r="UKB124" s="370">
        <f xml:space="preserve"> InpC!UKB$20</f>
        <v>0</v>
      </c>
      <c r="UKC124" s="370">
        <f xml:space="preserve"> InpC!UKC$20</f>
        <v>0</v>
      </c>
      <c r="UKD124" s="370">
        <f xml:space="preserve"> InpC!UKD$20</f>
        <v>0</v>
      </c>
      <c r="UKE124" s="370">
        <f xml:space="preserve"> InpC!UKE$20</f>
        <v>0</v>
      </c>
      <c r="UKF124" s="370">
        <f xml:space="preserve"> InpC!UKF$20</f>
        <v>0</v>
      </c>
      <c r="UKG124" s="370">
        <f xml:space="preserve"> InpC!UKG$20</f>
        <v>0</v>
      </c>
      <c r="UKH124" s="370">
        <f xml:space="preserve"> InpC!UKH$20</f>
        <v>0</v>
      </c>
      <c r="UKI124" s="370">
        <f xml:space="preserve"> InpC!UKI$20</f>
        <v>0</v>
      </c>
      <c r="UKJ124" s="370">
        <f xml:space="preserve"> InpC!UKJ$20</f>
        <v>0</v>
      </c>
      <c r="UKK124" s="370">
        <f xml:space="preserve"> InpC!UKK$20</f>
        <v>0</v>
      </c>
      <c r="UKL124" s="370">
        <f xml:space="preserve"> InpC!UKL$20</f>
        <v>0</v>
      </c>
      <c r="UKM124" s="370">
        <f xml:space="preserve"> InpC!UKM$20</f>
        <v>0</v>
      </c>
      <c r="UKN124" s="370">
        <f xml:space="preserve"> InpC!UKN$20</f>
        <v>0</v>
      </c>
      <c r="UKO124" s="370">
        <f xml:space="preserve"> InpC!UKO$20</f>
        <v>0</v>
      </c>
      <c r="UKP124" s="370">
        <f xml:space="preserve"> InpC!UKP$20</f>
        <v>0</v>
      </c>
      <c r="UKQ124" s="370">
        <f xml:space="preserve"> InpC!UKQ$20</f>
        <v>0</v>
      </c>
      <c r="UKR124" s="370">
        <f xml:space="preserve"> InpC!UKR$20</f>
        <v>0</v>
      </c>
      <c r="UKS124" s="370">
        <f xml:space="preserve"> InpC!UKS$20</f>
        <v>0</v>
      </c>
      <c r="UKT124" s="370">
        <f xml:space="preserve"> InpC!UKT$20</f>
        <v>0</v>
      </c>
      <c r="UKU124" s="370">
        <f xml:space="preserve"> InpC!UKU$20</f>
        <v>0</v>
      </c>
      <c r="UKV124" s="370">
        <f xml:space="preserve"> InpC!UKV$20</f>
        <v>0</v>
      </c>
      <c r="UKW124" s="370">
        <f xml:space="preserve"> InpC!UKW$20</f>
        <v>0</v>
      </c>
      <c r="UKX124" s="370">
        <f xml:space="preserve"> InpC!UKX$20</f>
        <v>0</v>
      </c>
      <c r="UKY124" s="370">
        <f xml:space="preserve"> InpC!UKY$20</f>
        <v>0</v>
      </c>
      <c r="UKZ124" s="370">
        <f xml:space="preserve"> InpC!UKZ$20</f>
        <v>0</v>
      </c>
      <c r="ULA124" s="370">
        <f xml:space="preserve"> InpC!ULA$20</f>
        <v>0</v>
      </c>
      <c r="ULB124" s="370">
        <f xml:space="preserve"> InpC!ULB$20</f>
        <v>0</v>
      </c>
      <c r="ULC124" s="370">
        <f xml:space="preserve"> InpC!ULC$20</f>
        <v>0</v>
      </c>
      <c r="ULD124" s="370">
        <f xml:space="preserve"> InpC!ULD$20</f>
        <v>0</v>
      </c>
      <c r="ULE124" s="370">
        <f xml:space="preserve"> InpC!ULE$20</f>
        <v>0</v>
      </c>
      <c r="ULF124" s="370">
        <f xml:space="preserve"> InpC!ULF$20</f>
        <v>0</v>
      </c>
      <c r="ULG124" s="370">
        <f xml:space="preserve"> InpC!ULG$20</f>
        <v>0</v>
      </c>
      <c r="ULH124" s="370">
        <f xml:space="preserve"> InpC!ULH$20</f>
        <v>0</v>
      </c>
      <c r="ULI124" s="370">
        <f xml:space="preserve"> InpC!ULI$20</f>
        <v>0</v>
      </c>
      <c r="ULJ124" s="370">
        <f xml:space="preserve"> InpC!ULJ$20</f>
        <v>0</v>
      </c>
      <c r="ULK124" s="370">
        <f xml:space="preserve"> InpC!ULK$20</f>
        <v>0</v>
      </c>
      <c r="ULL124" s="370">
        <f xml:space="preserve"> InpC!ULL$20</f>
        <v>0</v>
      </c>
      <c r="ULM124" s="370">
        <f xml:space="preserve"> InpC!ULM$20</f>
        <v>0</v>
      </c>
      <c r="ULN124" s="370">
        <f xml:space="preserve"> InpC!ULN$20</f>
        <v>0</v>
      </c>
      <c r="ULO124" s="370">
        <f xml:space="preserve"> InpC!ULO$20</f>
        <v>0</v>
      </c>
      <c r="ULP124" s="370">
        <f xml:space="preserve"> InpC!ULP$20</f>
        <v>0</v>
      </c>
      <c r="ULQ124" s="370">
        <f xml:space="preserve"> InpC!ULQ$20</f>
        <v>0</v>
      </c>
      <c r="ULR124" s="370">
        <f xml:space="preserve"> InpC!ULR$20</f>
        <v>0</v>
      </c>
      <c r="ULS124" s="370">
        <f xml:space="preserve"> InpC!ULS$20</f>
        <v>0</v>
      </c>
      <c r="ULT124" s="370">
        <f xml:space="preserve"> InpC!ULT$20</f>
        <v>0</v>
      </c>
      <c r="ULU124" s="370">
        <f xml:space="preserve"> InpC!ULU$20</f>
        <v>0</v>
      </c>
      <c r="ULV124" s="370">
        <f xml:space="preserve"> InpC!ULV$20</f>
        <v>0</v>
      </c>
      <c r="ULW124" s="370">
        <f xml:space="preserve"> InpC!ULW$20</f>
        <v>0</v>
      </c>
      <c r="ULX124" s="370">
        <f xml:space="preserve"> InpC!ULX$20</f>
        <v>0</v>
      </c>
      <c r="ULY124" s="370">
        <f xml:space="preserve"> InpC!ULY$20</f>
        <v>0</v>
      </c>
      <c r="ULZ124" s="370">
        <f xml:space="preserve"> InpC!ULZ$20</f>
        <v>0</v>
      </c>
      <c r="UMA124" s="370">
        <f xml:space="preserve"> InpC!UMA$20</f>
        <v>0</v>
      </c>
      <c r="UMB124" s="370">
        <f xml:space="preserve"> InpC!UMB$20</f>
        <v>0</v>
      </c>
      <c r="UMC124" s="370">
        <f xml:space="preserve"> InpC!UMC$20</f>
        <v>0</v>
      </c>
      <c r="UMD124" s="370">
        <f xml:space="preserve"> InpC!UMD$20</f>
        <v>0</v>
      </c>
      <c r="UME124" s="370">
        <f xml:space="preserve"> InpC!UME$20</f>
        <v>0</v>
      </c>
      <c r="UMF124" s="370">
        <f xml:space="preserve"> InpC!UMF$20</f>
        <v>0</v>
      </c>
      <c r="UMG124" s="370">
        <f xml:space="preserve"> InpC!UMG$20</f>
        <v>0</v>
      </c>
      <c r="UMH124" s="370">
        <f xml:space="preserve"> InpC!UMH$20</f>
        <v>0</v>
      </c>
      <c r="UMI124" s="370">
        <f xml:space="preserve"> InpC!UMI$20</f>
        <v>0</v>
      </c>
      <c r="UMJ124" s="370">
        <f xml:space="preserve"> InpC!UMJ$20</f>
        <v>0</v>
      </c>
      <c r="UMK124" s="370">
        <f xml:space="preserve"> InpC!UMK$20</f>
        <v>0</v>
      </c>
      <c r="UML124" s="370">
        <f xml:space="preserve"> InpC!UML$20</f>
        <v>0</v>
      </c>
      <c r="UMM124" s="370">
        <f xml:space="preserve"> InpC!UMM$20</f>
        <v>0</v>
      </c>
      <c r="UMN124" s="370">
        <f xml:space="preserve"> InpC!UMN$20</f>
        <v>0</v>
      </c>
      <c r="UMO124" s="370">
        <f xml:space="preserve"> InpC!UMO$20</f>
        <v>0</v>
      </c>
      <c r="UMP124" s="370">
        <f xml:space="preserve"> InpC!UMP$20</f>
        <v>0</v>
      </c>
      <c r="UMQ124" s="370">
        <f xml:space="preserve"> InpC!UMQ$20</f>
        <v>0</v>
      </c>
      <c r="UMR124" s="370">
        <f xml:space="preserve"> InpC!UMR$20</f>
        <v>0</v>
      </c>
      <c r="UMS124" s="370">
        <f xml:space="preserve"> InpC!UMS$20</f>
        <v>0</v>
      </c>
      <c r="UMT124" s="370">
        <f xml:space="preserve"> InpC!UMT$20</f>
        <v>0</v>
      </c>
      <c r="UMU124" s="370">
        <f xml:space="preserve"> InpC!UMU$20</f>
        <v>0</v>
      </c>
      <c r="UMV124" s="370">
        <f xml:space="preserve"> InpC!UMV$20</f>
        <v>0</v>
      </c>
      <c r="UMW124" s="370">
        <f xml:space="preserve"> InpC!UMW$20</f>
        <v>0</v>
      </c>
      <c r="UMX124" s="370">
        <f xml:space="preserve"> InpC!UMX$20</f>
        <v>0</v>
      </c>
      <c r="UMY124" s="370">
        <f xml:space="preserve"> InpC!UMY$20</f>
        <v>0</v>
      </c>
      <c r="UMZ124" s="370">
        <f xml:space="preserve"> InpC!UMZ$20</f>
        <v>0</v>
      </c>
      <c r="UNA124" s="370">
        <f xml:space="preserve"> InpC!UNA$20</f>
        <v>0</v>
      </c>
      <c r="UNB124" s="370">
        <f xml:space="preserve"> InpC!UNB$20</f>
        <v>0</v>
      </c>
      <c r="UNC124" s="370">
        <f xml:space="preserve"> InpC!UNC$20</f>
        <v>0</v>
      </c>
      <c r="UND124" s="370">
        <f xml:space="preserve"> InpC!UND$20</f>
        <v>0</v>
      </c>
      <c r="UNE124" s="370">
        <f xml:space="preserve"> InpC!UNE$20</f>
        <v>0</v>
      </c>
      <c r="UNF124" s="370">
        <f xml:space="preserve"> InpC!UNF$20</f>
        <v>0</v>
      </c>
      <c r="UNG124" s="370">
        <f xml:space="preserve"> InpC!UNG$20</f>
        <v>0</v>
      </c>
      <c r="UNH124" s="370">
        <f xml:space="preserve"> InpC!UNH$20</f>
        <v>0</v>
      </c>
      <c r="UNI124" s="370">
        <f xml:space="preserve"> InpC!UNI$20</f>
        <v>0</v>
      </c>
      <c r="UNJ124" s="370">
        <f xml:space="preserve"> InpC!UNJ$20</f>
        <v>0</v>
      </c>
      <c r="UNK124" s="370">
        <f xml:space="preserve"> InpC!UNK$20</f>
        <v>0</v>
      </c>
      <c r="UNL124" s="370">
        <f xml:space="preserve"> InpC!UNL$20</f>
        <v>0</v>
      </c>
      <c r="UNM124" s="370">
        <f xml:space="preserve"> InpC!UNM$20</f>
        <v>0</v>
      </c>
      <c r="UNN124" s="370">
        <f xml:space="preserve"> InpC!UNN$20</f>
        <v>0</v>
      </c>
      <c r="UNO124" s="370">
        <f xml:space="preserve"> InpC!UNO$20</f>
        <v>0</v>
      </c>
      <c r="UNP124" s="370">
        <f xml:space="preserve"> InpC!UNP$20</f>
        <v>0</v>
      </c>
      <c r="UNQ124" s="370">
        <f xml:space="preserve"> InpC!UNQ$20</f>
        <v>0</v>
      </c>
      <c r="UNR124" s="370">
        <f xml:space="preserve"> InpC!UNR$20</f>
        <v>0</v>
      </c>
      <c r="UNS124" s="370">
        <f xml:space="preserve"> InpC!UNS$20</f>
        <v>0</v>
      </c>
      <c r="UNT124" s="370">
        <f xml:space="preserve"> InpC!UNT$20</f>
        <v>0</v>
      </c>
      <c r="UNU124" s="370">
        <f xml:space="preserve"> InpC!UNU$20</f>
        <v>0</v>
      </c>
      <c r="UNV124" s="370">
        <f xml:space="preserve"> InpC!UNV$20</f>
        <v>0</v>
      </c>
      <c r="UNW124" s="370">
        <f xml:space="preserve"> InpC!UNW$20</f>
        <v>0</v>
      </c>
      <c r="UNX124" s="370">
        <f xml:space="preserve"> InpC!UNX$20</f>
        <v>0</v>
      </c>
      <c r="UNY124" s="370">
        <f xml:space="preserve"> InpC!UNY$20</f>
        <v>0</v>
      </c>
      <c r="UNZ124" s="370">
        <f xml:space="preserve"> InpC!UNZ$20</f>
        <v>0</v>
      </c>
      <c r="UOA124" s="370">
        <f xml:space="preserve"> InpC!UOA$20</f>
        <v>0</v>
      </c>
      <c r="UOB124" s="370">
        <f xml:space="preserve"> InpC!UOB$20</f>
        <v>0</v>
      </c>
      <c r="UOC124" s="370">
        <f xml:space="preserve"> InpC!UOC$20</f>
        <v>0</v>
      </c>
      <c r="UOD124" s="370">
        <f xml:space="preserve"> InpC!UOD$20</f>
        <v>0</v>
      </c>
      <c r="UOE124" s="370">
        <f xml:space="preserve"> InpC!UOE$20</f>
        <v>0</v>
      </c>
      <c r="UOF124" s="370">
        <f xml:space="preserve"> InpC!UOF$20</f>
        <v>0</v>
      </c>
      <c r="UOG124" s="370">
        <f xml:space="preserve"> InpC!UOG$20</f>
        <v>0</v>
      </c>
      <c r="UOH124" s="370">
        <f xml:space="preserve"> InpC!UOH$20</f>
        <v>0</v>
      </c>
      <c r="UOI124" s="370">
        <f xml:space="preserve"> InpC!UOI$20</f>
        <v>0</v>
      </c>
      <c r="UOJ124" s="370">
        <f xml:space="preserve"> InpC!UOJ$20</f>
        <v>0</v>
      </c>
      <c r="UOK124" s="370">
        <f xml:space="preserve"> InpC!UOK$20</f>
        <v>0</v>
      </c>
      <c r="UOL124" s="370">
        <f xml:space="preserve"> InpC!UOL$20</f>
        <v>0</v>
      </c>
      <c r="UOM124" s="370">
        <f xml:space="preserve"> InpC!UOM$20</f>
        <v>0</v>
      </c>
      <c r="UON124" s="370">
        <f xml:space="preserve"> InpC!UON$20</f>
        <v>0</v>
      </c>
      <c r="UOO124" s="370">
        <f xml:space="preserve"> InpC!UOO$20</f>
        <v>0</v>
      </c>
      <c r="UOP124" s="370">
        <f xml:space="preserve"> InpC!UOP$20</f>
        <v>0</v>
      </c>
      <c r="UOQ124" s="370">
        <f xml:space="preserve"> InpC!UOQ$20</f>
        <v>0</v>
      </c>
      <c r="UOR124" s="370">
        <f xml:space="preserve"> InpC!UOR$20</f>
        <v>0</v>
      </c>
      <c r="UOS124" s="370">
        <f xml:space="preserve"> InpC!UOS$20</f>
        <v>0</v>
      </c>
      <c r="UOT124" s="370">
        <f xml:space="preserve"> InpC!UOT$20</f>
        <v>0</v>
      </c>
      <c r="UOU124" s="370">
        <f xml:space="preserve"> InpC!UOU$20</f>
        <v>0</v>
      </c>
      <c r="UOV124" s="370">
        <f xml:space="preserve"> InpC!UOV$20</f>
        <v>0</v>
      </c>
      <c r="UOW124" s="370">
        <f xml:space="preserve"> InpC!UOW$20</f>
        <v>0</v>
      </c>
      <c r="UOX124" s="370">
        <f xml:space="preserve"> InpC!UOX$20</f>
        <v>0</v>
      </c>
      <c r="UOY124" s="370">
        <f xml:space="preserve"> InpC!UOY$20</f>
        <v>0</v>
      </c>
      <c r="UOZ124" s="370">
        <f xml:space="preserve"> InpC!UOZ$20</f>
        <v>0</v>
      </c>
      <c r="UPA124" s="370">
        <f xml:space="preserve"> InpC!UPA$20</f>
        <v>0</v>
      </c>
      <c r="UPB124" s="370">
        <f xml:space="preserve"> InpC!UPB$20</f>
        <v>0</v>
      </c>
      <c r="UPC124" s="370">
        <f xml:space="preserve"> InpC!UPC$20</f>
        <v>0</v>
      </c>
      <c r="UPD124" s="370">
        <f xml:space="preserve"> InpC!UPD$20</f>
        <v>0</v>
      </c>
      <c r="UPE124" s="370">
        <f xml:space="preserve"> InpC!UPE$20</f>
        <v>0</v>
      </c>
      <c r="UPF124" s="370">
        <f xml:space="preserve"> InpC!UPF$20</f>
        <v>0</v>
      </c>
      <c r="UPG124" s="370">
        <f xml:space="preserve"> InpC!UPG$20</f>
        <v>0</v>
      </c>
      <c r="UPH124" s="370">
        <f xml:space="preserve"> InpC!UPH$20</f>
        <v>0</v>
      </c>
      <c r="UPI124" s="370">
        <f xml:space="preserve"> InpC!UPI$20</f>
        <v>0</v>
      </c>
      <c r="UPJ124" s="370">
        <f xml:space="preserve"> InpC!UPJ$20</f>
        <v>0</v>
      </c>
      <c r="UPK124" s="370">
        <f xml:space="preserve"> InpC!UPK$20</f>
        <v>0</v>
      </c>
      <c r="UPL124" s="370">
        <f xml:space="preserve"> InpC!UPL$20</f>
        <v>0</v>
      </c>
      <c r="UPM124" s="370">
        <f xml:space="preserve"> InpC!UPM$20</f>
        <v>0</v>
      </c>
      <c r="UPN124" s="370">
        <f xml:space="preserve"> InpC!UPN$20</f>
        <v>0</v>
      </c>
      <c r="UPO124" s="370">
        <f xml:space="preserve"> InpC!UPO$20</f>
        <v>0</v>
      </c>
      <c r="UPP124" s="370">
        <f xml:space="preserve"> InpC!UPP$20</f>
        <v>0</v>
      </c>
      <c r="UPQ124" s="370">
        <f xml:space="preserve"> InpC!UPQ$20</f>
        <v>0</v>
      </c>
      <c r="UPR124" s="370">
        <f xml:space="preserve"> InpC!UPR$20</f>
        <v>0</v>
      </c>
      <c r="UPS124" s="370">
        <f xml:space="preserve"> InpC!UPS$20</f>
        <v>0</v>
      </c>
      <c r="UPT124" s="370">
        <f xml:space="preserve"> InpC!UPT$20</f>
        <v>0</v>
      </c>
      <c r="UPU124" s="370">
        <f xml:space="preserve"> InpC!UPU$20</f>
        <v>0</v>
      </c>
      <c r="UPV124" s="370">
        <f xml:space="preserve"> InpC!UPV$20</f>
        <v>0</v>
      </c>
      <c r="UPW124" s="370">
        <f xml:space="preserve"> InpC!UPW$20</f>
        <v>0</v>
      </c>
      <c r="UPX124" s="370">
        <f xml:space="preserve"> InpC!UPX$20</f>
        <v>0</v>
      </c>
      <c r="UPY124" s="370">
        <f xml:space="preserve"> InpC!UPY$20</f>
        <v>0</v>
      </c>
      <c r="UPZ124" s="370">
        <f xml:space="preserve"> InpC!UPZ$20</f>
        <v>0</v>
      </c>
      <c r="UQA124" s="370">
        <f xml:space="preserve"> InpC!UQA$20</f>
        <v>0</v>
      </c>
      <c r="UQB124" s="370">
        <f xml:space="preserve"> InpC!UQB$20</f>
        <v>0</v>
      </c>
      <c r="UQC124" s="370">
        <f xml:space="preserve"> InpC!UQC$20</f>
        <v>0</v>
      </c>
      <c r="UQD124" s="370">
        <f xml:space="preserve"> InpC!UQD$20</f>
        <v>0</v>
      </c>
      <c r="UQE124" s="370">
        <f xml:space="preserve"> InpC!UQE$20</f>
        <v>0</v>
      </c>
      <c r="UQF124" s="370">
        <f xml:space="preserve"> InpC!UQF$20</f>
        <v>0</v>
      </c>
      <c r="UQG124" s="370">
        <f xml:space="preserve"> InpC!UQG$20</f>
        <v>0</v>
      </c>
      <c r="UQH124" s="370">
        <f xml:space="preserve"> InpC!UQH$20</f>
        <v>0</v>
      </c>
      <c r="UQI124" s="370">
        <f xml:space="preserve"> InpC!UQI$20</f>
        <v>0</v>
      </c>
      <c r="UQJ124" s="370">
        <f xml:space="preserve"> InpC!UQJ$20</f>
        <v>0</v>
      </c>
      <c r="UQK124" s="370">
        <f xml:space="preserve"> InpC!UQK$20</f>
        <v>0</v>
      </c>
      <c r="UQL124" s="370">
        <f xml:space="preserve"> InpC!UQL$20</f>
        <v>0</v>
      </c>
      <c r="UQM124" s="370">
        <f xml:space="preserve"> InpC!UQM$20</f>
        <v>0</v>
      </c>
      <c r="UQN124" s="370">
        <f xml:space="preserve"> InpC!UQN$20</f>
        <v>0</v>
      </c>
      <c r="UQO124" s="370">
        <f xml:space="preserve"> InpC!UQO$20</f>
        <v>0</v>
      </c>
      <c r="UQP124" s="370">
        <f xml:space="preserve"> InpC!UQP$20</f>
        <v>0</v>
      </c>
      <c r="UQQ124" s="370">
        <f xml:space="preserve"> InpC!UQQ$20</f>
        <v>0</v>
      </c>
      <c r="UQR124" s="370">
        <f xml:space="preserve"> InpC!UQR$20</f>
        <v>0</v>
      </c>
      <c r="UQS124" s="370">
        <f xml:space="preserve"> InpC!UQS$20</f>
        <v>0</v>
      </c>
      <c r="UQT124" s="370">
        <f xml:space="preserve"> InpC!UQT$20</f>
        <v>0</v>
      </c>
      <c r="UQU124" s="370">
        <f xml:space="preserve"> InpC!UQU$20</f>
        <v>0</v>
      </c>
      <c r="UQV124" s="370">
        <f xml:space="preserve"> InpC!UQV$20</f>
        <v>0</v>
      </c>
      <c r="UQW124" s="370">
        <f xml:space="preserve"> InpC!UQW$20</f>
        <v>0</v>
      </c>
      <c r="UQX124" s="370">
        <f xml:space="preserve"> InpC!UQX$20</f>
        <v>0</v>
      </c>
      <c r="UQY124" s="370">
        <f xml:space="preserve"> InpC!UQY$20</f>
        <v>0</v>
      </c>
      <c r="UQZ124" s="370">
        <f xml:space="preserve"> InpC!UQZ$20</f>
        <v>0</v>
      </c>
      <c r="URA124" s="370">
        <f xml:space="preserve"> InpC!URA$20</f>
        <v>0</v>
      </c>
      <c r="URB124" s="370">
        <f xml:space="preserve"> InpC!URB$20</f>
        <v>0</v>
      </c>
      <c r="URC124" s="370">
        <f xml:space="preserve"> InpC!URC$20</f>
        <v>0</v>
      </c>
      <c r="URD124" s="370">
        <f xml:space="preserve"> InpC!URD$20</f>
        <v>0</v>
      </c>
      <c r="URE124" s="370">
        <f xml:space="preserve"> InpC!URE$20</f>
        <v>0</v>
      </c>
      <c r="URF124" s="370">
        <f xml:space="preserve"> InpC!URF$20</f>
        <v>0</v>
      </c>
      <c r="URG124" s="370">
        <f xml:space="preserve"> InpC!URG$20</f>
        <v>0</v>
      </c>
      <c r="URH124" s="370">
        <f xml:space="preserve"> InpC!URH$20</f>
        <v>0</v>
      </c>
      <c r="URI124" s="370">
        <f xml:space="preserve"> InpC!URI$20</f>
        <v>0</v>
      </c>
      <c r="URJ124" s="370">
        <f xml:space="preserve"> InpC!URJ$20</f>
        <v>0</v>
      </c>
      <c r="URK124" s="370">
        <f xml:space="preserve"> InpC!URK$20</f>
        <v>0</v>
      </c>
      <c r="URL124" s="370">
        <f xml:space="preserve"> InpC!URL$20</f>
        <v>0</v>
      </c>
      <c r="URM124" s="370">
        <f xml:space="preserve"> InpC!URM$20</f>
        <v>0</v>
      </c>
      <c r="URN124" s="370">
        <f xml:space="preserve"> InpC!URN$20</f>
        <v>0</v>
      </c>
      <c r="URO124" s="370">
        <f xml:space="preserve"> InpC!URO$20</f>
        <v>0</v>
      </c>
      <c r="URP124" s="370">
        <f xml:space="preserve"> InpC!URP$20</f>
        <v>0</v>
      </c>
      <c r="URQ124" s="370">
        <f xml:space="preserve"> InpC!URQ$20</f>
        <v>0</v>
      </c>
      <c r="URR124" s="370">
        <f xml:space="preserve"> InpC!URR$20</f>
        <v>0</v>
      </c>
      <c r="URS124" s="370">
        <f xml:space="preserve"> InpC!URS$20</f>
        <v>0</v>
      </c>
      <c r="URT124" s="370">
        <f xml:space="preserve"> InpC!URT$20</f>
        <v>0</v>
      </c>
      <c r="URU124" s="370">
        <f xml:space="preserve"> InpC!URU$20</f>
        <v>0</v>
      </c>
      <c r="URV124" s="370">
        <f xml:space="preserve"> InpC!URV$20</f>
        <v>0</v>
      </c>
      <c r="URW124" s="370">
        <f xml:space="preserve"> InpC!URW$20</f>
        <v>0</v>
      </c>
      <c r="URX124" s="370">
        <f xml:space="preserve"> InpC!URX$20</f>
        <v>0</v>
      </c>
      <c r="URY124" s="370">
        <f xml:space="preserve"> InpC!URY$20</f>
        <v>0</v>
      </c>
      <c r="URZ124" s="370">
        <f xml:space="preserve"> InpC!URZ$20</f>
        <v>0</v>
      </c>
      <c r="USA124" s="370">
        <f xml:space="preserve"> InpC!USA$20</f>
        <v>0</v>
      </c>
      <c r="USB124" s="370">
        <f xml:space="preserve"> InpC!USB$20</f>
        <v>0</v>
      </c>
      <c r="USC124" s="370">
        <f xml:space="preserve"> InpC!USC$20</f>
        <v>0</v>
      </c>
      <c r="USD124" s="370">
        <f xml:space="preserve"> InpC!USD$20</f>
        <v>0</v>
      </c>
      <c r="USE124" s="370">
        <f xml:space="preserve"> InpC!USE$20</f>
        <v>0</v>
      </c>
      <c r="USF124" s="370">
        <f xml:space="preserve"> InpC!USF$20</f>
        <v>0</v>
      </c>
      <c r="USG124" s="370">
        <f xml:space="preserve"> InpC!USG$20</f>
        <v>0</v>
      </c>
      <c r="USH124" s="370">
        <f xml:space="preserve"> InpC!USH$20</f>
        <v>0</v>
      </c>
      <c r="USI124" s="370">
        <f xml:space="preserve"> InpC!USI$20</f>
        <v>0</v>
      </c>
      <c r="USJ124" s="370">
        <f xml:space="preserve"> InpC!USJ$20</f>
        <v>0</v>
      </c>
      <c r="USK124" s="370">
        <f xml:space="preserve"> InpC!USK$20</f>
        <v>0</v>
      </c>
      <c r="USL124" s="370">
        <f xml:space="preserve"> InpC!USL$20</f>
        <v>0</v>
      </c>
      <c r="USM124" s="370">
        <f xml:space="preserve"> InpC!USM$20</f>
        <v>0</v>
      </c>
      <c r="USN124" s="370">
        <f xml:space="preserve"> InpC!USN$20</f>
        <v>0</v>
      </c>
      <c r="USO124" s="370">
        <f xml:space="preserve"> InpC!USO$20</f>
        <v>0</v>
      </c>
      <c r="USP124" s="370">
        <f xml:space="preserve"> InpC!USP$20</f>
        <v>0</v>
      </c>
      <c r="USQ124" s="370">
        <f xml:space="preserve"> InpC!USQ$20</f>
        <v>0</v>
      </c>
      <c r="USR124" s="370">
        <f xml:space="preserve"> InpC!USR$20</f>
        <v>0</v>
      </c>
      <c r="USS124" s="370">
        <f xml:space="preserve"> InpC!USS$20</f>
        <v>0</v>
      </c>
      <c r="UST124" s="370">
        <f xml:space="preserve"> InpC!UST$20</f>
        <v>0</v>
      </c>
      <c r="USU124" s="370">
        <f xml:space="preserve"> InpC!USU$20</f>
        <v>0</v>
      </c>
      <c r="USV124" s="370">
        <f xml:space="preserve"> InpC!USV$20</f>
        <v>0</v>
      </c>
      <c r="USW124" s="370">
        <f xml:space="preserve"> InpC!USW$20</f>
        <v>0</v>
      </c>
      <c r="USX124" s="370">
        <f xml:space="preserve"> InpC!USX$20</f>
        <v>0</v>
      </c>
      <c r="USY124" s="370">
        <f xml:space="preserve"> InpC!USY$20</f>
        <v>0</v>
      </c>
      <c r="USZ124" s="370">
        <f xml:space="preserve"> InpC!USZ$20</f>
        <v>0</v>
      </c>
      <c r="UTA124" s="370">
        <f xml:space="preserve"> InpC!UTA$20</f>
        <v>0</v>
      </c>
      <c r="UTB124" s="370">
        <f xml:space="preserve"> InpC!UTB$20</f>
        <v>0</v>
      </c>
      <c r="UTC124" s="370">
        <f xml:space="preserve"> InpC!UTC$20</f>
        <v>0</v>
      </c>
      <c r="UTD124" s="370">
        <f xml:space="preserve"> InpC!UTD$20</f>
        <v>0</v>
      </c>
      <c r="UTE124" s="370">
        <f xml:space="preserve"> InpC!UTE$20</f>
        <v>0</v>
      </c>
      <c r="UTF124" s="370">
        <f xml:space="preserve"> InpC!UTF$20</f>
        <v>0</v>
      </c>
      <c r="UTG124" s="370">
        <f xml:space="preserve"> InpC!UTG$20</f>
        <v>0</v>
      </c>
      <c r="UTH124" s="370">
        <f xml:space="preserve"> InpC!UTH$20</f>
        <v>0</v>
      </c>
      <c r="UTI124" s="370">
        <f xml:space="preserve"> InpC!UTI$20</f>
        <v>0</v>
      </c>
      <c r="UTJ124" s="370">
        <f xml:space="preserve"> InpC!UTJ$20</f>
        <v>0</v>
      </c>
      <c r="UTK124" s="370">
        <f xml:space="preserve"> InpC!UTK$20</f>
        <v>0</v>
      </c>
      <c r="UTL124" s="370">
        <f xml:space="preserve"> InpC!UTL$20</f>
        <v>0</v>
      </c>
      <c r="UTM124" s="370">
        <f xml:space="preserve"> InpC!UTM$20</f>
        <v>0</v>
      </c>
      <c r="UTN124" s="370">
        <f xml:space="preserve"> InpC!UTN$20</f>
        <v>0</v>
      </c>
      <c r="UTO124" s="370">
        <f xml:space="preserve"> InpC!UTO$20</f>
        <v>0</v>
      </c>
      <c r="UTP124" s="370">
        <f xml:space="preserve"> InpC!UTP$20</f>
        <v>0</v>
      </c>
      <c r="UTQ124" s="370">
        <f xml:space="preserve"> InpC!UTQ$20</f>
        <v>0</v>
      </c>
      <c r="UTR124" s="370">
        <f xml:space="preserve"> InpC!UTR$20</f>
        <v>0</v>
      </c>
      <c r="UTS124" s="370">
        <f xml:space="preserve"> InpC!UTS$20</f>
        <v>0</v>
      </c>
      <c r="UTT124" s="370">
        <f xml:space="preserve"> InpC!UTT$20</f>
        <v>0</v>
      </c>
      <c r="UTU124" s="370">
        <f xml:space="preserve"> InpC!UTU$20</f>
        <v>0</v>
      </c>
      <c r="UTV124" s="370">
        <f xml:space="preserve"> InpC!UTV$20</f>
        <v>0</v>
      </c>
      <c r="UTW124" s="370">
        <f xml:space="preserve"> InpC!UTW$20</f>
        <v>0</v>
      </c>
      <c r="UTX124" s="370">
        <f xml:space="preserve"> InpC!UTX$20</f>
        <v>0</v>
      </c>
      <c r="UTY124" s="370">
        <f xml:space="preserve"> InpC!UTY$20</f>
        <v>0</v>
      </c>
      <c r="UTZ124" s="370">
        <f xml:space="preserve"> InpC!UTZ$20</f>
        <v>0</v>
      </c>
      <c r="UUA124" s="370">
        <f xml:space="preserve"> InpC!UUA$20</f>
        <v>0</v>
      </c>
      <c r="UUB124" s="370">
        <f xml:space="preserve"> InpC!UUB$20</f>
        <v>0</v>
      </c>
      <c r="UUC124" s="370">
        <f xml:space="preserve"> InpC!UUC$20</f>
        <v>0</v>
      </c>
      <c r="UUD124" s="370">
        <f xml:space="preserve"> InpC!UUD$20</f>
        <v>0</v>
      </c>
      <c r="UUE124" s="370">
        <f xml:space="preserve"> InpC!UUE$20</f>
        <v>0</v>
      </c>
      <c r="UUF124" s="370">
        <f xml:space="preserve"> InpC!UUF$20</f>
        <v>0</v>
      </c>
      <c r="UUG124" s="370">
        <f xml:space="preserve"> InpC!UUG$20</f>
        <v>0</v>
      </c>
      <c r="UUH124" s="370">
        <f xml:space="preserve"> InpC!UUH$20</f>
        <v>0</v>
      </c>
      <c r="UUI124" s="370">
        <f xml:space="preserve"> InpC!UUI$20</f>
        <v>0</v>
      </c>
      <c r="UUJ124" s="370">
        <f xml:space="preserve"> InpC!UUJ$20</f>
        <v>0</v>
      </c>
      <c r="UUK124" s="370">
        <f xml:space="preserve"> InpC!UUK$20</f>
        <v>0</v>
      </c>
      <c r="UUL124" s="370">
        <f xml:space="preserve"> InpC!UUL$20</f>
        <v>0</v>
      </c>
      <c r="UUM124" s="370">
        <f xml:space="preserve"> InpC!UUM$20</f>
        <v>0</v>
      </c>
      <c r="UUN124" s="370">
        <f xml:space="preserve"> InpC!UUN$20</f>
        <v>0</v>
      </c>
      <c r="UUO124" s="370">
        <f xml:space="preserve"> InpC!UUO$20</f>
        <v>0</v>
      </c>
      <c r="UUP124" s="370">
        <f xml:space="preserve"> InpC!UUP$20</f>
        <v>0</v>
      </c>
      <c r="UUQ124" s="370">
        <f xml:space="preserve"> InpC!UUQ$20</f>
        <v>0</v>
      </c>
      <c r="UUR124" s="370">
        <f xml:space="preserve"> InpC!UUR$20</f>
        <v>0</v>
      </c>
      <c r="UUS124" s="370">
        <f xml:space="preserve"> InpC!UUS$20</f>
        <v>0</v>
      </c>
      <c r="UUT124" s="370">
        <f xml:space="preserve"> InpC!UUT$20</f>
        <v>0</v>
      </c>
      <c r="UUU124" s="370">
        <f xml:space="preserve"> InpC!UUU$20</f>
        <v>0</v>
      </c>
      <c r="UUV124" s="370">
        <f xml:space="preserve"> InpC!UUV$20</f>
        <v>0</v>
      </c>
      <c r="UUW124" s="370">
        <f xml:space="preserve"> InpC!UUW$20</f>
        <v>0</v>
      </c>
      <c r="UUX124" s="370">
        <f xml:space="preserve"> InpC!UUX$20</f>
        <v>0</v>
      </c>
      <c r="UUY124" s="370">
        <f xml:space="preserve"> InpC!UUY$20</f>
        <v>0</v>
      </c>
      <c r="UUZ124" s="370">
        <f xml:space="preserve"> InpC!UUZ$20</f>
        <v>0</v>
      </c>
      <c r="UVA124" s="370">
        <f xml:space="preserve"> InpC!UVA$20</f>
        <v>0</v>
      </c>
      <c r="UVB124" s="370">
        <f xml:space="preserve"> InpC!UVB$20</f>
        <v>0</v>
      </c>
      <c r="UVC124" s="370">
        <f xml:space="preserve"> InpC!UVC$20</f>
        <v>0</v>
      </c>
      <c r="UVD124" s="370">
        <f xml:space="preserve"> InpC!UVD$20</f>
        <v>0</v>
      </c>
      <c r="UVE124" s="370">
        <f xml:space="preserve"> InpC!UVE$20</f>
        <v>0</v>
      </c>
      <c r="UVF124" s="370">
        <f xml:space="preserve"> InpC!UVF$20</f>
        <v>0</v>
      </c>
      <c r="UVG124" s="370">
        <f xml:space="preserve"> InpC!UVG$20</f>
        <v>0</v>
      </c>
      <c r="UVH124" s="370">
        <f xml:space="preserve"> InpC!UVH$20</f>
        <v>0</v>
      </c>
      <c r="UVI124" s="370">
        <f xml:space="preserve"> InpC!UVI$20</f>
        <v>0</v>
      </c>
      <c r="UVJ124" s="370">
        <f xml:space="preserve"> InpC!UVJ$20</f>
        <v>0</v>
      </c>
      <c r="UVK124" s="370">
        <f xml:space="preserve"> InpC!UVK$20</f>
        <v>0</v>
      </c>
      <c r="UVL124" s="370">
        <f xml:space="preserve"> InpC!UVL$20</f>
        <v>0</v>
      </c>
      <c r="UVM124" s="370">
        <f xml:space="preserve"> InpC!UVM$20</f>
        <v>0</v>
      </c>
      <c r="UVN124" s="370">
        <f xml:space="preserve"> InpC!UVN$20</f>
        <v>0</v>
      </c>
      <c r="UVO124" s="370">
        <f xml:space="preserve"> InpC!UVO$20</f>
        <v>0</v>
      </c>
      <c r="UVP124" s="370">
        <f xml:space="preserve"> InpC!UVP$20</f>
        <v>0</v>
      </c>
      <c r="UVQ124" s="370">
        <f xml:space="preserve"> InpC!UVQ$20</f>
        <v>0</v>
      </c>
      <c r="UVR124" s="370">
        <f xml:space="preserve"> InpC!UVR$20</f>
        <v>0</v>
      </c>
      <c r="UVS124" s="370">
        <f xml:space="preserve"> InpC!UVS$20</f>
        <v>0</v>
      </c>
      <c r="UVT124" s="370">
        <f xml:space="preserve"> InpC!UVT$20</f>
        <v>0</v>
      </c>
      <c r="UVU124" s="370">
        <f xml:space="preserve"> InpC!UVU$20</f>
        <v>0</v>
      </c>
      <c r="UVV124" s="370">
        <f xml:space="preserve"> InpC!UVV$20</f>
        <v>0</v>
      </c>
      <c r="UVW124" s="370">
        <f xml:space="preserve"> InpC!UVW$20</f>
        <v>0</v>
      </c>
      <c r="UVX124" s="370">
        <f xml:space="preserve"> InpC!UVX$20</f>
        <v>0</v>
      </c>
      <c r="UVY124" s="370">
        <f xml:space="preserve"> InpC!UVY$20</f>
        <v>0</v>
      </c>
      <c r="UVZ124" s="370">
        <f xml:space="preserve"> InpC!UVZ$20</f>
        <v>0</v>
      </c>
      <c r="UWA124" s="370">
        <f xml:space="preserve"> InpC!UWA$20</f>
        <v>0</v>
      </c>
      <c r="UWB124" s="370">
        <f xml:space="preserve"> InpC!UWB$20</f>
        <v>0</v>
      </c>
      <c r="UWC124" s="370">
        <f xml:space="preserve"> InpC!UWC$20</f>
        <v>0</v>
      </c>
      <c r="UWD124" s="370">
        <f xml:space="preserve"> InpC!UWD$20</f>
        <v>0</v>
      </c>
      <c r="UWE124" s="370">
        <f xml:space="preserve"> InpC!UWE$20</f>
        <v>0</v>
      </c>
      <c r="UWF124" s="370">
        <f xml:space="preserve"> InpC!UWF$20</f>
        <v>0</v>
      </c>
      <c r="UWG124" s="370">
        <f xml:space="preserve"> InpC!UWG$20</f>
        <v>0</v>
      </c>
      <c r="UWH124" s="370">
        <f xml:space="preserve"> InpC!UWH$20</f>
        <v>0</v>
      </c>
      <c r="UWI124" s="370">
        <f xml:space="preserve"> InpC!UWI$20</f>
        <v>0</v>
      </c>
      <c r="UWJ124" s="370">
        <f xml:space="preserve"> InpC!UWJ$20</f>
        <v>0</v>
      </c>
      <c r="UWK124" s="370">
        <f xml:space="preserve"> InpC!UWK$20</f>
        <v>0</v>
      </c>
      <c r="UWL124" s="370">
        <f xml:space="preserve"> InpC!UWL$20</f>
        <v>0</v>
      </c>
      <c r="UWM124" s="370">
        <f xml:space="preserve"> InpC!UWM$20</f>
        <v>0</v>
      </c>
      <c r="UWN124" s="370">
        <f xml:space="preserve"> InpC!UWN$20</f>
        <v>0</v>
      </c>
      <c r="UWO124" s="370">
        <f xml:space="preserve"> InpC!UWO$20</f>
        <v>0</v>
      </c>
      <c r="UWP124" s="370">
        <f xml:space="preserve"> InpC!UWP$20</f>
        <v>0</v>
      </c>
      <c r="UWQ124" s="370">
        <f xml:space="preserve"> InpC!UWQ$20</f>
        <v>0</v>
      </c>
      <c r="UWR124" s="370">
        <f xml:space="preserve"> InpC!UWR$20</f>
        <v>0</v>
      </c>
      <c r="UWS124" s="370">
        <f xml:space="preserve"> InpC!UWS$20</f>
        <v>0</v>
      </c>
      <c r="UWT124" s="370">
        <f xml:space="preserve"> InpC!UWT$20</f>
        <v>0</v>
      </c>
      <c r="UWU124" s="370">
        <f xml:space="preserve"> InpC!UWU$20</f>
        <v>0</v>
      </c>
      <c r="UWV124" s="370">
        <f xml:space="preserve"> InpC!UWV$20</f>
        <v>0</v>
      </c>
      <c r="UWW124" s="370">
        <f xml:space="preserve"> InpC!UWW$20</f>
        <v>0</v>
      </c>
      <c r="UWX124" s="370">
        <f xml:space="preserve"> InpC!UWX$20</f>
        <v>0</v>
      </c>
      <c r="UWY124" s="370">
        <f xml:space="preserve"> InpC!UWY$20</f>
        <v>0</v>
      </c>
      <c r="UWZ124" s="370">
        <f xml:space="preserve"> InpC!UWZ$20</f>
        <v>0</v>
      </c>
      <c r="UXA124" s="370">
        <f xml:space="preserve"> InpC!UXA$20</f>
        <v>0</v>
      </c>
      <c r="UXB124" s="370">
        <f xml:space="preserve"> InpC!UXB$20</f>
        <v>0</v>
      </c>
      <c r="UXC124" s="370">
        <f xml:space="preserve"> InpC!UXC$20</f>
        <v>0</v>
      </c>
      <c r="UXD124" s="370">
        <f xml:space="preserve"> InpC!UXD$20</f>
        <v>0</v>
      </c>
      <c r="UXE124" s="370">
        <f xml:space="preserve"> InpC!UXE$20</f>
        <v>0</v>
      </c>
      <c r="UXF124" s="370">
        <f xml:space="preserve"> InpC!UXF$20</f>
        <v>0</v>
      </c>
      <c r="UXG124" s="370">
        <f xml:space="preserve"> InpC!UXG$20</f>
        <v>0</v>
      </c>
      <c r="UXH124" s="370">
        <f xml:space="preserve"> InpC!UXH$20</f>
        <v>0</v>
      </c>
      <c r="UXI124" s="370">
        <f xml:space="preserve"> InpC!UXI$20</f>
        <v>0</v>
      </c>
      <c r="UXJ124" s="370">
        <f xml:space="preserve"> InpC!UXJ$20</f>
        <v>0</v>
      </c>
      <c r="UXK124" s="370">
        <f xml:space="preserve"> InpC!UXK$20</f>
        <v>0</v>
      </c>
      <c r="UXL124" s="370">
        <f xml:space="preserve"> InpC!UXL$20</f>
        <v>0</v>
      </c>
      <c r="UXM124" s="370">
        <f xml:space="preserve"> InpC!UXM$20</f>
        <v>0</v>
      </c>
      <c r="UXN124" s="370">
        <f xml:space="preserve"> InpC!UXN$20</f>
        <v>0</v>
      </c>
      <c r="UXO124" s="370">
        <f xml:space="preserve"> InpC!UXO$20</f>
        <v>0</v>
      </c>
      <c r="UXP124" s="370">
        <f xml:space="preserve"> InpC!UXP$20</f>
        <v>0</v>
      </c>
      <c r="UXQ124" s="370">
        <f xml:space="preserve"> InpC!UXQ$20</f>
        <v>0</v>
      </c>
      <c r="UXR124" s="370">
        <f xml:space="preserve"> InpC!UXR$20</f>
        <v>0</v>
      </c>
      <c r="UXS124" s="370">
        <f xml:space="preserve"> InpC!UXS$20</f>
        <v>0</v>
      </c>
      <c r="UXT124" s="370">
        <f xml:space="preserve"> InpC!UXT$20</f>
        <v>0</v>
      </c>
      <c r="UXU124" s="370">
        <f xml:space="preserve"> InpC!UXU$20</f>
        <v>0</v>
      </c>
      <c r="UXV124" s="370">
        <f xml:space="preserve"> InpC!UXV$20</f>
        <v>0</v>
      </c>
      <c r="UXW124" s="370">
        <f xml:space="preserve"> InpC!UXW$20</f>
        <v>0</v>
      </c>
      <c r="UXX124" s="370">
        <f xml:space="preserve"> InpC!UXX$20</f>
        <v>0</v>
      </c>
      <c r="UXY124" s="370">
        <f xml:space="preserve"> InpC!UXY$20</f>
        <v>0</v>
      </c>
      <c r="UXZ124" s="370">
        <f xml:space="preserve"> InpC!UXZ$20</f>
        <v>0</v>
      </c>
      <c r="UYA124" s="370">
        <f xml:space="preserve"> InpC!UYA$20</f>
        <v>0</v>
      </c>
      <c r="UYB124" s="370">
        <f xml:space="preserve"> InpC!UYB$20</f>
        <v>0</v>
      </c>
      <c r="UYC124" s="370">
        <f xml:space="preserve"> InpC!UYC$20</f>
        <v>0</v>
      </c>
      <c r="UYD124" s="370">
        <f xml:space="preserve"> InpC!UYD$20</f>
        <v>0</v>
      </c>
      <c r="UYE124" s="370">
        <f xml:space="preserve"> InpC!UYE$20</f>
        <v>0</v>
      </c>
      <c r="UYF124" s="370">
        <f xml:space="preserve"> InpC!UYF$20</f>
        <v>0</v>
      </c>
      <c r="UYG124" s="370">
        <f xml:space="preserve"> InpC!UYG$20</f>
        <v>0</v>
      </c>
      <c r="UYH124" s="370">
        <f xml:space="preserve"> InpC!UYH$20</f>
        <v>0</v>
      </c>
      <c r="UYI124" s="370">
        <f xml:space="preserve"> InpC!UYI$20</f>
        <v>0</v>
      </c>
      <c r="UYJ124" s="370">
        <f xml:space="preserve"> InpC!UYJ$20</f>
        <v>0</v>
      </c>
      <c r="UYK124" s="370">
        <f xml:space="preserve"> InpC!UYK$20</f>
        <v>0</v>
      </c>
      <c r="UYL124" s="370">
        <f xml:space="preserve"> InpC!UYL$20</f>
        <v>0</v>
      </c>
      <c r="UYM124" s="370">
        <f xml:space="preserve"> InpC!UYM$20</f>
        <v>0</v>
      </c>
      <c r="UYN124" s="370">
        <f xml:space="preserve"> InpC!UYN$20</f>
        <v>0</v>
      </c>
      <c r="UYO124" s="370">
        <f xml:space="preserve"> InpC!UYO$20</f>
        <v>0</v>
      </c>
      <c r="UYP124" s="370">
        <f xml:space="preserve"> InpC!UYP$20</f>
        <v>0</v>
      </c>
      <c r="UYQ124" s="370">
        <f xml:space="preserve"> InpC!UYQ$20</f>
        <v>0</v>
      </c>
      <c r="UYR124" s="370">
        <f xml:space="preserve"> InpC!UYR$20</f>
        <v>0</v>
      </c>
      <c r="UYS124" s="370">
        <f xml:space="preserve"> InpC!UYS$20</f>
        <v>0</v>
      </c>
      <c r="UYT124" s="370">
        <f xml:space="preserve"> InpC!UYT$20</f>
        <v>0</v>
      </c>
      <c r="UYU124" s="370">
        <f xml:space="preserve"> InpC!UYU$20</f>
        <v>0</v>
      </c>
      <c r="UYV124" s="370">
        <f xml:space="preserve"> InpC!UYV$20</f>
        <v>0</v>
      </c>
      <c r="UYW124" s="370">
        <f xml:space="preserve"> InpC!UYW$20</f>
        <v>0</v>
      </c>
      <c r="UYX124" s="370">
        <f xml:space="preserve"> InpC!UYX$20</f>
        <v>0</v>
      </c>
      <c r="UYY124" s="370">
        <f xml:space="preserve"> InpC!UYY$20</f>
        <v>0</v>
      </c>
      <c r="UYZ124" s="370">
        <f xml:space="preserve"> InpC!UYZ$20</f>
        <v>0</v>
      </c>
      <c r="UZA124" s="370">
        <f xml:space="preserve"> InpC!UZA$20</f>
        <v>0</v>
      </c>
      <c r="UZB124" s="370">
        <f xml:space="preserve"> InpC!UZB$20</f>
        <v>0</v>
      </c>
      <c r="UZC124" s="370">
        <f xml:space="preserve"> InpC!UZC$20</f>
        <v>0</v>
      </c>
      <c r="UZD124" s="370">
        <f xml:space="preserve"> InpC!UZD$20</f>
        <v>0</v>
      </c>
      <c r="UZE124" s="370">
        <f xml:space="preserve"> InpC!UZE$20</f>
        <v>0</v>
      </c>
      <c r="UZF124" s="370">
        <f xml:space="preserve"> InpC!UZF$20</f>
        <v>0</v>
      </c>
      <c r="UZG124" s="370">
        <f xml:space="preserve"> InpC!UZG$20</f>
        <v>0</v>
      </c>
      <c r="UZH124" s="370">
        <f xml:space="preserve"> InpC!UZH$20</f>
        <v>0</v>
      </c>
      <c r="UZI124" s="370">
        <f xml:space="preserve"> InpC!UZI$20</f>
        <v>0</v>
      </c>
      <c r="UZJ124" s="370">
        <f xml:space="preserve"> InpC!UZJ$20</f>
        <v>0</v>
      </c>
      <c r="UZK124" s="370">
        <f xml:space="preserve"> InpC!UZK$20</f>
        <v>0</v>
      </c>
      <c r="UZL124" s="370">
        <f xml:space="preserve"> InpC!UZL$20</f>
        <v>0</v>
      </c>
      <c r="UZM124" s="370">
        <f xml:space="preserve"> InpC!UZM$20</f>
        <v>0</v>
      </c>
      <c r="UZN124" s="370">
        <f xml:space="preserve"> InpC!UZN$20</f>
        <v>0</v>
      </c>
      <c r="UZO124" s="370">
        <f xml:space="preserve"> InpC!UZO$20</f>
        <v>0</v>
      </c>
      <c r="UZP124" s="370">
        <f xml:space="preserve"> InpC!UZP$20</f>
        <v>0</v>
      </c>
      <c r="UZQ124" s="370">
        <f xml:space="preserve"> InpC!UZQ$20</f>
        <v>0</v>
      </c>
      <c r="UZR124" s="370">
        <f xml:space="preserve"> InpC!UZR$20</f>
        <v>0</v>
      </c>
      <c r="UZS124" s="370">
        <f xml:space="preserve"> InpC!UZS$20</f>
        <v>0</v>
      </c>
      <c r="UZT124" s="370">
        <f xml:space="preserve"> InpC!UZT$20</f>
        <v>0</v>
      </c>
      <c r="UZU124" s="370">
        <f xml:space="preserve"> InpC!UZU$20</f>
        <v>0</v>
      </c>
      <c r="UZV124" s="370">
        <f xml:space="preserve"> InpC!UZV$20</f>
        <v>0</v>
      </c>
      <c r="UZW124" s="370">
        <f xml:space="preserve"> InpC!UZW$20</f>
        <v>0</v>
      </c>
      <c r="UZX124" s="370">
        <f xml:space="preserve"> InpC!UZX$20</f>
        <v>0</v>
      </c>
      <c r="UZY124" s="370">
        <f xml:space="preserve"> InpC!UZY$20</f>
        <v>0</v>
      </c>
      <c r="UZZ124" s="370">
        <f xml:space="preserve"> InpC!UZZ$20</f>
        <v>0</v>
      </c>
      <c r="VAA124" s="370">
        <f xml:space="preserve"> InpC!VAA$20</f>
        <v>0</v>
      </c>
      <c r="VAB124" s="370">
        <f xml:space="preserve"> InpC!VAB$20</f>
        <v>0</v>
      </c>
      <c r="VAC124" s="370">
        <f xml:space="preserve"> InpC!VAC$20</f>
        <v>0</v>
      </c>
      <c r="VAD124" s="370">
        <f xml:space="preserve"> InpC!VAD$20</f>
        <v>0</v>
      </c>
      <c r="VAE124" s="370">
        <f xml:space="preserve"> InpC!VAE$20</f>
        <v>0</v>
      </c>
      <c r="VAF124" s="370">
        <f xml:space="preserve"> InpC!VAF$20</f>
        <v>0</v>
      </c>
      <c r="VAG124" s="370">
        <f xml:space="preserve"> InpC!VAG$20</f>
        <v>0</v>
      </c>
      <c r="VAH124" s="370">
        <f xml:space="preserve"> InpC!VAH$20</f>
        <v>0</v>
      </c>
      <c r="VAI124" s="370">
        <f xml:space="preserve"> InpC!VAI$20</f>
        <v>0</v>
      </c>
      <c r="VAJ124" s="370">
        <f xml:space="preserve"> InpC!VAJ$20</f>
        <v>0</v>
      </c>
      <c r="VAK124" s="370">
        <f xml:space="preserve"> InpC!VAK$20</f>
        <v>0</v>
      </c>
      <c r="VAL124" s="370">
        <f xml:space="preserve"> InpC!VAL$20</f>
        <v>0</v>
      </c>
      <c r="VAM124" s="370">
        <f xml:space="preserve"> InpC!VAM$20</f>
        <v>0</v>
      </c>
      <c r="VAN124" s="370">
        <f xml:space="preserve"> InpC!VAN$20</f>
        <v>0</v>
      </c>
      <c r="VAO124" s="370">
        <f xml:space="preserve"> InpC!VAO$20</f>
        <v>0</v>
      </c>
      <c r="VAP124" s="370">
        <f xml:space="preserve"> InpC!VAP$20</f>
        <v>0</v>
      </c>
      <c r="VAQ124" s="370">
        <f xml:space="preserve"> InpC!VAQ$20</f>
        <v>0</v>
      </c>
      <c r="VAR124" s="370">
        <f xml:space="preserve"> InpC!VAR$20</f>
        <v>0</v>
      </c>
      <c r="VAS124" s="370">
        <f xml:space="preserve"> InpC!VAS$20</f>
        <v>0</v>
      </c>
      <c r="VAT124" s="370">
        <f xml:space="preserve"> InpC!VAT$20</f>
        <v>0</v>
      </c>
      <c r="VAU124" s="370">
        <f xml:space="preserve"> InpC!VAU$20</f>
        <v>0</v>
      </c>
      <c r="VAV124" s="370">
        <f xml:space="preserve"> InpC!VAV$20</f>
        <v>0</v>
      </c>
      <c r="VAW124" s="370">
        <f xml:space="preserve"> InpC!VAW$20</f>
        <v>0</v>
      </c>
      <c r="VAX124" s="370">
        <f xml:space="preserve"> InpC!VAX$20</f>
        <v>0</v>
      </c>
      <c r="VAY124" s="370">
        <f xml:space="preserve"> InpC!VAY$20</f>
        <v>0</v>
      </c>
      <c r="VAZ124" s="370">
        <f xml:space="preserve"> InpC!VAZ$20</f>
        <v>0</v>
      </c>
      <c r="VBA124" s="370">
        <f xml:space="preserve"> InpC!VBA$20</f>
        <v>0</v>
      </c>
      <c r="VBB124" s="370">
        <f xml:space="preserve"> InpC!VBB$20</f>
        <v>0</v>
      </c>
      <c r="VBC124" s="370">
        <f xml:space="preserve"> InpC!VBC$20</f>
        <v>0</v>
      </c>
      <c r="VBD124" s="370">
        <f xml:space="preserve"> InpC!VBD$20</f>
        <v>0</v>
      </c>
      <c r="VBE124" s="370">
        <f xml:space="preserve"> InpC!VBE$20</f>
        <v>0</v>
      </c>
      <c r="VBF124" s="370">
        <f xml:space="preserve"> InpC!VBF$20</f>
        <v>0</v>
      </c>
      <c r="VBG124" s="370">
        <f xml:space="preserve"> InpC!VBG$20</f>
        <v>0</v>
      </c>
      <c r="VBH124" s="370">
        <f xml:space="preserve"> InpC!VBH$20</f>
        <v>0</v>
      </c>
      <c r="VBI124" s="370">
        <f xml:space="preserve"> InpC!VBI$20</f>
        <v>0</v>
      </c>
      <c r="VBJ124" s="370">
        <f xml:space="preserve"> InpC!VBJ$20</f>
        <v>0</v>
      </c>
      <c r="VBK124" s="370">
        <f xml:space="preserve"> InpC!VBK$20</f>
        <v>0</v>
      </c>
      <c r="VBL124" s="370">
        <f xml:space="preserve"> InpC!VBL$20</f>
        <v>0</v>
      </c>
      <c r="VBM124" s="370">
        <f xml:space="preserve"> InpC!VBM$20</f>
        <v>0</v>
      </c>
      <c r="VBN124" s="370">
        <f xml:space="preserve"> InpC!VBN$20</f>
        <v>0</v>
      </c>
      <c r="VBO124" s="370">
        <f xml:space="preserve"> InpC!VBO$20</f>
        <v>0</v>
      </c>
      <c r="VBP124" s="370">
        <f xml:space="preserve"> InpC!VBP$20</f>
        <v>0</v>
      </c>
      <c r="VBQ124" s="370">
        <f xml:space="preserve"> InpC!VBQ$20</f>
        <v>0</v>
      </c>
      <c r="VBR124" s="370">
        <f xml:space="preserve"> InpC!VBR$20</f>
        <v>0</v>
      </c>
      <c r="VBS124" s="370">
        <f xml:space="preserve"> InpC!VBS$20</f>
        <v>0</v>
      </c>
      <c r="VBT124" s="370">
        <f xml:space="preserve"> InpC!VBT$20</f>
        <v>0</v>
      </c>
      <c r="VBU124" s="370">
        <f xml:space="preserve"> InpC!VBU$20</f>
        <v>0</v>
      </c>
      <c r="VBV124" s="370">
        <f xml:space="preserve"> InpC!VBV$20</f>
        <v>0</v>
      </c>
      <c r="VBW124" s="370">
        <f xml:space="preserve"> InpC!VBW$20</f>
        <v>0</v>
      </c>
      <c r="VBX124" s="370">
        <f xml:space="preserve"> InpC!VBX$20</f>
        <v>0</v>
      </c>
      <c r="VBY124" s="370">
        <f xml:space="preserve"> InpC!VBY$20</f>
        <v>0</v>
      </c>
      <c r="VBZ124" s="370">
        <f xml:space="preserve"> InpC!VBZ$20</f>
        <v>0</v>
      </c>
      <c r="VCA124" s="370">
        <f xml:space="preserve"> InpC!VCA$20</f>
        <v>0</v>
      </c>
      <c r="VCB124" s="370">
        <f xml:space="preserve"> InpC!VCB$20</f>
        <v>0</v>
      </c>
      <c r="VCC124" s="370">
        <f xml:space="preserve"> InpC!VCC$20</f>
        <v>0</v>
      </c>
      <c r="VCD124" s="370">
        <f xml:space="preserve"> InpC!VCD$20</f>
        <v>0</v>
      </c>
      <c r="VCE124" s="370">
        <f xml:space="preserve"> InpC!VCE$20</f>
        <v>0</v>
      </c>
      <c r="VCF124" s="370">
        <f xml:space="preserve"> InpC!VCF$20</f>
        <v>0</v>
      </c>
      <c r="VCG124" s="370">
        <f xml:space="preserve"> InpC!VCG$20</f>
        <v>0</v>
      </c>
      <c r="VCH124" s="370">
        <f xml:space="preserve"> InpC!VCH$20</f>
        <v>0</v>
      </c>
      <c r="VCI124" s="370">
        <f xml:space="preserve"> InpC!VCI$20</f>
        <v>0</v>
      </c>
      <c r="VCJ124" s="370">
        <f xml:space="preserve"> InpC!VCJ$20</f>
        <v>0</v>
      </c>
      <c r="VCK124" s="370">
        <f xml:space="preserve"> InpC!VCK$20</f>
        <v>0</v>
      </c>
      <c r="VCL124" s="370">
        <f xml:space="preserve"> InpC!VCL$20</f>
        <v>0</v>
      </c>
      <c r="VCM124" s="370">
        <f xml:space="preserve"> InpC!VCM$20</f>
        <v>0</v>
      </c>
      <c r="VCN124" s="370">
        <f xml:space="preserve"> InpC!VCN$20</f>
        <v>0</v>
      </c>
      <c r="VCO124" s="370">
        <f xml:space="preserve"> InpC!VCO$20</f>
        <v>0</v>
      </c>
      <c r="VCP124" s="370">
        <f xml:space="preserve"> InpC!VCP$20</f>
        <v>0</v>
      </c>
      <c r="VCQ124" s="370">
        <f xml:space="preserve"> InpC!VCQ$20</f>
        <v>0</v>
      </c>
      <c r="VCR124" s="370">
        <f xml:space="preserve"> InpC!VCR$20</f>
        <v>0</v>
      </c>
      <c r="VCS124" s="370">
        <f xml:space="preserve"> InpC!VCS$20</f>
        <v>0</v>
      </c>
      <c r="VCT124" s="370">
        <f xml:space="preserve"> InpC!VCT$20</f>
        <v>0</v>
      </c>
      <c r="VCU124" s="370">
        <f xml:space="preserve"> InpC!VCU$20</f>
        <v>0</v>
      </c>
      <c r="VCV124" s="370">
        <f xml:space="preserve"> InpC!VCV$20</f>
        <v>0</v>
      </c>
      <c r="VCW124" s="370">
        <f xml:space="preserve"> InpC!VCW$20</f>
        <v>0</v>
      </c>
      <c r="VCX124" s="370">
        <f xml:space="preserve"> InpC!VCX$20</f>
        <v>0</v>
      </c>
      <c r="VCY124" s="370">
        <f xml:space="preserve"> InpC!VCY$20</f>
        <v>0</v>
      </c>
      <c r="VCZ124" s="370">
        <f xml:space="preserve"> InpC!VCZ$20</f>
        <v>0</v>
      </c>
      <c r="VDA124" s="370">
        <f xml:space="preserve"> InpC!VDA$20</f>
        <v>0</v>
      </c>
      <c r="VDB124" s="370">
        <f xml:space="preserve"> InpC!VDB$20</f>
        <v>0</v>
      </c>
      <c r="VDC124" s="370">
        <f xml:space="preserve"> InpC!VDC$20</f>
        <v>0</v>
      </c>
      <c r="VDD124" s="370">
        <f xml:space="preserve"> InpC!VDD$20</f>
        <v>0</v>
      </c>
      <c r="VDE124" s="370">
        <f xml:space="preserve"> InpC!VDE$20</f>
        <v>0</v>
      </c>
      <c r="VDF124" s="370">
        <f xml:space="preserve"> InpC!VDF$20</f>
        <v>0</v>
      </c>
      <c r="VDG124" s="370">
        <f xml:space="preserve"> InpC!VDG$20</f>
        <v>0</v>
      </c>
      <c r="VDH124" s="370">
        <f xml:space="preserve"> InpC!VDH$20</f>
        <v>0</v>
      </c>
      <c r="VDI124" s="370">
        <f xml:space="preserve"> InpC!VDI$20</f>
        <v>0</v>
      </c>
      <c r="VDJ124" s="370">
        <f xml:space="preserve"> InpC!VDJ$20</f>
        <v>0</v>
      </c>
      <c r="VDK124" s="370">
        <f xml:space="preserve"> InpC!VDK$20</f>
        <v>0</v>
      </c>
      <c r="VDL124" s="370">
        <f xml:space="preserve"> InpC!VDL$20</f>
        <v>0</v>
      </c>
      <c r="VDM124" s="370">
        <f xml:space="preserve"> InpC!VDM$20</f>
        <v>0</v>
      </c>
      <c r="VDN124" s="370">
        <f xml:space="preserve"> InpC!VDN$20</f>
        <v>0</v>
      </c>
      <c r="VDO124" s="370">
        <f xml:space="preserve"> InpC!VDO$20</f>
        <v>0</v>
      </c>
      <c r="VDP124" s="370">
        <f xml:space="preserve"> InpC!VDP$20</f>
        <v>0</v>
      </c>
      <c r="VDQ124" s="370">
        <f xml:space="preserve"> InpC!VDQ$20</f>
        <v>0</v>
      </c>
      <c r="VDR124" s="370">
        <f xml:space="preserve"> InpC!VDR$20</f>
        <v>0</v>
      </c>
      <c r="VDS124" s="370">
        <f xml:space="preserve"> InpC!VDS$20</f>
        <v>0</v>
      </c>
      <c r="VDT124" s="370">
        <f xml:space="preserve"> InpC!VDT$20</f>
        <v>0</v>
      </c>
      <c r="VDU124" s="370">
        <f xml:space="preserve"> InpC!VDU$20</f>
        <v>0</v>
      </c>
      <c r="VDV124" s="370">
        <f xml:space="preserve"> InpC!VDV$20</f>
        <v>0</v>
      </c>
      <c r="VDW124" s="370">
        <f xml:space="preserve"> InpC!VDW$20</f>
        <v>0</v>
      </c>
      <c r="VDX124" s="370">
        <f xml:space="preserve"> InpC!VDX$20</f>
        <v>0</v>
      </c>
      <c r="VDY124" s="370">
        <f xml:space="preserve"> InpC!VDY$20</f>
        <v>0</v>
      </c>
      <c r="VDZ124" s="370">
        <f xml:space="preserve"> InpC!VDZ$20</f>
        <v>0</v>
      </c>
      <c r="VEA124" s="370">
        <f xml:space="preserve"> InpC!VEA$20</f>
        <v>0</v>
      </c>
      <c r="VEB124" s="370">
        <f xml:space="preserve"> InpC!VEB$20</f>
        <v>0</v>
      </c>
      <c r="VEC124" s="370">
        <f xml:space="preserve"> InpC!VEC$20</f>
        <v>0</v>
      </c>
      <c r="VED124" s="370">
        <f xml:space="preserve"> InpC!VED$20</f>
        <v>0</v>
      </c>
      <c r="VEE124" s="370">
        <f xml:space="preserve"> InpC!VEE$20</f>
        <v>0</v>
      </c>
      <c r="VEF124" s="370">
        <f xml:space="preserve"> InpC!VEF$20</f>
        <v>0</v>
      </c>
      <c r="VEG124" s="370">
        <f xml:space="preserve"> InpC!VEG$20</f>
        <v>0</v>
      </c>
      <c r="VEH124" s="370">
        <f xml:space="preserve"> InpC!VEH$20</f>
        <v>0</v>
      </c>
      <c r="VEI124" s="370">
        <f xml:space="preserve"> InpC!VEI$20</f>
        <v>0</v>
      </c>
      <c r="VEJ124" s="370">
        <f xml:space="preserve"> InpC!VEJ$20</f>
        <v>0</v>
      </c>
      <c r="VEK124" s="370">
        <f xml:space="preserve"> InpC!VEK$20</f>
        <v>0</v>
      </c>
      <c r="VEL124" s="370">
        <f xml:space="preserve"> InpC!VEL$20</f>
        <v>0</v>
      </c>
      <c r="VEM124" s="370">
        <f xml:space="preserve"> InpC!VEM$20</f>
        <v>0</v>
      </c>
      <c r="VEN124" s="370">
        <f xml:space="preserve"> InpC!VEN$20</f>
        <v>0</v>
      </c>
      <c r="VEO124" s="370">
        <f xml:space="preserve"> InpC!VEO$20</f>
        <v>0</v>
      </c>
      <c r="VEP124" s="370">
        <f xml:space="preserve"> InpC!VEP$20</f>
        <v>0</v>
      </c>
      <c r="VEQ124" s="370">
        <f xml:space="preserve"> InpC!VEQ$20</f>
        <v>0</v>
      </c>
      <c r="VER124" s="370">
        <f xml:space="preserve"> InpC!VER$20</f>
        <v>0</v>
      </c>
      <c r="VES124" s="370">
        <f xml:space="preserve"> InpC!VES$20</f>
        <v>0</v>
      </c>
      <c r="VET124" s="370">
        <f xml:space="preserve"> InpC!VET$20</f>
        <v>0</v>
      </c>
      <c r="VEU124" s="370">
        <f xml:space="preserve"> InpC!VEU$20</f>
        <v>0</v>
      </c>
      <c r="VEV124" s="370">
        <f xml:space="preserve"> InpC!VEV$20</f>
        <v>0</v>
      </c>
      <c r="VEW124" s="370">
        <f xml:space="preserve"> InpC!VEW$20</f>
        <v>0</v>
      </c>
      <c r="VEX124" s="370">
        <f xml:space="preserve"> InpC!VEX$20</f>
        <v>0</v>
      </c>
      <c r="VEY124" s="370">
        <f xml:space="preserve"> InpC!VEY$20</f>
        <v>0</v>
      </c>
      <c r="VEZ124" s="370">
        <f xml:space="preserve"> InpC!VEZ$20</f>
        <v>0</v>
      </c>
      <c r="VFA124" s="370">
        <f xml:space="preserve"> InpC!VFA$20</f>
        <v>0</v>
      </c>
      <c r="VFB124" s="370">
        <f xml:space="preserve"> InpC!VFB$20</f>
        <v>0</v>
      </c>
      <c r="VFC124" s="370">
        <f xml:space="preserve"> InpC!VFC$20</f>
        <v>0</v>
      </c>
      <c r="VFD124" s="370">
        <f xml:space="preserve"> InpC!VFD$20</f>
        <v>0</v>
      </c>
      <c r="VFE124" s="370">
        <f xml:space="preserve"> InpC!VFE$20</f>
        <v>0</v>
      </c>
      <c r="VFF124" s="370">
        <f xml:space="preserve"> InpC!VFF$20</f>
        <v>0</v>
      </c>
      <c r="VFG124" s="370">
        <f xml:space="preserve"> InpC!VFG$20</f>
        <v>0</v>
      </c>
      <c r="VFH124" s="370">
        <f xml:space="preserve"> InpC!VFH$20</f>
        <v>0</v>
      </c>
      <c r="VFI124" s="370">
        <f xml:space="preserve"> InpC!VFI$20</f>
        <v>0</v>
      </c>
      <c r="VFJ124" s="370">
        <f xml:space="preserve"> InpC!VFJ$20</f>
        <v>0</v>
      </c>
      <c r="VFK124" s="370">
        <f xml:space="preserve"> InpC!VFK$20</f>
        <v>0</v>
      </c>
      <c r="VFL124" s="370">
        <f xml:space="preserve"> InpC!VFL$20</f>
        <v>0</v>
      </c>
      <c r="VFM124" s="370">
        <f xml:space="preserve"> InpC!VFM$20</f>
        <v>0</v>
      </c>
      <c r="VFN124" s="370">
        <f xml:space="preserve"> InpC!VFN$20</f>
        <v>0</v>
      </c>
      <c r="VFO124" s="370">
        <f xml:space="preserve"> InpC!VFO$20</f>
        <v>0</v>
      </c>
      <c r="VFP124" s="370">
        <f xml:space="preserve"> InpC!VFP$20</f>
        <v>0</v>
      </c>
      <c r="VFQ124" s="370">
        <f xml:space="preserve"> InpC!VFQ$20</f>
        <v>0</v>
      </c>
      <c r="VFR124" s="370">
        <f xml:space="preserve"> InpC!VFR$20</f>
        <v>0</v>
      </c>
      <c r="VFS124" s="370">
        <f xml:space="preserve"> InpC!VFS$20</f>
        <v>0</v>
      </c>
      <c r="VFT124" s="370">
        <f xml:space="preserve"> InpC!VFT$20</f>
        <v>0</v>
      </c>
      <c r="VFU124" s="370">
        <f xml:space="preserve"> InpC!VFU$20</f>
        <v>0</v>
      </c>
      <c r="VFV124" s="370">
        <f xml:space="preserve"> InpC!VFV$20</f>
        <v>0</v>
      </c>
      <c r="VFW124" s="370">
        <f xml:space="preserve"> InpC!VFW$20</f>
        <v>0</v>
      </c>
      <c r="VFX124" s="370">
        <f xml:space="preserve"> InpC!VFX$20</f>
        <v>0</v>
      </c>
      <c r="VFY124" s="370">
        <f xml:space="preserve"> InpC!VFY$20</f>
        <v>0</v>
      </c>
      <c r="VFZ124" s="370">
        <f xml:space="preserve"> InpC!VFZ$20</f>
        <v>0</v>
      </c>
      <c r="VGA124" s="370">
        <f xml:space="preserve"> InpC!VGA$20</f>
        <v>0</v>
      </c>
      <c r="VGB124" s="370">
        <f xml:space="preserve"> InpC!VGB$20</f>
        <v>0</v>
      </c>
      <c r="VGC124" s="370">
        <f xml:space="preserve"> InpC!VGC$20</f>
        <v>0</v>
      </c>
      <c r="VGD124" s="370">
        <f xml:space="preserve"> InpC!VGD$20</f>
        <v>0</v>
      </c>
      <c r="VGE124" s="370">
        <f xml:space="preserve"> InpC!VGE$20</f>
        <v>0</v>
      </c>
      <c r="VGF124" s="370">
        <f xml:space="preserve"> InpC!VGF$20</f>
        <v>0</v>
      </c>
      <c r="VGG124" s="370">
        <f xml:space="preserve"> InpC!VGG$20</f>
        <v>0</v>
      </c>
      <c r="VGH124" s="370">
        <f xml:space="preserve"> InpC!VGH$20</f>
        <v>0</v>
      </c>
      <c r="VGI124" s="370">
        <f xml:space="preserve"> InpC!VGI$20</f>
        <v>0</v>
      </c>
      <c r="VGJ124" s="370">
        <f xml:space="preserve"> InpC!VGJ$20</f>
        <v>0</v>
      </c>
      <c r="VGK124" s="370">
        <f xml:space="preserve"> InpC!VGK$20</f>
        <v>0</v>
      </c>
      <c r="VGL124" s="370">
        <f xml:space="preserve"> InpC!VGL$20</f>
        <v>0</v>
      </c>
      <c r="VGM124" s="370">
        <f xml:space="preserve"> InpC!VGM$20</f>
        <v>0</v>
      </c>
      <c r="VGN124" s="370">
        <f xml:space="preserve"> InpC!VGN$20</f>
        <v>0</v>
      </c>
      <c r="VGO124" s="370">
        <f xml:space="preserve"> InpC!VGO$20</f>
        <v>0</v>
      </c>
      <c r="VGP124" s="370">
        <f xml:space="preserve"> InpC!VGP$20</f>
        <v>0</v>
      </c>
      <c r="VGQ124" s="370">
        <f xml:space="preserve"> InpC!VGQ$20</f>
        <v>0</v>
      </c>
      <c r="VGR124" s="370">
        <f xml:space="preserve"> InpC!VGR$20</f>
        <v>0</v>
      </c>
      <c r="VGS124" s="370">
        <f xml:space="preserve"> InpC!VGS$20</f>
        <v>0</v>
      </c>
      <c r="VGT124" s="370">
        <f xml:space="preserve"> InpC!VGT$20</f>
        <v>0</v>
      </c>
      <c r="VGU124" s="370">
        <f xml:space="preserve"> InpC!VGU$20</f>
        <v>0</v>
      </c>
      <c r="VGV124" s="370">
        <f xml:space="preserve"> InpC!VGV$20</f>
        <v>0</v>
      </c>
      <c r="VGW124" s="370">
        <f xml:space="preserve"> InpC!VGW$20</f>
        <v>0</v>
      </c>
      <c r="VGX124" s="370">
        <f xml:space="preserve"> InpC!VGX$20</f>
        <v>0</v>
      </c>
      <c r="VGY124" s="370">
        <f xml:space="preserve"> InpC!VGY$20</f>
        <v>0</v>
      </c>
      <c r="VGZ124" s="370">
        <f xml:space="preserve"> InpC!VGZ$20</f>
        <v>0</v>
      </c>
      <c r="VHA124" s="370">
        <f xml:space="preserve"> InpC!VHA$20</f>
        <v>0</v>
      </c>
      <c r="VHB124" s="370">
        <f xml:space="preserve"> InpC!VHB$20</f>
        <v>0</v>
      </c>
      <c r="VHC124" s="370">
        <f xml:space="preserve"> InpC!VHC$20</f>
        <v>0</v>
      </c>
      <c r="VHD124" s="370">
        <f xml:space="preserve"> InpC!VHD$20</f>
        <v>0</v>
      </c>
      <c r="VHE124" s="370">
        <f xml:space="preserve"> InpC!VHE$20</f>
        <v>0</v>
      </c>
      <c r="VHF124" s="370">
        <f xml:space="preserve"> InpC!VHF$20</f>
        <v>0</v>
      </c>
      <c r="VHG124" s="370">
        <f xml:space="preserve"> InpC!VHG$20</f>
        <v>0</v>
      </c>
      <c r="VHH124" s="370">
        <f xml:space="preserve"> InpC!VHH$20</f>
        <v>0</v>
      </c>
      <c r="VHI124" s="370">
        <f xml:space="preserve"> InpC!VHI$20</f>
        <v>0</v>
      </c>
      <c r="VHJ124" s="370">
        <f xml:space="preserve"> InpC!VHJ$20</f>
        <v>0</v>
      </c>
      <c r="VHK124" s="370">
        <f xml:space="preserve"> InpC!VHK$20</f>
        <v>0</v>
      </c>
      <c r="VHL124" s="370">
        <f xml:space="preserve"> InpC!VHL$20</f>
        <v>0</v>
      </c>
      <c r="VHM124" s="370">
        <f xml:space="preserve"> InpC!VHM$20</f>
        <v>0</v>
      </c>
      <c r="VHN124" s="370">
        <f xml:space="preserve"> InpC!VHN$20</f>
        <v>0</v>
      </c>
      <c r="VHO124" s="370">
        <f xml:space="preserve"> InpC!VHO$20</f>
        <v>0</v>
      </c>
      <c r="VHP124" s="370">
        <f xml:space="preserve"> InpC!VHP$20</f>
        <v>0</v>
      </c>
      <c r="VHQ124" s="370">
        <f xml:space="preserve"> InpC!VHQ$20</f>
        <v>0</v>
      </c>
      <c r="VHR124" s="370">
        <f xml:space="preserve"> InpC!VHR$20</f>
        <v>0</v>
      </c>
      <c r="VHS124" s="370">
        <f xml:space="preserve"> InpC!VHS$20</f>
        <v>0</v>
      </c>
      <c r="VHT124" s="370">
        <f xml:space="preserve"> InpC!VHT$20</f>
        <v>0</v>
      </c>
      <c r="VHU124" s="370">
        <f xml:space="preserve"> InpC!VHU$20</f>
        <v>0</v>
      </c>
      <c r="VHV124" s="370">
        <f xml:space="preserve"> InpC!VHV$20</f>
        <v>0</v>
      </c>
      <c r="VHW124" s="370">
        <f xml:space="preserve"> InpC!VHW$20</f>
        <v>0</v>
      </c>
      <c r="VHX124" s="370">
        <f xml:space="preserve"> InpC!VHX$20</f>
        <v>0</v>
      </c>
      <c r="VHY124" s="370">
        <f xml:space="preserve"> InpC!VHY$20</f>
        <v>0</v>
      </c>
      <c r="VHZ124" s="370">
        <f xml:space="preserve"> InpC!VHZ$20</f>
        <v>0</v>
      </c>
      <c r="VIA124" s="370">
        <f xml:space="preserve"> InpC!VIA$20</f>
        <v>0</v>
      </c>
      <c r="VIB124" s="370">
        <f xml:space="preserve"> InpC!VIB$20</f>
        <v>0</v>
      </c>
      <c r="VIC124" s="370">
        <f xml:space="preserve"> InpC!VIC$20</f>
        <v>0</v>
      </c>
      <c r="VID124" s="370">
        <f xml:space="preserve"> InpC!VID$20</f>
        <v>0</v>
      </c>
      <c r="VIE124" s="370">
        <f xml:space="preserve"> InpC!VIE$20</f>
        <v>0</v>
      </c>
      <c r="VIF124" s="370">
        <f xml:space="preserve"> InpC!VIF$20</f>
        <v>0</v>
      </c>
      <c r="VIG124" s="370">
        <f xml:space="preserve"> InpC!VIG$20</f>
        <v>0</v>
      </c>
      <c r="VIH124" s="370">
        <f xml:space="preserve"> InpC!VIH$20</f>
        <v>0</v>
      </c>
      <c r="VII124" s="370">
        <f xml:space="preserve"> InpC!VII$20</f>
        <v>0</v>
      </c>
      <c r="VIJ124" s="370">
        <f xml:space="preserve"> InpC!VIJ$20</f>
        <v>0</v>
      </c>
      <c r="VIK124" s="370">
        <f xml:space="preserve"> InpC!VIK$20</f>
        <v>0</v>
      </c>
      <c r="VIL124" s="370">
        <f xml:space="preserve"> InpC!VIL$20</f>
        <v>0</v>
      </c>
      <c r="VIM124" s="370">
        <f xml:space="preserve"> InpC!VIM$20</f>
        <v>0</v>
      </c>
      <c r="VIN124" s="370">
        <f xml:space="preserve"> InpC!VIN$20</f>
        <v>0</v>
      </c>
      <c r="VIO124" s="370">
        <f xml:space="preserve"> InpC!VIO$20</f>
        <v>0</v>
      </c>
      <c r="VIP124" s="370">
        <f xml:space="preserve"> InpC!VIP$20</f>
        <v>0</v>
      </c>
      <c r="VIQ124" s="370">
        <f xml:space="preserve"> InpC!VIQ$20</f>
        <v>0</v>
      </c>
      <c r="VIR124" s="370">
        <f xml:space="preserve"> InpC!VIR$20</f>
        <v>0</v>
      </c>
      <c r="VIS124" s="370">
        <f xml:space="preserve"> InpC!VIS$20</f>
        <v>0</v>
      </c>
      <c r="VIT124" s="370">
        <f xml:space="preserve"> InpC!VIT$20</f>
        <v>0</v>
      </c>
      <c r="VIU124" s="370">
        <f xml:space="preserve"> InpC!VIU$20</f>
        <v>0</v>
      </c>
      <c r="VIV124" s="370">
        <f xml:space="preserve"> InpC!VIV$20</f>
        <v>0</v>
      </c>
      <c r="VIW124" s="370">
        <f xml:space="preserve"> InpC!VIW$20</f>
        <v>0</v>
      </c>
      <c r="VIX124" s="370">
        <f xml:space="preserve"> InpC!VIX$20</f>
        <v>0</v>
      </c>
      <c r="VIY124" s="370">
        <f xml:space="preserve"> InpC!VIY$20</f>
        <v>0</v>
      </c>
      <c r="VIZ124" s="370">
        <f xml:space="preserve"> InpC!VIZ$20</f>
        <v>0</v>
      </c>
      <c r="VJA124" s="370">
        <f xml:space="preserve"> InpC!VJA$20</f>
        <v>0</v>
      </c>
      <c r="VJB124" s="370">
        <f xml:space="preserve"> InpC!VJB$20</f>
        <v>0</v>
      </c>
      <c r="VJC124" s="370">
        <f xml:space="preserve"> InpC!VJC$20</f>
        <v>0</v>
      </c>
      <c r="VJD124" s="370">
        <f xml:space="preserve"> InpC!VJD$20</f>
        <v>0</v>
      </c>
      <c r="VJE124" s="370">
        <f xml:space="preserve"> InpC!VJE$20</f>
        <v>0</v>
      </c>
      <c r="VJF124" s="370">
        <f xml:space="preserve"> InpC!VJF$20</f>
        <v>0</v>
      </c>
      <c r="VJG124" s="370">
        <f xml:space="preserve"> InpC!VJG$20</f>
        <v>0</v>
      </c>
      <c r="VJH124" s="370">
        <f xml:space="preserve"> InpC!VJH$20</f>
        <v>0</v>
      </c>
      <c r="VJI124" s="370">
        <f xml:space="preserve"> InpC!VJI$20</f>
        <v>0</v>
      </c>
      <c r="VJJ124" s="370">
        <f xml:space="preserve"> InpC!VJJ$20</f>
        <v>0</v>
      </c>
      <c r="VJK124" s="370">
        <f xml:space="preserve"> InpC!VJK$20</f>
        <v>0</v>
      </c>
      <c r="VJL124" s="370">
        <f xml:space="preserve"> InpC!VJL$20</f>
        <v>0</v>
      </c>
      <c r="VJM124" s="370">
        <f xml:space="preserve"> InpC!VJM$20</f>
        <v>0</v>
      </c>
      <c r="VJN124" s="370">
        <f xml:space="preserve"> InpC!VJN$20</f>
        <v>0</v>
      </c>
      <c r="VJO124" s="370">
        <f xml:space="preserve"> InpC!VJO$20</f>
        <v>0</v>
      </c>
      <c r="VJP124" s="370">
        <f xml:space="preserve"> InpC!VJP$20</f>
        <v>0</v>
      </c>
      <c r="VJQ124" s="370">
        <f xml:space="preserve"> InpC!VJQ$20</f>
        <v>0</v>
      </c>
      <c r="VJR124" s="370">
        <f xml:space="preserve"> InpC!VJR$20</f>
        <v>0</v>
      </c>
      <c r="VJS124" s="370">
        <f xml:space="preserve"> InpC!VJS$20</f>
        <v>0</v>
      </c>
      <c r="VJT124" s="370">
        <f xml:space="preserve"> InpC!VJT$20</f>
        <v>0</v>
      </c>
      <c r="VJU124" s="370">
        <f xml:space="preserve"> InpC!VJU$20</f>
        <v>0</v>
      </c>
      <c r="VJV124" s="370">
        <f xml:space="preserve"> InpC!VJV$20</f>
        <v>0</v>
      </c>
      <c r="VJW124" s="370">
        <f xml:space="preserve"> InpC!VJW$20</f>
        <v>0</v>
      </c>
      <c r="VJX124" s="370">
        <f xml:space="preserve"> InpC!VJX$20</f>
        <v>0</v>
      </c>
      <c r="VJY124" s="370">
        <f xml:space="preserve"> InpC!VJY$20</f>
        <v>0</v>
      </c>
      <c r="VJZ124" s="370">
        <f xml:space="preserve"> InpC!VJZ$20</f>
        <v>0</v>
      </c>
      <c r="VKA124" s="370">
        <f xml:space="preserve"> InpC!VKA$20</f>
        <v>0</v>
      </c>
      <c r="VKB124" s="370">
        <f xml:space="preserve"> InpC!VKB$20</f>
        <v>0</v>
      </c>
      <c r="VKC124" s="370">
        <f xml:space="preserve"> InpC!VKC$20</f>
        <v>0</v>
      </c>
      <c r="VKD124" s="370">
        <f xml:space="preserve"> InpC!VKD$20</f>
        <v>0</v>
      </c>
      <c r="VKE124" s="370">
        <f xml:space="preserve"> InpC!VKE$20</f>
        <v>0</v>
      </c>
      <c r="VKF124" s="370">
        <f xml:space="preserve"> InpC!VKF$20</f>
        <v>0</v>
      </c>
      <c r="VKG124" s="370">
        <f xml:space="preserve"> InpC!VKG$20</f>
        <v>0</v>
      </c>
      <c r="VKH124" s="370">
        <f xml:space="preserve"> InpC!VKH$20</f>
        <v>0</v>
      </c>
      <c r="VKI124" s="370">
        <f xml:space="preserve"> InpC!VKI$20</f>
        <v>0</v>
      </c>
      <c r="VKJ124" s="370">
        <f xml:space="preserve"> InpC!VKJ$20</f>
        <v>0</v>
      </c>
      <c r="VKK124" s="370">
        <f xml:space="preserve"> InpC!VKK$20</f>
        <v>0</v>
      </c>
      <c r="VKL124" s="370">
        <f xml:space="preserve"> InpC!VKL$20</f>
        <v>0</v>
      </c>
      <c r="VKM124" s="370">
        <f xml:space="preserve"> InpC!VKM$20</f>
        <v>0</v>
      </c>
      <c r="VKN124" s="370">
        <f xml:space="preserve"> InpC!VKN$20</f>
        <v>0</v>
      </c>
      <c r="VKO124" s="370">
        <f xml:space="preserve"> InpC!VKO$20</f>
        <v>0</v>
      </c>
      <c r="VKP124" s="370">
        <f xml:space="preserve"> InpC!VKP$20</f>
        <v>0</v>
      </c>
      <c r="VKQ124" s="370">
        <f xml:space="preserve"> InpC!VKQ$20</f>
        <v>0</v>
      </c>
      <c r="VKR124" s="370">
        <f xml:space="preserve"> InpC!VKR$20</f>
        <v>0</v>
      </c>
      <c r="VKS124" s="370">
        <f xml:space="preserve"> InpC!VKS$20</f>
        <v>0</v>
      </c>
      <c r="VKT124" s="370">
        <f xml:space="preserve"> InpC!VKT$20</f>
        <v>0</v>
      </c>
      <c r="VKU124" s="370">
        <f xml:space="preserve"> InpC!VKU$20</f>
        <v>0</v>
      </c>
      <c r="VKV124" s="370">
        <f xml:space="preserve"> InpC!VKV$20</f>
        <v>0</v>
      </c>
      <c r="VKW124" s="370">
        <f xml:space="preserve"> InpC!VKW$20</f>
        <v>0</v>
      </c>
      <c r="VKX124" s="370">
        <f xml:space="preserve"> InpC!VKX$20</f>
        <v>0</v>
      </c>
      <c r="VKY124" s="370">
        <f xml:space="preserve"> InpC!VKY$20</f>
        <v>0</v>
      </c>
      <c r="VKZ124" s="370">
        <f xml:space="preserve"> InpC!VKZ$20</f>
        <v>0</v>
      </c>
      <c r="VLA124" s="370">
        <f xml:space="preserve"> InpC!VLA$20</f>
        <v>0</v>
      </c>
      <c r="VLB124" s="370">
        <f xml:space="preserve"> InpC!VLB$20</f>
        <v>0</v>
      </c>
      <c r="VLC124" s="370">
        <f xml:space="preserve"> InpC!VLC$20</f>
        <v>0</v>
      </c>
      <c r="VLD124" s="370">
        <f xml:space="preserve"> InpC!VLD$20</f>
        <v>0</v>
      </c>
      <c r="VLE124" s="370">
        <f xml:space="preserve"> InpC!VLE$20</f>
        <v>0</v>
      </c>
      <c r="VLF124" s="370">
        <f xml:space="preserve"> InpC!VLF$20</f>
        <v>0</v>
      </c>
      <c r="VLG124" s="370">
        <f xml:space="preserve"> InpC!VLG$20</f>
        <v>0</v>
      </c>
      <c r="VLH124" s="370">
        <f xml:space="preserve"> InpC!VLH$20</f>
        <v>0</v>
      </c>
      <c r="VLI124" s="370">
        <f xml:space="preserve"> InpC!VLI$20</f>
        <v>0</v>
      </c>
      <c r="VLJ124" s="370">
        <f xml:space="preserve"> InpC!VLJ$20</f>
        <v>0</v>
      </c>
      <c r="VLK124" s="370">
        <f xml:space="preserve"> InpC!VLK$20</f>
        <v>0</v>
      </c>
      <c r="VLL124" s="370">
        <f xml:space="preserve"> InpC!VLL$20</f>
        <v>0</v>
      </c>
      <c r="VLM124" s="370">
        <f xml:space="preserve"> InpC!VLM$20</f>
        <v>0</v>
      </c>
      <c r="VLN124" s="370">
        <f xml:space="preserve"> InpC!VLN$20</f>
        <v>0</v>
      </c>
      <c r="VLO124" s="370">
        <f xml:space="preserve"> InpC!VLO$20</f>
        <v>0</v>
      </c>
      <c r="VLP124" s="370">
        <f xml:space="preserve"> InpC!VLP$20</f>
        <v>0</v>
      </c>
      <c r="VLQ124" s="370">
        <f xml:space="preserve"> InpC!VLQ$20</f>
        <v>0</v>
      </c>
      <c r="VLR124" s="370">
        <f xml:space="preserve"> InpC!VLR$20</f>
        <v>0</v>
      </c>
      <c r="VLS124" s="370">
        <f xml:space="preserve"> InpC!VLS$20</f>
        <v>0</v>
      </c>
      <c r="VLT124" s="370">
        <f xml:space="preserve"> InpC!VLT$20</f>
        <v>0</v>
      </c>
      <c r="VLU124" s="370">
        <f xml:space="preserve"> InpC!VLU$20</f>
        <v>0</v>
      </c>
      <c r="VLV124" s="370">
        <f xml:space="preserve"> InpC!VLV$20</f>
        <v>0</v>
      </c>
      <c r="VLW124" s="370">
        <f xml:space="preserve"> InpC!VLW$20</f>
        <v>0</v>
      </c>
      <c r="VLX124" s="370">
        <f xml:space="preserve"> InpC!VLX$20</f>
        <v>0</v>
      </c>
      <c r="VLY124" s="370">
        <f xml:space="preserve"> InpC!VLY$20</f>
        <v>0</v>
      </c>
      <c r="VLZ124" s="370">
        <f xml:space="preserve"> InpC!VLZ$20</f>
        <v>0</v>
      </c>
      <c r="VMA124" s="370">
        <f xml:space="preserve"> InpC!VMA$20</f>
        <v>0</v>
      </c>
      <c r="VMB124" s="370">
        <f xml:space="preserve"> InpC!VMB$20</f>
        <v>0</v>
      </c>
      <c r="VMC124" s="370">
        <f xml:space="preserve"> InpC!VMC$20</f>
        <v>0</v>
      </c>
      <c r="VMD124" s="370">
        <f xml:space="preserve"> InpC!VMD$20</f>
        <v>0</v>
      </c>
      <c r="VME124" s="370">
        <f xml:space="preserve"> InpC!VME$20</f>
        <v>0</v>
      </c>
      <c r="VMF124" s="370">
        <f xml:space="preserve"> InpC!VMF$20</f>
        <v>0</v>
      </c>
      <c r="VMG124" s="370">
        <f xml:space="preserve"> InpC!VMG$20</f>
        <v>0</v>
      </c>
      <c r="VMH124" s="370">
        <f xml:space="preserve"> InpC!VMH$20</f>
        <v>0</v>
      </c>
      <c r="VMI124" s="370">
        <f xml:space="preserve"> InpC!VMI$20</f>
        <v>0</v>
      </c>
      <c r="VMJ124" s="370">
        <f xml:space="preserve"> InpC!VMJ$20</f>
        <v>0</v>
      </c>
      <c r="VMK124" s="370">
        <f xml:space="preserve"> InpC!VMK$20</f>
        <v>0</v>
      </c>
      <c r="VML124" s="370">
        <f xml:space="preserve"> InpC!VML$20</f>
        <v>0</v>
      </c>
      <c r="VMM124" s="370">
        <f xml:space="preserve"> InpC!VMM$20</f>
        <v>0</v>
      </c>
      <c r="VMN124" s="370">
        <f xml:space="preserve"> InpC!VMN$20</f>
        <v>0</v>
      </c>
      <c r="VMO124" s="370">
        <f xml:space="preserve"> InpC!VMO$20</f>
        <v>0</v>
      </c>
      <c r="VMP124" s="370">
        <f xml:space="preserve"> InpC!VMP$20</f>
        <v>0</v>
      </c>
      <c r="VMQ124" s="370">
        <f xml:space="preserve"> InpC!VMQ$20</f>
        <v>0</v>
      </c>
      <c r="VMR124" s="370">
        <f xml:space="preserve"> InpC!VMR$20</f>
        <v>0</v>
      </c>
      <c r="VMS124" s="370">
        <f xml:space="preserve"> InpC!VMS$20</f>
        <v>0</v>
      </c>
      <c r="VMT124" s="370">
        <f xml:space="preserve"> InpC!VMT$20</f>
        <v>0</v>
      </c>
      <c r="VMU124" s="370">
        <f xml:space="preserve"> InpC!VMU$20</f>
        <v>0</v>
      </c>
      <c r="VMV124" s="370">
        <f xml:space="preserve"> InpC!VMV$20</f>
        <v>0</v>
      </c>
      <c r="VMW124" s="370">
        <f xml:space="preserve"> InpC!VMW$20</f>
        <v>0</v>
      </c>
      <c r="VMX124" s="370">
        <f xml:space="preserve"> InpC!VMX$20</f>
        <v>0</v>
      </c>
      <c r="VMY124" s="370">
        <f xml:space="preserve"> InpC!VMY$20</f>
        <v>0</v>
      </c>
      <c r="VMZ124" s="370">
        <f xml:space="preserve"> InpC!VMZ$20</f>
        <v>0</v>
      </c>
      <c r="VNA124" s="370">
        <f xml:space="preserve"> InpC!VNA$20</f>
        <v>0</v>
      </c>
      <c r="VNB124" s="370">
        <f xml:space="preserve"> InpC!VNB$20</f>
        <v>0</v>
      </c>
      <c r="VNC124" s="370">
        <f xml:space="preserve"> InpC!VNC$20</f>
        <v>0</v>
      </c>
      <c r="VND124" s="370">
        <f xml:space="preserve"> InpC!VND$20</f>
        <v>0</v>
      </c>
      <c r="VNE124" s="370">
        <f xml:space="preserve"> InpC!VNE$20</f>
        <v>0</v>
      </c>
      <c r="VNF124" s="370">
        <f xml:space="preserve"> InpC!VNF$20</f>
        <v>0</v>
      </c>
      <c r="VNG124" s="370">
        <f xml:space="preserve"> InpC!VNG$20</f>
        <v>0</v>
      </c>
      <c r="VNH124" s="370">
        <f xml:space="preserve"> InpC!VNH$20</f>
        <v>0</v>
      </c>
      <c r="VNI124" s="370">
        <f xml:space="preserve"> InpC!VNI$20</f>
        <v>0</v>
      </c>
      <c r="VNJ124" s="370">
        <f xml:space="preserve"> InpC!VNJ$20</f>
        <v>0</v>
      </c>
      <c r="VNK124" s="370">
        <f xml:space="preserve"> InpC!VNK$20</f>
        <v>0</v>
      </c>
      <c r="VNL124" s="370">
        <f xml:space="preserve"> InpC!VNL$20</f>
        <v>0</v>
      </c>
      <c r="VNM124" s="370">
        <f xml:space="preserve"> InpC!VNM$20</f>
        <v>0</v>
      </c>
      <c r="VNN124" s="370">
        <f xml:space="preserve"> InpC!VNN$20</f>
        <v>0</v>
      </c>
      <c r="VNO124" s="370">
        <f xml:space="preserve"> InpC!VNO$20</f>
        <v>0</v>
      </c>
      <c r="VNP124" s="370">
        <f xml:space="preserve"> InpC!VNP$20</f>
        <v>0</v>
      </c>
      <c r="VNQ124" s="370">
        <f xml:space="preserve"> InpC!VNQ$20</f>
        <v>0</v>
      </c>
      <c r="VNR124" s="370">
        <f xml:space="preserve"> InpC!VNR$20</f>
        <v>0</v>
      </c>
      <c r="VNS124" s="370">
        <f xml:space="preserve"> InpC!VNS$20</f>
        <v>0</v>
      </c>
      <c r="VNT124" s="370">
        <f xml:space="preserve"> InpC!VNT$20</f>
        <v>0</v>
      </c>
      <c r="VNU124" s="370">
        <f xml:space="preserve"> InpC!VNU$20</f>
        <v>0</v>
      </c>
      <c r="VNV124" s="370">
        <f xml:space="preserve"> InpC!VNV$20</f>
        <v>0</v>
      </c>
      <c r="VNW124" s="370">
        <f xml:space="preserve"> InpC!VNW$20</f>
        <v>0</v>
      </c>
      <c r="VNX124" s="370">
        <f xml:space="preserve"> InpC!VNX$20</f>
        <v>0</v>
      </c>
      <c r="VNY124" s="370">
        <f xml:space="preserve"> InpC!VNY$20</f>
        <v>0</v>
      </c>
      <c r="VNZ124" s="370">
        <f xml:space="preserve"> InpC!VNZ$20</f>
        <v>0</v>
      </c>
      <c r="VOA124" s="370">
        <f xml:space="preserve"> InpC!VOA$20</f>
        <v>0</v>
      </c>
      <c r="VOB124" s="370">
        <f xml:space="preserve"> InpC!VOB$20</f>
        <v>0</v>
      </c>
      <c r="VOC124" s="370">
        <f xml:space="preserve"> InpC!VOC$20</f>
        <v>0</v>
      </c>
      <c r="VOD124" s="370">
        <f xml:space="preserve"> InpC!VOD$20</f>
        <v>0</v>
      </c>
      <c r="VOE124" s="370">
        <f xml:space="preserve"> InpC!VOE$20</f>
        <v>0</v>
      </c>
      <c r="VOF124" s="370">
        <f xml:space="preserve"> InpC!VOF$20</f>
        <v>0</v>
      </c>
      <c r="VOG124" s="370">
        <f xml:space="preserve"> InpC!VOG$20</f>
        <v>0</v>
      </c>
      <c r="VOH124" s="370">
        <f xml:space="preserve"> InpC!VOH$20</f>
        <v>0</v>
      </c>
      <c r="VOI124" s="370">
        <f xml:space="preserve"> InpC!VOI$20</f>
        <v>0</v>
      </c>
      <c r="VOJ124" s="370">
        <f xml:space="preserve"> InpC!VOJ$20</f>
        <v>0</v>
      </c>
      <c r="VOK124" s="370">
        <f xml:space="preserve"> InpC!VOK$20</f>
        <v>0</v>
      </c>
      <c r="VOL124" s="370">
        <f xml:space="preserve"> InpC!VOL$20</f>
        <v>0</v>
      </c>
      <c r="VOM124" s="370">
        <f xml:space="preserve"> InpC!VOM$20</f>
        <v>0</v>
      </c>
      <c r="VON124" s="370">
        <f xml:space="preserve"> InpC!VON$20</f>
        <v>0</v>
      </c>
      <c r="VOO124" s="370">
        <f xml:space="preserve"> InpC!VOO$20</f>
        <v>0</v>
      </c>
      <c r="VOP124" s="370">
        <f xml:space="preserve"> InpC!VOP$20</f>
        <v>0</v>
      </c>
      <c r="VOQ124" s="370">
        <f xml:space="preserve"> InpC!VOQ$20</f>
        <v>0</v>
      </c>
      <c r="VOR124" s="370">
        <f xml:space="preserve"> InpC!VOR$20</f>
        <v>0</v>
      </c>
      <c r="VOS124" s="370">
        <f xml:space="preserve"> InpC!VOS$20</f>
        <v>0</v>
      </c>
      <c r="VOT124" s="370">
        <f xml:space="preserve"> InpC!VOT$20</f>
        <v>0</v>
      </c>
      <c r="VOU124" s="370">
        <f xml:space="preserve"> InpC!VOU$20</f>
        <v>0</v>
      </c>
      <c r="VOV124" s="370">
        <f xml:space="preserve"> InpC!VOV$20</f>
        <v>0</v>
      </c>
      <c r="VOW124" s="370">
        <f xml:space="preserve"> InpC!VOW$20</f>
        <v>0</v>
      </c>
      <c r="VOX124" s="370">
        <f xml:space="preserve"> InpC!VOX$20</f>
        <v>0</v>
      </c>
      <c r="VOY124" s="370">
        <f xml:space="preserve"> InpC!VOY$20</f>
        <v>0</v>
      </c>
      <c r="VOZ124" s="370">
        <f xml:space="preserve"> InpC!VOZ$20</f>
        <v>0</v>
      </c>
      <c r="VPA124" s="370">
        <f xml:space="preserve"> InpC!VPA$20</f>
        <v>0</v>
      </c>
      <c r="VPB124" s="370">
        <f xml:space="preserve"> InpC!VPB$20</f>
        <v>0</v>
      </c>
      <c r="VPC124" s="370">
        <f xml:space="preserve"> InpC!VPC$20</f>
        <v>0</v>
      </c>
      <c r="VPD124" s="370">
        <f xml:space="preserve"> InpC!VPD$20</f>
        <v>0</v>
      </c>
      <c r="VPE124" s="370">
        <f xml:space="preserve"> InpC!VPE$20</f>
        <v>0</v>
      </c>
      <c r="VPF124" s="370">
        <f xml:space="preserve"> InpC!VPF$20</f>
        <v>0</v>
      </c>
      <c r="VPG124" s="370">
        <f xml:space="preserve"> InpC!VPG$20</f>
        <v>0</v>
      </c>
      <c r="VPH124" s="370">
        <f xml:space="preserve"> InpC!VPH$20</f>
        <v>0</v>
      </c>
      <c r="VPI124" s="370">
        <f xml:space="preserve"> InpC!VPI$20</f>
        <v>0</v>
      </c>
      <c r="VPJ124" s="370">
        <f xml:space="preserve"> InpC!VPJ$20</f>
        <v>0</v>
      </c>
      <c r="VPK124" s="370">
        <f xml:space="preserve"> InpC!VPK$20</f>
        <v>0</v>
      </c>
      <c r="VPL124" s="370">
        <f xml:space="preserve"> InpC!VPL$20</f>
        <v>0</v>
      </c>
      <c r="VPM124" s="370">
        <f xml:space="preserve"> InpC!VPM$20</f>
        <v>0</v>
      </c>
      <c r="VPN124" s="370">
        <f xml:space="preserve"> InpC!VPN$20</f>
        <v>0</v>
      </c>
      <c r="VPO124" s="370">
        <f xml:space="preserve"> InpC!VPO$20</f>
        <v>0</v>
      </c>
      <c r="VPP124" s="370">
        <f xml:space="preserve"> InpC!VPP$20</f>
        <v>0</v>
      </c>
      <c r="VPQ124" s="370">
        <f xml:space="preserve"> InpC!VPQ$20</f>
        <v>0</v>
      </c>
      <c r="VPR124" s="370">
        <f xml:space="preserve"> InpC!VPR$20</f>
        <v>0</v>
      </c>
      <c r="VPS124" s="370">
        <f xml:space="preserve"> InpC!VPS$20</f>
        <v>0</v>
      </c>
      <c r="VPT124" s="370">
        <f xml:space="preserve"> InpC!VPT$20</f>
        <v>0</v>
      </c>
      <c r="VPU124" s="370">
        <f xml:space="preserve"> InpC!VPU$20</f>
        <v>0</v>
      </c>
      <c r="VPV124" s="370">
        <f xml:space="preserve"> InpC!VPV$20</f>
        <v>0</v>
      </c>
      <c r="VPW124" s="370">
        <f xml:space="preserve"> InpC!VPW$20</f>
        <v>0</v>
      </c>
      <c r="VPX124" s="370">
        <f xml:space="preserve"> InpC!VPX$20</f>
        <v>0</v>
      </c>
      <c r="VPY124" s="370">
        <f xml:space="preserve"> InpC!VPY$20</f>
        <v>0</v>
      </c>
      <c r="VPZ124" s="370">
        <f xml:space="preserve"> InpC!VPZ$20</f>
        <v>0</v>
      </c>
      <c r="VQA124" s="370">
        <f xml:space="preserve"> InpC!VQA$20</f>
        <v>0</v>
      </c>
      <c r="VQB124" s="370">
        <f xml:space="preserve"> InpC!VQB$20</f>
        <v>0</v>
      </c>
      <c r="VQC124" s="370">
        <f xml:space="preserve"> InpC!VQC$20</f>
        <v>0</v>
      </c>
      <c r="VQD124" s="370">
        <f xml:space="preserve"> InpC!VQD$20</f>
        <v>0</v>
      </c>
      <c r="VQE124" s="370">
        <f xml:space="preserve"> InpC!VQE$20</f>
        <v>0</v>
      </c>
      <c r="VQF124" s="370">
        <f xml:space="preserve"> InpC!VQF$20</f>
        <v>0</v>
      </c>
      <c r="VQG124" s="370">
        <f xml:space="preserve"> InpC!VQG$20</f>
        <v>0</v>
      </c>
      <c r="VQH124" s="370">
        <f xml:space="preserve"> InpC!VQH$20</f>
        <v>0</v>
      </c>
      <c r="VQI124" s="370">
        <f xml:space="preserve"> InpC!VQI$20</f>
        <v>0</v>
      </c>
      <c r="VQJ124" s="370">
        <f xml:space="preserve"> InpC!VQJ$20</f>
        <v>0</v>
      </c>
      <c r="VQK124" s="370">
        <f xml:space="preserve"> InpC!VQK$20</f>
        <v>0</v>
      </c>
      <c r="VQL124" s="370">
        <f xml:space="preserve"> InpC!VQL$20</f>
        <v>0</v>
      </c>
      <c r="VQM124" s="370">
        <f xml:space="preserve"> InpC!VQM$20</f>
        <v>0</v>
      </c>
      <c r="VQN124" s="370">
        <f xml:space="preserve"> InpC!VQN$20</f>
        <v>0</v>
      </c>
      <c r="VQO124" s="370">
        <f xml:space="preserve"> InpC!VQO$20</f>
        <v>0</v>
      </c>
      <c r="VQP124" s="370">
        <f xml:space="preserve"> InpC!VQP$20</f>
        <v>0</v>
      </c>
      <c r="VQQ124" s="370">
        <f xml:space="preserve"> InpC!VQQ$20</f>
        <v>0</v>
      </c>
      <c r="VQR124" s="370">
        <f xml:space="preserve"> InpC!VQR$20</f>
        <v>0</v>
      </c>
      <c r="VQS124" s="370">
        <f xml:space="preserve"> InpC!VQS$20</f>
        <v>0</v>
      </c>
      <c r="VQT124" s="370">
        <f xml:space="preserve"> InpC!VQT$20</f>
        <v>0</v>
      </c>
      <c r="VQU124" s="370">
        <f xml:space="preserve"> InpC!VQU$20</f>
        <v>0</v>
      </c>
      <c r="VQV124" s="370">
        <f xml:space="preserve"> InpC!VQV$20</f>
        <v>0</v>
      </c>
      <c r="VQW124" s="370">
        <f xml:space="preserve"> InpC!VQW$20</f>
        <v>0</v>
      </c>
      <c r="VQX124" s="370">
        <f xml:space="preserve"> InpC!VQX$20</f>
        <v>0</v>
      </c>
      <c r="VQY124" s="370">
        <f xml:space="preserve"> InpC!VQY$20</f>
        <v>0</v>
      </c>
      <c r="VQZ124" s="370">
        <f xml:space="preserve"> InpC!VQZ$20</f>
        <v>0</v>
      </c>
      <c r="VRA124" s="370">
        <f xml:space="preserve"> InpC!VRA$20</f>
        <v>0</v>
      </c>
      <c r="VRB124" s="370">
        <f xml:space="preserve"> InpC!VRB$20</f>
        <v>0</v>
      </c>
      <c r="VRC124" s="370">
        <f xml:space="preserve"> InpC!VRC$20</f>
        <v>0</v>
      </c>
      <c r="VRD124" s="370">
        <f xml:space="preserve"> InpC!VRD$20</f>
        <v>0</v>
      </c>
      <c r="VRE124" s="370">
        <f xml:space="preserve"> InpC!VRE$20</f>
        <v>0</v>
      </c>
      <c r="VRF124" s="370">
        <f xml:space="preserve"> InpC!VRF$20</f>
        <v>0</v>
      </c>
      <c r="VRG124" s="370">
        <f xml:space="preserve"> InpC!VRG$20</f>
        <v>0</v>
      </c>
      <c r="VRH124" s="370">
        <f xml:space="preserve"> InpC!VRH$20</f>
        <v>0</v>
      </c>
      <c r="VRI124" s="370">
        <f xml:space="preserve"> InpC!VRI$20</f>
        <v>0</v>
      </c>
      <c r="VRJ124" s="370">
        <f xml:space="preserve"> InpC!VRJ$20</f>
        <v>0</v>
      </c>
      <c r="VRK124" s="370">
        <f xml:space="preserve"> InpC!VRK$20</f>
        <v>0</v>
      </c>
      <c r="VRL124" s="370">
        <f xml:space="preserve"> InpC!VRL$20</f>
        <v>0</v>
      </c>
      <c r="VRM124" s="370">
        <f xml:space="preserve"> InpC!VRM$20</f>
        <v>0</v>
      </c>
      <c r="VRN124" s="370">
        <f xml:space="preserve"> InpC!VRN$20</f>
        <v>0</v>
      </c>
      <c r="VRO124" s="370">
        <f xml:space="preserve"> InpC!VRO$20</f>
        <v>0</v>
      </c>
      <c r="VRP124" s="370">
        <f xml:space="preserve"> InpC!VRP$20</f>
        <v>0</v>
      </c>
      <c r="VRQ124" s="370">
        <f xml:space="preserve"> InpC!VRQ$20</f>
        <v>0</v>
      </c>
      <c r="VRR124" s="370">
        <f xml:space="preserve"> InpC!VRR$20</f>
        <v>0</v>
      </c>
      <c r="VRS124" s="370">
        <f xml:space="preserve"> InpC!VRS$20</f>
        <v>0</v>
      </c>
      <c r="VRT124" s="370">
        <f xml:space="preserve"> InpC!VRT$20</f>
        <v>0</v>
      </c>
      <c r="VRU124" s="370">
        <f xml:space="preserve"> InpC!VRU$20</f>
        <v>0</v>
      </c>
      <c r="VRV124" s="370">
        <f xml:space="preserve"> InpC!VRV$20</f>
        <v>0</v>
      </c>
      <c r="VRW124" s="370">
        <f xml:space="preserve"> InpC!VRW$20</f>
        <v>0</v>
      </c>
      <c r="VRX124" s="370">
        <f xml:space="preserve"> InpC!VRX$20</f>
        <v>0</v>
      </c>
      <c r="VRY124" s="370">
        <f xml:space="preserve"> InpC!VRY$20</f>
        <v>0</v>
      </c>
      <c r="VRZ124" s="370">
        <f xml:space="preserve"> InpC!VRZ$20</f>
        <v>0</v>
      </c>
      <c r="VSA124" s="370">
        <f xml:space="preserve"> InpC!VSA$20</f>
        <v>0</v>
      </c>
      <c r="VSB124" s="370">
        <f xml:space="preserve"> InpC!VSB$20</f>
        <v>0</v>
      </c>
      <c r="VSC124" s="370">
        <f xml:space="preserve"> InpC!VSC$20</f>
        <v>0</v>
      </c>
      <c r="VSD124" s="370">
        <f xml:space="preserve"> InpC!VSD$20</f>
        <v>0</v>
      </c>
      <c r="VSE124" s="370">
        <f xml:space="preserve"> InpC!VSE$20</f>
        <v>0</v>
      </c>
      <c r="VSF124" s="370">
        <f xml:space="preserve"> InpC!VSF$20</f>
        <v>0</v>
      </c>
      <c r="VSG124" s="370">
        <f xml:space="preserve"> InpC!VSG$20</f>
        <v>0</v>
      </c>
      <c r="VSH124" s="370">
        <f xml:space="preserve"> InpC!VSH$20</f>
        <v>0</v>
      </c>
      <c r="VSI124" s="370">
        <f xml:space="preserve"> InpC!VSI$20</f>
        <v>0</v>
      </c>
      <c r="VSJ124" s="370">
        <f xml:space="preserve"> InpC!VSJ$20</f>
        <v>0</v>
      </c>
      <c r="VSK124" s="370">
        <f xml:space="preserve"> InpC!VSK$20</f>
        <v>0</v>
      </c>
      <c r="VSL124" s="370">
        <f xml:space="preserve"> InpC!VSL$20</f>
        <v>0</v>
      </c>
      <c r="VSM124" s="370">
        <f xml:space="preserve"> InpC!VSM$20</f>
        <v>0</v>
      </c>
      <c r="VSN124" s="370">
        <f xml:space="preserve"> InpC!VSN$20</f>
        <v>0</v>
      </c>
      <c r="VSO124" s="370">
        <f xml:space="preserve"> InpC!VSO$20</f>
        <v>0</v>
      </c>
      <c r="VSP124" s="370">
        <f xml:space="preserve"> InpC!VSP$20</f>
        <v>0</v>
      </c>
      <c r="VSQ124" s="370">
        <f xml:space="preserve"> InpC!VSQ$20</f>
        <v>0</v>
      </c>
      <c r="VSR124" s="370">
        <f xml:space="preserve"> InpC!VSR$20</f>
        <v>0</v>
      </c>
      <c r="VSS124" s="370">
        <f xml:space="preserve"> InpC!VSS$20</f>
        <v>0</v>
      </c>
      <c r="VST124" s="370">
        <f xml:space="preserve"> InpC!VST$20</f>
        <v>0</v>
      </c>
      <c r="VSU124" s="370">
        <f xml:space="preserve"> InpC!VSU$20</f>
        <v>0</v>
      </c>
      <c r="VSV124" s="370">
        <f xml:space="preserve"> InpC!VSV$20</f>
        <v>0</v>
      </c>
      <c r="VSW124" s="370">
        <f xml:space="preserve"> InpC!VSW$20</f>
        <v>0</v>
      </c>
      <c r="VSX124" s="370">
        <f xml:space="preserve"> InpC!VSX$20</f>
        <v>0</v>
      </c>
      <c r="VSY124" s="370">
        <f xml:space="preserve"> InpC!VSY$20</f>
        <v>0</v>
      </c>
      <c r="VSZ124" s="370">
        <f xml:space="preserve"> InpC!VSZ$20</f>
        <v>0</v>
      </c>
      <c r="VTA124" s="370">
        <f xml:space="preserve"> InpC!VTA$20</f>
        <v>0</v>
      </c>
      <c r="VTB124" s="370">
        <f xml:space="preserve"> InpC!VTB$20</f>
        <v>0</v>
      </c>
      <c r="VTC124" s="370">
        <f xml:space="preserve"> InpC!VTC$20</f>
        <v>0</v>
      </c>
      <c r="VTD124" s="370">
        <f xml:space="preserve"> InpC!VTD$20</f>
        <v>0</v>
      </c>
      <c r="VTE124" s="370">
        <f xml:space="preserve"> InpC!VTE$20</f>
        <v>0</v>
      </c>
      <c r="VTF124" s="370">
        <f xml:space="preserve"> InpC!VTF$20</f>
        <v>0</v>
      </c>
      <c r="VTG124" s="370">
        <f xml:space="preserve"> InpC!VTG$20</f>
        <v>0</v>
      </c>
      <c r="VTH124" s="370">
        <f xml:space="preserve"> InpC!VTH$20</f>
        <v>0</v>
      </c>
      <c r="VTI124" s="370">
        <f xml:space="preserve"> InpC!VTI$20</f>
        <v>0</v>
      </c>
      <c r="VTJ124" s="370">
        <f xml:space="preserve"> InpC!VTJ$20</f>
        <v>0</v>
      </c>
      <c r="VTK124" s="370">
        <f xml:space="preserve"> InpC!VTK$20</f>
        <v>0</v>
      </c>
      <c r="VTL124" s="370">
        <f xml:space="preserve"> InpC!VTL$20</f>
        <v>0</v>
      </c>
      <c r="VTM124" s="370">
        <f xml:space="preserve"> InpC!VTM$20</f>
        <v>0</v>
      </c>
      <c r="VTN124" s="370">
        <f xml:space="preserve"> InpC!VTN$20</f>
        <v>0</v>
      </c>
      <c r="VTO124" s="370">
        <f xml:space="preserve"> InpC!VTO$20</f>
        <v>0</v>
      </c>
      <c r="VTP124" s="370">
        <f xml:space="preserve"> InpC!VTP$20</f>
        <v>0</v>
      </c>
      <c r="VTQ124" s="370">
        <f xml:space="preserve"> InpC!VTQ$20</f>
        <v>0</v>
      </c>
      <c r="VTR124" s="370">
        <f xml:space="preserve"> InpC!VTR$20</f>
        <v>0</v>
      </c>
      <c r="VTS124" s="370">
        <f xml:space="preserve"> InpC!VTS$20</f>
        <v>0</v>
      </c>
      <c r="VTT124" s="370">
        <f xml:space="preserve"> InpC!VTT$20</f>
        <v>0</v>
      </c>
      <c r="VTU124" s="370">
        <f xml:space="preserve"> InpC!VTU$20</f>
        <v>0</v>
      </c>
      <c r="VTV124" s="370">
        <f xml:space="preserve"> InpC!VTV$20</f>
        <v>0</v>
      </c>
      <c r="VTW124" s="370">
        <f xml:space="preserve"> InpC!VTW$20</f>
        <v>0</v>
      </c>
      <c r="VTX124" s="370">
        <f xml:space="preserve"> InpC!VTX$20</f>
        <v>0</v>
      </c>
      <c r="VTY124" s="370">
        <f xml:space="preserve"> InpC!VTY$20</f>
        <v>0</v>
      </c>
      <c r="VTZ124" s="370">
        <f xml:space="preserve"> InpC!VTZ$20</f>
        <v>0</v>
      </c>
      <c r="VUA124" s="370">
        <f xml:space="preserve"> InpC!VUA$20</f>
        <v>0</v>
      </c>
      <c r="VUB124" s="370">
        <f xml:space="preserve"> InpC!VUB$20</f>
        <v>0</v>
      </c>
      <c r="VUC124" s="370">
        <f xml:space="preserve"> InpC!VUC$20</f>
        <v>0</v>
      </c>
      <c r="VUD124" s="370">
        <f xml:space="preserve"> InpC!VUD$20</f>
        <v>0</v>
      </c>
      <c r="VUE124" s="370">
        <f xml:space="preserve"> InpC!VUE$20</f>
        <v>0</v>
      </c>
      <c r="VUF124" s="370">
        <f xml:space="preserve"> InpC!VUF$20</f>
        <v>0</v>
      </c>
      <c r="VUG124" s="370">
        <f xml:space="preserve"> InpC!VUG$20</f>
        <v>0</v>
      </c>
      <c r="VUH124" s="370">
        <f xml:space="preserve"> InpC!VUH$20</f>
        <v>0</v>
      </c>
      <c r="VUI124" s="370">
        <f xml:space="preserve"> InpC!VUI$20</f>
        <v>0</v>
      </c>
      <c r="VUJ124" s="370">
        <f xml:space="preserve"> InpC!VUJ$20</f>
        <v>0</v>
      </c>
      <c r="VUK124" s="370">
        <f xml:space="preserve"> InpC!VUK$20</f>
        <v>0</v>
      </c>
      <c r="VUL124" s="370">
        <f xml:space="preserve"> InpC!VUL$20</f>
        <v>0</v>
      </c>
      <c r="VUM124" s="370">
        <f xml:space="preserve"> InpC!VUM$20</f>
        <v>0</v>
      </c>
      <c r="VUN124" s="370">
        <f xml:space="preserve"> InpC!VUN$20</f>
        <v>0</v>
      </c>
      <c r="VUO124" s="370">
        <f xml:space="preserve"> InpC!VUO$20</f>
        <v>0</v>
      </c>
      <c r="VUP124" s="370">
        <f xml:space="preserve"> InpC!VUP$20</f>
        <v>0</v>
      </c>
      <c r="VUQ124" s="370">
        <f xml:space="preserve"> InpC!VUQ$20</f>
        <v>0</v>
      </c>
      <c r="VUR124" s="370">
        <f xml:space="preserve"> InpC!VUR$20</f>
        <v>0</v>
      </c>
      <c r="VUS124" s="370">
        <f xml:space="preserve"> InpC!VUS$20</f>
        <v>0</v>
      </c>
      <c r="VUT124" s="370">
        <f xml:space="preserve"> InpC!VUT$20</f>
        <v>0</v>
      </c>
      <c r="VUU124" s="370">
        <f xml:space="preserve"> InpC!VUU$20</f>
        <v>0</v>
      </c>
      <c r="VUV124" s="370">
        <f xml:space="preserve"> InpC!VUV$20</f>
        <v>0</v>
      </c>
      <c r="VUW124" s="370">
        <f xml:space="preserve"> InpC!VUW$20</f>
        <v>0</v>
      </c>
      <c r="VUX124" s="370">
        <f xml:space="preserve"> InpC!VUX$20</f>
        <v>0</v>
      </c>
      <c r="VUY124" s="370">
        <f xml:space="preserve"> InpC!VUY$20</f>
        <v>0</v>
      </c>
      <c r="VUZ124" s="370">
        <f xml:space="preserve"> InpC!VUZ$20</f>
        <v>0</v>
      </c>
      <c r="VVA124" s="370">
        <f xml:space="preserve"> InpC!VVA$20</f>
        <v>0</v>
      </c>
      <c r="VVB124" s="370">
        <f xml:space="preserve"> InpC!VVB$20</f>
        <v>0</v>
      </c>
      <c r="VVC124" s="370">
        <f xml:space="preserve"> InpC!VVC$20</f>
        <v>0</v>
      </c>
      <c r="VVD124" s="370">
        <f xml:space="preserve"> InpC!VVD$20</f>
        <v>0</v>
      </c>
      <c r="VVE124" s="370">
        <f xml:space="preserve"> InpC!VVE$20</f>
        <v>0</v>
      </c>
      <c r="VVF124" s="370">
        <f xml:space="preserve"> InpC!VVF$20</f>
        <v>0</v>
      </c>
      <c r="VVG124" s="370">
        <f xml:space="preserve"> InpC!VVG$20</f>
        <v>0</v>
      </c>
      <c r="VVH124" s="370">
        <f xml:space="preserve"> InpC!VVH$20</f>
        <v>0</v>
      </c>
      <c r="VVI124" s="370">
        <f xml:space="preserve"> InpC!VVI$20</f>
        <v>0</v>
      </c>
      <c r="VVJ124" s="370">
        <f xml:space="preserve"> InpC!VVJ$20</f>
        <v>0</v>
      </c>
      <c r="VVK124" s="370">
        <f xml:space="preserve"> InpC!VVK$20</f>
        <v>0</v>
      </c>
      <c r="VVL124" s="370">
        <f xml:space="preserve"> InpC!VVL$20</f>
        <v>0</v>
      </c>
      <c r="VVM124" s="370">
        <f xml:space="preserve"> InpC!VVM$20</f>
        <v>0</v>
      </c>
      <c r="VVN124" s="370">
        <f xml:space="preserve"> InpC!VVN$20</f>
        <v>0</v>
      </c>
      <c r="VVO124" s="370">
        <f xml:space="preserve"> InpC!VVO$20</f>
        <v>0</v>
      </c>
      <c r="VVP124" s="370">
        <f xml:space="preserve"> InpC!VVP$20</f>
        <v>0</v>
      </c>
      <c r="VVQ124" s="370">
        <f xml:space="preserve"> InpC!VVQ$20</f>
        <v>0</v>
      </c>
      <c r="VVR124" s="370">
        <f xml:space="preserve"> InpC!VVR$20</f>
        <v>0</v>
      </c>
      <c r="VVS124" s="370">
        <f xml:space="preserve"> InpC!VVS$20</f>
        <v>0</v>
      </c>
      <c r="VVT124" s="370">
        <f xml:space="preserve"> InpC!VVT$20</f>
        <v>0</v>
      </c>
      <c r="VVU124" s="370">
        <f xml:space="preserve"> InpC!VVU$20</f>
        <v>0</v>
      </c>
      <c r="VVV124" s="370">
        <f xml:space="preserve"> InpC!VVV$20</f>
        <v>0</v>
      </c>
      <c r="VVW124" s="370">
        <f xml:space="preserve"> InpC!VVW$20</f>
        <v>0</v>
      </c>
      <c r="VVX124" s="370">
        <f xml:space="preserve"> InpC!VVX$20</f>
        <v>0</v>
      </c>
      <c r="VVY124" s="370">
        <f xml:space="preserve"> InpC!VVY$20</f>
        <v>0</v>
      </c>
      <c r="VVZ124" s="370">
        <f xml:space="preserve"> InpC!VVZ$20</f>
        <v>0</v>
      </c>
      <c r="VWA124" s="370">
        <f xml:space="preserve"> InpC!VWA$20</f>
        <v>0</v>
      </c>
      <c r="VWB124" s="370">
        <f xml:space="preserve"> InpC!VWB$20</f>
        <v>0</v>
      </c>
      <c r="VWC124" s="370">
        <f xml:space="preserve"> InpC!VWC$20</f>
        <v>0</v>
      </c>
      <c r="VWD124" s="370">
        <f xml:space="preserve"> InpC!VWD$20</f>
        <v>0</v>
      </c>
      <c r="VWE124" s="370">
        <f xml:space="preserve"> InpC!VWE$20</f>
        <v>0</v>
      </c>
      <c r="VWF124" s="370">
        <f xml:space="preserve"> InpC!VWF$20</f>
        <v>0</v>
      </c>
      <c r="VWG124" s="370">
        <f xml:space="preserve"> InpC!VWG$20</f>
        <v>0</v>
      </c>
      <c r="VWH124" s="370">
        <f xml:space="preserve"> InpC!VWH$20</f>
        <v>0</v>
      </c>
      <c r="VWI124" s="370">
        <f xml:space="preserve"> InpC!VWI$20</f>
        <v>0</v>
      </c>
      <c r="VWJ124" s="370">
        <f xml:space="preserve"> InpC!VWJ$20</f>
        <v>0</v>
      </c>
      <c r="VWK124" s="370">
        <f xml:space="preserve"> InpC!VWK$20</f>
        <v>0</v>
      </c>
      <c r="VWL124" s="370">
        <f xml:space="preserve"> InpC!VWL$20</f>
        <v>0</v>
      </c>
      <c r="VWM124" s="370">
        <f xml:space="preserve"> InpC!VWM$20</f>
        <v>0</v>
      </c>
      <c r="VWN124" s="370">
        <f xml:space="preserve"> InpC!VWN$20</f>
        <v>0</v>
      </c>
      <c r="VWO124" s="370">
        <f xml:space="preserve"> InpC!VWO$20</f>
        <v>0</v>
      </c>
      <c r="VWP124" s="370">
        <f xml:space="preserve"> InpC!VWP$20</f>
        <v>0</v>
      </c>
      <c r="VWQ124" s="370">
        <f xml:space="preserve"> InpC!VWQ$20</f>
        <v>0</v>
      </c>
      <c r="VWR124" s="370">
        <f xml:space="preserve"> InpC!VWR$20</f>
        <v>0</v>
      </c>
      <c r="VWS124" s="370">
        <f xml:space="preserve"> InpC!VWS$20</f>
        <v>0</v>
      </c>
      <c r="VWT124" s="370">
        <f xml:space="preserve"> InpC!VWT$20</f>
        <v>0</v>
      </c>
      <c r="VWU124" s="370">
        <f xml:space="preserve"> InpC!VWU$20</f>
        <v>0</v>
      </c>
      <c r="VWV124" s="370">
        <f xml:space="preserve"> InpC!VWV$20</f>
        <v>0</v>
      </c>
      <c r="VWW124" s="370">
        <f xml:space="preserve"> InpC!VWW$20</f>
        <v>0</v>
      </c>
      <c r="VWX124" s="370">
        <f xml:space="preserve"> InpC!VWX$20</f>
        <v>0</v>
      </c>
      <c r="VWY124" s="370">
        <f xml:space="preserve"> InpC!VWY$20</f>
        <v>0</v>
      </c>
      <c r="VWZ124" s="370">
        <f xml:space="preserve"> InpC!VWZ$20</f>
        <v>0</v>
      </c>
      <c r="VXA124" s="370">
        <f xml:space="preserve"> InpC!VXA$20</f>
        <v>0</v>
      </c>
      <c r="VXB124" s="370">
        <f xml:space="preserve"> InpC!VXB$20</f>
        <v>0</v>
      </c>
      <c r="VXC124" s="370">
        <f xml:space="preserve"> InpC!VXC$20</f>
        <v>0</v>
      </c>
      <c r="VXD124" s="370">
        <f xml:space="preserve"> InpC!VXD$20</f>
        <v>0</v>
      </c>
      <c r="VXE124" s="370">
        <f xml:space="preserve"> InpC!VXE$20</f>
        <v>0</v>
      </c>
      <c r="VXF124" s="370">
        <f xml:space="preserve"> InpC!VXF$20</f>
        <v>0</v>
      </c>
      <c r="VXG124" s="370">
        <f xml:space="preserve"> InpC!VXG$20</f>
        <v>0</v>
      </c>
      <c r="VXH124" s="370">
        <f xml:space="preserve"> InpC!VXH$20</f>
        <v>0</v>
      </c>
      <c r="VXI124" s="370">
        <f xml:space="preserve"> InpC!VXI$20</f>
        <v>0</v>
      </c>
      <c r="VXJ124" s="370">
        <f xml:space="preserve"> InpC!VXJ$20</f>
        <v>0</v>
      </c>
      <c r="VXK124" s="370">
        <f xml:space="preserve"> InpC!VXK$20</f>
        <v>0</v>
      </c>
      <c r="VXL124" s="370">
        <f xml:space="preserve"> InpC!VXL$20</f>
        <v>0</v>
      </c>
      <c r="VXM124" s="370">
        <f xml:space="preserve"> InpC!VXM$20</f>
        <v>0</v>
      </c>
      <c r="VXN124" s="370">
        <f xml:space="preserve"> InpC!VXN$20</f>
        <v>0</v>
      </c>
      <c r="VXO124" s="370">
        <f xml:space="preserve"> InpC!VXO$20</f>
        <v>0</v>
      </c>
      <c r="VXP124" s="370">
        <f xml:space="preserve"> InpC!VXP$20</f>
        <v>0</v>
      </c>
      <c r="VXQ124" s="370">
        <f xml:space="preserve"> InpC!VXQ$20</f>
        <v>0</v>
      </c>
      <c r="VXR124" s="370">
        <f xml:space="preserve"> InpC!VXR$20</f>
        <v>0</v>
      </c>
      <c r="VXS124" s="370">
        <f xml:space="preserve"> InpC!VXS$20</f>
        <v>0</v>
      </c>
      <c r="VXT124" s="370">
        <f xml:space="preserve"> InpC!VXT$20</f>
        <v>0</v>
      </c>
      <c r="VXU124" s="370">
        <f xml:space="preserve"> InpC!VXU$20</f>
        <v>0</v>
      </c>
      <c r="VXV124" s="370">
        <f xml:space="preserve"> InpC!VXV$20</f>
        <v>0</v>
      </c>
      <c r="VXW124" s="370">
        <f xml:space="preserve"> InpC!VXW$20</f>
        <v>0</v>
      </c>
      <c r="VXX124" s="370">
        <f xml:space="preserve"> InpC!VXX$20</f>
        <v>0</v>
      </c>
      <c r="VXY124" s="370">
        <f xml:space="preserve"> InpC!VXY$20</f>
        <v>0</v>
      </c>
      <c r="VXZ124" s="370">
        <f xml:space="preserve"> InpC!VXZ$20</f>
        <v>0</v>
      </c>
      <c r="VYA124" s="370">
        <f xml:space="preserve"> InpC!VYA$20</f>
        <v>0</v>
      </c>
      <c r="VYB124" s="370">
        <f xml:space="preserve"> InpC!VYB$20</f>
        <v>0</v>
      </c>
      <c r="VYC124" s="370">
        <f xml:space="preserve"> InpC!VYC$20</f>
        <v>0</v>
      </c>
      <c r="VYD124" s="370">
        <f xml:space="preserve"> InpC!VYD$20</f>
        <v>0</v>
      </c>
      <c r="VYE124" s="370">
        <f xml:space="preserve"> InpC!VYE$20</f>
        <v>0</v>
      </c>
      <c r="VYF124" s="370">
        <f xml:space="preserve"> InpC!VYF$20</f>
        <v>0</v>
      </c>
      <c r="VYG124" s="370">
        <f xml:space="preserve"> InpC!VYG$20</f>
        <v>0</v>
      </c>
      <c r="VYH124" s="370">
        <f xml:space="preserve"> InpC!VYH$20</f>
        <v>0</v>
      </c>
      <c r="VYI124" s="370">
        <f xml:space="preserve"> InpC!VYI$20</f>
        <v>0</v>
      </c>
      <c r="VYJ124" s="370">
        <f xml:space="preserve"> InpC!VYJ$20</f>
        <v>0</v>
      </c>
      <c r="VYK124" s="370">
        <f xml:space="preserve"> InpC!VYK$20</f>
        <v>0</v>
      </c>
      <c r="VYL124" s="370">
        <f xml:space="preserve"> InpC!VYL$20</f>
        <v>0</v>
      </c>
      <c r="VYM124" s="370">
        <f xml:space="preserve"> InpC!VYM$20</f>
        <v>0</v>
      </c>
      <c r="VYN124" s="370">
        <f xml:space="preserve"> InpC!VYN$20</f>
        <v>0</v>
      </c>
      <c r="VYO124" s="370">
        <f xml:space="preserve"> InpC!VYO$20</f>
        <v>0</v>
      </c>
      <c r="VYP124" s="370">
        <f xml:space="preserve"> InpC!VYP$20</f>
        <v>0</v>
      </c>
      <c r="VYQ124" s="370">
        <f xml:space="preserve"> InpC!VYQ$20</f>
        <v>0</v>
      </c>
      <c r="VYR124" s="370">
        <f xml:space="preserve"> InpC!VYR$20</f>
        <v>0</v>
      </c>
      <c r="VYS124" s="370">
        <f xml:space="preserve"> InpC!VYS$20</f>
        <v>0</v>
      </c>
      <c r="VYT124" s="370">
        <f xml:space="preserve"> InpC!VYT$20</f>
        <v>0</v>
      </c>
      <c r="VYU124" s="370">
        <f xml:space="preserve"> InpC!VYU$20</f>
        <v>0</v>
      </c>
      <c r="VYV124" s="370">
        <f xml:space="preserve"> InpC!VYV$20</f>
        <v>0</v>
      </c>
      <c r="VYW124" s="370">
        <f xml:space="preserve"> InpC!VYW$20</f>
        <v>0</v>
      </c>
      <c r="VYX124" s="370">
        <f xml:space="preserve"> InpC!VYX$20</f>
        <v>0</v>
      </c>
      <c r="VYY124" s="370">
        <f xml:space="preserve"> InpC!VYY$20</f>
        <v>0</v>
      </c>
      <c r="VYZ124" s="370">
        <f xml:space="preserve"> InpC!VYZ$20</f>
        <v>0</v>
      </c>
      <c r="VZA124" s="370">
        <f xml:space="preserve"> InpC!VZA$20</f>
        <v>0</v>
      </c>
      <c r="VZB124" s="370">
        <f xml:space="preserve"> InpC!VZB$20</f>
        <v>0</v>
      </c>
      <c r="VZC124" s="370">
        <f xml:space="preserve"> InpC!VZC$20</f>
        <v>0</v>
      </c>
      <c r="VZD124" s="370">
        <f xml:space="preserve"> InpC!VZD$20</f>
        <v>0</v>
      </c>
      <c r="VZE124" s="370">
        <f xml:space="preserve"> InpC!VZE$20</f>
        <v>0</v>
      </c>
      <c r="VZF124" s="370">
        <f xml:space="preserve"> InpC!VZF$20</f>
        <v>0</v>
      </c>
      <c r="VZG124" s="370">
        <f xml:space="preserve"> InpC!VZG$20</f>
        <v>0</v>
      </c>
      <c r="VZH124" s="370">
        <f xml:space="preserve"> InpC!VZH$20</f>
        <v>0</v>
      </c>
      <c r="VZI124" s="370">
        <f xml:space="preserve"> InpC!VZI$20</f>
        <v>0</v>
      </c>
      <c r="VZJ124" s="370">
        <f xml:space="preserve"> InpC!VZJ$20</f>
        <v>0</v>
      </c>
      <c r="VZK124" s="370">
        <f xml:space="preserve"> InpC!VZK$20</f>
        <v>0</v>
      </c>
      <c r="VZL124" s="370">
        <f xml:space="preserve"> InpC!VZL$20</f>
        <v>0</v>
      </c>
      <c r="VZM124" s="370">
        <f xml:space="preserve"> InpC!VZM$20</f>
        <v>0</v>
      </c>
      <c r="VZN124" s="370">
        <f xml:space="preserve"> InpC!VZN$20</f>
        <v>0</v>
      </c>
      <c r="VZO124" s="370">
        <f xml:space="preserve"> InpC!VZO$20</f>
        <v>0</v>
      </c>
      <c r="VZP124" s="370">
        <f xml:space="preserve"> InpC!VZP$20</f>
        <v>0</v>
      </c>
      <c r="VZQ124" s="370">
        <f xml:space="preserve"> InpC!VZQ$20</f>
        <v>0</v>
      </c>
      <c r="VZR124" s="370">
        <f xml:space="preserve"> InpC!VZR$20</f>
        <v>0</v>
      </c>
      <c r="VZS124" s="370">
        <f xml:space="preserve"> InpC!VZS$20</f>
        <v>0</v>
      </c>
      <c r="VZT124" s="370">
        <f xml:space="preserve"> InpC!VZT$20</f>
        <v>0</v>
      </c>
      <c r="VZU124" s="370">
        <f xml:space="preserve"> InpC!VZU$20</f>
        <v>0</v>
      </c>
      <c r="VZV124" s="370">
        <f xml:space="preserve"> InpC!VZV$20</f>
        <v>0</v>
      </c>
      <c r="VZW124" s="370">
        <f xml:space="preserve"> InpC!VZW$20</f>
        <v>0</v>
      </c>
      <c r="VZX124" s="370">
        <f xml:space="preserve"> InpC!VZX$20</f>
        <v>0</v>
      </c>
      <c r="VZY124" s="370">
        <f xml:space="preserve"> InpC!VZY$20</f>
        <v>0</v>
      </c>
      <c r="VZZ124" s="370">
        <f xml:space="preserve"> InpC!VZZ$20</f>
        <v>0</v>
      </c>
      <c r="WAA124" s="370">
        <f xml:space="preserve"> InpC!WAA$20</f>
        <v>0</v>
      </c>
      <c r="WAB124" s="370">
        <f xml:space="preserve"> InpC!WAB$20</f>
        <v>0</v>
      </c>
      <c r="WAC124" s="370">
        <f xml:space="preserve"> InpC!WAC$20</f>
        <v>0</v>
      </c>
      <c r="WAD124" s="370">
        <f xml:space="preserve"> InpC!WAD$20</f>
        <v>0</v>
      </c>
      <c r="WAE124" s="370">
        <f xml:space="preserve"> InpC!WAE$20</f>
        <v>0</v>
      </c>
      <c r="WAF124" s="370">
        <f xml:space="preserve"> InpC!WAF$20</f>
        <v>0</v>
      </c>
      <c r="WAG124" s="370">
        <f xml:space="preserve"> InpC!WAG$20</f>
        <v>0</v>
      </c>
      <c r="WAH124" s="370">
        <f xml:space="preserve"> InpC!WAH$20</f>
        <v>0</v>
      </c>
      <c r="WAI124" s="370">
        <f xml:space="preserve"> InpC!WAI$20</f>
        <v>0</v>
      </c>
      <c r="WAJ124" s="370">
        <f xml:space="preserve"> InpC!WAJ$20</f>
        <v>0</v>
      </c>
      <c r="WAK124" s="370">
        <f xml:space="preserve"> InpC!WAK$20</f>
        <v>0</v>
      </c>
      <c r="WAL124" s="370">
        <f xml:space="preserve"> InpC!WAL$20</f>
        <v>0</v>
      </c>
      <c r="WAM124" s="370">
        <f xml:space="preserve"> InpC!WAM$20</f>
        <v>0</v>
      </c>
      <c r="WAN124" s="370">
        <f xml:space="preserve"> InpC!WAN$20</f>
        <v>0</v>
      </c>
      <c r="WAO124" s="370">
        <f xml:space="preserve"> InpC!WAO$20</f>
        <v>0</v>
      </c>
      <c r="WAP124" s="370">
        <f xml:space="preserve"> InpC!WAP$20</f>
        <v>0</v>
      </c>
      <c r="WAQ124" s="370">
        <f xml:space="preserve"> InpC!WAQ$20</f>
        <v>0</v>
      </c>
      <c r="WAR124" s="370">
        <f xml:space="preserve"> InpC!WAR$20</f>
        <v>0</v>
      </c>
      <c r="WAS124" s="370">
        <f xml:space="preserve"> InpC!WAS$20</f>
        <v>0</v>
      </c>
      <c r="WAT124" s="370">
        <f xml:space="preserve"> InpC!WAT$20</f>
        <v>0</v>
      </c>
      <c r="WAU124" s="370">
        <f xml:space="preserve"> InpC!WAU$20</f>
        <v>0</v>
      </c>
      <c r="WAV124" s="370">
        <f xml:space="preserve"> InpC!WAV$20</f>
        <v>0</v>
      </c>
      <c r="WAW124" s="370">
        <f xml:space="preserve"> InpC!WAW$20</f>
        <v>0</v>
      </c>
      <c r="WAX124" s="370">
        <f xml:space="preserve"> InpC!WAX$20</f>
        <v>0</v>
      </c>
      <c r="WAY124" s="370">
        <f xml:space="preserve"> InpC!WAY$20</f>
        <v>0</v>
      </c>
      <c r="WAZ124" s="370">
        <f xml:space="preserve"> InpC!WAZ$20</f>
        <v>0</v>
      </c>
      <c r="WBA124" s="370">
        <f xml:space="preserve"> InpC!WBA$20</f>
        <v>0</v>
      </c>
      <c r="WBB124" s="370">
        <f xml:space="preserve"> InpC!WBB$20</f>
        <v>0</v>
      </c>
      <c r="WBC124" s="370">
        <f xml:space="preserve"> InpC!WBC$20</f>
        <v>0</v>
      </c>
      <c r="WBD124" s="370">
        <f xml:space="preserve"> InpC!WBD$20</f>
        <v>0</v>
      </c>
      <c r="WBE124" s="370">
        <f xml:space="preserve"> InpC!WBE$20</f>
        <v>0</v>
      </c>
      <c r="WBF124" s="370">
        <f xml:space="preserve"> InpC!WBF$20</f>
        <v>0</v>
      </c>
      <c r="WBG124" s="370">
        <f xml:space="preserve"> InpC!WBG$20</f>
        <v>0</v>
      </c>
      <c r="WBH124" s="370">
        <f xml:space="preserve"> InpC!WBH$20</f>
        <v>0</v>
      </c>
      <c r="WBI124" s="370">
        <f xml:space="preserve"> InpC!WBI$20</f>
        <v>0</v>
      </c>
      <c r="WBJ124" s="370">
        <f xml:space="preserve"> InpC!WBJ$20</f>
        <v>0</v>
      </c>
      <c r="WBK124" s="370">
        <f xml:space="preserve"> InpC!WBK$20</f>
        <v>0</v>
      </c>
      <c r="WBL124" s="370">
        <f xml:space="preserve"> InpC!WBL$20</f>
        <v>0</v>
      </c>
      <c r="WBM124" s="370">
        <f xml:space="preserve"> InpC!WBM$20</f>
        <v>0</v>
      </c>
      <c r="WBN124" s="370">
        <f xml:space="preserve"> InpC!WBN$20</f>
        <v>0</v>
      </c>
      <c r="WBO124" s="370">
        <f xml:space="preserve"> InpC!WBO$20</f>
        <v>0</v>
      </c>
      <c r="WBP124" s="370">
        <f xml:space="preserve"> InpC!WBP$20</f>
        <v>0</v>
      </c>
      <c r="WBQ124" s="370">
        <f xml:space="preserve"> InpC!WBQ$20</f>
        <v>0</v>
      </c>
      <c r="WBR124" s="370">
        <f xml:space="preserve"> InpC!WBR$20</f>
        <v>0</v>
      </c>
      <c r="WBS124" s="370">
        <f xml:space="preserve"> InpC!WBS$20</f>
        <v>0</v>
      </c>
      <c r="WBT124" s="370">
        <f xml:space="preserve"> InpC!WBT$20</f>
        <v>0</v>
      </c>
      <c r="WBU124" s="370">
        <f xml:space="preserve"> InpC!WBU$20</f>
        <v>0</v>
      </c>
      <c r="WBV124" s="370">
        <f xml:space="preserve"> InpC!WBV$20</f>
        <v>0</v>
      </c>
      <c r="WBW124" s="370">
        <f xml:space="preserve"> InpC!WBW$20</f>
        <v>0</v>
      </c>
      <c r="WBX124" s="370">
        <f xml:space="preserve"> InpC!WBX$20</f>
        <v>0</v>
      </c>
      <c r="WBY124" s="370">
        <f xml:space="preserve"> InpC!WBY$20</f>
        <v>0</v>
      </c>
      <c r="WBZ124" s="370">
        <f xml:space="preserve"> InpC!WBZ$20</f>
        <v>0</v>
      </c>
      <c r="WCA124" s="370">
        <f xml:space="preserve"> InpC!WCA$20</f>
        <v>0</v>
      </c>
      <c r="WCB124" s="370">
        <f xml:space="preserve"> InpC!WCB$20</f>
        <v>0</v>
      </c>
      <c r="WCC124" s="370">
        <f xml:space="preserve"> InpC!WCC$20</f>
        <v>0</v>
      </c>
      <c r="WCD124" s="370">
        <f xml:space="preserve"> InpC!WCD$20</f>
        <v>0</v>
      </c>
      <c r="WCE124" s="370">
        <f xml:space="preserve"> InpC!WCE$20</f>
        <v>0</v>
      </c>
      <c r="WCF124" s="370">
        <f xml:space="preserve"> InpC!WCF$20</f>
        <v>0</v>
      </c>
      <c r="WCG124" s="370">
        <f xml:space="preserve"> InpC!WCG$20</f>
        <v>0</v>
      </c>
      <c r="WCH124" s="370">
        <f xml:space="preserve"> InpC!WCH$20</f>
        <v>0</v>
      </c>
      <c r="WCI124" s="370">
        <f xml:space="preserve"> InpC!WCI$20</f>
        <v>0</v>
      </c>
      <c r="WCJ124" s="370">
        <f xml:space="preserve"> InpC!WCJ$20</f>
        <v>0</v>
      </c>
      <c r="WCK124" s="370">
        <f xml:space="preserve"> InpC!WCK$20</f>
        <v>0</v>
      </c>
      <c r="WCL124" s="370">
        <f xml:space="preserve"> InpC!WCL$20</f>
        <v>0</v>
      </c>
      <c r="WCM124" s="370">
        <f xml:space="preserve"> InpC!WCM$20</f>
        <v>0</v>
      </c>
      <c r="WCN124" s="370">
        <f xml:space="preserve"> InpC!WCN$20</f>
        <v>0</v>
      </c>
      <c r="WCO124" s="370">
        <f xml:space="preserve"> InpC!WCO$20</f>
        <v>0</v>
      </c>
      <c r="WCP124" s="370">
        <f xml:space="preserve"> InpC!WCP$20</f>
        <v>0</v>
      </c>
      <c r="WCQ124" s="370">
        <f xml:space="preserve"> InpC!WCQ$20</f>
        <v>0</v>
      </c>
      <c r="WCR124" s="370">
        <f xml:space="preserve"> InpC!WCR$20</f>
        <v>0</v>
      </c>
      <c r="WCS124" s="370">
        <f xml:space="preserve"> InpC!WCS$20</f>
        <v>0</v>
      </c>
      <c r="WCT124" s="370">
        <f xml:space="preserve"> InpC!WCT$20</f>
        <v>0</v>
      </c>
      <c r="WCU124" s="370">
        <f xml:space="preserve"> InpC!WCU$20</f>
        <v>0</v>
      </c>
      <c r="WCV124" s="370">
        <f xml:space="preserve"> InpC!WCV$20</f>
        <v>0</v>
      </c>
      <c r="WCW124" s="370">
        <f xml:space="preserve"> InpC!WCW$20</f>
        <v>0</v>
      </c>
      <c r="WCX124" s="370">
        <f xml:space="preserve"> InpC!WCX$20</f>
        <v>0</v>
      </c>
      <c r="WCY124" s="370">
        <f xml:space="preserve"> InpC!WCY$20</f>
        <v>0</v>
      </c>
      <c r="WCZ124" s="370">
        <f xml:space="preserve"> InpC!WCZ$20</f>
        <v>0</v>
      </c>
      <c r="WDA124" s="370">
        <f xml:space="preserve"> InpC!WDA$20</f>
        <v>0</v>
      </c>
      <c r="WDB124" s="370">
        <f xml:space="preserve"> InpC!WDB$20</f>
        <v>0</v>
      </c>
      <c r="WDC124" s="370">
        <f xml:space="preserve"> InpC!WDC$20</f>
        <v>0</v>
      </c>
      <c r="WDD124" s="370">
        <f xml:space="preserve"> InpC!WDD$20</f>
        <v>0</v>
      </c>
      <c r="WDE124" s="370">
        <f xml:space="preserve"> InpC!WDE$20</f>
        <v>0</v>
      </c>
      <c r="WDF124" s="370">
        <f xml:space="preserve"> InpC!WDF$20</f>
        <v>0</v>
      </c>
      <c r="WDG124" s="370">
        <f xml:space="preserve"> InpC!WDG$20</f>
        <v>0</v>
      </c>
      <c r="WDH124" s="370">
        <f xml:space="preserve"> InpC!WDH$20</f>
        <v>0</v>
      </c>
      <c r="WDI124" s="370">
        <f xml:space="preserve"> InpC!WDI$20</f>
        <v>0</v>
      </c>
      <c r="WDJ124" s="370">
        <f xml:space="preserve"> InpC!WDJ$20</f>
        <v>0</v>
      </c>
      <c r="WDK124" s="370">
        <f xml:space="preserve"> InpC!WDK$20</f>
        <v>0</v>
      </c>
      <c r="WDL124" s="370">
        <f xml:space="preserve"> InpC!WDL$20</f>
        <v>0</v>
      </c>
      <c r="WDM124" s="370">
        <f xml:space="preserve"> InpC!WDM$20</f>
        <v>0</v>
      </c>
      <c r="WDN124" s="370">
        <f xml:space="preserve"> InpC!WDN$20</f>
        <v>0</v>
      </c>
      <c r="WDO124" s="370">
        <f xml:space="preserve"> InpC!WDO$20</f>
        <v>0</v>
      </c>
      <c r="WDP124" s="370">
        <f xml:space="preserve"> InpC!WDP$20</f>
        <v>0</v>
      </c>
      <c r="WDQ124" s="370">
        <f xml:space="preserve"> InpC!WDQ$20</f>
        <v>0</v>
      </c>
      <c r="WDR124" s="370">
        <f xml:space="preserve"> InpC!WDR$20</f>
        <v>0</v>
      </c>
      <c r="WDS124" s="370">
        <f xml:space="preserve"> InpC!WDS$20</f>
        <v>0</v>
      </c>
      <c r="WDT124" s="370">
        <f xml:space="preserve"> InpC!WDT$20</f>
        <v>0</v>
      </c>
      <c r="WDU124" s="370">
        <f xml:space="preserve"> InpC!WDU$20</f>
        <v>0</v>
      </c>
      <c r="WDV124" s="370">
        <f xml:space="preserve"> InpC!WDV$20</f>
        <v>0</v>
      </c>
      <c r="WDW124" s="370">
        <f xml:space="preserve"> InpC!WDW$20</f>
        <v>0</v>
      </c>
      <c r="WDX124" s="370">
        <f xml:space="preserve"> InpC!WDX$20</f>
        <v>0</v>
      </c>
      <c r="WDY124" s="370">
        <f xml:space="preserve"> InpC!WDY$20</f>
        <v>0</v>
      </c>
      <c r="WDZ124" s="370">
        <f xml:space="preserve"> InpC!WDZ$20</f>
        <v>0</v>
      </c>
      <c r="WEA124" s="370">
        <f xml:space="preserve"> InpC!WEA$20</f>
        <v>0</v>
      </c>
      <c r="WEB124" s="370">
        <f xml:space="preserve"> InpC!WEB$20</f>
        <v>0</v>
      </c>
      <c r="WEC124" s="370">
        <f xml:space="preserve"> InpC!WEC$20</f>
        <v>0</v>
      </c>
      <c r="WED124" s="370">
        <f xml:space="preserve"> InpC!WED$20</f>
        <v>0</v>
      </c>
      <c r="WEE124" s="370">
        <f xml:space="preserve"> InpC!WEE$20</f>
        <v>0</v>
      </c>
      <c r="WEF124" s="370">
        <f xml:space="preserve"> InpC!WEF$20</f>
        <v>0</v>
      </c>
      <c r="WEG124" s="370">
        <f xml:space="preserve"> InpC!WEG$20</f>
        <v>0</v>
      </c>
      <c r="WEH124" s="370">
        <f xml:space="preserve"> InpC!WEH$20</f>
        <v>0</v>
      </c>
      <c r="WEI124" s="370">
        <f xml:space="preserve"> InpC!WEI$20</f>
        <v>0</v>
      </c>
      <c r="WEJ124" s="370">
        <f xml:space="preserve"> InpC!WEJ$20</f>
        <v>0</v>
      </c>
      <c r="WEK124" s="370">
        <f xml:space="preserve"> InpC!WEK$20</f>
        <v>0</v>
      </c>
      <c r="WEL124" s="370">
        <f xml:space="preserve"> InpC!WEL$20</f>
        <v>0</v>
      </c>
      <c r="WEM124" s="370">
        <f xml:space="preserve"> InpC!WEM$20</f>
        <v>0</v>
      </c>
      <c r="WEN124" s="370">
        <f xml:space="preserve"> InpC!WEN$20</f>
        <v>0</v>
      </c>
      <c r="WEO124" s="370">
        <f xml:space="preserve"> InpC!WEO$20</f>
        <v>0</v>
      </c>
      <c r="WEP124" s="370">
        <f xml:space="preserve"> InpC!WEP$20</f>
        <v>0</v>
      </c>
      <c r="WEQ124" s="370">
        <f xml:space="preserve"> InpC!WEQ$20</f>
        <v>0</v>
      </c>
      <c r="WER124" s="370">
        <f xml:space="preserve"> InpC!WER$20</f>
        <v>0</v>
      </c>
      <c r="WES124" s="370">
        <f xml:space="preserve"> InpC!WES$20</f>
        <v>0</v>
      </c>
      <c r="WET124" s="370">
        <f xml:space="preserve"> InpC!WET$20</f>
        <v>0</v>
      </c>
      <c r="WEU124" s="370">
        <f xml:space="preserve"> InpC!WEU$20</f>
        <v>0</v>
      </c>
      <c r="WEV124" s="370">
        <f xml:space="preserve"> InpC!WEV$20</f>
        <v>0</v>
      </c>
      <c r="WEW124" s="370">
        <f xml:space="preserve"> InpC!WEW$20</f>
        <v>0</v>
      </c>
      <c r="WEX124" s="370">
        <f xml:space="preserve"> InpC!WEX$20</f>
        <v>0</v>
      </c>
      <c r="WEY124" s="370">
        <f xml:space="preserve"> InpC!WEY$20</f>
        <v>0</v>
      </c>
      <c r="WEZ124" s="370">
        <f xml:space="preserve"> InpC!WEZ$20</f>
        <v>0</v>
      </c>
      <c r="WFA124" s="370">
        <f xml:space="preserve"> InpC!WFA$20</f>
        <v>0</v>
      </c>
      <c r="WFB124" s="370">
        <f xml:space="preserve"> InpC!WFB$20</f>
        <v>0</v>
      </c>
      <c r="WFC124" s="370">
        <f xml:space="preserve"> InpC!WFC$20</f>
        <v>0</v>
      </c>
      <c r="WFD124" s="370">
        <f xml:space="preserve"> InpC!WFD$20</f>
        <v>0</v>
      </c>
      <c r="WFE124" s="370">
        <f xml:space="preserve"> InpC!WFE$20</f>
        <v>0</v>
      </c>
      <c r="WFF124" s="370">
        <f xml:space="preserve"> InpC!WFF$20</f>
        <v>0</v>
      </c>
      <c r="WFG124" s="370">
        <f xml:space="preserve"> InpC!WFG$20</f>
        <v>0</v>
      </c>
      <c r="WFH124" s="370">
        <f xml:space="preserve"> InpC!WFH$20</f>
        <v>0</v>
      </c>
      <c r="WFI124" s="370">
        <f xml:space="preserve"> InpC!WFI$20</f>
        <v>0</v>
      </c>
      <c r="WFJ124" s="370">
        <f xml:space="preserve"> InpC!WFJ$20</f>
        <v>0</v>
      </c>
      <c r="WFK124" s="370">
        <f xml:space="preserve"> InpC!WFK$20</f>
        <v>0</v>
      </c>
      <c r="WFL124" s="370">
        <f xml:space="preserve"> InpC!WFL$20</f>
        <v>0</v>
      </c>
      <c r="WFM124" s="370">
        <f xml:space="preserve"> InpC!WFM$20</f>
        <v>0</v>
      </c>
      <c r="WFN124" s="370">
        <f xml:space="preserve"> InpC!WFN$20</f>
        <v>0</v>
      </c>
      <c r="WFO124" s="370">
        <f xml:space="preserve"> InpC!WFO$20</f>
        <v>0</v>
      </c>
      <c r="WFP124" s="370">
        <f xml:space="preserve"> InpC!WFP$20</f>
        <v>0</v>
      </c>
      <c r="WFQ124" s="370">
        <f xml:space="preserve"> InpC!WFQ$20</f>
        <v>0</v>
      </c>
      <c r="WFR124" s="370">
        <f xml:space="preserve"> InpC!WFR$20</f>
        <v>0</v>
      </c>
      <c r="WFS124" s="370">
        <f xml:space="preserve"> InpC!WFS$20</f>
        <v>0</v>
      </c>
      <c r="WFT124" s="370">
        <f xml:space="preserve"> InpC!WFT$20</f>
        <v>0</v>
      </c>
      <c r="WFU124" s="370">
        <f xml:space="preserve"> InpC!WFU$20</f>
        <v>0</v>
      </c>
      <c r="WFV124" s="370">
        <f xml:space="preserve"> InpC!WFV$20</f>
        <v>0</v>
      </c>
      <c r="WFW124" s="370">
        <f xml:space="preserve"> InpC!WFW$20</f>
        <v>0</v>
      </c>
      <c r="WFX124" s="370">
        <f xml:space="preserve"> InpC!WFX$20</f>
        <v>0</v>
      </c>
      <c r="WFY124" s="370">
        <f xml:space="preserve"> InpC!WFY$20</f>
        <v>0</v>
      </c>
      <c r="WFZ124" s="370">
        <f xml:space="preserve"> InpC!WFZ$20</f>
        <v>0</v>
      </c>
      <c r="WGA124" s="370">
        <f xml:space="preserve"> InpC!WGA$20</f>
        <v>0</v>
      </c>
      <c r="WGB124" s="370">
        <f xml:space="preserve"> InpC!WGB$20</f>
        <v>0</v>
      </c>
      <c r="WGC124" s="370">
        <f xml:space="preserve"> InpC!WGC$20</f>
        <v>0</v>
      </c>
      <c r="WGD124" s="370">
        <f xml:space="preserve"> InpC!WGD$20</f>
        <v>0</v>
      </c>
      <c r="WGE124" s="370">
        <f xml:space="preserve"> InpC!WGE$20</f>
        <v>0</v>
      </c>
      <c r="WGF124" s="370">
        <f xml:space="preserve"> InpC!WGF$20</f>
        <v>0</v>
      </c>
      <c r="WGG124" s="370">
        <f xml:space="preserve"> InpC!WGG$20</f>
        <v>0</v>
      </c>
      <c r="WGH124" s="370">
        <f xml:space="preserve"> InpC!WGH$20</f>
        <v>0</v>
      </c>
      <c r="WGI124" s="370">
        <f xml:space="preserve"> InpC!WGI$20</f>
        <v>0</v>
      </c>
      <c r="WGJ124" s="370">
        <f xml:space="preserve"> InpC!WGJ$20</f>
        <v>0</v>
      </c>
      <c r="WGK124" s="370">
        <f xml:space="preserve"> InpC!WGK$20</f>
        <v>0</v>
      </c>
      <c r="WGL124" s="370">
        <f xml:space="preserve"> InpC!WGL$20</f>
        <v>0</v>
      </c>
      <c r="WGM124" s="370">
        <f xml:space="preserve"> InpC!WGM$20</f>
        <v>0</v>
      </c>
      <c r="WGN124" s="370">
        <f xml:space="preserve"> InpC!WGN$20</f>
        <v>0</v>
      </c>
      <c r="WGO124" s="370">
        <f xml:space="preserve"> InpC!WGO$20</f>
        <v>0</v>
      </c>
      <c r="WGP124" s="370">
        <f xml:space="preserve"> InpC!WGP$20</f>
        <v>0</v>
      </c>
      <c r="WGQ124" s="370">
        <f xml:space="preserve"> InpC!WGQ$20</f>
        <v>0</v>
      </c>
      <c r="WGR124" s="370">
        <f xml:space="preserve"> InpC!WGR$20</f>
        <v>0</v>
      </c>
      <c r="WGS124" s="370">
        <f xml:space="preserve"> InpC!WGS$20</f>
        <v>0</v>
      </c>
      <c r="WGT124" s="370">
        <f xml:space="preserve"> InpC!WGT$20</f>
        <v>0</v>
      </c>
      <c r="WGU124" s="370">
        <f xml:space="preserve"> InpC!WGU$20</f>
        <v>0</v>
      </c>
      <c r="WGV124" s="370">
        <f xml:space="preserve"> InpC!WGV$20</f>
        <v>0</v>
      </c>
      <c r="WGW124" s="370">
        <f xml:space="preserve"> InpC!WGW$20</f>
        <v>0</v>
      </c>
      <c r="WGX124" s="370">
        <f xml:space="preserve"> InpC!WGX$20</f>
        <v>0</v>
      </c>
      <c r="WGY124" s="370">
        <f xml:space="preserve"> InpC!WGY$20</f>
        <v>0</v>
      </c>
      <c r="WGZ124" s="370">
        <f xml:space="preserve"> InpC!WGZ$20</f>
        <v>0</v>
      </c>
      <c r="WHA124" s="370">
        <f xml:space="preserve"> InpC!WHA$20</f>
        <v>0</v>
      </c>
      <c r="WHB124" s="370">
        <f xml:space="preserve"> InpC!WHB$20</f>
        <v>0</v>
      </c>
      <c r="WHC124" s="370">
        <f xml:space="preserve"> InpC!WHC$20</f>
        <v>0</v>
      </c>
      <c r="WHD124" s="370">
        <f xml:space="preserve"> InpC!WHD$20</f>
        <v>0</v>
      </c>
      <c r="WHE124" s="370">
        <f xml:space="preserve"> InpC!WHE$20</f>
        <v>0</v>
      </c>
      <c r="WHF124" s="370">
        <f xml:space="preserve"> InpC!WHF$20</f>
        <v>0</v>
      </c>
      <c r="WHG124" s="370">
        <f xml:space="preserve"> InpC!WHG$20</f>
        <v>0</v>
      </c>
      <c r="WHH124" s="370">
        <f xml:space="preserve"> InpC!WHH$20</f>
        <v>0</v>
      </c>
      <c r="WHI124" s="370">
        <f xml:space="preserve"> InpC!WHI$20</f>
        <v>0</v>
      </c>
      <c r="WHJ124" s="370">
        <f xml:space="preserve"> InpC!WHJ$20</f>
        <v>0</v>
      </c>
      <c r="WHK124" s="370">
        <f xml:space="preserve"> InpC!WHK$20</f>
        <v>0</v>
      </c>
      <c r="WHL124" s="370">
        <f xml:space="preserve"> InpC!WHL$20</f>
        <v>0</v>
      </c>
      <c r="WHM124" s="370">
        <f xml:space="preserve"> InpC!WHM$20</f>
        <v>0</v>
      </c>
      <c r="WHN124" s="370">
        <f xml:space="preserve"> InpC!WHN$20</f>
        <v>0</v>
      </c>
      <c r="WHO124" s="370">
        <f xml:space="preserve"> InpC!WHO$20</f>
        <v>0</v>
      </c>
      <c r="WHP124" s="370">
        <f xml:space="preserve"> InpC!WHP$20</f>
        <v>0</v>
      </c>
      <c r="WHQ124" s="370">
        <f xml:space="preserve"> InpC!WHQ$20</f>
        <v>0</v>
      </c>
      <c r="WHR124" s="370">
        <f xml:space="preserve"> InpC!WHR$20</f>
        <v>0</v>
      </c>
      <c r="WHS124" s="370">
        <f xml:space="preserve"> InpC!WHS$20</f>
        <v>0</v>
      </c>
      <c r="WHT124" s="370">
        <f xml:space="preserve"> InpC!WHT$20</f>
        <v>0</v>
      </c>
      <c r="WHU124" s="370">
        <f xml:space="preserve"> InpC!WHU$20</f>
        <v>0</v>
      </c>
      <c r="WHV124" s="370">
        <f xml:space="preserve"> InpC!WHV$20</f>
        <v>0</v>
      </c>
      <c r="WHW124" s="370">
        <f xml:space="preserve"> InpC!WHW$20</f>
        <v>0</v>
      </c>
      <c r="WHX124" s="370">
        <f xml:space="preserve"> InpC!WHX$20</f>
        <v>0</v>
      </c>
      <c r="WHY124" s="370">
        <f xml:space="preserve"> InpC!WHY$20</f>
        <v>0</v>
      </c>
      <c r="WHZ124" s="370">
        <f xml:space="preserve"> InpC!WHZ$20</f>
        <v>0</v>
      </c>
      <c r="WIA124" s="370">
        <f xml:space="preserve"> InpC!WIA$20</f>
        <v>0</v>
      </c>
      <c r="WIB124" s="370">
        <f xml:space="preserve"> InpC!WIB$20</f>
        <v>0</v>
      </c>
      <c r="WIC124" s="370">
        <f xml:space="preserve"> InpC!WIC$20</f>
        <v>0</v>
      </c>
      <c r="WID124" s="370">
        <f xml:space="preserve"> InpC!WID$20</f>
        <v>0</v>
      </c>
      <c r="WIE124" s="370">
        <f xml:space="preserve"> InpC!WIE$20</f>
        <v>0</v>
      </c>
      <c r="WIF124" s="370">
        <f xml:space="preserve"> InpC!WIF$20</f>
        <v>0</v>
      </c>
      <c r="WIG124" s="370">
        <f xml:space="preserve"> InpC!WIG$20</f>
        <v>0</v>
      </c>
      <c r="WIH124" s="370">
        <f xml:space="preserve"> InpC!WIH$20</f>
        <v>0</v>
      </c>
      <c r="WII124" s="370">
        <f xml:space="preserve"> InpC!WII$20</f>
        <v>0</v>
      </c>
      <c r="WIJ124" s="370">
        <f xml:space="preserve"> InpC!WIJ$20</f>
        <v>0</v>
      </c>
      <c r="WIK124" s="370">
        <f xml:space="preserve"> InpC!WIK$20</f>
        <v>0</v>
      </c>
      <c r="WIL124" s="370">
        <f xml:space="preserve"> InpC!WIL$20</f>
        <v>0</v>
      </c>
      <c r="WIM124" s="370">
        <f xml:space="preserve"> InpC!WIM$20</f>
        <v>0</v>
      </c>
      <c r="WIN124" s="370">
        <f xml:space="preserve"> InpC!WIN$20</f>
        <v>0</v>
      </c>
      <c r="WIO124" s="370">
        <f xml:space="preserve"> InpC!WIO$20</f>
        <v>0</v>
      </c>
      <c r="WIP124" s="370">
        <f xml:space="preserve"> InpC!WIP$20</f>
        <v>0</v>
      </c>
      <c r="WIQ124" s="370">
        <f xml:space="preserve"> InpC!WIQ$20</f>
        <v>0</v>
      </c>
      <c r="WIR124" s="370">
        <f xml:space="preserve"> InpC!WIR$20</f>
        <v>0</v>
      </c>
      <c r="WIS124" s="370">
        <f xml:space="preserve"> InpC!WIS$20</f>
        <v>0</v>
      </c>
      <c r="WIT124" s="370">
        <f xml:space="preserve"> InpC!WIT$20</f>
        <v>0</v>
      </c>
      <c r="WIU124" s="370">
        <f xml:space="preserve"> InpC!WIU$20</f>
        <v>0</v>
      </c>
      <c r="WIV124" s="370">
        <f xml:space="preserve"> InpC!WIV$20</f>
        <v>0</v>
      </c>
      <c r="WIW124" s="370">
        <f xml:space="preserve"> InpC!WIW$20</f>
        <v>0</v>
      </c>
      <c r="WIX124" s="370">
        <f xml:space="preserve"> InpC!WIX$20</f>
        <v>0</v>
      </c>
      <c r="WIY124" s="370">
        <f xml:space="preserve"> InpC!WIY$20</f>
        <v>0</v>
      </c>
      <c r="WIZ124" s="370">
        <f xml:space="preserve"> InpC!WIZ$20</f>
        <v>0</v>
      </c>
      <c r="WJA124" s="370">
        <f xml:space="preserve"> InpC!WJA$20</f>
        <v>0</v>
      </c>
      <c r="WJB124" s="370">
        <f xml:space="preserve"> InpC!WJB$20</f>
        <v>0</v>
      </c>
      <c r="WJC124" s="370">
        <f xml:space="preserve"> InpC!WJC$20</f>
        <v>0</v>
      </c>
      <c r="WJD124" s="370">
        <f xml:space="preserve"> InpC!WJD$20</f>
        <v>0</v>
      </c>
      <c r="WJE124" s="370">
        <f xml:space="preserve"> InpC!WJE$20</f>
        <v>0</v>
      </c>
      <c r="WJF124" s="370">
        <f xml:space="preserve"> InpC!WJF$20</f>
        <v>0</v>
      </c>
      <c r="WJG124" s="370">
        <f xml:space="preserve"> InpC!WJG$20</f>
        <v>0</v>
      </c>
      <c r="WJH124" s="370">
        <f xml:space="preserve"> InpC!WJH$20</f>
        <v>0</v>
      </c>
      <c r="WJI124" s="370">
        <f xml:space="preserve"> InpC!WJI$20</f>
        <v>0</v>
      </c>
      <c r="WJJ124" s="370">
        <f xml:space="preserve"> InpC!WJJ$20</f>
        <v>0</v>
      </c>
      <c r="WJK124" s="370">
        <f xml:space="preserve"> InpC!WJK$20</f>
        <v>0</v>
      </c>
      <c r="WJL124" s="370">
        <f xml:space="preserve"> InpC!WJL$20</f>
        <v>0</v>
      </c>
      <c r="WJM124" s="370">
        <f xml:space="preserve"> InpC!WJM$20</f>
        <v>0</v>
      </c>
      <c r="WJN124" s="370">
        <f xml:space="preserve"> InpC!WJN$20</f>
        <v>0</v>
      </c>
      <c r="WJO124" s="370">
        <f xml:space="preserve"> InpC!WJO$20</f>
        <v>0</v>
      </c>
      <c r="WJP124" s="370">
        <f xml:space="preserve"> InpC!WJP$20</f>
        <v>0</v>
      </c>
      <c r="WJQ124" s="370">
        <f xml:space="preserve"> InpC!WJQ$20</f>
        <v>0</v>
      </c>
      <c r="WJR124" s="370">
        <f xml:space="preserve"> InpC!WJR$20</f>
        <v>0</v>
      </c>
      <c r="WJS124" s="370">
        <f xml:space="preserve"> InpC!WJS$20</f>
        <v>0</v>
      </c>
      <c r="WJT124" s="370">
        <f xml:space="preserve"> InpC!WJT$20</f>
        <v>0</v>
      </c>
      <c r="WJU124" s="370">
        <f xml:space="preserve"> InpC!WJU$20</f>
        <v>0</v>
      </c>
      <c r="WJV124" s="370">
        <f xml:space="preserve"> InpC!WJV$20</f>
        <v>0</v>
      </c>
      <c r="WJW124" s="370">
        <f xml:space="preserve"> InpC!WJW$20</f>
        <v>0</v>
      </c>
      <c r="WJX124" s="370">
        <f xml:space="preserve"> InpC!WJX$20</f>
        <v>0</v>
      </c>
      <c r="WJY124" s="370">
        <f xml:space="preserve"> InpC!WJY$20</f>
        <v>0</v>
      </c>
      <c r="WJZ124" s="370">
        <f xml:space="preserve"> InpC!WJZ$20</f>
        <v>0</v>
      </c>
      <c r="WKA124" s="370">
        <f xml:space="preserve"> InpC!WKA$20</f>
        <v>0</v>
      </c>
      <c r="WKB124" s="370">
        <f xml:space="preserve"> InpC!WKB$20</f>
        <v>0</v>
      </c>
      <c r="WKC124" s="370">
        <f xml:space="preserve"> InpC!WKC$20</f>
        <v>0</v>
      </c>
      <c r="WKD124" s="370">
        <f xml:space="preserve"> InpC!WKD$20</f>
        <v>0</v>
      </c>
      <c r="WKE124" s="370">
        <f xml:space="preserve"> InpC!WKE$20</f>
        <v>0</v>
      </c>
      <c r="WKF124" s="370">
        <f xml:space="preserve"> InpC!WKF$20</f>
        <v>0</v>
      </c>
      <c r="WKG124" s="370">
        <f xml:space="preserve"> InpC!WKG$20</f>
        <v>0</v>
      </c>
      <c r="WKH124" s="370">
        <f xml:space="preserve"> InpC!WKH$20</f>
        <v>0</v>
      </c>
      <c r="WKI124" s="370">
        <f xml:space="preserve"> InpC!WKI$20</f>
        <v>0</v>
      </c>
      <c r="WKJ124" s="370">
        <f xml:space="preserve"> InpC!WKJ$20</f>
        <v>0</v>
      </c>
      <c r="WKK124" s="370">
        <f xml:space="preserve"> InpC!WKK$20</f>
        <v>0</v>
      </c>
      <c r="WKL124" s="370">
        <f xml:space="preserve"> InpC!WKL$20</f>
        <v>0</v>
      </c>
      <c r="WKM124" s="370">
        <f xml:space="preserve"> InpC!WKM$20</f>
        <v>0</v>
      </c>
      <c r="WKN124" s="370">
        <f xml:space="preserve"> InpC!WKN$20</f>
        <v>0</v>
      </c>
      <c r="WKO124" s="370">
        <f xml:space="preserve"> InpC!WKO$20</f>
        <v>0</v>
      </c>
      <c r="WKP124" s="370">
        <f xml:space="preserve"> InpC!WKP$20</f>
        <v>0</v>
      </c>
      <c r="WKQ124" s="370">
        <f xml:space="preserve"> InpC!WKQ$20</f>
        <v>0</v>
      </c>
      <c r="WKR124" s="370">
        <f xml:space="preserve"> InpC!WKR$20</f>
        <v>0</v>
      </c>
      <c r="WKS124" s="370">
        <f xml:space="preserve"> InpC!WKS$20</f>
        <v>0</v>
      </c>
      <c r="WKT124" s="370">
        <f xml:space="preserve"> InpC!WKT$20</f>
        <v>0</v>
      </c>
      <c r="WKU124" s="370">
        <f xml:space="preserve"> InpC!WKU$20</f>
        <v>0</v>
      </c>
      <c r="WKV124" s="370">
        <f xml:space="preserve"> InpC!WKV$20</f>
        <v>0</v>
      </c>
      <c r="WKW124" s="370">
        <f xml:space="preserve"> InpC!WKW$20</f>
        <v>0</v>
      </c>
      <c r="WKX124" s="370">
        <f xml:space="preserve"> InpC!WKX$20</f>
        <v>0</v>
      </c>
      <c r="WKY124" s="370">
        <f xml:space="preserve"> InpC!WKY$20</f>
        <v>0</v>
      </c>
      <c r="WKZ124" s="370">
        <f xml:space="preserve"> InpC!WKZ$20</f>
        <v>0</v>
      </c>
      <c r="WLA124" s="370">
        <f xml:space="preserve"> InpC!WLA$20</f>
        <v>0</v>
      </c>
      <c r="WLB124" s="370">
        <f xml:space="preserve"> InpC!WLB$20</f>
        <v>0</v>
      </c>
      <c r="WLC124" s="370">
        <f xml:space="preserve"> InpC!WLC$20</f>
        <v>0</v>
      </c>
      <c r="WLD124" s="370">
        <f xml:space="preserve"> InpC!WLD$20</f>
        <v>0</v>
      </c>
      <c r="WLE124" s="370">
        <f xml:space="preserve"> InpC!WLE$20</f>
        <v>0</v>
      </c>
      <c r="WLF124" s="370">
        <f xml:space="preserve"> InpC!WLF$20</f>
        <v>0</v>
      </c>
      <c r="WLG124" s="370">
        <f xml:space="preserve"> InpC!WLG$20</f>
        <v>0</v>
      </c>
      <c r="WLH124" s="370">
        <f xml:space="preserve"> InpC!WLH$20</f>
        <v>0</v>
      </c>
      <c r="WLI124" s="370">
        <f xml:space="preserve"> InpC!WLI$20</f>
        <v>0</v>
      </c>
      <c r="WLJ124" s="370">
        <f xml:space="preserve"> InpC!WLJ$20</f>
        <v>0</v>
      </c>
      <c r="WLK124" s="370">
        <f xml:space="preserve"> InpC!WLK$20</f>
        <v>0</v>
      </c>
      <c r="WLL124" s="370">
        <f xml:space="preserve"> InpC!WLL$20</f>
        <v>0</v>
      </c>
      <c r="WLM124" s="370">
        <f xml:space="preserve"> InpC!WLM$20</f>
        <v>0</v>
      </c>
      <c r="WLN124" s="370">
        <f xml:space="preserve"> InpC!WLN$20</f>
        <v>0</v>
      </c>
      <c r="WLO124" s="370">
        <f xml:space="preserve"> InpC!WLO$20</f>
        <v>0</v>
      </c>
      <c r="WLP124" s="370">
        <f xml:space="preserve"> InpC!WLP$20</f>
        <v>0</v>
      </c>
      <c r="WLQ124" s="370">
        <f xml:space="preserve"> InpC!WLQ$20</f>
        <v>0</v>
      </c>
      <c r="WLR124" s="370">
        <f xml:space="preserve"> InpC!WLR$20</f>
        <v>0</v>
      </c>
      <c r="WLS124" s="370">
        <f xml:space="preserve"> InpC!WLS$20</f>
        <v>0</v>
      </c>
      <c r="WLT124" s="370">
        <f xml:space="preserve"> InpC!WLT$20</f>
        <v>0</v>
      </c>
      <c r="WLU124" s="370">
        <f xml:space="preserve"> InpC!WLU$20</f>
        <v>0</v>
      </c>
      <c r="WLV124" s="370">
        <f xml:space="preserve"> InpC!WLV$20</f>
        <v>0</v>
      </c>
      <c r="WLW124" s="370">
        <f xml:space="preserve"> InpC!WLW$20</f>
        <v>0</v>
      </c>
      <c r="WLX124" s="370">
        <f xml:space="preserve"> InpC!WLX$20</f>
        <v>0</v>
      </c>
      <c r="WLY124" s="370">
        <f xml:space="preserve"> InpC!WLY$20</f>
        <v>0</v>
      </c>
      <c r="WLZ124" s="370">
        <f xml:space="preserve"> InpC!WLZ$20</f>
        <v>0</v>
      </c>
      <c r="WMA124" s="370">
        <f xml:space="preserve"> InpC!WMA$20</f>
        <v>0</v>
      </c>
      <c r="WMB124" s="370">
        <f xml:space="preserve"> InpC!WMB$20</f>
        <v>0</v>
      </c>
      <c r="WMC124" s="370">
        <f xml:space="preserve"> InpC!WMC$20</f>
        <v>0</v>
      </c>
      <c r="WMD124" s="370">
        <f xml:space="preserve"> InpC!WMD$20</f>
        <v>0</v>
      </c>
      <c r="WME124" s="370">
        <f xml:space="preserve"> InpC!WME$20</f>
        <v>0</v>
      </c>
      <c r="WMF124" s="370">
        <f xml:space="preserve"> InpC!WMF$20</f>
        <v>0</v>
      </c>
      <c r="WMG124" s="370">
        <f xml:space="preserve"> InpC!WMG$20</f>
        <v>0</v>
      </c>
      <c r="WMH124" s="370">
        <f xml:space="preserve"> InpC!WMH$20</f>
        <v>0</v>
      </c>
      <c r="WMI124" s="370">
        <f xml:space="preserve"> InpC!WMI$20</f>
        <v>0</v>
      </c>
      <c r="WMJ124" s="370">
        <f xml:space="preserve"> InpC!WMJ$20</f>
        <v>0</v>
      </c>
      <c r="WMK124" s="370">
        <f xml:space="preserve"> InpC!WMK$20</f>
        <v>0</v>
      </c>
      <c r="WML124" s="370">
        <f xml:space="preserve"> InpC!WML$20</f>
        <v>0</v>
      </c>
      <c r="WMM124" s="370">
        <f xml:space="preserve"> InpC!WMM$20</f>
        <v>0</v>
      </c>
      <c r="WMN124" s="370">
        <f xml:space="preserve"> InpC!WMN$20</f>
        <v>0</v>
      </c>
      <c r="WMO124" s="370">
        <f xml:space="preserve"> InpC!WMO$20</f>
        <v>0</v>
      </c>
      <c r="WMP124" s="370">
        <f xml:space="preserve"> InpC!WMP$20</f>
        <v>0</v>
      </c>
      <c r="WMQ124" s="370">
        <f xml:space="preserve"> InpC!WMQ$20</f>
        <v>0</v>
      </c>
      <c r="WMR124" s="370">
        <f xml:space="preserve"> InpC!WMR$20</f>
        <v>0</v>
      </c>
      <c r="WMS124" s="370">
        <f xml:space="preserve"> InpC!WMS$20</f>
        <v>0</v>
      </c>
      <c r="WMT124" s="370">
        <f xml:space="preserve"> InpC!WMT$20</f>
        <v>0</v>
      </c>
      <c r="WMU124" s="370">
        <f xml:space="preserve"> InpC!WMU$20</f>
        <v>0</v>
      </c>
      <c r="WMV124" s="370">
        <f xml:space="preserve"> InpC!WMV$20</f>
        <v>0</v>
      </c>
      <c r="WMW124" s="370">
        <f xml:space="preserve"> InpC!WMW$20</f>
        <v>0</v>
      </c>
      <c r="WMX124" s="370">
        <f xml:space="preserve"> InpC!WMX$20</f>
        <v>0</v>
      </c>
      <c r="WMY124" s="370">
        <f xml:space="preserve"> InpC!WMY$20</f>
        <v>0</v>
      </c>
      <c r="WMZ124" s="370">
        <f xml:space="preserve"> InpC!WMZ$20</f>
        <v>0</v>
      </c>
      <c r="WNA124" s="370">
        <f xml:space="preserve"> InpC!WNA$20</f>
        <v>0</v>
      </c>
      <c r="WNB124" s="370">
        <f xml:space="preserve"> InpC!WNB$20</f>
        <v>0</v>
      </c>
      <c r="WNC124" s="370">
        <f xml:space="preserve"> InpC!WNC$20</f>
        <v>0</v>
      </c>
      <c r="WND124" s="370">
        <f xml:space="preserve"> InpC!WND$20</f>
        <v>0</v>
      </c>
      <c r="WNE124" s="370">
        <f xml:space="preserve"> InpC!WNE$20</f>
        <v>0</v>
      </c>
      <c r="WNF124" s="370">
        <f xml:space="preserve"> InpC!WNF$20</f>
        <v>0</v>
      </c>
      <c r="WNG124" s="370">
        <f xml:space="preserve"> InpC!WNG$20</f>
        <v>0</v>
      </c>
      <c r="WNH124" s="370">
        <f xml:space="preserve"> InpC!WNH$20</f>
        <v>0</v>
      </c>
      <c r="WNI124" s="370">
        <f xml:space="preserve"> InpC!WNI$20</f>
        <v>0</v>
      </c>
      <c r="WNJ124" s="370">
        <f xml:space="preserve"> InpC!WNJ$20</f>
        <v>0</v>
      </c>
      <c r="WNK124" s="370">
        <f xml:space="preserve"> InpC!WNK$20</f>
        <v>0</v>
      </c>
      <c r="WNL124" s="370">
        <f xml:space="preserve"> InpC!WNL$20</f>
        <v>0</v>
      </c>
      <c r="WNM124" s="370">
        <f xml:space="preserve"> InpC!WNM$20</f>
        <v>0</v>
      </c>
      <c r="WNN124" s="370">
        <f xml:space="preserve"> InpC!WNN$20</f>
        <v>0</v>
      </c>
      <c r="WNO124" s="370">
        <f xml:space="preserve"> InpC!WNO$20</f>
        <v>0</v>
      </c>
      <c r="WNP124" s="370">
        <f xml:space="preserve"> InpC!WNP$20</f>
        <v>0</v>
      </c>
      <c r="WNQ124" s="370">
        <f xml:space="preserve"> InpC!WNQ$20</f>
        <v>0</v>
      </c>
      <c r="WNR124" s="370">
        <f xml:space="preserve"> InpC!WNR$20</f>
        <v>0</v>
      </c>
      <c r="WNS124" s="370">
        <f xml:space="preserve"> InpC!WNS$20</f>
        <v>0</v>
      </c>
      <c r="WNT124" s="370">
        <f xml:space="preserve"> InpC!WNT$20</f>
        <v>0</v>
      </c>
      <c r="WNU124" s="370">
        <f xml:space="preserve"> InpC!WNU$20</f>
        <v>0</v>
      </c>
      <c r="WNV124" s="370">
        <f xml:space="preserve"> InpC!WNV$20</f>
        <v>0</v>
      </c>
      <c r="WNW124" s="370">
        <f xml:space="preserve"> InpC!WNW$20</f>
        <v>0</v>
      </c>
      <c r="WNX124" s="370">
        <f xml:space="preserve"> InpC!WNX$20</f>
        <v>0</v>
      </c>
      <c r="WNY124" s="370">
        <f xml:space="preserve"> InpC!WNY$20</f>
        <v>0</v>
      </c>
      <c r="WNZ124" s="370">
        <f xml:space="preserve"> InpC!WNZ$20</f>
        <v>0</v>
      </c>
      <c r="WOA124" s="370">
        <f xml:space="preserve"> InpC!WOA$20</f>
        <v>0</v>
      </c>
      <c r="WOB124" s="370">
        <f xml:space="preserve"> InpC!WOB$20</f>
        <v>0</v>
      </c>
      <c r="WOC124" s="370">
        <f xml:space="preserve"> InpC!WOC$20</f>
        <v>0</v>
      </c>
      <c r="WOD124" s="370">
        <f xml:space="preserve"> InpC!WOD$20</f>
        <v>0</v>
      </c>
      <c r="WOE124" s="370">
        <f xml:space="preserve"> InpC!WOE$20</f>
        <v>0</v>
      </c>
      <c r="WOF124" s="370">
        <f xml:space="preserve"> InpC!WOF$20</f>
        <v>0</v>
      </c>
      <c r="WOG124" s="370">
        <f xml:space="preserve"> InpC!WOG$20</f>
        <v>0</v>
      </c>
      <c r="WOH124" s="370">
        <f xml:space="preserve"> InpC!WOH$20</f>
        <v>0</v>
      </c>
      <c r="WOI124" s="370">
        <f xml:space="preserve"> InpC!WOI$20</f>
        <v>0</v>
      </c>
      <c r="WOJ124" s="370">
        <f xml:space="preserve"> InpC!WOJ$20</f>
        <v>0</v>
      </c>
      <c r="WOK124" s="370">
        <f xml:space="preserve"> InpC!WOK$20</f>
        <v>0</v>
      </c>
      <c r="WOL124" s="370">
        <f xml:space="preserve"> InpC!WOL$20</f>
        <v>0</v>
      </c>
      <c r="WOM124" s="370">
        <f xml:space="preserve"> InpC!WOM$20</f>
        <v>0</v>
      </c>
      <c r="WON124" s="370">
        <f xml:space="preserve"> InpC!WON$20</f>
        <v>0</v>
      </c>
      <c r="WOO124" s="370">
        <f xml:space="preserve"> InpC!WOO$20</f>
        <v>0</v>
      </c>
      <c r="WOP124" s="370">
        <f xml:space="preserve"> InpC!WOP$20</f>
        <v>0</v>
      </c>
      <c r="WOQ124" s="370">
        <f xml:space="preserve"> InpC!WOQ$20</f>
        <v>0</v>
      </c>
      <c r="WOR124" s="370">
        <f xml:space="preserve"> InpC!WOR$20</f>
        <v>0</v>
      </c>
      <c r="WOS124" s="370">
        <f xml:space="preserve"> InpC!WOS$20</f>
        <v>0</v>
      </c>
      <c r="WOT124" s="370">
        <f xml:space="preserve"> InpC!WOT$20</f>
        <v>0</v>
      </c>
      <c r="WOU124" s="370">
        <f xml:space="preserve"> InpC!WOU$20</f>
        <v>0</v>
      </c>
      <c r="WOV124" s="370">
        <f xml:space="preserve"> InpC!WOV$20</f>
        <v>0</v>
      </c>
      <c r="WOW124" s="370">
        <f xml:space="preserve"> InpC!WOW$20</f>
        <v>0</v>
      </c>
      <c r="WOX124" s="370">
        <f xml:space="preserve"> InpC!WOX$20</f>
        <v>0</v>
      </c>
      <c r="WOY124" s="370">
        <f xml:space="preserve"> InpC!WOY$20</f>
        <v>0</v>
      </c>
      <c r="WOZ124" s="370">
        <f xml:space="preserve"> InpC!WOZ$20</f>
        <v>0</v>
      </c>
      <c r="WPA124" s="370">
        <f xml:space="preserve"> InpC!WPA$20</f>
        <v>0</v>
      </c>
      <c r="WPB124" s="370">
        <f xml:space="preserve"> InpC!WPB$20</f>
        <v>0</v>
      </c>
      <c r="WPC124" s="370">
        <f xml:space="preserve"> InpC!WPC$20</f>
        <v>0</v>
      </c>
      <c r="WPD124" s="370">
        <f xml:space="preserve"> InpC!WPD$20</f>
        <v>0</v>
      </c>
      <c r="WPE124" s="370">
        <f xml:space="preserve"> InpC!WPE$20</f>
        <v>0</v>
      </c>
      <c r="WPF124" s="370">
        <f xml:space="preserve"> InpC!WPF$20</f>
        <v>0</v>
      </c>
      <c r="WPG124" s="370">
        <f xml:space="preserve"> InpC!WPG$20</f>
        <v>0</v>
      </c>
      <c r="WPH124" s="370">
        <f xml:space="preserve"> InpC!WPH$20</f>
        <v>0</v>
      </c>
      <c r="WPI124" s="370">
        <f xml:space="preserve"> InpC!WPI$20</f>
        <v>0</v>
      </c>
      <c r="WPJ124" s="370">
        <f xml:space="preserve"> InpC!WPJ$20</f>
        <v>0</v>
      </c>
      <c r="WPK124" s="370">
        <f xml:space="preserve"> InpC!WPK$20</f>
        <v>0</v>
      </c>
      <c r="WPL124" s="370">
        <f xml:space="preserve"> InpC!WPL$20</f>
        <v>0</v>
      </c>
      <c r="WPM124" s="370">
        <f xml:space="preserve"> InpC!WPM$20</f>
        <v>0</v>
      </c>
      <c r="WPN124" s="370">
        <f xml:space="preserve"> InpC!WPN$20</f>
        <v>0</v>
      </c>
      <c r="WPO124" s="370">
        <f xml:space="preserve"> InpC!WPO$20</f>
        <v>0</v>
      </c>
      <c r="WPP124" s="370">
        <f xml:space="preserve"> InpC!WPP$20</f>
        <v>0</v>
      </c>
      <c r="WPQ124" s="370">
        <f xml:space="preserve"> InpC!WPQ$20</f>
        <v>0</v>
      </c>
      <c r="WPR124" s="370">
        <f xml:space="preserve"> InpC!WPR$20</f>
        <v>0</v>
      </c>
      <c r="WPS124" s="370">
        <f xml:space="preserve"> InpC!WPS$20</f>
        <v>0</v>
      </c>
      <c r="WPT124" s="370">
        <f xml:space="preserve"> InpC!WPT$20</f>
        <v>0</v>
      </c>
      <c r="WPU124" s="370">
        <f xml:space="preserve"> InpC!WPU$20</f>
        <v>0</v>
      </c>
      <c r="WPV124" s="370">
        <f xml:space="preserve"> InpC!WPV$20</f>
        <v>0</v>
      </c>
      <c r="WPW124" s="370">
        <f xml:space="preserve"> InpC!WPW$20</f>
        <v>0</v>
      </c>
      <c r="WPX124" s="370">
        <f xml:space="preserve"> InpC!WPX$20</f>
        <v>0</v>
      </c>
      <c r="WPY124" s="370">
        <f xml:space="preserve"> InpC!WPY$20</f>
        <v>0</v>
      </c>
      <c r="WPZ124" s="370">
        <f xml:space="preserve"> InpC!WPZ$20</f>
        <v>0</v>
      </c>
      <c r="WQA124" s="370">
        <f xml:space="preserve"> InpC!WQA$20</f>
        <v>0</v>
      </c>
      <c r="WQB124" s="370">
        <f xml:space="preserve"> InpC!WQB$20</f>
        <v>0</v>
      </c>
      <c r="WQC124" s="370">
        <f xml:space="preserve"> InpC!WQC$20</f>
        <v>0</v>
      </c>
      <c r="WQD124" s="370">
        <f xml:space="preserve"> InpC!WQD$20</f>
        <v>0</v>
      </c>
      <c r="WQE124" s="370">
        <f xml:space="preserve"> InpC!WQE$20</f>
        <v>0</v>
      </c>
      <c r="WQF124" s="370">
        <f xml:space="preserve"> InpC!WQF$20</f>
        <v>0</v>
      </c>
      <c r="WQG124" s="370">
        <f xml:space="preserve"> InpC!WQG$20</f>
        <v>0</v>
      </c>
      <c r="WQH124" s="370">
        <f xml:space="preserve"> InpC!WQH$20</f>
        <v>0</v>
      </c>
      <c r="WQI124" s="370">
        <f xml:space="preserve"> InpC!WQI$20</f>
        <v>0</v>
      </c>
      <c r="WQJ124" s="370">
        <f xml:space="preserve"> InpC!WQJ$20</f>
        <v>0</v>
      </c>
      <c r="WQK124" s="370">
        <f xml:space="preserve"> InpC!WQK$20</f>
        <v>0</v>
      </c>
      <c r="WQL124" s="370">
        <f xml:space="preserve"> InpC!WQL$20</f>
        <v>0</v>
      </c>
      <c r="WQM124" s="370">
        <f xml:space="preserve"> InpC!WQM$20</f>
        <v>0</v>
      </c>
      <c r="WQN124" s="370">
        <f xml:space="preserve"> InpC!WQN$20</f>
        <v>0</v>
      </c>
      <c r="WQO124" s="370">
        <f xml:space="preserve"> InpC!WQO$20</f>
        <v>0</v>
      </c>
      <c r="WQP124" s="370">
        <f xml:space="preserve"> InpC!WQP$20</f>
        <v>0</v>
      </c>
      <c r="WQQ124" s="370">
        <f xml:space="preserve"> InpC!WQQ$20</f>
        <v>0</v>
      </c>
      <c r="WQR124" s="370">
        <f xml:space="preserve"> InpC!WQR$20</f>
        <v>0</v>
      </c>
      <c r="WQS124" s="370">
        <f xml:space="preserve"> InpC!WQS$20</f>
        <v>0</v>
      </c>
      <c r="WQT124" s="370">
        <f xml:space="preserve"> InpC!WQT$20</f>
        <v>0</v>
      </c>
      <c r="WQU124" s="370">
        <f xml:space="preserve"> InpC!WQU$20</f>
        <v>0</v>
      </c>
      <c r="WQV124" s="370">
        <f xml:space="preserve"> InpC!WQV$20</f>
        <v>0</v>
      </c>
      <c r="WQW124" s="370">
        <f xml:space="preserve"> InpC!WQW$20</f>
        <v>0</v>
      </c>
      <c r="WQX124" s="370">
        <f xml:space="preserve"> InpC!WQX$20</f>
        <v>0</v>
      </c>
      <c r="WQY124" s="370">
        <f xml:space="preserve"> InpC!WQY$20</f>
        <v>0</v>
      </c>
      <c r="WQZ124" s="370">
        <f xml:space="preserve"> InpC!WQZ$20</f>
        <v>0</v>
      </c>
      <c r="WRA124" s="370">
        <f xml:space="preserve"> InpC!WRA$20</f>
        <v>0</v>
      </c>
      <c r="WRB124" s="370">
        <f xml:space="preserve"> InpC!WRB$20</f>
        <v>0</v>
      </c>
      <c r="WRC124" s="370">
        <f xml:space="preserve"> InpC!WRC$20</f>
        <v>0</v>
      </c>
      <c r="WRD124" s="370">
        <f xml:space="preserve"> InpC!WRD$20</f>
        <v>0</v>
      </c>
      <c r="WRE124" s="370">
        <f xml:space="preserve"> InpC!WRE$20</f>
        <v>0</v>
      </c>
      <c r="WRF124" s="370">
        <f xml:space="preserve"> InpC!WRF$20</f>
        <v>0</v>
      </c>
      <c r="WRG124" s="370">
        <f xml:space="preserve"> InpC!WRG$20</f>
        <v>0</v>
      </c>
      <c r="WRH124" s="370">
        <f xml:space="preserve"> InpC!WRH$20</f>
        <v>0</v>
      </c>
      <c r="WRI124" s="370">
        <f xml:space="preserve"> InpC!WRI$20</f>
        <v>0</v>
      </c>
      <c r="WRJ124" s="370">
        <f xml:space="preserve"> InpC!WRJ$20</f>
        <v>0</v>
      </c>
      <c r="WRK124" s="370">
        <f xml:space="preserve"> InpC!WRK$20</f>
        <v>0</v>
      </c>
      <c r="WRL124" s="370">
        <f xml:space="preserve"> InpC!WRL$20</f>
        <v>0</v>
      </c>
      <c r="WRM124" s="370">
        <f xml:space="preserve"> InpC!WRM$20</f>
        <v>0</v>
      </c>
      <c r="WRN124" s="370">
        <f xml:space="preserve"> InpC!WRN$20</f>
        <v>0</v>
      </c>
      <c r="WRO124" s="370">
        <f xml:space="preserve"> InpC!WRO$20</f>
        <v>0</v>
      </c>
      <c r="WRP124" s="370">
        <f xml:space="preserve"> InpC!WRP$20</f>
        <v>0</v>
      </c>
      <c r="WRQ124" s="370">
        <f xml:space="preserve"> InpC!WRQ$20</f>
        <v>0</v>
      </c>
      <c r="WRR124" s="370">
        <f xml:space="preserve"> InpC!WRR$20</f>
        <v>0</v>
      </c>
      <c r="WRS124" s="370">
        <f xml:space="preserve"> InpC!WRS$20</f>
        <v>0</v>
      </c>
      <c r="WRT124" s="370">
        <f xml:space="preserve"> InpC!WRT$20</f>
        <v>0</v>
      </c>
      <c r="WRU124" s="370">
        <f xml:space="preserve"> InpC!WRU$20</f>
        <v>0</v>
      </c>
      <c r="WRV124" s="370">
        <f xml:space="preserve"> InpC!WRV$20</f>
        <v>0</v>
      </c>
      <c r="WRW124" s="370">
        <f xml:space="preserve"> InpC!WRW$20</f>
        <v>0</v>
      </c>
      <c r="WRX124" s="370">
        <f xml:space="preserve"> InpC!WRX$20</f>
        <v>0</v>
      </c>
      <c r="WRY124" s="370">
        <f xml:space="preserve"> InpC!WRY$20</f>
        <v>0</v>
      </c>
      <c r="WRZ124" s="370">
        <f xml:space="preserve"> InpC!WRZ$20</f>
        <v>0</v>
      </c>
      <c r="WSA124" s="370">
        <f xml:space="preserve"> InpC!WSA$20</f>
        <v>0</v>
      </c>
      <c r="WSB124" s="370">
        <f xml:space="preserve"> InpC!WSB$20</f>
        <v>0</v>
      </c>
      <c r="WSC124" s="370">
        <f xml:space="preserve"> InpC!WSC$20</f>
        <v>0</v>
      </c>
      <c r="WSD124" s="370">
        <f xml:space="preserve"> InpC!WSD$20</f>
        <v>0</v>
      </c>
      <c r="WSE124" s="370">
        <f xml:space="preserve"> InpC!WSE$20</f>
        <v>0</v>
      </c>
      <c r="WSF124" s="370">
        <f xml:space="preserve"> InpC!WSF$20</f>
        <v>0</v>
      </c>
      <c r="WSG124" s="370">
        <f xml:space="preserve"> InpC!WSG$20</f>
        <v>0</v>
      </c>
      <c r="WSH124" s="370">
        <f xml:space="preserve"> InpC!WSH$20</f>
        <v>0</v>
      </c>
      <c r="WSI124" s="370">
        <f xml:space="preserve"> InpC!WSI$20</f>
        <v>0</v>
      </c>
      <c r="WSJ124" s="370">
        <f xml:space="preserve"> InpC!WSJ$20</f>
        <v>0</v>
      </c>
      <c r="WSK124" s="370">
        <f xml:space="preserve"> InpC!WSK$20</f>
        <v>0</v>
      </c>
      <c r="WSL124" s="370">
        <f xml:space="preserve"> InpC!WSL$20</f>
        <v>0</v>
      </c>
      <c r="WSM124" s="370">
        <f xml:space="preserve"> InpC!WSM$20</f>
        <v>0</v>
      </c>
      <c r="WSN124" s="370">
        <f xml:space="preserve"> InpC!WSN$20</f>
        <v>0</v>
      </c>
      <c r="WSO124" s="370">
        <f xml:space="preserve"> InpC!WSO$20</f>
        <v>0</v>
      </c>
      <c r="WSP124" s="370">
        <f xml:space="preserve"> InpC!WSP$20</f>
        <v>0</v>
      </c>
      <c r="WSQ124" s="370">
        <f xml:space="preserve"> InpC!WSQ$20</f>
        <v>0</v>
      </c>
      <c r="WSR124" s="370">
        <f xml:space="preserve"> InpC!WSR$20</f>
        <v>0</v>
      </c>
      <c r="WSS124" s="370">
        <f xml:space="preserve"> InpC!WSS$20</f>
        <v>0</v>
      </c>
      <c r="WST124" s="370">
        <f xml:space="preserve"> InpC!WST$20</f>
        <v>0</v>
      </c>
      <c r="WSU124" s="370">
        <f xml:space="preserve"> InpC!WSU$20</f>
        <v>0</v>
      </c>
      <c r="WSV124" s="370">
        <f xml:space="preserve"> InpC!WSV$20</f>
        <v>0</v>
      </c>
      <c r="WSW124" s="370">
        <f xml:space="preserve"> InpC!WSW$20</f>
        <v>0</v>
      </c>
      <c r="WSX124" s="370">
        <f xml:space="preserve"> InpC!WSX$20</f>
        <v>0</v>
      </c>
      <c r="WSY124" s="370">
        <f xml:space="preserve"> InpC!WSY$20</f>
        <v>0</v>
      </c>
      <c r="WSZ124" s="370">
        <f xml:space="preserve"> InpC!WSZ$20</f>
        <v>0</v>
      </c>
      <c r="WTA124" s="370">
        <f xml:space="preserve"> InpC!WTA$20</f>
        <v>0</v>
      </c>
      <c r="WTB124" s="370">
        <f xml:space="preserve"> InpC!WTB$20</f>
        <v>0</v>
      </c>
      <c r="WTC124" s="370">
        <f xml:space="preserve"> InpC!WTC$20</f>
        <v>0</v>
      </c>
      <c r="WTD124" s="370">
        <f xml:space="preserve"> InpC!WTD$20</f>
        <v>0</v>
      </c>
      <c r="WTE124" s="370">
        <f xml:space="preserve"> InpC!WTE$20</f>
        <v>0</v>
      </c>
      <c r="WTF124" s="370">
        <f xml:space="preserve"> InpC!WTF$20</f>
        <v>0</v>
      </c>
      <c r="WTG124" s="370">
        <f xml:space="preserve"> InpC!WTG$20</f>
        <v>0</v>
      </c>
      <c r="WTH124" s="370">
        <f xml:space="preserve"> InpC!WTH$20</f>
        <v>0</v>
      </c>
      <c r="WTI124" s="370">
        <f xml:space="preserve"> InpC!WTI$20</f>
        <v>0</v>
      </c>
      <c r="WTJ124" s="370">
        <f xml:space="preserve"> InpC!WTJ$20</f>
        <v>0</v>
      </c>
      <c r="WTK124" s="370">
        <f xml:space="preserve"> InpC!WTK$20</f>
        <v>0</v>
      </c>
      <c r="WTL124" s="370">
        <f xml:space="preserve"> InpC!WTL$20</f>
        <v>0</v>
      </c>
      <c r="WTM124" s="370">
        <f xml:space="preserve"> InpC!WTM$20</f>
        <v>0</v>
      </c>
      <c r="WTN124" s="370">
        <f xml:space="preserve"> InpC!WTN$20</f>
        <v>0</v>
      </c>
      <c r="WTO124" s="370">
        <f xml:space="preserve"> InpC!WTO$20</f>
        <v>0</v>
      </c>
      <c r="WTP124" s="370">
        <f xml:space="preserve"> InpC!WTP$20</f>
        <v>0</v>
      </c>
      <c r="WTQ124" s="370">
        <f xml:space="preserve"> InpC!WTQ$20</f>
        <v>0</v>
      </c>
      <c r="WTR124" s="370">
        <f xml:space="preserve"> InpC!WTR$20</f>
        <v>0</v>
      </c>
      <c r="WTS124" s="370">
        <f xml:space="preserve"> InpC!WTS$20</f>
        <v>0</v>
      </c>
      <c r="WTT124" s="370">
        <f xml:space="preserve"> InpC!WTT$20</f>
        <v>0</v>
      </c>
      <c r="WTU124" s="370">
        <f xml:space="preserve"> InpC!WTU$20</f>
        <v>0</v>
      </c>
      <c r="WTV124" s="370">
        <f xml:space="preserve"> InpC!WTV$20</f>
        <v>0</v>
      </c>
      <c r="WTW124" s="370">
        <f xml:space="preserve"> InpC!WTW$20</f>
        <v>0</v>
      </c>
      <c r="WTX124" s="370">
        <f xml:space="preserve"> InpC!WTX$20</f>
        <v>0</v>
      </c>
      <c r="WTY124" s="370">
        <f xml:space="preserve"> InpC!WTY$20</f>
        <v>0</v>
      </c>
      <c r="WTZ124" s="370">
        <f xml:space="preserve"> InpC!WTZ$20</f>
        <v>0</v>
      </c>
      <c r="WUA124" s="370">
        <f xml:space="preserve"> InpC!WUA$20</f>
        <v>0</v>
      </c>
      <c r="WUB124" s="370">
        <f xml:space="preserve"> InpC!WUB$20</f>
        <v>0</v>
      </c>
      <c r="WUC124" s="370">
        <f xml:space="preserve"> InpC!WUC$20</f>
        <v>0</v>
      </c>
      <c r="WUD124" s="370">
        <f xml:space="preserve"> InpC!WUD$20</f>
        <v>0</v>
      </c>
      <c r="WUE124" s="370">
        <f xml:space="preserve"> InpC!WUE$20</f>
        <v>0</v>
      </c>
      <c r="WUF124" s="370">
        <f xml:space="preserve"> InpC!WUF$20</f>
        <v>0</v>
      </c>
      <c r="WUG124" s="370">
        <f xml:space="preserve"> InpC!WUG$20</f>
        <v>0</v>
      </c>
      <c r="WUH124" s="370">
        <f xml:space="preserve"> InpC!WUH$20</f>
        <v>0</v>
      </c>
      <c r="WUI124" s="370">
        <f xml:space="preserve"> InpC!WUI$20</f>
        <v>0</v>
      </c>
      <c r="WUJ124" s="370">
        <f xml:space="preserve"> InpC!WUJ$20</f>
        <v>0</v>
      </c>
      <c r="WUK124" s="370">
        <f xml:space="preserve"> InpC!WUK$20</f>
        <v>0</v>
      </c>
      <c r="WUL124" s="370">
        <f xml:space="preserve"> InpC!WUL$20</f>
        <v>0</v>
      </c>
      <c r="WUM124" s="370">
        <f xml:space="preserve"> InpC!WUM$20</f>
        <v>0</v>
      </c>
      <c r="WUN124" s="370">
        <f xml:space="preserve"> InpC!WUN$20</f>
        <v>0</v>
      </c>
      <c r="WUO124" s="370">
        <f xml:space="preserve"> InpC!WUO$20</f>
        <v>0</v>
      </c>
      <c r="WUP124" s="370">
        <f xml:space="preserve"> InpC!WUP$20</f>
        <v>0</v>
      </c>
      <c r="WUQ124" s="370">
        <f xml:space="preserve"> InpC!WUQ$20</f>
        <v>0</v>
      </c>
      <c r="WUR124" s="370">
        <f xml:space="preserve"> InpC!WUR$20</f>
        <v>0</v>
      </c>
      <c r="WUS124" s="370">
        <f xml:space="preserve"> InpC!WUS$20</f>
        <v>0</v>
      </c>
      <c r="WUT124" s="370">
        <f xml:space="preserve"> InpC!WUT$20</f>
        <v>0</v>
      </c>
      <c r="WUU124" s="370">
        <f xml:space="preserve"> InpC!WUU$20</f>
        <v>0</v>
      </c>
      <c r="WUV124" s="370">
        <f xml:space="preserve"> InpC!WUV$20</f>
        <v>0</v>
      </c>
      <c r="WUW124" s="370">
        <f xml:space="preserve"> InpC!WUW$20</f>
        <v>0</v>
      </c>
      <c r="WUX124" s="370">
        <f xml:space="preserve"> InpC!WUX$20</f>
        <v>0</v>
      </c>
      <c r="WUY124" s="370">
        <f xml:space="preserve"> InpC!WUY$20</f>
        <v>0</v>
      </c>
      <c r="WUZ124" s="370">
        <f xml:space="preserve"> InpC!WUZ$20</f>
        <v>0</v>
      </c>
      <c r="WVA124" s="370">
        <f xml:space="preserve"> InpC!WVA$20</f>
        <v>0</v>
      </c>
      <c r="WVB124" s="370">
        <f xml:space="preserve"> InpC!WVB$20</f>
        <v>0</v>
      </c>
      <c r="WVC124" s="370">
        <f xml:space="preserve"> InpC!WVC$20</f>
        <v>0</v>
      </c>
      <c r="WVD124" s="370">
        <f xml:space="preserve"> InpC!WVD$20</f>
        <v>0</v>
      </c>
      <c r="WVE124" s="370">
        <f xml:space="preserve"> InpC!WVE$20</f>
        <v>0</v>
      </c>
      <c r="WVF124" s="370">
        <f xml:space="preserve"> InpC!WVF$20</f>
        <v>0</v>
      </c>
      <c r="WVG124" s="370">
        <f xml:space="preserve"> InpC!WVG$20</f>
        <v>0</v>
      </c>
      <c r="WVH124" s="370">
        <f xml:space="preserve"> InpC!WVH$20</f>
        <v>0</v>
      </c>
      <c r="WVI124" s="370">
        <f xml:space="preserve"> InpC!WVI$20</f>
        <v>0</v>
      </c>
      <c r="WVJ124" s="370">
        <f xml:space="preserve"> InpC!WVJ$20</f>
        <v>0</v>
      </c>
      <c r="WVK124" s="370">
        <f xml:space="preserve"> InpC!WVK$20</f>
        <v>0</v>
      </c>
      <c r="WVL124" s="370">
        <f xml:space="preserve"> InpC!WVL$20</f>
        <v>0</v>
      </c>
      <c r="WVM124" s="370">
        <f xml:space="preserve"> InpC!WVM$20</f>
        <v>0</v>
      </c>
      <c r="WVN124" s="370">
        <f xml:space="preserve"> InpC!WVN$20</f>
        <v>0</v>
      </c>
      <c r="WVO124" s="370">
        <f xml:space="preserve"> InpC!WVO$20</f>
        <v>0</v>
      </c>
      <c r="WVP124" s="370">
        <f xml:space="preserve"> InpC!WVP$20</f>
        <v>0</v>
      </c>
      <c r="WVQ124" s="370">
        <f xml:space="preserve"> InpC!WVQ$20</f>
        <v>0</v>
      </c>
      <c r="WVR124" s="370">
        <f xml:space="preserve"> InpC!WVR$20</f>
        <v>0</v>
      </c>
      <c r="WVS124" s="370">
        <f xml:space="preserve"> InpC!WVS$20</f>
        <v>0</v>
      </c>
      <c r="WVT124" s="370">
        <f xml:space="preserve"> InpC!WVT$20</f>
        <v>0</v>
      </c>
      <c r="WVU124" s="370">
        <f xml:space="preserve"> InpC!WVU$20</f>
        <v>0</v>
      </c>
      <c r="WVV124" s="370">
        <f xml:space="preserve"> InpC!WVV$20</f>
        <v>0</v>
      </c>
      <c r="WVW124" s="370">
        <f xml:space="preserve"> InpC!WVW$20</f>
        <v>0</v>
      </c>
      <c r="WVX124" s="370">
        <f xml:space="preserve"> InpC!WVX$20</f>
        <v>0</v>
      </c>
      <c r="WVY124" s="370">
        <f xml:space="preserve"> InpC!WVY$20</f>
        <v>0</v>
      </c>
      <c r="WVZ124" s="370">
        <f xml:space="preserve"> InpC!WVZ$20</f>
        <v>0</v>
      </c>
      <c r="WWA124" s="370">
        <f xml:space="preserve"> InpC!WWA$20</f>
        <v>0</v>
      </c>
      <c r="WWB124" s="370">
        <f xml:space="preserve"> InpC!WWB$20</f>
        <v>0</v>
      </c>
      <c r="WWC124" s="370">
        <f xml:space="preserve"> InpC!WWC$20</f>
        <v>0</v>
      </c>
      <c r="WWD124" s="370">
        <f xml:space="preserve"> InpC!WWD$20</f>
        <v>0</v>
      </c>
      <c r="WWE124" s="370">
        <f xml:space="preserve"> InpC!WWE$20</f>
        <v>0</v>
      </c>
      <c r="WWF124" s="370">
        <f xml:space="preserve"> InpC!WWF$20</f>
        <v>0</v>
      </c>
      <c r="WWG124" s="370">
        <f xml:space="preserve"> InpC!WWG$20</f>
        <v>0</v>
      </c>
      <c r="WWH124" s="370">
        <f xml:space="preserve"> InpC!WWH$20</f>
        <v>0</v>
      </c>
      <c r="WWI124" s="370">
        <f xml:space="preserve"> InpC!WWI$20</f>
        <v>0</v>
      </c>
      <c r="WWJ124" s="370">
        <f xml:space="preserve"> InpC!WWJ$20</f>
        <v>0</v>
      </c>
      <c r="WWK124" s="370">
        <f xml:space="preserve"> InpC!WWK$20</f>
        <v>0</v>
      </c>
      <c r="WWL124" s="370">
        <f xml:space="preserve"> InpC!WWL$20</f>
        <v>0</v>
      </c>
      <c r="WWM124" s="370">
        <f xml:space="preserve"> InpC!WWM$20</f>
        <v>0</v>
      </c>
      <c r="WWN124" s="370">
        <f xml:space="preserve"> InpC!WWN$20</f>
        <v>0</v>
      </c>
      <c r="WWO124" s="370">
        <f xml:space="preserve"> InpC!WWO$20</f>
        <v>0</v>
      </c>
      <c r="WWP124" s="370">
        <f xml:space="preserve"> InpC!WWP$20</f>
        <v>0</v>
      </c>
      <c r="WWQ124" s="370">
        <f xml:space="preserve"> InpC!WWQ$20</f>
        <v>0</v>
      </c>
      <c r="WWR124" s="370">
        <f xml:space="preserve"> InpC!WWR$20</f>
        <v>0</v>
      </c>
      <c r="WWS124" s="370">
        <f xml:space="preserve"> InpC!WWS$20</f>
        <v>0</v>
      </c>
      <c r="WWT124" s="370">
        <f xml:space="preserve"> InpC!WWT$20</f>
        <v>0</v>
      </c>
      <c r="WWU124" s="370">
        <f xml:space="preserve"> InpC!WWU$20</f>
        <v>0</v>
      </c>
      <c r="WWV124" s="370">
        <f xml:space="preserve"> InpC!WWV$20</f>
        <v>0</v>
      </c>
      <c r="WWW124" s="370">
        <f xml:space="preserve"> InpC!WWW$20</f>
        <v>0</v>
      </c>
      <c r="WWX124" s="370">
        <f xml:space="preserve"> InpC!WWX$20</f>
        <v>0</v>
      </c>
      <c r="WWY124" s="370">
        <f xml:space="preserve"> InpC!WWY$20</f>
        <v>0</v>
      </c>
      <c r="WWZ124" s="370">
        <f xml:space="preserve"> InpC!WWZ$20</f>
        <v>0</v>
      </c>
      <c r="WXA124" s="370">
        <f xml:space="preserve"> InpC!WXA$20</f>
        <v>0</v>
      </c>
      <c r="WXB124" s="370">
        <f xml:space="preserve"> InpC!WXB$20</f>
        <v>0</v>
      </c>
      <c r="WXC124" s="370">
        <f xml:space="preserve"> InpC!WXC$20</f>
        <v>0</v>
      </c>
      <c r="WXD124" s="370">
        <f xml:space="preserve"> InpC!WXD$20</f>
        <v>0</v>
      </c>
      <c r="WXE124" s="370">
        <f xml:space="preserve"> InpC!WXE$20</f>
        <v>0</v>
      </c>
      <c r="WXF124" s="370">
        <f xml:space="preserve"> InpC!WXF$20</f>
        <v>0</v>
      </c>
      <c r="WXG124" s="370">
        <f xml:space="preserve"> InpC!WXG$20</f>
        <v>0</v>
      </c>
      <c r="WXH124" s="370">
        <f xml:space="preserve"> InpC!WXH$20</f>
        <v>0</v>
      </c>
      <c r="WXI124" s="370">
        <f xml:space="preserve"> InpC!WXI$20</f>
        <v>0</v>
      </c>
      <c r="WXJ124" s="370">
        <f xml:space="preserve"> InpC!WXJ$20</f>
        <v>0</v>
      </c>
      <c r="WXK124" s="370">
        <f xml:space="preserve"> InpC!WXK$20</f>
        <v>0</v>
      </c>
      <c r="WXL124" s="370">
        <f xml:space="preserve"> InpC!WXL$20</f>
        <v>0</v>
      </c>
      <c r="WXM124" s="370">
        <f xml:space="preserve"> InpC!WXM$20</f>
        <v>0</v>
      </c>
      <c r="WXN124" s="370">
        <f xml:space="preserve"> InpC!WXN$20</f>
        <v>0</v>
      </c>
      <c r="WXO124" s="370">
        <f xml:space="preserve"> InpC!WXO$20</f>
        <v>0</v>
      </c>
      <c r="WXP124" s="370">
        <f xml:space="preserve"> InpC!WXP$20</f>
        <v>0</v>
      </c>
      <c r="WXQ124" s="370">
        <f xml:space="preserve"> InpC!WXQ$20</f>
        <v>0</v>
      </c>
      <c r="WXR124" s="370">
        <f xml:space="preserve"> InpC!WXR$20</f>
        <v>0</v>
      </c>
      <c r="WXS124" s="370">
        <f xml:space="preserve"> InpC!WXS$20</f>
        <v>0</v>
      </c>
      <c r="WXT124" s="370">
        <f xml:space="preserve"> InpC!WXT$20</f>
        <v>0</v>
      </c>
      <c r="WXU124" s="370">
        <f xml:space="preserve"> InpC!WXU$20</f>
        <v>0</v>
      </c>
      <c r="WXV124" s="370">
        <f xml:space="preserve"> InpC!WXV$20</f>
        <v>0</v>
      </c>
      <c r="WXW124" s="370">
        <f xml:space="preserve"> InpC!WXW$20</f>
        <v>0</v>
      </c>
      <c r="WXX124" s="370">
        <f xml:space="preserve"> InpC!WXX$20</f>
        <v>0</v>
      </c>
      <c r="WXY124" s="370">
        <f xml:space="preserve"> InpC!WXY$20</f>
        <v>0</v>
      </c>
      <c r="WXZ124" s="370">
        <f xml:space="preserve"> InpC!WXZ$20</f>
        <v>0</v>
      </c>
      <c r="WYA124" s="370">
        <f xml:space="preserve"> InpC!WYA$20</f>
        <v>0</v>
      </c>
      <c r="WYB124" s="370">
        <f xml:space="preserve"> InpC!WYB$20</f>
        <v>0</v>
      </c>
      <c r="WYC124" s="370">
        <f xml:space="preserve"> InpC!WYC$20</f>
        <v>0</v>
      </c>
      <c r="WYD124" s="370">
        <f xml:space="preserve"> InpC!WYD$20</f>
        <v>0</v>
      </c>
      <c r="WYE124" s="370">
        <f xml:space="preserve"> InpC!WYE$20</f>
        <v>0</v>
      </c>
      <c r="WYF124" s="370">
        <f xml:space="preserve"> InpC!WYF$20</f>
        <v>0</v>
      </c>
      <c r="WYG124" s="370">
        <f xml:space="preserve"> InpC!WYG$20</f>
        <v>0</v>
      </c>
      <c r="WYH124" s="370">
        <f xml:space="preserve"> InpC!WYH$20</f>
        <v>0</v>
      </c>
      <c r="WYI124" s="370">
        <f xml:space="preserve"> InpC!WYI$20</f>
        <v>0</v>
      </c>
      <c r="WYJ124" s="370">
        <f xml:space="preserve"> InpC!WYJ$20</f>
        <v>0</v>
      </c>
      <c r="WYK124" s="370">
        <f xml:space="preserve"> InpC!WYK$20</f>
        <v>0</v>
      </c>
      <c r="WYL124" s="370">
        <f xml:space="preserve"> InpC!WYL$20</f>
        <v>0</v>
      </c>
      <c r="WYM124" s="370">
        <f xml:space="preserve"> InpC!WYM$20</f>
        <v>0</v>
      </c>
      <c r="WYN124" s="370">
        <f xml:space="preserve"> InpC!WYN$20</f>
        <v>0</v>
      </c>
      <c r="WYO124" s="370">
        <f xml:space="preserve"> InpC!WYO$20</f>
        <v>0</v>
      </c>
      <c r="WYP124" s="370">
        <f xml:space="preserve"> InpC!WYP$20</f>
        <v>0</v>
      </c>
      <c r="WYQ124" s="370">
        <f xml:space="preserve"> InpC!WYQ$20</f>
        <v>0</v>
      </c>
      <c r="WYR124" s="370">
        <f xml:space="preserve"> InpC!WYR$20</f>
        <v>0</v>
      </c>
      <c r="WYS124" s="370">
        <f xml:space="preserve"> InpC!WYS$20</f>
        <v>0</v>
      </c>
      <c r="WYT124" s="370">
        <f xml:space="preserve"> InpC!WYT$20</f>
        <v>0</v>
      </c>
      <c r="WYU124" s="370">
        <f xml:space="preserve"> InpC!WYU$20</f>
        <v>0</v>
      </c>
      <c r="WYV124" s="370">
        <f xml:space="preserve"> InpC!WYV$20</f>
        <v>0</v>
      </c>
      <c r="WYW124" s="370">
        <f xml:space="preserve"> InpC!WYW$20</f>
        <v>0</v>
      </c>
      <c r="WYX124" s="370">
        <f xml:space="preserve"> InpC!WYX$20</f>
        <v>0</v>
      </c>
      <c r="WYY124" s="370">
        <f xml:space="preserve"> InpC!WYY$20</f>
        <v>0</v>
      </c>
      <c r="WYZ124" s="370">
        <f xml:space="preserve"> InpC!WYZ$20</f>
        <v>0</v>
      </c>
      <c r="WZA124" s="370">
        <f xml:space="preserve"> InpC!WZA$20</f>
        <v>0</v>
      </c>
      <c r="WZB124" s="370">
        <f xml:space="preserve"> InpC!WZB$20</f>
        <v>0</v>
      </c>
      <c r="WZC124" s="370">
        <f xml:space="preserve"> InpC!WZC$20</f>
        <v>0</v>
      </c>
      <c r="WZD124" s="370">
        <f xml:space="preserve"> InpC!WZD$20</f>
        <v>0</v>
      </c>
      <c r="WZE124" s="370">
        <f xml:space="preserve"> InpC!WZE$20</f>
        <v>0</v>
      </c>
      <c r="WZF124" s="370">
        <f xml:space="preserve"> InpC!WZF$20</f>
        <v>0</v>
      </c>
      <c r="WZG124" s="370">
        <f xml:space="preserve"> InpC!WZG$20</f>
        <v>0</v>
      </c>
      <c r="WZH124" s="370">
        <f xml:space="preserve"> InpC!WZH$20</f>
        <v>0</v>
      </c>
      <c r="WZI124" s="370">
        <f xml:space="preserve"> InpC!WZI$20</f>
        <v>0</v>
      </c>
      <c r="WZJ124" s="370">
        <f xml:space="preserve"> InpC!WZJ$20</f>
        <v>0</v>
      </c>
      <c r="WZK124" s="370">
        <f xml:space="preserve"> InpC!WZK$20</f>
        <v>0</v>
      </c>
      <c r="WZL124" s="370">
        <f xml:space="preserve"> InpC!WZL$20</f>
        <v>0</v>
      </c>
      <c r="WZM124" s="370">
        <f xml:space="preserve"> InpC!WZM$20</f>
        <v>0</v>
      </c>
      <c r="WZN124" s="370">
        <f xml:space="preserve"> InpC!WZN$20</f>
        <v>0</v>
      </c>
      <c r="WZO124" s="370">
        <f xml:space="preserve"> InpC!WZO$20</f>
        <v>0</v>
      </c>
      <c r="WZP124" s="370">
        <f xml:space="preserve"> InpC!WZP$20</f>
        <v>0</v>
      </c>
      <c r="WZQ124" s="370">
        <f xml:space="preserve"> InpC!WZQ$20</f>
        <v>0</v>
      </c>
      <c r="WZR124" s="370">
        <f xml:space="preserve"> InpC!WZR$20</f>
        <v>0</v>
      </c>
      <c r="WZS124" s="370">
        <f xml:space="preserve"> InpC!WZS$20</f>
        <v>0</v>
      </c>
      <c r="WZT124" s="370">
        <f xml:space="preserve"> InpC!WZT$20</f>
        <v>0</v>
      </c>
      <c r="WZU124" s="370">
        <f xml:space="preserve"> InpC!WZU$20</f>
        <v>0</v>
      </c>
      <c r="WZV124" s="370">
        <f xml:space="preserve"> InpC!WZV$20</f>
        <v>0</v>
      </c>
      <c r="WZW124" s="370">
        <f xml:space="preserve"> InpC!WZW$20</f>
        <v>0</v>
      </c>
      <c r="WZX124" s="370">
        <f xml:space="preserve"> InpC!WZX$20</f>
        <v>0</v>
      </c>
      <c r="WZY124" s="370">
        <f xml:space="preserve"> InpC!WZY$20</f>
        <v>0</v>
      </c>
      <c r="WZZ124" s="370">
        <f xml:space="preserve"> InpC!WZZ$20</f>
        <v>0</v>
      </c>
      <c r="XAA124" s="370">
        <f xml:space="preserve"> InpC!XAA$20</f>
        <v>0</v>
      </c>
      <c r="XAB124" s="370">
        <f xml:space="preserve"> InpC!XAB$20</f>
        <v>0</v>
      </c>
      <c r="XAC124" s="370">
        <f xml:space="preserve"> InpC!XAC$20</f>
        <v>0</v>
      </c>
      <c r="XAD124" s="370">
        <f xml:space="preserve"> InpC!XAD$20</f>
        <v>0</v>
      </c>
      <c r="XAE124" s="370">
        <f xml:space="preserve"> InpC!XAE$20</f>
        <v>0</v>
      </c>
      <c r="XAF124" s="370">
        <f xml:space="preserve"> InpC!XAF$20</f>
        <v>0</v>
      </c>
      <c r="XAG124" s="370">
        <f xml:space="preserve"> InpC!XAG$20</f>
        <v>0</v>
      </c>
      <c r="XAH124" s="370">
        <f xml:space="preserve"> InpC!XAH$20</f>
        <v>0</v>
      </c>
      <c r="XAI124" s="370">
        <f xml:space="preserve"> InpC!XAI$20</f>
        <v>0</v>
      </c>
      <c r="XAJ124" s="370">
        <f xml:space="preserve"> InpC!XAJ$20</f>
        <v>0</v>
      </c>
      <c r="XAK124" s="370">
        <f xml:space="preserve"> InpC!XAK$20</f>
        <v>0</v>
      </c>
      <c r="XAL124" s="370">
        <f xml:space="preserve"> InpC!XAL$20</f>
        <v>0</v>
      </c>
      <c r="XAM124" s="370">
        <f xml:space="preserve"> InpC!XAM$20</f>
        <v>0</v>
      </c>
      <c r="XAN124" s="370">
        <f xml:space="preserve"> InpC!XAN$20</f>
        <v>0</v>
      </c>
      <c r="XAO124" s="370">
        <f xml:space="preserve"> InpC!XAO$20</f>
        <v>0</v>
      </c>
      <c r="XAP124" s="370">
        <f xml:space="preserve"> InpC!XAP$20</f>
        <v>0</v>
      </c>
      <c r="XAQ124" s="370">
        <f xml:space="preserve"> InpC!XAQ$20</f>
        <v>0</v>
      </c>
      <c r="XAR124" s="370">
        <f xml:space="preserve"> InpC!XAR$20</f>
        <v>0</v>
      </c>
      <c r="XAS124" s="370">
        <f xml:space="preserve"> InpC!XAS$20</f>
        <v>0</v>
      </c>
      <c r="XAT124" s="370">
        <f xml:space="preserve"> InpC!XAT$20</f>
        <v>0</v>
      </c>
      <c r="XAU124" s="370">
        <f xml:space="preserve"> InpC!XAU$20</f>
        <v>0</v>
      </c>
      <c r="XAV124" s="370">
        <f xml:space="preserve"> InpC!XAV$20</f>
        <v>0</v>
      </c>
      <c r="XAW124" s="370">
        <f xml:space="preserve"> InpC!XAW$20</f>
        <v>0</v>
      </c>
      <c r="XAX124" s="370">
        <f xml:space="preserve"> InpC!XAX$20</f>
        <v>0</v>
      </c>
      <c r="XAY124" s="370">
        <f xml:space="preserve"> InpC!XAY$20</f>
        <v>0</v>
      </c>
      <c r="XAZ124" s="370">
        <f xml:space="preserve"> InpC!XAZ$20</f>
        <v>0</v>
      </c>
      <c r="XBA124" s="370">
        <f xml:space="preserve"> InpC!XBA$20</f>
        <v>0</v>
      </c>
      <c r="XBB124" s="370">
        <f xml:space="preserve"> InpC!XBB$20</f>
        <v>0</v>
      </c>
      <c r="XBC124" s="370">
        <f xml:space="preserve"> InpC!XBC$20</f>
        <v>0</v>
      </c>
      <c r="XBD124" s="370">
        <f xml:space="preserve"> InpC!XBD$20</f>
        <v>0</v>
      </c>
      <c r="XBE124" s="370">
        <f xml:space="preserve"> InpC!XBE$20</f>
        <v>0</v>
      </c>
      <c r="XBF124" s="370">
        <f xml:space="preserve"> InpC!XBF$20</f>
        <v>0</v>
      </c>
      <c r="XBG124" s="370">
        <f xml:space="preserve"> InpC!XBG$20</f>
        <v>0</v>
      </c>
      <c r="XBH124" s="370">
        <f xml:space="preserve"> InpC!XBH$20</f>
        <v>0</v>
      </c>
      <c r="XBI124" s="370">
        <f xml:space="preserve"> InpC!XBI$20</f>
        <v>0</v>
      </c>
      <c r="XBJ124" s="370">
        <f xml:space="preserve"> InpC!XBJ$20</f>
        <v>0</v>
      </c>
      <c r="XBK124" s="370">
        <f xml:space="preserve"> InpC!XBK$20</f>
        <v>0</v>
      </c>
      <c r="XBL124" s="370">
        <f xml:space="preserve"> InpC!XBL$20</f>
        <v>0</v>
      </c>
      <c r="XBM124" s="370">
        <f xml:space="preserve"> InpC!XBM$20</f>
        <v>0</v>
      </c>
      <c r="XBN124" s="370">
        <f xml:space="preserve"> InpC!XBN$20</f>
        <v>0</v>
      </c>
      <c r="XBO124" s="370">
        <f xml:space="preserve"> InpC!XBO$20</f>
        <v>0</v>
      </c>
      <c r="XBP124" s="370">
        <f xml:space="preserve"> InpC!XBP$20</f>
        <v>0</v>
      </c>
      <c r="XBQ124" s="370">
        <f xml:space="preserve"> InpC!XBQ$20</f>
        <v>0</v>
      </c>
      <c r="XBR124" s="370">
        <f xml:space="preserve"> InpC!XBR$20</f>
        <v>0</v>
      </c>
      <c r="XBS124" s="370">
        <f xml:space="preserve"> InpC!XBS$20</f>
        <v>0</v>
      </c>
      <c r="XBT124" s="370">
        <f xml:space="preserve"> InpC!XBT$20</f>
        <v>0</v>
      </c>
      <c r="XBU124" s="370">
        <f xml:space="preserve"> InpC!XBU$20</f>
        <v>0</v>
      </c>
      <c r="XBV124" s="370">
        <f xml:space="preserve"> InpC!XBV$20</f>
        <v>0</v>
      </c>
      <c r="XBW124" s="370">
        <f xml:space="preserve"> InpC!XBW$20</f>
        <v>0</v>
      </c>
      <c r="XBX124" s="370">
        <f xml:space="preserve"> InpC!XBX$20</f>
        <v>0</v>
      </c>
      <c r="XBY124" s="370">
        <f xml:space="preserve"> InpC!XBY$20</f>
        <v>0</v>
      </c>
      <c r="XBZ124" s="370">
        <f xml:space="preserve"> InpC!XBZ$20</f>
        <v>0</v>
      </c>
      <c r="XCA124" s="370">
        <f xml:space="preserve"> InpC!XCA$20</f>
        <v>0</v>
      </c>
      <c r="XCB124" s="370">
        <f xml:space="preserve"> InpC!XCB$20</f>
        <v>0</v>
      </c>
      <c r="XCC124" s="370">
        <f xml:space="preserve"> InpC!XCC$20</f>
        <v>0</v>
      </c>
      <c r="XCD124" s="370">
        <f xml:space="preserve"> InpC!XCD$20</f>
        <v>0</v>
      </c>
      <c r="XCE124" s="370">
        <f xml:space="preserve"> InpC!XCE$20</f>
        <v>0</v>
      </c>
      <c r="XCF124" s="370">
        <f xml:space="preserve"> InpC!XCF$20</f>
        <v>0</v>
      </c>
      <c r="XCG124" s="370">
        <f xml:space="preserve"> InpC!XCG$20</f>
        <v>0</v>
      </c>
      <c r="XCH124" s="370">
        <f xml:space="preserve"> InpC!XCH$20</f>
        <v>0</v>
      </c>
      <c r="XCI124" s="370">
        <f xml:space="preserve"> InpC!XCI$20</f>
        <v>0</v>
      </c>
      <c r="XCJ124" s="370">
        <f xml:space="preserve"> InpC!XCJ$20</f>
        <v>0</v>
      </c>
      <c r="XCK124" s="370">
        <f xml:space="preserve"> InpC!XCK$20</f>
        <v>0</v>
      </c>
      <c r="XCL124" s="370">
        <f xml:space="preserve"> InpC!XCL$20</f>
        <v>0</v>
      </c>
      <c r="XCM124" s="370">
        <f xml:space="preserve"> InpC!XCM$20</f>
        <v>0</v>
      </c>
      <c r="XCN124" s="370">
        <f xml:space="preserve"> InpC!XCN$20</f>
        <v>0</v>
      </c>
      <c r="XCO124" s="370">
        <f xml:space="preserve"> InpC!XCO$20</f>
        <v>0</v>
      </c>
      <c r="XCP124" s="370">
        <f xml:space="preserve"> InpC!XCP$20</f>
        <v>0</v>
      </c>
      <c r="XCQ124" s="370">
        <f xml:space="preserve"> InpC!XCQ$20</f>
        <v>0</v>
      </c>
      <c r="XCR124" s="370">
        <f xml:space="preserve"> InpC!XCR$20</f>
        <v>0</v>
      </c>
      <c r="XCS124" s="370">
        <f xml:space="preserve"> InpC!XCS$20</f>
        <v>0</v>
      </c>
      <c r="XCT124" s="370">
        <f xml:space="preserve"> InpC!XCT$20</f>
        <v>0</v>
      </c>
      <c r="XCU124" s="370">
        <f xml:space="preserve"> InpC!XCU$20</f>
        <v>0</v>
      </c>
      <c r="XCV124" s="370">
        <f xml:space="preserve"> InpC!XCV$20</f>
        <v>0</v>
      </c>
      <c r="XCW124" s="370">
        <f xml:space="preserve"> InpC!XCW$20</f>
        <v>0</v>
      </c>
      <c r="XCX124" s="370">
        <f xml:space="preserve"> InpC!XCX$20</f>
        <v>0</v>
      </c>
      <c r="XCY124" s="370">
        <f xml:space="preserve"> InpC!XCY$20</f>
        <v>0</v>
      </c>
      <c r="XCZ124" s="370">
        <f xml:space="preserve"> InpC!XCZ$20</f>
        <v>0</v>
      </c>
      <c r="XDA124" s="370">
        <f xml:space="preserve"> InpC!XDA$20</f>
        <v>0</v>
      </c>
      <c r="XDB124" s="370">
        <f xml:space="preserve"> InpC!XDB$20</f>
        <v>0</v>
      </c>
      <c r="XDC124" s="370">
        <f xml:space="preserve"> InpC!XDC$20</f>
        <v>0</v>
      </c>
      <c r="XDD124" s="370">
        <f xml:space="preserve"> InpC!XDD$20</f>
        <v>0</v>
      </c>
      <c r="XDE124" s="370">
        <f xml:space="preserve"> InpC!XDE$20</f>
        <v>0</v>
      </c>
      <c r="XDF124" s="370">
        <f xml:space="preserve"> InpC!XDF$20</f>
        <v>0</v>
      </c>
      <c r="XDG124" s="370">
        <f xml:space="preserve"> InpC!XDG$20</f>
        <v>0</v>
      </c>
      <c r="XDH124" s="370">
        <f xml:space="preserve"> InpC!XDH$20</f>
        <v>0</v>
      </c>
      <c r="XDI124" s="370">
        <f xml:space="preserve"> InpC!XDI$20</f>
        <v>0</v>
      </c>
      <c r="XDJ124" s="370">
        <f xml:space="preserve"> InpC!XDJ$20</f>
        <v>0</v>
      </c>
      <c r="XDK124" s="370">
        <f xml:space="preserve"> InpC!XDK$20</f>
        <v>0</v>
      </c>
      <c r="XDL124" s="370">
        <f xml:space="preserve"> InpC!XDL$20</f>
        <v>0</v>
      </c>
      <c r="XDM124" s="370">
        <f xml:space="preserve"> InpC!XDM$20</f>
        <v>0</v>
      </c>
      <c r="XDN124" s="370">
        <f xml:space="preserve"> InpC!XDN$20</f>
        <v>0</v>
      </c>
      <c r="XDO124" s="370">
        <f xml:space="preserve"> InpC!XDO$20</f>
        <v>0</v>
      </c>
      <c r="XDP124" s="370">
        <f xml:space="preserve"> InpC!XDP$20</f>
        <v>0</v>
      </c>
      <c r="XDQ124" s="370">
        <f xml:space="preserve"> InpC!XDQ$20</f>
        <v>0</v>
      </c>
      <c r="XDR124" s="370">
        <f xml:space="preserve"> InpC!XDR$20</f>
        <v>0</v>
      </c>
      <c r="XDS124" s="370">
        <f xml:space="preserve"> InpC!XDS$20</f>
        <v>0</v>
      </c>
      <c r="XDT124" s="370">
        <f xml:space="preserve"> InpC!XDT$20</f>
        <v>0</v>
      </c>
      <c r="XDU124" s="370">
        <f xml:space="preserve"> InpC!XDU$20</f>
        <v>0</v>
      </c>
      <c r="XDV124" s="370">
        <f xml:space="preserve"> InpC!XDV$20</f>
        <v>0</v>
      </c>
      <c r="XDW124" s="370">
        <f xml:space="preserve"> InpC!XDW$20</f>
        <v>0</v>
      </c>
      <c r="XDX124" s="370">
        <f xml:space="preserve"> InpC!XDX$20</f>
        <v>0</v>
      </c>
      <c r="XDY124" s="370">
        <f xml:space="preserve"> InpC!XDY$20</f>
        <v>0</v>
      </c>
      <c r="XDZ124" s="370">
        <f xml:space="preserve"> InpC!XDZ$20</f>
        <v>0</v>
      </c>
      <c r="XEA124" s="370">
        <f xml:space="preserve"> InpC!XEA$20</f>
        <v>0</v>
      </c>
      <c r="XEB124" s="370">
        <f xml:space="preserve"> InpC!XEB$20</f>
        <v>0</v>
      </c>
      <c r="XEC124" s="370">
        <f xml:space="preserve"> InpC!XEC$20</f>
        <v>0</v>
      </c>
      <c r="XED124" s="370">
        <f xml:space="preserve"> InpC!XED$20</f>
        <v>0</v>
      </c>
      <c r="XEE124" s="370">
        <f xml:space="preserve"> InpC!XEE$20</f>
        <v>0</v>
      </c>
      <c r="XEF124" s="370">
        <f xml:space="preserve"> InpC!XEF$20</f>
        <v>0</v>
      </c>
      <c r="XEG124" s="370">
        <f xml:space="preserve"> InpC!XEG$20</f>
        <v>0</v>
      </c>
      <c r="XEH124" s="370">
        <f xml:space="preserve"> InpC!XEH$20</f>
        <v>0</v>
      </c>
      <c r="XEI124" s="370">
        <f xml:space="preserve"> InpC!XEI$20</f>
        <v>0</v>
      </c>
      <c r="XEJ124" s="370">
        <f xml:space="preserve"> InpC!XEJ$20</f>
        <v>0</v>
      </c>
      <c r="XEK124" s="370">
        <f xml:space="preserve"> InpC!XEK$20</f>
        <v>0</v>
      </c>
      <c r="XEL124" s="370">
        <f xml:space="preserve"> InpC!XEL$20</f>
        <v>0</v>
      </c>
      <c r="XEM124" s="370">
        <f xml:space="preserve"> InpC!XEM$20</f>
        <v>0</v>
      </c>
      <c r="XEN124" s="370">
        <f xml:space="preserve"> InpC!XEN$20</f>
        <v>0</v>
      </c>
      <c r="XEO124" s="370">
        <f xml:space="preserve"> InpC!XEO$20</f>
        <v>0</v>
      </c>
      <c r="XEP124" s="370">
        <f xml:space="preserve"> InpC!XEP$20</f>
        <v>0</v>
      </c>
      <c r="XEQ124" s="370">
        <f xml:space="preserve"> InpC!XEQ$20</f>
        <v>0</v>
      </c>
      <c r="XER124" s="370">
        <f xml:space="preserve"> InpC!XER$20</f>
        <v>0</v>
      </c>
      <c r="XES124" s="370">
        <f xml:space="preserve"> InpC!XES$20</f>
        <v>0</v>
      </c>
      <c r="XET124" s="370">
        <f xml:space="preserve"> InpC!XET$20</f>
        <v>0</v>
      </c>
      <c r="XEU124" s="370">
        <f xml:space="preserve"> InpC!XEU$20</f>
        <v>0</v>
      </c>
      <c r="XEV124" s="370">
        <f xml:space="preserve"> InpC!XEV$20</f>
        <v>0</v>
      </c>
      <c r="XEW124" s="370">
        <f xml:space="preserve"> InpC!XEW$20</f>
        <v>0</v>
      </c>
      <c r="XEX124" s="370">
        <f xml:space="preserve"> InpC!XEX$20</f>
        <v>0</v>
      </c>
      <c r="XEY124" s="370">
        <f xml:space="preserve"> InpC!XEY$20</f>
        <v>0</v>
      </c>
      <c r="XEZ124" s="370">
        <f xml:space="preserve"> InpC!XEZ$20</f>
        <v>0</v>
      </c>
      <c r="XFA124" s="370">
        <f xml:space="preserve"> InpC!XFA$20</f>
        <v>0</v>
      </c>
      <c r="XFB124" s="370">
        <f xml:space="preserve"> InpC!XFB$20</f>
        <v>0</v>
      </c>
      <c r="XFC124" s="370">
        <f xml:space="preserve"> InpC!XFC$20</f>
        <v>0</v>
      </c>
      <c r="XFD124" s="370">
        <f xml:space="preserve"> InpC!XFD$20</f>
        <v>0</v>
      </c>
    </row>
    <row r="125" spans="1:16384" s="211" customFormat="1" ht="12.75" customHeight="1" x14ac:dyDescent="0.3">
      <c r="A125" s="17"/>
      <c r="B125" s="17"/>
      <c r="C125" s="166"/>
      <c r="D125" s="18"/>
      <c r="E125" s="18" t="str">
        <f xml:space="preserve"> E$14</f>
        <v>Calendar year</v>
      </c>
      <c r="F125" s="18">
        <f t="shared" ref="F125:BH125" si="200" xml:space="preserve"> F$14</f>
        <v>0</v>
      </c>
      <c r="G125" s="18" t="str">
        <f t="shared" si="200"/>
        <v>year</v>
      </c>
      <c r="H125" s="18">
        <f t="shared" si="200"/>
        <v>0</v>
      </c>
      <c r="I125" s="18">
        <f t="shared" si="200"/>
        <v>0</v>
      </c>
      <c r="J125" s="18">
        <f t="shared" si="200"/>
        <v>0</v>
      </c>
      <c r="K125" s="18">
        <f t="shared" si="200"/>
        <v>2017</v>
      </c>
      <c r="L125" s="18">
        <f t="shared" si="200"/>
        <v>2018</v>
      </c>
      <c r="M125" s="18">
        <f t="shared" si="200"/>
        <v>2019</v>
      </c>
      <c r="N125" s="18">
        <f t="shared" si="200"/>
        <v>2020</v>
      </c>
      <c r="O125" s="18">
        <f t="shared" si="200"/>
        <v>2021</v>
      </c>
      <c r="P125" s="18">
        <f t="shared" si="200"/>
        <v>2022</v>
      </c>
      <c r="Q125" s="18">
        <f t="shared" si="200"/>
        <v>2023</v>
      </c>
      <c r="R125" s="18">
        <f t="shared" si="200"/>
        <v>2024</v>
      </c>
      <c r="S125" s="18">
        <f t="shared" si="200"/>
        <v>2025</v>
      </c>
      <c r="T125" s="18">
        <f t="shared" si="200"/>
        <v>2026</v>
      </c>
      <c r="U125" s="18">
        <f t="shared" si="200"/>
        <v>2027</v>
      </c>
      <c r="V125" s="18">
        <f t="shared" si="200"/>
        <v>2028</v>
      </c>
      <c r="W125" s="18">
        <f t="shared" si="200"/>
        <v>2029</v>
      </c>
      <c r="X125" s="18">
        <f t="shared" si="200"/>
        <v>2030</v>
      </c>
      <c r="Y125" s="18">
        <f t="shared" si="200"/>
        <v>2031</v>
      </c>
      <c r="Z125" s="18">
        <f t="shared" si="200"/>
        <v>2032</v>
      </c>
      <c r="AA125" s="18">
        <f t="shared" si="200"/>
        <v>2033</v>
      </c>
      <c r="AB125" s="18">
        <f t="shared" si="200"/>
        <v>2034</v>
      </c>
      <c r="AC125" s="18">
        <f t="shared" si="200"/>
        <v>2035</v>
      </c>
      <c r="AD125" s="18">
        <f t="shared" si="200"/>
        <v>2036</v>
      </c>
      <c r="AE125" s="18">
        <f t="shared" si="200"/>
        <v>2037</v>
      </c>
      <c r="AF125" s="18">
        <f t="shared" si="200"/>
        <v>2038</v>
      </c>
      <c r="AG125" s="18">
        <f t="shared" si="200"/>
        <v>2039</v>
      </c>
      <c r="AH125" s="18">
        <f t="shared" si="200"/>
        <v>2040</v>
      </c>
      <c r="AI125" s="18">
        <f t="shared" si="200"/>
        <v>2041</v>
      </c>
      <c r="AJ125" s="18">
        <f t="shared" si="200"/>
        <v>2042</v>
      </c>
      <c r="AK125" s="18">
        <f t="shared" si="200"/>
        <v>2043</v>
      </c>
      <c r="AL125" s="18">
        <f t="shared" si="200"/>
        <v>2044</v>
      </c>
      <c r="AM125" s="18">
        <f t="shared" si="200"/>
        <v>2045</v>
      </c>
      <c r="AN125" s="18">
        <f t="shared" si="200"/>
        <v>2046</v>
      </c>
      <c r="AO125" s="18">
        <f t="shared" si="200"/>
        <v>2047</v>
      </c>
      <c r="AP125" s="18">
        <f t="shared" si="200"/>
        <v>2048</v>
      </c>
      <c r="AQ125" s="18">
        <f t="shared" si="200"/>
        <v>2049</v>
      </c>
      <c r="AR125" s="18">
        <f t="shared" si="200"/>
        <v>2050</v>
      </c>
      <c r="AS125" s="18">
        <f t="shared" si="200"/>
        <v>2051</v>
      </c>
      <c r="AT125" s="18">
        <f t="shared" si="200"/>
        <v>2052</v>
      </c>
      <c r="AU125" s="18">
        <f t="shared" si="200"/>
        <v>2053</v>
      </c>
      <c r="AV125" s="18">
        <f t="shared" si="200"/>
        <v>2054</v>
      </c>
      <c r="AW125" s="18">
        <f t="shared" si="200"/>
        <v>2055</v>
      </c>
      <c r="AX125" s="18">
        <f t="shared" si="200"/>
        <v>2056</v>
      </c>
      <c r="AY125" s="18">
        <f t="shared" si="200"/>
        <v>2057</v>
      </c>
      <c r="AZ125" s="18">
        <f t="shared" si="200"/>
        <v>2058</v>
      </c>
      <c r="BA125" s="18">
        <f t="shared" si="200"/>
        <v>2059</v>
      </c>
      <c r="BB125" s="18">
        <f t="shared" si="200"/>
        <v>2060</v>
      </c>
      <c r="BC125" s="18">
        <f t="shared" si="200"/>
        <v>2061</v>
      </c>
      <c r="BD125" s="18">
        <f t="shared" si="200"/>
        <v>2062</v>
      </c>
      <c r="BE125" s="18">
        <f t="shared" si="200"/>
        <v>2063</v>
      </c>
      <c r="BF125" s="18">
        <f t="shared" si="200"/>
        <v>2064</v>
      </c>
      <c r="BG125" s="18">
        <f t="shared" si="200"/>
        <v>2065</v>
      </c>
      <c r="BH125" s="18">
        <f t="shared" si="200"/>
        <v>2066</v>
      </c>
    </row>
    <row r="126" spans="1:16384" s="93" customFormat="1" ht="12.75" customHeight="1" x14ac:dyDescent="0.3">
      <c r="A126" s="204"/>
      <c r="B126" s="204"/>
      <c r="C126" s="205"/>
      <c r="D126" s="34"/>
      <c r="E126" s="34" t="s">
        <v>944</v>
      </c>
      <c r="F126" s="34"/>
      <c r="G126" s="34" t="s">
        <v>930</v>
      </c>
      <c r="H126" s="34"/>
      <c r="I126" s="34"/>
      <c r="J126" s="34"/>
      <c r="K126" s="90">
        <f xml:space="preserve"> MAX( 1, (1 + $F123) ^ (K125 - $F124))</f>
        <v>1</v>
      </c>
      <c r="L126" s="90">
        <f t="shared" ref="L126:BH126" si="201" xml:space="preserve"> MAX( 1, (1 + $F123) ^ (L125 - $F124))</f>
        <v>1</v>
      </c>
      <c r="M126" s="90">
        <f t="shared" si="201"/>
        <v>1.0784313725490196</v>
      </c>
      <c r="N126" s="90">
        <f t="shared" si="201"/>
        <v>1.1630142252979623</v>
      </c>
      <c r="O126" s="90">
        <f t="shared" si="201"/>
        <v>1.2542310272821162</v>
      </c>
      <c r="P126" s="90">
        <f t="shared" si="201"/>
        <v>1.3526020882454193</v>
      </c>
      <c r="Q126" s="90">
        <f t="shared" si="201"/>
        <v>1.4586885265391776</v>
      </c>
      <c r="R126" s="90">
        <f t="shared" si="201"/>
        <v>1.5730954697971522</v>
      </c>
      <c r="S126" s="90">
        <f t="shared" si="201"/>
        <v>1.6964755066439878</v>
      </c>
      <c r="T126" s="90">
        <f t="shared" si="201"/>
        <v>1.8295324091258689</v>
      </c>
      <c r="U126" s="90">
        <f t="shared" si="201"/>
        <v>1.9730251470965252</v>
      </c>
      <c r="V126" s="90">
        <f t="shared" si="201"/>
        <v>2.127772217457037</v>
      </c>
      <c r="W126" s="90">
        <f t="shared" si="201"/>
        <v>2.2946563129438635</v>
      </c>
      <c r="X126" s="90">
        <f t="shared" si="201"/>
        <v>2.4746293570963229</v>
      </c>
      <c r="Y126" s="90">
        <f t="shared" si="201"/>
        <v>2.6687179341234857</v>
      </c>
      <c r="Z126" s="90">
        <f t="shared" si="201"/>
        <v>2.8780291446429742</v>
      </c>
      <c r="AA126" s="90">
        <f t="shared" si="201"/>
        <v>3.1037569206934039</v>
      </c>
      <c r="AB126" s="90">
        <f t="shared" si="201"/>
        <v>3.3471888360419055</v>
      </c>
      <c r="AC126" s="90">
        <f t="shared" si="201"/>
        <v>3.6097134506334272</v>
      </c>
      <c r="AD126" s="90">
        <f t="shared" si="201"/>
        <v>3.8928282310752649</v>
      </c>
      <c r="AE126" s="90">
        <f t="shared" si="201"/>
        <v>4.1981480923360701</v>
      </c>
      <c r="AF126" s="90">
        <f t="shared" si="201"/>
        <v>4.5274146093820358</v>
      </c>
      <c r="AG126" s="90">
        <f t="shared" si="201"/>
        <v>4.8825059512943518</v>
      </c>
      <c r="AH126" s="90">
        <f t="shared" si="201"/>
        <v>5.2654475945331241</v>
      </c>
      <c r="AI126" s="90">
        <f t="shared" si="201"/>
        <v>5.6784238764572912</v>
      </c>
      <c r="AJ126" s="90">
        <f t="shared" si="201"/>
        <v>6.1237904550029603</v>
      </c>
      <c r="AK126" s="90">
        <f t="shared" si="201"/>
        <v>6.6040877455914275</v>
      </c>
      <c r="AL126" s="90">
        <f t="shared" si="201"/>
        <v>7.1220554119123243</v>
      </c>
      <c r="AM126" s="90">
        <f t="shared" si="201"/>
        <v>7.6806479932387814</v>
      </c>
      <c r="AN126" s="90">
        <f t="shared" si="201"/>
        <v>8.2830517574143698</v>
      </c>
      <c r="AO126" s="90">
        <f t="shared" si="201"/>
        <v>8.9327028756429492</v>
      </c>
      <c r="AP126" s="90">
        <f t="shared" si="201"/>
        <v>9.6333070227521986</v>
      </c>
      <c r="AQ126" s="90">
        <f t="shared" si="201"/>
        <v>10.388860514732764</v>
      </c>
      <c r="AR126" s="90">
        <f t="shared" si="201"/>
        <v>11.203673104123567</v>
      </c>
      <c r="AS126" s="90">
        <f t="shared" si="201"/>
        <v>12.082392563270513</v>
      </c>
      <c r="AT126" s="90">
        <f t="shared" si="201"/>
        <v>13.030031195683886</v>
      </c>
      <c r="AU126" s="90">
        <f t="shared" si="201"/>
        <v>14.051994426717917</v>
      </c>
      <c r="AV126" s="90">
        <f t="shared" si="201"/>
        <v>15.154111636656575</v>
      </c>
      <c r="AW126" s="90">
        <f t="shared" si="201"/>
        <v>16.342669412080621</v>
      </c>
      <c r="AX126" s="90">
        <f t="shared" si="201"/>
        <v>17.624447405184981</v>
      </c>
      <c r="AY126" s="90">
        <f t="shared" si="201"/>
        <v>19.006757005591648</v>
      </c>
      <c r="AZ126" s="90">
        <f t="shared" si="201"/>
        <v>20.49748304524589</v>
      </c>
      <c r="BA126" s="90">
        <f t="shared" si="201"/>
        <v>22.105128774284783</v>
      </c>
      <c r="BB126" s="90">
        <f t="shared" si="201"/>
        <v>23.838864364424769</v>
      </c>
      <c r="BC126" s="90">
        <f t="shared" si="201"/>
        <v>25.708579216536513</v>
      </c>
      <c r="BD126" s="90">
        <f t="shared" si="201"/>
        <v>27.724938370774666</v>
      </c>
      <c r="BE126" s="90">
        <f t="shared" si="201"/>
        <v>29.899443341031507</v>
      </c>
      <c r="BF126" s="90">
        <f t="shared" si="201"/>
        <v>32.244497720720247</v>
      </c>
      <c r="BG126" s="90">
        <f t="shared" si="201"/>
        <v>34.773477934110069</v>
      </c>
      <c r="BH126" s="90">
        <f t="shared" si="201"/>
        <v>37.500809536785361</v>
      </c>
    </row>
    <row r="127" spans="1:16384" s="130" customFormat="1" ht="12.75" customHeight="1" x14ac:dyDescent="0.3">
      <c r="A127" s="111"/>
      <c r="B127" s="111"/>
      <c r="C127" s="287"/>
      <c r="D127" s="126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</row>
    <row r="128" spans="1:16384" s="305" customFormat="1" ht="12.75" customHeight="1" x14ac:dyDescent="0.3">
      <c r="A128" s="302"/>
      <c r="B128" s="302" t="s">
        <v>945</v>
      </c>
      <c r="C128" s="303"/>
      <c r="D128" s="304"/>
      <c r="E128" s="304"/>
      <c r="F128" s="304"/>
      <c r="G128" s="304"/>
      <c r="H128" s="304"/>
      <c r="I128" s="304"/>
      <c r="J128" s="304"/>
      <c r="K128" s="304"/>
      <c r="L128" s="304"/>
      <c r="M128" s="304"/>
      <c r="N128" s="304"/>
      <c r="O128" s="304"/>
      <c r="P128" s="304"/>
      <c r="Q128" s="304"/>
      <c r="R128" s="304"/>
      <c r="S128" s="304"/>
      <c r="T128" s="304"/>
      <c r="U128" s="304"/>
      <c r="V128" s="304"/>
      <c r="W128" s="304"/>
      <c r="X128" s="304"/>
      <c r="Y128" s="304"/>
      <c r="Z128" s="304"/>
      <c r="AA128" s="304"/>
      <c r="AB128" s="304"/>
      <c r="AC128" s="304"/>
      <c r="AD128" s="304"/>
      <c r="AE128" s="304"/>
      <c r="AF128" s="304"/>
      <c r="AG128" s="304"/>
      <c r="AH128" s="304"/>
      <c r="AI128" s="304"/>
      <c r="AJ128" s="304"/>
      <c r="AK128" s="304"/>
      <c r="AL128" s="304"/>
      <c r="AM128" s="304"/>
      <c r="AN128" s="304"/>
      <c r="AO128" s="304"/>
      <c r="AP128" s="304"/>
      <c r="AQ128" s="304"/>
      <c r="AR128" s="304"/>
      <c r="AS128" s="304"/>
      <c r="AT128" s="304"/>
      <c r="AU128" s="304"/>
      <c r="AV128" s="304"/>
      <c r="AW128" s="304"/>
      <c r="AX128" s="304"/>
      <c r="AY128" s="304"/>
      <c r="AZ128" s="304"/>
      <c r="BA128" s="304"/>
      <c r="BB128" s="304"/>
      <c r="BC128" s="304"/>
      <c r="BD128" s="304"/>
      <c r="BE128" s="304"/>
      <c r="BF128" s="304"/>
      <c r="BG128" s="304"/>
      <c r="BH128" s="304"/>
    </row>
    <row r="129" spans="1:60" ht="12.75" customHeight="1" x14ac:dyDescent="0.3">
      <c r="C129" s="139"/>
      <c r="E129" s="88" t="str">
        <f xml:space="preserve"> InpC!E$131</f>
        <v>Discount rate - nominal terms</v>
      </c>
      <c r="F129" s="88">
        <f xml:space="preserve"> InpC!F$131</f>
        <v>9.9999999999999867E-2</v>
      </c>
      <c r="G129" s="88" t="str">
        <f xml:space="preserve"> InpC!G$131</f>
        <v>% p.a.</v>
      </c>
    </row>
    <row r="130" spans="1:60" ht="12.75" customHeight="1" x14ac:dyDescent="0.3">
      <c r="C130" s="139"/>
      <c r="E130" s="95" t="str">
        <f>'Time&amp;Esc'!E$86</f>
        <v>First year of development period (FID)</v>
      </c>
      <c r="F130" s="199">
        <f>'Time&amp;Esc'!F$86</f>
        <v>2023</v>
      </c>
      <c r="G130" s="95" t="str">
        <f>'Time&amp;Esc'!G$86</f>
        <v>year</v>
      </c>
    </row>
    <row r="131" spans="1:60" s="211" customFormat="1" ht="12.75" customHeight="1" x14ac:dyDescent="0.3">
      <c r="A131" s="17"/>
      <c r="B131" s="17"/>
      <c r="C131" s="166"/>
      <c r="D131" s="18"/>
      <c r="E131" s="19" t="str">
        <f t="shared" ref="E131:AJ131" si="202">E$14</f>
        <v>Calendar year</v>
      </c>
      <c r="F131" s="19">
        <f t="shared" si="202"/>
        <v>0</v>
      </c>
      <c r="G131" s="19" t="str">
        <f t="shared" si="202"/>
        <v>year</v>
      </c>
      <c r="H131" s="19">
        <f t="shared" si="202"/>
        <v>0</v>
      </c>
      <c r="I131" s="19">
        <f t="shared" si="202"/>
        <v>0</v>
      </c>
      <c r="J131" s="19">
        <f t="shared" si="202"/>
        <v>0</v>
      </c>
      <c r="K131" s="19">
        <f t="shared" si="202"/>
        <v>2017</v>
      </c>
      <c r="L131" s="19">
        <f t="shared" si="202"/>
        <v>2018</v>
      </c>
      <c r="M131" s="19">
        <f t="shared" si="202"/>
        <v>2019</v>
      </c>
      <c r="N131" s="19">
        <f t="shared" si="202"/>
        <v>2020</v>
      </c>
      <c r="O131" s="19">
        <f t="shared" si="202"/>
        <v>2021</v>
      </c>
      <c r="P131" s="19">
        <f t="shared" si="202"/>
        <v>2022</v>
      </c>
      <c r="Q131" s="19">
        <f t="shared" si="202"/>
        <v>2023</v>
      </c>
      <c r="R131" s="19">
        <f t="shared" si="202"/>
        <v>2024</v>
      </c>
      <c r="S131" s="19">
        <f t="shared" si="202"/>
        <v>2025</v>
      </c>
      <c r="T131" s="19">
        <f t="shared" si="202"/>
        <v>2026</v>
      </c>
      <c r="U131" s="19">
        <f t="shared" si="202"/>
        <v>2027</v>
      </c>
      <c r="V131" s="19">
        <f t="shared" si="202"/>
        <v>2028</v>
      </c>
      <c r="W131" s="19">
        <f t="shared" si="202"/>
        <v>2029</v>
      </c>
      <c r="X131" s="19">
        <f t="shared" si="202"/>
        <v>2030</v>
      </c>
      <c r="Y131" s="19">
        <f t="shared" si="202"/>
        <v>2031</v>
      </c>
      <c r="Z131" s="19">
        <f t="shared" si="202"/>
        <v>2032</v>
      </c>
      <c r="AA131" s="19">
        <f t="shared" si="202"/>
        <v>2033</v>
      </c>
      <c r="AB131" s="19">
        <f t="shared" si="202"/>
        <v>2034</v>
      </c>
      <c r="AC131" s="19">
        <f t="shared" si="202"/>
        <v>2035</v>
      </c>
      <c r="AD131" s="19">
        <f t="shared" si="202"/>
        <v>2036</v>
      </c>
      <c r="AE131" s="19">
        <f t="shared" si="202"/>
        <v>2037</v>
      </c>
      <c r="AF131" s="19">
        <f t="shared" si="202"/>
        <v>2038</v>
      </c>
      <c r="AG131" s="19">
        <f t="shared" si="202"/>
        <v>2039</v>
      </c>
      <c r="AH131" s="19">
        <f t="shared" si="202"/>
        <v>2040</v>
      </c>
      <c r="AI131" s="19">
        <f t="shared" si="202"/>
        <v>2041</v>
      </c>
      <c r="AJ131" s="19">
        <f t="shared" si="202"/>
        <v>2042</v>
      </c>
      <c r="AK131" s="19">
        <f t="shared" ref="AK131:BH131" si="203">AK$14</f>
        <v>2043</v>
      </c>
      <c r="AL131" s="19">
        <f t="shared" si="203"/>
        <v>2044</v>
      </c>
      <c r="AM131" s="19">
        <f t="shared" si="203"/>
        <v>2045</v>
      </c>
      <c r="AN131" s="19">
        <f t="shared" si="203"/>
        <v>2046</v>
      </c>
      <c r="AO131" s="19">
        <f t="shared" si="203"/>
        <v>2047</v>
      </c>
      <c r="AP131" s="19">
        <f t="shared" si="203"/>
        <v>2048</v>
      </c>
      <c r="AQ131" s="19">
        <f t="shared" si="203"/>
        <v>2049</v>
      </c>
      <c r="AR131" s="19">
        <f t="shared" si="203"/>
        <v>2050</v>
      </c>
      <c r="AS131" s="19">
        <f t="shared" si="203"/>
        <v>2051</v>
      </c>
      <c r="AT131" s="19">
        <f t="shared" si="203"/>
        <v>2052</v>
      </c>
      <c r="AU131" s="19">
        <f t="shared" si="203"/>
        <v>2053</v>
      </c>
      <c r="AV131" s="19">
        <f t="shared" si="203"/>
        <v>2054</v>
      </c>
      <c r="AW131" s="19">
        <f t="shared" si="203"/>
        <v>2055</v>
      </c>
      <c r="AX131" s="19">
        <f t="shared" si="203"/>
        <v>2056</v>
      </c>
      <c r="AY131" s="19">
        <f t="shared" si="203"/>
        <v>2057</v>
      </c>
      <c r="AZ131" s="19">
        <f t="shared" si="203"/>
        <v>2058</v>
      </c>
      <c r="BA131" s="19">
        <f t="shared" si="203"/>
        <v>2059</v>
      </c>
      <c r="BB131" s="19">
        <f t="shared" si="203"/>
        <v>2060</v>
      </c>
      <c r="BC131" s="19">
        <f t="shared" si="203"/>
        <v>2061</v>
      </c>
      <c r="BD131" s="19">
        <f t="shared" si="203"/>
        <v>2062</v>
      </c>
      <c r="BE131" s="19">
        <f t="shared" si="203"/>
        <v>2063</v>
      </c>
      <c r="BF131" s="19">
        <f t="shared" si="203"/>
        <v>2064</v>
      </c>
      <c r="BG131" s="19">
        <f t="shared" si="203"/>
        <v>2065</v>
      </c>
      <c r="BH131" s="19">
        <f t="shared" si="203"/>
        <v>2066</v>
      </c>
    </row>
    <row r="132" spans="1:60" s="93" customFormat="1" ht="12.75" customHeight="1" x14ac:dyDescent="0.3">
      <c r="A132" s="204"/>
      <c r="B132" s="204"/>
      <c r="C132" s="205"/>
      <c r="D132" s="34"/>
      <c r="E132" s="34" t="s">
        <v>946</v>
      </c>
      <c r="F132" s="34"/>
      <c r="G132" s="34" t="s">
        <v>930</v>
      </c>
      <c r="H132" s="34"/>
      <c r="I132" s="34"/>
      <c r="J132" s="34"/>
      <c r="K132" s="90">
        <f xml:space="preserve"> MAX( 1, (1 + $F129) ^ (K131 - $F130))</f>
        <v>1</v>
      </c>
      <c r="L132" s="90">
        <f t="shared" ref="L132:BH132" si="204" xml:space="preserve"> MAX( 1, (1 + $F129) ^ (L131 - $F130))</f>
        <v>1</v>
      </c>
      <c r="M132" s="90">
        <f t="shared" si="204"/>
        <v>1</v>
      </c>
      <c r="N132" s="90">
        <f t="shared" si="204"/>
        <v>1</v>
      </c>
      <c r="O132" s="90">
        <f t="shared" si="204"/>
        <v>1</v>
      </c>
      <c r="P132" s="90">
        <f t="shared" si="204"/>
        <v>1</v>
      </c>
      <c r="Q132" s="90">
        <f t="shared" si="204"/>
        <v>1</v>
      </c>
      <c r="R132" s="90">
        <f t="shared" si="204"/>
        <v>1.0999999999999999</v>
      </c>
      <c r="S132" s="90">
        <f t="shared" si="204"/>
        <v>1.2099999999999997</v>
      </c>
      <c r="T132" s="90">
        <f t="shared" si="204"/>
        <v>1.3309999999999995</v>
      </c>
      <c r="U132" s="90">
        <f t="shared" si="204"/>
        <v>1.4640999999999993</v>
      </c>
      <c r="V132" s="90">
        <f t="shared" si="204"/>
        <v>1.610509999999999</v>
      </c>
      <c r="W132" s="90">
        <f t="shared" si="204"/>
        <v>1.7715609999999988</v>
      </c>
      <c r="X132" s="90">
        <f t="shared" si="204"/>
        <v>1.9487170999999983</v>
      </c>
      <c r="Y132" s="90">
        <f t="shared" si="204"/>
        <v>2.143588809999998</v>
      </c>
      <c r="Z132" s="90">
        <f t="shared" si="204"/>
        <v>2.3579476909999975</v>
      </c>
      <c r="AA132" s="90">
        <f t="shared" si="204"/>
        <v>2.593742460099997</v>
      </c>
      <c r="AB132" s="90">
        <f t="shared" si="204"/>
        <v>2.8531167061099962</v>
      </c>
      <c r="AC132" s="90">
        <f t="shared" si="204"/>
        <v>3.1384283767209955</v>
      </c>
      <c r="AD132" s="90">
        <f t="shared" si="204"/>
        <v>3.4522712143930945</v>
      </c>
      <c r="AE132" s="90">
        <f t="shared" si="204"/>
        <v>3.7974983358324041</v>
      </c>
      <c r="AF132" s="90">
        <f t="shared" si="204"/>
        <v>4.1772481694156438</v>
      </c>
      <c r="AG132" s="90">
        <f t="shared" si="204"/>
        <v>4.5949729863572077</v>
      </c>
      <c r="AH132" s="90">
        <f t="shared" si="204"/>
        <v>5.0544702849929282</v>
      </c>
      <c r="AI132" s="90">
        <f t="shared" si="204"/>
        <v>5.5599173134922202</v>
      </c>
      <c r="AJ132" s="90">
        <f t="shared" si="204"/>
        <v>6.115909044841441</v>
      </c>
      <c r="AK132" s="90">
        <f t="shared" si="204"/>
        <v>6.7274999493255843</v>
      </c>
      <c r="AL132" s="90">
        <f t="shared" si="204"/>
        <v>7.4002499442581424</v>
      </c>
      <c r="AM132" s="90">
        <f t="shared" si="204"/>
        <v>8.1402749386839552</v>
      </c>
      <c r="AN132" s="90">
        <f t="shared" si="204"/>
        <v>8.9543024325523497</v>
      </c>
      <c r="AO132" s="90">
        <f t="shared" si="204"/>
        <v>9.8497326758075836</v>
      </c>
      <c r="AP132" s="90">
        <f t="shared" si="204"/>
        <v>10.834705943388341</v>
      </c>
      <c r="AQ132" s="90">
        <f t="shared" si="204"/>
        <v>11.918176537727174</v>
      </c>
      <c r="AR132" s="90">
        <f t="shared" si="204"/>
        <v>13.10999419149989</v>
      </c>
      <c r="AS132" s="90">
        <f t="shared" si="204"/>
        <v>14.420993610649877</v>
      </c>
      <c r="AT132" s="90">
        <f t="shared" si="204"/>
        <v>15.863092971714861</v>
      </c>
      <c r="AU132" s="90">
        <f t="shared" si="204"/>
        <v>17.449402268886349</v>
      </c>
      <c r="AV132" s="90">
        <f t="shared" si="204"/>
        <v>19.194342495774979</v>
      </c>
      <c r="AW132" s="90">
        <f t="shared" si="204"/>
        <v>21.113776745352475</v>
      </c>
      <c r="AX132" s="90">
        <f t="shared" si="204"/>
        <v>23.225154419887719</v>
      </c>
      <c r="AY132" s="90">
        <f t="shared" si="204"/>
        <v>25.547669861876489</v>
      </c>
      <c r="AZ132" s="90">
        <f t="shared" si="204"/>
        <v>28.102436848064134</v>
      </c>
      <c r="BA132" s="90">
        <f t="shared" si="204"/>
        <v>30.912680532870542</v>
      </c>
      <c r="BB132" s="90">
        <f t="shared" si="204"/>
        <v>34.003948586157591</v>
      </c>
      <c r="BC132" s="90">
        <f t="shared" si="204"/>
        <v>37.404343444773353</v>
      </c>
      <c r="BD132" s="90">
        <f t="shared" si="204"/>
        <v>41.144777789250675</v>
      </c>
      <c r="BE132" s="90">
        <f t="shared" si="204"/>
        <v>45.259255568175739</v>
      </c>
      <c r="BF132" s="90">
        <f t="shared" si="204"/>
        <v>49.785181124993308</v>
      </c>
      <c r="BG132" s="90">
        <f t="shared" si="204"/>
        <v>54.763699237492638</v>
      </c>
      <c r="BH132" s="90">
        <f t="shared" si="204"/>
        <v>60.240069161241891</v>
      </c>
    </row>
    <row r="133" spans="1:60" ht="12.75" customHeight="1" x14ac:dyDescent="0.3">
      <c r="C133" s="139"/>
    </row>
    <row r="134" spans="1:60" s="305" customFormat="1" ht="12.75" customHeight="1" x14ac:dyDescent="0.3">
      <c r="A134" s="302"/>
      <c r="B134" s="302" t="s">
        <v>947</v>
      </c>
      <c r="C134" s="303"/>
      <c r="D134" s="304"/>
      <c r="E134" s="304"/>
      <c r="F134" s="304"/>
      <c r="G134" s="304"/>
      <c r="H134" s="304"/>
      <c r="I134" s="304"/>
      <c r="J134" s="304"/>
      <c r="K134" s="304"/>
      <c r="L134" s="304"/>
      <c r="M134" s="304"/>
      <c r="N134" s="304"/>
      <c r="O134" s="304"/>
      <c r="P134" s="304"/>
      <c r="Q134" s="304"/>
      <c r="R134" s="304"/>
      <c r="S134" s="304"/>
      <c r="T134" s="304"/>
      <c r="U134" s="304"/>
      <c r="V134" s="304"/>
      <c r="W134" s="304"/>
      <c r="X134" s="304"/>
      <c r="Y134" s="304"/>
      <c r="Z134" s="304"/>
      <c r="AA134" s="304"/>
      <c r="AB134" s="304"/>
      <c r="AC134" s="304"/>
      <c r="AD134" s="304"/>
      <c r="AE134" s="304"/>
      <c r="AF134" s="304"/>
      <c r="AG134" s="304"/>
      <c r="AH134" s="304"/>
      <c r="AI134" s="304"/>
      <c r="AJ134" s="304"/>
      <c r="AK134" s="304"/>
      <c r="AL134" s="304"/>
      <c r="AM134" s="304"/>
      <c r="AN134" s="304"/>
      <c r="AO134" s="304"/>
      <c r="AP134" s="304"/>
      <c r="AQ134" s="304"/>
      <c r="AR134" s="304"/>
      <c r="AS134" s="304"/>
      <c r="AT134" s="304"/>
      <c r="AU134" s="304"/>
      <c r="AV134" s="304"/>
      <c r="AW134" s="304"/>
      <c r="AX134" s="304"/>
      <c r="AY134" s="304"/>
      <c r="AZ134" s="304"/>
      <c r="BA134" s="304"/>
      <c r="BB134" s="304"/>
      <c r="BC134" s="304"/>
      <c r="BD134" s="304"/>
      <c r="BE134" s="304"/>
      <c r="BF134" s="304"/>
      <c r="BG134" s="304"/>
      <c r="BH134" s="304"/>
    </row>
    <row r="135" spans="1:60" ht="12.75" customHeight="1" x14ac:dyDescent="0.3">
      <c r="C135" s="139"/>
      <c r="E135" s="279" t="str">
        <f xml:space="preserve"> InpC!E$129</f>
        <v>Discount rate - real terms</v>
      </c>
      <c r="F135" s="88">
        <f xml:space="preserve"> InpC!F$129</f>
        <v>7.8431372549019579E-2</v>
      </c>
      <c r="G135" s="279" t="str">
        <f xml:space="preserve"> InpC!G$129</f>
        <v>% p.a.</v>
      </c>
    </row>
    <row r="136" spans="1:60" ht="12.75" customHeight="1" x14ac:dyDescent="0.3">
      <c r="C136" s="139"/>
      <c r="E136" s="95" t="str">
        <f>'Time&amp;Esc'!E$86</f>
        <v>First year of development period (FID)</v>
      </c>
      <c r="F136" s="199">
        <f>'Time&amp;Esc'!F$86</f>
        <v>2023</v>
      </c>
      <c r="G136" s="95" t="str">
        <f>'Time&amp;Esc'!G$86</f>
        <v>year</v>
      </c>
    </row>
    <row r="137" spans="1:60" s="211" customFormat="1" ht="12.75" customHeight="1" x14ac:dyDescent="0.3">
      <c r="A137" s="17"/>
      <c r="B137" s="17"/>
      <c r="C137" s="166"/>
      <c r="D137" s="18"/>
      <c r="E137" s="19" t="str">
        <f t="shared" ref="E137:BH137" si="205">E$14</f>
        <v>Calendar year</v>
      </c>
      <c r="F137" s="19">
        <f t="shared" si="205"/>
        <v>0</v>
      </c>
      <c r="G137" s="19" t="str">
        <f t="shared" si="205"/>
        <v>year</v>
      </c>
      <c r="H137" s="19">
        <f t="shared" si="205"/>
        <v>0</v>
      </c>
      <c r="I137" s="19">
        <f t="shared" si="205"/>
        <v>0</v>
      </c>
      <c r="J137" s="19">
        <f t="shared" si="205"/>
        <v>0</v>
      </c>
      <c r="K137" s="19">
        <f t="shared" si="205"/>
        <v>2017</v>
      </c>
      <c r="L137" s="19">
        <f t="shared" si="205"/>
        <v>2018</v>
      </c>
      <c r="M137" s="19">
        <f t="shared" si="205"/>
        <v>2019</v>
      </c>
      <c r="N137" s="19">
        <f t="shared" si="205"/>
        <v>2020</v>
      </c>
      <c r="O137" s="19">
        <f t="shared" si="205"/>
        <v>2021</v>
      </c>
      <c r="P137" s="19">
        <f t="shared" si="205"/>
        <v>2022</v>
      </c>
      <c r="Q137" s="19">
        <f t="shared" si="205"/>
        <v>2023</v>
      </c>
      <c r="R137" s="19">
        <f t="shared" si="205"/>
        <v>2024</v>
      </c>
      <c r="S137" s="19">
        <f t="shared" si="205"/>
        <v>2025</v>
      </c>
      <c r="T137" s="19">
        <f t="shared" si="205"/>
        <v>2026</v>
      </c>
      <c r="U137" s="19">
        <f t="shared" si="205"/>
        <v>2027</v>
      </c>
      <c r="V137" s="19">
        <f t="shared" si="205"/>
        <v>2028</v>
      </c>
      <c r="W137" s="19">
        <f t="shared" si="205"/>
        <v>2029</v>
      </c>
      <c r="X137" s="19">
        <f t="shared" si="205"/>
        <v>2030</v>
      </c>
      <c r="Y137" s="19">
        <f t="shared" si="205"/>
        <v>2031</v>
      </c>
      <c r="Z137" s="19">
        <f t="shared" si="205"/>
        <v>2032</v>
      </c>
      <c r="AA137" s="19">
        <f t="shared" si="205"/>
        <v>2033</v>
      </c>
      <c r="AB137" s="19">
        <f t="shared" si="205"/>
        <v>2034</v>
      </c>
      <c r="AC137" s="19">
        <f t="shared" si="205"/>
        <v>2035</v>
      </c>
      <c r="AD137" s="19">
        <f t="shared" si="205"/>
        <v>2036</v>
      </c>
      <c r="AE137" s="19">
        <f t="shared" si="205"/>
        <v>2037</v>
      </c>
      <c r="AF137" s="19">
        <f t="shared" si="205"/>
        <v>2038</v>
      </c>
      <c r="AG137" s="19">
        <f t="shared" si="205"/>
        <v>2039</v>
      </c>
      <c r="AH137" s="19">
        <f t="shared" si="205"/>
        <v>2040</v>
      </c>
      <c r="AI137" s="19">
        <f t="shared" si="205"/>
        <v>2041</v>
      </c>
      <c r="AJ137" s="19">
        <f t="shared" si="205"/>
        <v>2042</v>
      </c>
      <c r="AK137" s="19">
        <f t="shared" si="205"/>
        <v>2043</v>
      </c>
      <c r="AL137" s="19">
        <f t="shared" si="205"/>
        <v>2044</v>
      </c>
      <c r="AM137" s="19">
        <f t="shared" si="205"/>
        <v>2045</v>
      </c>
      <c r="AN137" s="19">
        <f t="shared" si="205"/>
        <v>2046</v>
      </c>
      <c r="AO137" s="19">
        <f t="shared" si="205"/>
        <v>2047</v>
      </c>
      <c r="AP137" s="19">
        <f t="shared" si="205"/>
        <v>2048</v>
      </c>
      <c r="AQ137" s="19">
        <f t="shared" si="205"/>
        <v>2049</v>
      </c>
      <c r="AR137" s="19">
        <f t="shared" si="205"/>
        <v>2050</v>
      </c>
      <c r="AS137" s="19">
        <f t="shared" si="205"/>
        <v>2051</v>
      </c>
      <c r="AT137" s="19">
        <f t="shared" si="205"/>
        <v>2052</v>
      </c>
      <c r="AU137" s="19">
        <f t="shared" si="205"/>
        <v>2053</v>
      </c>
      <c r="AV137" s="19">
        <f t="shared" si="205"/>
        <v>2054</v>
      </c>
      <c r="AW137" s="19">
        <f t="shared" si="205"/>
        <v>2055</v>
      </c>
      <c r="AX137" s="19">
        <f t="shared" si="205"/>
        <v>2056</v>
      </c>
      <c r="AY137" s="19">
        <f t="shared" si="205"/>
        <v>2057</v>
      </c>
      <c r="AZ137" s="19">
        <f t="shared" si="205"/>
        <v>2058</v>
      </c>
      <c r="BA137" s="19">
        <f t="shared" si="205"/>
        <v>2059</v>
      </c>
      <c r="BB137" s="19">
        <f t="shared" si="205"/>
        <v>2060</v>
      </c>
      <c r="BC137" s="19">
        <f t="shared" si="205"/>
        <v>2061</v>
      </c>
      <c r="BD137" s="19">
        <f t="shared" si="205"/>
        <v>2062</v>
      </c>
      <c r="BE137" s="19">
        <f t="shared" si="205"/>
        <v>2063</v>
      </c>
      <c r="BF137" s="19">
        <f t="shared" si="205"/>
        <v>2064</v>
      </c>
      <c r="BG137" s="19">
        <f t="shared" si="205"/>
        <v>2065</v>
      </c>
      <c r="BH137" s="19">
        <f t="shared" si="205"/>
        <v>2066</v>
      </c>
    </row>
    <row r="138" spans="1:60" s="93" customFormat="1" ht="12.75" customHeight="1" x14ac:dyDescent="0.3">
      <c r="A138" s="204"/>
      <c r="B138" s="204"/>
      <c r="C138" s="205"/>
      <c r="D138" s="34"/>
      <c r="E138" s="34" t="s">
        <v>948</v>
      </c>
      <c r="F138" s="34"/>
      <c r="G138" s="34" t="s">
        <v>930</v>
      </c>
      <c r="H138" s="34"/>
      <c r="I138" s="34"/>
      <c r="J138" s="34"/>
      <c r="K138" s="90">
        <f xml:space="preserve"> MAX( 1, (1 + $F135) ^ (K137 - $F136))</f>
        <v>1</v>
      </c>
      <c r="L138" s="90">
        <f t="shared" ref="L138:BH138" si="206" xml:space="preserve"> MAX( 1, (1 + $F135) ^ (L137 - $F136))</f>
        <v>1</v>
      </c>
      <c r="M138" s="90">
        <f t="shared" si="206"/>
        <v>1</v>
      </c>
      <c r="N138" s="90">
        <f t="shared" si="206"/>
        <v>1</v>
      </c>
      <c r="O138" s="90">
        <f t="shared" si="206"/>
        <v>1</v>
      </c>
      <c r="P138" s="90">
        <f t="shared" si="206"/>
        <v>1</v>
      </c>
      <c r="Q138" s="90">
        <f t="shared" si="206"/>
        <v>1</v>
      </c>
      <c r="R138" s="90">
        <f t="shared" si="206"/>
        <v>1.0784313725490196</v>
      </c>
      <c r="S138" s="90">
        <f t="shared" si="206"/>
        <v>1.1630142252979623</v>
      </c>
      <c r="T138" s="90">
        <f t="shared" si="206"/>
        <v>1.2542310272821162</v>
      </c>
      <c r="U138" s="90">
        <f t="shared" si="206"/>
        <v>1.3526020882454193</v>
      </c>
      <c r="V138" s="90">
        <f t="shared" si="206"/>
        <v>1.4586885265391776</v>
      </c>
      <c r="W138" s="90">
        <f t="shared" si="206"/>
        <v>1.5730954697971522</v>
      </c>
      <c r="X138" s="90">
        <f t="shared" si="206"/>
        <v>1.6964755066439878</v>
      </c>
      <c r="Y138" s="90">
        <f t="shared" si="206"/>
        <v>1.8295324091258689</v>
      </c>
      <c r="Z138" s="90">
        <f t="shared" si="206"/>
        <v>1.9730251470965252</v>
      </c>
      <c r="AA138" s="90">
        <f t="shared" si="206"/>
        <v>2.127772217457037</v>
      </c>
      <c r="AB138" s="90">
        <f t="shared" si="206"/>
        <v>2.2946563129438635</v>
      </c>
      <c r="AC138" s="90">
        <f t="shared" si="206"/>
        <v>2.4746293570963229</v>
      </c>
      <c r="AD138" s="90">
        <f t="shared" si="206"/>
        <v>2.6687179341234857</v>
      </c>
      <c r="AE138" s="90">
        <f t="shared" si="206"/>
        <v>2.8780291446429742</v>
      </c>
      <c r="AF138" s="90">
        <f t="shared" si="206"/>
        <v>3.1037569206934039</v>
      </c>
      <c r="AG138" s="90">
        <f t="shared" si="206"/>
        <v>3.3471888360419055</v>
      </c>
      <c r="AH138" s="90">
        <f t="shared" si="206"/>
        <v>3.6097134506334272</v>
      </c>
      <c r="AI138" s="90">
        <f t="shared" si="206"/>
        <v>3.8928282310752649</v>
      </c>
      <c r="AJ138" s="90">
        <f t="shared" si="206"/>
        <v>4.1981480923360701</v>
      </c>
      <c r="AK138" s="90">
        <f t="shared" si="206"/>
        <v>4.5274146093820358</v>
      </c>
      <c r="AL138" s="90">
        <f t="shared" si="206"/>
        <v>4.8825059512943518</v>
      </c>
      <c r="AM138" s="90">
        <f t="shared" si="206"/>
        <v>5.2654475945331241</v>
      </c>
      <c r="AN138" s="90">
        <f t="shared" si="206"/>
        <v>5.6784238764572912</v>
      </c>
      <c r="AO138" s="90">
        <f t="shared" si="206"/>
        <v>6.1237904550029603</v>
      </c>
      <c r="AP138" s="90">
        <f t="shared" si="206"/>
        <v>6.6040877455914275</v>
      </c>
      <c r="AQ138" s="90">
        <f t="shared" si="206"/>
        <v>7.1220554119123243</v>
      </c>
      <c r="AR138" s="90">
        <f t="shared" si="206"/>
        <v>7.6806479932387814</v>
      </c>
      <c r="AS138" s="90">
        <f t="shared" si="206"/>
        <v>8.2830517574143698</v>
      </c>
      <c r="AT138" s="90">
        <f t="shared" si="206"/>
        <v>8.9327028756429492</v>
      </c>
      <c r="AU138" s="90">
        <f t="shared" si="206"/>
        <v>9.6333070227521986</v>
      </c>
      <c r="AV138" s="90">
        <f t="shared" si="206"/>
        <v>10.388860514732764</v>
      </c>
      <c r="AW138" s="90">
        <f t="shared" si="206"/>
        <v>11.203673104123567</v>
      </c>
      <c r="AX138" s="90">
        <f t="shared" si="206"/>
        <v>12.082392563270513</v>
      </c>
      <c r="AY138" s="90">
        <f t="shared" si="206"/>
        <v>13.030031195683886</v>
      </c>
      <c r="AZ138" s="90">
        <f t="shared" si="206"/>
        <v>14.051994426717917</v>
      </c>
      <c r="BA138" s="90">
        <f t="shared" si="206"/>
        <v>15.154111636656575</v>
      </c>
      <c r="BB138" s="90">
        <f t="shared" si="206"/>
        <v>16.342669412080621</v>
      </c>
      <c r="BC138" s="90">
        <f t="shared" si="206"/>
        <v>17.624447405184981</v>
      </c>
      <c r="BD138" s="90">
        <f t="shared" si="206"/>
        <v>19.006757005591648</v>
      </c>
      <c r="BE138" s="90">
        <f t="shared" si="206"/>
        <v>20.49748304524589</v>
      </c>
      <c r="BF138" s="90">
        <f t="shared" si="206"/>
        <v>22.105128774284783</v>
      </c>
      <c r="BG138" s="90">
        <f t="shared" si="206"/>
        <v>23.838864364424769</v>
      </c>
      <c r="BH138" s="90">
        <f t="shared" si="206"/>
        <v>25.708579216536513</v>
      </c>
    </row>
    <row r="139" spans="1:60" ht="12.75" customHeight="1" x14ac:dyDescent="0.3">
      <c r="C139" s="139"/>
    </row>
    <row r="140" spans="1:60" s="208" customFormat="1" ht="12.75" customHeight="1" x14ac:dyDescent="0.3">
      <c r="A140" s="94"/>
      <c r="B140" s="94"/>
      <c r="C140" s="182"/>
      <c r="D140" s="20"/>
      <c r="E140" s="88" t="str">
        <f xml:space="preserve"> InpC!E$131</f>
        <v>Discount rate - nominal terms</v>
      </c>
      <c r="F140" s="88">
        <f xml:space="preserve"> InpC!F$131</f>
        <v>9.9999999999999867E-2</v>
      </c>
      <c r="G140" s="88" t="str">
        <f xml:space="preserve"> InpC!G$131</f>
        <v>% p.a.</v>
      </c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</row>
    <row r="141" spans="1:60" ht="12.75" customHeight="1" x14ac:dyDescent="0.3">
      <c r="C141" s="139"/>
      <c r="E141" s="36" t="s">
        <v>949</v>
      </c>
      <c r="F141" s="37" t="str">
        <f xml:space="preserve"> " NPV " &amp; TEXT(F140 * 100, "0.00")</f>
        <v xml:space="preserve"> NPV 10.00</v>
      </c>
      <c r="G141" s="36" t="s">
        <v>287</v>
      </c>
    </row>
    <row r="142" spans="1:60" ht="12.75" customHeight="1" x14ac:dyDescent="0.3">
      <c r="C142" s="139"/>
    </row>
    <row r="143" spans="1:60" ht="12.75" customHeight="1" x14ac:dyDescent="0.3">
      <c r="C143" s="139"/>
      <c r="D143" s="5" t="s">
        <v>950</v>
      </c>
    </row>
    <row r="144" spans="1:60" ht="12.75" customHeight="1" x14ac:dyDescent="0.3">
      <c r="C144" s="139"/>
      <c r="E144" s="32" t="e">
        <f>#REF!</f>
        <v>#REF!</v>
      </c>
      <c r="F144" s="32" t="e">
        <f>#REF!</f>
        <v>#REF!</v>
      </c>
      <c r="G144" s="32" t="e">
        <f>#REF!</f>
        <v>#REF!</v>
      </c>
    </row>
    <row r="145" spans="1:60" s="211" customFormat="1" ht="12.75" customHeight="1" x14ac:dyDescent="0.3">
      <c r="A145" s="17"/>
      <c r="B145" s="17"/>
      <c r="C145" s="166"/>
      <c r="D145" s="5"/>
      <c r="E145" s="32" t="str">
        <f xml:space="preserve"> InpC!E$80</f>
        <v>1st model column start year</v>
      </c>
      <c r="F145" s="32">
        <f xml:space="preserve"> InpC!F$80</f>
        <v>2017</v>
      </c>
      <c r="G145" s="32" t="str">
        <f xml:space="preserve"> InpC!G$80</f>
        <v>year</v>
      </c>
      <c r="H145" s="32"/>
      <c r="I145" s="18"/>
      <c r="J145" s="18"/>
      <c r="K145" s="18"/>
      <c r="L145" s="18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</row>
    <row r="146" spans="1:60" ht="12.75" customHeight="1" x14ac:dyDescent="0.3">
      <c r="C146" s="139"/>
      <c r="E146" s="88" t="str">
        <f xml:space="preserve"> InpC!E$126</f>
        <v>Inflation rate used in calculations</v>
      </c>
      <c r="F146" s="88">
        <f xml:space="preserve"> InpC!F$126</f>
        <v>0.02</v>
      </c>
      <c r="G146" s="88" t="str">
        <f xml:space="preserve"> InpC!G$126</f>
        <v>% p.a.</v>
      </c>
    </row>
    <row r="147" spans="1:60" ht="12.75" customHeight="1" x14ac:dyDescent="0.3">
      <c r="C147" s="139"/>
      <c r="E147" s="36" t="e">
        <f xml:space="preserve"> "Inflation index in " &amp; E144</f>
        <v>#REF!</v>
      </c>
      <c r="F147" s="90" t="e">
        <f xml:space="preserve"> (1 + F146) ^ (F145 - F144)</f>
        <v>#REF!</v>
      </c>
      <c r="G147" s="36" t="s">
        <v>930</v>
      </c>
    </row>
    <row r="148" spans="1:60" ht="12.75" customHeight="1" x14ac:dyDescent="0.3">
      <c r="C148" s="139"/>
    </row>
    <row r="149" spans="1:60" ht="12.75" customHeight="1" x14ac:dyDescent="0.3">
      <c r="C149" s="139"/>
      <c r="E149" s="32" t="e">
        <f>#REF!</f>
        <v>#REF!</v>
      </c>
      <c r="F149" s="32" t="e">
        <f>#REF!</f>
        <v>#REF!</v>
      </c>
      <c r="G149" s="32" t="e">
        <f>#REF!</f>
        <v>#REF!</v>
      </c>
    </row>
    <row r="150" spans="1:60" s="211" customFormat="1" ht="12.75" customHeight="1" x14ac:dyDescent="0.3">
      <c r="A150" s="17"/>
      <c r="B150" s="17"/>
      <c r="C150" s="166"/>
      <c r="D150" s="5"/>
      <c r="E150" s="32" t="str">
        <f xml:space="preserve"> InpC!E$80</f>
        <v>1st model column start year</v>
      </c>
      <c r="F150" s="32">
        <f xml:space="preserve"> InpC!F$80</f>
        <v>2017</v>
      </c>
      <c r="G150" s="32" t="str">
        <f xml:space="preserve"> InpC!G$80</f>
        <v>year</v>
      </c>
      <c r="H150" s="32"/>
      <c r="I150" s="18"/>
      <c r="J150" s="18"/>
      <c r="K150" s="18"/>
      <c r="L150" s="18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</row>
    <row r="151" spans="1:60" ht="12.75" customHeight="1" x14ac:dyDescent="0.3">
      <c r="C151" s="139"/>
      <c r="E151" s="88" t="str">
        <f xml:space="preserve"> InpC!E$126</f>
        <v>Inflation rate used in calculations</v>
      </c>
      <c r="F151" s="88">
        <f xml:space="preserve"> InpC!F$126</f>
        <v>0.02</v>
      </c>
      <c r="G151" s="88" t="str">
        <f xml:space="preserve"> InpC!G$126</f>
        <v>% p.a.</v>
      </c>
    </row>
    <row r="152" spans="1:60" ht="12.75" customHeight="1" x14ac:dyDescent="0.3">
      <c r="C152" s="139"/>
      <c r="E152" s="36" t="e">
        <f xml:space="preserve"> "Inflation index in " &amp; E149</f>
        <v>#REF!</v>
      </c>
      <c r="F152" s="90" t="e">
        <f xml:space="preserve"> (1 + F151) ^ (F150 - F149)</f>
        <v>#REF!</v>
      </c>
      <c r="G152" s="36" t="s">
        <v>930</v>
      </c>
    </row>
    <row r="153" spans="1:60" ht="12.75" customHeight="1" x14ac:dyDescent="0.3">
      <c r="C153" s="139"/>
    </row>
    <row r="154" spans="1:60" ht="12.75" customHeight="1" x14ac:dyDescent="0.3">
      <c r="B154" s="4" t="s">
        <v>951</v>
      </c>
      <c r="C154" s="139"/>
    </row>
    <row r="155" spans="1:60" ht="12.75" customHeight="1" x14ac:dyDescent="0.3">
      <c r="C155" s="139"/>
      <c r="E155" s="88" t="str">
        <f xml:space="preserve"> Dashboard!E$52</f>
        <v>Production sens.</v>
      </c>
      <c r="F155" s="88">
        <f xml:space="preserve"> Dashboard!F$52</f>
        <v>1</v>
      </c>
      <c r="G155" s="88" t="str">
        <f xml:space="preserve"> Dashboard!G$52</f>
        <v>%</v>
      </c>
    </row>
    <row r="156" spans="1:60" ht="12.75" customHeight="1" x14ac:dyDescent="0.3">
      <c r="C156" s="139"/>
      <c r="E156" s="279" t="str">
        <f xml:space="preserve"> Dashboard!E$53</f>
        <v>Exploration cost sens.</v>
      </c>
      <c r="F156" s="88">
        <f xml:space="preserve"> Dashboard!F$53</f>
        <v>1</v>
      </c>
      <c r="G156" s="279" t="str">
        <f xml:space="preserve"> Dashboard!G$53</f>
        <v>%</v>
      </c>
    </row>
    <row r="157" spans="1:60" ht="12.75" customHeight="1" x14ac:dyDescent="0.3">
      <c r="C157" s="139"/>
      <c r="E157" s="279" t="str">
        <f xml:space="preserve"> Dashboard!E$54</f>
        <v>Dev, sustaining capex, and decom sens.</v>
      </c>
      <c r="F157" s="88">
        <f xml:space="preserve"> Dashboard!F$54</f>
        <v>1</v>
      </c>
      <c r="G157" s="279" t="str">
        <f xml:space="preserve"> Dashboard!G$54</f>
        <v>%</v>
      </c>
    </row>
    <row r="158" spans="1:60" ht="12.75" customHeight="1" x14ac:dyDescent="0.3">
      <c r="C158" s="139"/>
      <c r="E158" s="279" t="str">
        <f xml:space="preserve"> Dashboard!E$55</f>
        <v>Operating cost sens.</v>
      </c>
      <c r="F158" s="88">
        <f xml:space="preserve"> Dashboard!F$55</f>
        <v>1</v>
      </c>
      <c r="G158" s="279" t="str">
        <f xml:space="preserve"> Dashboard!G$55</f>
        <v>%</v>
      </c>
    </row>
    <row r="159" spans="1:60" ht="12.75" customHeight="1" x14ac:dyDescent="0.3">
      <c r="C159" s="139"/>
      <c r="E159" s="279" t="str">
        <f xml:space="preserve"> Dashboard!E$56</f>
        <v>Price sens.</v>
      </c>
      <c r="F159" s="88">
        <f xml:space="preserve"> Dashboard!F$56</f>
        <v>1</v>
      </c>
      <c r="G159" s="279" t="str">
        <f xml:space="preserve"> Dashboard!G$56</f>
        <v>%</v>
      </c>
    </row>
    <row r="160" spans="1:60" ht="12.75" customHeight="1" x14ac:dyDescent="0.3">
      <c r="C160" s="139"/>
    </row>
    <row r="161" spans="1:60" s="157" customFormat="1" ht="12.75" customHeight="1" x14ac:dyDescent="0.3">
      <c r="A161" s="97"/>
      <c r="B161" s="97"/>
      <c r="C161" s="169"/>
      <c r="D161" s="36"/>
      <c r="E161" s="36" t="str">
        <f>E155</f>
        <v>Production sens.</v>
      </c>
      <c r="F161" s="36"/>
      <c r="G161" s="36" t="str">
        <f>G155</f>
        <v>%</v>
      </c>
      <c r="H161" s="36"/>
      <c r="I161" s="36"/>
      <c r="J161" s="36"/>
      <c r="K161" s="98">
        <f t="shared" ref="K161:AP161" si="207" xml:space="preserve"> $F155</f>
        <v>1</v>
      </c>
      <c r="L161" s="98">
        <f t="shared" si="207"/>
        <v>1</v>
      </c>
      <c r="M161" s="98">
        <f t="shared" si="207"/>
        <v>1</v>
      </c>
      <c r="N161" s="98">
        <f t="shared" si="207"/>
        <v>1</v>
      </c>
      <c r="O161" s="98">
        <f t="shared" si="207"/>
        <v>1</v>
      </c>
      <c r="P161" s="98">
        <f t="shared" si="207"/>
        <v>1</v>
      </c>
      <c r="Q161" s="98">
        <f t="shared" si="207"/>
        <v>1</v>
      </c>
      <c r="R161" s="98">
        <f t="shared" si="207"/>
        <v>1</v>
      </c>
      <c r="S161" s="98">
        <f t="shared" si="207"/>
        <v>1</v>
      </c>
      <c r="T161" s="98">
        <f t="shared" si="207"/>
        <v>1</v>
      </c>
      <c r="U161" s="98">
        <f t="shared" si="207"/>
        <v>1</v>
      </c>
      <c r="V161" s="98">
        <f t="shared" si="207"/>
        <v>1</v>
      </c>
      <c r="W161" s="98">
        <f t="shared" si="207"/>
        <v>1</v>
      </c>
      <c r="X161" s="98">
        <f t="shared" si="207"/>
        <v>1</v>
      </c>
      <c r="Y161" s="98">
        <f t="shared" si="207"/>
        <v>1</v>
      </c>
      <c r="Z161" s="98">
        <f t="shared" si="207"/>
        <v>1</v>
      </c>
      <c r="AA161" s="98">
        <f t="shared" si="207"/>
        <v>1</v>
      </c>
      <c r="AB161" s="98">
        <f t="shared" si="207"/>
        <v>1</v>
      </c>
      <c r="AC161" s="98">
        <f t="shared" si="207"/>
        <v>1</v>
      </c>
      <c r="AD161" s="98">
        <f t="shared" si="207"/>
        <v>1</v>
      </c>
      <c r="AE161" s="98">
        <f t="shared" si="207"/>
        <v>1</v>
      </c>
      <c r="AF161" s="98">
        <f t="shared" si="207"/>
        <v>1</v>
      </c>
      <c r="AG161" s="98">
        <f t="shared" si="207"/>
        <v>1</v>
      </c>
      <c r="AH161" s="98">
        <f t="shared" si="207"/>
        <v>1</v>
      </c>
      <c r="AI161" s="98">
        <f t="shared" si="207"/>
        <v>1</v>
      </c>
      <c r="AJ161" s="98">
        <f t="shared" si="207"/>
        <v>1</v>
      </c>
      <c r="AK161" s="98">
        <f t="shared" si="207"/>
        <v>1</v>
      </c>
      <c r="AL161" s="98">
        <f t="shared" si="207"/>
        <v>1</v>
      </c>
      <c r="AM161" s="98">
        <f t="shared" si="207"/>
        <v>1</v>
      </c>
      <c r="AN161" s="98">
        <f t="shared" si="207"/>
        <v>1</v>
      </c>
      <c r="AO161" s="98">
        <f t="shared" si="207"/>
        <v>1</v>
      </c>
      <c r="AP161" s="98">
        <f t="shared" si="207"/>
        <v>1</v>
      </c>
      <c r="AQ161" s="98">
        <f t="shared" ref="AQ161:BH161" si="208" xml:space="preserve"> $F155</f>
        <v>1</v>
      </c>
      <c r="AR161" s="98">
        <f t="shared" si="208"/>
        <v>1</v>
      </c>
      <c r="AS161" s="98">
        <f t="shared" si="208"/>
        <v>1</v>
      </c>
      <c r="AT161" s="98">
        <f t="shared" si="208"/>
        <v>1</v>
      </c>
      <c r="AU161" s="98">
        <f t="shared" si="208"/>
        <v>1</v>
      </c>
      <c r="AV161" s="98">
        <f t="shared" si="208"/>
        <v>1</v>
      </c>
      <c r="AW161" s="98">
        <f t="shared" si="208"/>
        <v>1</v>
      </c>
      <c r="AX161" s="98">
        <f t="shared" si="208"/>
        <v>1</v>
      </c>
      <c r="AY161" s="98">
        <f t="shared" si="208"/>
        <v>1</v>
      </c>
      <c r="AZ161" s="98">
        <f t="shared" si="208"/>
        <v>1</v>
      </c>
      <c r="BA161" s="98">
        <f t="shared" si="208"/>
        <v>1</v>
      </c>
      <c r="BB161" s="98">
        <f t="shared" si="208"/>
        <v>1</v>
      </c>
      <c r="BC161" s="98">
        <f t="shared" si="208"/>
        <v>1</v>
      </c>
      <c r="BD161" s="98">
        <f t="shared" si="208"/>
        <v>1</v>
      </c>
      <c r="BE161" s="98">
        <f t="shared" si="208"/>
        <v>1</v>
      </c>
      <c r="BF161" s="98">
        <f t="shared" si="208"/>
        <v>1</v>
      </c>
      <c r="BG161" s="98">
        <f t="shared" si="208"/>
        <v>1</v>
      </c>
      <c r="BH161" s="98">
        <f t="shared" si="208"/>
        <v>1</v>
      </c>
    </row>
    <row r="162" spans="1:60" s="157" customFormat="1" ht="12.75" customHeight="1" x14ac:dyDescent="0.3">
      <c r="A162" s="97"/>
      <c r="B162" s="97"/>
      <c r="C162" s="169"/>
      <c r="D162" s="36"/>
      <c r="E162" s="36" t="str">
        <f>E156</f>
        <v>Exploration cost sens.</v>
      </c>
      <c r="F162" s="36"/>
      <c r="G162" s="36" t="str">
        <f>G156</f>
        <v>%</v>
      </c>
      <c r="H162" s="36"/>
      <c r="I162" s="36"/>
      <c r="J162" s="36"/>
      <c r="K162" s="98">
        <f t="shared" ref="K162:AP162" si="209" xml:space="preserve"> $F156</f>
        <v>1</v>
      </c>
      <c r="L162" s="98">
        <f t="shared" si="209"/>
        <v>1</v>
      </c>
      <c r="M162" s="98">
        <f t="shared" si="209"/>
        <v>1</v>
      </c>
      <c r="N162" s="98">
        <f t="shared" si="209"/>
        <v>1</v>
      </c>
      <c r="O162" s="98">
        <f t="shared" si="209"/>
        <v>1</v>
      </c>
      <c r="P162" s="98">
        <f t="shared" si="209"/>
        <v>1</v>
      </c>
      <c r="Q162" s="98">
        <f t="shared" si="209"/>
        <v>1</v>
      </c>
      <c r="R162" s="98">
        <f t="shared" si="209"/>
        <v>1</v>
      </c>
      <c r="S162" s="98">
        <f t="shared" si="209"/>
        <v>1</v>
      </c>
      <c r="T162" s="98">
        <f t="shared" si="209"/>
        <v>1</v>
      </c>
      <c r="U162" s="98">
        <f t="shared" si="209"/>
        <v>1</v>
      </c>
      <c r="V162" s="98">
        <f t="shared" si="209"/>
        <v>1</v>
      </c>
      <c r="W162" s="98">
        <f t="shared" si="209"/>
        <v>1</v>
      </c>
      <c r="X162" s="98">
        <f t="shared" si="209"/>
        <v>1</v>
      </c>
      <c r="Y162" s="98">
        <f t="shared" si="209"/>
        <v>1</v>
      </c>
      <c r="Z162" s="98">
        <f t="shared" si="209"/>
        <v>1</v>
      </c>
      <c r="AA162" s="98">
        <f t="shared" si="209"/>
        <v>1</v>
      </c>
      <c r="AB162" s="98">
        <f t="shared" si="209"/>
        <v>1</v>
      </c>
      <c r="AC162" s="98">
        <f t="shared" si="209"/>
        <v>1</v>
      </c>
      <c r="AD162" s="98">
        <f t="shared" si="209"/>
        <v>1</v>
      </c>
      <c r="AE162" s="98">
        <f t="shared" si="209"/>
        <v>1</v>
      </c>
      <c r="AF162" s="98">
        <f t="shared" si="209"/>
        <v>1</v>
      </c>
      <c r="AG162" s="98">
        <f t="shared" si="209"/>
        <v>1</v>
      </c>
      <c r="AH162" s="98">
        <f t="shared" si="209"/>
        <v>1</v>
      </c>
      <c r="AI162" s="98">
        <f t="shared" si="209"/>
        <v>1</v>
      </c>
      <c r="AJ162" s="98">
        <f t="shared" si="209"/>
        <v>1</v>
      </c>
      <c r="AK162" s="98">
        <f t="shared" si="209"/>
        <v>1</v>
      </c>
      <c r="AL162" s="98">
        <f t="shared" si="209"/>
        <v>1</v>
      </c>
      <c r="AM162" s="98">
        <f t="shared" si="209"/>
        <v>1</v>
      </c>
      <c r="AN162" s="98">
        <f t="shared" si="209"/>
        <v>1</v>
      </c>
      <c r="AO162" s="98">
        <f t="shared" si="209"/>
        <v>1</v>
      </c>
      <c r="AP162" s="98">
        <f t="shared" si="209"/>
        <v>1</v>
      </c>
      <c r="AQ162" s="98">
        <f t="shared" ref="AQ162:BH162" si="210" xml:space="preserve"> $F156</f>
        <v>1</v>
      </c>
      <c r="AR162" s="98">
        <f t="shared" si="210"/>
        <v>1</v>
      </c>
      <c r="AS162" s="98">
        <f t="shared" si="210"/>
        <v>1</v>
      </c>
      <c r="AT162" s="98">
        <f t="shared" si="210"/>
        <v>1</v>
      </c>
      <c r="AU162" s="98">
        <f t="shared" si="210"/>
        <v>1</v>
      </c>
      <c r="AV162" s="98">
        <f t="shared" si="210"/>
        <v>1</v>
      </c>
      <c r="AW162" s="98">
        <f t="shared" si="210"/>
        <v>1</v>
      </c>
      <c r="AX162" s="98">
        <f t="shared" si="210"/>
        <v>1</v>
      </c>
      <c r="AY162" s="98">
        <f t="shared" si="210"/>
        <v>1</v>
      </c>
      <c r="AZ162" s="98">
        <f t="shared" si="210"/>
        <v>1</v>
      </c>
      <c r="BA162" s="98">
        <f t="shared" si="210"/>
        <v>1</v>
      </c>
      <c r="BB162" s="98">
        <f t="shared" si="210"/>
        <v>1</v>
      </c>
      <c r="BC162" s="98">
        <f t="shared" si="210"/>
        <v>1</v>
      </c>
      <c r="BD162" s="98">
        <f t="shared" si="210"/>
        <v>1</v>
      </c>
      <c r="BE162" s="98">
        <f t="shared" si="210"/>
        <v>1</v>
      </c>
      <c r="BF162" s="98">
        <f t="shared" si="210"/>
        <v>1</v>
      </c>
      <c r="BG162" s="98">
        <f t="shared" si="210"/>
        <v>1</v>
      </c>
      <c r="BH162" s="98">
        <f t="shared" si="210"/>
        <v>1</v>
      </c>
    </row>
    <row r="163" spans="1:60" s="157" customFormat="1" ht="12.75" customHeight="1" x14ac:dyDescent="0.3">
      <c r="A163" s="97"/>
      <c r="B163" s="97"/>
      <c r="C163" s="169"/>
      <c r="D163" s="36"/>
      <c r="E163" s="36" t="str">
        <f>E157</f>
        <v>Dev, sustaining capex, and decom sens.</v>
      </c>
      <c r="F163" s="36"/>
      <c r="G163" s="36" t="str">
        <f>G157</f>
        <v>%</v>
      </c>
      <c r="H163" s="36"/>
      <c r="I163" s="36"/>
      <c r="J163" s="36"/>
      <c r="K163" s="98">
        <f t="shared" ref="K163:AP163" si="211" xml:space="preserve"> $F157</f>
        <v>1</v>
      </c>
      <c r="L163" s="98">
        <f t="shared" si="211"/>
        <v>1</v>
      </c>
      <c r="M163" s="98">
        <f t="shared" si="211"/>
        <v>1</v>
      </c>
      <c r="N163" s="98">
        <f t="shared" si="211"/>
        <v>1</v>
      </c>
      <c r="O163" s="98">
        <f t="shared" si="211"/>
        <v>1</v>
      </c>
      <c r="P163" s="98">
        <f t="shared" si="211"/>
        <v>1</v>
      </c>
      <c r="Q163" s="98">
        <f t="shared" si="211"/>
        <v>1</v>
      </c>
      <c r="R163" s="98">
        <f t="shared" si="211"/>
        <v>1</v>
      </c>
      <c r="S163" s="98">
        <f t="shared" si="211"/>
        <v>1</v>
      </c>
      <c r="T163" s="98">
        <f t="shared" si="211"/>
        <v>1</v>
      </c>
      <c r="U163" s="98">
        <f t="shared" si="211"/>
        <v>1</v>
      </c>
      <c r="V163" s="98">
        <f t="shared" si="211"/>
        <v>1</v>
      </c>
      <c r="W163" s="98">
        <f t="shared" si="211"/>
        <v>1</v>
      </c>
      <c r="X163" s="98">
        <f t="shared" si="211"/>
        <v>1</v>
      </c>
      <c r="Y163" s="98">
        <f t="shared" si="211"/>
        <v>1</v>
      </c>
      <c r="Z163" s="98">
        <f t="shared" si="211"/>
        <v>1</v>
      </c>
      <c r="AA163" s="98">
        <f t="shared" si="211"/>
        <v>1</v>
      </c>
      <c r="AB163" s="98">
        <f t="shared" si="211"/>
        <v>1</v>
      </c>
      <c r="AC163" s="98">
        <f t="shared" si="211"/>
        <v>1</v>
      </c>
      <c r="AD163" s="98">
        <f t="shared" si="211"/>
        <v>1</v>
      </c>
      <c r="AE163" s="98">
        <f t="shared" si="211"/>
        <v>1</v>
      </c>
      <c r="AF163" s="98">
        <f t="shared" si="211"/>
        <v>1</v>
      </c>
      <c r="AG163" s="98">
        <f t="shared" si="211"/>
        <v>1</v>
      </c>
      <c r="AH163" s="98">
        <f t="shared" si="211"/>
        <v>1</v>
      </c>
      <c r="AI163" s="98">
        <f t="shared" si="211"/>
        <v>1</v>
      </c>
      <c r="AJ163" s="98">
        <f t="shared" si="211"/>
        <v>1</v>
      </c>
      <c r="AK163" s="98">
        <f t="shared" si="211"/>
        <v>1</v>
      </c>
      <c r="AL163" s="98">
        <f t="shared" si="211"/>
        <v>1</v>
      </c>
      <c r="AM163" s="98">
        <f t="shared" si="211"/>
        <v>1</v>
      </c>
      <c r="AN163" s="98">
        <f t="shared" si="211"/>
        <v>1</v>
      </c>
      <c r="AO163" s="98">
        <f t="shared" si="211"/>
        <v>1</v>
      </c>
      <c r="AP163" s="98">
        <f t="shared" si="211"/>
        <v>1</v>
      </c>
      <c r="AQ163" s="98">
        <f t="shared" ref="AQ163:BH163" si="212" xml:space="preserve"> $F157</f>
        <v>1</v>
      </c>
      <c r="AR163" s="98">
        <f t="shared" si="212"/>
        <v>1</v>
      </c>
      <c r="AS163" s="98">
        <f t="shared" si="212"/>
        <v>1</v>
      </c>
      <c r="AT163" s="98">
        <f t="shared" si="212"/>
        <v>1</v>
      </c>
      <c r="AU163" s="98">
        <f t="shared" si="212"/>
        <v>1</v>
      </c>
      <c r="AV163" s="98">
        <f t="shared" si="212"/>
        <v>1</v>
      </c>
      <c r="AW163" s="98">
        <f t="shared" si="212"/>
        <v>1</v>
      </c>
      <c r="AX163" s="98">
        <f t="shared" si="212"/>
        <v>1</v>
      </c>
      <c r="AY163" s="98">
        <f t="shared" si="212"/>
        <v>1</v>
      </c>
      <c r="AZ163" s="98">
        <f t="shared" si="212"/>
        <v>1</v>
      </c>
      <c r="BA163" s="98">
        <f t="shared" si="212"/>
        <v>1</v>
      </c>
      <c r="BB163" s="98">
        <f t="shared" si="212"/>
        <v>1</v>
      </c>
      <c r="BC163" s="98">
        <f t="shared" si="212"/>
        <v>1</v>
      </c>
      <c r="BD163" s="98">
        <f t="shared" si="212"/>
        <v>1</v>
      </c>
      <c r="BE163" s="98">
        <f t="shared" si="212"/>
        <v>1</v>
      </c>
      <c r="BF163" s="98">
        <f t="shared" si="212"/>
        <v>1</v>
      </c>
      <c r="BG163" s="98">
        <f t="shared" si="212"/>
        <v>1</v>
      </c>
      <c r="BH163" s="98">
        <f t="shared" si="212"/>
        <v>1</v>
      </c>
    </row>
    <row r="164" spans="1:60" s="157" customFormat="1" ht="12.75" customHeight="1" x14ac:dyDescent="0.3">
      <c r="A164" s="97"/>
      <c r="B164" s="97"/>
      <c r="C164" s="169"/>
      <c r="D164" s="36"/>
      <c r="E164" s="36" t="str">
        <f>E158</f>
        <v>Operating cost sens.</v>
      </c>
      <c r="F164" s="36"/>
      <c r="G164" s="36" t="str">
        <f>G158</f>
        <v>%</v>
      </c>
      <c r="H164" s="36"/>
      <c r="I164" s="36"/>
      <c r="J164" s="36"/>
      <c r="K164" s="98">
        <f t="shared" ref="K164:AP164" si="213" xml:space="preserve"> $F158</f>
        <v>1</v>
      </c>
      <c r="L164" s="98">
        <f t="shared" si="213"/>
        <v>1</v>
      </c>
      <c r="M164" s="98">
        <f t="shared" si="213"/>
        <v>1</v>
      </c>
      <c r="N164" s="98">
        <f t="shared" si="213"/>
        <v>1</v>
      </c>
      <c r="O164" s="98">
        <f t="shared" si="213"/>
        <v>1</v>
      </c>
      <c r="P164" s="98">
        <f t="shared" si="213"/>
        <v>1</v>
      </c>
      <c r="Q164" s="98">
        <f t="shared" si="213"/>
        <v>1</v>
      </c>
      <c r="R164" s="98">
        <f t="shared" si="213"/>
        <v>1</v>
      </c>
      <c r="S164" s="98">
        <f t="shared" si="213"/>
        <v>1</v>
      </c>
      <c r="T164" s="98">
        <f t="shared" si="213"/>
        <v>1</v>
      </c>
      <c r="U164" s="98">
        <f t="shared" si="213"/>
        <v>1</v>
      </c>
      <c r="V164" s="98">
        <f t="shared" si="213"/>
        <v>1</v>
      </c>
      <c r="W164" s="98">
        <f t="shared" si="213"/>
        <v>1</v>
      </c>
      <c r="X164" s="98">
        <f t="shared" si="213"/>
        <v>1</v>
      </c>
      <c r="Y164" s="98">
        <f t="shared" si="213"/>
        <v>1</v>
      </c>
      <c r="Z164" s="98">
        <f t="shared" si="213"/>
        <v>1</v>
      </c>
      <c r="AA164" s="98">
        <f t="shared" si="213"/>
        <v>1</v>
      </c>
      <c r="AB164" s="98">
        <f t="shared" si="213"/>
        <v>1</v>
      </c>
      <c r="AC164" s="98">
        <f t="shared" si="213"/>
        <v>1</v>
      </c>
      <c r="AD164" s="98">
        <f t="shared" si="213"/>
        <v>1</v>
      </c>
      <c r="AE164" s="98">
        <f t="shared" si="213"/>
        <v>1</v>
      </c>
      <c r="AF164" s="98">
        <f t="shared" si="213"/>
        <v>1</v>
      </c>
      <c r="AG164" s="98">
        <f t="shared" si="213"/>
        <v>1</v>
      </c>
      <c r="AH164" s="98">
        <f t="shared" si="213"/>
        <v>1</v>
      </c>
      <c r="AI164" s="98">
        <f t="shared" si="213"/>
        <v>1</v>
      </c>
      <c r="AJ164" s="98">
        <f t="shared" si="213"/>
        <v>1</v>
      </c>
      <c r="AK164" s="98">
        <f t="shared" si="213"/>
        <v>1</v>
      </c>
      <c r="AL164" s="98">
        <f t="shared" si="213"/>
        <v>1</v>
      </c>
      <c r="AM164" s="98">
        <f t="shared" si="213"/>
        <v>1</v>
      </c>
      <c r="AN164" s="98">
        <f t="shared" si="213"/>
        <v>1</v>
      </c>
      <c r="AO164" s="98">
        <f t="shared" si="213"/>
        <v>1</v>
      </c>
      <c r="AP164" s="98">
        <f t="shared" si="213"/>
        <v>1</v>
      </c>
      <c r="AQ164" s="98">
        <f t="shared" ref="AQ164:BH164" si="214" xml:space="preserve"> $F158</f>
        <v>1</v>
      </c>
      <c r="AR164" s="98">
        <f t="shared" si="214"/>
        <v>1</v>
      </c>
      <c r="AS164" s="98">
        <f t="shared" si="214"/>
        <v>1</v>
      </c>
      <c r="AT164" s="98">
        <f t="shared" si="214"/>
        <v>1</v>
      </c>
      <c r="AU164" s="98">
        <f t="shared" si="214"/>
        <v>1</v>
      </c>
      <c r="AV164" s="98">
        <f t="shared" si="214"/>
        <v>1</v>
      </c>
      <c r="AW164" s="98">
        <f t="shared" si="214"/>
        <v>1</v>
      </c>
      <c r="AX164" s="98">
        <f t="shared" si="214"/>
        <v>1</v>
      </c>
      <c r="AY164" s="98">
        <f t="shared" si="214"/>
        <v>1</v>
      </c>
      <c r="AZ164" s="98">
        <f t="shared" si="214"/>
        <v>1</v>
      </c>
      <c r="BA164" s="98">
        <f t="shared" si="214"/>
        <v>1</v>
      </c>
      <c r="BB164" s="98">
        <f t="shared" si="214"/>
        <v>1</v>
      </c>
      <c r="BC164" s="98">
        <f t="shared" si="214"/>
        <v>1</v>
      </c>
      <c r="BD164" s="98">
        <f t="shared" si="214"/>
        <v>1</v>
      </c>
      <c r="BE164" s="98">
        <f t="shared" si="214"/>
        <v>1</v>
      </c>
      <c r="BF164" s="98">
        <f t="shared" si="214"/>
        <v>1</v>
      </c>
      <c r="BG164" s="98">
        <f t="shared" si="214"/>
        <v>1</v>
      </c>
      <c r="BH164" s="98">
        <f t="shared" si="214"/>
        <v>1</v>
      </c>
    </row>
    <row r="165" spans="1:60" s="207" customFormat="1" ht="12.75" customHeight="1" x14ac:dyDescent="0.3">
      <c r="A165" s="99"/>
      <c r="B165" s="99"/>
      <c r="C165" s="170"/>
      <c r="D165" s="98"/>
      <c r="E165" s="98" t="s">
        <v>952</v>
      </c>
      <c r="F165" s="98"/>
      <c r="G165" s="98" t="s">
        <v>82</v>
      </c>
      <c r="H165" s="98"/>
      <c r="I165" s="98"/>
      <c r="J165" s="98"/>
      <c r="K165" s="98">
        <f t="shared" ref="K165:AP165" si="215" xml:space="preserve"> $F159</f>
        <v>1</v>
      </c>
      <c r="L165" s="98">
        <f t="shared" si="215"/>
        <v>1</v>
      </c>
      <c r="M165" s="98">
        <f t="shared" si="215"/>
        <v>1</v>
      </c>
      <c r="N165" s="98">
        <f t="shared" si="215"/>
        <v>1</v>
      </c>
      <c r="O165" s="98">
        <f t="shared" si="215"/>
        <v>1</v>
      </c>
      <c r="P165" s="98">
        <f t="shared" si="215"/>
        <v>1</v>
      </c>
      <c r="Q165" s="98">
        <f t="shared" si="215"/>
        <v>1</v>
      </c>
      <c r="R165" s="98">
        <f t="shared" si="215"/>
        <v>1</v>
      </c>
      <c r="S165" s="98">
        <f t="shared" si="215"/>
        <v>1</v>
      </c>
      <c r="T165" s="98">
        <f t="shared" si="215"/>
        <v>1</v>
      </c>
      <c r="U165" s="98">
        <f t="shared" si="215"/>
        <v>1</v>
      </c>
      <c r="V165" s="98">
        <f t="shared" si="215"/>
        <v>1</v>
      </c>
      <c r="W165" s="98">
        <f t="shared" si="215"/>
        <v>1</v>
      </c>
      <c r="X165" s="98">
        <f t="shared" si="215"/>
        <v>1</v>
      </c>
      <c r="Y165" s="98">
        <f t="shared" si="215"/>
        <v>1</v>
      </c>
      <c r="Z165" s="98">
        <f t="shared" si="215"/>
        <v>1</v>
      </c>
      <c r="AA165" s="98">
        <f t="shared" si="215"/>
        <v>1</v>
      </c>
      <c r="AB165" s="98">
        <f t="shared" si="215"/>
        <v>1</v>
      </c>
      <c r="AC165" s="98">
        <f t="shared" si="215"/>
        <v>1</v>
      </c>
      <c r="AD165" s="98">
        <f t="shared" si="215"/>
        <v>1</v>
      </c>
      <c r="AE165" s="98">
        <f t="shared" si="215"/>
        <v>1</v>
      </c>
      <c r="AF165" s="98">
        <f t="shared" si="215"/>
        <v>1</v>
      </c>
      <c r="AG165" s="98">
        <f t="shared" si="215"/>
        <v>1</v>
      </c>
      <c r="AH165" s="98">
        <f t="shared" si="215"/>
        <v>1</v>
      </c>
      <c r="AI165" s="98">
        <f t="shared" si="215"/>
        <v>1</v>
      </c>
      <c r="AJ165" s="98">
        <f t="shared" si="215"/>
        <v>1</v>
      </c>
      <c r="AK165" s="98">
        <f t="shared" si="215"/>
        <v>1</v>
      </c>
      <c r="AL165" s="98">
        <f t="shared" si="215"/>
        <v>1</v>
      </c>
      <c r="AM165" s="98">
        <f t="shared" si="215"/>
        <v>1</v>
      </c>
      <c r="AN165" s="98">
        <f t="shared" si="215"/>
        <v>1</v>
      </c>
      <c r="AO165" s="98">
        <f t="shared" si="215"/>
        <v>1</v>
      </c>
      <c r="AP165" s="98">
        <f t="shared" si="215"/>
        <v>1</v>
      </c>
      <c r="AQ165" s="98">
        <f t="shared" ref="AQ165:BH165" si="216" xml:space="preserve"> $F159</f>
        <v>1</v>
      </c>
      <c r="AR165" s="98">
        <f t="shared" si="216"/>
        <v>1</v>
      </c>
      <c r="AS165" s="98">
        <f t="shared" si="216"/>
        <v>1</v>
      </c>
      <c r="AT165" s="98">
        <f t="shared" si="216"/>
        <v>1</v>
      </c>
      <c r="AU165" s="98">
        <f t="shared" si="216"/>
        <v>1</v>
      </c>
      <c r="AV165" s="98">
        <f t="shared" si="216"/>
        <v>1</v>
      </c>
      <c r="AW165" s="98">
        <f t="shared" si="216"/>
        <v>1</v>
      </c>
      <c r="AX165" s="98">
        <f t="shared" si="216"/>
        <v>1</v>
      </c>
      <c r="AY165" s="98">
        <f t="shared" si="216"/>
        <v>1</v>
      </c>
      <c r="AZ165" s="98">
        <f t="shared" si="216"/>
        <v>1</v>
      </c>
      <c r="BA165" s="98">
        <f t="shared" si="216"/>
        <v>1</v>
      </c>
      <c r="BB165" s="98">
        <f t="shared" si="216"/>
        <v>1</v>
      </c>
      <c r="BC165" s="98">
        <f t="shared" si="216"/>
        <v>1</v>
      </c>
      <c r="BD165" s="98">
        <f t="shared" si="216"/>
        <v>1</v>
      </c>
      <c r="BE165" s="98">
        <f t="shared" si="216"/>
        <v>1</v>
      </c>
      <c r="BF165" s="98">
        <f t="shared" si="216"/>
        <v>1</v>
      </c>
      <c r="BG165" s="98">
        <f t="shared" si="216"/>
        <v>1</v>
      </c>
      <c r="BH165" s="98">
        <f t="shared" si="216"/>
        <v>1</v>
      </c>
    </row>
    <row r="166" spans="1:60" s="207" customFormat="1" ht="12.75" customHeight="1" x14ac:dyDescent="0.3">
      <c r="A166" s="99"/>
      <c r="B166" s="99"/>
      <c r="C166" s="170"/>
      <c r="D166" s="98"/>
      <c r="E166" s="98" t="s">
        <v>953</v>
      </c>
      <c r="F166" s="98"/>
      <c r="G166" s="98" t="s">
        <v>82</v>
      </c>
      <c r="H166" s="98"/>
      <c r="I166" s="98"/>
      <c r="J166" s="98"/>
      <c r="K166" s="98">
        <f>$F159</f>
        <v>1</v>
      </c>
      <c r="L166" s="98">
        <f t="shared" ref="L166:BH166" si="217">$F159</f>
        <v>1</v>
      </c>
      <c r="M166" s="98">
        <f t="shared" si="217"/>
        <v>1</v>
      </c>
      <c r="N166" s="98">
        <f t="shared" si="217"/>
        <v>1</v>
      </c>
      <c r="O166" s="98">
        <f t="shared" si="217"/>
        <v>1</v>
      </c>
      <c r="P166" s="98">
        <f t="shared" si="217"/>
        <v>1</v>
      </c>
      <c r="Q166" s="98">
        <f t="shared" si="217"/>
        <v>1</v>
      </c>
      <c r="R166" s="98">
        <f t="shared" si="217"/>
        <v>1</v>
      </c>
      <c r="S166" s="98">
        <f t="shared" si="217"/>
        <v>1</v>
      </c>
      <c r="T166" s="98">
        <f t="shared" si="217"/>
        <v>1</v>
      </c>
      <c r="U166" s="98">
        <f t="shared" si="217"/>
        <v>1</v>
      </c>
      <c r="V166" s="98">
        <f t="shared" si="217"/>
        <v>1</v>
      </c>
      <c r="W166" s="98">
        <f t="shared" si="217"/>
        <v>1</v>
      </c>
      <c r="X166" s="98">
        <f t="shared" si="217"/>
        <v>1</v>
      </c>
      <c r="Y166" s="98">
        <f t="shared" si="217"/>
        <v>1</v>
      </c>
      <c r="Z166" s="98">
        <f t="shared" si="217"/>
        <v>1</v>
      </c>
      <c r="AA166" s="98">
        <f t="shared" si="217"/>
        <v>1</v>
      </c>
      <c r="AB166" s="98">
        <f t="shared" si="217"/>
        <v>1</v>
      </c>
      <c r="AC166" s="98">
        <f t="shared" si="217"/>
        <v>1</v>
      </c>
      <c r="AD166" s="98">
        <f t="shared" si="217"/>
        <v>1</v>
      </c>
      <c r="AE166" s="98">
        <f t="shared" si="217"/>
        <v>1</v>
      </c>
      <c r="AF166" s="98">
        <f t="shared" si="217"/>
        <v>1</v>
      </c>
      <c r="AG166" s="98">
        <f t="shared" si="217"/>
        <v>1</v>
      </c>
      <c r="AH166" s="98">
        <f t="shared" si="217"/>
        <v>1</v>
      </c>
      <c r="AI166" s="98">
        <f t="shared" si="217"/>
        <v>1</v>
      </c>
      <c r="AJ166" s="98">
        <f t="shared" si="217"/>
        <v>1</v>
      </c>
      <c r="AK166" s="98">
        <f t="shared" si="217"/>
        <v>1</v>
      </c>
      <c r="AL166" s="98">
        <f t="shared" si="217"/>
        <v>1</v>
      </c>
      <c r="AM166" s="98">
        <f t="shared" si="217"/>
        <v>1</v>
      </c>
      <c r="AN166" s="98">
        <f t="shared" si="217"/>
        <v>1</v>
      </c>
      <c r="AO166" s="98">
        <f t="shared" si="217"/>
        <v>1</v>
      </c>
      <c r="AP166" s="98">
        <f t="shared" si="217"/>
        <v>1</v>
      </c>
      <c r="AQ166" s="98">
        <f t="shared" si="217"/>
        <v>1</v>
      </c>
      <c r="AR166" s="98">
        <f t="shared" si="217"/>
        <v>1</v>
      </c>
      <c r="AS166" s="98">
        <f t="shared" si="217"/>
        <v>1</v>
      </c>
      <c r="AT166" s="98">
        <f t="shared" si="217"/>
        <v>1</v>
      </c>
      <c r="AU166" s="98">
        <f t="shared" si="217"/>
        <v>1</v>
      </c>
      <c r="AV166" s="98">
        <f t="shared" si="217"/>
        <v>1</v>
      </c>
      <c r="AW166" s="98">
        <f t="shared" si="217"/>
        <v>1</v>
      </c>
      <c r="AX166" s="98">
        <f t="shared" si="217"/>
        <v>1</v>
      </c>
      <c r="AY166" s="98">
        <f t="shared" si="217"/>
        <v>1</v>
      </c>
      <c r="AZ166" s="98">
        <f t="shared" si="217"/>
        <v>1</v>
      </c>
      <c r="BA166" s="98">
        <f t="shared" si="217"/>
        <v>1</v>
      </c>
      <c r="BB166" s="98">
        <f t="shared" si="217"/>
        <v>1</v>
      </c>
      <c r="BC166" s="98">
        <f t="shared" si="217"/>
        <v>1</v>
      </c>
      <c r="BD166" s="98">
        <f t="shared" si="217"/>
        <v>1</v>
      </c>
      <c r="BE166" s="98">
        <f t="shared" si="217"/>
        <v>1</v>
      </c>
      <c r="BF166" s="98">
        <f t="shared" si="217"/>
        <v>1</v>
      </c>
      <c r="BG166" s="98">
        <f t="shared" si="217"/>
        <v>1</v>
      </c>
      <c r="BH166" s="98">
        <f t="shared" si="217"/>
        <v>1</v>
      </c>
    </row>
    <row r="168" spans="1:60" ht="12.75" customHeight="1" x14ac:dyDescent="0.3">
      <c r="B168" s="4" t="s">
        <v>954</v>
      </c>
      <c r="C168" s="139"/>
    </row>
    <row r="169" spans="1:60" ht="12.75" customHeight="1" x14ac:dyDescent="0.3">
      <c r="E169" s="1" t="s">
        <v>955</v>
      </c>
      <c r="F169" s="274">
        <v>47.8</v>
      </c>
      <c r="G169" s="1" t="s">
        <v>956</v>
      </c>
    </row>
    <row r="170" spans="1:60" ht="12.75" customHeight="1" x14ac:dyDescent="0.3">
      <c r="E170" s="1" t="s">
        <v>957</v>
      </c>
      <c r="F170" s="273">
        <v>1109</v>
      </c>
      <c r="G170" s="1" t="s">
        <v>958</v>
      </c>
    </row>
  </sheetData>
  <conditionalFormatting sqref="F2">
    <cfRule type="cellIs" dxfId="21" priority="5" stopIfTrue="1" operator="notEqual">
      <formula>0</formula>
    </cfRule>
    <cfRule type="cellIs" dxfId="20" priority="6" stopIfTrue="1" operator="equal">
      <formula>""</formula>
    </cfRule>
  </conditionalFormatting>
  <conditionalFormatting sqref="F3">
    <cfRule type="cellIs" dxfId="19" priority="31" stopIfTrue="1" operator="notEqual">
      <formula>0</formula>
    </cfRule>
    <cfRule type="cellIs" dxfId="18" priority="32" stopIfTrue="1" operator="equal">
      <formula>""</formula>
    </cfRule>
  </conditionalFormatting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1">
    <tabColor rgb="FF99CCFF"/>
    <outlinePr summaryBelow="0" summaryRight="0"/>
  </sheetPr>
  <dimension ref="A1:BH315"/>
  <sheetViews>
    <sheetView defaultGridColor="0" colorId="22" zoomScale="60" zoomScaleNormal="60" workbookViewId="0">
      <pane xSplit="10" ySplit="4" topLeftCell="K76" activePane="bottomRight" state="frozen"/>
      <selection pane="topRight" activeCell="E117" sqref="E117"/>
      <selection pane="bottomLeft" activeCell="E117" sqref="E117"/>
      <selection pane="bottomRight" activeCell="K97" sqref="K97"/>
    </sheetView>
  </sheetViews>
  <sheetFormatPr defaultColWidth="0" defaultRowHeight="12.75" customHeight="1" x14ac:dyDescent="0.3"/>
  <cols>
    <col min="1" max="2" width="1.33203125" style="75" customWidth="1"/>
    <col min="3" max="3" width="1.33203125" style="178" customWidth="1"/>
    <col min="4" max="4" width="1.33203125" style="84" customWidth="1"/>
    <col min="5" max="5" width="50.6640625" style="73" customWidth="1"/>
    <col min="6" max="6" width="12.6640625" style="73" customWidth="1"/>
    <col min="7" max="7" width="15" style="73" customWidth="1"/>
    <col min="8" max="8" width="34.88671875" style="73" customWidth="1"/>
    <col min="9" max="9" width="11.6640625" style="73" customWidth="1"/>
    <col min="10" max="10" width="11.6640625" style="444" customWidth="1"/>
    <col min="11" max="60" width="11.6640625" style="73" customWidth="1"/>
    <col min="61" max="16384" width="9.109375" style="183" hidden="1"/>
  </cols>
  <sheetData>
    <row r="1" spans="1:60" ht="26.25" customHeight="1" x14ac:dyDescent="0.3">
      <c r="A1" s="72" t="str">
        <f ca="1" xml:space="preserve"> RIGHT(CELL("filename", $A$1), LEN(CELL("filename", $A$1)) - SEARCH("]", CELL("filename", $A$1)))</f>
        <v>ChartData</v>
      </c>
      <c r="B1" s="78"/>
      <c r="F1" s="74"/>
      <c r="J1" s="444" t="s">
        <v>959</v>
      </c>
    </row>
    <row r="2" spans="1:60" ht="12.9" customHeight="1" x14ac:dyDescent="0.3">
      <c r="E2" s="100" t="str">
        <f xml:space="preserve"> 'Time&amp;Esc'!E$14</f>
        <v>Calendar year</v>
      </c>
      <c r="F2" s="79">
        <f ca="1" xml:space="preserve"> Outputs!F$2</f>
        <v>0</v>
      </c>
      <c r="G2" s="101" t="str">
        <f xml:space="preserve"> Outputs!I$2</f>
        <v>Error chks</v>
      </c>
      <c r="H2" s="100"/>
      <c r="I2" s="102"/>
      <c r="J2" s="446"/>
      <c r="K2" s="103">
        <f xml:space="preserve"> 'Time&amp;Esc'!K$14</f>
        <v>2017</v>
      </c>
      <c r="L2" s="103">
        <f xml:space="preserve"> 'Time&amp;Esc'!L$14</f>
        <v>2018</v>
      </c>
      <c r="M2" s="103">
        <f xml:space="preserve"> 'Time&amp;Esc'!M$14</f>
        <v>2019</v>
      </c>
      <c r="N2" s="103">
        <f xml:space="preserve"> 'Time&amp;Esc'!N$14</f>
        <v>2020</v>
      </c>
      <c r="O2" s="103">
        <f xml:space="preserve"> 'Time&amp;Esc'!O$14</f>
        <v>2021</v>
      </c>
      <c r="P2" s="103">
        <f xml:space="preserve"> 'Time&amp;Esc'!P$14</f>
        <v>2022</v>
      </c>
      <c r="Q2" s="103">
        <f xml:space="preserve"> 'Time&amp;Esc'!Q$14</f>
        <v>2023</v>
      </c>
      <c r="R2" s="103">
        <f xml:space="preserve"> 'Time&amp;Esc'!R$14</f>
        <v>2024</v>
      </c>
      <c r="S2" s="103">
        <f xml:space="preserve"> 'Time&amp;Esc'!S$14</f>
        <v>2025</v>
      </c>
      <c r="T2" s="103">
        <f xml:space="preserve"> 'Time&amp;Esc'!T$14</f>
        <v>2026</v>
      </c>
      <c r="U2" s="103">
        <f xml:space="preserve"> 'Time&amp;Esc'!U$14</f>
        <v>2027</v>
      </c>
      <c r="V2" s="103">
        <f xml:space="preserve"> 'Time&amp;Esc'!V$14</f>
        <v>2028</v>
      </c>
      <c r="W2" s="103">
        <f xml:space="preserve"> 'Time&amp;Esc'!W$14</f>
        <v>2029</v>
      </c>
      <c r="X2" s="103">
        <f xml:space="preserve"> 'Time&amp;Esc'!X$14</f>
        <v>2030</v>
      </c>
      <c r="Y2" s="103">
        <f xml:space="preserve"> 'Time&amp;Esc'!Y$14</f>
        <v>2031</v>
      </c>
      <c r="Z2" s="103">
        <f xml:space="preserve"> 'Time&amp;Esc'!Z$14</f>
        <v>2032</v>
      </c>
      <c r="AA2" s="103">
        <f xml:space="preserve"> 'Time&amp;Esc'!AA$14</f>
        <v>2033</v>
      </c>
      <c r="AB2" s="103">
        <f xml:space="preserve"> 'Time&amp;Esc'!AB$14</f>
        <v>2034</v>
      </c>
      <c r="AC2" s="103">
        <f xml:space="preserve"> 'Time&amp;Esc'!AC$14</f>
        <v>2035</v>
      </c>
      <c r="AD2" s="103">
        <f xml:space="preserve"> 'Time&amp;Esc'!AD$14</f>
        <v>2036</v>
      </c>
      <c r="AE2" s="103">
        <f xml:space="preserve"> 'Time&amp;Esc'!AE$14</f>
        <v>2037</v>
      </c>
      <c r="AF2" s="103">
        <f xml:space="preserve"> 'Time&amp;Esc'!AF$14</f>
        <v>2038</v>
      </c>
      <c r="AG2" s="103">
        <f xml:space="preserve"> 'Time&amp;Esc'!AG$14</f>
        <v>2039</v>
      </c>
      <c r="AH2" s="103">
        <f xml:space="preserve"> 'Time&amp;Esc'!AH$14</f>
        <v>2040</v>
      </c>
      <c r="AI2" s="103">
        <f xml:space="preserve"> 'Time&amp;Esc'!AI$14</f>
        <v>2041</v>
      </c>
      <c r="AJ2" s="103">
        <f xml:space="preserve"> 'Time&amp;Esc'!AJ$14</f>
        <v>2042</v>
      </c>
      <c r="AK2" s="103">
        <f xml:space="preserve"> 'Time&amp;Esc'!AK$14</f>
        <v>2043</v>
      </c>
      <c r="AL2" s="103">
        <f xml:space="preserve"> 'Time&amp;Esc'!AL$14</f>
        <v>2044</v>
      </c>
      <c r="AM2" s="103">
        <f xml:space="preserve"> 'Time&amp;Esc'!AM$14</f>
        <v>2045</v>
      </c>
      <c r="AN2" s="103">
        <f xml:space="preserve"> 'Time&amp;Esc'!AN$14</f>
        <v>2046</v>
      </c>
      <c r="AO2" s="103">
        <f xml:space="preserve"> 'Time&amp;Esc'!AO$14</f>
        <v>2047</v>
      </c>
      <c r="AP2" s="103">
        <f xml:space="preserve"> 'Time&amp;Esc'!AP$14</f>
        <v>2048</v>
      </c>
      <c r="AQ2" s="103">
        <f xml:space="preserve"> 'Time&amp;Esc'!AQ$14</f>
        <v>2049</v>
      </c>
      <c r="AR2" s="103">
        <f xml:space="preserve"> 'Time&amp;Esc'!AR$14</f>
        <v>2050</v>
      </c>
      <c r="AS2" s="103">
        <f xml:space="preserve"> 'Time&amp;Esc'!AS$14</f>
        <v>2051</v>
      </c>
      <c r="AT2" s="103">
        <f xml:space="preserve"> 'Time&amp;Esc'!AT$14</f>
        <v>2052</v>
      </c>
      <c r="AU2" s="103">
        <f xml:space="preserve"> 'Time&amp;Esc'!AU$14</f>
        <v>2053</v>
      </c>
      <c r="AV2" s="103">
        <f xml:space="preserve"> 'Time&amp;Esc'!AV$14</f>
        <v>2054</v>
      </c>
      <c r="AW2" s="103">
        <f xml:space="preserve"> 'Time&amp;Esc'!AW$14</f>
        <v>2055</v>
      </c>
      <c r="AX2" s="103">
        <f xml:space="preserve"> 'Time&amp;Esc'!AX$14</f>
        <v>2056</v>
      </c>
      <c r="AY2" s="103">
        <f xml:space="preserve"> 'Time&amp;Esc'!AY$14</f>
        <v>2057</v>
      </c>
      <c r="AZ2" s="103">
        <f xml:space="preserve"> 'Time&amp;Esc'!AZ$14</f>
        <v>2058</v>
      </c>
      <c r="BA2" s="103">
        <f xml:space="preserve"> 'Time&amp;Esc'!BA$14</f>
        <v>2059</v>
      </c>
      <c r="BB2" s="103">
        <f xml:space="preserve"> 'Time&amp;Esc'!BB$14</f>
        <v>2060</v>
      </c>
      <c r="BC2" s="103">
        <f xml:space="preserve"> 'Time&amp;Esc'!BC$14</f>
        <v>2061</v>
      </c>
      <c r="BD2" s="103">
        <f xml:space="preserve"> 'Time&amp;Esc'!BD$14</f>
        <v>2062</v>
      </c>
      <c r="BE2" s="103">
        <f xml:space="preserve"> 'Time&amp;Esc'!BE$14</f>
        <v>2063</v>
      </c>
      <c r="BF2" s="103">
        <f xml:space="preserve"> 'Time&amp;Esc'!BF$14</f>
        <v>2064</v>
      </c>
      <c r="BG2" s="103">
        <f xml:space="preserve"> 'Time&amp;Esc'!BG$14</f>
        <v>2065</v>
      </c>
      <c r="BH2" s="103">
        <f xml:space="preserve"> 'Time&amp;Esc'!BH$14</f>
        <v>2066</v>
      </c>
    </row>
    <row r="3" spans="1:60" s="184" customFormat="1" ht="12.9" customHeight="1" x14ac:dyDescent="0.3">
      <c r="A3" s="75"/>
      <c r="B3" s="75"/>
      <c r="C3" s="178"/>
      <c r="D3" s="83"/>
      <c r="E3" s="103" t="str">
        <f>'Time&amp;Esc'!E$9</f>
        <v>Model year</v>
      </c>
      <c r="F3" s="104">
        <f ca="1" xml:space="preserve"> Outputs!F$3</f>
        <v>0</v>
      </c>
      <c r="G3" s="105" t="str">
        <f xml:space="preserve"> Outputs!I$3</f>
        <v>Track chgs</v>
      </c>
      <c r="H3" s="83"/>
      <c r="I3" s="83"/>
      <c r="J3" s="428"/>
      <c r="K3" s="103">
        <f>'Time&amp;Esc'!K$9</f>
        <v>1</v>
      </c>
      <c r="L3" s="103">
        <f>'Time&amp;Esc'!L$9</f>
        <v>2</v>
      </c>
      <c r="M3" s="103">
        <f>'Time&amp;Esc'!M$9</f>
        <v>3</v>
      </c>
      <c r="N3" s="103">
        <f>'Time&amp;Esc'!N$9</f>
        <v>4</v>
      </c>
      <c r="O3" s="103">
        <f>'Time&amp;Esc'!O$9</f>
        <v>5</v>
      </c>
      <c r="P3" s="103">
        <f>'Time&amp;Esc'!P$9</f>
        <v>6</v>
      </c>
      <c r="Q3" s="103">
        <f>'Time&amp;Esc'!Q$9</f>
        <v>7</v>
      </c>
      <c r="R3" s="103">
        <f>'Time&amp;Esc'!R$9</f>
        <v>8</v>
      </c>
      <c r="S3" s="103">
        <f>'Time&amp;Esc'!S$9</f>
        <v>9</v>
      </c>
      <c r="T3" s="103">
        <f>'Time&amp;Esc'!T$9</f>
        <v>10</v>
      </c>
      <c r="U3" s="103">
        <f>'Time&amp;Esc'!U$9</f>
        <v>11</v>
      </c>
      <c r="V3" s="103">
        <f>'Time&amp;Esc'!V$9</f>
        <v>12</v>
      </c>
      <c r="W3" s="103">
        <f>'Time&amp;Esc'!W$9</f>
        <v>13</v>
      </c>
      <c r="X3" s="103">
        <f>'Time&amp;Esc'!X$9</f>
        <v>14</v>
      </c>
      <c r="Y3" s="103">
        <f>'Time&amp;Esc'!Y$9</f>
        <v>15</v>
      </c>
      <c r="Z3" s="103">
        <f>'Time&amp;Esc'!Z$9</f>
        <v>16</v>
      </c>
      <c r="AA3" s="103">
        <f>'Time&amp;Esc'!AA$9</f>
        <v>17</v>
      </c>
      <c r="AB3" s="103">
        <f>'Time&amp;Esc'!AB$9</f>
        <v>18</v>
      </c>
      <c r="AC3" s="103">
        <f>'Time&amp;Esc'!AC$9</f>
        <v>19</v>
      </c>
      <c r="AD3" s="103">
        <f>'Time&amp;Esc'!AD$9</f>
        <v>20</v>
      </c>
      <c r="AE3" s="103">
        <f>'Time&amp;Esc'!AE$9</f>
        <v>21</v>
      </c>
      <c r="AF3" s="103">
        <f>'Time&amp;Esc'!AF$9</f>
        <v>22</v>
      </c>
      <c r="AG3" s="103">
        <f>'Time&amp;Esc'!AG$9</f>
        <v>23</v>
      </c>
      <c r="AH3" s="103">
        <f>'Time&amp;Esc'!AH$9</f>
        <v>24</v>
      </c>
      <c r="AI3" s="103">
        <f>'Time&amp;Esc'!AI$9</f>
        <v>25</v>
      </c>
      <c r="AJ3" s="103">
        <f>'Time&amp;Esc'!AJ$9</f>
        <v>26</v>
      </c>
      <c r="AK3" s="103">
        <f>'Time&amp;Esc'!AK$9</f>
        <v>27</v>
      </c>
      <c r="AL3" s="103">
        <f>'Time&amp;Esc'!AL$9</f>
        <v>28</v>
      </c>
      <c r="AM3" s="103">
        <f>'Time&amp;Esc'!AM$9</f>
        <v>29</v>
      </c>
      <c r="AN3" s="103">
        <f>'Time&amp;Esc'!AN$9</f>
        <v>30</v>
      </c>
      <c r="AO3" s="103">
        <f>'Time&amp;Esc'!AO$9</f>
        <v>31</v>
      </c>
      <c r="AP3" s="103">
        <f>'Time&amp;Esc'!AP$9</f>
        <v>32</v>
      </c>
      <c r="AQ3" s="103">
        <f>'Time&amp;Esc'!AQ$9</f>
        <v>33</v>
      </c>
      <c r="AR3" s="103">
        <f>'Time&amp;Esc'!AR$9</f>
        <v>34</v>
      </c>
      <c r="AS3" s="103">
        <f>'Time&amp;Esc'!AS$9</f>
        <v>35</v>
      </c>
      <c r="AT3" s="103">
        <f>'Time&amp;Esc'!AT$9</f>
        <v>36</v>
      </c>
      <c r="AU3" s="103">
        <f>'Time&amp;Esc'!AU$9</f>
        <v>37</v>
      </c>
      <c r="AV3" s="103">
        <f>'Time&amp;Esc'!AV$9</f>
        <v>38</v>
      </c>
      <c r="AW3" s="103">
        <f>'Time&amp;Esc'!AW$9</f>
        <v>39</v>
      </c>
      <c r="AX3" s="103">
        <f>'Time&amp;Esc'!AX$9</f>
        <v>40</v>
      </c>
      <c r="AY3" s="103">
        <f>'Time&amp;Esc'!AY$9</f>
        <v>41</v>
      </c>
      <c r="AZ3" s="103">
        <f>'Time&amp;Esc'!AZ$9</f>
        <v>42</v>
      </c>
      <c r="BA3" s="103">
        <f>'Time&amp;Esc'!BA$9</f>
        <v>43</v>
      </c>
      <c r="BB3" s="103">
        <f>'Time&amp;Esc'!BB$9</f>
        <v>44</v>
      </c>
      <c r="BC3" s="103">
        <f>'Time&amp;Esc'!BC$9</f>
        <v>45</v>
      </c>
      <c r="BD3" s="103">
        <f>'Time&amp;Esc'!BD$9</f>
        <v>46</v>
      </c>
      <c r="BE3" s="103">
        <f>'Time&amp;Esc'!BE$9</f>
        <v>47</v>
      </c>
      <c r="BF3" s="103">
        <f>'Time&amp;Esc'!BF$9</f>
        <v>48</v>
      </c>
      <c r="BG3" s="103">
        <f>'Time&amp;Esc'!BG$9</f>
        <v>49</v>
      </c>
      <c r="BH3" s="103">
        <f>'Time&amp;Esc'!BH$9</f>
        <v>50</v>
      </c>
    </row>
    <row r="4" spans="1:60" ht="12.9" customHeight="1" x14ac:dyDescent="0.3">
      <c r="E4" s="76" t="s">
        <v>120</v>
      </c>
      <c r="F4" s="80" t="s">
        <v>165</v>
      </c>
      <c r="G4" s="81" t="s">
        <v>411</v>
      </c>
      <c r="H4" s="81" t="s">
        <v>412</v>
      </c>
      <c r="I4" s="80" t="s">
        <v>122</v>
      </c>
      <c r="J4" s="44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</row>
    <row r="5" spans="1:60" ht="12.9" customHeight="1" x14ac:dyDescent="0.3">
      <c r="A5" s="776" t="s">
        <v>960</v>
      </c>
      <c r="B5" s="776"/>
      <c r="C5" s="777"/>
      <c r="D5" s="778"/>
      <c r="E5" s="776"/>
      <c r="F5" s="776"/>
      <c r="G5" s="776"/>
      <c r="H5" s="776"/>
      <c r="I5" s="776"/>
      <c r="J5" s="824"/>
      <c r="K5" s="776"/>
      <c r="L5" s="776"/>
      <c r="M5" s="776"/>
      <c r="N5" s="776"/>
      <c r="O5" s="776"/>
      <c r="P5" s="776"/>
      <c r="Q5" s="776"/>
      <c r="R5" s="776"/>
      <c r="S5" s="776"/>
      <c r="T5" s="776"/>
      <c r="U5" s="776"/>
      <c r="V5" s="776"/>
      <c r="W5" s="776"/>
      <c r="X5" s="776"/>
      <c r="Y5" s="776"/>
      <c r="Z5" s="776"/>
      <c r="AA5" s="776"/>
      <c r="AB5" s="776"/>
      <c r="AC5" s="776"/>
      <c r="AD5" s="776"/>
      <c r="AE5" s="776"/>
      <c r="AF5" s="776"/>
      <c r="AG5" s="776"/>
      <c r="AH5" s="776"/>
      <c r="AI5" s="776"/>
      <c r="AJ5" s="776"/>
      <c r="AK5" s="776"/>
      <c r="AL5" s="776"/>
      <c r="AM5" s="776"/>
      <c r="AN5" s="776"/>
      <c r="AO5" s="776"/>
      <c r="AP5" s="776"/>
      <c r="AQ5" s="776"/>
      <c r="AR5" s="776"/>
      <c r="AS5" s="776"/>
      <c r="AT5" s="776"/>
      <c r="AU5" s="776"/>
      <c r="AV5" s="776"/>
      <c r="AW5" s="776"/>
      <c r="AX5" s="776"/>
      <c r="AY5" s="776"/>
      <c r="AZ5" s="776"/>
      <c r="BA5" s="776"/>
      <c r="BB5" s="776"/>
      <c r="BC5" s="776"/>
      <c r="BD5" s="776"/>
      <c r="BE5" s="776"/>
      <c r="BF5" s="776"/>
      <c r="BG5" s="776"/>
      <c r="BH5" s="776"/>
    </row>
    <row r="6" spans="1:60" ht="12.9" customHeight="1" x14ac:dyDescent="0.3">
      <c r="A6" s="772"/>
      <c r="B6" s="772" t="s">
        <v>961</v>
      </c>
      <c r="C6" s="754"/>
      <c r="D6" s="755"/>
      <c r="E6" s="781"/>
      <c r="F6" s="781"/>
      <c r="G6" s="781"/>
      <c r="H6" s="781"/>
      <c r="I6" s="781"/>
      <c r="J6" s="825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781"/>
      <c r="AW6" s="781"/>
      <c r="AX6" s="781"/>
      <c r="AY6" s="781"/>
      <c r="AZ6" s="781"/>
      <c r="BA6" s="781"/>
      <c r="BB6" s="781"/>
      <c r="BC6" s="781"/>
      <c r="BD6" s="781"/>
      <c r="BE6" s="781"/>
      <c r="BF6" s="781"/>
      <c r="BG6" s="781"/>
      <c r="BH6" s="781"/>
    </row>
    <row r="7" spans="1:60" ht="12.9" customHeight="1" x14ac:dyDescent="0.3">
      <c r="A7" s="772"/>
      <c r="B7" s="772"/>
      <c r="C7" s="754"/>
      <c r="D7" s="755"/>
      <c r="E7" s="826" t="str">
        <f xml:space="preserve"> Stage1!E$294</f>
        <v>Oil production</v>
      </c>
      <c r="F7" s="826">
        <f xml:space="preserve"> Stage1!F$294</f>
        <v>0</v>
      </c>
      <c r="G7" s="826" t="str">
        <f xml:space="preserve"> Stage1!G$294</f>
        <v>MM bbl</v>
      </c>
      <c r="H7" s="826">
        <f xml:space="preserve"> Stage1!H$294</f>
        <v>0</v>
      </c>
      <c r="I7" s="826">
        <f xml:space="preserve"> Stage1!I$294</f>
        <v>20.999999999999996</v>
      </c>
      <c r="J7" s="827">
        <f xml:space="preserve"> Stage1!J$294</f>
        <v>0</v>
      </c>
      <c r="K7" s="826">
        <f xml:space="preserve"> Stage1!K$294</f>
        <v>0</v>
      </c>
      <c r="L7" s="826">
        <f xml:space="preserve"> Stage1!L$294</f>
        <v>0</v>
      </c>
      <c r="M7" s="826">
        <f xml:space="preserve"> Stage1!M$294</f>
        <v>0</v>
      </c>
      <c r="N7" s="826">
        <f xml:space="preserve"> Stage1!N$294</f>
        <v>0</v>
      </c>
      <c r="O7" s="826">
        <f xml:space="preserve"> Stage1!O$294</f>
        <v>0</v>
      </c>
      <c r="P7" s="826">
        <f xml:space="preserve"> Stage1!P$294</f>
        <v>0</v>
      </c>
      <c r="Q7" s="826">
        <f xml:space="preserve"> Stage1!Q$294</f>
        <v>0</v>
      </c>
      <c r="R7" s="826">
        <f xml:space="preserve"> Stage1!R$294</f>
        <v>0</v>
      </c>
      <c r="S7" s="826">
        <f xml:space="preserve"> Stage1!S$294</f>
        <v>0</v>
      </c>
      <c r="T7" s="826">
        <f xml:space="preserve"> Stage1!T$294</f>
        <v>0.29399999999999998</v>
      </c>
      <c r="U7" s="826">
        <f xml:space="preserve"> Stage1!U$294</f>
        <v>0.71400000000000008</v>
      </c>
      <c r="V7" s="826">
        <f xml:space="preserve"> Stage1!V$294</f>
        <v>0.71400000000000008</v>
      </c>
      <c r="W7" s="826">
        <f xml:space="preserve"> Stage1!W$294</f>
        <v>0.71400000000000008</v>
      </c>
      <c r="X7" s="826">
        <f xml:space="preserve"> Stage1!X$294</f>
        <v>0.71400000000000008</v>
      </c>
      <c r="Y7" s="826">
        <f xml:space="preserve"> Stage1!Y$294</f>
        <v>0.71400000000000008</v>
      </c>
      <c r="Z7" s="826">
        <f xml:space="preserve"> Stage1!Z$294</f>
        <v>0.71400000000000008</v>
      </c>
      <c r="AA7" s="826">
        <f xml:space="preserve"> Stage1!AA$294</f>
        <v>0.71400000000000008</v>
      </c>
      <c r="AB7" s="826">
        <f xml:space="preserve"> Stage1!AB$294</f>
        <v>0.71400000000000008</v>
      </c>
      <c r="AC7" s="826">
        <f xml:space="preserve"> Stage1!AC$294</f>
        <v>0.71400000000000008</v>
      </c>
      <c r="AD7" s="826">
        <f xml:space="preserve"> Stage1!AD$294</f>
        <v>0.71400000000000008</v>
      </c>
      <c r="AE7" s="826">
        <f xml:space="preserve"> Stage1!AE$294</f>
        <v>0.71400000000000008</v>
      </c>
      <c r="AF7" s="826">
        <f xml:space="preserve"> Stage1!AF$294</f>
        <v>0.71400000000000008</v>
      </c>
      <c r="AG7" s="826">
        <f xml:space="preserve"> Stage1!AG$294</f>
        <v>0.71400000000000008</v>
      </c>
      <c r="AH7" s="826">
        <f xml:space="preserve"> Stage1!AH$294</f>
        <v>0.71400000000000008</v>
      </c>
      <c r="AI7" s="826">
        <f xml:space="preserve"> Stage1!AI$294</f>
        <v>0.71400000000000008</v>
      </c>
      <c r="AJ7" s="826">
        <f xml:space="preserve"> Stage1!AJ$294</f>
        <v>0.71400000000000008</v>
      </c>
      <c r="AK7" s="826">
        <f xml:space="preserve"> Stage1!AK$294</f>
        <v>0.71400000000000008</v>
      </c>
      <c r="AL7" s="826">
        <f xml:space="preserve"> Stage1!AL$294</f>
        <v>0.71400000000000008</v>
      </c>
      <c r="AM7" s="826">
        <f xml:space="preserve"> Stage1!AM$294</f>
        <v>0.71400000000000008</v>
      </c>
      <c r="AN7" s="826">
        <f xml:space="preserve"> Stage1!AN$294</f>
        <v>0.71400000000000008</v>
      </c>
      <c r="AO7" s="826">
        <f xml:space="preserve"> Stage1!AO$294</f>
        <v>0.71400000000000008</v>
      </c>
      <c r="AP7" s="826">
        <f xml:space="preserve"> Stage1!AP$294</f>
        <v>0.71400000000000008</v>
      </c>
      <c r="AQ7" s="826">
        <f xml:space="preserve"> Stage1!AQ$294</f>
        <v>0.71400000000000008</v>
      </c>
      <c r="AR7" s="826">
        <f xml:space="preserve"> Stage1!AR$294</f>
        <v>0.71400000000000008</v>
      </c>
      <c r="AS7" s="826">
        <f xml:space="preserve"> Stage1!AS$294</f>
        <v>0.71400000000000008</v>
      </c>
      <c r="AT7" s="826">
        <f xml:space="preserve"> Stage1!AT$294</f>
        <v>0.71400000000000008</v>
      </c>
      <c r="AU7" s="826">
        <f xml:space="preserve"> Stage1!AU$294</f>
        <v>0.71400000000000008</v>
      </c>
      <c r="AV7" s="826">
        <f xml:space="preserve"> Stage1!AV$294</f>
        <v>0.71400000000000008</v>
      </c>
      <c r="AW7" s="826">
        <f xml:space="preserve"> Stage1!AW$294</f>
        <v>0.71400000000000008</v>
      </c>
      <c r="AX7" s="826">
        <f xml:space="preserve"> Stage1!AX$294</f>
        <v>0</v>
      </c>
      <c r="AY7" s="826">
        <f xml:space="preserve"> Stage1!AY$294</f>
        <v>0</v>
      </c>
      <c r="AZ7" s="826">
        <f xml:space="preserve"> Stage1!AZ$294</f>
        <v>0</v>
      </c>
      <c r="BA7" s="826">
        <f xml:space="preserve"> Stage1!BA$294</f>
        <v>0</v>
      </c>
      <c r="BB7" s="826">
        <f xml:space="preserve"> Stage1!BB$294</f>
        <v>0</v>
      </c>
      <c r="BC7" s="826">
        <f xml:space="preserve"> Stage1!BC$294</f>
        <v>0</v>
      </c>
      <c r="BD7" s="826">
        <f xml:space="preserve"> Stage1!BD$294</f>
        <v>0</v>
      </c>
      <c r="BE7" s="826">
        <f xml:space="preserve"> Stage1!BE$294</f>
        <v>0</v>
      </c>
      <c r="BF7" s="826">
        <f xml:space="preserve"> Stage1!BF$294</f>
        <v>0</v>
      </c>
      <c r="BG7" s="826">
        <f xml:space="preserve"> Stage1!BG$294</f>
        <v>0</v>
      </c>
      <c r="BH7" s="826">
        <f xml:space="preserve"> Stage1!BH$294</f>
        <v>0</v>
      </c>
    </row>
    <row r="8" spans="1:60" ht="12.9" customHeight="1" x14ac:dyDescent="0.3">
      <c r="A8" s="772"/>
      <c r="B8" s="772"/>
      <c r="C8" s="754"/>
      <c r="D8" s="755"/>
      <c r="E8" s="826" t="str">
        <f>Stage1!E$295</f>
        <v>Gas production</v>
      </c>
      <c r="F8" s="826">
        <f>Stage1!F$295</f>
        <v>0</v>
      </c>
      <c r="G8" s="826" t="str">
        <f>Stage1!G$295</f>
        <v>tcf</v>
      </c>
      <c r="H8" s="826">
        <f>Stage1!H$295</f>
        <v>0</v>
      </c>
      <c r="I8" s="826">
        <f>Stage1!I$295</f>
        <v>2.9999999999999996</v>
      </c>
      <c r="J8" s="827">
        <f>Stage1!J$295</f>
        <v>0</v>
      </c>
      <c r="K8" s="826">
        <f>Stage1!K$295</f>
        <v>0</v>
      </c>
      <c r="L8" s="826">
        <f>Stage1!L$295</f>
        <v>0</v>
      </c>
      <c r="M8" s="826">
        <f>Stage1!M$295</f>
        <v>0</v>
      </c>
      <c r="N8" s="826">
        <f>Stage1!N$295</f>
        <v>0</v>
      </c>
      <c r="O8" s="826">
        <f>Stage1!O$295</f>
        <v>0</v>
      </c>
      <c r="P8" s="826">
        <f>Stage1!P$295</f>
        <v>0</v>
      </c>
      <c r="Q8" s="826">
        <f>Stage1!Q$295</f>
        <v>0</v>
      </c>
      <c r="R8" s="826">
        <f>Stage1!R$295</f>
        <v>0</v>
      </c>
      <c r="S8" s="826">
        <f>Stage1!S$295</f>
        <v>0</v>
      </c>
      <c r="T8" s="826">
        <f>Stage1!T$295</f>
        <v>4.2000000000000003E-2</v>
      </c>
      <c r="U8" s="826">
        <f>Stage1!U$295</f>
        <v>0.10200000000000001</v>
      </c>
      <c r="V8" s="826">
        <f>Stage1!V$295</f>
        <v>0.10200000000000001</v>
      </c>
      <c r="W8" s="826">
        <f>Stage1!W$295</f>
        <v>0.10200000000000001</v>
      </c>
      <c r="X8" s="826">
        <f>Stage1!X$295</f>
        <v>0.10200000000000001</v>
      </c>
      <c r="Y8" s="826">
        <f>Stage1!Y$295</f>
        <v>0.10200000000000001</v>
      </c>
      <c r="Z8" s="826">
        <f>Stage1!Z$295</f>
        <v>0.10200000000000001</v>
      </c>
      <c r="AA8" s="826">
        <f>Stage1!AA$295</f>
        <v>0.10200000000000001</v>
      </c>
      <c r="AB8" s="826">
        <f>Stage1!AB$295</f>
        <v>0.10200000000000001</v>
      </c>
      <c r="AC8" s="826">
        <f>Stage1!AC$295</f>
        <v>0.10200000000000001</v>
      </c>
      <c r="AD8" s="826">
        <f>Stage1!AD$295</f>
        <v>0.10200000000000001</v>
      </c>
      <c r="AE8" s="826">
        <f>Stage1!AE$295</f>
        <v>0.10200000000000001</v>
      </c>
      <c r="AF8" s="826">
        <f>Stage1!AF$295</f>
        <v>0.10200000000000001</v>
      </c>
      <c r="AG8" s="826">
        <f>Stage1!AG$295</f>
        <v>0.10200000000000001</v>
      </c>
      <c r="AH8" s="826">
        <f>Stage1!AH$295</f>
        <v>0.10200000000000001</v>
      </c>
      <c r="AI8" s="826">
        <f>Stage1!AI$295</f>
        <v>0.10200000000000001</v>
      </c>
      <c r="AJ8" s="826">
        <f>Stage1!AJ$295</f>
        <v>0.10200000000000001</v>
      </c>
      <c r="AK8" s="826">
        <f>Stage1!AK$295</f>
        <v>0.10200000000000001</v>
      </c>
      <c r="AL8" s="826">
        <f>Stage1!AL$295</f>
        <v>0.10200000000000001</v>
      </c>
      <c r="AM8" s="826">
        <f>Stage1!AM$295</f>
        <v>0.10200000000000001</v>
      </c>
      <c r="AN8" s="826">
        <f>Stage1!AN$295</f>
        <v>0.10200000000000001</v>
      </c>
      <c r="AO8" s="826">
        <f>Stage1!AO$295</f>
        <v>0.10200000000000001</v>
      </c>
      <c r="AP8" s="826">
        <f>Stage1!AP$295</f>
        <v>0.10200000000000001</v>
      </c>
      <c r="AQ8" s="826">
        <f>Stage1!AQ$295</f>
        <v>0.10200000000000001</v>
      </c>
      <c r="AR8" s="826">
        <f>Stage1!AR$295</f>
        <v>0.10200000000000001</v>
      </c>
      <c r="AS8" s="826">
        <f>Stage1!AS$295</f>
        <v>0.10200000000000001</v>
      </c>
      <c r="AT8" s="826">
        <f>Stage1!AT$295</f>
        <v>0.10200000000000001</v>
      </c>
      <c r="AU8" s="826">
        <f>Stage1!AU$295</f>
        <v>0.10200000000000001</v>
      </c>
      <c r="AV8" s="826">
        <f>Stage1!AV$295</f>
        <v>0.10200000000000001</v>
      </c>
      <c r="AW8" s="826">
        <f>Stage1!AW$295</f>
        <v>0.10200000000000001</v>
      </c>
      <c r="AX8" s="826">
        <f>Stage1!AX$295</f>
        <v>0</v>
      </c>
      <c r="AY8" s="826">
        <f>Stage1!AY$295</f>
        <v>0</v>
      </c>
      <c r="AZ8" s="826">
        <f>Stage1!AZ$295</f>
        <v>0</v>
      </c>
      <c r="BA8" s="826">
        <f>Stage1!BA$295</f>
        <v>0</v>
      </c>
      <c r="BB8" s="826">
        <f>Stage1!BB$295</f>
        <v>0</v>
      </c>
      <c r="BC8" s="826">
        <f>Stage1!BC$295</f>
        <v>0</v>
      </c>
      <c r="BD8" s="826">
        <f>Stage1!BD$295</f>
        <v>0</v>
      </c>
      <c r="BE8" s="826">
        <f>Stage1!BE$295</f>
        <v>0</v>
      </c>
      <c r="BF8" s="826">
        <f>Stage1!BF$295</f>
        <v>0</v>
      </c>
      <c r="BG8" s="826">
        <f>Stage1!BG$295</f>
        <v>0</v>
      </c>
      <c r="BH8" s="826">
        <f>Stage1!BH$295</f>
        <v>0</v>
      </c>
    </row>
    <row r="9" spans="1:60" ht="12.9" customHeight="1" x14ac:dyDescent="0.3">
      <c r="A9" s="772"/>
      <c r="B9" s="772"/>
      <c r="C9" s="754"/>
      <c r="D9" s="755"/>
      <c r="E9" s="826" t="str">
        <f xml:space="preserve"> Stage2!E$136</f>
        <v>Production days per year</v>
      </c>
      <c r="F9" s="826">
        <f xml:space="preserve"> Stage2!F$136</f>
        <v>350</v>
      </c>
      <c r="G9" s="826" t="str">
        <f xml:space="preserve"> Stage2!G$136</f>
        <v>days</v>
      </c>
      <c r="H9" s="781"/>
      <c r="I9" s="781"/>
      <c r="J9" s="825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781"/>
      <c r="AX9" s="781"/>
      <c r="AY9" s="781"/>
      <c r="AZ9" s="781"/>
      <c r="BA9" s="781"/>
      <c r="BB9" s="781"/>
      <c r="BC9" s="781"/>
      <c r="BD9" s="781"/>
      <c r="BE9" s="781"/>
      <c r="BF9" s="781"/>
      <c r="BG9" s="781"/>
      <c r="BH9" s="781"/>
    </row>
    <row r="10" spans="1:60" ht="12.9" customHeight="1" x14ac:dyDescent="0.3">
      <c r="A10" s="772"/>
      <c r="B10" s="772"/>
      <c r="C10" s="754"/>
      <c r="D10" s="755"/>
      <c r="E10" s="828" t="str">
        <f xml:space="preserve"> E7 &amp; " (RHS)"</f>
        <v>Oil production (RHS)</v>
      </c>
      <c r="F10" s="781"/>
      <c r="G10" s="781" t="s">
        <v>962</v>
      </c>
      <c r="H10" s="781"/>
      <c r="I10" s="781"/>
      <c r="J10" s="825"/>
      <c r="K10" s="781">
        <f xml:space="preserve"> K7 / $F9* 1000</f>
        <v>0</v>
      </c>
      <c r="L10" s="781">
        <f t="shared" ref="L10:BH10" si="0" xml:space="preserve"> L7 / $F9* 1000</f>
        <v>0</v>
      </c>
      <c r="M10" s="781">
        <f t="shared" si="0"/>
        <v>0</v>
      </c>
      <c r="N10" s="781">
        <f t="shared" si="0"/>
        <v>0</v>
      </c>
      <c r="O10" s="781">
        <f t="shared" si="0"/>
        <v>0</v>
      </c>
      <c r="P10" s="781">
        <f t="shared" si="0"/>
        <v>0</v>
      </c>
      <c r="Q10" s="781">
        <f t="shared" si="0"/>
        <v>0</v>
      </c>
      <c r="R10" s="781">
        <f t="shared" si="0"/>
        <v>0</v>
      </c>
      <c r="S10" s="781">
        <f t="shared" si="0"/>
        <v>0</v>
      </c>
      <c r="T10" s="781">
        <f t="shared" si="0"/>
        <v>0.84</v>
      </c>
      <c r="U10" s="781">
        <f t="shared" si="0"/>
        <v>2.04</v>
      </c>
      <c r="V10" s="781">
        <f t="shared" si="0"/>
        <v>2.04</v>
      </c>
      <c r="W10" s="781">
        <f t="shared" si="0"/>
        <v>2.04</v>
      </c>
      <c r="X10" s="781">
        <f t="shared" si="0"/>
        <v>2.04</v>
      </c>
      <c r="Y10" s="781">
        <f t="shared" si="0"/>
        <v>2.04</v>
      </c>
      <c r="Z10" s="781">
        <f t="shared" si="0"/>
        <v>2.04</v>
      </c>
      <c r="AA10" s="781">
        <f t="shared" si="0"/>
        <v>2.04</v>
      </c>
      <c r="AB10" s="781">
        <f t="shared" si="0"/>
        <v>2.04</v>
      </c>
      <c r="AC10" s="781">
        <f t="shared" si="0"/>
        <v>2.04</v>
      </c>
      <c r="AD10" s="781">
        <f t="shared" si="0"/>
        <v>2.04</v>
      </c>
      <c r="AE10" s="781">
        <f t="shared" si="0"/>
        <v>2.04</v>
      </c>
      <c r="AF10" s="781">
        <f t="shared" si="0"/>
        <v>2.04</v>
      </c>
      <c r="AG10" s="781">
        <f t="shared" si="0"/>
        <v>2.04</v>
      </c>
      <c r="AH10" s="781">
        <f t="shared" si="0"/>
        <v>2.04</v>
      </c>
      <c r="AI10" s="781">
        <f t="shared" si="0"/>
        <v>2.04</v>
      </c>
      <c r="AJ10" s="781">
        <f t="shared" si="0"/>
        <v>2.04</v>
      </c>
      <c r="AK10" s="781">
        <f t="shared" si="0"/>
        <v>2.04</v>
      </c>
      <c r="AL10" s="781">
        <f t="shared" si="0"/>
        <v>2.04</v>
      </c>
      <c r="AM10" s="781">
        <f t="shared" si="0"/>
        <v>2.04</v>
      </c>
      <c r="AN10" s="781">
        <f t="shared" si="0"/>
        <v>2.04</v>
      </c>
      <c r="AO10" s="781">
        <f t="shared" si="0"/>
        <v>2.04</v>
      </c>
      <c r="AP10" s="781">
        <f t="shared" si="0"/>
        <v>2.04</v>
      </c>
      <c r="AQ10" s="781">
        <f t="shared" si="0"/>
        <v>2.04</v>
      </c>
      <c r="AR10" s="781">
        <f t="shared" si="0"/>
        <v>2.04</v>
      </c>
      <c r="AS10" s="781">
        <f t="shared" si="0"/>
        <v>2.04</v>
      </c>
      <c r="AT10" s="781">
        <f t="shared" si="0"/>
        <v>2.04</v>
      </c>
      <c r="AU10" s="781">
        <f t="shared" si="0"/>
        <v>2.04</v>
      </c>
      <c r="AV10" s="781">
        <f t="shared" si="0"/>
        <v>2.04</v>
      </c>
      <c r="AW10" s="781">
        <f t="shared" si="0"/>
        <v>2.04</v>
      </c>
      <c r="AX10" s="781">
        <f t="shared" si="0"/>
        <v>0</v>
      </c>
      <c r="AY10" s="781">
        <f t="shared" si="0"/>
        <v>0</v>
      </c>
      <c r="AZ10" s="781">
        <f t="shared" si="0"/>
        <v>0</v>
      </c>
      <c r="BA10" s="781">
        <f t="shared" si="0"/>
        <v>0</v>
      </c>
      <c r="BB10" s="781">
        <f t="shared" si="0"/>
        <v>0</v>
      </c>
      <c r="BC10" s="781">
        <f t="shared" si="0"/>
        <v>0</v>
      </c>
      <c r="BD10" s="781">
        <f t="shared" si="0"/>
        <v>0</v>
      </c>
      <c r="BE10" s="781">
        <f t="shared" si="0"/>
        <v>0</v>
      </c>
      <c r="BF10" s="781">
        <f t="shared" si="0"/>
        <v>0</v>
      </c>
      <c r="BG10" s="781">
        <f t="shared" si="0"/>
        <v>0</v>
      </c>
      <c r="BH10" s="781">
        <f t="shared" si="0"/>
        <v>0</v>
      </c>
    </row>
    <row r="11" spans="1:60" ht="12.9" customHeight="1" x14ac:dyDescent="0.3">
      <c r="A11" s="772"/>
      <c r="B11" s="772"/>
      <c r="C11" s="754"/>
      <c r="D11" s="755"/>
      <c r="E11" s="828" t="str">
        <f xml:space="preserve"> E8 &amp; " (RHS)"</f>
        <v>Gas production (RHS)</v>
      </c>
      <c r="F11" s="781"/>
      <c r="G11" s="781" t="s">
        <v>963</v>
      </c>
      <c r="H11" s="781"/>
      <c r="I11" s="781"/>
      <c r="J11" s="825"/>
      <c r="K11" s="781">
        <f xml:space="preserve"> K8 / $F9* 1000</f>
        <v>0</v>
      </c>
      <c r="L11" s="781">
        <f t="shared" ref="L11:BH11" si="1" xml:space="preserve"> L8 / $F9* 1000</f>
        <v>0</v>
      </c>
      <c r="M11" s="781">
        <f t="shared" si="1"/>
        <v>0</v>
      </c>
      <c r="N11" s="781">
        <f t="shared" si="1"/>
        <v>0</v>
      </c>
      <c r="O11" s="781">
        <f t="shared" si="1"/>
        <v>0</v>
      </c>
      <c r="P11" s="781">
        <f t="shared" si="1"/>
        <v>0</v>
      </c>
      <c r="Q11" s="781">
        <f t="shared" si="1"/>
        <v>0</v>
      </c>
      <c r="R11" s="781">
        <f t="shared" si="1"/>
        <v>0</v>
      </c>
      <c r="S11" s="781">
        <f t="shared" si="1"/>
        <v>0</v>
      </c>
      <c r="T11" s="781">
        <f t="shared" si="1"/>
        <v>0.12000000000000001</v>
      </c>
      <c r="U11" s="781">
        <f t="shared" si="1"/>
        <v>0.29142857142857143</v>
      </c>
      <c r="V11" s="781">
        <f t="shared" si="1"/>
        <v>0.29142857142857143</v>
      </c>
      <c r="W11" s="781">
        <f t="shared" si="1"/>
        <v>0.29142857142857143</v>
      </c>
      <c r="X11" s="781">
        <f t="shared" si="1"/>
        <v>0.29142857142857143</v>
      </c>
      <c r="Y11" s="781">
        <f t="shared" si="1"/>
        <v>0.29142857142857143</v>
      </c>
      <c r="Z11" s="781">
        <f t="shared" si="1"/>
        <v>0.29142857142857143</v>
      </c>
      <c r="AA11" s="781">
        <f t="shared" si="1"/>
        <v>0.29142857142857143</v>
      </c>
      <c r="AB11" s="781">
        <f t="shared" si="1"/>
        <v>0.29142857142857143</v>
      </c>
      <c r="AC11" s="781">
        <f t="shared" si="1"/>
        <v>0.29142857142857143</v>
      </c>
      <c r="AD11" s="781">
        <f t="shared" si="1"/>
        <v>0.29142857142857143</v>
      </c>
      <c r="AE11" s="781">
        <f t="shared" si="1"/>
        <v>0.29142857142857143</v>
      </c>
      <c r="AF11" s="781">
        <f t="shared" si="1"/>
        <v>0.29142857142857143</v>
      </c>
      <c r="AG11" s="781">
        <f t="shared" si="1"/>
        <v>0.29142857142857143</v>
      </c>
      <c r="AH11" s="781">
        <f t="shared" si="1"/>
        <v>0.29142857142857143</v>
      </c>
      <c r="AI11" s="781">
        <f t="shared" si="1"/>
        <v>0.29142857142857143</v>
      </c>
      <c r="AJ11" s="781">
        <f t="shared" si="1"/>
        <v>0.29142857142857143</v>
      </c>
      <c r="AK11" s="781">
        <f t="shared" si="1"/>
        <v>0.29142857142857143</v>
      </c>
      <c r="AL11" s="781">
        <f t="shared" si="1"/>
        <v>0.29142857142857143</v>
      </c>
      <c r="AM11" s="781">
        <f t="shared" si="1"/>
        <v>0.29142857142857143</v>
      </c>
      <c r="AN11" s="781">
        <f t="shared" si="1"/>
        <v>0.29142857142857143</v>
      </c>
      <c r="AO11" s="781">
        <f t="shared" si="1"/>
        <v>0.29142857142857143</v>
      </c>
      <c r="AP11" s="781">
        <f t="shared" si="1"/>
        <v>0.29142857142857143</v>
      </c>
      <c r="AQ11" s="781">
        <f t="shared" si="1"/>
        <v>0.29142857142857143</v>
      </c>
      <c r="AR11" s="781">
        <f t="shared" si="1"/>
        <v>0.29142857142857143</v>
      </c>
      <c r="AS11" s="781">
        <f t="shared" si="1"/>
        <v>0.29142857142857143</v>
      </c>
      <c r="AT11" s="781">
        <f t="shared" si="1"/>
        <v>0.29142857142857143</v>
      </c>
      <c r="AU11" s="781">
        <f t="shared" si="1"/>
        <v>0.29142857142857143</v>
      </c>
      <c r="AV11" s="781">
        <f t="shared" si="1"/>
        <v>0.29142857142857143</v>
      </c>
      <c r="AW11" s="781">
        <f t="shared" si="1"/>
        <v>0.29142857142857143</v>
      </c>
      <c r="AX11" s="781">
        <f t="shared" si="1"/>
        <v>0</v>
      </c>
      <c r="AY11" s="781">
        <f t="shared" si="1"/>
        <v>0</v>
      </c>
      <c r="AZ11" s="781">
        <f t="shared" si="1"/>
        <v>0</v>
      </c>
      <c r="BA11" s="781">
        <f t="shared" si="1"/>
        <v>0</v>
      </c>
      <c r="BB11" s="781">
        <f t="shared" si="1"/>
        <v>0</v>
      </c>
      <c r="BC11" s="781">
        <f t="shared" si="1"/>
        <v>0</v>
      </c>
      <c r="BD11" s="781">
        <f t="shared" si="1"/>
        <v>0</v>
      </c>
      <c r="BE11" s="781">
        <f t="shared" si="1"/>
        <v>0</v>
      </c>
      <c r="BF11" s="781">
        <f t="shared" si="1"/>
        <v>0</v>
      </c>
      <c r="BG11" s="781">
        <f t="shared" si="1"/>
        <v>0</v>
      </c>
      <c r="BH11" s="781">
        <f t="shared" si="1"/>
        <v>0</v>
      </c>
    </row>
    <row r="12" spans="1:60" ht="12.9" customHeight="1" x14ac:dyDescent="0.3">
      <c r="A12" s="772"/>
      <c r="B12" s="772"/>
      <c r="C12" s="754"/>
      <c r="D12" s="755"/>
      <c r="E12" s="781"/>
      <c r="F12" s="781"/>
      <c r="G12" s="781"/>
      <c r="H12" s="781"/>
      <c r="I12" s="781"/>
      <c r="J12" s="825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</row>
    <row r="13" spans="1:60" ht="12.9" customHeight="1" x14ac:dyDescent="0.3">
      <c r="A13" s="772"/>
      <c r="B13" s="772" t="s">
        <v>964</v>
      </c>
      <c r="C13" s="754"/>
      <c r="D13" s="755"/>
      <c r="E13" s="781"/>
      <c r="F13" s="781"/>
      <c r="G13" s="781"/>
      <c r="H13" s="781"/>
      <c r="I13" s="781"/>
      <c r="J13" s="825"/>
      <c r="K13" s="781"/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  <c r="AF13" s="781"/>
      <c r="AG13" s="781"/>
      <c r="AH13" s="781"/>
      <c r="AI13" s="781"/>
      <c r="AJ13" s="781"/>
      <c r="AK13" s="781"/>
      <c r="AL13" s="781"/>
      <c r="AM13" s="781"/>
      <c r="AN13" s="781"/>
      <c r="AO13" s="781"/>
      <c r="AP13" s="781"/>
      <c r="AQ13" s="781"/>
      <c r="AR13" s="781"/>
      <c r="AS13" s="781"/>
      <c r="AT13" s="781"/>
      <c r="AU13" s="781"/>
      <c r="AV13" s="781"/>
      <c r="AW13" s="781"/>
      <c r="AX13" s="781"/>
      <c r="AY13" s="781"/>
      <c r="AZ13" s="781"/>
      <c r="BA13" s="781"/>
      <c r="BB13" s="781"/>
      <c r="BC13" s="781"/>
      <c r="BD13" s="781"/>
      <c r="BE13" s="781"/>
      <c r="BF13" s="781"/>
      <c r="BG13" s="781"/>
      <c r="BH13" s="781"/>
    </row>
    <row r="14" spans="1:60" s="210" customFormat="1" ht="12.9" customHeight="1" x14ac:dyDescent="0.3">
      <c r="A14" s="829"/>
      <c r="B14" s="829"/>
      <c r="C14" s="830"/>
      <c r="D14" s="831"/>
      <c r="E14" s="826" t="str">
        <f xml:space="preserve"> Analysis!E$91</f>
        <v>Oil revenue</v>
      </c>
      <c r="F14" s="826">
        <f xml:space="preserve"> Analysis!F$91</f>
        <v>0</v>
      </c>
      <c r="G14" s="826" t="str">
        <f xml:space="preserve"> Analysis!G$91</f>
        <v>$ mn real</v>
      </c>
      <c r="H14" s="826">
        <f xml:space="preserve"> Analysis!H$91</f>
        <v>0</v>
      </c>
      <c r="I14" s="826">
        <f xml:space="preserve"> Analysis!I$91</f>
        <v>1050.0000000000005</v>
      </c>
      <c r="J14" s="827">
        <f xml:space="preserve"> Analysis!J$91</f>
        <v>0</v>
      </c>
      <c r="K14" s="826">
        <f xml:space="preserve"> Analysis!K$91</f>
        <v>0</v>
      </c>
      <c r="L14" s="826">
        <f xml:space="preserve"> Analysis!L$91</f>
        <v>0</v>
      </c>
      <c r="M14" s="826">
        <f xml:space="preserve"> Analysis!M$91</f>
        <v>0</v>
      </c>
      <c r="N14" s="826">
        <f xml:space="preserve"> Analysis!N$91</f>
        <v>0</v>
      </c>
      <c r="O14" s="826">
        <f xml:space="preserve"> Analysis!O$91</f>
        <v>0</v>
      </c>
      <c r="P14" s="826">
        <f xml:space="preserve"> Analysis!P$91</f>
        <v>0</v>
      </c>
      <c r="Q14" s="826">
        <f xml:space="preserve"> Analysis!Q$91</f>
        <v>0</v>
      </c>
      <c r="R14" s="826">
        <f xml:space="preserve"> Analysis!R$91</f>
        <v>0</v>
      </c>
      <c r="S14" s="826">
        <f xml:space="preserve"> Analysis!S$91</f>
        <v>0</v>
      </c>
      <c r="T14" s="826">
        <f xml:space="preserve"> Analysis!T$91</f>
        <v>14.7</v>
      </c>
      <c r="U14" s="826">
        <f xml:space="preserve"> Analysis!U$91</f>
        <v>35.700000000000003</v>
      </c>
      <c r="V14" s="826">
        <f xml:space="preserve"> Analysis!V$91</f>
        <v>35.700000000000003</v>
      </c>
      <c r="W14" s="826">
        <f xml:space="preserve"> Analysis!W$91</f>
        <v>35.700000000000003</v>
      </c>
      <c r="X14" s="826">
        <f xml:space="preserve"> Analysis!X$91</f>
        <v>35.700000000000003</v>
      </c>
      <c r="Y14" s="826">
        <f xml:space="preserve"> Analysis!Y$91</f>
        <v>35.700000000000003</v>
      </c>
      <c r="Z14" s="826">
        <f xml:space="preserve"> Analysis!Z$91</f>
        <v>35.700000000000003</v>
      </c>
      <c r="AA14" s="826">
        <f xml:space="preserve"> Analysis!AA$91</f>
        <v>35.700000000000003</v>
      </c>
      <c r="AB14" s="826">
        <f xml:space="preserve"> Analysis!AB$91</f>
        <v>35.700000000000003</v>
      </c>
      <c r="AC14" s="826">
        <f xml:space="preserve"> Analysis!AC$91</f>
        <v>35.700000000000003</v>
      </c>
      <c r="AD14" s="826">
        <f xml:space="preserve"> Analysis!AD$91</f>
        <v>35.700000000000003</v>
      </c>
      <c r="AE14" s="826">
        <f xml:space="preserve"> Analysis!AE$91</f>
        <v>35.700000000000003</v>
      </c>
      <c r="AF14" s="826">
        <f xml:space="preserve"> Analysis!AF$91</f>
        <v>35.700000000000003</v>
      </c>
      <c r="AG14" s="826">
        <f xml:space="preserve"> Analysis!AG$91</f>
        <v>35.700000000000003</v>
      </c>
      <c r="AH14" s="826">
        <f xml:space="preserve"> Analysis!AH$91</f>
        <v>35.700000000000003</v>
      </c>
      <c r="AI14" s="826">
        <f xml:space="preserve"> Analysis!AI$91</f>
        <v>35.700000000000003</v>
      </c>
      <c r="AJ14" s="826">
        <f xml:space="preserve"> Analysis!AJ$91</f>
        <v>35.700000000000003</v>
      </c>
      <c r="AK14" s="826">
        <f xml:space="preserve"> Analysis!AK$91</f>
        <v>35.700000000000003</v>
      </c>
      <c r="AL14" s="826">
        <f xml:space="preserve"> Analysis!AL$91</f>
        <v>35.700000000000003</v>
      </c>
      <c r="AM14" s="826">
        <f xml:space="preserve"> Analysis!AM$91</f>
        <v>35.700000000000003</v>
      </c>
      <c r="AN14" s="826">
        <f xml:space="preserve"> Analysis!AN$91</f>
        <v>35.700000000000003</v>
      </c>
      <c r="AO14" s="826">
        <f xml:space="preserve"> Analysis!AO$91</f>
        <v>35.700000000000003</v>
      </c>
      <c r="AP14" s="826">
        <f xml:space="preserve"> Analysis!AP$91</f>
        <v>35.700000000000003</v>
      </c>
      <c r="AQ14" s="826">
        <f xml:space="preserve"> Analysis!AQ$91</f>
        <v>35.700000000000003</v>
      </c>
      <c r="AR14" s="826">
        <f xml:space="preserve"> Analysis!AR$91</f>
        <v>35.700000000000003</v>
      </c>
      <c r="AS14" s="826">
        <f xml:space="preserve"> Analysis!AS$91</f>
        <v>35.700000000000003</v>
      </c>
      <c r="AT14" s="826">
        <f xml:space="preserve"> Analysis!AT$91</f>
        <v>35.700000000000003</v>
      </c>
      <c r="AU14" s="826">
        <f xml:space="preserve"> Analysis!AU$91</f>
        <v>35.700000000000003</v>
      </c>
      <c r="AV14" s="826">
        <f xml:space="preserve"> Analysis!AV$91</f>
        <v>35.700000000000003</v>
      </c>
      <c r="AW14" s="826">
        <f xml:space="preserve"> Analysis!AW$91</f>
        <v>35.700000000000003</v>
      </c>
      <c r="AX14" s="826">
        <f xml:space="preserve"> Analysis!AX$91</f>
        <v>0</v>
      </c>
      <c r="AY14" s="826">
        <f xml:space="preserve"> Analysis!AY$91</f>
        <v>0</v>
      </c>
      <c r="AZ14" s="826">
        <f xml:space="preserve"> Analysis!AZ$91</f>
        <v>0</v>
      </c>
      <c r="BA14" s="826">
        <f xml:space="preserve"> Analysis!BA$91</f>
        <v>0</v>
      </c>
      <c r="BB14" s="826">
        <f xml:space="preserve"> Analysis!BB$91</f>
        <v>0</v>
      </c>
      <c r="BC14" s="826">
        <f xml:space="preserve"> Analysis!BC$91</f>
        <v>0</v>
      </c>
      <c r="BD14" s="826">
        <f xml:space="preserve"> Analysis!BD$91</f>
        <v>0</v>
      </c>
      <c r="BE14" s="826">
        <f xml:space="preserve"> Analysis!BE$91</f>
        <v>0</v>
      </c>
      <c r="BF14" s="826">
        <f xml:space="preserve"> Analysis!BF$91</f>
        <v>0</v>
      </c>
      <c r="BG14" s="826">
        <f xml:space="preserve"> Analysis!BG$91</f>
        <v>0</v>
      </c>
      <c r="BH14" s="826">
        <f xml:space="preserve"> Analysis!BH$91</f>
        <v>0</v>
      </c>
    </row>
    <row r="15" spans="1:60" s="210" customFormat="1" ht="12.9" customHeight="1" x14ac:dyDescent="0.3">
      <c r="A15" s="829"/>
      <c r="B15" s="829"/>
      <c r="C15" s="830"/>
      <c r="D15" s="831"/>
      <c r="E15" s="826" t="str">
        <f xml:space="preserve"> Analysis!E$92</f>
        <v>Gas revenue</v>
      </c>
      <c r="F15" s="826">
        <f xml:space="preserve"> Analysis!F$92</f>
        <v>0</v>
      </c>
      <c r="G15" s="826" t="str">
        <f xml:space="preserve"> Analysis!G$92</f>
        <v>$ mn real</v>
      </c>
      <c r="H15" s="826">
        <f xml:space="preserve"> Analysis!H$92</f>
        <v>0</v>
      </c>
      <c r="I15" s="826">
        <f xml:space="preserve"> Analysis!I$92</f>
        <v>18449.999999999989</v>
      </c>
      <c r="J15" s="827">
        <f xml:space="preserve"> Analysis!J$92</f>
        <v>0</v>
      </c>
      <c r="K15" s="826">
        <f xml:space="preserve"> Analysis!K$92</f>
        <v>0</v>
      </c>
      <c r="L15" s="826">
        <f xml:space="preserve"> Analysis!L$92</f>
        <v>0</v>
      </c>
      <c r="M15" s="826">
        <f xml:space="preserve"> Analysis!M$92</f>
        <v>0</v>
      </c>
      <c r="N15" s="826">
        <f xml:space="preserve"> Analysis!N$92</f>
        <v>0</v>
      </c>
      <c r="O15" s="826">
        <f xml:space="preserve"> Analysis!O$92</f>
        <v>0</v>
      </c>
      <c r="P15" s="826">
        <f xml:space="preserve"> Analysis!P$92</f>
        <v>0</v>
      </c>
      <c r="Q15" s="826">
        <f xml:space="preserve"> Analysis!Q$92</f>
        <v>0</v>
      </c>
      <c r="R15" s="826">
        <f xml:space="preserve"> Analysis!R$92</f>
        <v>0</v>
      </c>
      <c r="S15" s="826">
        <f xml:space="preserve"> Analysis!S$92</f>
        <v>0</v>
      </c>
      <c r="T15" s="826">
        <f xml:space="preserve"> Analysis!T$92</f>
        <v>258.29999999999995</v>
      </c>
      <c r="U15" s="826">
        <f xml:space="preserve"> Analysis!U$92</f>
        <v>627.30000000000007</v>
      </c>
      <c r="V15" s="826">
        <f xml:space="preserve"> Analysis!V$92</f>
        <v>627.30000000000007</v>
      </c>
      <c r="W15" s="826">
        <f xml:space="preserve"> Analysis!W$92</f>
        <v>627.30000000000007</v>
      </c>
      <c r="X15" s="826">
        <f xml:space="preserve"> Analysis!X$92</f>
        <v>627.30000000000007</v>
      </c>
      <c r="Y15" s="826">
        <f xml:space="preserve"> Analysis!Y$92</f>
        <v>627.30000000000007</v>
      </c>
      <c r="Z15" s="826">
        <f xml:space="preserve"> Analysis!Z$92</f>
        <v>627.30000000000007</v>
      </c>
      <c r="AA15" s="826">
        <f xml:space="preserve"> Analysis!AA$92</f>
        <v>627.30000000000007</v>
      </c>
      <c r="AB15" s="826">
        <f xml:space="preserve"> Analysis!AB$92</f>
        <v>627.30000000000007</v>
      </c>
      <c r="AC15" s="826">
        <f xml:space="preserve"> Analysis!AC$92</f>
        <v>627.30000000000007</v>
      </c>
      <c r="AD15" s="826">
        <f xml:space="preserve"> Analysis!AD$92</f>
        <v>627.30000000000007</v>
      </c>
      <c r="AE15" s="826">
        <f xml:space="preserve"> Analysis!AE$92</f>
        <v>627.30000000000007</v>
      </c>
      <c r="AF15" s="826">
        <f xml:space="preserve"> Analysis!AF$92</f>
        <v>627.30000000000007</v>
      </c>
      <c r="AG15" s="826">
        <f xml:space="preserve"> Analysis!AG$92</f>
        <v>627.30000000000007</v>
      </c>
      <c r="AH15" s="826">
        <f xml:space="preserve"> Analysis!AH$92</f>
        <v>627.30000000000007</v>
      </c>
      <c r="AI15" s="826">
        <f xml:space="preserve"> Analysis!AI$92</f>
        <v>627.30000000000007</v>
      </c>
      <c r="AJ15" s="826">
        <f xml:space="preserve"> Analysis!AJ$92</f>
        <v>627.30000000000007</v>
      </c>
      <c r="AK15" s="826">
        <f xml:space="preserve"> Analysis!AK$92</f>
        <v>627.30000000000007</v>
      </c>
      <c r="AL15" s="826">
        <f xml:space="preserve"> Analysis!AL$92</f>
        <v>627.30000000000007</v>
      </c>
      <c r="AM15" s="826">
        <f xml:space="preserve"> Analysis!AM$92</f>
        <v>627.30000000000007</v>
      </c>
      <c r="AN15" s="826">
        <f xml:space="preserve"> Analysis!AN$92</f>
        <v>627.30000000000007</v>
      </c>
      <c r="AO15" s="826">
        <f xml:space="preserve"> Analysis!AO$92</f>
        <v>627.30000000000007</v>
      </c>
      <c r="AP15" s="826">
        <f xml:space="preserve"> Analysis!AP$92</f>
        <v>627.30000000000007</v>
      </c>
      <c r="AQ15" s="826">
        <f xml:space="preserve"> Analysis!AQ$92</f>
        <v>627.30000000000007</v>
      </c>
      <c r="AR15" s="826">
        <f xml:space="preserve"> Analysis!AR$92</f>
        <v>627.30000000000007</v>
      </c>
      <c r="AS15" s="826">
        <f xml:space="preserve"> Analysis!AS$92</f>
        <v>627.30000000000007</v>
      </c>
      <c r="AT15" s="826">
        <f xml:space="preserve"> Analysis!AT$92</f>
        <v>627.30000000000007</v>
      </c>
      <c r="AU15" s="826">
        <f xml:space="preserve"> Analysis!AU$92</f>
        <v>627.30000000000007</v>
      </c>
      <c r="AV15" s="826">
        <f xml:space="preserve"> Analysis!AV$92</f>
        <v>627.30000000000007</v>
      </c>
      <c r="AW15" s="826">
        <f xml:space="preserve"> Analysis!AW$92</f>
        <v>627.30000000000007</v>
      </c>
      <c r="AX15" s="826">
        <f xml:space="preserve"> Analysis!AX$92</f>
        <v>0</v>
      </c>
      <c r="AY15" s="826">
        <f xml:space="preserve"> Analysis!AY$92</f>
        <v>0</v>
      </c>
      <c r="AZ15" s="826">
        <f xml:space="preserve"> Analysis!AZ$92</f>
        <v>0</v>
      </c>
      <c r="BA15" s="826">
        <f xml:space="preserve"> Analysis!BA$92</f>
        <v>0</v>
      </c>
      <c r="BB15" s="826">
        <f xml:space="preserve"> Analysis!BB$92</f>
        <v>0</v>
      </c>
      <c r="BC15" s="826">
        <f xml:space="preserve"> Analysis!BC$92</f>
        <v>0</v>
      </c>
      <c r="BD15" s="826">
        <f xml:space="preserve"> Analysis!BD$92</f>
        <v>0</v>
      </c>
      <c r="BE15" s="826">
        <f xml:space="preserve"> Analysis!BE$92</f>
        <v>0</v>
      </c>
      <c r="BF15" s="826">
        <f xml:space="preserve"> Analysis!BF$92</f>
        <v>0</v>
      </c>
      <c r="BG15" s="826">
        <f xml:space="preserve"> Analysis!BG$92</f>
        <v>0</v>
      </c>
      <c r="BH15" s="826">
        <f xml:space="preserve"> Analysis!BH$92</f>
        <v>0</v>
      </c>
    </row>
    <row r="16" spans="1:60" ht="12.9" customHeight="1" x14ac:dyDescent="0.3">
      <c r="A16" s="772"/>
      <c r="B16" s="772"/>
      <c r="C16" s="754"/>
      <c r="D16" s="755"/>
      <c r="E16" s="766"/>
      <c r="F16" s="781"/>
      <c r="G16" s="781"/>
      <c r="H16" s="781"/>
      <c r="I16" s="781"/>
      <c r="J16" s="825"/>
      <c r="K16" s="781"/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  <c r="AF16" s="781"/>
      <c r="AG16" s="781"/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</row>
    <row r="17" spans="1:60" ht="12.9" customHeight="1" x14ac:dyDescent="0.3">
      <c r="A17" s="772"/>
      <c r="B17" s="772" t="s">
        <v>965</v>
      </c>
      <c r="C17" s="754"/>
      <c r="D17" s="755"/>
      <c r="E17" s="781"/>
      <c r="F17" s="781"/>
      <c r="G17" s="781"/>
      <c r="H17" s="781"/>
      <c r="I17" s="781"/>
      <c r="J17" s="825"/>
      <c r="K17" s="781"/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</row>
    <row r="18" spans="1:60" ht="12.9" customHeight="1" x14ac:dyDescent="0.3">
      <c r="A18" s="772"/>
      <c r="B18" s="772"/>
      <c r="C18" s="754"/>
      <c r="D18" s="755"/>
      <c r="E18" s="826" t="str">
        <f xml:space="preserve"> Analysis!E$131</f>
        <v>Exploration costs</v>
      </c>
      <c r="F18" s="826">
        <f xml:space="preserve"> Analysis!F$131</f>
        <v>0</v>
      </c>
      <c r="G18" s="826" t="str">
        <f xml:space="preserve"> Analysis!G$131</f>
        <v>$ mn real</v>
      </c>
      <c r="H18" s="826">
        <f xml:space="preserve"> Analysis!H$131</f>
        <v>0</v>
      </c>
      <c r="I18" s="826">
        <f xml:space="preserve"> Analysis!I$131</f>
        <v>200</v>
      </c>
      <c r="J18" s="827">
        <f xml:space="preserve"> Analysis!J$131 * -1</f>
        <v>0</v>
      </c>
      <c r="K18" s="826">
        <f xml:space="preserve"> Analysis!K$131</f>
        <v>0</v>
      </c>
      <c r="L18" s="826">
        <f xml:space="preserve"> Analysis!L$131</f>
        <v>0</v>
      </c>
      <c r="M18" s="826">
        <f xml:space="preserve"> Analysis!M$131</f>
        <v>0</v>
      </c>
      <c r="N18" s="826">
        <f xml:space="preserve"> Analysis!N$131</f>
        <v>40</v>
      </c>
      <c r="O18" s="826">
        <f xml:space="preserve"> Analysis!O$131</f>
        <v>80</v>
      </c>
      <c r="P18" s="826">
        <f xml:space="preserve"> Analysis!P$131</f>
        <v>80</v>
      </c>
      <c r="Q18" s="826">
        <f xml:space="preserve"> Analysis!Q$131</f>
        <v>0</v>
      </c>
      <c r="R18" s="826">
        <f xml:space="preserve"> Analysis!R$131</f>
        <v>0</v>
      </c>
      <c r="S18" s="826">
        <f xml:space="preserve"> Analysis!S$131</f>
        <v>0</v>
      </c>
      <c r="T18" s="826">
        <f xml:space="preserve"> Analysis!T$131</f>
        <v>0</v>
      </c>
      <c r="U18" s="826">
        <f xml:space="preserve"> Analysis!U$131</f>
        <v>0</v>
      </c>
      <c r="V18" s="826">
        <f xml:space="preserve"> Analysis!V$131</f>
        <v>0</v>
      </c>
      <c r="W18" s="826">
        <f xml:space="preserve"> Analysis!W$131</f>
        <v>0</v>
      </c>
      <c r="X18" s="826">
        <f xml:space="preserve"> Analysis!X$131</f>
        <v>0</v>
      </c>
      <c r="Y18" s="826">
        <f xml:space="preserve"> Analysis!Y$131</f>
        <v>0</v>
      </c>
      <c r="Z18" s="826">
        <f xml:space="preserve"> Analysis!Z$131</f>
        <v>0</v>
      </c>
      <c r="AA18" s="826">
        <f xml:space="preserve"> Analysis!AA$131</f>
        <v>0</v>
      </c>
      <c r="AB18" s="826">
        <f xml:space="preserve"> Analysis!AB$131</f>
        <v>0</v>
      </c>
      <c r="AC18" s="826">
        <f xml:space="preserve"> Analysis!AC$131</f>
        <v>0</v>
      </c>
      <c r="AD18" s="826">
        <f xml:space="preserve"> Analysis!AD$131</f>
        <v>0</v>
      </c>
      <c r="AE18" s="826">
        <f xml:space="preserve"> Analysis!AE$131</f>
        <v>0</v>
      </c>
      <c r="AF18" s="826">
        <f xml:space="preserve"> Analysis!AF$131</f>
        <v>0</v>
      </c>
      <c r="AG18" s="826">
        <f xml:space="preserve"> Analysis!AG$131</f>
        <v>0</v>
      </c>
      <c r="AH18" s="826">
        <f xml:space="preserve"> Analysis!AH$131</f>
        <v>0</v>
      </c>
      <c r="AI18" s="826">
        <f xml:space="preserve"> Analysis!AI$131</f>
        <v>0</v>
      </c>
      <c r="AJ18" s="826">
        <f xml:space="preserve"> Analysis!AJ$131</f>
        <v>0</v>
      </c>
      <c r="AK18" s="826">
        <f xml:space="preserve"> Analysis!AK$131</f>
        <v>0</v>
      </c>
      <c r="AL18" s="826">
        <f xml:space="preserve"> Analysis!AL$131</f>
        <v>0</v>
      </c>
      <c r="AM18" s="826">
        <f xml:space="preserve"> Analysis!AM$131</f>
        <v>0</v>
      </c>
      <c r="AN18" s="826">
        <f xml:space="preserve"> Analysis!AN$131</f>
        <v>0</v>
      </c>
      <c r="AO18" s="826">
        <f xml:space="preserve"> Analysis!AO$131</f>
        <v>0</v>
      </c>
      <c r="AP18" s="826">
        <f xml:space="preserve"> Analysis!AP$131</f>
        <v>0</v>
      </c>
      <c r="AQ18" s="826">
        <f xml:space="preserve"> Analysis!AQ$131</f>
        <v>0</v>
      </c>
      <c r="AR18" s="826">
        <f xml:space="preserve"> Analysis!AR$131</f>
        <v>0</v>
      </c>
      <c r="AS18" s="826">
        <f xml:space="preserve"> Analysis!AS$131</f>
        <v>0</v>
      </c>
      <c r="AT18" s="826">
        <f xml:space="preserve"> Analysis!AT$131</f>
        <v>0</v>
      </c>
      <c r="AU18" s="826">
        <f xml:space="preserve"> Analysis!AU$131</f>
        <v>0</v>
      </c>
      <c r="AV18" s="826">
        <f xml:space="preserve"> Analysis!AV$131</f>
        <v>0</v>
      </c>
      <c r="AW18" s="826">
        <f xml:space="preserve"> Analysis!AW$131</f>
        <v>0</v>
      </c>
      <c r="AX18" s="826">
        <f xml:space="preserve"> Analysis!AX$131</f>
        <v>0</v>
      </c>
      <c r="AY18" s="826">
        <f xml:space="preserve"> Analysis!AY$131</f>
        <v>0</v>
      </c>
      <c r="AZ18" s="826">
        <f xml:space="preserve"> Analysis!AZ$131</f>
        <v>0</v>
      </c>
      <c r="BA18" s="826">
        <f xml:space="preserve"> Analysis!BA$131</f>
        <v>0</v>
      </c>
      <c r="BB18" s="826">
        <f xml:space="preserve"> Analysis!BB$131</f>
        <v>0</v>
      </c>
      <c r="BC18" s="826">
        <f xml:space="preserve"> Analysis!BC$131</f>
        <v>0</v>
      </c>
      <c r="BD18" s="826">
        <f xml:space="preserve"> Analysis!BD$131</f>
        <v>0</v>
      </c>
      <c r="BE18" s="826">
        <f xml:space="preserve"> Analysis!BE$131</f>
        <v>0</v>
      </c>
      <c r="BF18" s="826">
        <f xml:space="preserve"> Analysis!BF$131</f>
        <v>0</v>
      </c>
      <c r="BG18" s="826">
        <f xml:space="preserve"> Analysis!BG$131</f>
        <v>0</v>
      </c>
      <c r="BH18" s="826">
        <f xml:space="preserve"> Analysis!BH$131</f>
        <v>0</v>
      </c>
    </row>
    <row r="19" spans="1:60" ht="12.9" customHeight="1" x14ac:dyDescent="0.3">
      <c r="A19" s="772"/>
      <c r="B19" s="772"/>
      <c r="C19" s="754"/>
      <c r="D19" s="755"/>
      <c r="E19" s="826" t="str">
        <f xml:space="preserve"> Analysis!E$132</f>
        <v>Development costs</v>
      </c>
      <c r="F19" s="826">
        <f xml:space="preserve"> Analysis!F$132</f>
        <v>0</v>
      </c>
      <c r="G19" s="826" t="str">
        <f xml:space="preserve"> Analysis!G$132</f>
        <v>$ mn real</v>
      </c>
      <c r="H19" s="826">
        <f xml:space="preserve"> Analysis!H$132</f>
        <v>0</v>
      </c>
      <c r="I19" s="826">
        <f xml:space="preserve"> Analysis!I$132</f>
        <v>3024</v>
      </c>
      <c r="J19" s="827">
        <f xml:space="preserve"> Analysis!J$132 * -1</f>
        <v>0</v>
      </c>
      <c r="K19" s="826">
        <f xml:space="preserve"> Analysis!K$132</f>
        <v>0</v>
      </c>
      <c r="L19" s="826">
        <f xml:space="preserve"> Analysis!L$132</f>
        <v>0</v>
      </c>
      <c r="M19" s="826">
        <f xml:space="preserve"> Analysis!M$132</f>
        <v>0</v>
      </c>
      <c r="N19" s="826">
        <f xml:space="preserve"> Analysis!N$132</f>
        <v>0</v>
      </c>
      <c r="O19" s="826">
        <f xml:space="preserve"> Analysis!O$132</f>
        <v>0</v>
      </c>
      <c r="P19" s="826">
        <f xml:space="preserve"> Analysis!P$132</f>
        <v>0</v>
      </c>
      <c r="Q19" s="826">
        <f xml:space="preserve"> Analysis!Q$132</f>
        <v>604.80000000000007</v>
      </c>
      <c r="R19" s="826">
        <f xml:space="preserve"> Analysis!R$132</f>
        <v>907.19999999999993</v>
      </c>
      <c r="S19" s="826">
        <f xml:space="preserve"> Analysis!S$132</f>
        <v>907.19999999999993</v>
      </c>
      <c r="T19" s="826">
        <f xml:space="preserve"> Analysis!T$132</f>
        <v>604.80000000000007</v>
      </c>
      <c r="U19" s="826">
        <f xml:space="preserve"> Analysis!U$132</f>
        <v>0</v>
      </c>
      <c r="V19" s="826">
        <f xml:space="preserve"> Analysis!V$132</f>
        <v>0</v>
      </c>
      <c r="W19" s="826">
        <f xml:space="preserve"> Analysis!W$132</f>
        <v>0</v>
      </c>
      <c r="X19" s="826">
        <f xml:space="preserve"> Analysis!X$132</f>
        <v>0</v>
      </c>
      <c r="Y19" s="826">
        <f xml:space="preserve"> Analysis!Y$132</f>
        <v>0</v>
      </c>
      <c r="Z19" s="826">
        <f xml:space="preserve"> Analysis!Z$132</f>
        <v>0</v>
      </c>
      <c r="AA19" s="826">
        <f xml:space="preserve"> Analysis!AA$132</f>
        <v>0</v>
      </c>
      <c r="AB19" s="826">
        <f xml:space="preserve"> Analysis!AB$132</f>
        <v>0</v>
      </c>
      <c r="AC19" s="826">
        <f xml:space="preserve"> Analysis!AC$132</f>
        <v>0</v>
      </c>
      <c r="AD19" s="826">
        <f xml:space="preserve"> Analysis!AD$132</f>
        <v>0</v>
      </c>
      <c r="AE19" s="826">
        <f xml:space="preserve"> Analysis!AE$132</f>
        <v>0</v>
      </c>
      <c r="AF19" s="826">
        <f xml:space="preserve"> Analysis!AF$132</f>
        <v>0</v>
      </c>
      <c r="AG19" s="826">
        <f xml:space="preserve"> Analysis!AG$132</f>
        <v>0</v>
      </c>
      <c r="AH19" s="826">
        <f xml:space="preserve"> Analysis!AH$132</f>
        <v>0</v>
      </c>
      <c r="AI19" s="826">
        <f xml:space="preserve"> Analysis!AI$132</f>
        <v>0</v>
      </c>
      <c r="AJ19" s="826">
        <f xml:space="preserve"> Analysis!AJ$132</f>
        <v>0</v>
      </c>
      <c r="AK19" s="826">
        <f xml:space="preserve"> Analysis!AK$132</f>
        <v>0</v>
      </c>
      <c r="AL19" s="826">
        <f xml:space="preserve"> Analysis!AL$132</f>
        <v>0</v>
      </c>
      <c r="AM19" s="826">
        <f xml:space="preserve"> Analysis!AM$132</f>
        <v>0</v>
      </c>
      <c r="AN19" s="826">
        <f xml:space="preserve"> Analysis!AN$132</f>
        <v>0</v>
      </c>
      <c r="AO19" s="826">
        <f xml:space="preserve"> Analysis!AO$132</f>
        <v>0</v>
      </c>
      <c r="AP19" s="826">
        <f xml:space="preserve"> Analysis!AP$132</f>
        <v>0</v>
      </c>
      <c r="AQ19" s="826">
        <f xml:space="preserve"> Analysis!AQ$132</f>
        <v>0</v>
      </c>
      <c r="AR19" s="826">
        <f xml:space="preserve"> Analysis!AR$132</f>
        <v>0</v>
      </c>
      <c r="AS19" s="826">
        <f xml:space="preserve"> Analysis!AS$132</f>
        <v>0</v>
      </c>
      <c r="AT19" s="826">
        <f xml:space="preserve"> Analysis!AT$132</f>
        <v>0</v>
      </c>
      <c r="AU19" s="826">
        <f xml:space="preserve"> Analysis!AU$132</f>
        <v>0</v>
      </c>
      <c r="AV19" s="826">
        <f xml:space="preserve"> Analysis!AV$132</f>
        <v>0</v>
      </c>
      <c r="AW19" s="826">
        <f xml:space="preserve"> Analysis!AW$132</f>
        <v>0</v>
      </c>
      <c r="AX19" s="826">
        <f xml:space="preserve"> Analysis!AX$132</f>
        <v>0</v>
      </c>
      <c r="AY19" s="826">
        <f xml:space="preserve"> Analysis!AY$132</f>
        <v>0</v>
      </c>
      <c r="AZ19" s="826">
        <f xml:space="preserve"> Analysis!AZ$132</f>
        <v>0</v>
      </c>
      <c r="BA19" s="826">
        <f xml:space="preserve"> Analysis!BA$132</f>
        <v>0</v>
      </c>
      <c r="BB19" s="826">
        <f xml:space="preserve"> Analysis!BB$132</f>
        <v>0</v>
      </c>
      <c r="BC19" s="826">
        <f xml:space="preserve"> Analysis!BC$132</f>
        <v>0</v>
      </c>
      <c r="BD19" s="826">
        <f xml:space="preserve"> Analysis!BD$132</f>
        <v>0</v>
      </c>
      <c r="BE19" s="826">
        <f xml:space="preserve"> Analysis!BE$132</f>
        <v>0</v>
      </c>
      <c r="BF19" s="826">
        <f xml:space="preserve"> Analysis!BF$132</f>
        <v>0</v>
      </c>
      <c r="BG19" s="826">
        <f xml:space="preserve"> Analysis!BG$132</f>
        <v>0</v>
      </c>
      <c r="BH19" s="826">
        <f xml:space="preserve"> Analysis!BH$132</f>
        <v>0</v>
      </c>
    </row>
    <row r="20" spans="1:60" ht="12.9" customHeight="1" x14ac:dyDescent="0.3">
      <c r="A20" s="772"/>
      <c r="B20" s="772"/>
      <c r="C20" s="754"/>
      <c r="D20" s="755"/>
      <c r="E20" s="826" t="str">
        <f xml:space="preserve"> Analysis!E$133</f>
        <v>Sustaining capital costs</v>
      </c>
      <c r="F20" s="826">
        <f xml:space="preserve"> Analysis!F$133</f>
        <v>0</v>
      </c>
      <c r="G20" s="826" t="str">
        <f xml:space="preserve"> Analysis!G$133</f>
        <v>$ mn real</v>
      </c>
      <c r="H20" s="826">
        <f xml:space="preserve"> Analysis!H$133</f>
        <v>0</v>
      </c>
      <c r="I20" s="826">
        <f xml:space="preserve"> Analysis!I$133</f>
        <v>0</v>
      </c>
      <c r="J20" s="827">
        <f xml:space="preserve"> Analysis!J$133 * -1</f>
        <v>0</v>
      </c>
      <c r="K20" s="826">
        <f xml:space="preserve"> Analysis!K$133</f>
        <v>0</v>
      </c>
      <c r="L20" s="826">
        <f xml:space="preserve"> Analysis!L$133</f>
        <v>0</v>
      </c>
      <c r="M20" s="826">
        <f xml:space="preserve"> Analysis!M$133</f>
        <v>0</v>
      </c>
      <c r="N20" s="826">
        <f xml:space="preserve"> Analysis!N$133</f>
        <v>0</v>
      </c>
      <c r="O20" s="826">
        <f xml:space="preserve"> Analysis!O$133</f>
        <v>0</v>
      </c>
      <c r="P20" s="826">
        <f xml:space="preserve"> Analysis!P$133</f>
        <v>0</v>
      </c>
      <c r="Q20" s="826">
        <f xml:space="preserve"> Analysis!Q$133</f>
        <v>0</v>
      </c>
      <c r="R20" s="826">
        <f xml:space="preserve"> Analysis!R$133</f>
        <v>0</v>
      </c>
      <c r="S20" s="826">
        <f xml:space="preserve"> Analysis!S$133</f>
        <v>0</v>
      </c>
      <c r="T20" s="826">
        <f xml:space="preserve"> Analysis!T$133</f>
        <v>0</v>
      </c>
      <c r="U20" s="826">
        <f xml:space="preserve"> Analysis!U$133</f>
        <v>0</v>
      </c>
      <c r="V20" s="826">
        <f xml:space="preserve"> Analysis!V$133</f>
        <v>0</v>
      </c>
      <c r="W20" s="826">
        <f xml:space="preserve"> Analysis!W$133</f>
        <v>0</v>
      </c>
      <c r="X20" s="826">
        <f xml:space="preserve"> Analysis!X$133</f>
        <v>0</v>
      </c>
      <c r="Y20" s="826">
        <f xml:space="preserve"> Analysis!Y$133</f>
        <v>0</v>
      </c>
      <c r="Z20" s="826">
        <f xml:space="preserve"> Analysis!Z$133</f>
        <v>0</v>
      </c>
      <c r="AA20" s="826">
        <f xml:space="preserve"> Analysis!AA$133</f>
        <v>0</v>
      </c>
      <c r="AB20" s="826">
        <f xml:space="preserve"> Analysis!AB$133</f>
        <v>0</v>
      </c>
      <c r="AC20" s="826">
        <f xml:space="preserve"> Analysis!AC$133</f>
        <v>0</v>
      </c>
      <c r="AD20" s="826">
        <f xml:space="preserve"> Analysis!AD$133</f>
        <v>0</v>
      </c>
      <c r="AE20" s="826">
        <f xml:space="preserve"> Analysis!AE$133</f>
        <v>0</v>
      </c>
      <c r="AF20" s="826">
        <f xml:space="preserve"> Analysis!AF$133</f>
        <v>0</v>
      </c>
      <c r="AG20" s="826">
        <f xml:space="preserve"> Analysis!AG$133</f>
        <v>0</v>
      </c>
      <c r="AH20" s="826">
        <f xml:space="preserve"> Analysis!AH$133</f>
        <v>0</v>
      </c>
      <c r="AI20" s="826">
        <f xml:space="preserve"> Analysis!AI$133</f>
        <v>0</v>
      </c>
      <c r="AJ20" s="826">
        <f xml:space="preserve"> Analysis!AJ$133</f>
        <v>0</v>
      </c>
      <c r="AK20" s="826">
        <f xml:space="preserve"> Analysis!AK$133</f>
        <v>0</v>
      </c>
      <c r="AL20" s="826">
        <f xml:space="preserve"> Analysis!AL$133</f>
        <v>0</v>
      </c>
      <c r="AM20" s="826">
        <f xml:space="preserve"> Analysis!AM$133</f>
        <v>0</v>
      </c>
      <c r="AN20" s="826">
        <f xml:space="preserve"> Analysis!AN$133</f>
        <v>0</v>
      </c>
      <c r="AO20" s="826">
        <f xml:space="preserve"> Analysis!AO$133</f>
        <v>0</v>
      </c>
      <c r="AP20" s="826">
        <f xml:space="preserve"> Analysis!AP$133</f>
        <v>0</v>
      </c>
      <c r="AQ20" s="826">
        <f xml:space="preserve"> Analysis!AQ$133</f>
        <v>0</v>
      </c>
      <c r="AR20" s="826">
        <f xml:space="preserve"> Analysis!AR$133</f>
        <v>0</v>
      </c>
      <c r="AS20" s="826">
        <f xml:space="preserve"> Analysis!AS$133</f>
        <v>0</v>
      </c>
      <c r="AT20" s="826">
        <f xml:space="preserve"> Analysis!AT$133</f>
        <v>0</v>
      </c>
      <c r="AU20" s="826">
        <f xml:space="preserve"> Analysis!AU$133</f>
        <v>0</v>
      </c>
      <c r="AV20" s="826">
        <f xml:space="preserve"> Analysis!AV$133</f>
        <v>0</v>
      </c>
      <c r="AW20" s="826">
        <f xml:space="preserve"> Analysis!AW$133</f>
        <v>0</v>
      </c>
      <c r="AX20" s="826">
        <f xml:space="preserve"> Analysis!AX$133</f>
        <v>0</v>
      </c>
      <c r="AY20" s="826">
        <f xml:space="preserve"> Analysis!AY$133</f>
        <v>0</v>
      </c>
      <c r="AZ20" s="826">
        <f xml:space="preserve"> Analysis!AZ$133</f>
        <v>0</v>
      </c>
      <c r="BA20" s="826">
        <f xml:space="preserve"> Analysis!BA$133</f>
        <v>0</v>
      </c>
      <c r="BB20" s="826">
        <f xml:space="preserve"> Analysis!BB$133</f>
        <v>0</v>
      </c>
      <c r="BC20" s="826">
        <f xml:space="preserve"> Analysis!BC$133</f>
        <v>0</v>
      </c>
      <c r="BD20" s="826">
        <f xml:space="preserve"> Analysis!BD$133</f>
        <v>0</v>
      </c>
      <c r="BE20" s="826">
        <f xml:space="preserve"> Analysis!BE$133</f>
        <v>0</v>
      </c>
      <c r="BF20" s="826">
        <f xml:space="preserve"> Analysis!BF$133</f>
        <v>0</v>
      </c>
      <c r="BG20" s="826">
        <f xml:space="preserve"> Analysis!BG$133</f>
        <v>0</v>
      </c>
      <c r="BH20" s="826">
        <f xml:space="preserve"> Analysis!BH$133</f>
        <v>0</v>
      </c>
    </row>
    <row r="21" spans="1:60" ht="12.9" customHeight="1" x14ac:dyDescent="0.3">
      <c r="A21" s="772"/>
      <c r="B21" s="772"/>
      <c r="C21" s="754"/>
      <c r="D21" s="755"/>
      <c r="E21" s="826" t="str">
        <f xml:space="preserve"> Analysis!E$134</f>
        <v>Operating costs</v>
      </c>
      <c r="F21" s="826">
        <f xml:space="preserve"> Analysis!F$134</f>
        <v>0</v>
      </c>
      <c r="G21" s="826" t="str">
        <f xml:space="preserve"> Analysis!G$134</f>
        <v>$ mn real</v>
      </c>
      <c r="H21" s="826">
        <f xml:space="preserve"> Analysis!H$134</f>
        <v>0</v>
      </c>
      <c r="I21" s="826">
        <f xml:space="preserve"> Analysis!I$134</f>
        <v>2835.0000000000009</v>
      </c>
      <c r="J21" s="827">
        <f xml:space="preserve"> Analysis!J$134</f>
        <v>0</v>
      </c>
      <c r="K21" s="826">
        <f xml:space="preserve"> Analysis!K$134</f>
        <v>0</v>
      </c>
      <c r="L21" s="826">
        <f xml:space="preserve"> Analysis!L$134</f>
        <v>0</v>
      </c>
      <c r="M21" s="826">
        <f xml:space="preserve"> Analysis!M$134</f>
        <v>0</v>
      </c>
      <c r="N21" s="826">
        <f xml:space="preserve"> Analysis!N$134</f>
        <v>0</v>
      </c>
      <c r="O21" s="826">
        <f xml:space="preserve"> Analysis!O$134</f>
        <v>0</v>
      </c>
      <c r="P21" s="826">
        <f xml:space="preserve"> Analysis!P$134</f>
        <v>0</v>
      </c>
      <c r="Q21" s="826">
        <f xml:space="preserve"> Analysis!Q$134</f>
        <v>0</v>
      </c>
      <c r="R21" s="826">
        <f xml:space="preserve"> Analysis!R$134</f>
        <v>0</v>
      </c>
      <c r="S21" s="826">
        <f xml:space="preserve"> Analysis!S$134</f>
        <v>0</v>
      </c>
      <c r="T21" s="826">
        <f xml:space="preserve"> Analysis!T$134</f>
        <v>88.410000000000011</v>
      </c>
      <c r="U21" s="826">
        <f xml:space="preserve"> Analysis!U$134</f>
        <v>94.710000000000008</v>
      </c>
      <c r="V21" s="826">
        <f xml:space="preserve"> Analysis!V$134</f>
        <v>94.710000000000008</v>
      </c>
      <c r="W21" s="826">
        <f xml:space="preserve"> Analysis!W$134</f>
        <v>94.710000000000008</v>
      </c>
      <c r="X21" s="826">
        <f xml:space="preserve"> Analysis!X$134</f>
        <v>94.710000000000008</v>
      </c>
      <c r="Y21" s="826">
        <f xml:space="preserve"> Analysis!Y$134</f>
        <v>94.710000000000008</v>
      </c>
      <c r="Z21" s="826">
        <f xml:space="preserve"> Analysis!Z$134</f>
        <v>94.710000000000008</v>
      </c>
      <c r="AA21" s="826">
        <f xml:space="preserve"> Analysis!AA$134</f>
        <v>94.710000000000008</v>
      </c>
      <c r="AB21" s="826">
        <f xml:space="preserve"> Analysis!AB$134</f>
        <v>94.710000000000022</v>
      </c>
      <c r="AC21" s="826">
        <f xml:space="preserve"> Analysis!AC$134</f>
        <v>94.710000000000008</v>
      </c>
      <c r="AD21" s="826">
        <f xml:space="preserve"> Analysis!AD$134</f>
        <v>94.710000000000008</v>
      </c>
      <c r="AE21" s="826">
        <f xml:space="preserve"> Analysis!AE$134</f>
        <v>94.710000000000008</v>
      </c>
      <c r="AF21" s="826">
        <f xml:space="preserve"> Analysis!AF$134</f>
        <v>94.710000000000008</v>
      </c>
      <c r="AG21" s="826">
        <f xml:space="preserve"> Analysis!AG$134</f>
        <v>94.710000000000008</v>
      </c>
      <c r="AH21" s="826">
        <f xml:space="preserve"> Analysis!AH$134</f>
        <v>94.710000000000008</v>
      </c>
      <c r="AI21" s="826">
        <f xml:space="preserve"> Analysis!AI$134</f>
        <v>94.710000000000008</v>
      </c>
      <c r="AJ21" s="826">
        <f xml:space="preserve"> Analysis!AJ$134</f>
        <v>94.710000000000008</v>
      </c>
      <c r="AK21" s="826">
        <f xml:space="preserve"> Analysis!AK$134</f>
        <v>94.71</v>
      </c>
      <c r="AL21" s="826">
        <f xml:space="preserve"> Analysis!AL$134</f>
        <v>94.710000000000008</v>
      </c>
      <c r="AM21" s="826">
        <f xml:space="preserve"> Analysis!AM$134</f>
        <v>94.71</v>
      </c>
      <c r="AN21" s="826">
        <f xml:space="preserve"> Analysis!AN$134</f>
        <v>94.710000000000008</v>
      </c>
      <c r="AO21" s="826">
        <f xml:space="preserve"> Analysis!AO$134</f>
        <v>94.710000000000008</v>
      </c>
      <c r="AP21" s="826">
        <f xml:space="preserve"> Analysis!AP$134</f>
        <v>94.710000000000008</v>
      </c>
      <c r="AQ21" s="826">
        <f xml:space="preserve"> Analysis!AQ$134</f>
        <v>94.710000000000008</v>
      </c>
      <c r="AR21" s="826">
        <f xml:space="preserve"> Analysis!AR$134</f>
        <v>94.710000000000008</v>
      </c>
      <c r="AS21" s="826">
        <f xml:space="preserve"> Analysis!AS$134</f>
        <v>94.710000000000008</v>
      </c>
      <c r="AT21" s="826">
        <f xml:space="preserve"> Analysis!AT$134</f>
        <v>94.710000000000008</v>
      </c>
      <c r="AU21" s="826">
        <f xml:space="preserve"> Analysis!AU$134</f>
        <v>94.710000000000008</v>
      </c>
      <c r="AV21" s="826">
        <f xml:space="preserve"> Analysis!AV$134</f>
        <v>94.710000000000008</v>
      </c>
      <c r="AW21" s="826">
        <f xml:space="preserve"> Analysis!AW$134</f>
        <v>94.710000000000008</v>
      </c>
      <c r="AX21" s="826">
        <f xml:space="preserve"> Analysis!AX$134</f>
        <v>0</v>
      </c>
      <c r="AY21" s="826">
        <f xml:space="preserve"> Analysis!AY$134</f>
        <v>0</v>
      </c>
      <c r="AZ21" s="826">
        <f xml:space="preserve"> Analysis!AZ$134</f>
        <v>0</v>
      </c>
      <c r="BA21" s="826">
        <f xml:space="preserve"> Analysis!BA$134</f>
        <v>0</v>
      </c>
      <c r="BB21" s="826">
        <f xml:space="preserve"> Analysis!BB$134</f>
        <v>0</v>
      </c>
      <c r="BC21" s="826">
        <f xml:space="preserve"> Analysis!BC$134</f>
        <v>0</v>
      </c>
      <c r="BD21" s="826">
        <f xml:space="preserve"> Analysis!BD$134</f>
        <v>0</v>
      </c>
      <c r="BE21" s="826">
        <f xml:space="preserve"> Analysis!BE$134</f>
        <v>0</v>
      </c>
      <c r="BF21" s="826">
        <f xml:space="preserve"> Analysis!BF$134</f>
        <v>0</v>
      </c>
      <c r="BG21" s="826">
        <f xml:space="preserve"> Analysis!BG$134</f>
        <v>0</v>
      </c>
      <c r="BH21" s="826">
        <f xml:space="preserve"> Analysis!BH$134</f>
        <v>0</v>
      </c>
    </row>
    <row r="22" spans="1:60" ht="12.9" customHeight="1" x14ac:dyDescent="0.3">
      <c r="A22" s="772"/>
      <c r="B22" s="772"/>
      <c r="C22" s="754"/>
      <c r="D22" s="755"/>
      <c r="E22" s="826" t="str">
        <f xml:space="preserve"> Analysis!E$135</f>
        <v>Decommissioning costs</v>
      </c>
      <c r="F22" s="826">
        <f xml:space="preserve"> Analysis!F$135</f>
        <v>0</v>
      </c>
      <c r="G22" s="826" t="str">
        <f xml:space="preserve"> Analysis!G$135</f>
        <v>$ mn real</v>
      </c>
      <c r="H22" s="826">
        <f xml:space="preserve"> Analysis!H$135</f>
        <v>0</v>
      </c>
      <c r="I22" s="826">
        <f xml:space="preserve"> Analysis!I$135</f>
        <v>453.59999999999997</v>
      </c>
      <c r="J22" s="827">
        <f xml:space="preserve"> Analysis!J$135</f>
        <v>0</v>
      </c>
      <c r="K22" s="826">
        <f xml:space="preserve"> Analysis!K$135</f>
        <v>0</v>
      </c>
      <c r="L22" s="826">
        <f xml:space="preserve"> Analysis!L$135</f>
        <v>0</v>
      </c>
      <c r="M22" s="826">
        <f xml:space="preserve"> Analysis!M$135</f>
        <v>0</v>
      </c>
      <c r="N22" s="826">
        <f xml:space="preserve"> Analysis!N$135</f>
        <v>0</v>
      </c>
      <c r="O22" s="826">
        <f xml:space="preserve"> Analysis!O$135</f>
        <v>0</v>
      </c>
      <c r="P22" s="826">
        <f xml:space="preserve"> Analysis!P$135</f>
        <v>0</v>
      </c>
      <c r="Q22" s="826">
        <f xml:space="preserve"> Analysis!Q$135</f>
        <v>0</v>
      </c>
      <c r="R22" s="826">
        <f xml:space="preserve"> Analysis!R$135</f>
        <v>0</v>
      </c>
      <c r="S22" s="826">
        <f xml:space="preserve"> Analysis!S$135</f>
        <v>0</v>
      </c>
      <c r="T22" s="826">
        <f xml:space="preserve"> Analysis!T$135</f>
        <v>0</v>
      </c>
      <c r="U22" s="826">
        <f xml:space="preserve"> Analysis!U$135</f>
        <v>0</v>
      </c>
      <c r="V22" s="826">
        <f xml:space="preserve"> Analysis!V$135</f>
        <v>0</v>
      </c>
      <c r="W22" s="826">
        <f xml:space="preserve"> Analysis!W$135</f>
        <v>0</v>
      </c>
      <c r="X22" s="826">
        <f xml:space="preserve"> Analysis!X$135</f>
        <v>0</v>
      </c>
      <c r="Y22" s="826">
        <f xml:space="preserve"> Analysis!Y$135</f>
        <v>0</v>
      </c>
      <c r="Z22" s="826">
        <f xml:space="preserve"> Analysis!Z$135</f>
        <v>0</v>
      </c>
      <c r="AA22" s="826">
        <f xml:space="preserve"> Analysis!AA$135</f>
        <v>0</v>
      </c>
      <c r="AB22" s="826">
        <f xml:space="preserve"> Analysis!AB$135</f>
        <v>0</v>
      </c>
      <c r="AC22" s="826">
        <f xml:space="preserve"> Analysis!AC$135</f>
        <v>0</v>
      </c>
      <c r="AD22" s="826">
        <f xml:space="preserve"> Analysis!AD$135</f>
        <v>0</v>
      </c>
      <c r="AE22" s="826">
        <f xml:space="preserve"> Analysis!AE$135</f>
        <v>0</v>
      </c>
      <c r="AF22" s="826">
        <f xml:space="preserve"> Analysis!AF$135</f>
        <v>0</v>
      </c>
      <c r="AG22" s="826">
        <f xml:space="preserve"> Analysis!AG$135</f>
        <v>0</v>
      </c>
      <c r="AH22" s="826">
        <f xml:space="preserve"> Analysis!AH$135</f>
        <v>0</v>
      </c>
      <c r="AI22" s="826">
        <f xml:space="preserve"> Analysis!AI$135</f>
        <v>0</v>
      </c>
      <c r="AJ22" s="826">
        <f xml:space="preserve"> Analysis!AJ$135</f>
        <v>0</v>
      </c>
      <c r="AK22" s="826">
        <f xml:space="preserve"> Analysis!AK$135</f>
        <v>0</v>
      </c>
      <c r="AL22" s="826">
        <f xml:space="preserve"> Analysis!AL$135</f>
        <v>0</v>
      </c>
      <c r="AM22" s="826">
        <f xml:space="preserve"> Analysis!AM$135</f>
        <v>0</v>
      </c>
      <c r="AN22" s="826">
        <f xml:space="preserve"> Analysis!AN$135</f>
        <v>0</v>
      </c>
      <c r="AO22" s="826">
        <f xml:space="preserve"> Analysis!AO$135</f>
        <v>0</v>
      </c>
      <c r="AP22" s="826">
        <f xml:space="preserve"> Analysis!AP$135</f>
        <v>0</v>
      </c>
      <c r="AQ22" s="826">
        <f xml:space="preserve"> Analysis!AQ$135</f>
        <v>0</v>
      </c>
      <c r="AR22" s="826">
        <f xml:space="preserve"> Analysis!AR$135</f>
        <v>0</v>
      </c>
      <c r="AS22" s="826">
        <f xml:space="preserve"> Analysis!AS$135</f>
        <v>0</v>
      </c>
      <c r="AT22" s="826">
        <f xml:space="preserve"> Analysis!AT$135</f>
        <v>0</v>
      </c>
      <c r="AU22" s="826">
        <f xml:space="preserve"> Analysis!AU$135</f>
        <v>0</v>
      </c>
      <c r="AV22" s="826">
        <f xml:space="preserve"> Analysis!AV$135</f>
        <v>0</v>
      </c>
      <c r="AW22" s="826">
        <f xml:space="preserve"> Analysis!AW$135</f>
        <v>0</v>
      </c>
      <c r="AX22" s="826">
        <f xml:space="preserve"> Analysis!AX$135</f>
        <v>453.59999999999997</v>
      </c>
      <c r="AY22" s="826">
        <f xml:space="preserve"> Analysis!AY$135</f>
        <v>0</v>
      </c>
      <c r="AZ22" s="826">
        <f xml:space="preserve"> Analysis!AZ$135</f>
        <v>0</v>
      </c>
      <c r="BA22" s="826">
        <f xml:space="preserve"> Analysis!BA$135</f>
        <v>0</v>
      </c>
      <c r="BB22" s="826">
        <f xml:space="preserve"> Analysis!BB$135</f>
        <v>0</v>
      </c>
      <c r="BC22" s="826">
        <f xml:space="preserve"> Analysis!BC$135</f>
        <v>0</v>
      </c>
      <c r="BD22" s="826">
        <f xml:space="preserve"> Analysis!BD$135</f>
        <v>0</v>
      </c>
      <c r="BE22" s="826">
        <f xml:space="preserve"> Analysis!BE$135</f>
        <v>0</v>
      </c>
      <c r="BF22" s="826">
        <f xml:space="preserve"> Analysis!BF$135</f>
        <v>0</v>
      </c>
      <c r="BG22" s="826">
        <f xml:space="preserve"> Analysis!BG$135</f>
        <v>0</v>
      </c>
      <c r="BH22" s="826">
        <f xml:space="preserve"> Analysis!BH$135</f>
        <v>0</v>
      </c>
    </row>
    <row r="23" spans="1:60" ht="12.9" customHeight="1" x14ac:dyDescent="0.3">
      <c r="A23" s="772"/>
      <c r="B23" s="772"/>
      <c r="C23" s="754"/>
      <c r="D23" s="755"/>
      <c r="E23" s="826" t="str">
        <f xml:space="preserve"> Analysis!E$136</f>
        <v>Net Decommissioning Fund payments - NEG</v>
      </c>
      <c r="F23" s="826">
        <f xml:space="preserve"> Analysis!F$136</f>
        <v>0</v>
      </c>
      <c r="G23" s="826" t="str">
        <f xml:space="preserve"> Analysis!G$136</f>
        <v>$ mn real</v>
      </c>
      <c r="H23" s="826">
        <f xml:space="preserve"> Analysis!H$136</f>
        <v>0</v>
      </c>
      <c r="I23" s="826">
        <f xml:space="preserve"> Analysis!I$136</f>
        <v>56.331089237388767</v>
      </c>
      <c r="J23" s="827">
        <f xml:space="preserve"> Analysis!J$136</f>
        <v>0</v>
      </c>
      <c r="K23" s="826">
        <f xml:space="preserve"> Analysis!K$136</f>
        <v>0</v>
      </c>
      <c r="L23" s="826">
        <f xml:space="preserve"> Analysis!L$136</f>
        <v>0</v>
      </c>
      <c r="M23" s="826">
        <f xml:space="preserve"> Analysis!M$136</f>
        <v>0</v>
      </c>
      <c r="N23" s="826">
        <f xml:space="preserve"> Analysis!N$136</f>
        <v>0</v>
      </c>
      <c r="O23" s="826">
        <f xml:space="preserve"> Analysis!O$136</f>
        <v>0</v>
      </c>
      <c r="P23" s="826">
        <f xml:space="preserve"> Analysis!P$136</f>
        <v>0</v>
      </c>
      <c r="Q23" s="826">
        <f xml:space="preserve"> Analysis!Q$136</f>
        <v>0</v>
      </c>
      <c r="R23" s="826">
        <f xml:space="preserve"> Analysis!R$136</f>
        <v>0</v>
      </c>
      <c r="S23" s="826">
        <f xml:space="preserve"> Analysis!S$136</f>
        <v>0</v>
      </c>
      <c r="T23" s="826">
        <f xml:space="preserve"> Analysis!T$136</f>
        <v>0</v>
      </c>
      <c r="U23" s="826">
        <f xml:space="preserve"> Analysis!U$136</f>
        <v>0</v>
      </c>
      <c r="V23" s="826">
        <f xml:space="preserve"> Analysis!V$136</f>
        <v>0</v>
      </c>
      <c r="W23" s="826">
        <f xml:space="preserve"> Analysis!W$136</f>
        <v>0</v>
      </c>
      <c r="X23" s="826">
        <f xml:space="preserve"> Analysis!X$136</f>
        <v>0</v>
      </c>
      <c r="Y23" s="826">
        <f xml:space="preserve"> Analysis!Y$136</f>
        <v>0</v>
      </c>
      <c r="Z23" s="826">
        <f xml:space="preserve"> Analysis!Z$136</f>
        <v>0</v>
      </c>
      <c r="AA23" s="826">
        <f xml:space="preserve"> Analysis!AA$136</f>
        <v>0</v>
      </c>
      <c r="AB23" s="826">
        <f xml:space="preserve"> Analysis!AB$136</f>
        <v>0</v>
      </c>
      <c r="AC23" s="826">
        <f xml:space="preserve"> Analysis!AC$136</f>
        <v>0</v>
      </c>
      <c r="AD23" s="826">
        <f xml:space="preserve"> Analysis!AD$136</f>
        <v>0</v>
      </c>
      <c r="AE23" s="826">
        <f xml:space="preserve"> Analysis!AE$136</f>
        <v>0</v>
      </c>
      <c r="AF23" s="826">
        <f xml:space="preserve"> Analysis!AF$136</f>
        <v>0</v>
      </c>
      <c r="AG23" s="826">
        <f xml:space="preserve"> Analysis!AG$136</f>
        <v>0</v>
      </c>
      <c r="AH23" s="826">
        <f xml:space="preserve"> Analysis!AH$136</f>
        <v>0</v>
      </c>
      <c r="AI23" s="826">
        <f xml:space="preserve"> Analysis!AI$136</f>
        <v>43.606134161701746</v>
      </c>
      <c r="AJ23" s="826">
        <f xml:space="preserve"> Analysis!AJ$136</f>
        <v>42.739108726427801</v>
      </c>
      <c r="AK23" s="826">
        <f xml:space="preserve"> Analysis!AK$136</f>
        <v>41.862752022047822</v>
      </c>
      <c r="AL23" s="826">
        <f xml:space="preserve"> Analysis!AL$136</f>
        <v>40.973365107975752</v>
      </c>
      <c r="AM23" s="826">
        <f xml:space="preserve"> Analysis!AM$136</f>
        <v>40.066152531939693</v>
      </c>
      <c r="AN23" s="826">
        <f xml:space="preserve"> Analysis!AN$136</f>
        <v>39.134727667281723</v>
      </c>
      <c r="AO23" s="826">
        <f xml:space="preserve"> Analysis!AO$136</f>
        <v>38.170306292520635</v>
      </c>
      <c r="AP23" s="826">
        <f xml:space="preserve"> Analysis!AP$136</f>
        <v>37.160319635368673</v>
      </c>
      <c r="AQ23" s="826">
        <f xml:space="preserve"> Analysis!AQ$136</f>
        <v>36.085863186892993</v>
      </c>
      <c r="AR23" s="826">
        <f xml:space="preserve"> Analysis!AR$136</f>
        <v>34.916577149773545</v>
      </c>
      <c r="AS23" s="826">
        <f xml:space="preserve"> Analysis!AS$136</f>
        <v>33.599088005589174</v>
      </c>
      <c r="AT23" s="826">
        <f xml:space="preserve"> Analysis!AT$136</f>
        <v>32.026078442251716</v>
      </c>
      <c r="AU23" s="826">
        <f xml:space="preserve"> Analysis!AU$136</f>
        <v>29.927645516328301</v>
      </c>
      <c r="AV23" s="826">
        <f xml:space="preserve"> Analysis!AV$136</f>
        <v>26.217055302443217</v>
      </c>
      <c r="AW23" s="826">
        <f xml:space="preserve"> Analysis!AW$136</f>
        <v>0</v>
      </c>
      <c r="AX23" s="826">
        <f xml:space="preserve"> Analysis!AX$136</f>
        <v>-460.15408451115417</v>
      </c>
      <c r="AY23" s="826">
        <f xml:space="preserve"> Analysis!AY$136</f>
        <v>0</v>
      </c>
      <c r="AZ23" s="826">
        <f xml:space="preserve"> Analysis!AZ$136</f>
        <v>0</v>
      </c>
      <c r="BA23" s="826">
        <f xml:space="preserve"> Analysis!BA$136</f>
        <v>0</v>
      </c>
      <c r="BB23" s="826">
        <f xml:space="preserve"> Analysis!BB$136</f>
        <v>0</v>
      </c>
      <c r="BC23" s="826">
        <f xml:space="preserve"> Analysis!BC$136</f>
        <v>0</v>
      </c>
      <c r="BD23" s="826">
        <f xml:space="preserve"> Analysis!BD$136</f>
        <v>0</v>
      </c>
      <c r="BE23" s="826">
        <f xml:space="preserve"> Analysis!BE$136</f>
        <v>0</v>
      </c>
      <c r="BF23" s="826">
        <f xml:space="preserve"> Analysis!BF$136</f>
        <v>0</v>
      </c>
      <c r="BG23" s="826">
        <f xml:space="preserve"> Analysis!BG$136</f>
        <v>0</v>
      </c>
      <c r="BH23" s="826">
        <f xml:space="preserve"> Analysis!BH$136</f>
        <v>0</v>
      </c>
    </row>
    <row r="24" spans="1:60" ht="12.9" customHeight="1" x14ac:dyDescent="0.3">
      <c r="A24" s="772"/>
      <c r="B24" s="772"/>
      <c r="C24" s="754"/>
      <c r="D24" s="755"/>
      <c r="E24" s="781"/>
      <c r="F24" s="781"/>
      <c r="G24" s="781"/>
      <c r="H24" s="781"/>
      <c r="I24" s="781"/>
      <c r="J24" s="825"/>
      <c r="K24" s="781"/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81"/>
      <c r="AI24" s="781"/>
      <c r="AJ24" s="781"/>
      <c r="AK24" s="781"/>
      <c r="AL24" s="781"/>
      <c r="AM24" s="781"/>
      <c r="AN24" s="781"/>
      <c r="AO24" s="781"/>
      <c r="AP24" s="781"/>
      <c r="AQ24" s="781"/>
      <c r="AR24" s="781"/>
      <c r="AS24" s="781"/>
      <c r="AT24" s="781"/>
      <c r="AU24" s="781"/>
      <c r="AV24" s="781"/>
      <c r="AW24" s="781"/>
      <c r="AX24" s="781"/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</row>
    <row r="25" spans="1:60" ht="12.9" customHeight="1" x14ac:dyDescent="0.3">
      <c r="A25" s="772"/>
      <c r="B25" s="772"/>
      <c r="C25" s="754"/>
      <c r="D25" s="755"/>
      <c r="E25" s="828" t="s">
        <v>966</v>
      </c>
      <c r="F25" s="781"/>
      <c r="G25" s="781" t="str">
        <f>G23</f>
        <v>$ mn real</v>
      </c>
      <c r="H25" s="781"/>
      <c r="I25" s="781">
        <f xml:space="preserve"> SUM(K25:BH25)</f>
        <v>509.93108923738873</v>
      </c>
      <c r="J25" s="825"/>
      <c r="K25" s="781">
        <f xml:space="preserve"> K22 + K23</f>
        <v>0</v>
      </c>
      <c r="L25" s="781">
        <f t="shared" ref="L25:BH25" si="2" xml:space="preserve"> L22 + L23</f>
        <v>0</v>
      </c>
      <c r="M25" s="781">
        <f t="shared" si="2"/>
        <v>0</v>
      </c>
      <c r="N25" s="781">
        <f t="shared" si="2"/>
        <v>0</v>
      </c>
      <c r="O25" s="781">
        <f t="shared" si="2"/>
        <v>0</v>
      </c>
      <c r="P25" s="781">
        <f t="shared" si="2"/>
        <v>0</v>
      </c>
      <c r="Q25" s="781">
        <f t="shared" si="2"/>
        <v>0</v>
      </c>
      <c r="R25" s="781">
        <f t="shared" si="2"/>
        <v>0</v>
      </c>
      <c r="S25" s="781">
        <f t="shared" si="2"/>
        <v>0</v>
      </c>
      <c r="T25" s="781">
        <f t="shared" si="2"/>
        <v>0</v>
      </c>
      <c r="U25" s="781">
        <f t="shared" si="2"/>
        <v>0</v>
      </c>
      <c r="V25" s="781">
        <f t="shared" si="2"/>
        <v>0</v>
      </c>
      <c r="W25" s="781">
        <f t="shared" si="2"/>
        <v>0</v>
      </c>
      <c r="X25" s="781">
        <f t="shared" si="2"/>
        <v>0</v>
      </c>
      <c r="Y25" s="781">
        <f t="shared" si="2"/>
        <v>0</v>
      </c>
      <c r="Z25" s="781">
        <f t="shared" si="2"/>
        <v>0</v>
      </c>
      <c r="AA25" s="781">
        <f t="shared" si="2"/>
        <v>0</v>
      </c>
      <c r="AB25" s="781">
        <f t="shared" si="2"/>
        <v>0</v>
      </c>
      <c r="AC25" s="781">
        <f t="shared" si="2"/>
        <v>0</v>
      </c>
      <c r="AD25" s="781">
        <f t="shared" si="2"/>
        <v>0</v>
      </c>
      <c r="AE25" s="781">
        <f t="shared" si="2"/>
        <v>0</v>
      </c>
      <c r="AF25" s="781">
        <f t="shared" si="2"/>
        <v>0</v>
      </c>
      <c r="AG25" s="781">
        <f t="shared" si="2"/>
        <v>0</v>
      </c>
      <c r="AH25" s="781">
        <f t="shared" si="2"/>
        <v>0</v>
      </c>
      <c r="AI25" s="781">
        <f t="shared" si="2"/>
        <v>43.606134161701746</v>
      </c>
      <c r="AJ25" s="781">
        <f t="shared" si="2"/>
        <v>42.739108726427801</v>
      </c>
      <c r="AK25" s="781">
        <f t="shared" si="2"/>
        <v>41.862752022047822</v>
      </c>
      <c r="AL25" s="781">
        <f t="shared" si="2"/>
        <v>40.973365107975752</v>
      </c>
      <c r="AM25" s="781">
        <f t="shared" si="2"/>
        <v>40.066152531939693</v>
      </c>
      <c r="AN25" s="781">
        <f t="shared" si="2"/>
        <v>39.134727667281723</v>
      </c>
      <c r="AO25" s="781">
        <f t="shared" si="2"/>
        <v>38.170306292520635</v>
      </c>
      <c r="AP25" s="781">
        <f t="shared" si="2"/>
        <v>37.160319635368673</v>
      </c>
      <c r="AQ25" s="781">
        <f t="shared" si="2"/>
        <v>36.085863186892993</v>
      </c>
      <c r="AR25" s="781">
        <f t="shared" si="2"/>
        <v>34.916577149773545</v>
      </c>
      <c r="AS25" s="781">
        <f t="shared" si="2"/>
        <v>33.599088005589174</v>
      </c>
      <c r="AT25" s="781">
        <f t="shared" si="2"/>
        <v>32.026078442251716</v>
      </c>
      <c r="AU25" s="781">
        <f t="shared" si="2"/>
        <v>29.927645516328301</v>
      </c>
      <c r="AV25" s="781">
        <f t="shared" si="2"/>
        <v>26.217055302443217</v>
      </c>
      <c r="AW25" s="781">
        <f t="shared" si="2"/>
        <v>0</v>
      </c>
      <c r="AX25" s="781">
        <f t="shared" si="2"/>
        <v>-6.5540845111542012</v>
      </c>
      <c r="AY25" s="781">
        <f t="shared" si="2"/>
        <v>0</v>
      </c>
      <c r="AZ25" s="781">
        <f t="shared" si="2"/>
        <v>0</v>
      </c>
      <c r="BA25" s="781">
        <f t="shared" si="2"/>
        <v>0</v>
      </c>
      <c r="BB25" s="781">
        <f t="shared" si="2"/>
        <v>0</v>
      </c>
      <c r="BC25" s="781">
        <f t="shared" si="2"/>
        <v>0</v>
      </c>
      <c r="BD25" s="781">
        <f t="shared" si="2"/>
        <v>0</v>
      </c>
      <c r="BE25" s="781">
        <f t="shared" si="2"/>
        <v>0</v>
      </c>
      <c r="BF25" s="781">
        <f t="shared" si="2"/>
        <v>0</v>
      </c>
      <c r="BG25" s="781">
        <f t="shared" si="2"/>
        <v>0</v>
      </c>
      <c r="BH25" s="781">
        <f t="shared" si="2"/>
        <v>0</v>
      </c>
    </row>
    <row r="26" spans="1:60" ht="12.9" customHeight="1" x14ac:dyDescent="0.3">
      <c r="A26" s="772"/>
      <c r="B26" s="772"/>
      <c r="C26" s="754"/>
      <c r="D26" s="755"/>
      <c r="E26" s="781"/>
      <c r="F26" s="781"/>
      <c r="G26" s="781"/>
      <c r="H26" s="781"/>
      <c r="I26" s="781"/>
      <c r="J26" s="825"/>
      <c r="K26" s="781"/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  <c r="AF26" s="781"/>
      <c r="AG26" s="781"/>
      <c r="AH26" s="781"/>
      <c r="AI26" s="781"/>
      <c r="AJ26" s="781"/>
      <c r="AK26" s="781"/>
      <c r="AL26" s="781"/>
      <c r="AM26" s="781"/>
      <c r="AN26" s="781"/>
      <c r="AO26" s="781"/>
      <c r="AP26" s="781"/>
      <c r="AQ26" s="781"/>
      <c r="AR26" s="781"/>
      <c r="AS26" s="781"/>
      <c r="AT26" s="781"/>
      <c r="AU26" s="781"/>
      <c r="AV26" s="781"/>
      <c r="AW26" s="781"/>
      <c r="AX26" s="781"/>
      <c r="AY26" s="781"/>
      <c r="AZ26" s="781"/>
      <c r="BA26" s="781"/>
      <c r="BB26" s="781"/>
      <c r="BC26" s="781"/>
      <c r="BD26" s="781"/>
      <c r="BE26" s="781"/>
      <c r="BF26" s="781"/>
      <c r="BG26" s="781"/>
      <c r="BH26" s="781"/>
    </row>
    <row r="27" spans="1:60" ht="12.9" customHeight="1" x14ac:dyDescent="0.3">
      <c r="A27" s="772"/>
      <c r="B27" s="772"/>
      <c r="C27" s="754"/>
      <c r="D27" s="755"/>
      <c r="E27" s="828" t="s">
        <v>519</v>
      </c>
      <c r="F27" s="781"/>
      <c r="G27" s="781" t="str">
        <f>G18</f>
        <v>$ mn real</v>
      </c>
      <c r="H27" s="781" t="s">
        <v>76</v>
      </c>
      <c r="I27" s="826">
        <f xml:space="preserve"> SUM(K27:BH27)</f>
        <v>-200</v>
      </c>
      <c r="J27" s="825"/>
      <c r="K27" s="781">
        <f xml:space="preserve"> K18 * -1</f>
        <v>0</v>
      </c>
      <c r="L27" s="781">
        <f t="shared" ref="L27:BH30" si="3" xml:space="preserve"> L18 * -1</f>
        <v>0</v>
      </c>
      <c r="M27" s="781">
        <f t="shared" si="3"/>
        <v>0</v>
      </c>
      <c r="N27" s="781">
        <f t="shared" si="3"/>
        <v>-40</v>
      </c>
      <c r="O27" s="781">
        <f t="shared" si="3"/>
        <v>-80</v>
      </c>
      <c r="P27" s="781">
        <f t="shared" si="3"/>
        <v>-80</v>
      </c>
      <c r="Q27" s="781">
        <f t="shared" si="3"/>
        <v>0</v>
      </c>
      <c r="R27" s="781">
        <f t="shared" si="3"/>
        <v>0</v>
      </c>
      <c r="S27" s="781">
        <f t="shared" si="3"/>
        <v>0</v>
      </c>
      <c r="T27" s="781">
        <f t="shared" si="3"/>
        <v>0</v>
      </c>
      <c r="U27" s="781">
        <f t="shared" si="3"/>
        <v>0</v>
      </c>
      <c r="V27" s="781">
        <f t="shared" si="3"/>
        <v>0</v>
      </c>
      <c r="W27" s="781">
        <f t="shared" si="3"/>
        <v>0</v>
      </c>
      <c r="X27" s="781">
        <f t="shared" si="3"/>
        <v>0</v>
      </c>
      <c r="Y27" s="781">
        <f t="shared" si="3"/>
        <v>0</v>
      </c>
      <c r="Z27" s="781">
        <f t="shared" si="3"/>
        <v>0</v>
      </c>
      <c r="AA27" s="781">
        <f t="shared" si="3"/>
        <v>0</v>
      </c>
      <c r="AB27" s="781">
        <f t="shared" si="3"/>
        <v>0</v>
      </c>
      <c r="AC27" s="781">
        <f t="shared" si="3"/>
        <v>0</v>
      </c>
      <c r="AD27" s="781">
        <f t="shared" si="3"/>
        <v>0</v>
      </c>
      <c r="AE27" s="781">
        <f t="shared" si="3"/>
        <v>0</v>
      </c>
      <c r="AF27" s="781">
        <f t="shared" si="3"/>
        <v>0</v>
      </c>
      <c r="AG27" s="781">
        <f t="shared" si="3"/>
        <v>0</v>
      </c>
      <c r="AH27" s="781">
        <f t="shared" si="3"/>
        <v>0</v>
      </c>
      <c r="AI27" s="781">
        <f t="shared" si="3"/>
        <v>0</v>
      </c>
      <c r="AJ27" s="781">
        <f t="shared" si="3"/>
        <v>0</v>
      </c>
      <c r="AK27" s="781">
        <f t="shared" si="3"/>
        <v>0</v>
      </c>
      <c r="AL27" s="781">
        <f t="shared" si="3"/>
        <v>0</v>
      </c>
      <c r="AM27" s="781">
        <f t="shared" si="3"/>
        <v>0</v>
      </c>
      <c r="AN27" s="781">
        <f t="shared" si="3"/>
        <v>0</v>
      </c>
      <c r="AO27" s="781">
        <f t="shared" si="3"/>
        <v>0</v>
      </c>
      <c r="AP27" s="781">
        <f t="shared" si="3"/>
        <v>0</v>
      </c>
      <c r="AQ27" s="781">
        <f t="shared" si="3"/>
        <v>0</v>
      </c>
      <c r="AR27" s="781">
        <f t="shared" si="3"/>
        <v>0</v>
      </c>
      <c r="AS27" s="781">
        <f t="shared" si="3"/>
        <v>0</v>
      </c>
      <c r="AT27" s="781">
        <f t="shared" si="3"/>
        <v>0</v>
      </c>
      <c r="AU27" s="781">
        <f t="shared" si="3"/>
        <v>0</v>
      </c>
      <c r="AV27" s="781">
        <f t="shared" si="3"/>
        <v>0</v>
      </c>
      <c r="AW27" s="781">
        <f t="shared" si="3"/>
        <v>0</v>
      </c>
      <c r="AX27" s="781">
        <f t="shared" si="3"/>
        <v>0</v>
      </c>
      <c r="AY27" s="781">
        <f t="shared" si="3"/>
        <v>0</v>
      </c>
      <c r="AZ27" s="781">
        <f t="shared" si="3"/>
        <v>0</v>
      </c>
      <c r="BA27" s="781">
        <f t="shared" si="3"/>
        <v>0</v>
      </c>
      <c r="BB27" s="781">
        <f t="shared" si="3"/>
        <v>0</v>
      </c>
      <c r="BC27" s="781">
        <f t="shared" si="3"/>
        <v>0</v>
      </c>
      <c r="BD27" s="781">
        <f t="shared" si="3"/>
        <v>0</v>
      </c>
      <c r="BE27" s="781">
        <f t="shared" si="3"/>
        <v>0</v>
      </c>
      <c r="BF27" s="781">
        <f t="shared" si="3"/>
        <v>0</v>
      </c>
      <c r="BG27" s="781">
        <f t="shared" si="3"/>
        <v>0</v>
      </c>
      <c r="BH27" s="781">
        <f t="shared" si="3"/>
        <v>0</v>
      </c>
    </row>
    <row r="28" spans="1:60" ht="12.9" customHeight="1" x14ac:dyDescent="0.3">
      <c r="A28" s="772"/>
      <c r="B28" s="772"/>
      <c r="C28" s="754"/>
      <c r="D28" s="755"/>
      <c r="E28" s="828" t="s">
        <v>613</v>
      </c>
      <c r="F28" s="781"/>
      <c r="G28" s="781" t="str">
        <f t="shared" ref="G28:G30" si="4">G19</f>
        <v>$ mn real</v>
      </c>
      <c r="H28" s="781" t="s">
        <v>76</v>
      </c>
      <c r="I28" s="826">
        <f t="shared" ref="I28:I30" si="5" xml:space="preserve"> SUM(K28:BH28)</f>
        <v>-3024</v>
      </c>
      <c r="J28" s="825"/>
      <c r="K28" s="781">
        <f t="shared" ref="K28:Z30" si="6" xml:space="preserve"> K19 * -1</f>
        <v>0</v>
      </c>
      <c r="L28" s="781">
        <f t="shared" si="6"/>
        <v>0</v>
      </c>
      <c r="M28" s="781">
        <f t="shared" si="6"/>
        <v>0</v>
      </c>
      <c r="N28" s="781">
        <f t="shared" si="6"/>
        <v>0</v>
      </c>
      <c r="O28" s="781">
        <f t="shared" si="6"/>
        <v>0</v>
      </c>
      <c r="P28" s="781">
        <f t="shared" si="6"/>
        <v>0</v>
      </c>
      <c r="Q28" s="781">
        <f t="shared" si="6"/>
        <v>-604.80000000000007</v>
      </c>
      <c r="R28" s="781">
        <f t="shared" si="6"/>
        <v>-907.19999999999993</v>
      </c>
      <c r="S28" s="781">
        <f t="shared" si="6"/>
        <v>-907.19999999999993</v>
      </c>
      <c r="T28" s="781">
        <f t="shared" si="6"/>
        <v>-604.80000000000007</v>
      </c>
      <c r="U28" s="781">
        <f t="shared" si="6"/>
        <v>0</v>
      </c>
      <c r="V28" s="781">
        <f t="shared" si="6"/>
        <v>0</v>
      </c>
      <c r="W28" s="781">
        <f t="shared" si="6"/>
        <v>0</v>
      </c>
      <c r="X28" s="781">
        <f t="shared" si="6"/>
        <v>0</v>
      </c>
      <c r="Y28" s="781">
        <f t="shared" si="6"/>
        <v>0</v>
      </c>
      <c r="Z28" s="781">
        <f t="shared" si="6"/>
        <v>0</v>
      </c>
      <c r="AA28" s="781">
        <f t="shared" si="3"/>
        <v>0</v>
      </c>
      <c r="AB28" s="781">
        <f t="shared" si="3"/>
        <v>0</v>
      </c>
      <c r="AC28" s="781">
        <f t="shared" si="3"/>
        <v>0</v>
      </c>
      <c r="AD28" s="781">
        <f t="shared" si="3"/>
        <v>0</v>
      </c>
      <c r="AE28" s="781">
        <f t="shared" si="3"/>
        <v>0</v>
      </c>
      <c r="AF28" s="781">
        <f t="shared" si="3"/>
        <v>0</v>
      </c>
      <c r="AG28" s="781">
        <f t="shared" si="3"/>
        <v>0</v>
      </c>
      <c r="AH28" s="781">
        <f t="shared" si="3"/>
        <v>0</v>
      </c>
      <c r="AI28" s="781">
        <f t="shared" si="3"/>
        <v>0</v>
      </c>
      <c r="AJ28" s="781">
        <f t="shared" si="3"/>
        <v>0</v>
      </c>
      <c r="AK28" s="781">
        <f t="shared" si="3"/>
        <v>0</v>
      </c>
      <c r="AL28" s="781">
        <f t="shared" si="3"/>
        <v>0</v>
      </c>
      <c r="AM28" s="781">
        <f t="shared" si="3"/>
        <v>0</v>
      </c>
      <c r="AN28" s="781">
        <f t="shared" si="3"/>
        <v>0</v>
      </c>
      <c r="AO28" s="781">
        <f t="shared" si="3"/>
        <v>0</v>
      </c>
      <c r="AP28" s="781">
        <f t="shared" si="3"/>
        <v>0</v>
      </c>
      <c r="AQ28" s="781">
        <f t="shared" si="3"/>
        <v>0</v>
      </c>
      <c r="AR28" s="781">
        <f t="shared" si="3"/>
        <v>0</v>
      </c>
      <c r="AS28" s="781">
        <f t="shared" si="3"/>
        <v>0</v>
      </c>
      <c r="AT28" s="781">
        <f t="shared" si="3"/>
        <v>0</v>
      </c>
      <c r="AU28" s="781">
        <f t="shared" si="3"/>
        <v>0</v>
      </c>
      <c r="AV28" s="781">
        <f t="shared" si="3"/>
        <v>0</v>
      </c>
      <c r="AW28" s="781">
        <f t="shared" si="3"/>
        <v>0</v>
      </c>
      <c r="AX28" s="781">
        <f t="shared" si="3"/>
        <v>0</v>
      </c>
      <c r="AY28" s="781">
        <f t="shared" si="3"/>
        <v>0</v>
      </c>
      <c r="AZ28" s="781">
        <f t="shared" si="3"/>
        <v>0</v>
      </c>
      <c r="BA28" s="781">
        <f t="shared" si="3"/>
        <v>0</v>
      </c>
      <c r="BB28" s="781">
        <f t="shared" si="3"/>
        <v>0</v>
      </c>
      <c r="BC28" s="781">
        <f t="shared" si="3"/>
        <v>0</v>
      </c>
      <c r="BD28" s="781">
        <f t="shared" si="3"/>
        <v>0</v>
      </c>
      <c r="BE28" s="781">
        <f t="shared" si="3"/>
        <v>0</v>
      </c>
      <c r="BF28" s="781">
        <f t="shared" si="3"/>
        <v>0</v>
      </c>
      <c r="BG28" s="781">
        <f t="shared" si="3"/>
        <v>0</v>
      </c>
      <c r="BH28" s="781">
        <f t="shared" si="3"/>
        <v>0</v>
      </c>
    </row>
    <row r="29" spans="1:60" ht="12.9" customHeight="1" x14ac:dyDescent="0.3">
      <c r="A29" s="772"/>
      <c r="B29" s="772"/>
      <c r="C29" s="754"/>
      <c r="D29" s="755"/>
      <c r="E29" s="828" t="s">
        <v>670</v>
      </c>
      <c r="F29" s="781"/>
      <c r="G29" s="781" t="str">
        <f t="shared" si="4"/>
        <v>$ mn real</v>
      </c>
      <c r="H29" s="781" t="s">
        <v>76</v>
      </c>
      <c r="I29" s="826">
        <f t="shared" si="5"/>
        <v>0</v>
      </c>
      <c r="J29" s="825"/>
      <c r="K29" s="781">
        <f t="shared" si="6"/>
        <v>0</v>
      </c>
      <c r="L29" s="781">
        <f t="shared" si="3"/>
        <v>0</v>
      </c>
      <c r="M29" s="781">
        <f t="shared" si="3"/>
        <v>0</v>
      </c>
      <c r="N29" s="781">
        <f t="shared" si="3"/>
        <v>0</v>
      </c>
      <c r="O29" s="781">
        <f t="shared" si="3"/>
        <v>0</v>
      </c>
      <c r="P29" s="781">
        <f t="shared" si="3"/>
        <v>0</v>
      </c>
      <c r="Q29" s="781">
        <f t="shared" si="3"/>
        <v>0</v>
      </c>
      <c r="R29" s="781">
        <f t="shared" si="3"/>
        <v>0</v>
      </c>
      <c r="S29" s="781">
        <f t="shared" si="3"/>
        <v>0</v>
      </c>
      <c r="T29" s="781">
        <f t="shared" si="3"/>
        <v>0</v>
      </c>
      <c r="U29" s="781">
        <f t="shared" si="3"/>
        <v>0</v>
      </c>
      <c r="V29" s="781">
        <f t="shared" si="3"/>
        <v>0</v>
      </c>
      <c r="W29" s="781">
        <f t="shared" si="3"/>
        <v>0</v>
      </c>
      <c r="X29" s="781">
        <f t="shared" si="3"/>
        <v>0</v>
      </c>
      <c r="Y29" s="781">
        <f t="shared" si="3"/>
        <v>0</v>
      </c>
      <c r="Z29" s="781">
        <f t="shared" si="3"/>
        <v>0</v>
      </c>
      <c r="AA29" s="781">
        <f t="shared" si="3"/>
        <v>0</v>
      </c>
      <c r="AB29" s="781">
        <f t="shared" si="3"/>
        <v>0</v>
      </c>
      <c r="AC29" s="781">
        <f t="shared" si="3"/>
        <v>0</v>
      </c>
      <c r="AD29" s="781">
        <f t="shared" si="3"/>
        <v>0</v>
      </c>
      <c r="AE29" s="781">
        <f t="shared" si="3"/>
        <v>0</v>
      </c>
      <c r="AF29" s="781">
        <f t="shared" si="3"/>
        <v>0</v>
      </c>
      <c r="AG29" s="781">
        <f t="shared" si="3"/>
        <v>0</v>
      </c>
      <c r="AH29" s="781">
        <f t="shared" si="3"/>
        <v>0</v>
      </c>
      <c r="AI29" s="781">
        <f t="shared" si="3"/>
        <v>0</v>
      </c>
      <c r="AJ29" s="781">
        <f t="shared" si="3"/>
        <v>0</v>
      </c>
      <c r="AK29" s="781">
        <f t="shared" si="3"/>
        <v>0</v>
      </c>
      <c r="AL29" s="781">
        <f t="shared" si="3"/>
        <v>0</v>
      </c>
      <c r="AM29" s="781">
        <f t="shared" si="3"/>
        <v>0</v>
      </c>
      <c r="AN29" s="781">
        <f t="shared" si="3"/>
        <v>0</v>
      </c>
      <c r="AO29" s="781">
        <f t="shared" si="3"/>
        <v>0</v>
      </c>
      <c r="AP29" s="781">
        <f t="shared" si="3"/>
        <v>0</v>
      </c>
      <c r="AQ29" s="781">
        <f t="shared" si="3"/>
        <v>0</v>
      </c>
      <c r="AR29" s="781">
        <f t="shared" si="3"/>
        <v>0</v>
      </c>
      <c r="AS29" s="781">
        <f t="shared" si="3"/>
        <v>0</v>
      </c>
      <c r="AT29" s="781">
        <f t="shared" si="3"/>
        <v>0</v>
      </c>
      <c r="AU29" s="781">
        <f t="shared" si="3"/>
        <v>0</v>
      </c>
      <c r="AV29" s="781">
        <f t="shared" si="3"/>
        <v>0</v>
      </c>
      <c r="AW29" s="781">
        <f t="shared" si="3"/>
        <v>0</v>
      </c>
      <c r="AX29" s="781">
        <f t="shared" si="3"/>
        <v>0</v>
      </c>
      <c r="AY29" s="781">
        <f t="shared" si="3"/>
        <v>0</v>
      </c>
      <c r="AZ29" s="781">
        <f t="shared" si="3"/>
        <v>0</v>
      </c>
      <c r="BA29" s="781">
        <f t="shared" si="3"/>
        <v>0</v>
      </c>
      <c r="BB29" s="781">
        <f t="shared" si="3"/>
        <v>0</v>
      </c>
      <c r="BC29" s="781">
        <f t="shared" si="3"/>
        <v>0</v>
      </c>
      <c r="BD29" s="781">
        <f t="shared" si="3"/>
        <v>0</v>
      </c>
      <c r="BE29" s="781">
        <f t="shared" si="3"/>
        <v>0</v>
      </c>
      <c r="BF29" s="781">
        <f t="shared" si="3"/>
        <v>0</v>
      </c>
      <c r="BG29" s="781">
        <f t="shared" si="3"/>
        <v>0</v>
      </c>
      <c r="BH29" s="781">
        <f t="shared" si="3"/>
        <v>0</v>
      </c>
    </row>
    <row r="30" spans="1:60" ht="12.9" customHeight="1" x14ac:dyDescent="0.3">
      <c r="A30" s="772"/>
      <c r="B30" s="772"/>
      <c r="C30" s="754"/>
      <c r="D30" s="755"/>
      <c r="E30" s="828" t="s">
        <v>617</v>
      </c>
      <c r="F30" s="781"/>
      <c r="G30" s="781" t="str">
        <f t="shared" si="4"/>
        <v>$ mn real</v>
      </c>
      <c r="H30" s="781" t="s">
        <v>76</v>
      </c>
      <c r="I30" s="826">
        <f t="shared" si="5"/>
        <v>-2835.0000000000009</v>
      </c>
      <c r="J30" s="825"/>
      <c r="K30" s="781">
        <f t="shared" si="6"/>
        <v>0</v>
      </c>
      <c r="L30" s="781">
        <f t="shared" si="3"/>
        <v>0</v>
      </c>
      <c r="M30" s="781">
        <f t="shared" si="3"/>
        <v>0</v>
      </c>
      <c r="N30" s="781">
        <f t="shared" si="3"/>
        <v>0</v>
      </c>
      <c r="O30" s="781">
        <f t="shared" si="3"/>
        <v>0</v>
      </c>
      <c r="P30" s="781">
        <f t="shared" si="3"/>
        <v>0</v>
      </c>
      <c r="Q30" s="781">
        <f t="shared" si="3"/>
        <v>0</v>
      </c>
      <c r="R30" s="781">
        <f t="shared" si="3"/>
        <v>0</v>
      </c>
      <c r="S30" s="781">
        <f t="shared" si="3"/>
        <v>0</v>
      </c>
      <c r="T30" s="781">
        <f t="shared" si="3"/>
        <v>-88.410000000000011</v>
      </c>
      <c r="U30" s="781">
        <f t="shared" si="3"/>
        <v>-94.710000000000008</v>
      </c>
      <c r="V30" s="781">
        <f t="shared" si="3"/>
        <v>-94.710000000000008</v>
      </c>
      <c r="W30" s="781">
        <f t="shared" si="3"/>
        <v>-94.710000000000008</v>
      </c>
      <c r="X30" s="781">
        <f t="shared" si="3"/>
        <v>-94.710000000000008</v>
      </c>
      <c r="Y30" s="781">
        <f t="shared" si="3"/>
        <v>-94.710000000000008</v>
      </c>
      <c r="Z30" s="781">
        <f t="shared" si="3"/>
        <v>-94.710000000000008</v>
      </c>
      <c r="AA30" s="781">
        <f t="shared" si="3"/>
        <v>-94.710000000000008</v>
      </c>
      <c r="AB30" s="781">
        <f t="shared" si="3"/>
        <v>-94.710000000000022</v>
      </c>
      <c r="AC30" s="781">
        <f t="shared" si="3"/>
        <v>-94.710000000000008</v>
      </c>
      <c r="AD30" s="781">
        <f t="shared" si="3"/>
        <v>-94.710000000000008</v>
      </c>
      <c r="AE30" s="781">
        <f t="shared" si="3"/>
        <v>-94.710000000000008</v>
      </c>
      <c r="AF30" s="781">
        <f t="shared" si="3"/>
        <v>-94.710000000000008</v>
      </c>
      <c r="AG30" s="781">
        <f t="shared" si="3"/>
        <v>-94.710000000000008</v>
      </c>
      <c r="AH30" s="781">
        <f t="shared" si="3"/>
        <v>-94.710000000000008</v>
      </c>
      <c r="AI30" s="781">
        <f t="shared" si="3"/>
        <v>-94.710000000000008</v>
      </c>
      <c r="AJ30" s="781">
        <f t="shared" si="3"/>
        <v>-94.710000000000008</v>
      </c>
      <c r="AK30" s="781">
        <f t="shared" si="3"/>
        <v>-94.71</v>
      </c>
      <c r="AL30" s="781">
        <f t="shared" si="3"/>
        <v>-94.710000000000008</v>
      </c>
      <c r="AM30" s="781">
        <f t="shared" si="3"/>
        <v>-94.71</v>
      </c>
      <c r="AN30" s="781">
        <f t="shared" si="3"/>
        <v>-94.710000000000008</v>
      </c>
      <c r="AO30" s="781">
        <f t="shared" si="3"/>
        <v>-94.710000000000008</v>
      </c>
      <c r="AP30" s="781">
        <f t="shared" si="3"/>
        <v>-94.710000000000008</v>
      </c>
      <c r="AQ30" s="781">
        <f t="shared" si="3"/>
        <v>-94.710000000000008</v>
      </c>
      <c r="AR30" s="781">
        <f t="shared" si="3"/>
        <v>-94.710000000000008</v>
      </c>
      <c r="AS30" s="781">
        <f t="shared" si="3"/>
        <v>-94.710000000000008</v>
      </c>
      <c r="AT30" s="781">
        <f t="shared" si="3"/>
        <v>-94.710000000000008</v>
      </c>
      <c r="AU30" s="781">
        <f t="shared" si="3"/>
        <v>-94.710000000000008</v>
      </c>
      <c r="AV30" s="781">
        <f t="shared" si="3"/>
        <v>-94.710000000000008</v>
      </c>
      <c r="AW30" s="781">
        <f t="shared" si="3"/>
        <v>-94.710000000000008</v>
      </c>
      <c r="AX30" s="781">
        <f t="shared" si="3"/>
        <v>0</v>
      </c>
      <c r="AY30" s="781">
        <f t="shared" si="3"/>
        <v>0</v>
      </c>
      <c r="AZ30" s="781">
        <f t="shared" si="3"/>
        <v>0</v>
      </c>
      <c r="BA30" s="781">
        <f t="shared" si="3"/>
        <v>0</v>
      </c>
      <c r="BB30" s="781">
        <f t="shared" si="3"/>
        <v>0</v>
      </c>
      <c r="BC30" s="781">
        <f t="shared" si="3"/>
        <v>0</v>
      </c>
      <c r="BD30" s="781">
        <f t="shared" si="3"/>
        <v>0</v>
      </c>
      <c r="BE30" s="781">
        <f t="shared" si="3"/>
        <v>0</v>
      </c>
      <c r="BF30" s="781">
        <f t="shared" si="3"/>
        <v>0</v>
      </c>
      <c r="BG30" s="781">
        <f t="shared" si="3"/>
        <v>0</v>
      </c>
      <c r="BH30" s="781">
        <f t="shared" si="3"/>
        <v>0</v>
      </c>
    </row>
    <row r="31" spans="1:60" ht="12.9" customHeight="1" x14ac:dyDescent="0.3">
      <c r="A31" s="772"/>
      <c r="B31" s="772"/>
      <c r="C31" s="754"/>
      <c r="D31" s="755"/>
      <c r="E31" s="697"/>
      <c r="F31" s="781"/>
      <c r="G31" s="781"/>
      <c r="H31" s="781"/>
      <c r="I31" s="781"/>
      <c r="J31" s="825"/>
      <c r="K31" s="781"/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  <c r="AF31" s="781"/>
      <c r="AG31" s="781"/>
      <c r="AH31" s="781"/>
      <c r="AI31" s="781"/>
      <c r="AJ31" s="781"/>
      <c r="AK31" s="781"/>
      <c r="AL31" s="781"/>
      <c r="AM31" s="781"/>
      <c r="AN31" s="781"/>
      <c r="AO31" s="781"/>
      <c r="AP31" s="781"/>
      <c r="AQ31" s="781"/>
      <c r="AR31" s="781"/>
      <c r="AS31" s="781"/>
      <c r="AT31" s="781"/>
      <c r="AU31" s="781"/>
      <c r="AV31" s="781"/>
      <c r="AW31" s="781"/>
      <c r="AX31" s="781"/>
      <c r="AY31" s="781"/>
      <c r="AZ31" s="781"/>
      <c r="BA31" s="781"/>
      <c r="BB31" s="781"/>
      <c r="BC31" s="781"/>
      <c r="BD31" s="781"/>
      <c r="BE31" s="781"/>
      <c r="BF31" s="781"/>
      <c r="BG31" s="781"/>
      <c r="BH31" s="781"/>
    </row>
    <row r="32" spans="1:60" ht="12.9" customHeight="1" x14ac:dyDescent="0.3">
      <c r="A32" s="772"/>
      <c r="B32" s="772"/>
      <c r="C32" s="754"/>
      <c r="D32" s="755"/>
      <c r="E32" s="697" t="str">
        <f>E25</f>
        <v>Decommissioning costs inc. DF</v>
      </c>
      <c r="F32" s="781"/>
      <c r="G32" s="781" t="str">
        <f>G25</f>
        <v>$ mn real</v>
      </c>
      <c r="H32" s="781" t="s">
        <v>76</v>
      </c>
      <c r="I32" s="781">
        <f xml:space="preserve"> SUM(K32:BH32)</f>
        <v>-509.93108923738873</v>
      </c>
      <c r="J32" s="825"/>
      <c r="K32" s="781">
        <f xml:space="preserve"> K25 * -1</f>
        <v>0</v>
      </c>
      <c r="L32" s="781">
        <f t="shared" ref="L32:BH32" si="7" xml:space="preserve"> L25 * -1</f>
        <v>0</v>
      </c>
      <c r="M32" s="781">
        <f t="shared" si="7"/>
        <v>0</v>
      </c>
      <c r="N32" s="781">
        <f t="shared" si="7"/>
        <v>0</v>
      </c>
      <c r="O32" s="781">
        <f t="shared" si="7"/>
        <v>0</v>
      </c>
      <c r="P32" s="781">
        <f t="shared" si="7"/>
        <v>0</v>
      </c>
      <c r="Q32" s="781">
        <f t="shared" si="7"/>
        <v>0</v>
      </c>
      <c r="R32" s="781">
        <f t="shared" si="7"/>
        <v>0</v>
      </c>
      <c r="S32" s="781">
        <f t="shared" si="7"/>
        <v>0</v>
      </c>
      <c r="T32" s="781">
        <f t="shared" si="7"/>
        <v>0</v>
      </c>
      <c r="U32" s="781">
        <f t="shared" si="7"/>
        <v>0</v>
      </c>
      <c r="V32" s="781">
        <f t="shared" si="7"/>
        <v>0</v>
      </c>
      <c r="W32" s="781">
        <f t="shared" si="7"/>
        <v>0</v>
      </c>
      <c r="X32" s="781">
        <f t="shared" si="7"/>
        <v>0</v>
      </c>
      <c r="Y32" s="781">
        <f t="shared" si="7"/>
        <v>0</v>
      </c>
      <c r="Z32" s="781">
        <f t="shared" si="7"/>
        <v>0</v>
      </c>
      <c r="AA32" s="781">
        <f t="shared" si="7"/>
        <v>0</v>
      </c>
      <c r="AB32" s="781">
        <f t="shared" si="7"/>
        <v>0</v>
      </c>
      <c r="AC32" s="781">
        <f t="shared" si="7"/>
        <v>0</v>
      </c>
      <c r="AD32" s="781">
        <f t="shared" si="7"/>
        <v>0</v>
      </c>
      <c r="AE32" s="781">
        <f t="shared" si="7"/>
        <v>0</v>
      </c>
      <c r="AF32" s="781">
        <f t="shared" si="7"/>
        <v>0</v>
      </c>
      <c r="AG32" s="781">
        <f t="shared" si="7"/>
        <v>0</v>
      </c>
      <c r="AH32" s="781">
        <f t="shared" si="7"/>
        <v>0</v>
      </c>
      <c r="AI32" s="781">
        <f t="shared" si="7"/>
        <v>-43.606134161701746</v>
      </c>
      <c r="AJ32" s="781">
        <f t="shared" si="7"/>
        <v>-42.739108726427801</v>
      </c>
      <c r="AK32" s="781">
        <f t="shared" si="7"/>
        <v>-41.862752022047822</v>
      </c>
      <c r="AL32" s="781">
        <f t="shared" si="7"/>
        <v>-40.973365107975752</v>
      </c>
      <c r="AM32" s="781">
        <f t="shared" si="7"/>
        <v>-40.066152531939693</v>
      </c>
      <c r="AN32" s="781">
        <f t="shared" si="7"/>
        <v>-39.134727667281723</v>
      </c>
      <c r="AO32" s="781">
        <f t="shared" si="7"/>
        <v>-38.170306292520635</v>
      </c>
      <c r="AP32" s="781">
        <f t="shared" si="7"/>
        <v>-37.160319635368673</v>
      </c>
      <c r="AQ32" s="781">
        <f t="shared" si="7"/>
        <v>-36.085863186892993</v>
      </c>
      <c r="AR32" s="781">
        <f t="shared" si="7"/>
        <v>-34.916577149773545</v>
      </c>
      <c r="AS32" s="781">
        <f t="shared" si="7"/>
        <v>-33.599088005589174</v>
      </c>
      <c r="AT32" s="781">
        <f t="shared" si="7"/>
        <v>-32.026078442251716</v>
      </c>
      <c r="AU32" s="781">
        <f t="shared" si="7"/>
        <v>-29.927645516328301</v>
      </c>
      <c r="AV32" s="781">
        <f t="shared" si="7"/>
        <v>-26.217055302443217</v>
      </c>
      <c r="AW32" s="781">
        <f t="shared" si="7"/>
        <v>0</v>
      </c>
      <c r="AX32" s="781">
        <f t="shared" si="7"/>
        <v>6.5540845111542012</v>
      </c>
      <c r="AY32" s="781">
        <f t="shared" si="7"/>
        <v>0</v>
      </c>
      <c r="AZ32" s="781">
        <f t="shared" si="7"/>
        <v>0</v>
      </c>
      <c r="BA32" s="781">
        <f t="shared" si="7"/>
        <v>0</v>
      </c>
      <c r="BB32" s="781">
        <f t="shared" si="7"/>
        <v>0</v>
      </c>
      <c r="BC32" s="781">
        <f t="shared" si="7"/>
        <v>0</v>
      </c>
      <c r="BD32" s="781">
        <f t="shared" si="7"/>
        <v>0</v>
      </c>
      <c r="BE32" s="781">
        <f t="shared" si="7"/>
        <v>0</v>
      </c>
      <c r="BF32" s="781">
        <f t="shared" si="7"/>
        <v>0</v>
      </c>
      <c r="BG32" s="781">
        <f t="shared" si="7"/>
        <v>0</v>
      </c>
      <c r="BH32" s="781">
        <f t="shared" si="7"/>
        <v>0</v>
      </c>
    </row>
    <row r="33" spans="1:60" ht="12.9" customHeight="1" x14ac:dyDescent="0.3">
      <c r="A33" s="772"/>
      <c r="B33" s="772"/>
      <c r="C33" s="754"/>
      <c r="D33" s="755"/>
      <c r="E33" s="781"/>
      <c r="F33" s="781"/>
      <c r="G33" s="781"/>
      <c r="H33" s="781"/>
      <c r="I33" s="781"/>
      <c r="J33" s="825"/>
      <c r="K33" s="781"/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  <c r="AF33" s="781"/>
      <c r="AG33" s="781"/>
      <c r="AH33" s="781"/>
      <c r="AI33" s="781"/>
      <c r="AJ33" s="781"/>
      <c r="AK33" s="781"/>
      <c r="AL33" s="781"/>
      <c r="AM33" s="781"/>
      <c r="AN33" s="781"/>
      <c r="AO33" s="781"/>
      <c r="AP33" s="781"/>
      <c r="AQ33" s="781"/>
      <c r="AR33" s="781"/>
      <c r="AS33" s="781"/>
      <c r="AT33" s="781"/>
      <c r="AU33" s="781"/>
      <c r="AV33" s="781"/>
      <c r="AW33" s="781"/>
      <c r="AX33" s="781"/>
      <c r="AY33" s="781"/>
      <c r="AZ33" s="781"/>
      <c r="BA33" s="781"/>
      <c r="BB33" s="781"/>
      <c r="BC33" s="781"/>
      <c r="BD33" s="781"/>
      <c r="BE33" s="781"/>
      <c r="BF33" s="781"/>
      <c r="BG33" s="781"/>
      <c r="BH33" s="781"/>
    </row>
    <row r="34" spans="1:60" ht="12.9" customHeight="1" x14ac:dyDescent="0.3">
      <c r="A34" s="772"/>
      <c r="B34" s="772" t="s">
        <v>967</v>
      </c>
      <c r="C34" s="754"/>
      <c r="D34" s="755"/>
      <c r="E34" s="781"/>
      <c r="F34" s="781"/>
      <c r="G34" s="781"/>
      <c r="H34" s="781"/>
      <c r="I34" s="781"/>
      <c r="J34" s="825"/>
      <c r="K34" s="781"/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  <c r="AF34" s="781"/>
      <c r="AG34" s="781"/>
      <c r="AH34" s="781"/>
      <c r="AI34" s="781"/>
      <c r="AJ34" s="781"/>
      <c r="AK34" s="781"/>
      <c r="AL34" s="781"/>
      <c r="AM34" s="781"/>
      <c r="AN34" s="781"/>
      <c r="AO34" s="781"/>
      <c r="AP34" s="781"/>
      <c r="AQ34" s="781"/>
      <c r="AR34" s="781"/>
      <c r="AS34" s="781"/>
      <c r="AT34" s="781"/>
      <c r="AU34" s="781"/>
      <c r="AV34" s="781"/>
      <c r="AW34" s="781"/>
      <c r="AX34" s="781"/>
      <c r="AY34" s="781"/>
      <c r="AZ34" s="781"/>
      <c r="BA34" s="781"/>
      <c r="BB34" s="781"/>
      <c r="BC34" s="781"/>
      <c r="BD34" s="781"/>
      <c r="BE34" s="781"/>
      <c r="BF34" s="781"/>
      <c r="BG34" s="781"/>
      <c r="BH34" s="781"/>
    </row>
    <row r="35" spans="1:60" ht="12.9" customHeight="1" x14ac:dyDescent="0.3">
      <c r="A35" s="772"/>
      <c r="B35" s="772"/>
      <c r="C35" s="754"/>
      <c r="D35" s="755"/>
      <c r="E35" s="781" t="s">
        <v>968</v>
      </c>
      <c r="F35" s="828" t="s">
        <v>969</v>
      </c>
      <c r="G35" s="781" t="s">
        <v>287</v>
      </c>
      <c r="H35" s="781"/>
      <c r="I35" s="781"/>
      <c r="J35" s="825"/>
      <c r="K35" s="781"/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  <c r="AF35" s="781"/>
      <c r="AG35" s="781"/>
      <c r="AH35" s="781"/>
      <c r="AI35" s="781"/>
      <c r="AJ35" s="781"/>
      <c r="AK35" s="781"/>
      <c r="AL35" s="781"/>
      <c r="AM35" s="781"/>
      <c r="AN35" s="781"/>
      <c r="AO35" s="781"/>
      <c r="AP35" s="781"/>
      <c r="AQ35" s="781"/>
      <c r="AR35" s="781"/>
      <c r="AS35" s="781"/>
      <c r="AT35" s="781"/>
      <c r="AU35" s="781"/>
      <c r="AV35" s="781"/>
      <c r="AW35" s="781"/>
      <c r="AX35" s="781"/>
      <c r="AY35" s="781"/>
      <c r="AZ35" s="781"/>
      <c r="BA35" s="781"/>
      <c r="BB35" s="781"/>
      <c r="BC35" s="781"/>
      <c r="BD35" s="781"/>
      <c r="BE35" s="781"/>
      <c r="BF35" s="781"/>
      <c r="BG35" s="781"/>
      <c r="BH35" s="781"/>
    </row>
    <row r="36" spans="1:60" ht="12.9" customHeight="1" x14ac:dyDescent="0.3">
      <c r="A36" s="772"/>
      <c r="B36" s="772"/>
      <c r="C36" s="754"/>
      <c r="D36" s="755"/>
      <c r="E36" s="781" t="s">
        <v>970</v>
      </c>
      <c r="F36" s="828" t="str">
        <f>G23</f>
        <v>$ mn real</v>
      </c>
      <c r="G36" s="781" t="s">
        <v>287</v>
      </c>
      <c r="H36" s="781"/>
      <c r="I36" s="781"/>
      <c r="J36" s="825"/>
      <c r="K36" s="781"/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  <c r="AF36" s="781"/>
      <c r="AG36" s="781"/>
      <c r="AH36" s="781"/>
      <c r="AI36" s="781"/>
      <c r="AJ36" s="781"/>
      <c r="AK36" s="781"/>
      <c r="AL36" s="781"/>
      <c r="AM36" s="781"/>
      <c r="AN36" s="781"/>
      <c r="AO36" s="781"/>
      <c r="AP36" s="781"/>
      <c r="AQ36" s="781"/>
      <c r="AR36" s="781"/>
      <c r="AS36" s="781"/>
      <c r="AT36" s="781"/>
      <c r="AU36" s="781"/>
      <c r="AV36" s="781"/>
      <c r="AW36" s="781"/>
      <c r="AX36" s="781"/>
      <c r="AY36" s="781"/>
      <c r="AZ36" s="781"/>
      <c r="BA36" s="781"/>
      <c r="BB36" s="781"/>
      <c r="BC36" s="781"/>
      <c r="BD36" s="781"/>
      <c r="BE36" s="781"/>
      <c r="BF36" s="781"/>
      <c r="BG36" s="781"/>
      <c r="BH36" s="781"/>
    </row>
    <row r="37" spans="1:60" ht="12.9" customHeight="1" x14ac:dyDescent="0.3">
      <c r="A37" s="772"/>
      <c r="B37" s="772"/>
      <c r="C37" s="754"/>
      <c r="D37" s="755"/>
      <c r="E37" s="781" t="s">
        <v>971</v>
      </c>
      <c r="F37" s="828" t="s">
        <v>972</v>
      </c>
      <c r="G37" s="781" t="s">
        <v>287</v>
      </c>
      <c r="H37" s="781"/>
      <c r="I37" s="781"/>
      <c r="J37" s="825"/>
      <c r="K37" s="781"/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  <c r="AF37" s="781"/>
      <c r="AG37" s="781"/>
      <c r="AH37" s="781"/>
      <c r="AI37" s="781"/>
      <c r="AJ37" s="781"/>
      <c r="AK37" s="781"/>
      <c r="AL37" s="781"/>
      <c r="AM37" s="781"/>
      <c r="AN37" s="781"/>
      <c r="AO37" s="781"/>
      <c r="AP37" s="781"/>
      <c r="AQ37" s="781"/>
      <c r="AR37" s="781"/>
      <c r="AS37" s="781"/>
      <c r="AT37" s="781"/>
      <c r="AU37" s="781"/>
      <c r="AV37" s="781"/>
      <c r="AW37" s="781"/>
      <c r="AX37" s="781"/>
      <c r="AY37" s="781"/>
      <c r="AZ37" s="781"/>
      <c r="BA37" s="781"/>
      <c r="BB37" s="781"/>
      <c r="BC37" s="781"/>
      <c r="BD37" s="781"/>
      <c r="BE37" s="781"/>
      <c r="BF37" s="781"/>
      <c r="BG37" s="781"/>
      <c r="BH37" s="781"/>
    </row>
    <row r="38" spans="1:60" ht="12.9" customHeight="1" x14ac:dyDescent="0.3">
      <c r="A38" s="772"/>
      <c r="B38" s="772"/>
      <c r="C38" s="754"/>
      <c r="D38" s="755"/>
      <c r="E38" s="781"/>
      <c r="F38" s="781"/>
      <c r="G38" s="781"/>
      <c r="H38" s="781"/>
      <c r="I38" s="781"/>
      <c r="J38" s="825"/>
      <c r="K38" s="781"/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  <c r="AF38" s="781"/>
      <c r="AG38" s="781"/>
      <c r="AH38" s="781"/>
      <c r="AI38" s="781"/>
      <c r="AJ38" s="781"/>
      <c r="AK38" s="781"/>
      <c r="AL38" s="781"/>
      <c r="AM38" s="781"/>
      <c r="AN38" s="781"/>
      <c r="AO38" s="781"/>
      <c r="AP38" s="781"/>
      <c r="AQ38" s="781"/>
      <c r="AR38" s="781"/>
      <c r="AS38" s="781"/>
      <c r="AT38" s="781"/>
      <c r="AU38" s="781"/>
      <c r="AV38" s="781"/>
      <c r="AW38" s="781"/>
      <c r="AX38" s="781"/>
      <c r="AY38" s="781"/>
      <c r="AZ38" s="781"/>
      <c r="BA38" s="781"/>
      <c r="BB38" s="781"/>
      <c r="BC38" s="781"/>
      <c r="BD38" s="781"/>
      <c r="BE38" s="781"/>
      <c r="BF38" s="781"/>
      <c r="BG38" s="781"/>
      <c r="BH38" s="781"/>
    </row>
    <row r="39" spans="1:60" ht="12.9" customHeight="1" x14ac:dyDescent="0.3">
      <c r="A39" s="776" t="s">
        <v>973</v>
      </c>
      <c r="B39" s="776"/>
      <c r="C39" s="777"/>
      <c r="D39" s="778"/>
      <c r="E39" s="776"/>
      <c r="F39" s="776"/>
      <c r="G39" s="776"/>
      <c r="H39" s="776"/>
      <c r="I39" s="776"/>
      <c r="J39" s="824"/>
      <c r="K39" s="776"/>
      <c r="L39" s="776"/>
      <c r="M39" s="776"/>
      <c r="N39" s="776"/>
      <c r="O39" s="776"/>
      <c r="P39" s="776"/>
      <c r="Q39" s="776"/>
      <c r="R39" s="776"/>
      <c r="S39" s="776"/>
      <c r="T39" s="776"/>
      <c r="U39" s="776"/>
      <c r="V39" s="776"/>
      <c r="W39" s="776"/>
      <c r="X39" s="776"/>
      <c r="Y39" s="776"/>
      <c r="Z39" s="776"/>
      <c r="AA39" s="776"/>
      <c r="AB39" s="776"/>
      <c r="AC39" s="776"/>
      <c r="AD39" s="776"/>
      <c r="AE39" s="776"/>
      <c r="AF39" s="776"/>
      <c r="AG39" s="776"/>
      <c r="AH39" s="776"/>
      <c r="AI39" s="776"/>
      <c r="AJ39" s="776"/>
      <c r="AK39" s="776"/>
      <c r="AL39" s="776"/>
      <c r="AM39" s="776"/>
      <c r="AN39" s="776"/>
      <c r="AO39" s="776"/>
      <c r="AP39" s="776"/>
      <c r="AQ39" s="776"/>
      <c r="AR39" s="776"/>
      <c r="AS39" s="776"/>
      <c r="AT39" s="776"/>
      <c r="AU39" s="776"/>
      <c r="AV39" s="776"/>
      <c r="AW39" s="776"/>
      <c r="AX39" s="776"/>
      <c r="AY39" s="776"/>
      <c r="AZ39" s="776"/>
      <c r="BA39" s="776"/>
      <c r="BB39" s="776"/>
      <c r="BC39" s="776"/>
      <c r="BD39" s="776"/>
      <c r="BE39" s="776"/>
      <c r="BF39" s="776"/>
      <c r="BG39" s="776"/>
      <c r="BH39" s="776"/>
    </row>
    <row r="40" spans="1:60" ht="12.9" customHeight="1" x14ac:dyDescent="0.3">
      <c r="A40" s="772"/>
      <c r="B40" s="772" t="s">
        <v>858</v>
      </c>
      <c r="C40" s="754"/>
      <c r="D40" s="755"/>
      <c r="E40" s="781"/>
      <c r="F40" s="781"/>
      <c r="G40" s="781"/>
      <c r="H40" s="781"/>
      <c r="I40" s="781"/>
      <c r="J40" s="825"/>
      <c r="K40" s="781"/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  <c r="AF40" s="781"/>
      <c r="AG40" s="781"/>
      <c r="AH40" s="781"/>
      <c r="AI40" s="781"/>
      <c r="AJ40" s="781"/>
      <c r="AK40" s="781"/>
      <c r="AL40" s="781"/>
      <c r="AM40" s="781"/>
      <c r="AN40" s="781"/>
      <c r="AO40" s="781"/>
      <c r="AP40" s="781"/>
      <c r="AQ40" s="781"/>
      <c r="AR40" s="781"/>
      <c r="AS40" s="781"/>
      <c r="AT40" s="781"/>
      <c r="AU40" s="781"/>
      <c r="AV40" s="781"/>
      <c r="AW40" s="781"/>
      <c r="AX40" s="781"/>
      <c r="AY40" s="781"/>
      <c r="AZ40" s="781"/>
      <c r="BA40" s="781"/>
      <c r="BB40" s="781"/>
      <c r="BC40" s="781"/>
      <c r="BD40" s="781"/>
      <c r="BE40" s="781"/>
      <c r="BF40" s="781"/>
      <c r="BG40" s="781"/>
      <c r="BH40" s="781"/>
    </row>
    <row r="41" spans="1:60" ht="12.9" customHeight="1" x14ac:dyDescent="0.3">
      <c r="A41" s="772"/>
      <c r="B41" s="772"/>
      <c r="C41" s="754" t="s">
        <v>974</v>
      </c>
      <c r="D41" s="755"/>
      <c r="E41" s="781"/>
      <c r="F41" s="781"/>
      <c r="G41" s="781"/>
      <c r="H41" s="781"/>
      <c r="I41" s="781"/>
      <c r="J41" s="825"/>
      <c r="K41" s="781"/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  <c r="AF41" s="781"/>
      <c r="AG41" s="781"/>
      <c r="AH41" s="781"/>
      <c r="AI41" s="781"/>
      <c r="AJ41" s="781"/>
      <c r="AK41" s="781"/>
      <c r="AL41" s="781"/>
      <c r="AM41" s="781"/>
      <c r="AN41" s="781"/>
      <c r="AO41" s="781"/>
      <c r="AP41" s="781"/>
      <c r="AQ41" s="781"/>
      <c r="AR41" s="781"/>
      <c r="AS41" s="781"/>
      <c r="AT41" s="781"/>
      <c r="AU41" s="781"/>
      <c r="AV41" s="781"/>
      <c r="AW41" s="781"/>
      <c r="AX41" s="781"/>
      <c r="AY41" s="781"/>
      <c r="AZ41" s="781"/>
      <c r="BA41" s="781"/>
      <c r="BB41" s="781"/>
      <c r="BC41" s="781"/>
      <c r="BD41" s="781"/>
      <c r="BE41" s="781"/>
      <c r="BF41" s="781"/>
      <c r="BG41" s="781"/>
      <c r="BH41" s="781"/>
    </row>
    <row r="42" spans="1:60" ht="12.9" customHeight="1" x14ac:dyDescent="0.3">
      <c r="A42" s="772"/>
      <c r="B42" s="772"/>
      <c r="C42" s="754"/>
      <c r="D42" s="755"/>
      <c r="E42" s="543" t="str">
        <f>Analysis!E495</f>
        <v>Training Fund</v>
      </c>
      <c r="F42" s="543">
        <f>Analysis!F495</f>
        <v>0</v>
      </c>
      <c r="G42" s="543" t="str">
        <f>Analysis!G495</f>
        <v>$ mn real</v>
      </c>
      <c r="H42" s="543">
        <f>Analysis!H495</f>
        <v>0</v>
      </c>
      <c r="I42" s="543">
        <f>Analysis!I495</f>
        <v>33.434711204088359</v>
      </c>
      <c r="J42" s="832">
        <f>Analysis!J495</f>
        <v>0</v>
      </c>
      <c r="K42" s="543">
        <f>Analysis!K495</f>
        <v>0</v>
      </c>
      <c r="L42" s="543">
        <f>Analysis!L495</f>
        <v>0</v>
      </c>
      <c r="M42" s="543">
        <f>Analysis!M495</f>
        <v>0</v>
      </c>
      <c r="N42" s="543">
        <f>Analysis!N495</f>
        <v>0.32725676775900675</v>
      </c>
      <c r="O42" s="543">
        <f>Analysis!O495</f>
        <v>0.33688196681074228</v>
      </c>
      <c r="P42" s="543">
        <f>Analysis!P495</f>
        <v>0.34679025995223473</v>
      </c>
      <c r="Q42" s="543">
        <f>Analysis!Q495</f>
        <v>0.59498328913373599</v>
      </c>
      <c r="R42" s="543">
        <f>Analysis!R495</f>
        <v>0.61248279763766944</v>
      </c>
      <c r="S42" s="543">
        <f>Analysis!S495</f>
        <v>0.63049699756818911</v>
      </c>
      <c r="T42" s="543">
        <f>Analysis!T495</f>
        <v>0.64904102690843002</v>
      </c>
      <c r="U42" s="543">
        <f>Analysis!U495</f>
        <v>0.66813046887632499</v>
      </c>
      <c r="V42" s="543">
        <f>Analysis!V495</f>
        <v>0.68778136501974629</v>
      </c>
      <c r="W42" s="543">
        <f>Analysis!W495</f>
        <v>0.70801022869679775</v>
      </c>
      <c r="X42" s="543">
        <f>Analysis!X495</f>
        <v>0.72883405895258602</v>
      </c>
      <c r="Y42" s="543">
        <f>Analysis!Y495</f>
        <v>0.75027035480413262</v>
      </c>
      <c r="Z42" s="543">
        <f>Analysis!Z495</f>
        <v>0.77233712994543069</v>
      </c>
      <c r="AA42" s="543">
        <f>Analysis!AA495</f>
        <v>0.79505292788500226</v>
      </c>
      <c r="AB42" s="543">
        <f>Analysis!AB495</f>
        <v>0.8184368375286788</v>
      </c>
      <c r="AC42" s="543">
        <f>Analysis!AC495</f>
        <v>0.84250850922069875</v>
      </c>
      <c r="AD42" s="543">
        <f>Analysis!AD495</f>
        <v>0.86728817125660163</v>
      </c>
      <c r="AE42" s="543">
        <f>Analysis!AE495</f>
        <v>0.89279664688179583</v>
      </c>
      <c r="AF42" s="543">
        <f>Analysis!AF495</f>
        <v>0.9190553717900839</v>
      </c>
      <c r="AG42" s="543">
        <f>Analysis!AG495</f>
        <v>0.94608641213685118</v>
      </c>
      <c r="AH42" s="543">
        <f>Analysis!AH495</f>
        <v>0.97391248308205269</v>
      </c>
      <c r="AI42" s="543">
        <f>Analysis!AI495</f>
        <v>1.0025569678785837</v>
      </c>
      <c r="AJ42" s="543">
        <f>Analysis!AJ495</f>
        <v>1.0320439375220716</v>
      </c>
      <c r="AK42" s="543">
        <f>Analysis!AK495</f>
        <v>1.062398170978603</v>
      </c>
      <c r="AL42" s="543">
        <f>Analysis!AL495</f>
        <v>1.0936451760073855</v>
      </c>
      <c r="AM42" s="543">
        <f>Analysis!AM495</f>
        <v>1.125811210595838</v>
      </c>
      <c r="AN42" s="543">
        <f>Analysis!AN495</f>
        <v>1.1589233050251273</v>
      </c>
      <c r="AO42" s="543">
        <f>Analysis!AO495</f>
        <v>1.1930092845846898</v>
      </c>
      <c r="AP42" s="543">
        <f>Analysis!AP495</f>
        <v>1.228097792954828</v>
      </c>
      <c r="AQ42" s="543">
        <f>Analysis!AQ495</f>
        <v>1.2642183162770289</v>
      </c>
      <c r="AR42" s="543">
        <f>Analysis!AR495</f>
        <v>1.3014012079322355</v>
      </c>
      <c r="AS42" s="543">
        <f>Analysis!AS495</f>
        <v>1.3396777140478895</v>
      </c>
      <c r="AT42" s="543">
        <f>Analysis!AT495</f>
        <v>1.3790799997551806</v>
      </c>
      <c r="AU42" s="543">
        <f>Analysis!AU495</f>
        <v>1.4196411762185686</v>
      </c>
      <c r="AV42" s="543">
        <f>Analysis!AV495</f>
        <v>1.461395328460291</v>
      </c>
      <c r="AW42" s="543">
        <f>Analysis!AW495</f>
        <v>1.5043775440032408</v>
      </c>
      <c r="AX42" s="543">
        <f>Analysis!AX495</f>
        <v>0</v>
      </c>
      <c r="AY42" s="543">
        <f>Analysis!AY495</f>
        <v>0</v>
      </c>
      <c r="AZ42" s="543">
        <f>Analysis!AZ495</f>
        <v>0</v>
      </c>
      <c r="BA42" s="543">
        <f>Analysis!BA495</f>
        <v>0</v>
      </c>
      <c r="BB42" s="543">
        <f>Analysis!BB495</f>
        <v>0</v>
      </c>
      <c r="BC42" s="543">
        <f>Analysis!BC495</f>
        <v>0</v>
      </c>
      <c r="BD42" s="543">
        <f>Analysis!BD495</f>
        <v>0</v>
      </c>
      <c r="BE42" s="543">
        <f>Analysis!BE495</f>
        <v>0</v>
      </c>
      <c r="BF42" s="543">
        <f>Analysis!BF495</f>
        <v>0</v>
      </c>
      <c r="BG42" s="543">
        <f>Analysis!BG495</f>
        <v>0</v>
      </c>
      <c r="BH42" s="543">
        <f>Analysis!BH495</f>
        <v>0</v>
      </c>
    </row>
    <row r="43" spans="1:60" ht="12.9" customHeight="1" x14ac:dyDescent="0.3">
      <c r="A43" s="772"/>
      <c r="B43" s="772"/>
      <c r="C43" s="754"/>
      <c r="D43" s="755"/>
      <c r="E43" s="543" t="str">
        <f>Analysis!E496</f>
        <v>Oil royalty</v>
      </c>
      <c r="F43" s="543">
        <f>Analysis!F496</f>
        <v>0</v>
      </c>
      <c r="G43" s="543" t="str">
        <f>Analysis!G496</f>
        <v>$ mn real</v>
      </c>
      <c r="H43" s="543">
        <f>Analysis!H496</f>
        <v>0</v>
      </c>
      <c r="I43" s="543">
        <f>Analysis!I496</f>
        <v>52.500000000000043</v>
      </c>
      <c r="J43" s="832">
        <f>Analysis!J496</f>
        <v>0</v>
      </c>
      <c r="K43" s="543">
        <f>Analysis!K496</f>
        <v>0</v>
      </c>
      <c r="L43" s="543">
        <f>Analysis!L496</f>
        <v>0</v>
      </c>
      <c r="M43" s="543">
        <f>Analysis!M496</f>
        <v>0</v>
      </c>
      <c r="N43" s="543">
        <f>Analysis!N496</f>
        <v>0</v>
      </c>
      <c r="O43" s="543">
        <f>Analysis!O496</f>
        <v>0</v>
      </c>
      <c r="P43" s="543">
        <f>Analysis!P496</f>
        <v>0</v>
      </c>
      <c r="Q43" s="543">
        <f>Analysis!Q496</f>
        <v>0</v>
      </c>
      <c r="R43" s="543">
        <f>Analysis!R496</f>
        <v>0</v>
      </c>
      <c r="S43" s="543">
        <f>Analysis!S496</f>
        <v>0</v>
      </c>
      <c r="T43" s="543">
        <f>Analysis!T496</f>
        <v>0.73499999999999999</v>
      </c>
      <c r="U43" s="543">
        <f>Analysis!U496</f>
        <v>1.7850000000000001</v>
      </c>
      <c r="V43" s="543">
        <f>Analysis!V496</f>
        <v>1.7849999999999999</v>
      </c>
      <c r="W43" s="543">
        <f>Analysis!W496</f>
        <v>1.7850000000000001</v>
      </c>
      <c r="X43" s="543">
        <f>Analysis!X496</f>
        <v>1.7849999999999999</v>
      </c>
      <c r="Y43" s="543">
        <f>Analysis!Y496</f>
        <v>1.7850000000000004</v>
      </c>
      <c r="Z43" s="543">
        <f>Analysis!Z496</f>
        <v>1.7850000000000004</v>
      </c>
      <c r="AA43" s="543">
        <f>Analysis!AA496</f>
        <v>1.7850000000000004</v>
      </c>
      <c r="AB43" s="543">
        <f>Analysis!AB496</f>
        <v>1.7850000000000004</v>
      </c>
      <c r="AC43" s="543">
        <f>Analysis!AC496</f>
        <v>1.7850000000000004</v>
      </c>
      <c r="AD43" s="543">
        <f>Analysis!AD496</f>
        <v>1.7850000000000004</v>
      </c>
      <c r="AE43" s="543">
        <f>Analysis!AE496</f>
        <v>1.7850000000000004</v>
      </c>
      <c r="AF43" s="543">
        <f>Analysis!AF496</f>
        <v>1.7850000000000001</v>
      </c>
      <c r="AG43" s="543">
        <f>Analysis!AG496</f>
        <v>1.7850000000000004</v>
      </c>
      <c r="AH43" s="543">
        <f>Analysis!AH496</f>
        <v>1.7850000000000004</v>
      </c>
      <c r="AI43" s="543">
        <f>Analysis!AI496</f>
        <v>1.7850000000000004</v>
      </c>
      <c r="AJ43" s="543">
        <f>Analysis!AJ496</f>
        <v>1.7850000000000004</v>
      </c>
      <c r="AK43" s="543">
        <f>Analysis!AK496</f>
        <v>1.7850000000000004</v>
      </c>
      <c r="AL43" s="543">
        <f>Analysis!AL496</f>
        <v>1.7850000000000006</v>
      </c>
      <c r="AM43" s="543">
        <f>Analysis!AM496</f>
        <v>1.7850000000000001</v>
      </c>
      <c r="AN43" s="543">
        <f>Analysis!AN496</f>
        <v>1.7850000000000006</v>
      </c>
      <c r="AO43" s="543">
        <f>Analysis!AO496</f>
        <v>1.7850000000000004</v>
      </c>
      <c r="AP43" s="543">
        <f>Analysis!AP496</f>
        <v>1.7850000000000006</v>
      </c>
      <c r="AQ43" s="543">
        <f>Analysis!AQ496</f>
        <v>1.7850000000000006</v>
      </c>
      <c r="AR43" s="543">
        <f>Analysis!AR496</f>
        <v>1.7850000000000004</v>
      </c>
      <c r="AS43" s="543">
        <f>Analysis!AS496</f>
        <v>1.7850000000000001</v>
      </c>
      <c r="AT43" s="543">
        <f>Analysis!AT496</f>
        <v>1.7850000000000004</v>
      </c>
      <c r="AU43" s="543">
        <f>Analysis!AU496</f>
        <v>1.7850000000000001</v>
      </c>
      <c r="AV43" s="543">
        <f>Analysis!AV496</f>
        <v>1.7850000000000004</v>
      </c>
      <c r="AW43" s="543">
        <f>Analysis!AW496</f>
        <v>1.7850000000000004</v>
      </c>
      <c r="AX43" s="543">
        <f>Analysis!AX496</f>
        <v>0</v>
      </c>
      <c r="AY43" s="543">
        <f>Analysis!AY496</f>
        <v>0</v>
      </c>
      <c r="AZ43" s="543">
        <f>Analysis!AZ496</f>
        <v>0</v>
      </c>
      <c r="BA43" s="543">
        <f>Analysis!BA496</f>
        <v>0</v>
      </c>
      <c r="BB43" s="543">
        <f>Analysis!BB496</f>
        <v>0</v>
      </c>
      <c r="BC43" s="543">
        <f>Analysis!BC496</f>
        <v>0</v>
      </c>
      <c r="BD43" s="543">
        <f>Analysis!BD496</f>
        <v>0</v>
      </c>
      <c r="BE43" s="543">
        <f>Analysis!BE496</f>
        <v>0</v>
      </c>
      <c r="BF43" s="543">
        <f>Analysis!BF496</f>
        <v>0</v>
      </c>
      <c r="BG43" s="543">
        <f>Analysis!BG496</f>
        <v>0</v>
      </c>
      <c r="BH43" s="543">
        <f>Analysis!BH496</f>
        <v>0</v>
      </c>
    </row>
    <row r="44" spans="1:60" ht="12.9" customHeight="1" x14ac:dyDescent="0.3">
      <c r="A44" s="772"/>
      <c r="B44" s="772"/>
      <c r="C44" s="754"/>
      <c r="D44" s="755"/>
      <c r="E44" s="543" t="str">
        <f>Analysis!E497</f>
        <v>Gas royalty</v>
      </c>
      <c r="F44" s="543">
        <f>Analysis!F497</f>
        <v>0</v>
      </c>
      <c r="G44" s="543" t="str">
        <f>Analysis!G497</f>
        <v>$ mn real</v>
      </c>
      <c r="H44" s="543">
        <f>Analysis!H497</f>
        <v>0</v>
      </c>
      <c r="I44" s="543">
        <f>Analysis!I497</f>
        <v>737.99999999999977</v>
      </c>
      <c r="J44" s="832">
        <f>Analysis!J497</f>
        <v>0</v>
      </c>
      <c r="K44" s="543">
        <f>Analysis!K497</f>
        <v>0</v>
      </c>
      <c r="L44" s="543">
        <f>Analysis!L497</f>
        <v>0</v>
      </c>
      <c r="M44" s="543">
        <f>Analysis!M497</f>
        <v>0</v>
      </c>
      <c r="N44" s="543">
        <f>Analysis!N497</f>
        <v>0</v>
      </c>
      <c r="O44" s="543">
        <f>Analysis!O497</f>
        <v>0</v>
      </c>
      <c r="P44" s="543">
        <f>Analysis!P497</f>
        <v>0</v>
      </c>
      <c r="Q44" s="543">
        <f>Analysis!Q497</f>
        <v>0</v>
      </c>
      <c r="R44" s="543">
        <f>Analysis!R497</f>
        <v>0</v>
      </c>
      <c r="S44" s="543">
        <f>Analysis!S497</f>
        <v>0</v>
      </c>
      <c r="T44" s="543">
        <f>Analysis!T497</f>
        <v>10.331999999999997</v>
      </c>
      <c r="U44" s="543">
        <f>Analysis!U497</f>
        <v>25.092000000000006</v>
      </c>
      <c r="V44" s="543">
        <f>Analysis!V497</f>
        <v>25.092000000000002</v>
      </c>
      <c r="W44" s="543">
        <f>Analysis!W497</f>
        <v>25.092000000000002</v>
      </c>
      <c r="X44" s="543">
        <f>Analysis!X497</f>
        <v>25.091999999999999</v>
      </c>
      <c r="Y44" s="543">
        <f>Analysis!Y497</f>
        <v>25.092000000000006</v>
      </c>
      <c r="Z44" s="543">
        <f>Analysis!Z497</f>
        <v>25.092000000000006</v>
      </c>
      <c r="AA44" s="543">
        <f>Analysis!AA497</f>
        <v>25.092000000000006</v>
      </c>
      <c r="AB44" s="543">
        <f>Analysis!AB497</f>
        <v>25.092000000000002</v>
      </c>
      <c r="AC44" s="543">
        <f>Analysis!AC497</f>
        <v>25.092000000000002</v>
      </c>
      <c r="AD44" s="543">
        <f>Analysis!AD497</f>
        <v>25.092000000000002</v>
      </c>
      <c r="AE44" s="543">
        <f>Analysis!AE497</f>
        <v>25.092000000000002</v>
      </c>
      <c r="AF44" s="543">
        <f>Analysis!AF497</f>
        <v>25.092000000000002</v>
      </c>
      <c r="AG44" s="543">
        <f>Analysis!AG497</f>
        <v>25.092000000000006</v>
      </c>
      <c r="AH44" s="543">
        <f>Analysis!AH497</f>
        <v>25.092000000000006</v>
      </c>
      <c r="AI44" s="543">
        <f>Analysis!AI497</f>
        <v>25.092000000000002</v>
      </c>
      <c r="AJ44" s="543">
        <f>Analysis!AJ497</f>
        <v>25.092000000000002</v>
      </c>
      <c r="AK44" s="543">
        <f>Analysis!AK497</f>
        <v>25.092000000000002</v>
      </c>
      <c r="AL44" s="543">
        <f>Analysis!AL497</f>
        <v>25.091999999999999</v>
      </c>
      <c r="AM44" s="543">
        <f>Analysis!AM497</f>
        <v>25.092000000000002</v>
      </c>
      <c r="AN44" s="543">
        <f>Analysis!AN497</f>
        <v>25.092000000000002</v>
      </c>
      <c r="AO44" s="543">
        <f>Analysis!AO497</f>
        <v>25.092000000000006</v>
      </c>
      <c r="AP44" s="543">
        <f>Analysis!AP497</f>
        <v>25.092000000000006</v>
      </c>
      <c r="AQ44" s="543">
        <f>Analysis!AQ497</f>
        <v>25.092000000000002</v>
      </c>
      <c r="AR44" s="543">
        <f>Analysis!AR497</f>
        <v>25.092000000000002</v>
      </c>
      <c r="AS44" s="543">
        <f>Analysis!AS497</f>
        <v>25.092000000000002</v>
      </c>
      <c r="AT44" s="543">
        <f>Analysis!AT497</f>
        <v>25.092000000000002</v>
      </c>
      <c r="AU44" s="543">
        <f>Analysis!AU497</f>
        <v>25.092000000000002</v>
      </c>
      <c r="AV44" s="543">
        <f>Analysis!AV497</f>
        <v>25.092000000000002</v>
      </c>
      <c r="AW44" s="543">
        <f>Analysis!AW497</f>
        <v>25.092000000000002</v>
      </c>
      <c r="AX44" s="543">
        <f>Analysis!AX497</f>
        <v>0</v>
      </c>
      <c r="AY44" s="543">
        <f>Analysis!AY497</f>
        <v>0</v>
      </c>
      <c r="AZ44" s="543">
        <f>Analysis!AZ497</f>
        <v>0</v>
      </c>
      <c r="BA44" s="543">
        <f>Analysis!BA497</f>
        <v>0</v>
      </c>
      <c r="BB44" s="543">
        <f>Analysis!BB497</f>
        <v>0</v>
      </c>
      <c r="BC44" s="543">
        <f>Analysis!BC497</f>
        <v>0</v>
      </c>
      <c r="BD44" s="543">
        <f>Analysis!BD497</f>
        <v>0</v>
      </c>
      <c r="BE44" s="543">
        <f>Analysis!BE497</f>
        <v>0</v>
      </c>
      <c r="BF44" s="543">
        <f>Analysis!BF497</f>
        <v>0</v>
      </c>
      <c r="BG44" s="543">
        <f>Analysis!BG497</f>
        <v>0</v>
      </c>
      <c r="BH44" s="543">
        <f>Analysis!BH497</f>
        <v>0</v>
      </c>
    </row>
    <row r="45" spans="1:60" ht="12.9" customHeight="1" x14ac:dyDescent="0.3">
      <c r="A45" s="772"/>
      <c r="B45" s="772"/>
      <c r="C45" s="754"/>
      <c r="D45" s="755"/>
      <c r="E45" s="543" t="str">
        <f>Analysis!E498</f>
        <v>Profit petroleum - govt (from contractor share of project)</v>
      </c>
      <c r="F45" s="543">
        <f>Analysis!F498</f>
        <v>0</v>
      </c>
      <c r="G45" s="543" t="str">
        <f>Analysis!G498</f>
        <v>$ mn real</v>
      </c>
      <c r="H45" s="543">
        <f>Analysis!H498</f>
        <v>0</v>
      </c>
      <c r="I45" s="543">
        <f ca="1">Analysis!I498</f>
        <v>4572.1604206334914</v>
      </c>
      <c r="J45" s="832">
        <f>Analysis!J498</f>
        <v>0</v>
      </c>
      <c r="K45" s="543">
        <f ca="1">Analysis!K498</f>
        <v>0</v>
      </c>
      <c r="L45" s="543">
        <f ca="1">Analysis!L498</f>
        <v>0</v>
      </c>
      <c r="M45" s="543">
        <f ca="1">Analysis!M498</f>
        <v>0</v>
      </c>
      <c r="N45" s="543">
        <f ca="1">Analysis!N498</f>
        <v>0</v>
      </c>
      <c r="O45" s="543">
        <f ca="1">Analysis!O498</f>
        <v>0</v>
      </c>
      <c r="P45" s="543">
        <f ca="1">Analysis!P498</f>
        <v>0</v>
      </c>
      <c r="Q45" s="543">
        <f ca="1">Analysis!Q498</f>
        <v>0</v>
      </c>
      <c r="R45" s="543">
        <f ca="1">Analysis!R498</f>
        <v>0</v>
      </c>
      <c r="S45" s="543">
        <f ca="1">Analysis!S498</f>
        <v>0</v>
      </c>
      <c r="T45" s="543">
        <f ca="1">Analysis!T498</f>
        <v>27.502964999999989</v>
      </c>
      <c r="U45" s="543">
        <f ca="1">Analysis!U498</f>
        <v>66.792915000000022</v>
      </c>
      <c r="V45" s="543">
        <f ca="1">Analysis!V498</f>
        <v>66.792914999999994</v>
      </c>
      <c r="W45" s="543">
        <f ca="1">Analysis!W498</f>
        <v>66.792914999999979</v>
      </c>
      <c r="X45" s="543">
        <f ca="1">Analysis!X498</f>
        <v>66.792914999999979</v>
      </c>
      <c r="Y45" s="543">
        <f ca="1">Analysis!Y498</f>
        <v>66.792914999999994</v>
      </c>
      <c r="Z45" s="543">
        <f ca="1">Analysis!Z498</f>
        <v>66.792915000000008</v>
      </c>
      <c r="AA45" s="543">
        <f ca="1">Analysis!AA498</f>
        <v>67.085232022767727</v>
      </c>
      <c r="AB45" s="543">
        <f ca="1">Analysis!AB498</f>
        <v>69.030524002154351</v>
      </c>
      <c r="AC45" s="543">
        <f ca="1">Analysis!AC498</f>
        <v>104.2805680594051</v>
      </c>
      <c r="AD45" s="543">
        <f ca="1">Analysis!AD498</f>
        <v>176.92228474926188</v>
      </c>
      <c r="AE45" s="543">
        <f ca="1">Analysis!AE498</f>
        <v>180.76513527952102</v>
      </c>
      <c r="AF45" s="543">
        <f ca="1">Analysis!AF498</f>
        <v>184.64297279632294</v>
      </c>
      <c r="AG45" s="543">
        <f ca="1">Analysis!AG498</f>
        <v>188.55526752855181</v>
      </c>
      <c r="AH45" s="543">
        <f ca="1">Analysis!AH498</f>
        <v>192.50145261430325</v>
      </c>
      <c r="AI45" s="543">
        <f ca="1">Analysis!AI498</f>
        <v>180.62672656444573</v>
      </c>
      <c r="AJ45" s="543">
        <f ca="1">Analysis!AJ498</f>
        <v>184.3378381505342</v>
      </c>
      <c r="AK45" s="543">
        <f ca="1">Analysis!AK498</f>
        <v>188.10064735812415</v>
      </c>
      <c r="AL45" s="543">
        <f ca="1">Analysis!AL498</f>
        <v>191.91657202447345</v>
      </c>
      <c r="AM45" s="543">
        <f ca="1">Analysis!AM498</f>
        <v>195.78755139009795</v>
      </c>
      <c r="AN45" s="543">
        <f ca="1">Analysis!AN498</f>
        <v>199.71629204722737</v>
      </c>
      <c r="AO45" s="543">
        <f ca="1">Analysis!AO498</f>
        <v>200.81987376915794</v>
      </c>
      <c r="AP45" s="543">
        <f ca="1">Analysis!AP498</f>
        <v>201.20983302867066</v>
      </c>
      <c r="AQ45" s="543">
        <f ca="1">Analysis!AQ498</f>
        <v>201.625167398732</v>
      </c>
      <c r="AR45" s="543">
        <f ca="1">Analysis!AR498</f>
        <v>202.07800865691769</v>
      </c>
      <c r="AS45" s="543">
        <f ca="1">Analysis!AS498</f>
        <v>202.58969371214522</v>
      </c>
      <c r="AT45" s="543">
        <f ca="1">Analysis!AT498</f>
        <v>203.20313662319728</v>
      </c>
      <c r="AU45" s="543">
        <f ca="1">Analysis!AU498</f>
        <v>204.02628532298129</v>
      </c>
      <c r="AV45" s="543">
        <f ca="1">Analysis!AV498</f>
        <v>205.49381974763864</v>
      </c>
      <c r="AW45" s="543">
        <f ca="1">Analysis!AW498</f>
        <v>215.96344898239869</v>
      </c>
      <c r="AX45" s="543">
        <f ca="1">Analysis!AX498</f>
        <v>2.6216338044616867</v>
      </c>
      <c r="AY45" s="543">
        <f ca="1">Analysis!AY498</f>
        <v>0</v>
      </c>
      <c r="AZ45" s="543">
        <f ca="1">Analysis!AZ498</f>
        <v>0</v>
      </c>
      <c r="BA45" s="543">
        <f ca="1">Analysis!BA498</f>
        <v>0</v>
      </c>
      <c r="BB45" s="543">
        <f ca="1">Analysis!BB498</f>
        <v>0</v>
      </c>
      <c r="BC45" s="543">
        <f ca="1">Analysis!BC498</f>
        <v>0</v>
      </c>
      <c r="BD45" s="543">
        <f ca="1">Analysis!BD498</f>
        <v>0</v>
      </c>
      <c r="BE45" s="543">
        <f ca="1">Analysis!BE498</f>
        <v>0</v>
      </c>
      <c r="BF45" s="543">
        <f ca="1">Analysis!BF498</f>
        <v>0</v>
      </c>
      <c r="BG45" s="543">
        <f ca="1">Analysis!BG498</f>
        <v>0</v>
      </c>
      <c r="BH45" s="543">
        <f ca="1">Analysis!BH498</f>
        <v>0</v>
      </c>
    </row>
    <row r="46" spans="1:60" ht="12.9" customHeight="1" x14ac:dyDescent="0.3">
      <c r="A46" s="772"/>
      <c r="B46" s="772"/>
      <c r="C46" s="754"/>
      <c r="D46" s="755"/>
      <c r="E46" s="543" t="str">
        <f>Analysis!E499</f>
        <v>CIT Payable</v>
      </c>
      <c r="F46" s="543">
        <f>Analysis!F499</f>
        <v>0</v>
      </c>
      <c r="G46" s="543" t="str">
        <f>Analysis!G499</f>
        <v>$ mn real</v>
      </c>
      <c r="H46" s="543">
        <f>Analysis!H499</f>
        <v>0</v>
      </c>
      <c r="I46" s="543">
        <f ca="1">Analysis!I499</f>
        <v>1075.5688137014304</v>
      </c>
      <c r="J46" s="832">
        <f>Analysis!J499</f>
        <v>0</v>
      </c>
      <c r="K46" s="543">
        <f ca="1">Analysis!K499</f>
        <v>0</v>
      </c>
      <c r="L46" s="543">
        <f ca="1">Analysis!L499</f>
        <v>0</v>
      </c>
      <c r="M46" s="543">
        <f ca="1">Analysis!M499</f>
        <v>0</v>
      </c>
      <c r="N46" s="543">
        <f ca="1">Analysis!N499</f>
        <v>0</v>
      </c>
      <c r="O46" s="543">
        <f ca="1">Analysis!O499</f>
        <v>0</v>
      </c>
      <c r="P46" s="543">
        <f ca="1">Analysis!P499</f>
        <v>0</v>
      </c>
      <c r="Q46" s="543">
        <f ca="1">Analysis!Q499</f>
        <v>0</v>
      </c>
      <c r="R46" s="543">
        <f ca="1">Analysis!R499</f>
        <v>0</v>
      </c>
      <c r="S46" s="543">
        <f ca="1">Analysis!S499</f>
        <v>0</v>
      </c>
      <c r="T46" s="543">
        <f ca="1">Analysis!T499</f>
        <v>0</v>
      </c>
      <c r="U46" s="543">
        <f ca="1">Analysis!U499</f>
        <v>0</v>
      </c>
      <c r="V46" s="543">
        <f ca="1">Analysis!V499</f>
        <v>0</v>
      </c>
      <c r="W46" s="543">
        <f ca="1">Analysis!W499</f>
        <v>0</v>
      </c>
      <c r="X46" s="543">
        <f ca="1">Analysis!X499</f>
        <v>0</v>
      </c>
      <c r="Y46" s="543">
        <f ca="1">Analysis!Y499</f>
        <v>0</v>
      </c>
      <c r="Z46" s="543">
        <f ca="1">Analysis!Z499</f>
        <v>0</v>
      </c>
      <c r="AA46" s="543">
        <f ca="1">Analysis!AA499</f>
        <v>0</v>
      </c>
      <c r="AB46" s="543">
        <f ca="1">Analysis!AB499</f>
        <v>0</v>
      </c>
      <c r="AC46" s="543">
        <f ca="1">Analysis!AC499</f>
        <v>0</v>
      </c>
      <c r="AD46" s="543">
        <f ca="1">Analysis!AD499</f>
        <v>0</v>
      </c>
      <c r="AE46" s="543">
        <f ca="1">Analysis!AE499</f>
        <v>0</v>
      </c>
      <c r="AF46" s="543">
        <f ca="1">Analysis!AF499</f>
        <v>0</v>
      </c>
      <c r="AG46" s="543">
        <f ca="1">Analysis!AG499</f>
        <v>52.491144223221454</v>
      </c>
      <c r="AH46" s="543">
        <f ca="1">Analysis!AH499</f>
        <v>62.817690522860659</v>
      </c>
      <c r="AI46" s="543">
        <f ca="1">Analysis!AI499</f>
        <v>60.442745312889151</v>
      </c>
      <c r="AJ46" s="543">
        <f ca="1">Analysis!AJ499</f>
        <v>61.184967630106833</v>
      </c>
      <c r="AK46" s="543">
        <f ca="1">Analysis!AK499</f>
        <v>61.937529471624835</v>
      </c>
      <c r="AL46" s="543">
        <f ca="1">Analysis!AL499</f>
        <v>62.700714404894683</v>
      </c>
      <c r="AM46" s="543">
        <f ca="1">Analysis!AM499</f>
        <v>63.474910278019586</v>
      </c>
      <c r="AN46" s="543">
        <f ca="1">Analysis!AN499</f>
        <v>64.260658409445483</v>
      </c>
      <c r="AO46" s="543">
        <f ca="1">Analysis!AO499</f>
        <v>64.481374753831602</v>
      </c>
      <c r="AP46" s="543">
        <f ca="1">Analysis!AP499</f>
        <v>64.559366605734127</v>
      </c>
      <c r="AQ46" s="543">
        <f ca="1">Analysis!AQ499</f>
        <v>64.642433479746401</v>
      </c>
      <c r="AR46" s="543">
        <f ca="1">Analysis!AR499</f>
        <v>64.733001731383538</v>
      </c>
      <c r="AS46" s="543">
        <f ca="1">Analysis!AS499</f>
        <v>64.835338742429045</v>
      </c>
      <c r="AT46" s="543">
        <f ca="1">Analysis!AT499</f>
        <v>64.958027324639474</v>
      </c>
      <c r="AU46" s="543">
        <f ca="1">Analysis!AU499</f>
        <v>65.122657064596268</v>
      </c>
      <c r="AV46" s="543">
        <f ca="1">Analysis!AV499</f>
        <v>65.416163949527743</v>
      </c>
      <c r="AW46" s="543">
        <f ca="1">Analysis!AW499</f>
        <v>67.510089796479733</v>
      </c>
      <c r="AX46" s="543">
        <f ca="1">Analysis!AX499</f>
        <v>0</v>
      </c>
      <c r="AY46" s="543">
        <f ca="1">Analysis!AY499</f>
        <v>0</v>
      </c>
      <c r="AZ46" s="543">
        <f ca="1">Analysis!AZ499</f>
        <v>0</v>
      </c>
      <c r="BA46" s="543">
        <f ca="1">Analysis!BA499</f>
        <v>0</v>
      </c>
      <c r="BB46" s="543">
        <f ca="1">Analysis!BB499</f>
        <v>0</v>
      </c>
      <c r="BC46" s="543">
        <f ca="1">Analysis!BC499</f>
        <v>0</v>
      </c>
      <c r="BD46" s="543">
        <f ca="1">Analysis!BD499</f>
        <v>0</v>
      </c>
      <c r="BE46" s="543">
        <f ca="1">Analysis!BE499</f>
        <v>0</v>
      </c>
      <c r="BF46" s="543">
        <f ca="1">Analysis!BF499</f>
        <v>0</v>
      </c>
      <c r="BG46" s="543">
        <f ca="1">Analysis!BG499</f>
        <v>0</v>
      </c>
      <c r="BH46" s="543">
        <f ca="1">Analysis!BH499</f>
        <v>0</v>
      </c>
    </row>
    <row r="47" spans="1:60" ht="12.9" customHeight="1" x14ac:dyDescent="0.3">
      <c r="A47" s="772"/>
      <c r="B47" s="772"/>
      <c r="C47" s="754"/>
      <c r="D47" s="755"/>
      <c r="E47" s="543" t="str">
        <f>Analysis!E500</f>
        <v>Dividend Witholding Tax - Contractor</v>
      </c>
      <c r="F47" s="543">
        <f>Analysis!F500</f>
        <v>0</v>
      </c>
      <c r="G47" s="543" t="str">
        <f>Analysis!G500</f>
        <v>$ mn real</v>
      </c>
      <c r="H47" s="543">
        <f>Analysis!H500</f>
        <v>0</v>
      </c>
      <c r="I47" s="543">
        <f ca="1">Analysis!I500</f>
        <v>676.31045551771467</v>
      </c>
      <c r="J47" s="832">
        <f>Analysis!J500</f>
        <v>0</v>
      </c>
      <c r="K47" s="543">
        <f ca="1">Analysis!K500</f>
        <v>0</v>
      </c>
      <c r="L47" s="543">
        <f ca="1">Analysis!L500</f>
        <v>0</v>
      </c>
      <c r="M47" s="543">
        <f ca="1">Analysis!M500</f>
        <v>0</v>
      </c>
      <c r="N47" s="543">
        <f ca="1">Analysis!N500</f>
        <v>0</v>
      </c>
      <c r="O47" s="543">
        <f ca="1">Analysis!O500</f>
        <v>0</v>
      </c>
      <c r="P47" s="543">
        <f ca="1">Analysis!P500</f>
        <v>0</v>
      </c>
      <c r="Q47" s="543">
        <f ca="1">Analysis!Q500</f>
        <v>0</v>
      </c>
      <c r="R47" s="543">
        <f ca="1">Analysis!R500</f>
        <v>0</v>
      </c>
      <c r="S47" s="543">
        <f ca="1">Analysis!S500</f>
        <v>0</v>
      </c>
      <c r="T47" s="543">
        <f ca="1">Analysis!T500</f>
        <v>0</v>
      </c>
      <c r="U47" s="543">
        <f ca="1">Analysis!U500</f>
        <v>0</v>
      </c>
      <c r="V47" s="543">
        <f ca="1">Analysis!V500</f>
        <v>0</v>
      </c>
      <c r="W47" s="543">
        <f ca="1">Analysis!W500</f>
        <v>0</v>
      </c>
      <c r="X47" s="543">
        <f ca="1">Analysis!X500</f>
        <v>0</v>
      </c>
      <c r="Y47" s="543">
        <f ca="1">Analysis!Y500</f>
        <v>0</v>
      </c>
      <c r="Z47" s="543">
        <f ca="1">Analysis!Z500</f>
        <v>6.5626838241479115</v>
      </c>
      <c r="AA47" s="543">
        <f ca="1">Analysis!AA500</f>
        <v>47.353271504934739</v>
      </c>
      <c r="AB47" s="543">
        <f ca="1">Analysis!AB500</f>
        <v>47.156403916031721</v>
      </c>
      <c r="AC47" s="543">
        <f ca="1">Analysis!AC500</f>
        <v>43.628992343137426</v>
      </c>
      <c r="AD47" s="543">
        <f ca="1">Analysis!AD500</f>
        <v>36.362342707948166</v>
      </c>
      <c r="AE47" s="543">
        <f ca="1">Analysis!AE500</f>
        <v>35.975506807359736</v>
      </c>
      <c r="AF47" s="543">
        <f ca="1">Analysis!AF500</f>
        <v>35.585097183188701</v>
      </c>
      <c r="AG47" s="543">
        <f ca="1">Analysis!AG500</f>
        <v>29.942050183608995</v>
      </c>
      <c r="AH47" s="543">
        <f ca="1">Analysis!AH500</f>
        <v>28.51199443797541</v>
      </c>
      <c r="AI47" s="543">
        <f ca="1">Analysis!AI500</f>
        <v>25.57348369930849</v>
      </c>
      <c r="AJ47" s="543">
        <f ca="1">Analysis!AJ500</f>
        <v>25.211904155540918</v>
      </c>
      <c r="AK47" s="543">
        <f ca="1">Analysis!AK500</f>
        <v>24.844967297722459</v>
      </c>
      <c r="AL47" s="543">
        <f ca="1">Analysis!AL500</f>
        <v>24.472870328664875</v>
      </c>
      <c r="AM47" s="543">
        <f ca="1">Analysis!AM500</f>
        <v>24.095857458934702</v>
      </c>
      <c r="AN47" s="543">
        <f ca="1">Analysis!AN500</f>
        <v>23.714239857102026</v>
      </c>
      <c r="AO47" s="543">
        <f ca="1">Analysis!AO500</f>
        <v>23.67484358999053</v>
      </c>
      <c r="AP47" s="543">
        <f ca="1">Analysis!AP500</f>
        <v>23.725538293727187</v>
      </c>
      <c r="AQ47" s="543">
        <f ca="1">Analysis!AQ500</f>
        <v>23.779531761835162</v>
      </c>
      <c r="AR47" s="543">
        <f ca="1">Analysis!AR500</f>
        <v>23.838401125399301</v>
      </c>
      <c r="AS47" s="543">
        <f ca="1">Analysis!AS500</f>
        <v>23.904920182578874</v>
      </c>
      <c r="AT47" s="543">
        <f ca="1">Analysis!AT500</f>
        <v>23.98466776101565</v>
      </c>
      <c r="AU47" s="543">
        <f ca="1">Analysis!AU500</f>
        <v>24.091677091987563</v>
      </c>
      <c r="AV47" s="543">
        <f ca="1">Analysis!AV500</f>
        <v>24.282456567193023</v>
      </c>
      <c r="AW47" s="543">
        <f ca="1">Analysis!AW500</f>
        <v>25.643508367711839</v>
      </c>
      <c r="AX47" s="543">
        <f ca="1">Analysis!AX500</f>
        <v>0.39324507066925302</v>
      </c>
      <c r="AY47" s="543">
        <f ca="1">Analysis!AY500</f>
        <v>0</v>
      </c>
      <c r="AZ47" s="543">
        <f ca="1">Analysis!AZ500</f>
        <v>0</v>
      </c>
      <c r="BA47" s="543">
        <f ca="1">Analysis!BA500</f>
        <v>0</v>
      </c>
      <c r="BB47" s="543">
        <f ca="1">Analysis!BB500</f>
        <v>0</v>
      </c>
      <c r="BC47" s="543">
        <f ca="1">Analysis!BC500</f>
        <v>0</v>
      </c>
      <c r="BD47" s="543">
        <f ca="1">Analysis!BD500</f>
        <v>0</v>
      </c>
      <c r="BE47" s="543">
        <f ca="1">Analysis!BE500</f>
        <v>0</v>
      </c>
      <c r="BF47" s="543">
        <f ca="1">Analysis!BF500</f>
        <v>0</v>
      </c>
      <c r="BG47" s="543">
        <f ca="1">Analysis!BG500</f>
        <v>0</v>
      </c>
      <c r="BH47" s="543">
        <f ca="1">Analysis!BH500</f>
        <v>0</v>
      </c>
    </row>
    <row r="48" spans="1:60" ht="12.9" customHeight="1" x14ac:dyDescent="0.3">
      <c r="A48" s="772"/>
      <c r="B48" s="772"/>
      <c r="C48" s="754"/>
      <c r="D48" s="755"/>
      <c r="E48" s="781"/>
      <c r="F48" s="781"/>
      <c r="G48" s="781"/>
      <c r="H48" s="781"/>
      <c r="I48" s="781"/>
      <c r="J48" s="825"/>
      <c r="K48" s="781"/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  <c r="AF48" s="781"/>
      <c r="AG48" s="781"/>
      <c r="AH48" s="781"/>
      <c r="AI48" s="781"/>
      <c r="AJ48" s="781"/>
      <c r="AK48" s="781"/>
      <c r="AL48" s="781"/>
      <c r="AM48" s="781"/>
      <c r="AN48" s="781"/>
      <c r="AO48" s="781"/>
      <c r="AP48" s="781"/>
      <c r="AQ48" s="781"/>
      <c r="AR48" s="781"/>
      <c r="AS48" s="781"/>
      <c r="AT48" s="781"/>
      <c r="AU48" s="781"/>
      <c r="AV48" s="781"/>
      <c r="AW48" s="781"/>
      <c r="AX48" s="781"/>
      <c r="AY48" s="781"/>
      <c r="AZ48" s="781"/>
      <c r="BA48" s="781"/>
      <c r="BB48" s="781"/>
      <c r="BC48" s="781"/>
      <c r="BD48" s="781"/>
      <c r="BE48" s="781"/>
      <c r="BF48" s="781"/>
      <c r="BG48" s="781"/>
      <c r="BH48" s="781"/>
    </row>
    <row r="49" spans="1:60" ht="12.9" customHeight="1" x14ac:dyDescent="0.3">
      <c r="A49" s="772"/>
      <c r="B49" s="772"/>
      <c r="C49" s="754" t="s">
        <v>975</v>
      </c>
      <c r="D49" s="755"/>
      <c r="E49" s="781"/>
      <c r="F49" s="781"/>
      <c r="G49" s="781"/>
      <c r="H49" s="781"/>
      <c r="I49" s="781"/>
      <c r="J49" s="825"/>
      <c r="K49" s="781"/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  <c r="AF49" s="781"/>
      <c r="AG49" s="781"/>
      <c r="AH49" s="781"/>
      <c r="AI49" s="781"/>
      <c r="AJ49" s="781"/>
      <c r="AK49" s="781"/>
      <c r="AL49" s="781"/>
      <c r="AM49" s="781"/>
      <c r="AN49" s="781"/>
      <c r="AO49" s="781"/>
      <c r="AP49" s="781"/>
      <c r="AQ49" s="781"/>
      <c r="AR49" s="781"/>
      <c r="AS49" s="781"/>
      <c r="AT49" s="781"/>
      <c r="AU49" s="781"/>
      <c r="AV49" s="781"/>
      <c r="AW49" s="781"/>
      <c r="AX49" s="781"/>
      <c r="AY49" s="781"/>
      <c r="AZ49" s="781"/>
      <c r="BA49" s="781"/>
      <c r="BB49" s="781"/>
      <c r="BC49" s="781"/>
      <c r="BD49" s="781"/>
      <c r="BE49" s="781"/>
      <c r="BF49" s="781"/>
      <c r="BG49" s="781"/>
      <c r="BH49" s="781"/>
    </row>
    <row r="50" spans="1:60" ht="12.9" customHeight="1" x14ac:dyDescent="0.3">
      <c r="A50" s="772"/>
      <c r="B50" s="772"/>
      <c r="C50" s="754"/>
      <c r="D50" s="755"/>
      <c r="E50" s="828" t="s">
        <v>470</v>
      </c>
      <c r="F50" s="781">
        <f xml:space="preserve"> SUM(F42:F42)</f>
        <v>0</v>
      </c>
      <c r="G50" s="781" t="s">
        <v>599</v>
      </c>
      <c r="H50" s="781"/>
      <c r="I50" s="759">
        <f t="shared" ref="I50:I55" si="8" xml:space="preserve"> SUM(K50:BH50)</f>
        <v>33.434711204088359</v>
      </c>
      <c r="J50" s="825"/>
      <c r="K50" s="781">
        <f t="shared" ref="K50:AP50" si="9" xml:space="preserve"> SUM(K42:K42)</f>
        <v>0</v>
      </c>
      <c r="L50" s="781">
        <f t="shared" si="9"/>
        <v>0</v>
      </c>
      <c r="M50" s="781">
        <f t="shared" si="9"/>
        <v>0</v>
      </c>
      <c r="N50" s="781">
        <f t="shared" si="9"/>
        <v>0.32725676775900675</v>
      </c>
      <c r="O50" s="781">
        <f t="shared" si="9"/>
        <v>0.33688196681074228</v>
      </c>
      <c r="P50" s="781">
        <f t="shared" si="9"/>
        <v>0.34679025995223473</v>
      </c>
      <c r="Q50" s="781">
        <f t="shared" si="9"/>
        <v>0.59498328913373599</v>
      </c>
      <c r="R50" s="781">
        <f t="shared" si="9"/>
        <v>0.61248279763766944</v>
      </c>
      <c r="S50" s="781">
        <f t="shared" si="9"/>
        <v>0.63049699756818911</v>
      </c>
      <c r="T50" s="781">
        <f t="shared" si="9"/>
        <v>0.64904102690843002</v>
      </c>
      <c r="U50" s="781">
        <f t="shared" si="9"/>
        <v>0.66813046887632499</v>
      </c>
      <c r="V50" s="781">
        <f t="shared" si="9"/>
        <v>0.68778136501974629</v>
      </c>
      <c r="W50" s="781">
        <f t="shared" si="9"/>
        <v>0.70801022869679775</v>
      </c>
      <c r="X50" s="781">
        <f t="shared" si="9"/>
        <v>0.72883405895258602</v>
      </c>
      <c r="Y50" s="781">
        <f t="shared" si="9"/>
        <v>0.75027035480413262</v>
      </c>
      <c r="Z50" s="781">
        <f t="shared" si="9"/>
        <v>0.77233712994543069</v>
      </c>
      <c r="AA50" s="781">
        <f t="shared" si="9"/>
        <v>0.79505292788500226</v>
      </c>
      <c r="AB50" s="781">
        <f t="shared" si="9"/>
        <v>0.8184368375286788</v>
      </c>
      <c r="AC50" s="781">
        <f t="shared" si="9"/>
        <v>0.84250850922069875</v>
      </c>
      <c r="AD50" s="781">
        <f t="shared" si="9"/>
        <v>0.86728817125660163</v>
      </c>
      <c r="AE50" s="781">
        <f t="shared" si="9"/>
        <v>0.89279664688179583</v>
      </c>
      <c r="AF50" s="781">
        <f t="shared" si="9"/>
        <v>0.9190553717900839</v>
      </c>
      <c r="AG50" s="781">
        <f t="shared" si="9"/>
        <v>0.94608641213685118</v>
      </c>
      <c r="AH50" s="781">
        <f t="shared" si="9"/>
        <v>0.97391248308205269</v>
      </c>
      <c r="AI50" s="781">
        <f t="shared" si="9"/>
        <v>1.0025569678785837</v>
      </c>
      <c r="AJ50" s="781">
        <f t="shared" si="9"/>
        <v>1.0320439375220716</v>
      </c>
      <c r="AK50" s="781">
        <f t="shared" si="9"/>
        <v>1.062398170978603</v>
      </c>
      <c r="AL50" s="781">
        <f t="shared" si="9"/>
        <v>1.0936451760073855</v>
      </c>
      <c r="AM50" s="781">
        <f t="shared" si="9"/>
        <v>1.125811210595838</v>
      </c>
      <c r="AN50" s="781">
        <f t="shared" si="9"/>
        <v>1.1589233050251273</v>
      </c>
      <c r="AO50" s="781">
        <f t="shared" si="9"/>
        <v>1.1930092845846898</v>
      </c>
      <c r="AP50" s="781">
        <f t="shared" si="9"/>
        <v>1.228097792954828</v>
      </c>
      <c r="AQ50" s="781">
        <f t="shared" ref="AQ50:BH50" si="10" xml:space="preserve"> SUM(AQ42:AQ42)</f>
        <v>1.2642183162770289</v>
      </c>
      <c r="AR50" s="781">
        <f t="shared" si="10"/>
        <v>1.3014012079322355</v>
      </c>
      <c r="AS50" s="781">
        <f t="shared" si="10"/>
        <v>1.3396777140478895</v>
      </c>
      <c r="AT50" s="781">
        <f t="shared" si="10"/>
        <v>1.3790799997551806</v>
      </c>
      <c r="AU50" s="781">
        <f t="shared" si="10"/>
        <v>1.4196411762185686</v>
      </c>
      <c r="AV50" s="781">
        <f t="shared" si="10"/>
        <v>1.461395328460291</v>
      </c>
      <c r="AW50" s="781">
        <f t="shared" si="10"/>
        <v>1.5043775440032408</v>
      </c>
      <c r="AX50" s="781">
        <f t="shared" si="10"/>
        <v>0</v>
      </c>
      <c r="AY50" s="781">
        <f t="shared" si="10"/>
        <v>0</v>
      </c>
      <c r="AZ50" s="781">
        <f t="shared" si="10"/>
        <v>0</v>
      </c>
      <c r="BA50" s="781">
        <f t="shared" si="10"/>
        <v>0</v>
      </c>
      <c r="BB50" s="781">
        <f t="shared" si="10"/>
        <v>0</v>
      </c>
      <c r="BC50" s="781">
        <f t="shared" si="10"/>
        <v>0</v>
      </c>
      <c r="BD50" s="781">
        <f t="shared" si="10"/>
        <v>0</v>
      </c>
      <c r="BE50" s="781">
        <f t="shared" si="10"/>
        <v>0</v>
      </c>
      <c r="BF50" s="781">
        <f t="shared" si="10"/>
        <v>0</v>
      </c>
      <c r="BG50" s="781">
        <f t="shared" si="10"/>
        <v>0</v>
      </c>
      <c r="BH50" s="781">
        <f t="shared" si="10"/>
        <v>0</v>
      </c>
    </row>
    <row r="51" spans="1:60" ht="12.9" customHeight="1" x14ac:dyDescent="0.3">
      <c r="A51" s="772"/>
      <c r="B51" s="772"/>
      <c r="C51" s="754"/>
      <c r="D51" s="755"/>
      <c r="E51" s="828" t="s">
        <v>736</v>
      </c>
      <c r="F51" s="781">
        <f t="shared" ref="F51:G55" si="11">F43</f>
        <v>0</v>
      </c>
      <c r="G51" s="781" t="str">
        <f t="shared" si="11"/>
        <v>$ mn real</v>
      </c>
      <c r="H51" s="781"/>
      <c r="I51" s="759">
        <f t="shared" si="8"/>
        <v>52.500000000000043</v>
      </c>
      <c r="J51" s="825"/>
      <c r="K51" s="781">
        <f t="shared" ref="K51:AP51" si="12">K43</f>
        <v>0</v>
      </c>
      <c r="L51" s="781">
        <f t="shared" si="12"/>
        <v>0</v>
      </c>
      <c r="M51" s="781">
        <f t="shared" si="12"/>
        <v>0</v>
      </c>
      <c r="N51" s="781">
        <f t="shared" si="12"/>
        <v>0</v>
      </c>
      <c r="O51" s="781">
        <f t="shared" si="12"/>
        <v>0</v>
      </c>
      <c r="P51" s="781">
        <f t="shared" si="12"/>
        <v>0</v>
      </c>
      <c r="Q51" s="781">
        <f t="shared" si="12"/>
        <v>0</v>
      </c>
      <c r="R51" s="781">
        <f t="shared" si="12"/>
        <v>0</v>
      </c>
      <c r="S51" s="781">
        <f t="shared" si="12"/>
        <v>0</v>
      </c>
      <c r="T51" s="781">
        <f t="shared" si="12"/>
        <v>0.73499999999999999</v>
      </c>
      <c r="U51" s="781">
        <f t="shared" si="12"/>
        <v>1.7850000000000001</v>
      </c>
      <c r="V51" s="781">
        <f t="shared" si="12"/>
        <v>1.7849999999999999</v>
      </c>
      <c r="W51" s="781">
        <f t="shared" si="12"/>
        <v>1.7850000000000001</v>
      </c>
      <c r="X51" s="781">
        <f t="shared" si="12"/>
        <v>1.7849999999999999</v>
      </c>
      <c r="Y51" s="781">
        <f t="shared" si="12"/>
        <v>1.7850000000000004</v>
      </c>
      <c r="Z51" s="781">
        <f t="shared" si="12"/>
        <v>1.7850000000000004</v>
      </c>
      <c r="AA51" s="781">
        <f t="shared" si="12"/>
        <v>1.7850000000000004</v>
      </c>
      <c r="AB51" s="781">
        <f t="shared" si="12"/>
        <v>1.7850000000000004</v>
      </c>
      <c r="AC51" s="781">
        <f t="shared" si="12"/>
        <v>1.7850000000000004</v>
      </c>
      <c r="AD51" s="781">
        <f t="shared" si="12"/>
        <v>1.7850000000000004</v>
      </c>
      <c r="AE51" s="781">
        <f t="shared" si="12"/>
        <v>1.7850000000000004</v>
      </c>
      <c r="AF51" s="781">
        <f t="shared" si="12"/>
        <v>1.7850000000000001</v>
      </c>
      <c r="AG51" s="781">
        <f t="shared" si="12"/>
        <v>1.7850000000000004</v>
      </c>
      <c r="AH51" s="781">
        <f t="shared" si="12"/>
        <v>1.7850000000000004</v>
      </c>
      <c r="AI51" s="781">
        <f t="shared" si="12"/>
        <v>1.7850000000000004</v>
      </c>
      <c r="AJ51" s="781">
        <f t="shared" si="12"/>
        <v>1.7850000000000004</v>
      </c>
      <c r="AK51" s="781">
        <f t="shared" si="12"/>
        <v>1.7850000000000004</v>
      </c>
      <c r="AL51" s="781">
        <f t="shared" si="12"/>
        <v>1.7850000000000006</v>
      </c>
      <c r="AM51" s="781">
        <f t="shared" si="12"/>
        <v>1.7850000000000001</v>
      </c>
      <c r="AN51" s="781">
        <f t="shared" si="12"/>
        <v>1.7850000000000006</v>
      </c>
      <c r="AO51" s="781">
        <f t="shared" si="12"/>
        <v>1.7850000000000004</v>
      </c>
      <c r="AP51" s="781">
        <f t="shared" si="12"/>
        <v>1.7850000000000006</v>
      </c>
      <c r="AQ51" s="781">
        <f t="shared" ref="AQ51:BH51" si="13">AQ43</f>
        <v>1.7850000000000006</v>
      </c>
      <c r="AR51" s="781">
        <f t="shared" si="13"/>
        <v>1.7850000000000004</v>
      </c>
      <c r="AS51" s="781">
        <f t="shared" si="13"/>
        <v>1.7850000000000001</v>
      </c>
      <c r="AT51" s="781">
        <f t="shared" si="13"/>
        <v>1.7850000000000004</v>
      </c>
      <c r="AU51" s="781">
        <f t="shared" si="13"/>
        <v>1.7850000000000001</v>
      </c>
      <c r="AV51" s="781">
        <f t="shared" si="13"/>
        <v>1.7850000000000004</v>
      </c>
      <c r="AW51" s="781">
        <f t="shared" si="13"/>
        <v>1.7850000000000004</v>
      </c>
      <c r="AX51" s="781">
        <f t="shared" si="13"/>
        <v>0</v>
      </c>
      <c r="AY51" s="781">
        <f t="shared" si="13"/>
        <v>0</v>
      </c>
      <c r="AZ51" s="781">
        <f t="shared" si="13"/>
        <v>0</v>
      </c>
      <c r="BA51" s="781">
        <f t="shared" si="13"/>
        <v>0</v>
      </c>
      <c r="BB51" s="781">
        <f t="shared" si="13"/>
        <v>0</v>
      </c>
      <c r="BC51" s="781">
        <f t="shared" si="13"/>
        <v>0</v>
      </c>
      <c r="BD51" s="781">
        <f t="shared" si="13"/>
        <v>0</v>
      </c>
      <c r="BE51" s="781">
        <f t="shared" si="13"/>
        <v>0</v>
      </c>
      <c r="BF51" s="781">
        <f t="shared" si="13"/>
        <v>0</v>
      </c>
      <c r="BG51" s="781">
        <f t="shared" si="13"/>
        <v>0</v>
      </c>
      <c r="BH51" s="781">
        <f t="shared" si="13"/>
        <v>0</v>
      </c>
    </row>
    <row r="52" spans="1:60" ht="12.9" customHeight="1" x14ac:dyDescent="0.3">
      <c r="A52" s="772"/>
      <c r="B52" s="772"/>
      <c r="C52" s="754"/>
      <c r="D52" s="755"/>
      <c r="E52" s="828" t="s">
        <v>738</v>
      </c>
      <c r="F52" s="781">
        <f t="shared" si="11"/>
        <v>0</v>
      </c>
      <c r="G52" s="781" t="str">
        <f t="shared" si="11"/>
        <v>$ mn real</v>
      </c>
      <c r="H52" s="781"/>
      <c r="I52" s="759">
        <f t="shared" si="8"/>
        <v>737.99999999999977</v>
      </c>
      <c r="J52" s="825"/>
      <c r="K52" s="781">
        <f t="shared" ref="K52:AP52" si="14">K44</f>
        <v>0</v>
      </c>
      <c r="L52" s="781">
        <f t="shared" si="14"/>
        <v>0</v>
      </c>
      <c r="M52" s="781">
        <f t="shared" si="14"/>
        <v>0</v>
      </c>
      <c r="N52" s="781">
        <f t="shared" si="14"/>
        <v>0</v>
      </c>
      <c r="O52" s="781">
        <f t="shared" si="14"/>
        <v>0</v>
      </c>
      <c r="P52" s="781">
        <f t="shared" si="14"/>
        <v>0</v>
      </c>
      <c r="Q52" s="781">
        <f t="shared" si="14"/>
        <v>0</v>
      </c>
      <c r="R52" s="781">
        <f t="shared" si="14"/>
        <v>0</v>
      </c>
      <c r="S52" s="781">
        <f t="shared" si="14"/>
        <v>0</v>
      </c>
      <c r="T52" s="781">
        <f t="shared" si="14"/>
        <v>10.331999999999997</v>
      </c>
      <c r="U52" s="781">
        <f t="shared" si="14"/>
        <v>25.092000000000006</v>
      </c>
      <c r="V52" s="781">
        <f t="shared" si="14"/>
        <v>25.092000000000002</v>
      </c>
      <c r="W52" s="781">
        <f t="shared" si="14"/>
        <v>25.092000000000002</v>
      </c>
      <c r="X52" s="781">
        <f t="shared" si="14"/>
        <v>25.091999999999999</v>
      </c>
      <c r="Y52" s="781">
        <f t="shared" si="14"/>
        <v>25.092000000000006</v>
      </c>
      <c r="Z52" s="781">
        <f t="shared" si="14"/>
        <v>25.092000000000006</v>
      </c>
      <c r="AA52" s="781">
        <f t="shared" si="14"/>
        <v>25.092000000000006</v>
      </c>
      <c r="AB52" s="781">
        <f t="shared" si="14"/>
        <v>25.092000000000002</v>
      </c>
      <c r="AC52" s="781">
        <f t="shared" si="14"/>
        <v>25.092000000000002</v>
      </c>
      <c r="AD52" s="781">
        <f t="shared" si="14"/>
        <v>25.092000000000002</v>
      </c>
      <c r="AE52" s="781">
        <f t="shared" si="14"/>
        <v>25.092000000000002</v>
      </c>
      <c r="AF52" s="781">
        <f t="shared" si="14"/>
        <v>25.092000000000002</v>
      </c>
      <c r="AG52" s="781">
        <f t="shared" si="14"/>
        <v>25.092000000000006</v>
      </c>
      <c r="AH52" s="781">
        <f t="shared" si="14"/>
        <v>25.092000000000006</v>
      </c>
      <c r="AI52" s="781">
        <f t="shared" si="14"/>
        <v>25.092000000000002</v>
      </c>
      <c r="AJ52" s="781">
        <f t="shared" si="14"/>
        <v>25.092000000000002</v>
      </c>
      <c r="AK52" s="781">
        <f t="shared" si="14"/>
        <v>25.092000000000002</v>
      </c>
      <c r="AL52" s="781">
        <f t="shared" si="14"/>
        <v>25.091999999999999</v>
      </c>
      <c r="AM52" s="781">
        <f t="shared" si="14"/>
        <v>25.092000000000002</v>
      </c>
      <c r="AN52" s="781">
        <f t="shared" si="14"/>
        <v>25.092000000000002</v>
      </c>
      <c r="AO52" s="781">
        <f t="shared" si="14"/>
        <v>25.092000000000006</v>
      </c>
      <c r="AP52" s="781">
        <f t="shared" si="14"/>
        <v>25.092000000000006</v>
      </c>
      <c r="AQ52" s="781">
        <f t="shared" ref="AQ52:BH52" si="15">AQ44</f>
        <v>25.092000000000002</v>
      </c>
      <c r="AR52" s="781">
        <f t="shared" si="15"/>
        <v>25.092000000000002</v>
      </c>
      <c r="AS52" s="781">
        <f t="shared" si="15"/>
        <v>25.092000000000002</v>
      </c>
      <c r="AT52" s="781">
        <f t="shared" si="15"/>
        <v>25.092000000000002</v>
      </c>
      <c r="AU52" s="781">
        <f t="shared" si="15"/>
        <v>25.092000000000002</v>
      </c>
      <c r="AV52" s="781">
        <f t="shared" si="15"/>
        <v>25.092000000000002</v>
      </c>
      <c r="AW52" s="781">
        <f t="shared" si="15"/>
        <v>25.092000000000002</v>
      </c>
      <c r="AX52" s="781">
        <f t="shared" si="15"/>
        <v>0</v>
      </c>
      <c r="AY52" s="781">
        <f t="shared" si="15"/>
        <v>0</v>
      </c>
      <c r="AZ52" s="781">
        <f t="shared" si="15"/>
        <v>0</v>
      </c>
      <c r="BA52" s="781">
        <f t="shared" si="15"/>
        <v>0</v>
      </c>
      <c r="BB52" s="781">
        <f t="shared" si="15"/>
        <v>0</v>
      </c>
      <c r="BC52" s="781">
        <f t="shared" si="15"/>
        <v>0</v>
      </c>
      <c r="BD52" s="781">
        <f t="shared" si="15"/>
        <v>0</v>
      </c>
      <c r="BE52" s="781">
        <f t="shared" si="15"/>
        <v>0</v>
      </c>
      <c r="BF52" s="781">
        <f t="shared" si="15"/>
        <v>0</v>
      </c>
      <c r="BG52" s="781">
        <f t="shared" si="15"/>
        <v>0</v>
      </c>
      <c r="BH52" s="781">
        <f t="shared" si="15"/>
        <v>0</v>
      </c>
    </row>
    <row r="53" spans="1:60" ht="12.9" customHeight="1" x14ac:dyDescent="0.3">
      <c r="A53" s="772"/>
      <c r="B53" s="772"/>
      <c r="C53" s="754"/>
      <c r="D53" s="755"/>
      <c r="E53" s="828" t="s">
        <v>976</v>
      </c>
      <c r="F53" s="781">
        <f t="shared" si="11"/>
        <v>0</v>
      </c>
      <c r="G53" s="781" t="str">
        <f t="shared" si="11"/>
        <v>$ mn real</v>
      </c>
      <c r="H53" s="781"/>
      <c r="I53" s="759">
        <f t="shared" ca="1" si="8"/>
        <v>4572.1604206334914</v>
      </c>
      <c r="J53" s="825"/>
      <c r="K53" s="781">
        <f t="shared" ref="K53:AP53" ca="1" si="16">K45</f>
        <v>0</v>
      </c>
      <c r="L53" s="781">
        <f t="shared" ca="1" si="16"/>
        <v>0</v>
      </c>
      <c r="M53" s="781">
        <f t="shared" ca="1" si="16"/>
        <v>0</v>
      </c>
      <c r="N53" s="781">
        <f t="shared" ca="1" si="16"/>
        <v>0</v>
      </c>
      <c r="O53" s="781">
        <f t="shared" ca="1" si="16"/>
        <v>0</v>
      </c>
      <c r="P53" s="781">
        <f t="shared" ca="1" si="16"/>
        <v>0</v>
      </c>
      <c r="Q53" s="781">
        <f t="shared" ca="1" si="16"/>
        <v>0</v>
      </c>
      <c r="R53" s="781">
        <f t="shared" ca="1" si="16"/>
        <v>0</v>
      </c>
      <c r="S53" s="781">
        <f t="shared" ca="1" si="16"/>
        <v>0</v>
      </c>
      <c r="T53" s="781">
        <f t="shared" ca="1" si="16"/>
        <v>27.502964999999989</v>
      </c>
      <c r="U53" s="781">
        <f t="shared" ca="1" si="16"/>
        <v>66.792915000000022</v>
      </c>
      <c r="V53" s="781">
        <f t="shared" ca="1" si="16"/>
        <v>66.792914999999994</v>
      </c>
      <c r="W53" s="781">
        <f t="shared" ca="1" si="16"/>
        <v>66.792914999999979</v>
      </c>
      <c r="X53" s="781">
        <f t="shared" ca="1" si="16"/>
        <v>66.792914999999979</v>
      </c>
      <c r="Y53" s="781">
        <f t="shared" ca="1" si="16"/>
        <v>66.792914999999994</v>
      </c>
      <c r="Z53" s="781">
        <f t="shared" ca="1" si="16"/>
        <v>66.792915000000008</v>
      </c>
      <c r="AA53" s="781">
        <f t="shared" ca="1" si="16"/>
        <v>67.085232022767727</v>
      </c>
      <c r="AB53" s="781">
        <f t="shared" ca="1" si="16"/>
        <v>69.030524002154351</v>
      </c>
      <c r="AC53" s="781">
        <f t="shared" ca="1" si="16"/>
        <v>104.2805680594051</v>
      </c>
      <c r="AD53" s="781">
        <f t="shared" ca="1" si="16"/>
        <v>176.92228474926188</v>
      </c>
      <c r="AE53" s="781">
        <f t="shared" ca="1" si="16"/>
        <v>180.76513527952102</v>
      </c>
      <c r="AF53" s="781">
        <f t="shared" ca="1" si="16"/>
        <v>184.64297279632294</v>
      </c>
      <c r="AG53" s="781">
        <f t="shared" ca="1" si="16"/>
        <v>188.55526752855181</v>
      </c>
      <c r="AH53" s="781">
        <f t="shared" ca="1" si="16"/>
        <v>192.50145261430325</v>
      </c>
      <c r="AI53" s="781">
        <f t="shared" ca="1" si="16"/>
        <v>180.62672656444573</v>
      </c>
      <c r="AJ53" s="781">
        <f t="shared" ca="1" si="16"/>
        <v>184.3378381505342</v>
      </c>
      <c r="AK53" s="781">
        <f t="shared" ca="1" si="16"/>
        <v>188.10064735812415</v>
      </c>
      <c r="AL53" s="781">
        <f t="shared" ca="1" si="16"/>
        <v>191.91657202447345</v>
      </c>
      <c r="AM53" s="781">
        <f t="shared" ca="1" si="16"/>
        <v>195.78755139009795</v>
      </c>
      <c r="AN53" s="781">
        <f t="shared" ca="1" si="16"/>
        <v>199.71629204722737</v>
      </c>
      <c r="AO53" s="781">
        <f t="shared" ca="1" si="16"/>
        <v>200.81987376915794</v>
      </c>
      <c r="AP53" s="781">
        <f t="shared" ca="1" si="16"/>
        <v>201.20983302867066</v>
      </c>
      <c r="AQ53" s="781">
        <f t="shared" ref="AQ53:BH53" ca="1" si="17">AQ45</f>
        <v>201.625167398732</v>
      </c>
      <c r="AR53" s="781">
        <f t="shared" ca="1" si="17"/>
        <v>202.07800865691769</v>
      </c>
      <c r="AS53" s="781">
        <f t="shared" ca="1" si="17"/>
        <v>202.58969371214522</v>
      </c>
      <c r="AT53" s="781">
        <f t="shared" ca="1" si="17"/>
        <v>203.20313662319728</v>
      </c>
      <c r="AU53" s="781">
        <f t="shared" ca="1" si="17"/>
        <v>204.02628532298129</v>
      </c>
      <c r="AV53" s="781">
        <f t="shared" ca="1" si="17"/>
        <v>205.49381974763864</v>
      </c>
      <c r="AW53" s="781">
        <f t="shared" ca="1" si="17"/>
        <v>215.96344898239869</v>
      </c>
      <c r="AX53" s="781">
        <f t="shared" ca="1" si="17"/>
        <v>2.6216338044616867</v>
      </c>
      <c r="AY53" s="781">
        <f t="shared" ca="1" si="17"/>
        <v>0</v>
      </c>
      <c r="AZ53" s="781">
        <f t="shared" ca="1" si="17"/>
        <v>0</v>
      </c>
      <c r="BA53" s="781">
        <f t="shared" ca="1" si="17"/>
        <v>0</v>
      </c>
      <c r="BB53" s="781">
        <f t="shared" ca="1" si="17"/>
        <v>0</v>
      </c>
      <c r="BC53" s="781">
        <f t="shared" ca="1" si="17"/>
        <v>0</v>
      </c>
      <c r="BD53" s="781">
        <f t="shared" ca="1" si="17"/>
        <v>0</v>
      </c>
      <c r="BE53" s="781">
        <f t="shared" ca="1" si="17"/>
        <v>0</v>
      </c>
      <c r="BF53" s="781">
        <f t="shared" ca="1" si="17"/>
        <v>0</v>
      </c>
      <c r="BG53" s="781">
        <f t="shared" ca="1" si="17"/>
        <v>0</v>
      </c>
      <c r="BH53" s="781">
        <f t="shared" ca="1" si="17"/>
        <v>0</v>
      </c>
    </row>
    <row r="54" spans="1:60" ht="12.9" customHeight="1" x14ac:dyDescent="0.3">
      <c r="A54" s="772"/>
      <c r="B54" s="772"/>
      <c r="C54" s="754"/>
      <c r="D54" s="755"/>
      <c r="E54" s="828" t="s">
        <v>94</v>
      </c>
      <c r="F54" s="781">
        <f t="shared" si="11"/>
        <v>0</v>
      </c>
      <c r="G54" s="781" t="str">
        <f t="shared" si="11"/>
        <v>$ mn real</v>
      </c>
      <c r="H54" s="781"/>
      <c r="I54" s="759">
        <f t="shared" ca="1" si="8"/>
        <v>1075.5688137014304</v>
      </c>
      <c r="J54" s="825"/>
      <c r="K54" s="781">
        <f t="shared" ref="K54:AP54" ca="1" si="18">K46</f>
        <v>0</v>
      </c>
      <c r="L54" s="781">
        <f t="shared" ca="1" si="18"/>
        <v>0</v>
      </c>
      <c r="M54" s="781">
        <f t="shared" ca="1" si="18"/>
        <v>0</v>
      </c>
      <c r="N54" s="781">
        <f t="shared" ca="1" si="18"/>
        <v>0</v>
      </c>
      <c r="O54" s="781">
        <f t="shared" ca="1" si="18"/>
        <v>0</v>
      </c>
      <c r="P54" s="781">
        <f t="shared" ca="1" si="18"/>
        <v>0</v>
      </c>
      <c r="Q54" s="781">
        <f t="shared" ca="1" si="18"/>
        <v>0</v>
      </c>
      <c r="R54" s="781">
        <f t="shared" ca="1" si="18"/>
        <v>0</v>
      </c>
      <c r="S54" s="781">
        <f t="shared" ca="1" si="18"/>
        <v>0</v>
      </c>
      <c r="T54" s="781">
        <f t="shared" ca="1" si="18"/>
        <v>0</v>
      </c>
      <c r="U54" s="781">
        <f t="shared" ca="1" si="18"/>
        <v>0</v>
      </c>
      <c r="V54" s="781">
        <f t="shared" ca="1" si="18"/>
        <v>0</v>
      </c>
      <c r="W54" s="781">
        <f t="shared" ca="1" si="18"/>
        <v>0</v>
      </c>
      <c r="X54" s="781">
        <f t="shared" ca="1" si="18"/>
        <v>0</v>
      </c>
      <c r="Y54" s="781">
        <f t="shared" ca="1" si="18"/>
        <v>0</v>
      </c>
      <c r="Z54" s="781">
        <f t="shared" ca="1" si="18"/>
        <v>0</v>
      </c>
      <c r="AA54" s="781">
        <f t="shared" ca="1" si="18"/>
        <v>0</v>
      </c>
      <c r="AB54" s="781">
        <f t="shared" ca="1" si="18"/>
        <v>0</v>
      </c>
      <c r="AC54" s="781">
        <f t="shared" ca="1" si="18"/>
        <v>0</v>
      </c>
      <c r="AD54" s="781">
        <f t="shared" ca="1" si="18"/>
        <v>0</v>
      </c>
      <c r="AE54" s="781">
        <f t="shared" ca="1" si="18"/>
        <v>0</v>
      </c>
      <c r="AF54" s="781">
        <f t="shared" ca="1" si="18"/>
        <v>0</v>
      </c>
      <c r="AG54" s="781">
        <f t="shared" ca="1" si="18"/>
        <v>52.491144223221454</v>
      </c>
      <c r="AH54" s="781">
        <f t="shared" ca="1" si="18"/>
        <v>62.817690522860659</v>
      </c>
      <c r="AI54" s="781">
        <f t="shared" ca="1" si="18"/>
        <v>60.442745312889151</v>
      </c>
      <c r="AJ54" s="781">
        <f t="shared" ca="1" si="18"/>
        <v>61.184967630106833</v>
      </c>
      <c r="AK54" s="781">
        <f t="shared" ca="1" si="18"/>
        <v>61.937529471624835</v>
      </c>
      <c r="AL54" s="781">
        <f t="shared" ca="1" si="18"/>
        <v>62.700714404894683</v>
      </c>
      <c r="AM54" s="781">
        <f t="shared" ca="1" si="18"/>
        <v>63.474910278019586</v>
      </c>
      <c r="AN54" s="781">
        <f t="shared" ca="1" si="18"/>
        <v>64.260658409445483</v>
      </c>
      <c r="AO54" s="781">
        <f t="shared" ca="1" si="18"/>
        <v>64.481374753831602</v>
      </c>
      <c r="AP54" s="781">
        <f t="shared" ca="1" si="18"/>
        <v>64.559366605734127</v>
      </c>
      <c r="AQ54" s="781">
        <f t="shared" ref="AQ54:BH54" ca="1" si="19">AQ46</f>
        <v>64.642433479746401</v>
      </c>
      <c r="AR54" s="781">
        <f t="shared" ca="1" si="19"/>
        <v>64.733001731383538</v>
      </c>
      <c r="AS54" s="781">
        <f t="shared" ca="1" si="19"/>
        <v>64.835338742429045</v>
      </c>
      <c r="AT54" s="781">
        <f t="shared" ca="1" si="19"/>
        <v>64.958027324639474</v>
      </c>
      <c r="AU54" s="781">
        <f t="shared" ca="1" si="19"/>
        <v>65.122657064596268</v>
      </c>
      <c r="AV54" s="781">
        <f t="shared" ca="1" si="19"/>
        <v>65.416163949527743</v>
      </c>
      <c r="AW54" s="781">
        <f t="shared" ca="1" si="19"/>
        <v>67.510089796479733</v>
      </c>
      <c r="AX54" s="781">
        <f t="shared" ca="1" si="19"/>
        <v>0</v>
      </c>
      <c r="AY54" s="781">
        <f t="shared" ca="1" si="19"/>
        <v>0</v>
      </c>
      <c r="AZ54" s="781">
        <f t="shared" ca="1" si="19"/>
        <v>0</v>
      </c>
      <c r="BA54" s="781">
        <f t="shared" ca="1" si="19"/>
        <v>0</v>
      </c>
      <c r="BB54" s="781">
        <f t="shared" ca="1" si="19"/>
        <v>0</v>
      </c>
      <c r="BC54" s="781">
        <f t="shared" ca="1" si="19"/>
        <v>0</v>
      </c>
      <c r="BD54" s="781">
        <f t="shared" ca="1" si="19"/>
        <v>0</v>
      </c>
      <c r="BE54" s="781">
        <f t="shared" ca="1" si="19"/>
        <v>0</v>
      </c>
      <c r="BF54" s="781">
        <f t="shared" ca="1" si="19"/>
        <v>0</v>
      </c>
      <c r="BG54" s="781">
        <f t="shared" ca="1" si="19"/>
        <v>0</v>
      </c>
      <c r="BH54" s="781">
        <f t="shared" ca="1" si="19"/>
        <v>0</v>
      </c>
    </row>
    <row r="55" spans="1:60" ht="12.9" customHeight="1" x14ac:dyDescent="0.3">
      <c r="A55" s="772"/>
      <c r="B55" s="772"/>
      <c r="C55" s="754"/>
      <c r="D55" s="755"/>
      <c r="E55" s="828" t="s">
        <v>102</v>
      </c>
      <c r="F55" s="781">
        <f t="shared" si="11"/>
        <v>0</v>
      </c>
      <c r="G55" s="781" t="str">
        <f t="shared" si="11"/>
        <v>$ mn real</v>
      </c>
      <c r="H55" s="781"/>
      <c r="I55" s="759">
        <f t="shared" ca="1" si="8"/>
        <v>676.31045551771467</v>
      </c>
      <c r="J55" s="825"/>
      <c r="K55" s="781">
        <f t="shared" ref="K55:AP55" ca="1" si="20">K47</f>
        <v>0</v>
      </c>
      <c r="L55" s="781">
        <f t="shared" ca="1" si="20"/>
        <v>0</v>
      </c>
      <c r="M55" s="781">
        <f t="shared" ca="1" si="20"/>
        <v>0</v>
      </c>
      <c r="N55" s="781">
        <f t="shared" ca="1" si="20"/>
        <v>0</v>
      </c>
      <c r="O55" s="781">
        <f t="shared" ca="1" si="20"/>
        <v>0</v>
      </c>
      <c r="P55" s="781">
        <f t="shared" ca="1" si="20"/>
        <v>0</v>
      </c>
      <c r="Q55" s="781">
        <f t="shared" ca="1" si="20"/>
        <v>0</v>
      </c>
      <c r="R55" s="781">
        <f t="shared" ca="1" si="20"/>
        <v>0</v>
      </c>
      <c r="S55" s="781">
        <f t="shared" ca="1" si="20"/>
        <v>0</v>
      </c>
      <c r="T55" s="781">
        <f t="shared" ca="1" si="20"/>
        <v>0</v>
      </c>
      <c r="U55" s="781">
        <f t="shared" ca="1" si="20"/>
        <v>0</v>
      </c>
      <c r="V55" s="781">
        <f t="shared" ca="1" si="20"/>
        <v>0</v>
      </c>
      <c r="W55" s="781">
        <f t="shared" ca="1" si="20"/>
        <v>0</v>
      </c>
      <c r="X55" s="781">
        <f t="shared" ca="1" si="20"/>
        <v>0</v>
      </c>
      <c r="Y55" s="781">
        <f t="shared" ca="1" si="20"/>
        <v>0</v>
      </c>
      <c r="Z55" s="781">
        <f t="shared" ca="1" si="20"/>
        <v>6.5626838241479115</v>
      </c>
      <c r="AA55" s="781">
        <f t="shared" ca="1" si="20"/>
        <v>47.353271504934739</v>
      </c>
      <c r="AB55" s="781">
        <f t="shared" ca="1" si="20"/>
        <v>47.156403916031721</v>
      </c>
      <c r="AC55" s="781">
        <f t="shared" ca="1" si="20"/>
        <v>43.628992343137426</v>
      </c>
      <c r="AD55" s="781">
        <f t="shared" ca="1" si="20"/>
        <v>36.362342707948166</v>
      </c>
      <c r="AE55" s="781">
        <f t="shared" ca="1" si="20"/>
        <v>35.975506807359736</v>
      </c>
      <c r="AF55" s="781">
        <f t="shared" ca="1" si="20"/>
        <v>35.585097183188701</v>
      </c>
      <c r="AG55" s="781">
        <f t="shared" ca="1" si="20"/>
        <v>29.942050183608995</v>
      </c>
      <c r="AH55" s="781">
        <f t="shared" ca="1" si="20"/>
        <v>28.51199443797541</v>
      </c>
      <c r="AI55" s="781">
        <f t="shared" ca="1" si="20"/>
        <v>25.57348369930849</v>
      </c>
      <c r="AJ55" s="781">
        <f t="shared" ca="1" si="20"/>
        <v>25.211904155540918</v>
      </c>
      <c r="AK55" s="781">
        <f t="shared" ca="1" si="20"/>
        <v>24.844967297722459</v>
      </c>
      <c r="AL55" s="781">
        <f t="shared" ca="1" si="20"/>
        <v>24.472870328664875</v>
      </c>
      <c r="AM55" s="781">
        <f t="shared" ca="1" si="20"/>
        <v>24.095857458934702</v>
      </c>
      <c r="AN55" s="781">
        <f t="shared" ca="1" si="20"/>
        <v>23.714239857102026</v>
      </c>
      <c r="AO55" s="781">
        <f t="shared" ca="1" si="20"/>
        <v>23.67484358999053</v>
      </c>
      <c r="AP55" s="781">
        <f t="shared" ca="1" si="20"/>
        <v>23.725538293727187</v>
      </c>
      <c r="AQ55" s="781">
        <f t="shared" ref="AQ55:BH55" ca="1" si="21">AQ47</f>
        <v>23.779531761835162</v>
      </c>
      <c r="AR55" s="781">
        <f t="shared" ca="1" si="21"/>
        <v>23.838401125399301</v>
      </c>
      <c r="AS55" s="781">
        <f t="shared" ca="1" si="21"/>
        <v>23.904920182578874</v>
      </c>
      <c r="AT55" s="781">
        <f t="shared" ca="1" si="21"/>
        <v>23.98466776101565</v>
      </c>
      <c r="AU55" s="781">
        <f t="shared" ca="1" si="21"/>
        <v>24.091677091987563</v>
      </c>
      <c r="AV55" s="781">
        <f t="shared" ca="1" si="21"/>
        <v>24.282456567193023</v>
      </c>
      <c r="AW55" s="781">
        <f t="shared" ca="1" si="21"/>
        <v>25.643508367711839</v>
      </c>
      <c r="AX55" s="781">
        <f t="shared" ca="1" si="21"/>
        <v>0.39324507066925302</v>
      </c>
      <c r="AY55" s="781">
        <f t="shared" ca="1" si="21"/>
        <v>0</v>
      </c>
      <c r="AZ55" s="781">
        <f t="shared" ca="1" si="21"/>
        <v>0</v>
      </c>
      <c r="BA55" s="781">
        <f t="shared" ca="1" si="21"/>
        <v>0</v>
      </c>
      <c r="BB55" s="781">
        <f t="shared" ca="1" si="21"/>
        <v>0</v>
      </c>
      <c r="BC55" s="781">
        <f t="shared" ca="1" si="21"/>
        <v>0</v>
      </c>
      <c r="BD55" s="781">
        <f t="shared" ca="1" si="21"/>
        <v>0</v>
      </c>
      <c r="BE55" s="781">
        <f t="shared" ca="1" si="21"/>
        <v>0</v>
      </c>
      <c r="BF55" s="781">
        <f t="shared" ca="1" si="21"/>
        <v>0</v>
      </c>
      <c r="BG55" s="781">
        <f t="shared" ca="1" si="21"/>
        <v>0</v>
      </c>
      <c r="BH55" s="781">
        <f t="shared" ca="1" si="21"/>
        <v>0</v>
      </c>
    </row>
    <row r="56" spans="1:60" ht="12.9" customHeight="1" x14ac:dyDescent="0.3">
      <c r="A56" s="772"/>
      <c r="B56" s="772"/>
      <c r="C56" s="754"/>
      <c r="D56" s="755"/>
      <c r="E56" s="833" t="str">
        <f xml:space="preserve"> 'Time&amp;Esc'!E$14</f>
        <v>Calendar year</v>
      </c>
      <c r="F56" s="833">
        <f xml:space="preserve"> 'Time&amp;Esc'!F$14</f>
        <v>0</v>
      </c>
      <c r="G56" s="833" t="str">
        <f xml:space="preserve"> 'Time&amp;Esc'!G$14</f>
        <v>year</v>
      </c>
      <c r="H56" s="833">
        <f xml:space="preserve"> 'Time&amp;Esc'!H$14</f>
        <v>0</v>
      </c>
      <c r="I56" s="833">
        <f xml:space="preserve"> 'Time&amp;Esc'!I$14</f>
        <v>0</v>
      </c>
      <c r="J56" s="825"/>
      <c r="K56" s="833">
        <f xml:space="preserve"> 'Time&amp;Esc'!K$14</f>
        <v>2017</v>
      </c>
      <c r="L56" s="833">
        <f xml:space="preserve"> 'Time&amp;Esc'!L$14</f>
        <v>2018</v>
      </c>
      <c r="M56" s="833">
        <f xml:space="preserve"> 'Time&amp;Esc'!M$14</f>
        <v>2019</v>
      </c>
      <c r="N56" s="833">
        <f xml:space="preserve"> 'Time&amp;Esc'!N$14</f>
        <v>2020</v>
      </c>
      <c r="O56" s="833">
        <f xml:space="preserve"> 'Time&amp;Esc'!O$14</f>
        <v>2021</v>
      </c>
      <c r="P56" s="833">
        <f xml:space="preserve"> 'Time&amp;Esc'!P$14</f>
        <v>2022</v>
      </c>
      <c r="Q56" s="833">
        <f xml:space="preserve"> 'Time&amp;Esc'!Q$14</f>
        <v>2023</v>
      </c>
      <c r="R56" s="833">
        <f xml:space="preserve"> 'Time&amp;Esc'!R$14</f>
        <v>2024</v>
      </c>
      <c r="S56" s="833">
        <f xml:space="preserve"> 'Time&amp;Esc'!S$14</f>
        <v>2025</v>
      </c>
      <c r="T56" s="833">
        <f xml:space="preserve"> 'Time&amp;Esc'!T$14</f>
        <v>2026</v>
      </c>
      <c r="U56" s="833">
        <f xml:space="preserve"> 'Time&amp;Esc'!U$14</f>
        <v>2027</v>
      </c>
      <c r="V56" s="833">
        <f xml:space="preserve"> 'Time&amp;Esc'!V$14</f>
        <v>2028</v>
      </c>
      <c r="W56" s="833">
        <f xml:space="preserve"> 'Time&amp;Esc'!W$14</f>
        <v>2029</v>
      </c>
      <c r="X56" s="833">
        <f xml:space="preserve"> 'Time&amp;Esc'!X$14</f>
        <v>2030</v>
      </c>
      <c r="Y56" s="833">
        <f xml:space="preserve"> 'Time&amp;Esc'!Y$14</f>
        <v>2031</v>
      </c>
      <c r="Z56" s="833">
        <f xml:space="preserve"> 'Time&amp;Esc'!Z$14</f>
        <v>2032</v>
      </c>
      <c r="AA56" s="833">
        <f xml:space="preserve"> 'Time&amp;Esc'!AA$14</f>
        <v>2033</v>
      </c>
      <c r="AB56" s="833">
        <f xml:space="preserve"> 'Time&amp;Esc'!AB$14</f>
        <v>2034</v>
      </c>
      <c r="AC56" s="833">
        <f xml:space="preserve"> 'Time&amp;Esc'!AC$14</f>
        <v>2035</v>
      </c>
      <c r="AD56" s="833">
        <f xml:space="preserve"> 'Time&amp;Esc'!AD$14</f>
        <v>2036</v>
      </c>
      <c r="AE56" s="833">
        <f xml:space="preserve"> 'Time&amp;Esc'!AE$14</f>
        <v>2037</v>
      </c>
      <c r="AF56" s="833">
        <f xml:space="preserve"> 'Time&amp;Esc'!AF$14</f>
        <v>2038</v>
      </c>
      <c r="AG56" s="833">
        <f xml:space="preserve"> 'Time&amp;Esc'!AG$14</f>
        <v>2039</v>
      </c>
      <c r="AH56" s="833">
        <f xml:space="preserve"> 'Time&amp;Esc'!AH$14</f>
        <v>2040</v>
      </c>
      <c r="AI56" s="833">
        <f xml:space="preserve"> 'Time&amp;Esc'!AI$14</f>
        <v>2041</v>
      </c>
      <c r="AJ56" s="833">
        <f xml:space="preserve"> 'Time&amp;Esc'!AJ$14</f>
        <v>2042</v>
      </c>
      <c r="AK56" s="833">
        <f xml:space="preserve"> 'Time&amp;Esc'!AK$14</f>
        <v>2043</v>
      </c>
      <c r="AL56" s="833">
        <f xml:space="preserve"> 'Time&amp;Esc'!AL$14</f>
        <v>2044</v>
      </c>
      <c r="AM56" s="833">
        <f xml:space="preserve"> 'Time&amp;Esc'!AM$14</f>
        <v>2045</v>
      </c>
      <c r="AN56" s="833">
        <f xml:space="preserve"> 'Time&amp;Esc'!AN$14</f>
        <v>2046</v>
      </c>
      <c r="AO56" s="833">
        <f xml:space="preserve"> 'Time&amp;Esc'!AO$14</f>
        <v>2047</v>
      </c>
      <c r="AP56" s="833">
        <f xml:space="preserve"> 'Time&amp;Esc'!AP$14</f>
        <v>2048</v>
      </c>
      <c r="AQ56" s="833">
        <f xml:space="preserve"> 'Time&amp;Esc'!AQ$14</f>
        <v>2049</v>
      </c>
      <c r="AR56" s="833">
        <f xml:space="preserve"> 'Time&amp;Esc'!AR$14</f>
        <v>2050</v>
      </c>
      <c r="AS56" s="833">
        <f xml:space="preserve"> 'Time&amp;Esc'!AS$14</f>
        <v>2051</v>
      </c>
      <c r="AT56" s="833">
        <f xml:space="preserve"> 'Time&amp;Esc'!AT$14</f>
        <v>2052</v>
      </c>
      <c r="AU56" s="833">
        <f xml:space="preserve"> 'Time&amp;Esc'!AU$14</f>
        <v>2053</v>
      </c>
      <c r="AV56" s="833">
        <f xml:space="preserve"> 'Time&amp;Esc'!AV$14</f>
        <v>2054</v>
      </c>
      <c r="AW56" s="833">
        <f xml:space="preserve"> 'Time&amp;Esc'!AW$14</f>
        <v>2055</v>
      </c>
      <c r="AX56" s="833">
        <f xml:space="preserve"> 'Time&amp;Esc'!AX$14</f>
        <v>2056</v>
      </c>
      <c r="AY56" s="833">
        <f xml:space="preserve"> 'Time&amp;Esc'!AY$14</f>
        <v>2057</v>
      </c>
      <c r="AZ56" s="833">
        <f xml:space="preserve"> 'Time&amp;Esc'!AZ$14</f>
        <v>2058</v>
      </c>
      <c r="BA56" s="833">
        <f xml:space="preserve"> 'Time&amp;Esc'!BA$14</f>
        <v>2059</v>
      </c>
      <c r="BB56" s="833">
        <f xml:space="preserve"> 'Time&amp;Esc'!BB$14</f>
        <v>2060</v>
      </c>
      <c r="BC56" s="833">
        <f xml:space="preserve"> 'Time&amp;Esc'!BC$14</f>
        <v>2061</v>
      </c>
      <c r="BD56" s="833">
        <f xml:space="preserve"> 'Time&amp;Esc'!BD$14</f>
        <v>2062</v>
      </c>
      <c r="BE56" s="833">
        <f xml:space="preserve"> 'Time&amp;Esc'!BE$14</f>
        <v>2063</v>
      </c>
      <c r="BF56" s="833">
        <f xml:space="preserve"> 'Time&amp;Esc'!BF$14</f>
        <v>2064</v>
      </c>
      <c r="BG56" s="833">
        <f xml:space="preserve"> 'Time&amp;Esc'!BG$14</f>
        <v>2065</v>
      </c>
      <c r="BH56" s="833">
        <f xml:space="preserve"> 'Time&amp;Esc'!BH$14</f>
        <v>2066</v>
      </c>
    </row>
    <row r="57" spans="1:60" ht="12.9" customHeight="1" x14ac:dyDescent="0.3">
      <c r="A57" s="772"/>
      <c r="B57" s="772"/>
      <c r="C57" s="754"/>
      <c r="D57" s="755"/>
      <c r="E57" s="781"/>
      <c r="F57" s="781"/>
      <c r="G57" s="781"/>
      <c r="H57" s="781"/>
      <c r="I57" s="781"/>
      <c r="J57" s="825"/>
      <c r="K57" s="781"/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  <c r="AF57" s="781"/>
      <c r="AG57" s="781"/>
      <c r="AH57" s="781"/>
      <c r="AI57" s="781"/>
      <c r="AJ57" s="781"/>
      <c r="AK57" s="781"/>
      <c r="AL57" s="781"/>
      <c r="AM57" s="781"/>
      <c r="AN57" s="781"/>
      <c r="AO57" s="781"/>
      <c r="AP57" s="781"/>
      <c r="AQ57" s="781"/>
      <c r="AR57" s="781"/>
      <c r="AS57" s="781"/>
      <c r="AT57" s="781"/>
      <c r="AU57" s="781"/>
      <c r="AV57" s="781"/>
      <c r="AW57" s="781"/>
      <c r="AX57" s="781"/>
      <c r="AY57" s="781"/>
      <c r="AZ57" s="781"/>
      <c r="BA57" s="781"/>
      <c r="BB57" s="781"/>
      <c r="BC57" s="781"/>
      <c r="BD57" s="781"/>
      <c r="BE57" s="781"/>
      <c r="BF57" s="781"/>
      <c r="BG57" s="781"/>
      <c r="BH57" s="781"/>
    </row>
    <row r="58" spans="1:60" ht="12.9" customHeight="1" x14ac:dyDescent="0.3">
      <c r="A58" s="772"/>
      <c r="B58" s="772" t="s">
        <v>967</v>
      </c>
      <c r="C58" s="754"/>
      <c r="D58" s="755"/>
      <c r="E58" s="781"/>
      <c r="F58" s="781"/>
      <c r="G58" s="781"/>
      <c r="H58" s="781"/>
      <c r="I58" s="781"/>
      <c r="J58" s="825"/>
      <c r="K58" s="781"/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  <c r="AF58" s="781"/>
      <c r="AG58" s="781"/>
      <c r="AH58" s="781"/>
      <c r="AI58" s="781"/>
      <c r="AJ58" s="781"/>
      <c r="AK58" s="781"/>
      <c r="AL58" s="781"/>
      <c r="AM58" s="781"/>
      <c r="AN58" s="781"/>
      <c r="AO58" s="781"/>
      <c r="AP58" s="781"/>
      <c r="AQ58" s="781"/>
      <c r="AR58" s="781"/>
      <c r="AS58" s="781"/>
      <c r="AT58" s="781"/>
      <c r="AU58" s="781"/>
      <c r="AV58" s="781"/>
      <c r="AW58" s="781"/>
      <c r="AX58" s="781"/>
      <c r="AY58" s="781"/>
      <c r="AZ58" s="781"/>
      <c r="BA58" s="781"/>
      <c r="BB58" s="781"/>
      <c r="BC58" s="781"/>
      <c r="BD58" s="781"/>
      <c r="BE58" s="781"/>
      <c r="BF58" s="781"/>
      <c r="BG58" s="781"/>
      <c r="BH58" s="781"/>
    </row>
    <row r="59" spans="1:60" ht="12.9" customHeight="1" x14ac:dyDescent="0.3">
      <c r="A59" s="772"/>
      <c r="B59" s="772"/>
      <c r="C59" s="754"/>
      <c r="D59" s="755"/>
      <c r="E59" s="781" t="s">
        <v>968</v>
      </c>
      <c r="F59" s="828" t="s">
        <v>977</v>
      </c>
      <c r="G59" s="781" t="s">
        <v>287</v>
      </c>
      <c r="H59" s="781"/>
      <c r="I59" s="781"/>
      <c r="J59" s="825"/>
      <c r="K59" s="781"/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  <c r="AF59" s="781"/>
      <c r="AG59" s="781"/>
      <c r="AH59" s="781"/>
      <c r="AI59" s="781"/>
      <c r="AJ59" s="781"/>
      <c r="AK59" s="781"/>
      <c r="AL59" s="781"/>
      <c r="AM59" s="781"/>
      <c r="AN59" s="781"/>
      <c r="AO59" s="781"/>
      <c r="AP59" s="781"/>
      <c r="AQ59" s="781"/>
      <c r="AR59" s="781"/>
      <c r="AS59" s="781"/>
      <c r="AT59" s="781"/>
      <c r="AU59" s="781"/>
      <c r="AV59" s="781"/>
      <c r="AW59" s="781"/>
      <c r="AX59" s="781"/>
      <c r="AY59" s="781"/>
      <c r="AZ59" s="781"/>
      <c r="BA59" s="781"/>
      <c r="BB59" s="781"/>
      <c r="BC59" s="781"/>
      <c r="BD59" s="781"/>
      <c r="BE59" s="781"/>
      <c r="BF59" s="781"/>
      <c r="BG59" s="781"/>
      <c r="BH59" s="781"/>
    </row>
    <row r="60" spans="1:60" ht="12.9" customHeight="1" x14ac:dyDescent="0.3">
      <c r="A60" s="772"/>
      <c r="B60" s="772"/>
      <c r="C60" s="754"/>
      <c r="D60" s="755"/>
      <c r="E60" s="781" t="s">
        <v>970</v>
      </c>
      <c r="F60" s="828" t="str">
        <f>G32</f>
        <v>$ mn real</v>
      </c>
      <c r="G60" s="781" t="s">
        <v>287</v>
      </c>
      <c r="H60" s="781"/>
      <c r="I60" s="781"/>
      <c r="J60" s="825"/>
      <c r="K60" s="781"/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  <c r="AF60" s="781"/>
      <c r="AG60" s="781"/>
      <c r="AH60" s="781"/>
      <c r="AI60" s="781"/>
      <c r="AJ60" s="781"/>
      <c r="AK60" s="781"/>
      <c r="AL60" s="781"/>
      <c r="AM60" s="781"/>
      <c r="AN60" s="781"/>
      <c r="AO60" s="781"/>
      <c r="AP60" s="781"/>
      <c r="AQ60" s="781"/>
      <c r="AR60" s="781"/>
      <c r="AS60" s="781"/>
      <c r="AT60" s="781"/>
      <c r="AU60" s="781"/>
      <c r="AV60" s="781"/>
      <c r="AW60" s="781"/>
      <c r="AX60" s="781"/>
      <c r="AY60" s="781"/>
      <c r="AZ60" s="781"/>
      <c r="BA60" s="781"/>
      <c r="BB60" s="781"/>
      <c r="BC60" s="781"/>
      <c r="BD60" s="781"/>
      <c r="BE60" s="781"/>
      <c r="BF60" s="781"/>
      <c r="BG60" s="781"/>
      <c r="BH60" s="781"/>
    </row>
    <row r="61" spans="1:60" ht="12.9" customHeight="1" x14ac:dyDescent="0.3">
      <c r="A61" s="772"/>
      <c r="B61" s="772"/>
      <c r="C61" s="754"/>
      <c r="D61" s="755"/>
      <c r="E61" s="781" t="s">
        <v>978</v>
      </c>
      <c r="F61" s="828" t="s">
        <v>979</v>
      </c>
      <c r="G61" s="781" t="s">
        <v>287</v>
      </c>
      <c r="H61" s="781"/>
      <c r="I61" s="781"/>
      <c r="J61" s="825"/>
      <c r="K61" s="781"/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  <c r="AF61" s="781"/>
      <c r="AG61" s="781"/>
      <c r="AH61" s="781"/>
      <c r="AI61" s="781"/>
      <c r="AJ61" s="781"/>
      <c r="AK61" s="781"/>
      <c r="AL61" s="781"/>
      <c r="AM61" s="781"/>
      <c r="AN61" s="781"/>
      <c r="AO61" s="781"/>
      <c r="AP61" s="781"/>
      <c r="AQ61" s="781"/>
      <c r="AR61" s="781"/>
      <c r="AS61" s="781"/>
      <c r="AT61" s="781"/>
      <c r="AU61" s="781"/>
      <c r="AV61" s="781"/>
      <c r="AW61" s="781"/>
      <c r="AX61" s="781"/>
      <c r="AY61" s="781"/>
      <c r="AZ61" s="781"/>
      <c r="BA61" s="781"/>
      <c r="BB61" s="781"/>
      <c r="BC61" s="781"/>
      <c r="BD61" s="781"/>
      <c r="BE61" s="781"/>
      <c r="BF61" s="781"/>
      <c r="BG61" s="781"/>
      <c r="BH61" s="781"/>
    </row>
    <row r="62" spans="1:60" ht="12.9" customHeight="1" x14ac:dyDescent="0.3">
      <c r="A62" s="772"/>
      <c r="B62" s="772"/>
      <c r="C62" s="754"/>
      <c r="D62" s="755"/>
      <c r="E62" s="781" t="s">
        <v>980</v>
      </c>
      <c r="F62" s="828" t="s">
        <v>981</v>
      </c>
      <c r="G62" s="781" t="s">
        <v>287</v>
      </c>
      <c r="H62" s="781"/>
      <c r="I62" s="781"/>
      <c r="J62" s="825"/>
      <c r="K62" s="781"/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  <c r="AF62" s="781"/>
      <c r="AG62" s="781"/>
      <c r="AH62" s="781"/>
      <c r="AI62" s="781"/>
      <c r="AJ62" s="781"/>
      <c r="AK62" s="781"/>
      <c r="AL62" s="781"/>
      <c r="AM62" s="781"/>
      <c r="AN62" s="781"/>
      <c r="AO62" s="781"/>
      <c r="AP62" s="781"/>
      <c r="AQ62" s="781"/>
      <c r="AR62" s="781"/>
      <c r="AS62" s="781"/>
      <c r="AT62" s="781"/>
      <c r="AU62" s="781"/>
      <c r="AV62" s="781"/>
      <c r="AW62" s="781"/>
      <c r="AX62" s="781"/>
      <c r="AY62" s="781"/>
      <c r="AZ62" s="781"/>
      <c r="BA62" s="781"/>
      <c r="BB62" s="781"/>
      <c r="BC62" s="781"/>
      <c r="BD62" s="781"/>
      <c r="BE62" s="781"/>
      <c r="BF62" s="781"/>
      <c r="BG62" s="781"/>
      <c r="BH62" s="781"/>
    </row>
    <row r="63" spans="1:60" ht="12.9" customHeight="1" x14ac:dyDescent="0.3">
      <c r="A63" s="814"/>
      <c r="B63" s="814"/>
      <c r="C63" s="762"/>
      <c r="D63" s="763"/>
      <c r="E63" s="697"/>
      <c r="F63" s="697"/>
      <c r="G63" s="697"/>
      <c r="H63" s="697"/>
      <c r="I63" s="697"/>
      <c r="J63" s="825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</row>
    <row r="64" spans="1:60" ht="12.9" customHeight="1" x14ac:dyDescent="0.3">
      <c r="A64" s="776" t="s">
        <v>982</v>
      </c>
      <c r="B64" s="776"/>
      <c r="C64" s="777"/>
      <c r="D64" s="778"/>
      <c r="E64" s="776"/>
      <c r="F64" s="776"/>
      <c r="G64" s="776"/>
      <c r="H64" s="776"/>
      <c r="I64" s="776"/>
      <c r="J64" s="824"/>
      <c r="K64" s="776"/>
      <c r="L64" s="776"/>
      <c r="M64" s="776"/>
      <c r="N64" s="776"/>
      <c r="O64" s="776"/>
      <c r="P64" s="776"/>
      <c r="Q64" s="776"/>
      <c r="R64" s="776"/>
      <c r="S64" s="776"/>
      <c r="T64" s="776"/>
      <c r="U64" s="776"/>
      <c r="V64" s="776"/>
      <c r="W64" s="776"/>
      <c r="X64" s="776"/>
      <c r="Y64" s="776"/>
      <c r="Z64" s="776"/>
      <c r="AA64" s="776"/>
      <c r="AB64" s="776"/>
      <c r="AC64" s="776"/>
      <c r="AD64" s="776"/>
      <c r="AE64" s="776"/>
      <c r="AF64" s="776"/>
      <c r="AG64" s="776"/>
      <c r="AH64" s="776"/>
      <c r="AI64" s="776"/>
      <c r="AJ64" s="776"/>
      <c r="AK64" s="776"/>
      <c r="AL64" s="776"/>
      <c r="AM64" s="776"/>
      <c r="AN64" s="776"/>
      <c r="AO64" s="776"/>
      <c r="AP64" s="776"/>
      <c r="AQ64" s="776"/>
      <c r="AR64" s="776"/>
      <c r="AS64" s="776"/>
      <c r="AT64" s="776"/>
      <c r="AU64" s="776"/>
      <c r="AV64" s="776"/>
      <c r="AW64" s="776"/>
      <c r="AX64" s="776"/>
      <c r="AY64" s="776"/>
      <c r="AZ64" s="776"/>
      <c r="BA64" s="776"/>
      <c r="BB64" s="776"/>
      <c r="BC64" s="776"/>
      <c r="BD64" s="776"/>
      <c r="BE64" s="776"/>
      <c r="BF64" s="776"/>
      <c r="BG64" s="776"/>
      <c r="BH64" s="776"/>
    </row>
    <row r="65" spans="1:60" ht="12.9" customHeight="1" x14ac:dyDescent="0.3">
      <c r="A65" s="772"/>
      <c r="B65" s="772"/>
      <c r="C65" s="754"/>
      <c r="D65" s="755"/>
      <c r="E65" s="543"/>
      <c r="F65" s="543"/>
      <c r="G65" s="543"/>
      <c r="H65" s="543"/>
      <c r="I65" s="543"/>
      <c r="J65" s="832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  <c r="X65" s="543"/>
      <c r="Y65" s="543"/>
      <c r="Z65" s="543"/>
      <c r="AA65" s="543"/>
      <c r="AB65" s="543"/>
      <c r="AC65" s="543"/>
      <c r="AD65" s="543"/>
      <c r="AE65" s="543"/>
      <c r="AF65" s="543"/>
      <c r="AG65" s="543"/>
      <c r="AH65" s="543"/>
      <c r="AI65" s="543"/>
      <c r="AJ65" s="543"/>
      <c r="AK65" s="543"/>
      <c r="AL65" s="543"/>
      <c r="AM65" s="543"/>
      <c r="AN65" s="543"/>
      <c r="AO65" s="543"/>
      <c r="AP65" s="543"/>
      <c r="AQ65" s="543"/>
      <c r="AR65" s="543"/>
      <c r="AS65" s="543"/>
      <c r="AT65" s="543"/>
      <c r="AU65" s="543"/>
      <c r="AV65" s="543"/>
      <c r="AW65" s="543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</row>
    <row r="66" spans="1:60" s="445" customFormat="1" ht="12.9" customHeight="1" x14ac:dyDescent="0.3">
      <c r="A66" s="834"/>
      <c r="B66" s="834"/>
      <c r="C66" s="783"/>
      <c r="D66" s="784"/>
      <c r="E66" s="537" t="s">
        <v>983</v>
      </c>
      <c r="F66" s="442" t="s">
        <v>126</v>
      </c>
      <c r="G66" s="585" t="s">
        <v>287</v>
      </c>
      <c r="H66" s="537"/>
      <c r="I66" s="537"/>
      <c r="J66" s="835" t="s">
        <v>984</v>
      </c>
      <c r="K66" s="836">
        <v>0</v>
      </c>
      <c r="L66" s="836">
        <v>0</v>
      </c>
      <c r="M66" s="836">
        <v>0</v>
      </c>
      <c r="N66" s="836">
        <v>0.34728750000000003</v>
      </c>
      <c r="O66" s="836">
        <v>0.36465187500000007</v>
      </c>
      <c r="P66" s="836">
        <v>0.3828844687500001</v>
      </c>
      <c r="Q66" s="836">
        <v>0.67004782031250021</v>
      </c>
      <c r="R66" s="836">
        <v>0.70355021132812523</v>
      </c>
      <c r="S66" s="836">
        <v>38.569725692002734</v>
      </c>
      <c r="T66" s="836">
        <v>94.488450508228709</v>
      </c>
      <c r="U66" s="836">
        <v>96.401489441632975</v>
      </c>
      <c r="V66" s="836">
        <v>98.353952649867281</v>
      </c>
      <c r="W66" s="836">
        <v>100.34668679323639</v>
      </c>
      <c r="X66" s="836">
        <v>102.38055837399145</v>
      </c>
      <c r="Y66" s="836">
        <v>104.45645427860609</v>
      </c>
      <c r="Z66" s="836">
        <v>106.57528233816981</v>
      </c>
      <c r="AA66" s="836">
        <v>108.7379719076244</v>
      </c>
      <c r="AB66" s="836">
        <v>110.94547446460261</v>
      </c>
      <c r="AC66" s="836">
        <v>113.19876422866167</v>
      </c>
      <c r="AD66" s="836">
        <v>115.49883880174028</v>
      </c>
      <c r="AE66" s="836">
        <v>117.84671983070575</v>
      </c>
      <c r="AF66" s="836">
        <v>120.24345369289702</v>
      </c>
      <c r="AG66" s="836">
        <v>145.75840827862581</v>
      </c>
      <c r="AH66" s="836">
        <v>165.48828525833704</v>
      </c>
      <c r="AI66" s="836">
        <v>169.96749056616</v>
      </c>
      <c r="AJ66" s="836">
        <v>174.59463168367535</v>
      </c>
      <c r="AK66" s="836">
        <v>179.37779828238459</v>
      </c>
      <c r="AL66" s="836">
        <v>184.32634008931041</v>
      </c>
      <c r="AM66" s="836">
        <v>240.41271189911669</v>
      </c>
      <c r="AN66" s="836">
        <v>250.728759071817</v>
      </c>
      <c r="AO66" s="836">
        <v>257.54429568004434</v>
      </c>
      <c r="AP66" s="836">
        <v>264.62468017755396</v>
      </c>
      <c r="AQ66" s="836">
        <v>272.00531629847632</v>
      </c>
      <c r="AR66" s="836">
        <v>348.37295088545568</v>
      </c>
      <c r="AS66" s="836">
        <v>390.56236547201769</v>
      </c>
      <c r="AT66" s="836">
        <v>407.19315965994252</v>
      </c>
      <c r="AU66" s="836">
        <v>430.6677784571043</v>
      </c>
      <c r="AV66" s="836">
        <v>467.44603002231787</v>
      </c>
      <c r="AW66" s="836">
        <v>23.441300340964801</v>
      </c>
      <c r="AX66" s="836">
        <v>0</v>
      </c>
      <c r="AY66" s="836">
        <v>0</v>
      </c>
      <c r="AZ66" s="836">
        <v>0</v>
      </c>
      <c r="BA66" s="836">
        <v>0</v>
      </c>
      <c r="BB66" s="836">
        <v>0</v>
      </c>
      <c r="BC66" s="836">
        <v>0</v>
      </c>
      <c r="BD66" s="836">
        <v>0</v>
      </c>
      <c r="BE66" s="836">
        <v>0</v>
      </c>
      <c r="BF66" s="836">
        <v>0</v>
      </c>
      <c r="BG66" s="836">
        <v>0</v>
      </c>
      <c r="BH66" s="836">
        <v>0</v>
      </c>
    </row>
    <row r="67" spans="1:60" s="445" customFormat="1" ht="12.9" customHeight="1" x14ac:dyDescent="0.3">
      <c r="A67" s="834"/>
      <c r="B67" s="834"/>
      <c r="C67" s="783"/>
      <c r="D67" s="784"/>
      <c r="E67" s="537" t="s">
        <v>985</v>
      </c>
      <c r="F67" s="442" t="s">
        <v>255</v>
      </c>
      <c r="G67" s="585" t="s">
        <v>287</v>
      </c>
      <c r="H67" s="537"/>
      <c r="I67" s="537"/>
      <c r="J67" s="835"/>
      <c r="K67" s="836">
        <v>0</v>
      </c>
      <c r="L67" s="836">
        <v>0</v>
      </c>
      <c r="M67" s="836">
        <v>0</v>
      </c>
      <c r="N67" s="836">
        <v>0.34728750000000003</v>
      </c>
      <c r="O67" s="836">
        <v>0.36465187500000007</v>
      </c>
      <c r="P67" s="836">
        <v>0.3828844687500001</v>
      </c>
      <c r="Q67" s="836">
        <v>0.67004782031250021</v>
      </c>
      <c r="R67" s="836">
        <v>0.70355021132812523</v>
      </c>
      <c r="S67" s="836">
        <v>133.68766344541763</v>
      </c>
      <c r="T67" s="836">
        <v>276.40150646163477</v>
      </c>
      <c r="U67" s="836">
        <v>281.95280651410707</v>
      </c>
      <c r="V67" s="836">
        <v>287.61629606379086</v>
      </c>
      <c r="W67" s="836">
        <v>440.57056961315891</v>
      </c>
      <c r="X67" s="836">
        <v>417.35702351011332</v>
      </c>
      <c r="Y67" s="836">
        <v>423.83732437574486</v>
      </c>
      <c r="Z67" s="836">
        <v>423.39166216596374</v>
      </c>
      <c r="AA67" s="836">
        <v>371.00293666692374</v>
      </c>
      <c r="AB67" s="836">
        <v>324.0169765903828</v>
      </c>
      <c r="AC67" s="836">
        <v>296.6924861272733</v>
      </c>
      <c r="AD67" s="836">
        <v>294.41589757026657</v>
      </c>
      <c r="AE67" s="836">
        <v>256.13430867365406</v>
      </c>
      <c r="AF67" s="836">
        <v>222.29159075890044</v>
      </c>
      <c r="AG67" s="836">
        <v>192.43971957418898</v>
      </c>
      <c r="AH67" s="836">
        <v>166.16183839996089</v>
      </c>
      <c r="AI67" s="836">
        <v>143.0761715221694</v>
      </c>
      <c r="AJ67" s="836">
        <v>122.83817612255496</v>
      </c>
      <c r="AK67" s="836">
        <v>103.6187734653861</v>
      </c>
      <c r="AL67" s="836">
        <v>85.700095309287164</v>
      </c>
      <c r="AM67" s="836">
        <v>70.020505589045896</v>
      </c>
      <c r="AN67" s="836">
        <v>56.300268168786872</v>
      </c>
      <c r="AO67" s="836">
        <v>48.694222650029367</v>
      </c>
      <c r="AP67" s="836">
        <v>44.542384457889241</v>
      </c>
      <c r="AQ67" s="836">
        <v>38.764699282322482</v>
      </c>
      <c r="AR67" s="836">
        <v>2.71799383447701</v>
      </c>
      <c r="AS67" s="836">
        <v>2.8142929756160067</v>
      </c>
      <c r="AT67" s="836">
        <v>2.7580076837961287</v>
      </c>
      <c r="AU67" s="836">
        <v>2.8959080679859355</v>
      </c>
      <c r="AV67" s="836">
        <v>3.0407034713852323</v>
      </c>
      <c r="AW67" s="836">
        <v>133.18778895052378</v>
      </c>
      <c r="AX67" s="836">
        <v>0</v>
      </c>
      <c r="AY67" s="836">
        <v>0</v>
      </c>
      <c r="AZ67" s="836">
        <v>0</v>
      </c>
      <c r="BA67" s="836">
        <v>0</v>
      </c>
      <c r="BB67" s="836">
        <v>0</v>
      </c>
      <c r="BC67" s="836">
        <v>0</v>
      </c>
      <c r="BD67" s="836">
        <v>0</v>
      </c>
      <c r="BE67" s="836">
        <v>0</v>
      </c>
      <c r="BF67" s="836">
        <v>0</v>
      </c>
      <c r="BG67" s="836">
        <v>0</v>
      </c>
      <c r="BH67" s="836">
        <v>0</v>
      </c>
    </row>
    <row r="68" spans="1:60" s="184" customFormat="1" ht="12.9" customHeight="1" x14ac:dyDescent="0.3">
      <c r="A68" s="772"/>
      <c r="B68" s="772"/>
      <c r="C68" s="754"/>
      <c r="D68" s="755"/>
      <c r="E68" s="666" t="str">
        <f xml:space="preserve"> 'Time&amp;Esc'!E$14</f>
        <v>Calendar year</v>
      </c>
      <c r="F68" s="666">
        <f xml:space="preserve"> 'Time&amp;Esc'!F$14</f>
        <v>0</v>
      </c>
      <c r="G68" s="666" t="str">
        <f xml:space="preserve"> 'Time&amp;Esc'!G$14</f>
        <v>year</v>
      </c>
      <c r="H68" s="666">
        <f xml:space="preserve"> 'Time&amp;Esc'!H$14</f>
        <v>0</v>
      </c>
      <c r="I68" s="666">
        <f xml:space="preserve"> 'Time&amp;Esc'!I$14</f>
        <v>0</v>
      </c>
      <c r="J68" s="832"/>
      <c r="K68" s="666">
        <f xml:space="preserve"> 'Time&amp;Esc'!K$14</f>
        <v>2017</v>
      </c>
      <c r="L68" s="666">
        <f xml:space="preserve"> 'Time&amp;Esc'!L$14</f>
        <v>2018</v>
      </c>
      <c r="M68" s="666">
        <f xml:space="preserve"> 'Time&amp;Esc'!M$14</f>
        <v>2019</v>
      </c>
      <c r="N68" s="666">
        <f xml:space="preserve"> 'Time&amp;Esc'!N$14</f>
        <v>2020</v>
      </c>
      <c r="O68" s="666">
        <f xml:space="preserve"> 'Time&amp;Esc'!O$14</f>
        <v>2021</v>
      </c>
      <c r="P68" s="666">
        <f xml:space="preserve"> 'Time&amp;Esc'!P$14</f>
        <v>2022</v>
      </c>
      <c r="Q68" s="666">
        <f xml:space="preserve"> 'Time&amp;Esc'!Q$14</f>
        <v>2023</v>
      </c>
      <c r="R68" s="666">
        <f xml:space="preserve"> 'Time&amp;Esc'!R$14</f>
        <v>2024</v>
      </c>
      <c r="S68" s="666">
        <f xml:space="preserve"> 'Time&amp;Esc'!S$14</f>
        <v>2025</v>
      </c>
      <c r="T68" s="666">
        <f xml:space="preserve"> 'Time&amp;Esc'!T$14</f>
        <v>2026</v>
      </c>
      <c r="U68" s="666">
        <f xml:space="preserve"> 'Time&amp;Esc'!U$14</f>
        <v>2027</v>
      </c>
      <c r="V68" s="666">
        <f xml:space="preserve"> 'Time&amp;Esc'!V$14</f>
        <v>2028</v>
      </c>
      <c r="W68" s="666">
        <f xml:space="preserve"> 'Time&amp;Esc'!W$14</f>
        <v>2029</v>
      </c>
      <c r="X68" s="666">
        <f xml:space="preserve"> 'Time&amp;Esc'!X$14</f>
        <v>2030</v>
      </c>
      <c r="Y68" s="666">
        <f xml:space="preserve"> 'Time&amp;Esc'!Y$14</f>
        <v>2031</v>
      </c>
      <c r="Z68" s="666">
        <f xml:space="preserve"> 'Time&amp;Esc'!Z$14</f>
        <v>2032</v>
      </c>
      <c r="AA68" s="666">
        <f xml:space="preserve"> 'Time&amp;Esc'!AA$14</f>
        <v>2033</v>
      </c>
      <c r="AB68" s="666">
        <f xml:space="preserve"> 'Time&amp;Esc'!AB$14</f>
        <v>2034</v>
      </c>
      <c r="AC68" s="666">
        <f xml:space="preserve"> 'Time&amp;Esc'!AC$14</f>
        <v>2035</v>
      </c>
      <c r="AD68" s="666">
        <f xml:space="preserve"> 'Time&amp;Esc'!AD$14</f>
        <v>2036</v>
      </c>
      <c r="AE68" s="666">
        <f xml:space="preserve"> 'Time&amp;Esc'!AE$14</f>
        <v>2037</v>
      </c>
      <c r="AF68" s="666">
        <f xml:space="preserve"> 'Time&amp;Esc'!AF$14</f>
        <v>2038</v>
      </c>
      <c r="AG68" s="666">
        <f xml:space="preserve"> 'Time&amp;Esc'!AG$14</f>
        <v>2039</v>
      </c>
      <c r="AH68" s="666">
        <f xml:space="preserve"> 'Time&amp;Esc'!AH$14</f>
        <v>2040</v>
      </c>
      <c r="AI68" s="666">
        <f xml:space="preserve"> 'Time&amp;Esc'!AI$14</f>
        <v>2041</v>
      </c>
      <c r="AJ68" s="666">
        <f xml:space="preserve"> 'Time&amp;Esc'!AJ$14</f>
        <v>2042</v>
      </c>
      <c r="AK68" s="666">
        <f xml:space="preserve"> 'Time&amp;Esc'!AK$14</f>
        <v>2043</v>
      </c>
      <c r="AL68" s="666">
        <f xml:space="preserve"> 'Time&amp;Esc'!AL$14</f>
        <v>2044</v>
      </c>
      <c r="AM68" s="666">
        <f xml:space="preserve"> 'Time&amp;Esc'!AM$14</f>
        <v>2045</v>
      </c>
      <c r="AN68" s="666">
        <f xml:space="preserve"> 'Time&amp;Esc'!AN$14</f>
        <v>2046</v>
      </c>
      <c r="AO68" s="666">
        <f xml:space="preserve"> 'Time&amp;Esc'!AO$14</f>
        <v>2047</v>
      </c>
      <c r="AP68" s="666">
        <f xml:space="preserve"> 'Time&amp;Esc'!AP$14</f>
        <v>2048</v>
      </c>
      <c r="AQ68" s="666">
        <f xml:space="preserve"> 'Time&amp;Esc'!AQ$14</f>
        <v>2049</v>
      </c>
      <c r="AR68" s="666">
        <f xml:space="preserve"> 'Time&amp;Esc'!AR$14</f>
        <v>2050</v>
      </c>
      <c r="AS68" s="666">
        <f xml:space="preserve"> 'Time&amp;Esc'!AS$14</f>
        <v>2051</v>
      </c>
      <c r="AT68" s="666">
        <f xml:space="preserve"> 'Time&amp;Esc'!AT$14</f>
        <v>2052</v>
      </c>
      <c r="AU68" s="666">
        <f xml:space="preserve"> 'Time&amp;Esc'!AU$14</f>
        <v>2053</v>
      </c>
      <c r="AV68" s="666">
        <f xml:space="preserve"> 'Time&amp;Esc'!AV$14</f>
        <v>2054</v>
      </c>
      <c r="AW68" s="666">
        <f xml:space="preserve"> 'Time&amp;Esc'!AW$14</f>
        <v>2055</v>
      </c>
      <c r="AX68" s="666">
        <f xml:space="preserve"> 'Time&amp;Esc'!AX$14</f>
        <v>2056</v>
      </c>
      <c r="AY68" s="666">
        <f xml:space="preserve"> 'Time&amp;Esc'!AY$14</f>
        <v>2057</v>
      </c>
      <c r="AZ68" s="666">
        <f xml:space="preserve"> 'Time&amp;Esc'!AZ$14</f>
        <v>2058</v>
      </c>
      <c r="BA68" s="666">
        <f xml:space="preserve"> 'Time&amp;Esc'!BA$14</f>
        <v>2059</v>
      </c>
      <c r="BB68" s="666">
        <f xml:space="preserve"> 'Time&amp;Esc'!BB$14</f>
        <v>2060</v>
      </c>
      <c r="BC68" s="666">
        <f xml:space="preserve"> 'Time&amp;Esc'!BC$14</f>
        <v>2061</v>
      </c>
      <c r="BD68" s="666">
        <f xml:space="preserve"> 'Time&amp;Esc'!BD$14</f>
        <v>2062</v>
      </c>
      <c r="BE68" s="666">
        <f xml:space="preserve"> 'Time&amp;Esc'!BE$14</f>
        <v>2063</v>
      </c>
      <c r="BF68" s="666">
        <f xml:space="preserve"> 'Time&amp;Esc'!BF$14</f>
        <v>2064</v>
      </c>
      <c r="BG68" s="666">
        <f xml:space="preserve"> 'Time&amp;Esc'!BG$14</f>
        <v>2065</v>
      </c>
      <c r="BH68" s="666">
        <f xml:space="preserve"> 'Time&amp;Esc'!BH$14</f>
        <v>2066</v>
      </c>
    </row>
    <row r="69" spans="1:60" s="184" customFormat="1" ht="12.9" customHeight="1" x14ac:dyDescent="0.3">
      <c r="A69" s="772"/>
      <c r="B69" s="772"/>
      <c r="C69" s="754"/>
      <c r="D69" s="755"/>
      <c r="E69" s="666"/>
      <c r="F69" s="666"/>
      <c r="G69" s="666"/>
      <c r="H69" s="666"/>
      <c r="I69" s="666"/>
      <c r="J69" s="832"/>
      <c r="K69" s="666"/>
      <c r="L69" s="666"/>
      <c r="M69" s="666"/>
      <c r="N69" s="666"/>
      <c r="O69" s="666"/>
      <c r="P69" s="666"/>
      <c r="Q69" s="666"/>
      <c r="R69" s="666"/>
      <c r="S69" s="666"/>
      <c r="T69" s="666"/>
      <c r="U69" s="666"/>
      <c r="V69" s="666"/>
      <c r="W69" s="666"/>
      <c r="X69" s="666"/>
      <c r="Y69" s="666"/>
      <c r="Z69" s="666"/>
      <c r="AA69" s="666"/>
      <c r="AB69" s="666"/>
      <c r="AC69" s="666"/>
      <c r="AD69" s="666"/>
      <c r="AE69" s="666"/>
      <c r="AF69" s="666"/>
      <c r="AG69" s="666"/>
      <c r="AH69" s="666"/>
      <c r="AI69" s="666"/>
      <c r="AJ69" s="666"/>
      <c r="AK69" s="66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666"/>
      <c r="AW69" s="666"/>
      <c r="AX69" s="666"/>
      <c r="AY69" s="666"/>
      <c r="AZ69" s="666"/>
      <c r="BA69" s="666"/>
      <c r="BB69" s="666"/>
      <c r="BC69" s="666"/>
      <c r="BD69" s="666"/>
      <c r="BE69" s="666"/>
      <c r="BF69" s="666"/>
      <c r="BG69" s="666"/>
      <c r="BH69" s="666"/>
    </row>
    <row r="70" spans="1:60" s="184" customFormat="1" ht="12.9" customHeight="1" x14ac:dyDescent="0.3">
      <c r="A70" s="772"/>
      <c r="B70" s="772"/>
      <c r="C70" s="754"/>
      <c r="D70" s="755"/>
      <c r="E70" s="516" t="s">
        <v>986</v>
      </c>
      <c r="F70" s="349" t="s">
        <v>987</v>
      </c>
      <c r="G70" s="761"/>
      <c r="H70" s="516"/>
      <c r="I70" s="516"/>
      <c r="J70" s="837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  <c r="BF70" s="516"/>
      <c r="BG70" s="516"/>
      <c r="BH70" s="516"/>
    </row>
    <row r="71" spans="1:60" s="184" customFormat="1" ht="12.9" customHeight="1" x14ac:dyDescent="0.3">
      <c r="A71" s="772"/>
      <c r="B71" s="772"/>
      <c r="C71" s="754"/>
      <c r="D71" s="755"/>
      <c r="E71" s="516" t="s">
        <v>409</v>
      </c>
      <c r="F71" s="349" t="s">
        <v>988</v>
      </c>
      <c r="G71" s="761"/>
      <c r="H71" s="516"/>
      <c r="I71" s="516"/>
      <c r="J71" s="837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  <c r="BF71" s="516"/>
      <c r="BG71" s="516"/>
      <c r="BH71" s="516"/>
    </row>
    <row r="72" spans="1:60" ht="12.9" customHeight="1" x14ac:dyDescent="0.3">
      <c r="A72" s="772"/>
      <c r="B72" s="772"/>
      <c r="C72" s="754"/>
      <c r="D72" s="755"/>
      <c r="E72" s="537" t="s">
        <v>989</v>
      </c>
      <c r="F72" s="442" t="s">
        <v>990</v>
      </c>
      <c r="G72" s="543"/>
      <c r="H72" s="543"/>
      <c r="I72" s="543"/>
      <c r="J72" s="832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  <c r="X72" s="543"/>
      <c r="Y72" s="543"/>
      <c r="Z72" s="543"/>
      <c r="AA72" s="543"/>
      <c r="AB72" s="543"/>
      <c r="AC72" s="543"/>
      <c r="AD72" s="543"/>
      <c r="AE72" s="543"/>
      <c r="AF72" s="543"/>
      <c r="AG72" s="543"/>
      <c r="AH72" s="543"/>
      <c r="AI72" s="543"/>
      <c r="AJ72" s="543"/>
      <c r="AK72" s="543"/>
      <c r="AL72" s="543"/>
      <c r="AM72" s="543"/>
      <c r="AN72" s="543"/>
      <c r="AO72" s="543"/>
      <c r="AP72" s="543"/>
      <c r="AQ72" s="543"/>
      <c r="AR72" s="543"/>
      <c r="AS72" s="543"/>
      <c r="AT72" s="543"/>
      <c r="AU72" s="543"/>
      <c r="AV72" s="543"/>
      <c r="AW72" s="543"/>
      <c r="AX72" s="543"/>
      <c r="AY72" s="543"/>
      <c r="AZ72" s="543"/>
      <c r="BA72" s="543"/>
      <c r="BB72" s="543"/>
      <c r="BC72" s="543"/>
      <c r="BD72" s="543"/>
      <c r="BE72" s="543"/>
      <c r="BF72" s="543"/>
      <c r="BG72" s="543"/>
      <c r="BH72" s="543"/>
    </row>
    <row r="73" spans="1:60" ht="12.9" customHeight="1" x14ac:dyDescent="0.3">
      <c r="A73" s="772"/>
      <c r="B73" s="772"/>
      <c r="C73" s="754"/>
      <c r="D73" s="755"/>
      <c r="E73" s="543"/>
      <c r="F73" s="543"/>
      <c r="G73" s="543"/>
      <c r="H73" s="543"/>
      <c r="I73" s="543"/>
      <c r="J73" s="832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  <c r="X73" s="543"/>
      <c r="Y73" s="543"/>
      <c r="Z73" s="543"/>
      <c r="AA73" s="543"/>
      <c r="AB73" s="543"/>
      <c r="AC73" s="543"/>
      <c r="AD73" s="543"/>
      <c r="AE73" s="543"/>
      <c r="AF73" s="543"/>
      <c r="AG73" s="543"/>
      <c r="AH73" s="543"/>
      <c r="AI73" s="543"/>
      <c r="AJ73" s="543"/>
      <c r="AK73" s="543"/>
      <c r="AL73" s="543"/>
      <c r="AM73" s="543"/>
      <c r="AN73" s="543"/>
      <c r="AO73" s="543"/>
      <c r="AP73" s="543"/>
      <c r="AQ73" s="543"/>
      <c r="AR73" s="543"/>
      <c r="AS73" s="543"/>
      <c r="AT73" s="543"/>
      <c r="AU73" s="543"/>
      <c r="AV73" s="543"/>
      <c r="AW73" s="543"/>
      <c r="AX73" s="543"/>
      <c r="AY73" s="543"/>
      <c r="AZ73" s="543"/>
      <c r="BA73" s="543"/>
      <c r="BB73" s="543"/>
      <c r="BC73" s="543"/>
      <c r="BD73" s="543"/>
      <c r="BE73" s="543"/>
      <c r="BF73" s="543"/>
      <c r="BG73" s="543"/>
      <c r="BH73" s="543"/>
    </row>
    <row r="74" spans="1:60" ht="12.9" customHeight="1" x14ac:dyDescent="0.3">
      <c r="A74" s="772"/>
      <c r="B74" s="772"/>
      <c r="C74" s="754"/>
      <c r="D74" s="755"/>
      <c r="E74" s="543"/>
      <c r="F74" s="543"/>
      <c r="G74" s="543"/>
      <c r="H74" s="543"/>
      <c r="I74" s="543"/>
      <c r="J74" s="832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  <c r="X74" s="543"/>
      <c r="Y74" s="543"/>
      <c r="Z74" s="543"/>
      <c r="AA74" s="543"/>
      <c r="AB74" s="543"/>
      <c r="AC74" s="543"/>
      <c r="AD74" s="543"/>
      <c r="AE74" s="543"/>
      <c r="AF74" s="543"/>
      <c r="AG74" s="543"/>
      <c r="AH74" s="543"/>
      <c r="AI74" s="543"/>
      <c r="AJ74" s="543"/>
      <c r="AK74" s="543"/>
      <c r="AL74" s="543"/>
      <c r="AM74" s="543"/>
      <c r="AN74" s="543"/>
      <c r="AO74" s="543"/>
      <c r="AP74" s="543"/>
      <c r="AQ74" s="543"/>
      <c r="AR74" s="543"/>
      <c r="AS74" s="543"/>
      <c r="AT74" s="543"/>
      <c r="AU74" s="543"/>
      <c r="AV74" s="543"/>
      <c r="AW74" s="543"/>
      <c r="AX74" s="543"/>
      <c r="AY74" s="543"/>
      <c r="AZ74" s="543"/>
      <c r="BA74" s="543"/>
      <c r="BB74" s="543"/>
      <c r="BC74" s="543"/>
      <c r="BD74" s="543"/>
      <c r="BE74" s="543"/>
      <c r="BF74" s="543"/>
      <c r="BG74" s="543"/>
      <c r="BH74" s="543"/>
    </row>
    <row r="75" spans="1:60" ht="12.9" customHeight="1" x14ac:dyDescent="0.3">
      <c r="A75" s="772"/>
      <c r="B75" s="772"/>
      <c r="C75" s="754"/>
      <c r="D75" s="755"/>
      <c r="E75" s="543"/>
      <c r="F75" s="543"/>
      <c r="G75" s="543"/>
      <c r="H75" s="543"/>
      <c r="I75" s="543"/>
      <c r="J75" s="832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  <c r="X75" s="543"/>
      <c r="Y75" s="543"/>
      <c r="Z75" s="543"/>
      <c r="AA75" s="543"/>
      <c r="AB75" s="543"/>
      <c r="AC75" s="543"/>
      <c r="AD75" s="543"/>
      <c r="AE75" s="543"/>
      <c r="AF75" s="543"/>
      <c r="AG75" s="543"/>
      <c r="AH75" s="543"/>
      <c r="AI75" s="543"/>
      <c r="AJ75" s="543"/>
      <c r="AK75" s="543"/>
      <c r="AL75" s="543"/>
      <c r="AM75" s="543"/>
      <c r="AN75" s="543"/>
      <c r="AO75" s="543"/>
      <c r="AP75" s="543"/>
      <c r="AQ75" s="543"/>
      <c r="AR75" s="543"/>
      <c r="AS75" s="543"/>
      <c r="AT75" s="543"/>
      <c r="AU75" s="543"/>
      <c r="AV75" s="543"/>
      <c r="AW75" s="543"/>
      <c r="AX75" s="543"/>
      <c r="AY75" s="543"/>
      <c r="AZ75" s="543"/>
      <c r="BA75" s="543"/>
      <c r="BB75" s="543"/>
      <c r="BC75" s="543"/>
      <c r="BD75" s="543"/>
      <c r="BE75" s="543"/>
      <c r="BF75" s="543"/>
      <c r="BG75" s="543"/>
      <c r="BH75" s="543"/>
    </row>
    <row r="76" spans="1:60" ht="12.9" customHeight="1" x14ac:dyDescent="0.3">
      <c r="A76" s="772"/>
      <c r="B76" s="772"/>
      <c r="C76" s="754"/>
      <c r="D76" s="755"/>
      <c r="E76" s="543"/>
      <c r="F76" s="543"/>
      <c r="G76" s="543"/>
      <c r="H76" s="543"/>
      <c r="I76" s="543"/>
      <c r="J76" s="832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</row>
    <row r="77" spans="1:60" ht="12.9" customHeight="1" x14ac:dyDescent="0.3">
      <c r="A77" s="772"/>
      <c r="B77" s="772"/>
      <c r="C77" s="754"/>
      <c r="D77" s="755"/>
      <c r="E77" s="543"/>
      <c r="F77" s="543"/>
      <c r="G77" s="543"/>
      <c r="H77" s="543"/>
      <c r="I77" s="543"/>
      <c r="J77" s="832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  <c r="X77" s="543"/>
      <c r="Y77" s="543"/>
      <c r="Z77" s="543"/>
      <c r="AA77" s="543"/>
      <c r="AB77" s="543"/>
      <c r="AC77" s="543"/>
      <c r="AD77" s="543"/>
      <c r="AE77" s="543"/>
      <c r="AF77" s="543"/>
      <c r="AG77" s="543"/>
      <c r="AH77" s="543"/>
      <c r="AI77" s="543"/>
      <c r="AJ77" s="543"/>
      <c r="AK77" s="543"/>
      <c r="AL77" s="543"/>
      <c r="AM77" s="543"/>
      <c r="AN77" s="543"/>
      <c r="AO77" s="543"/>
      <c r="AP77" s="543"/>
      <c r="AQ77" s="543"/>
      <c r="AR77" s="543"/>
      <c r="AS77" s="543"/>
      <c r="AT77" s="543"/>
      <c r="AU77" s="543"/>
      <c r="AV77" s="543"/>
      <c r="AW77" s="543"/>
      <c r="AX77" s="543"/>
      <c r="AY77" s="543"/>
      <c r="AZ77" s="543"/>
      <c r="BA77" s="543"/>
      <c r="BB77" s="543"/>
      <c r="BC77" s="543"/>
      <c r="BD77" s="543"/>
      <c r="BE77" s="543"/>
      <c r="BF77" s="543"/>
      <c r="BG77" s="543"/>
      <c r="BH77" s="543"/>
    </row>
    <row r="78" spans="1:60" ht="12.9" customHeight="1" x14ac:dyDescent="0.3">
      <c r="A78" s="772"/>
      <c r="B78" s="772"/>
      <c r="C78" s="754"/>
      <c r="D78" s="755"/>
      <c r="E78" s="543"/>
      <c r="F78" s="543"/>
      <c r="G78" s="543"/>
      <c r="H78" s="543"/>
      <c r="I78" s="543"/>
      <c r="J78" s="832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  <c r="X78" s="543"/>
      <c r="Y78" s="543"/>
      <c r="Z78" s="543"/>
      <c r="AA78" s="543"/>
      <c r="AB78" s="543"/>
      <c r="AC78" s="543"/>
      <c r="AD78" s="543"/>
      <c r="AE78" s="543"/>
      <c r="AF78" s="543"/>
      <c r="AG78" s="543"/>
      <c r="AH78" s="543"/>
      <c r="AI78" s="543"/>
      <c r="AJ78" s="543"/>
      <c r="AK78" s="543"/>
      <c r="AL78" s="543"/>
      <c r="AM78" s="543"/>
      <c r="AN78" s="543"/>
      <c r="AO78" s="543"/>
      <c r="AP78" s="543"/>
      <c r="AQ78" s="543"/>
      <c r="AR78" s="543"/>
      <c r="AS78" s="543"/>
      <c r="AT78" s="543"/>
      <c r="AU78" s="543"/>
      <c r="AV78" s="543"/>
      <c r="AW78" s="543"/>
      <c r="AX78" s="543"/>
      <c r="AY78" s="543"/>
      <c r="AZ78" s="543"/>
      <c r="BA78" s="543"/>
      <c r="BB78" s="543"/>
      <c r="BC78" s="543"/>
      <c r="BD78" s="543"/>
      <c r="BE78" s="543"/>
      <c r="BF78" s="543"/>
      <c r="BG78" s="543"/>
      <c r="BH78" s="543"/>
    </row>
    <row r="79" spans="1:60" ht="12.9" customHeight="1" x14ac:dyDescent="0.3">
      <c r="A79" s="772"/>
      <c r="B79" s="772"/>
      <c r="C79" s="754"/>
      <c r="D79" s="755"/>
      <c r="E79" s="543"/>
      <c r="F79" s="543"/>
      <c r="G79" s="543"/>
      <c r="H79" s="543"/>
      <c r="I79" s="543"/>
      <c r="J79" s="832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  <c r="X79" s="543"/>
      <c r="Y79" s="543"/>
      <c r="Z79" s="543"/>
      <c r="AA79" s="543"/>
      <c r="AB79" s="543"/>
      <c r="AC79" s="543"/>
      <c r="AD79" s="543"/>
      <c r="AE79" s="543"/>
      <c r="AF79" s="543"/>
      <c r="AG79" s="543"/>
      <c r="AH79" s="543"/>
      <c r="AI79" s="543"/>
      <c r="AJ79" s="543"/>
      <c r="AK79" s="543"/>
      <c r="AL79" s="543"/>
      <c r="AM79" s="543"/>
      <c r="AN79" s="543"/>
      <c r="AO79" s="543"/>
      <c r="AP79" s="543"/>
      <c r="AQ79" s="543"/>
      <c r="AR79" s="543"/>
      <c r="AS79" s="543"/>
      <c r="AT79" s="543"/>
      <c r="AU79" s="543"/>
      <c r="AV79" s="543"/>
      <c r="AW79" s="543"/>
      <c r="AX79" s="543"/>
      <c r="AY79" s="543"/>
      <c r="AZ79" s="543"/>
      <c r="BA79" s="543"/>
      <c r="BB79" s="543"/>
      <c r="BC79" s="543"/>
      <c r="BD79" s="543"/>
      <c r="BE79" s="543"/>
      <c r="BF79" s="543"/>
      <c r="BG79" s="543"/>
      <c r="BH79" s="543"/>
    </row>
    <row r="80" spans="1:60" ht="12.9" customHeight="1" x14ac:dyDescent="0.3">
      <c r="A80" s="772"/>
      <c r="B80" s="772"/>
      <c r="C80" s="754"/>
      <c r="D80" s="755"/>
      <c r="E80" s="543"/>
      <c r="F80" s="543"/>
      <c r="G80" s="543"/>
      <c r="H80" s="543"/>
      <c r="I80" s="543"/>
      <c r="J80" s="832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  <c r="X80" s="543"/>
      <c r="Y80" s="543"/>
      <c r="Z80" s="543"/>
      <c r="AA80" s="543"/>
      <c r="AB80" s="543"/>
      <c r="AC80" s="543"/>
      <c r="AD80" s="543"/>
      <c r="AE80" s="543"/>
      <c r="AF80" s="543"/>
      <c r="AG80" s="543"/>
      <c r="AH80" s="543"/>
      <c r="AI80" s="543"/>
      <c r="AJ80" s="543"/>
      <c r="AK80" s="543"/>
      <c r="AL80" s="543"/>
      <c r="AM80" s="543"/>
      <c r="AN80" s="543"/>
      <c r="AO80" s="543"/>
      <c r="AP80" s="543"/>
      <c r="AQ80" s="543"/>
      <c r="AR80" s="543"/>
      <c r="AS80" s="543"/>
      <c r="AT80" s="543"/>
      <c r="AU80" s="543"/>
      <c r="AV80" s="543"/>
      <c r="AW80" s="543"/>
      <c r="AX80" s="543"/>
      <c r="AY80" s="543"/>
      <c r="AZ80" s="543"/>
      <c r="BA80" s="543"/>
      <c r="BB80" s="543"/>
      <c r="BC80" s="543"/>
      <c r="BD80" s="543"/>
      <c r="BE80" s="543"/>
      <c r="BF80" s="543"/>
      <c r="BG80" s="543"/>
      <c r="BH80" s="543"/>
    </row>
    <row r="81" spans="1:60" ht="12.9" customHeight="1" x14ac:dyDescent="0.3">
      <c r="A81" s="772"/>
      <c r="B81" s="772"/>
      <c r="C81" s="754"/>
      <c r="D81" s="755"/>
      <c r="E81" s="543"/>
      <c r="F81" s="543"/>
      <c r="G81" s="543"/>
      <c r="H81" s="543"/>
      <c r="I81" s="543"/>
      <c r="J81" s="832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  <c r="X81" s="543"/>
      <c r="Y81" s="543"/>
      <c r="Z81" s="543"/>
      <c r="AA81" s="543"/>
      <c r="AB81" s="543"/>
      <c r="AC81" s="543"/>
      <c r="AD81" s="543"/>
      <c r="AE81" s="543"/>
      <c r="AF81" s="543"/>
      <c r="AG81" s="543"/>
      <c r="AH81" s="543"/>
      <c r="AI81" s="543"/>
      <c r="AJ81" s="543"/>
      <c r="AK81" s="543"/>
      <c r="AL81" s="543"/>
      <c r="AM81" s="543"/>
      <c r="AN81" s="543"/>
      <c r="AO81" s="543"/>
      <c r="AP81" s="543"/>
      <c r="AQ81" s="543"/>
      <c r="AR81" s="543"/>
      <c r="AS81" s="543"/>
      <c r="AT81" s="543"/>
      <c r="AU81" s="543"/>
      <c r="AV81" s="543"/>
      <c r="AW81" s="543"/>
      <c r="AX81" s="543"/>
      <c r="AY81" s="543"/>
      <c r="AZ81" s="543"/>
      <c r="BA81" s="543"/>
      <c r="BB81" s="543"/>
      <c r="BC81" s="543"/>
      <c r="BD81" s="543"/>
      <c r="BE81" s="543"/>
      <c r="BF81" s="543"/>
      <c r="BG81" s="543"/>
      <c r="BH81" s="543"/>
    </row>
    <row r="82" spans="1:60" ht="12.9" customHeight="1" x14ac:dyDescent="0.3">
      <c r="A82" s="772"/>
      <c r="B82" s="772"/>
      <c r="C82" s="754"/>
      <c r="D82" s="755"/>
      <c r="E82" s="543"/>
      <c r="F82" s="543"/>
      <c r="G82" s="543"/>
      <c r="H82" s="543"/>
      <c r="I82" s="543"/>
      <c r="J82" s="832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  <c r="X82" s="543"/>
      <c r="Y82" s="543"/>
      <c r="Z82" s="543"/>
      <c r="AA82" s="543"/>
      <c r="AB82" s="543"/>
      <c r="AC82" s="543"/>
      <c r="AD82" s="543"/>
      <c r="AE82" s="543"/>
      <c r="AF82" s="543"/>
      <c r="AG82" s="543"/>
      <c r="AH82" s="543"/>
      <c r="AI82" s="543"/>
      <c r="AJ82" s="543"/>
      <c r="AK82" s="543"/>
      <c r="AL82" s="543"/>
      <c r="AM82" s="543"/>
      <c r="AN82" s="543"/>
      <c r="AO82" s="543"/>
      <c r="AP82" s="543"/>
      <c r="AQ82" s="543"/>
      <c r="AR82" s="543"/>
      <c r="AS82" s="543"/>
      <c r="AT82" s="543"/>
      <c r="AU82" s="543"/>
      <c r="AV82" s="543"/>
      <c r="AW82" s="543"/>
      <c r="AX82" s="543"/>
      <c r="AY82" s="543"/>
      <c r="AZ82" s="543"/>
      <c r="BA82" s="543"/>
      <c r="BB82" s="543"/>
      <c r="BC82" s="543"/>
      <c r="BD82" s="543"/>
      <c r="BE82" s="543"/>
      <c r="BF82" s="543"/>
      <c r="BG82" s="543"/>
      <c r="BH82" s="543"/>
    </row>
    <row r="83" spans="1:60" ht="12.9" customHeight="1" x14ac:dyDescent="0.3">
      <c r="A83" s="772"/>
      <c r="B83" s="772"/>
      <c r="C83" s="754"/>
      <c r="D83" s="755"/>
      <c r="E83" s="543"/>
      <c r="F83" s="543"/>
      <c r="G83" s="543"/>
      <c r="H83" s="543"/>
      <c r="I83" s="543"/>
      <c r="J83" s="832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  <c r="X83" s="543"/>
      <c r="Y83" s="543"/>
      <c r="Z83" s="543"/>
      <c r="AA83" s="543"/>
      <c r="AB83" s="543"/>
      <c r="AC83" s="543"/>
      <c r="AD83" s="543"/>
      <c r="AE83" s="543"/>
      <c r="AF83" s="543"/>
      <c r="AG83" s="543"/>
      <c r="AH83" s="543"/>
      <c r="AI83" s="543"/>
      <c r="AJ83" s="543"/>
      <c r="AK83" s="543"/>
      <c r="AL83" s="543"/>
      <c r="AM83" s="543"/>
      <c r="AN83" s="543"/>
      <c r="AO83" s="543"/>
      <c r="AP83" s="543"/>
      <c r="AQ83" s="543"/>
      <c r="AR83" s="543"/>
      <c r="AS83" s="543"/>
      <c r="AT83" s="543"/>
      <c r="AU83" s="543"/>
      <c r="AV83" s="543"/>
      <c r="AW83" s="543"/>
      <c r="AX83" s="543"/>
      <c r="AY83" s="543"/>
      <c r="AZ83" s="543"/>
      <c r="BA83" s="543"/>
      <c r="BB83" s="543"/>
      <c r="BC83" s="543"/>
      <c r="BD83" s="543"/>
      <c r="BE83" s="543"/>
      <c r="BF83" s="543"/>
      <c r="BG83" s="543"/>
      <c r="BH83" s="543"/>
    </row>
    <row r="84" spans="1:60" ht="12.9" customHeight="1" x14ac:dyDescent="0.3">
      <c r="A84" s="772"/>
      <c r="B84" s="772"/>
      <c r="C84" s="754"/>
      <c r="D84" s="755"/>
      <c r="E84" s="543"/>
      <c r="F84" s="543"/>
      <c r="G84" s="543"/>
      <c r="H84" s="543"/>
      <c r="I84" s="543"/>
      <c r="J84" s="832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  <c r="X84" s="543"/>
      <c r="Y84" s="543"/>
      <c r="Z84" s="543"/>
      <c r="AA84" s="543"/>
      <c r="AB84" s="543"/>
      <c r="AC84" s="543"/>
      <c r="AD84" s="543"/>
      <c r="AE84" s="543"/>
      <c r="AF84" s="543"/>
      <c r="AG84" s="543"/>
      <c r="AH84" s="543"/>
      <c r="AI84" s="543"/>
      <c r="AJ84" s="543"/>
      <c r="AK84" s="543"/>
      <c r="AL84" s="543"/>
      <c r="AM84" s="543"/>
      <c r="AN84" s="543"/>
      <c r="AO84" s="543"/>
      <c r="AP84" s="543"/>
      <c r="AQ84" s="543"/>
      <c r="AR84" s="543"/>
      <c r="AS84" s="543"/>
      <c r="AT84" s="543"/>
      <c r="AU84" s="543"/>
      <c r="AV84" s="543"/>
      <c r="AW84" s="543"/>
      <c r="AX84" s="543"/>
      <c r="AY84" s="543"/>
      <c r="AZ84" s="543"/>
      <c r="BA84" s="543"/>
      <c r="BB84" s="543"/>
      <c r="BC84" s="543"/>
      <c r="BD84" s="543"/>
      <c r="BE84" s="543"/>
      <c r="BF84" s="543"/>
      <c r="BG84" s="543"/>
      <c r="BH84" s="543"/>
    </row>
    <row r="85" spans="1:60" ht="12.9" customHeight="1" x14ac:dyDescent="0.3">
      <c r="A85" s="772"/>
      <c r="B85" s="772"/>
      <c r="C85" s="754"/>
      <c r="D85" s="755"/>
      <c r="E85" s="543"/>
      <c r="F85" s="543"/>
      <c r="G85" s="543"/>
      <c r="H85" s="543"/>
      <c r="I85" s="543"/>
      <c r="J85" s="832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  <c r="X85" s="543"/>
      <c r="Y85" s="543"/>
      <c r="Z85" s="543"/>
      <c r="AA85" s="543"/>
      <c r="AB85" s="543"/>
      <c r="AC85" s="543"/>
      <c r="AD85" s="543"/>
      <c r="AE85" s="543"/>
      <c r="AF85" s="543"/>
      <c r="AG85" s="543"/>
      <c r="AH85" s="543"/>
      <c r="AI85" s="543"/>
      <c r="AJ85" s="543"/>
      <c r="AK85" s="543"/>
      <c r="AL85" s="543"/>
      <c r="AM85" s="543"/>
      <c r="AN85" s="543"/>
      <c r="AO85" s="543"/>
      <c r="AP85" s="543"/>
      <c r="AQ85" s="543"/>
      <c r="AR85" s="543"/>
      <c r="AS85" s="543"/>
      <c r="AT85" s="543"/>
      <c r="AU85" s="543"/>
      <c r="AV85" s="543"/>
      <c r="AW85" s="543"/>
      <c r="AX85" s="543"/>
      <c r="AY85" s="543"/>
      <c r="AZ85" s="543"/>
      <c r="BA85" s="543"/>
      <c r="BB85" s="543"/>
      <c r="BC85" s="543"/>
      <c r="BD85" s="543"/>
      <c r="BE85" s="543"/>
      <c r="BF85" s="543"/>
      <c r="BG85" s="543"/>
      <c r="BH85" s="543"/>
    </row>
    <row r="86" spans="1:60" ht="12.9" customHeight="1" x14ac:dyDescent="0.3">
      <c r="A86" s="772"/>
      <c r="B86" s="772"/>
      <c r="C86" s="754"/>
      <c r="D86" s="755"/>
      <c r="E86" s="543"/>
      <c r="F86" s="543"/>
      <c r="G86" s="543"/>
      <c r="H86" s="543"/>
      <c r="I86" s="543"/>
      <c r="J86" s="832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  <c r="X86" s="543"/>
      <c r="Y86" s="543"/>
      <c r="Z86" s="543"/>
      <c r="AA86" s="543"/>
      <c r="AB86" s="543"/>
      <c r="AC86" s="543"/>
      <c r="AD86" s="543"/>
      <c r="AE86" s="543"/>
      <c r="AF86" s="543"/>
      <c r="AG86" s="543"/>
      <c r="AH86" s="543"/>
      <c r="AI86" s="543"/>
      <c r="AJ86" s="543"/>
      <c r="AK86" s="543"/>
      <c r="AL86" s="543"/>
      <c r="AM86" s="543"/>
      <c r="AN86" s="543"/>
      <c r="AO86" s="543"/>
      <c r="AP86" s="543"/>
      <c r="AQ86" s="543"/>
      <c r="AR86" s="543"/>
      <c r="AS86" s="543"/>
      <c r="AT86" s="543"/>
      <c r="AU86" s="543"/>
      <c r="AV86" s="543"/>
      <c r="AW86" s="543"/>
      <c r="AX86" s="543"/>
      <c r="AY86" s="543"/>
      <c r="AZ86" s="543"/>
      <c r="BA86" s="543"/>
      <c r="BB86" s="543"/>
      <c r="BC86" s="543"/>
      <c r="BD86" s="543"/>
      <c r="BE86" s="543"/>
      <c r="BF86" s="543"/>
      <c r="BG86" s="543"/>
      <c r="BH86" s="543"/>
    </row>
    <row r="87" spans="1:60" ht="12.9" customHeight="1" x14ac:dyDescent="0.3">
      <c r="A87" s="772"/>
      <c r="B87" s="772"/>
      <c r="C87" s="754"/>
      <c r="D87" s="755"/>
      <c r="E87" s="543"/>
      <c r="F87" s="543"/>
      <c r="G87" s="543"/>
      <c r="H87" s="543"/>
      <c r="I87" s="543"/>
      <c r="J87" s="832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  <c r="X87" s="543"/>
      <c r="Y87" s="543"/>
      <c r="Z87" s="543"/>
      <c r="AA87" s="543"/>
      <c r="AB87" s="543"/>
      <c r="AC87" s="543"/>
      <c r="AD87" s="543"/>
      <c r="AE87" s="543"/>
      <c r="AF87" s="543"/>
      <c r="AG87" s="543"/>
      <c r="AH87" s="543"/>
      <c r="AI87" s="543"/>
      <c r="AJ87" s="543"/>
      <c r="AK87" s="543"/>
      <c r="AL87" s="543"/>
      <c r="AM87" s="543"/>
      <c r="AN87" s="543"/>
      <c r="AO87" s="543"/>
      <c r="AP87" s="543"/>
      <c r="AQ87" s="543"/>
      <c r="AR87" s="543"/>
      <c r="AS87" s="543"/>
      <c r="AT87" s="543"/>
      <c r="AU87" s="543"/>
      <c r="AV87" s="543"/>
      <c r="AW87" s="543"/>
      <c r="AX87" s="543"/>
      <c r="AY87" s="543"/>
      <c r="AZ87" s="543"/>
      <c r="BA87" s="543"/>
      <c r="BB87" s="543"/>
      <c r="BC87" s="543"/>
      <c r="BD87" s="543"/>
      <c r="BE87" s="543"/>
      <c r="BF87" s="543"/>
      <c r="BG87" s="543"/>
      <c r="BH87" s="543"/>
    </row>
    <row r="88" spans="1:60" ht="12.9" customHeight="1" x14ac:dyDescent="0.3">
      <c r="A88" s="772"/>
      <c r="B88" s="772"/>
      <c r="C88" s="754"/>
      <c r="D88" s="755"/>
      <c r="E88" s="543"/>
      <c r="F88" s="543"/>
      <c r="G88" s="543"/>
      <c r="H88" s="543"/>
      <c r="I88" s="543"/>
      <c r="J88" s="832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  <c r="X88" s="543"/>
      <c r="Y88" s="543"/>
      <c r="Z88" s="543"/>
      <c r="AA88" s="543"/>
      <c r="AB88" s="543"/>
      <c r="AC88" s="543"/>
      <c r="AD88" s="543"/>
      <c r="AE88" s="543"/>
      <c r="AF88" s="543"/>
      <c r="AG88" s="543"/>
      <c r="AH88" s="543"/>
      <c r="AI88" s="543"/>
      <c r="AJ88" s="543"/>
      <c r="AK88" s="543"/>
      <c r="AL88" s="543"/>
      <c r="AM88" s="543"/>
      <c r="AN88" s="543"/>
      <c r="AO88" s="543"/>
      <c r="AP88" s="543"/>
      <c r="AQ88" s="543"/>
      <c r="AR88" s="543"/>
      <c r="AS88" s="543"/>
      <c r="AT88" s="543"/>
      <c r="AU88" s="543"/>
      <c r="AV88" s="543"/>
      <c r="AW88" s="543"/>
      <c r="AX88" s="543"/>
      <c r="AY88" s="543"/>
      <c r="AZ88" s="543"/>
      <c r="BA88" s="543"/>
      <c r="BB88" s="543"/>
      <c r="BC88" s="543"/>
      <c r="BD88" s="543"/>
      <c r="BE88" s="543"/>
      <c r="BF88" s="543"/>
      <c r="BG88" s="543"/>
      <c r="BH88" s="543"/>
    </row>
    <row r="89" spans="1:60" ht="12.9" customHeight="1" x14ac:dyDescent="0.3">
      <c r="A89" s="772"/>
      <c r="B89" s="772"/>
      <c r="C89" s="754"/>
      <c r="D89" s="755"/>
      <c r="E89" s="543"/>
      <c r="F89" s="543"/>
      <c r="G89" s="543"/>
      <c r="H89" s="543"/>
      <c r="I89" s="543"/>
      <c r="J89" s="832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  <c r="X89" s="543"/>
      <c r="Y89" s="543"/>
      <c r="Z89" s="543"/>
      <c r="AA89" s="543"/>
      <c r="AB89" s="543"/>
      <c r="AC89" s="543"/>
      <c r="AD89" s="543"/>
      <c r="AE89" s="543"/>
      <c r="AF89" s="543"/>
      <c r="AG89" s="543"/>
      <c r="AH89" s="543"/>
      <c r="AI89" s="543"/>
      <c r="AJ89" s="543"/>
      <c r="AK89" s="543"/>
      <c r="AL89" s="543"/>
      <c r="AM89" s="543"/>
      <c r="AN89" s="543"/>
      <c r="AO89" s="543"/>
      <c r="AP89" s="543"/>
      <c r="AQ89" s="543"/>
      <c r="AR89" s="543"/>
      <c r="AS89" s="543"/>
      <c r="AT89" s="543"/>
      <c r="AU89" s="543"/>
      <c r="AV89" s="543"/>
      <c r="AW89" s="543"/>
      <c r="AX89" s="543"/>
      <c r="AY89" s="543"/>
      <c r="AZ89" s="543"/>
      <c r="BA89" s="543"/>
      <c r="BB89" s="543"/>
      <c r="BC89" s="543"/>
      <c r="BD89" s="543"/>
      <c r="BE89" s="543"/>
      <c r="BF89" s="543"/>
      <c r="BG89" s="543"/>
      <c r="BH89" s="543"/>
    </row>
    <row r="90" spans="1:60" ht="12.9" customHeight="1" x14ac:dyDescent="0.3">
      <c r="A90" s="772"/>
      <c r="B90" s="772"/>
      <c r="C90" s="754"/>
      <c r="D90" s="755"/>
      <c r="E90" s="543"/>
      <c r="F90" s="543"/>
      <c r="G90" s="543"/>
      <c r="H90" s="543"/>
      <c r="I90" s="543"/>
      <c r="J90" s="832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  <c r="X90" s="543"/>
      <c r="Y90" s="543"/>
      <c r="Z90" s="543"/>
      <c r="AA90" s="543"/>
      <c r="AB90" s="543"/>
      <c r="AC90" s="543"/>
      <c r="AD90" s="543"/>
      <c r="AE90" s="543"/>
      <c r="AF90" s="543"/>
      <c r="AG90" s="543"/>
      <c r="AH90" s="543"/>
      <c r="AI90" s="543"/>
      <c r="AJ90" s="543"/>
      <c r="AK90" s="543"/>
      <c r="AL90" s="543"/>
      <c r="AM90" s="543"/>
      <c r="AN90" s="543"/>
      <c r="AO90" s="543"/>
      <c r="AP90" s="543"/>
      <c r="AQ90" s="543"/>
      <c r="AR90" s="543"/>
      <c r="AS90" s="543"/>
      <c r="AT90" s="543"/>
      <c r="AU90" s="543"/>
      <c r="AV90" s="543"/>
      <c r="AW90" s="543"/>
      <c r="AX90" s="543"/>
      <c r="AY90" s="543"/>
      <c r="AZ90" s="543"/>
      <c r="BA90" s="543"/>
      <c r="BB90" s="543"/>
      <c r="BC90" s="543"/>
      <c r="BD90" s="543"/>
      <c r="BE90" s="543"/>
      <c r="BF90" s="543"/>
      <c r="BG90" s="543"/>
      <c r="BH90" s="543"/>
    </row>
    <row r="91" spans="1:60" ht="12.9" customHeight="1" x14ac:dyDescent="0.3">
      <c r="A91" s="772"/>
      <c r="B91" s="772"/>
      <c r="C91" s="754"/>
      <c r="D91" s="755"/>
      <c r="E91" s="543"/>
      <c r="F91" s="543"/>
      <c r="G91" s="543"/>
      <c r="H91" s="543"/>
      <c r="I91" s="543"/>
      <c r="J91" s="832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  <c r="X91" s="543"/>
      <c r="Y91" s="543"/>
      <c r="Z91" s="543"/>
      <c r="AA91" s="543"/>
      <c r="AB91" s="543"/>
      <c r="AC91" s="543"/>
      <c r="AD91" s="543"/>
      <c r="AE91" s="543"/>
      <c r="AF91" s="543"/>
      <c r="AG91" s="543"/>
      <c r="AH91" s="543"/>
      <c r="AI91" s="543"/>
      <c r="AJ91" s="543"/>
      <c r="AK91" s="543"/>
      <c r="AL91" s="543"/>
      <c r="AM91" s="543"/>
      <c r="AN91" s="543"/>
      <c r="AO91" s="543"/>
      <c r="AP91" s="543"/>
      <c r="AQ91" s="543"/>
      <c r="AR91" s="543"/>
      <c r="AS91" s="543"/>
      <c r="AT91" s="543"/>
      <c r="AU91" s="543"/>
      <c r="AV91" s="543"/>
      <c r="AW91" s="543"/>
      <c r="AX91" s="543"/>
      <c r="AY91" s="543"/>
      <c r="AZ91" s="543"/>
      <c r="BA91" s="543"/>
      <c r="BB91" s="543"/>
      <c r="BC91" s="543"/>
      <c r="BD91" s="543"/>
      <c r="BE91" s="543"/>
      <c r="BF91" s="543"/>
      <c r="BG91" s="543"/>
      <c r="BH91" s="543"/>
    </row>
    <row r="92" spans="1:60" ht="12.9" customHeight="1" x14ac:dyDescent="0.3">
      <c r="A92" s="772"/>
      <c r="B92" s="772"/>
      <c r="C92" s="754"/>
      <c r="D92" s="755"/>
      <c r="E92" s="543"/>
      <c r="F92" s="543"/>
      <c r="G92" s="543"/>
      <c r="H92" s="543"/>
      <c r="I92" s="543"/>
      <c r="J92" s="832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  <c r="X92" s="543"/>
      <c r="Y92" s="543"/>
      <c r="Z92" s="543"/>
      <c r="AA92" s="543"/>
      <c r="AB92" s="543"/>
      <c r="AC92" s="543"/>
      <c r="AD92" s="543"/>
      <c r="AE92" s="543"/>
      <c r="AF92" s="543"/>
      <c r="AG92" s="543"/>
      <c r="AH92" s="543"/>
      <c r="AI92" s="543"/>
      <c r="AJ92" s="543"/>
      <c r="AK92" s="543"/>
      <c r="AL92" s="543"/>
      <c r="AM92" s="543"/>
      <c r="AN92" s="543"/>
      <c r="AO92" s="543"/>
      <c r="AP92" s="543"/>
      <c r="AQ92" s="543"/>
      <c r="AR92" s="543"/>
      <c r="AS92" s="543"/>
      <c r="AT92" s="543"/>
      <c r="AU92" s="543"/>
      <c r="AV92" s="543"/>
      <c r="AW92" s="543"/>
      <c r="AX92" s="543"/>
      <c r="AY92" s="543"/>
      <c r="AZ92" s="543"/>
      <c r="BA92" s="543"/>
      <c r="BB92" s="543"/>
      <c r="BC92" s="543"/>
      <c r="BD92" s="543"/>
      <c r="BE92" s="543"/>
      <c r="BF92" s="543"/>
      <c r="BG92" s="543"/>
      <c r="BH92" s="543"/>
    </row>
    <row r="93" spans="1:60" ht="12.9" customHeight="1" x14ac:dyDescent="0.3">
      <c r="A93" s="776" t="s">
        <v>991</v>
      </c>
      <c r="B93" s="776"/>
      <c r="C93" s="777"/>
      <c r="D93" s="778"/>
      <c r="E93" s="776"/>
      <c r="F93" s="776"/>
      <c r="G93" s="776"/>
      <c r="H93" s="776"/>
      <c r="I93" s="776"/>
      <c r="J93" s="824"/>
      <c r="K93" s="776"/>
      <c r="L93" s="776"/>
      <c r="M93" s="776"/>
      <c r="N93" s="776"/>
      <c r="O93" s="776"/>
      <c r="P93" s="776"/>
      <c r="Q93" s="776"/>
      <c r="R93" s="776"/>
      <c r="S93" s="776"/>
      <c r="T93" s="776"/>
      <c r="U93" s="776"/>
      <c r="V93" s="776"/>
      <c r="W93" s="776"/>
      <c r="X93" s="776"/>
      <c r="Y93" s="776"/>
      <c r="Z93" s="776"/>
      <c r="AA93" s="776"/>
      <c r="AB93" s="776"/>
      <c r="AC93" s="776"/>
      <c r="AD93" s="776"/>
      <c r="AE93" s="776"/>
      <c r="AF93" s="776"/>
      <c r="AG93" s="776"/>
      <c r="AH93" s="776"/>
      <c r="AI93" s="776"/>
      <c r="AJ93" s="776"/>
      <c r="AK93" s="776"/>
      <c r="AL93" s="776"/>
      <c r="AM93" s="776"/>
      <c r="AN93" s="776"/>
      <c r="AO93" s="776"/>
      <c r="AP93" s="776"/>
      <c r="AQ93" s="776"/>
      <c r="AR93" s="776"/>
      <c r="AS93" s="776"/>
      <c r="AT93" s="776"/>
      <c r="AU93" s="776"/>
      <c r="AV93" s="776"/>
      <c r="AW93" s="776"/>
      <c r="AX93" s="776"/>
      <c r="AY93" s="776"/>
      <c r="AZ93" s="776"/>
      <c r="BA93" s="776"/>
      <c r="BB93" s="776"/>
      <c r="BC93" s="776"/>
      <c r="BD93" s="776"/>
      <c r="BE93" s="776"/>
      <c r="BF93" s="776"/>
      <c r="BG93" s="776"/>
      <c r="BH93" s="776"/>
    </row>
    <row r="94" spans="1:60" ht="12.9" customHeight="1" x14ac:dyDescent="0.3">
      <c r="A94" s="772"/>
      <c r="B94" s="772"/>
      <c r="C94" s="754"/>
      <c r="D94" s="755"/>
      <c r="E94" s="543"/>
      <c r="F94" s="543"/>
      <c r="G94" s="543"/>
      <c r="H94" s="543"/>
      <c r="I94" s="543"/>
      <c r="J94" s="832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  <c r="X94" s="543"/>
      <c r="Y94" s="543"/>
      <c r="Z94" s="543"/>
      <c r="AA94" s="543"/>
      <c r="AB94" s="543"/>
      <c r="AC94" s="543"/>
      <c r="AD94" s="543"/>
      <c r="AE94" s="543"/>
      <c r="AF94" s="543"/>
      <c r="AG94" s="543"/>
      <c r="AH94" s="543"/>
      <c r="AI94" s="543"/>
      <c r="AJ94" s="543"/>
      <c r="AK94" s="543"/>
      <c r="AL94" s="543"/>
      <c r="AM94" s="543"/>
      <c r="AN94" s="543"/>
      <c r="AO94" s="543"/>
      <c r="AP94" s="543"/>
      <c r="AQ94" s="543"/>
      <c r="AR94" s="543"/>
      <c r="AS94" s="543"/>
      <c r="AT94" s="543"/>
      <c r="AU94" s="543"/>
      <c r="AV94" s="543"/>
      <c r="AW94" s="543"/>
      <c r="AX94" s="543"/>
      <c r="AY94" s="543"/>
      <c r="AZ94" s="543"/>
      <c r="BA94" s="543"/>
      <c r="BB94" s="543"/>
      <c r="BC94" s="543"/>
      <c r="BD94" s="543"/>
      <c r="BE94" s="543"/>
      <c r="BF94" s="543"/>
      <c r="BG94" s="543"/>
      <c r="BH94" s="543"/>
    </row>
    <row r="95" spans="1:60" ht="12.9" customHeight="1" x14ac:dyDescent="0.3">
      <c r="A95" s="772"/>
      <c r="B95" s="772"/>
      <c r="C95" s="754"/>
      <c r="D95" s="755"/>
      <c r="E95" s="543"/>
      <c r="F95" s="543"/>
      <c r="G95" s="543"/>
      <c r="H95" s="543"/>
      <c r="I95" s="543"/>
      <c r="J95" s="832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  <c r="X95" s="543"/>
      <c r="Y95" s="543"/>
      <c r="Z95" s="543"/>
      <c r="AA95" s="543"/>
      <c r="AB95" s="543"/>
      <c r="AC95" s="543"/>
      <c r="AD95" s="543"/>
      <c r="AE95" s="543"/>
      <c r="AF95" s="543"/>
      <c r="AG95" s="543"/>
      <c r="AH95" s="543"/>
      <c r="AI95" s="543"/>
      <c r="AJ95" s="543"/>
      <c r="AK95" s="543"/>
      <c r="AL95" s="543"/>
      <c r="AM95" s="543"/>
      <c r="AN95" s="543"/>
      <c r="AO95" s="543"/>
      <c r="AP95" s="543"/>
      <c r="AQ95" s="543"/>
      <c r="AR95" s="543"/>
      <c r="AS95" s="543"/>
      <c r="AT95" s="543"/>
      <c r="AU95" s="543"/>
      <c r="AV95" s="543"/>
      <c r="AW95" s="543"/>
      <c r="AX95" s="543"/>
      <c r="AY95" s="543"/>
      <c r="AZ95" s="543"/>
      <c r="BA95" s="543"/>
      <c r="BB95" s="543"/>
      <c r="BC95" s="543"/>
      <c r="BD95" s="543"/>
      <c r="BE95" s="543"/>
      <c r="BF95" s="543"/>
      <c r="BG95" s="543"/>
      <c r="BH95" s="543"/>
    </row>
    <row r="96" spans="1:60" ht="12.9" customHeight="1" x14ac:dyDescent="0.3">
      <c r="A96" s="772"/>
      <c r="B96" s="772"/>
      <c r="C96" s="754"/>
      <c r="D96" s="755"/>
      <c r="E96" s="543" t="str">
        <f xml:space="preserve"> Analysis!E$70</f>
        <v>Gas needed per year</v>
      </c>
      <c r="F96" s="543">
        <f xml:space="preserve"> Analysis!F$70</f>
        <v>0</v>
      </c>
      <c r="G96" s="543">
        <f xml:space="preserve"> Analysis!G$70</f>
        <v>0</v>
      </c>
      <c r="H96" s="543">
        <f xml:space="preserve"> Analysis!H$70</f>
        <v>0</v>
      </c>
      <c r="I96" s="543">
        <f xml:space="preserve"> Analysis!I$70</f>
        <v>0</v>
      </c>
      <c r="J96" s="832"/>
      <c r="K96" s="543">
        <f xml:space="preserve"> Analysis!K$70</f>
        <v>252</v>
      </c>
      <c r="L96" s="543">
        <f xml:space="preserve"> Analysis!L$70</f>
        <v>252</v>
      </c>
      <c r="M96" s="543">
        <f xml:space="preserve"> Analysis!M$70</f>
        <v>252</v>
      </c>
      <c r="N96" s="543">
        <f xml:space="preserve"> Analysis!N$70</f>
        <v>252</v>
      </c>
      <c r="O96" s="543">
        <f xml:space="preserve"> Analysis!O$70</f>
        <v>264.60000000000002</v>
      </c>
      <c r="P96" s="543">
        <f xml:space="preserve"> Analysis!P$70</f>
        <v>277.83000000000004</v>
      </c>
      <c r="Q96" s="543">
        <f xml:space="preserve"> Analysis!Q$70</f>
        <v>291.72150000000005</v>
      </c>
      <c r="R96" s="543">
        <f xml:space="preserve"> Analysis!R$70</f>
        <v>306.30757500000004</v>
      </c>
      <c r="S96" s="543">
        <f xml:space="preserve"> Analysis!S$70</f>
        <v>321.62295375000008</v>
      </c>
      <c r="T96" s="543">
        <f xml:space="preserve"> Analysis!T$70</f>
        <v>337.70410143750007</v>
      </c>
      <c r="U96" s="543">
        <f xml:space="preserve"> Analysis!U$70</f>
        <v>354.58930650937509</v>
      </c>
      <c r="V96" s="543">
        <f xml:space="preserve"> Analysis!V$70</f>
        <v>372.31877183484386</v>
      </c>
      <c r="W96" s="543">
        <f xml:space="preserve"> Analysis!W$70</f>
        <v>390.93471042658609</v>
      </c>
      <c r="X96" s="543">
        <f xml:space="preserve"> Analysis!X$70</f>
        <v>410.4814459479154</v>
      </c>
      <c r="Y96" s="543">
        <f xml:space="preserve"> Analysis!Y$70</f>
        <v>431.00551824531118</v>
      </c>
      <c r="Z96" s="543">
        <f xml:space="preserve"> Analysis!Z$70</f>
        <v>452.55579415757677</v>
      </c>
      <c r="AA96" s="543">
        <f xml:space="preserve"> Analysis!AA$70</f>
        <v>475.1835838654556</v>
      </c>
      <c r="AB96" s="543">
        <f xml:space="preserve"> Analysis!AB$70</f>
        <v>498.94276305872842</v>
      </c>
      <c r="AC96" s="543">
        <f xml:space="preserve"> Analysis!AC$70</f>
        <v>523.88990121166489</v>
      </c>
      <c r="AD96" s="543">
        <f xml:space="preserve"> Analysis!AD$70</f>
        <v>550.08439627224811</v>
      </c>
      <c r="AE96" s="543">
        <f xml:space="preserve"> Analysis!AE$70</f>
        <v>577.58861608586051</v>
      </c>
      <c r="AF96" s="543">
        <f xml:space="preserve"> Analysis!AF$70</f>
        <v>606.46804689015357</v>
      </c>
      <c r="AG96" s="543">
        <f xml:space="preserve"> Analysis!AG$70</f>
        <v>636.79144923466129</v>
      </c>
      <c r="AH96" s="543">
        <f xml:space="preserve"> Analysis!AH$70</f>
        <v>668.63102169639433</v>
      </c>
      <c r="AI96" s="543">
        <f xml:space="preserve"> Analysis!AI$70</f>
        <v>702.06257278121404</v>
      </c>
      <c r="AJ96" s="543">
        <f xml:space="preserve"> Analysis!AJ$70</f>
        <v>737.16570142027479</v>
      </c>
      <c r="AK96" s="543">
        <f xml:space="preserve"> Analysis!AK$70</f>
        <v>774.02398649128861</v>
      </c>
      <c r="AL96" s="543">
        <f xml:space="preserve"> Analysis!AL$70</f>
        <v>812.72518581585302</v>
      </c>
      <c r="AM96" s="543">
        <f xml:space="preserve"> Analysis!AM$70</f>
        <v>853.36144510664576</v>
      </c>
      <c r="AN96" s="543">
        <f xml:space="preserve"> Analysis!AN$70</f>
        <v>896.02951736197804</v>
      </c>
      <c r="AO96" s="543">
        <f xml:space="preserve"> Analysis!AO$70</f>
        <v>940.83099323007696</v>
      </c>
      <c r="AP96" s="543">
        <f xml:space="preserve"> Analysis!AP$70</f>
        <v>987.87254289158079</v>
      </c>
      <c r="AQ96" s="543">
        <f xml:space="preserve"> Analysis!AQ$70</f>
        <v>1037.2661700361598</v>
      </c>
      <c r="AR96" s="543">
        <f xml:space="preserve"> Analysis!AR$70</f>
        <v>1089.1294785379678</v>
      </c>
      <c r="AS96" s="543">
        <f xml:space="preserve"> Analysis!AS$70</f>
        <v>1143.5859524648663</v>
      </c>
      <c r="AT96" s="543">
        <f xml:space="preserve"> Analysis!AT$70</f>
        <v>1200.7652500881097</v>
      </c>
      <c r="AU96" s="543">
        <f xml:space="preserve"> Analysis!AU$70</f>
        <v>1260.8035125925153</v>
      </c>
      <c r="AV96" s="543">
        <f xml:space="preserve"> Analysis!AV$70</f>
        <v>1323.8436882221411</v>
      </c>
      <c r="AW96" s="543">
        <f xml:space="preserve"> Analysis!AW$70</f>
        <v>1390.0358726332481</v>
      </c>
      <c r="AX96" s="543">
        <f xml:space="preserve"> Analysis!AX$70</f>
        <v>1459.5376662649105</v>
      </c>
      <c r="AY96" s="543">
        <f xml:space="preserve"> Analysis!AY$70</f>
        <v>1532.514549578156</v>
      </c>
      <c r="AZ96" s="543">
        <f xml:space="preserve"> Analysis!AZ$70</f>
        <v>1609.1402770570639</v>
      </c>
      <c r="BA96" s="543">
        <f xml:space="preserve"> Analysis!BA$70</f>
        <v>1689.5972909099173</v>
      </c>
      <c r="BB96" s="543">
        <f xml:space="preserve"> Analysis!BB$70</f>
        <v>1774.0771554554133</v>
      </c>
      <c r="BC96" s="543">
        <f xml:space="preserve"> Analysis!BC$70</f>
        <v>1862.7810132281841</v>
      </c>
      <c r="BD96" s="543">
        <f xml:space="preserve"> Analysis!BD$70</f>
        <v>1955.9200638895934</v>
      </c>
      <c r="BE96" s="543">
        <f xml:space="preserve"> Analysis!BE$70</f>
        <v>2053.7160670840731</v>
      </c>
      <c r="BF96" s="543">
        <f xml:space="preserve"> Analysis!BF$70</f>
        <v>2156.401870438277</v>
      </c>
      <c r="BG96" s="543">
        <f xml:space="preserve"> Analysis!BG$70</f>
        <v>2264.2219639601908</v>
      </c>
      <c r="BH96" s="543">
        <f xml:space="preserve"> Analysis!BH$70</f>
        <v>2377.4330621582003</v>
      </c>
    </row>
    <row r="97" spans="1:60" ht="12.9" customHeight="1" x14ac:dyDescent="0.3">
      <c r="A97" s="772"/>
      <c r="B97" s="772"/>
      <c r="C97" s="754"/>
      <c r="D97" s="755"/>
      <c r="E97" s="543" t="str">
        <f xml:space="preserve"> Stage1!E$60</f>
        <v>Gas production - Btu, before ELT</v>
      </c>
      <c r="F97" s="543">
        <f xml:space="preserve"> Stage1!F$60</f>
        <v>0</v>
      </c>
      <c r="G97" s="543" t="str">
        <f xml:space="preserve"> Stage1!G$60</f>
        <v>Tbtu</v>
      </c>
      <c r="H97" s="543">
        <f xml:space="preserve"> Stage1!H$60</f>
        <v>0</v>
      </c>
      <c r="I97" s="543">
        <f xml:space="preserve"> Stage1!I$60</f>
        <v>3075.0000000000014</v>
      </c>
      <c r="J97" s="832"/>
      <c r="K97" s="543">
        <f xml:space="preserve"> Stage1!K$60</f>
        <v>0</v>
      </c>
      <c r="L97" s="543">
        <f xml:space="preserve"> Stage1!L$60</f>
        <v>0</v>
      </c>
      <c r="M97" s="543">
        <f xml:space="preserve"> Stage1!M$60</f>
        <v>0</v>
      </c>
      <c r="N97" s="543">
        <f xml:space="preserve"> Stage1!N$60</f>
        <v>0</v>
      </c>
      <c r="O97" s="543">
        <f xml:space="preserve"> Stage1!O$60</f>
        <v>0</v>
      </c>
      <c r="P97" s="543">
        <f xml:space="preserve"> Stage1!P$60</f>
        <v>0</v>
      </c>
      <c r="Q97" s="543">
        <f xml:space="preserve"> Stage1!Q$60</f>
        <v>0</v>
      </c>
      <c r="R97" s="543">
        <f xml:space="preserve"> Stage1!R$60</f>
        <v>0</v>
      </c>
      <c r="S97" s="543">
        <f xml:space="preserve"> Stage1!S$60</f>
        <v>0</v>
      </c>
      <c r="T97" s="543">
        <f xml:space="preserve"> Stage1!T$60</f>
        <v>43.05</v>
      </c>
      <c r="U97" s="543">
        <f xml:space="preserve"> Stage1!U$60</f>
        <v>104.55000000000001</v>
      </c>
      <c r="V97" s="543">
        <f xml:space="preserve"> Stage1!V$60</f>
        <v>104.55000000000001</v>
      </c>
      <c r="W97" s="543">
        <f xml:space="preserve"> Stage1!W$60</f>
        <v>104.55000000000001</v>
      </c>
      <c r="X97" s="543">
        <f xml:space="preserve"> Stage1!X$60</f>
        <v>104.55000000000001</v>
      </c>
      <c r="Y97" s="543">
        <f xml:space="preserve"> Stage1!Y$60</f>
        <v>104.55000000000001</v>
      </c>
      <c r="Z97" s="543">
        <f xml:space="preserve"> Stage1!Z$60</f>
        <v>104.55000000000001</v>
      </c>
      <c r="AA97" s="543">
        <f xml:space="preserve"> Stage1!AA$60</f>
        <v>104.55000000000001</v>
      </c>
      <c r="AB97" s="543">
        <f xml:space="preserve"> Stage1!AB$60</f>
        <v>104.55000000000001</v>
      </c>
      <c r="AC97" s="543">
        <f xml:space="preserve"> Stage1!AC$60</f>
        <v>104.55000000000001</v>
      </c>
      <c r="AD97" s="543">
        <f xml:space="preserve"> Stage1!AD$60</f>
        <v>104.55000000000001</v>
      </c>
      <c r="AE97" s="543">
        <f xml:space="preserve"> Stage1!AE$60</f>
        <v>104.55000000000001</v>
      </c>
      <c r="AF97" s="543">
        <f xml:space="preserve"> Stage1!AF$60</f>
        <v>104.55000000000001</v>
      </c>
      <c r="AG97" s="543">
        <f xml:space="preserve"> Stage1!AG$60</f>
        <v>104.55000000000001</v>
      </c>
      <c r="AH97" s="543">
        <f xml:space="preserve"> Stage1!AH$60</f>
        <v>104.55000000000001</v>
      </c>
      <c r="AI97" s="543">
        <f xml:space="preserve"> Stage1!AI$60</f>
        <v>104.55000000000001</v>
      </c>
      <c r="AJ97" s="543">
        <f xml:space="preserve"> Stage1!AJ$60</f>
        <v>104.55000000000001</v>
      </c>
      <c r="AK97" s="543">
        <f xml:space="preserve"> Stage1!AK$60</f>
        <v>104.55000000000001</v>
      </c>
      <c r="AL97" s="543">
        <f xml:space="preserve"> Stage1!AL$60</f>
        <v>104.55000000000001</v>
      </c>
      <c r="AM97" s="543">
        <f xml:space="preserve"> Stage1!AM$60</f>
        <v>104.55000000000001</v>
      </c>
      <c r="AN97" s="543">
        <f xml:space="preserve"> Stage1!AN$60</f>
        <v>104.55000000000001</v>
      </c>
      <c r="AO97" s="543">
        <f xml:space="preserve"> Stage1!AO$60</f>
        <v>104.55000000000001</v>
      </c>
      <c r="AP97" s="543">
        <f xml:space="preserve"> Stage1!AP$60</f>
        <v>104.55000000000001</v>
      </c>
      <c r="AQ97" s="543">
        <f xml:space="preserve"> Stage1!AQ$60</f>
        <v>104.55000000000001</v>
      </c>
      <c r="AR97" s="543">
        <f xml:space="preserve"> Stage1!AR$60</f>
        <v>104.55000000000001</v>
      </c>
      <c r="AS97" s="543">
        <f xml:space="preserve"> Stage1!AS$60</f>
        <v>104.55000000000001</v>
      </c>
      <c r="AT97" s="543">
        <f xml:space="preserve"> Stage1!AT$60</f>
        <v>104.55000000000001</v>
      </c>
      <c r="AU97" s="543">
        <f xml:space="preserve"> Stage1!AU$60</f>
        <v>104.55000000000001</v>
      </c>
      <c r="AV97" s="543">
        <f xml:space="preserve"> Stage1!AV$60</f>
        <v>104.55000000000001</v>
      </c>
      <c r="AW97" s="543">
        <f xml:space="preserve"> Stage1!AW$60</f>
        <v>104.55000000000001</v>
      </c>
      <c r="AX97" s="543">
        <f xml:space="preserve"> Stage1!AX$60</f>
        <v>0</v>
      </c>
      <c r="AY97" s="543">
        <f xml:space="preserve"> Stage1!AY$60</f>
        <v>0</v>
      </c>
      <c r="AZ97" s="543">
        <f xml:space="preserve"> Stage1!AZ$60</f>
        <v>0</v>
      </c>
      <c r="BA97" s="543">
        <f xml:space="preserve"> Stage1!BA$60</f>
        <v>0</v>
      </c>
      <c r="BB97" s="543">
        <f xml:space="preserve"> Stage1!BB$60</f>
        <v>0</v>
      </c>
      <c r="BC97" s="543">
        <f xml:space="preserve"> Stage1!BC$60</f>
        <v>0</v>
      </c>
      <c r="BD97" s="543">
        <f xml:space="preserve"> Stage1!BD$60</f>
        <v>0</v>
      </c>
      <c r="BE97" s="543">
        <f xml:space="preserve"> Stage1!BE$60</f>
        <v>0</v>
      </c>
      <c r="BF97" s="543">
        <f xml:space="preserve"> Stage1!BF$60</f>
        <v>0</v>
      </c>
      <c r="BG97" s="543">
        <f xml:space="preserve"> Stage1!BG$60</f>
        <v>0</v>
      </c>
      <c r="BH97" s="543">
        <f xml:space="preserve"> Stage1!BH$60</f>
        <v>0</v>
      </c>
    </row>
    <row r="98" spans="1:60" ht="12.9" customHeight="1" x14ac:dyDescent="0.3">
      <c r="A98" s="772"/>
      <c r="B98" s="772"/>
      <c r="C98" s="754"/>
      <c r="D98" s="755"/>
      <c r="E98" s="666" t="str">
        <f xml:space="preserve"> 'Time&amp;Esc'!E$14</f>
        <v>Calendar year</v>
      </c>
      <c r="F98" s="666">
        <f xml:space="preserve"> 'Time&amp;Esc'!F$14</f>
        <v>0</v>
      </c>
      <c r="G98" s="666" t="str">
        <f xml:space="preserve"> 'Time&amp;Esc'!G$14</f>
        <v>year</v>
      </c>
      <c r="H98" s="666">
        <f xml:space="preserve"> 'Time&amp;Esc'!H$14</f>
        <v>0</v>
      </c>
      <c r="I98" s="666">
        <f xml:space="preserve"> 'Time&amp;Esc'!I$14</f>
        <v>0</v>
      </c>
      <c r="J98" s="832"/>
      <c r="K98" s="666">
        <f xml:space="preserve"> 'Time&amp;Esc'!K$14</f>
        <v>2017</v>
      </c>
      <c r="L98" s="666">
        <f xml:space="preserve"> 'Time&amp;Esc'!L$14</f>
        <v>2018</v>
      </c>
      <c r="M98" s="666">
        <f xml:space="preserve"> 'Time&amp;Esc'!M$14</f>
        <v>2019</v>
      </c>
      <c r="N98" s="666">
        <f xml:space="preserve"> 'Time&amp;Esc'!N$14</f>
        <v>2020</v>
      </c>
      <c r="O98" s="666">
        <f xml:space="preserve"> 'Time&amp;Esc'!O$14</f>
        <v>2021</v>
      </c>
      <c r="P98" s="666">
        <f xml:space="preserve"> 'Time&amp;Esc'!P$14</f>
        <v>2022</v>
      </c>
      <c r="Q98" s="666">
        <f xml:space="preserve"> 'Time&amp;Esc'!Q$14</f>
        <v>2023</v>
      </c>
      <c r="R98" s="666">
        <f xml:space="preserve"> 'Time&amp;Esc'!R$14</f>
        <v>2024</v>
      </c>
      <c r="S98" s="666">
        <f xml:space="preserve"> 'Time&amp;Esc'!S$14</f>
        <v>2025</v>
      </c>
      <c r="T98" s="666">
        <f xml:space="preserve"> 'Time&amp;Esc'!T$14</f>
        <v>2026</v>
      </c>
      <c r="U98" s="666">
        <f xml:space="preserve"> 'Time&amp;Esc'!U$14</f>
        <v>2027</v>
      </c>
      <c r="V98" s="666">
        <f xml:space="preserve"> 'Time&amp;Esc'!V$14</f>
        <v>2028</v>
      </c>
      <c r="W98" s="666">
        <f xml:space="preserve"> 'Time&amp;Esc'!W$14</f>
        <v>2029</v>
      </c>
      <c r="X98" s="666">
        <f xml:space="preserve"> 'Time&amp;Esc'!X$14</f>
        <v>2030</v>
      </c>
      <c r="Y98" s="666">
        <f xml:space="preserve"> 'Time&amp;Esc'!Y$14</f>
        <v>2031</v>
      </c>
      <c r="Z98" s="666">
        <f xml:space="preserve"> 'Time&amp;Esc'!Z$14</f>
        <v>2032</v>
      </c>
      <c r="AA98" s="666">
        <f xml:space="preserve"> 'Time&amp;Esc'!AA$14</f>
        <v>2033</v>
      </c>
      <c r="AB98" s="666">
        <f xml:space="preserve"> 'Time&amp;Esc'!AB$14</f>
        <v>2034</v>
      </c>
      <c r="AC98" s="666">
        <f xml:space="preserve"> 'Time&amp;Esc'!AC$14</f>
        <v>2035</v>
      </c>
      <c r="AD98" s="666">
        <f xml:space="preserve"> 'Time&amp;Esc'!AD$14</f>
        <v>2036</v>
      </c>
      <c r="AE98" s="666">
        <f xml:space="preserve"> 'Time&amp;Esc'!AE$14</f>
        <v>2037</v>
      </c>
      <c r="AF98" s="666">
        <f xml:space="preserve"> 'Time&amp;Esc'!AF$14</f>
        <v>2038</v>
      </c>
      <c r="AG98" s="666">
        <f xml:space="preserve"> 'Time&amp;Esc'!AG$14</f>
        <v>2039</v>
      </c>
      <c r="AH98" s="666">
        <f xml:space="preserve"> 'Time&amp;Esc'!AH$14</f>
        <v>2040</v>
      </c>
      <c r="AI98" s="666">
        <f xml:space="preserve"> 'Time&amp;Esc'!AI$14</f>
        <v>2041</v>
      </c>
      <c r="AJ98" s="666">
        <f xml:space="preserve"> 'Time&amp;Esc'!AJ$14</f>
        <v>2042</v>
      </c>
      <c r="AK98" s="666">
        <f xml:space="preserve"> 'Time&amp;Esc'!AK$14</f>
        <v>2043</v>
      </c>
      <c r="AL98" s="666">
        <f xml:space="preserve"> 'Time&amp;Esc'!AL$14</f>
        <v>2044</v>
      </c>
      <c r="AM98" s="666">
        <f xml:space="preserve"> 'Time&amp;Esc'!AM$14</f>
        <v>2045</v>
      </c>
      <c r="AN98" s="666">
        <f xml:space="preserve"> 'Time&amp;Esc'!AN$14</f>
        <v>2046</v>
      </c>
      <c r="AO98" s="666">
        <f xml:space="preserve"> 'Time&amp;Esc'!AO$14</f>
        <v>2047</v>
      </c>
      <c r="AP98" s="666">
        <f xml:space="preserve"> 'Time&amp;Esc'!AP$14</f>
        <v>2048</v>
      </c>
      <c r="AQ98" s="666">
        <f xml:space="preserve"> 'Time&amp;Esc'!AQ$14</f>
        <v>2049</v>
      </c>
      <c r="AR98" s="666">
        <f xml:space="preserve"> 'Time&amp;Esc'!AR$14</f>
        <v>2050</v>
      </c>
      <c r="AS98" s="666">
        <f xml:space="preserve"> 'Time&amp;Esc'!AS$14</f>
        <v>2051</v>
      </c>
      <c r="AT98" s="666">
        <f xml:space="preserve"> 'Time&amp;Esc'!AT$14</f>
        <v>2052</v>
      </c>
      <c r="AU98" s="666">
        <f xml:space="preserve"> 'Time&amp;Esc'!AU$14</f>
        <v>2053</v>
      </c>
      <c r="AV98" s="666">
        <f xml:space="preserve"> 'Time&amp;Esc'!AV$14</f>
        <v>2054</v>
      </c>
      <c r="AW98" s="666">
        <f xml:space="preserve"> 'Time&amp;Esc'!AW$14</f>
        <v>2055</v>
      </c>
      <c r="AX98" s="666">
        <f xml:space="preserve"> 'Time&amp;Esc'!AX$14</f>
        <v>2056</v>
      </c>
      <c r="AY98" s="666">
        <f xml:space="preserve"> 'Time&amp;Esc'!AY$14</f>
        <v>2057</v>
      </c>
      <c r="AZ98" s="666">
        <f xml:space="preserve"> 'Time&amp;Esc'!AZ$14</f>
        <v>2058</v>
      </c>
      <c r="BA98" s="666">
        <f xml:space="preserve"> 'Time&amp;Esc'!BA$14</f>
        <v>2059</v>
      </c>
      <c r="BB98" s="666">
        <f xml:space="preserve"> 'Time&amp;Esc'!BB$14</f>
        <v>2060</v>
      </c>
      <c r="BC98" s="666">
        <f xml:space="preserve"> 'Time&amp;Esc'!BC$14</f>
        <v>2061</v>
      </c>
      <c r="BD98" s="666">
        <f xml:space="preserve"> 'Time&amp;Esc'!BD$14</f>
        <v>2062</v>
      </c>
      <c r="BE98" s="666">
        <f xml:space="preserve"> 'Time&amp;Esc'!BE$14</f>
        <v>2063</v>
      </c>
      <c r="BF98" s="666">
        <f xml:space="preserve"> 'Time&amp;Esc'!BF$14</f>
        <v>2064</v>
      </c>
      <c r="BG98" s="666">
        <f xml:space="preserve"> 'Time&amp;Esc'!BG$14</f>
        <v>2065</v>
      </c>
      <c r="BH98" s="666">
        <f xml:space="preserve"> 'Time&amp;Esc'!BH$14</f>
        <v>2066</v>
      </c>
    </row>
    <row r="99" spans="1:60" ht="12.9" customHeight="1" x14ac:dyDescent="0.3">
      <c r="A99" s="772"/>
      <c r="B99" s="772"/>
      <c r="C99" s="754"/>
      <c r="D99" s="755"/>
      <c r="E99" s="543"/>
      <c r="F99" s="543"/>
      <c r="G99" s="543"/>
      <c r="H99" s="543"/>
      <c r="I99" s="543"/>
      <c r="J99" s="832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  <c r="X99" s="543"/>
      <c r="Y99" s="543"/>
      <c r="Z99" s="543"/>
      <c r="AA99" s="543"/>
      <c r="AB99" s="543"/>
      <c r="AC99" s="543"/>
      <c r="AD99" s="543"/>
      <c r="AE99" s="543"/>
      <c r="AF99" s="543"/>
      <c r="AG99" s="543"/>
      <c r="AH99" s="543"/>
      <c r="AI99" s="543"/>
      <c r="AJ99" s="543"/>
      <c r="AK99" s="543"/>
      <c r="AL99" s="543"/>
      <c r="AM99" s="543"/>
      <c r="AN99" s="543"/>
      <c r="AO99" s="543"/>
      <c r="AP99" s="543"/>
      <c r="AQ99" s="543"/>
      <c r="AR99" s="543"/>
      <c r="AS99" s="543"/>
      <c r="AT99" s="543"/>
      <c r="AU99" s="543"/>
      <c r="AV99" s="543"/>
      <c r="AW99" s="543"/>
      <c r="AX99" s="543"/>
      <c r="AY99" s="543"/>
      <c r="AZ99" s="543"/>
      <c r="BA99" s="543"/>
      <c r="BB99" s="543"/>
      <c r="BC99" s="543"/>
      <c r="BD99" s="543"/>
      <c r="BE99" s="543"/>
      <c r="BF99" s="543"/>
      <c r="BG99" s="543"/>
      <c r="BH99" s="543"/>
    </row>
    <row r="100" spans="1:60" ht="12.9" customHeight="1" x14ac:dyDescent="0.3">
      <c r="A100" s="772"/>
      <c r="B100" s="772"/>
      <c r="C100" s="754"/>
      <c r="D100" s="755"/>
      <c r="E100" s="543"/>
      <c r="F100" s="838" t="s">
        <v>992</v>
      </c>
      <c r="G100" s="537" t="s">
        <v>986</v>
      </c>
      <c r="H100" s="543"/>
      <c r="I100" s="543"/>
      <c r="J100" s="832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  <c r="X100" s="543"/>
      <c r="Y100" s="543"/>
      <c r="Z100" s="543"/>
      <c r="AA100" s="543"/>
      <c r="AB100" s="543"/>
      <c r="AC100" s="543"/>
      <c r="AD100" s="543"/>
      <c r="AE100" s="543"/>
      <c r="AF100" s="543"/>
      <c r="AG100" s="543"/>
      <c r="AH100" s="543"/>
      <c r="AI100" s="543"/>
      <c r="AJ100" s="543"/>
      <c r="AK100" s="543"/>
      <c r="AL100" s="543"/>
      <c r="AM100" s="543"/>
      <c r="AN100" s="543"/>
      <c r="AO100" s="543"/>
      <c r="AP100" s="543"/>
      <c r="AQ100" s="543"/>
      <c r="AR100" s="543"/>
      <c r="AS100" s="543"/>
      <c r="AT100" s="543"/>
      <c r="AU100" s="543"/>
      <c r="AV100" s="543"/>
      <c r="AW100" s="543"/>
      <c r="AX100" s="543"/>
      <c r="AY100" s="543"/>
      <c r="AZ100" s="543"/>
      <c r="BA100" s="543"/>
      <c r="BB100" s="543"/>
      <c r="BC100" s="543"/>
      <c r="BD100" s="543"/>
      <c r="BE100" s="543"/>
      <c r="BF100" s="543"/>
      <c r="BG100" s="543"/>
      <c r="BH100" s="543"/>
    </row>
    <row r="101" spans="1:60" ht="12.9" customHeight="1" x14ac:dyDescent="0.3">
      <c r="A101" s="772"/>
      <c r="B101" s="772"/>
      <c r="C101" s="754"/>
      <c r="D101" s="755"/>
      <c r="E101" s="543"/>
      <c r="F101" s="838" t="s">
        <v>993</v>
      </c>
      <c r="G101" s="537" t="s">
        <v>994</v>
      </c>
      <c r="H101" s="543"/>
      <c r="I101" s="543"/>
      <c r="J101" s="832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  <c r="X101" s="543"/>
      <c r="Y101" s="543"/>
      <c r="Z101" s="543"/>
      <c r="AA101" s="543"/>
      <c r="AB101" s="543"/>
      <c r="AC101" s="543"/>
      <c r="AD101" s="543"/>
      <c r="AE101" s="543"/>
      <c r="AF101" s="543"/>
      <c r="AG101" s="543"/>
      <c r="AH101" s="543"/>
      <c r="AI101" s="543"/>
      <c r="AJ101" s="543"/>
      <c r="AK101" s="543"/>
      <c r="AL101" s="543"/>
      <c r="AM101" s="543"/>
      <c r="AN101" s="543"/>
      <c r="AO101" s="543"/>
      <c r="AP101" s="543"/>
      <c r="AQ101" s="543"/>
      <c r="AR101" s="543"/>
      <c r="AS101" s="543"/>
      <c r="AT101" s="543"/>
      <c r="AU101" s="543"/>
      <c r="AV101" s="543"/>
      <c r="AW101" s="543"/>
      <c r="AX101" s="543"/>
      <c r="AY101" s="543"/>
      <c r="AZ101" s="543"/>
      <c r="BA101" s="543"/>
      <c r="BB101" s="543"/>
      <c r="BC101" s="543"/>
      <c r="BD101" s="543"/>
      <c r="BE101" s="543"/>
      <c r="BF101" s="543"/>
      <c r="BG101" s="543"/>
      <c r="BH101" s="543"/>
    </row>
    <row r="102" spans="1:60" ht="12.9" customHeight="1" x14ac:dyDescent="0.3">
      <c r="A102" s="772"/>
      <c r="B102" s="772"/>
      <c r="C102" s="754"/>
      <c r="D102" s="755"/>
      <c r="E102" s="543"/>
      <c r="F102" s="838" t="s">
        <v>995</v>
      </c>
      <c r="G102" s="537" t="s">
        <v>994</v>
      </c>
      <c r="H102" s="543"/>
      <c r="I102" s="543"/>
      <c r="J102" s="832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  <c r="X102" s="543"/>
      <c r="Y102" s="543"/>
      <c r="Z102" s="543"/>
      <c r="AA102" s="543"/>
      <c r="AB102" s="543"/>
      <c r="AC102" s="543"/>
      <c r="AD102" s="543"/>
      <c r="AE102" s="543"/>
      <c r="AF102" s="543"/>
      <c r="AG102" s="543"/>
      <c r="AH102" s="543"/>
      <c r="AI102" s="543"/>
      <c r="AJ102" s="543"/>
      <c r="AK102" s="543"/>
      <c r="AL102" s="543"/>
      <c r="AM102" s="543"/>
      <c r="AN102" s="543"/>
      <c r="AO102" s="543"/>
      <c r="AP102" s="543"/>
      <c r="AQ102" s="543"/>
      <c r="AR102" s="543"/>
      <c r="AS102" s="543"/>
      <c r="AT102" s="543"/>
      <c r="AU102" s="543"/>
      <c r="AV102" s="543"/>
      <c r="AW102" s="543"/>
      <c r="AX102" s="543"/>
      <c r="AY102" s="543"/>
      <c r="AZ102" s="543"/>
      <c r="BA102" s="543"/>
      <c r="BB102" s="543"/>
      <c r="BC102" s="543"/>
      <c r="BD102" s="543"/>
      <c r="BE102" s="543"/>
      <c r="BF102" s="543"/>
      <c r="BG102" s="543"/>
      <c r="BH102" s="543"/>
    </row>
    <row r="103" spans="1:60" ht="12.9" customHeight="1" x14ac:dyDescent="0.3">
      <c r="A103" s="772"/>
      <c r="B103" s="772"/>
      <c r="C103" s="754"/>
      <c r="D103" s="755"/>
      <c r="E103" s="543"/>
      <c r="F103" s="442" t="s">
        <v>996</v>
      </c>
      <c r="G103" s="537" t="s">
        <v>409</v>
      </c>
      <c r="H103" s="543"/>
      <c r="I103" s="543"/>
      <c r="J103" s="832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  <c r="X103" s="543"/>
      <c r="Y103" s="543"/>
      <c r="Z103" s="543"/>
      <c r="AA103" s="543"/>
      <c r="AB103" s="543"/>
      <c r="AC103" s="543"/>
      <c r="AD103" s="543"/>
      <c r="AE103" s="543"/>
      <c r="AF103" s="543"/>
      <c r="AG103" s="543"/>
      <c r="AH103" s="543"/>
      <c r="AI103" s="543"/>
      <c r="AJ103" s="543"/>
      <c r="AK103" s="543"/>
      <c r="AL103" s="543"/>
      <c r="AM103" s="543"/>
      <c r="AN103" s="543"/>
      <c r="AO103" s="543"/>
      <c r="AP103" s="543"/>
      <c r="AQ103" s="543"/>
      <c r="AR103" s="543"/>
      <c r="AS103" s="543"/>
      <c r="AT103" s="543"/>
      <c r="AU103" s="543"/>
      <c r="AV103" s="543"/>
      <c r="AW103" s="543"/>
      <c r="AX103" s="543"/>
      <c r="AY103" s="543"/>
      <c r="AZ103" s="543"/>
      <c r="BA103" s="543"/>
      <c r="BB103" s="543"/>
      <c r="BC103" s="543"/>
      <c r="BD103" s="543"/>
      <c r="BE103" s="543"/>
      <c r="BF103" s="543"/>
      <c r="BG103" s="543"/>
      <c r="BH103" s="543"/>
    </row>
    <row r="104" spans="1:60" ht="12.9" customHeight="1" x14ac:dyDescent="0.3">
      <c r="A104" s="772"/>
      <c r="B104" s="772"/>
      <c r="C104" s="754"/>
      <c r="D104" s="755"/>
      <c r="E104" s="543"/>
      <c r="F104" s="543"/>
      <c r="G104" s="543"/>
      <c r="H104" s="520"/>
      <c r="I104" s="543"/>
      <c r="J104" s="832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  <c r="X104" s="543"/>
      <c r="Y104" s="543"/>
      <c r="Z104" s="543"/>
      <c r="AA104" s="543"/>
      <c r="AB104" s="543"/>
      <c r="AC104" s="543"/>
      <c r="AD104" s="543"/>
      <c r="AE104" s="543"/>
      <c r="AF104" s="543"/>
      <c r="AG104" s="543"/>
      <c r="AH104" s="543"/>
      <c r="AI104" s="543"/>
      <c r="AJ104" s="543"/>
      <c r="AK104" s="543"/>
      <c r="AL104" s="543"/>
      <c r="AM104" s="543"/>
      <c r="AN104" s="543"/>
      <c r="AO104" s="543"/>
      <c r="AP104" s="543"/>
      <c r="AQ104" s="543"/>
      <c r="AR104" s="543"/>
      <c r="AS104" s="543"/>
      <c r="AT104" s="543"/>
      <c r="AU104" s="543"/>
      <c r="AV104" s="543"/>
      <c r="AW104" s="543"/>
      <c r="AX104" s="543"/>
      <c r="AY104" s="543"/>
      <c r="AZ104" s="543"/>
      <c r="BA104" s="543"/>
      <c r="BB104" s="543"/>
      <c r="BC104" s="543"/>
      <c r="BD104" s="543"/>
      <c r="BE104" s="543"/>
      <c r="BF104" s="543"/>
      <c r="BG104" s="543"/>
      <c r="BH104" s="543"/>
    </row>
    <row r="105" spans="1:60" ht="12.9" customHeight="1" x14ac:dyDescent="0.3">
      <c r="A105" s="772"/>
      <c r="B105" s="772"/>
      <c r="C105" s="754"/>
      <c r="D105" s="755"/>
      <c r="E105" s="543"/>
      <c r="F105" s="543"/>
      <c r="G105" s="543"/>
      <c r="H105" s="543"/>
      <c r="I105" s="543"/>
      <c r="J105" s="832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  <c r="X105" s="543"/>
      <c r="Y105" s="543"/>
      <c r="Z105" s="543"/>
      <c r="AA105" s="543"/>
      <c r="AB105" s="543"/>
      <c r="AC105" s="543"/>
      <c r="AD105" s="543"/>
      <c r="AE105" s="543"/>
      <c r="AF105" s="543"/>
      <c r="AG105" s="543"/>
      <c r="AH105" s="543"/>
      <c r="AI105" s="543"/>
      <c r="AJ105" s="543"/>
      <c r="AK105" s="543"/>
      <c r="AL105" s="543"/>
      <c r="AM105" s="543"/>
      <c r="AN105" s="543"/>
      <c r="AO105" s="543"/>
      <c r="AP105" s="543"/>
      <c r="AQ105" s="543"/>
      <c r="AR105" s="543"/>
      <c r="AS105" s="543"/>
      <c r="AT105" s="543"/>
      <c r="AU105" s="543"/>
      <c r="AV105" s="543"/>
      <c r="AW105" s="543"/>
      <c r="AX105" s="543"/>
      <c r="AY105" s="543"/>
      <c r="AZ105" s="543"/>
      <c r="BA105" s="543"/>
      <c r="BB105" s="543"/>
      <c r="BC105" s="543"/>
      <c r="BD105" s="543"/>
      <c r="BE105" s="543"/>
      <c r="BF105" s="543"/>
      <c r="BG105" s="543"/>
      <c r="BH105" s="543"/>
    </row>
    <row r="106" spans="1:60" ht="12.9" customHeight="1" x14ac:dyDescent="0.3">
      <c r="A106" s="772"/>
      <c r="B106" s="772"/>
      <c r="C106" s="754"/>
      <c r="D106" s="755"/>
      <c r="E106" s="543"/>
      <c r="F106" s="543"/>
      <c r="G106" s="543"/>
      <c r="H106" s="543"/>
      <c r="I106" s="543"/>
      <c r="J106" s="832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  <c r="X106" s="543"/>
      <c r="Y106" s="543"/>
      <c r="Z106" s="543"/>
      <c r="AA106" s="543"/>
      <c r="AB106" s="543"/>
      <c r="AC106" s="543"/>
      <c r="AD106" s="543"/>
      <c r="AE106" s="543"/>
      <c r="AF106" s="543"/>
      <c r="AG106" s="543"/>
      <c r="AH106" s="543"/>
      <c r="AI106" s="543"/>
      <c r="AJ106" s="543"/>
      <c r="AK106" s="543"/>
      <c r="AL106" s="543"/>
      <c r="AM106" s="543"/>
      <c r="AN106" s="543"/>
      <c r="AO106" s="543"/>
      <c r="AP106" s="543"/>
      <c r="AQ106" s="543"/>
      <c r="AR106" s="543"/>
      <c r="AS106" s="543"/>
      <c r="AT106" s="543"/>
      <c r="AU106" s="543"/>
      <c r="AV106" s="543"/>
      <c r="AW106" s="543"/>
      <c r="AX106" s="543"/>
      <c r="AY106" s="543"/>
      <c r="AZ106" s="543"/>
      <c r="BA106" s="543"/>
      <c r="BB106" s="543"/>
      <c r="BC106" s="543"/>
      <c r="BD106" s="543"/>
      <c r="BE106" s="543"/>
      <c r="BF106" s="543"/>
      <c r="BG106" s="543"/>
      <c r="BH106" s="543"/>
    </row>
    <row r="107" spans="1:60" ht="12.9" customHeight="1" x14ac:dyDescent="0.3">
      <c r="A107" s="772"/>
      <c r="B107" s="772"/>
      <c r="C107" s="754"/>
      <c r="D107" s="755"/>
      <c r="E107" s="543"/>
      <c r="F107" s="543"/>
      <c r="G107" s="543"/>
      <c r="H107" s="543"/>
      <c r="I107" s="543"/>
      <c r="J107" s="832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  <c r="X107" s="543"/>
      <c r="Y107" s="543"/>
      <c r="Z107" s="543"/>
      <c r="AA107" s="543"/>
      <c r="AB107" s="543"/>
      <c r="AC107" s="543"/>
      <c r="AD107" s="543"/>
      <c r="AE107" s="543"/>
      <c r="AF107" s="543"/>
      <c r="AG107" s="543"/>
      <c r="AH107" s="543"/>
      <c r="AI107" s="543"/>
      <c r="AJ107" s="543"/>
      <c r="AK107" s="543"/>
      <c r="AL107" s="543"/>
      <c r="AM107" s="543"/>
      <c r="AN107" s="543"/>
      <c r="AO107" s="543"/>
      <c r="AP107" s="543"/>
      <c r="AQ107" s="543"/>
      <c r="AR107" s="543"/>
      <c r="AS107" s="543"/>
      <c r="AT107" s="543"/>
      <c r="AU107" s="543"/>
      <c r="AV107" s="543"/>
      <c r="AW107" s="543"/>
      <c r="AX107" s="543"/>
      <c r="AY107" s="543"/>
      <c r="AZ107" s="543"/>
      <c r="BA107" s="543"/>
      <c r="BB107" s="543"/>
      <c r="BC107" s="543"/>
      <c r="BD107" s="543"/>
      <c r="BE107" s="543"/>
      <c r="BF107" s="543"/>
      <c r="BG107" s="543"/>
      <c r="BH107" s="543"/>
    </row>
    <row r="108" spans="1:60" ht="12.9" customHeight="1" x14ac:dyDescent="0.3">
      <c r="A108" s="772"/>
      <c r="B108" s="772"/>
      <c r="C108" s="754"/>
      <c r="D108" s="755"/>
      <c r="E108" s="543"/>
      <c r="F108" s="543"/>
      <c r="G108" s="543"/>
      <c r="H108" s="543"/>
      <c r="I108" s="543"/>
      <c r="J108" s="832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  <c r="X108" s="543"/>
      <c r="Y108" s="543"/>
      <c r="Z108" s="543"/>
      <c r="AA108" s="543"/>
      <c r="AB108" s="543"/>
      <c r="AC108" s="543"/>
      <c r="AD108" s="543"/>
      <c r="AE108" s="543"/>
      <c r="AF108" s="543"/>
      <c r="AG108" s="543"/>
      <c r="AH108" s="543"/>
      <c r="AI108" s="543"/>
      <c r="AJ108" s="543"/>
      <c r="AK108" s="543"/>
      <c r="AL108" s="543"/>
      <c r="AM108" s="543"/>
      <c r="AN108" s="543"/>
      <c r="AO108" s="543"/>
      <c r="AP108" s="543"/>
      <c r="AQ108" s="543"/>
      <c r="AR108" s="543"/>
      <c r="AS108" s="543"/>
      <c r="AT108" s="543"/>
      <c r="AU108" s="543"/>
      <c r="AV108" s="543"/>
      <c r="AW108" s="543"/>
      <c r="AX108" s="543"/>
      <c r="AY108" s="543"/>
      <c r="AZ108" s="543"/>
      <c r="BA108" s="543"/>
      <c r="BB108" s="543"/>
      <c r="BC108" s="543"/>
      <c r="BD108" s="543"/>
      <c r="BE108" s="543"/>
      <c r="BF108" s="543"/>
      <c r="BG108" s="543"/>
      <c r="BH108" s="543"/>
    </row>
    <row r="109" spans="1:60" ht="12.9" customHeight="1" x14ac:dyDescent="0.3">
      <c r="A109" s="772"/>
      <c r="B109" s="772"/>
      <c r="C109" s="754"/>
      <c r="D109" s="755"/>
      <c r="E109" s="543"/>
      <c r="F109" s="543"/>
      <c r="G109" s="543"/>
      <c r="H109" s="543"/>
      <c r="I109" s="543"/>
      <c r="J109" s="832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  <c r="X109" s="543"/>
      <c r="Y109" s="543"/>
      <c r="Z109" s="543"/>
      <c r="AA109" s="543"/>
      <c r="AB109" s="543"/>
      <c r="AC109" s="543"/>
      <c r="AD109" s="543"/>
      <c r="AE109" s="543"/>
      <c r="AF109" s="543"/>
      <c r="AG109" s="543"/>
      <c r="AH109" s="543"/>
      <c r="AI109" s="543"/>
      <c r="AJ109" s="543"/>
      <c r="AK109" s="543"/>
      <c r="AL109" s="543"/>
      <c r="AM109" s="543"/>
      <c r="AN109" s="543"/>
      <c r="AO109" s="543"/>
      <c r="AP109" s="543"/>
      <c r="AQ109" s="543"/>
      <c r="AR109" s="543"/>
      <c r="AS109" s="543"/>
      <c r="AT109" s="543"/>
      <c r="AU109" s="543"/>
      <c r="AV109" s="543"/>
      <c r="AW109" s="543"/>
      <c r="AX109" s="543"/>
      <c r="AY109" s="543"/>
      <c r="AZ109" s="543"/>
      <c r="BA109" s="543"/>
      <c r="BB109" s="543"/>
      <c r="BC109" s="543"/>
      <c r="BD109" s="543"/>
      <c r="BE109" s="543"/>
      <c r="BF109" s="543"/>
      <c r="BG109" s="543"/>
      <c r="BH109" s="543"/>
    </row>
    <row r="110" spans="1:60" ht="12.9" customHeight="1" x14ac:dyDescent="0.3">
      <c r="A110" s="772"/>
      <c r="B110" s="772"/>
      <c r="C110" s="754"/>
      <c r="D110" s="755"/>
      <c r="E110" s="543"/>
      <c r="F110" s="543"/>
      <c r="G110" s="543"/>
      <c r="H110" s="543"/>
      <c r="I110" s="543"/>
      <c r="J110" s="832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  <c r="X110" s="543"/>
      <c r="Y110" s="543"/>
      <c r="Z110" s="543"/>
      <c r="AA110" s="543"/>
      <c r="AB110" s="543"/>
      <c r="AC110" s="543"/>
      <c r="AD110" s="543"/>
      <c r="AE110" s="543"/>
      <c r="AF110" s="543"/>
      <c r="AG110" s="543"/>
      <c r="AH110" s="543"/>
      <c r="AI110" s="543"/>
      <c r="AJ110" s="543"/>
      <c r="AK110" s="543"/>
      <c r="AL110" s="543"/>
      <c r="AM110" s="543"/>
      <c r="AN110" s="543"/>
      <c r="AO110" s="543"/>
      <c r="AP110" s="543"/>
      <c r="AQ110" s="543"/>
      <c r="AR110" s="543"/>
      <c r="AS110" s="543"/>
      <c r="AT110" s="543"/>
      <c r="AU110" s="543"/>
      <c r="AV110" s="543"/>
      <c r="AW110" s="543"/>
      <c r="AX110" s="543"/>
      <c r="AY110" s="543"/>
      <c r="AZ110" s="543"/>
      <c r="BA110" s="543"/>
      <c r="BB110" s="543"/>
      <c r="BC110" s="543"/>
      <c r="BD110" s="543"/>
      <c r="BE110" s="543"/>
      <c r="BF110" s="543"/>
      <c r="BG110" s="543"/>
      <c r="BH110" s="543"/>
    </row>
    <row r="111" spans="1:60" ht="12.9" customHeight="1" x14ac:dyDescent="0.3">
      <c r="A111" s="772"/>
      <c r="B111" s="772"/>
      <c r="C111" s="754"/>
      <c r="D111" s="755"/>
      <c r="E111" s="543"/>
      <c r="F111" s="543"/>
      <c r="G111" s="543"/>
      <c r="H111" s="543"/>
      <c r="I111" s="543"/>
      <c r="J111" s="832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  <c r="X111" s="543"/>
      <c r="Y111" s="543"/>
      <c r="Z111" s="543"/>
      <c r="AA111" s="543"/>
      <c r="AB111" s="543"/>
      <c r="AC111" s="543"/>
      <c r="AD111" s="543"/>
      <c r="AE111" s="543"/>
      <c r="AF111" s="543"/>
      <c r="AG111" s="543"/>
      <c r="AH111" s="543"/>
      <c r="AI111" s="543"/>
      <c r="AJ111" s="543"/>
      <c r="AK111" s="543"/>
      <c r="AL111" s="543"/>
      <c r="AM111" s="543"/>
      <c r="AN111" s="543"/>
      <c r="AO111" s="543"/>
      <c r="AP111" s="543"/>
      <c r="AQ111" s="543"/>
      <c r="AR111" s="543"/>
      <c r="AS111" s="543"/>
      <c r="AT111" s="543"/>
      <c r="AU111" s="543"/>
      <c r="AV111" s="543"/>
      <c r="AW111" s="543"/>
      <c r="AX111" s="543"/>
      <c r="AY111" s="543"/>
      <c r="AZ111" s="543"/>
      <c r="BA111" s="543"/>
      <c r="BB111" s="543"/>
      <c r="BC111" s="543"/>
      <c r="BD111" s="543"/>
      <c r="BE111" s="543"/>
      <c r="BF111" s="543"/>
      <c r="BG111" s="543"/>
      <c r="BH111" s="543"/>
    </row>
    <row r="112" spans="1:60" ht="12.9" customHeight="1" x14ac:dyDescent="0.3">
      <c r="A112" s="772"/>
      <c r="B112" s="772"/>
      <c r="C112" s="754"/>
      <c r="D112" s="755"/>
      <c r="E112" s="543"/>
      <c r="F112" s="543"/>
      <c r="G112" s="543"/>
      <c r="H112" s="543"/>
      <c r="I112" s="543"/>
      <c r="J112" s="832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  <c r="X112" s="543"/>
      <c r="Y112" s="543"/>
      <c r="Z112" s="543"/>
      <c r="AA112" s="543"/>
      <c r="AB112" s="543"/>
      <c r="AC112" s="543"/>
      <c r="AD112" s="543"/>
      <c r="AE112" s="543"/>
      <c r="AF112" s="543"/>
      <c r="AG112" s="543"/>
      <c r="AH112" s="543"/>
      <c r="AI112" s="543"/>
      <c r="AJ112" s="543"/>
      <c r="AK112" s="543"/>
      <c r="AL112" s="543"/>
      <c r="AM112" s="543"/>
      <c r="AN112" s="543"/>
      <c r="AO112" s="543"/>
      <c r="AP112" s="543"/>
      <c r="AQ112" s="543"/>
      <c r="AR112" s="543"/>
      <c r="AS112" s="543"/>
      <c r="AT112" s="543"/>
      <c r="AU112" s="543"/>
      <c r="AV112" s="543"/>
      <c r="AW112" s="543"/>
      <c r="AX112" s="543"/>
      <c r="AY112" s="543"/>
      <c r="AZ112" s="543"/>
      <c r="BA112" s="543"/>
      <c r="BB112" s="543"/>
      <c r="BC112" s="543"/>
      <c r="BD112" s="543"/>
      <c r="BE112" s="543"/>
      <c r="BF112" s="543"/>
      <c r="BG112" s="543"/>
      <c r="BH112" s="543"/>
    </row>
    <row r="113" spans="1:60" ht="12.9" customHeight="1" x14ac:dyDescent="0.3">
      <c r="A113" s="772"/>
      <c r="B113" s="772"/>
      <c r="C113" s="754"/>
      <c r="D113" s="755"/>
      <c r="E113" s="543"/>
      <c r="F113" s="543"/>
      <c r="G113" s="543"/>
      <c r="H113" s="543"/>
      <c r="I113" s="543"/>
      <c r="J113" s="832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  <c r="X113" s="543"/>
      <c r="Y113" s="543"/>
      <c r="Z113" s="543"/>
      <c r="AA113" s="543"/>
      <c r="AB113" s="543"/>
      <c r="AC113" s="543"/>
      <c r="AD113" s="543"/>
      <c r="AE113" s="543"/>
      <c r="AF113" s="543"/>
      <c r="AG113" s="543"/>
      <c r="AH113" s="543"/>
      <c r="AI113" s="543"/>
      <c r="AJ113" s="543"/>
      <c r="AK113" s="543"/>
      <c r="AL113" s="543"/>
      <c r="AM113" s="543"/>
      <c r="AN113" s="543"/>
      <c r="AO113" s="543"/>
      <c r="AP113" s="543"/>
      <c r="AQ113" s="543"/>
      <c r="AR113" s="543"/>
      <c r="AS113" s="543"/>
      <c r="AT113" s="543"/>
      <c r="AU113" s="543"/>
      <c r="AV113" s="543"/>
      <c r="AW113" s="543"/>
      <c r="AX113" s="543"/>
      <c r="AY113" s="543"/>
      <c r="AZ113" s="543"/>
      <c r="BA113" s="543"/>
      <c r="BB113" s="543"/>
      <c r="BC113" s="543"/>
      <c r="BD113" s="543"/>
      <c r="BE113" s="543"/>
      <c r="BF113" s="543"/>
      <c r="BG113" s="543"/>
      <c r="BH113" s="543"/>
    </row>
    <row r="114" spans="1:60" ht="12.9" customHeight="1" x14ac:dyDescent="0.3">
      <c r="A114" s="772"/>
      <c r="B114" s="772"/>
      <c r="C114" s="754"/>
      <c r="D114" s="755"/>
      <c r="E114" s="543"/>
      <c r="F114" s="543"/>
      <c r="G114" s="543"/>
      <c r="H114" s="543"/>
      <c r="I114" s="543"/>
      <c r="J114" s="832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  <c r="X114" s="543"/>
      <c r="Y114" s="543"/>
      <c r="Z114" s="543"/>
      <c r="AA114" s="543"/>
      <c r="AB114" s="543"/>
      <c r="AC114" s="543"/>
      <c r="AD114" s="543"/>
      <c r="AE114" s="543"/>
      <c r="AF114" s="543"/>
      <c r="AG114" s="543"/>
      <c r="AH114" s="543"/>
      <c r="AI114" s="543"/>
      <c r="AJ114" s="543"/>
      <c r="AK114" s="543"/>
      <c r="AL114" s="543"/>
      <c r="AM114" s="543"/>
      <c r="AN114" s="543"/>
      <c r="AO114" s="543"/>
      <c r="AP114" s="543"/>
      <c r="AQ114" s="543"/>
      <c r="AR114" s="543"/>
      <c r="AS114" s="543"/>
      <c r="AT114" s="543"/>
      <c r="AU114" s="543"/>
      <c r="AV114" s="543"/>
      <c r="AW114" s="543"/>
      <c r="AX114" s="543"/>
      <c r="AY114" s="543"/>
      <c r="AZ114" s="543"/>
      <c r="BA114" s="543"/>
      <c r="BB114" s="543"/>
      <c r="BC114" s="543"/>
      <c r="BD114" s="543"/>
      <c r="BE114" s="543"/>
      <c r="BF114" s="543"/>
      <c r="BG114" s="543"/>
      <c r="BH114" s="543"/>
    </row>
    <row r="115" spans="1:60" ht="12.9" customHeight="1" x14ac:dyDescent="0.3">
      <c r="A115" s="772"/>
      <c r="B115" s="772"/>
      <c r="C115" s="754"/>
      <c r="D115" s="755"/>
      <c r="E115" s="543"/>
      <c r="F115" s="543"/>
      <c r="G115" s="543"/>
      <c r="H115" s="543"/>
      <c r="I115" s="543"/>
      <c r="J115" s="832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  <c r="X115" s="543"/>
      <c r="Y115" s="543"/>
      <c r="Z115" s="543"/>
      <c r="AA115" s="543"/>
      <c r="AB115" s="543"/>
      <c r="AC115" s="543"/>
      <c r="AD115" s="543"/>
      <c r="AE115" s="543"/>
      <c r="AF115" s="543"/>
      <c r="AG115" s="543"/>
      <c r="AH115" s="543"/>
      <c r="AI115" s="543"/>
      <c r="AJ115" s="543"/>
      <c r="AK115" s="543"/>
      <c r="AL115" s="543"/>
      <c r="AM115" s="543"/>
      <c r="AN115" s="543"/>
      <c r="AO115" s="543"/>
      <c r="AP115" s="543"/>
      <c r="AQ115" s="543"/>
      <c r="AR115" s="543"/>
      <c r="AS115" s="543"/>
      <c r="AT115" s="543"/>
      <c r="AU115" s="543"/>
      <c r="AV115" s="543"/>
      <c r="AW115" s="543"/>
      <c r="AX115" s="543"/>
      <c r="AY115" s="543"/>
      <c r="AZ115" s="543"/>
      <c r="BA115" s="543"/>
      <c r="BB115" s="543"/>
      <c r="BC115" s="543"/>
      <c r="BD115" s="543"/>
      <c r="BE115" s="543"/>
      <c r="BF115" s="543"/>
      <c r="BG115" s="543"/>
      <c r="BH115" s="543"/>
    </row>
    <row r="116" spans="1:60" ht="12.9" customHeight="1" x14ac:dyDescent="0.3">
      <c r="A116" s="772"/>
      <c r="B116" s="772"/>
      <c r="C116" s="754"/>
      <c r="D116" s="755"/>
      <c r="E116" s="543"/>
      <c r="F116" s="543"/>
      <c r="G116" s="543"/>
      <c r="H116" s="543"/>
      <c r="I116" s="543"/>
      <c r="J116" s="832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  <c r="X116" s="543"/>
      <c r="Y116" s="543"/>
      <c r="Z116" s="543"/>
      <c r="AA116" s="543"/>
      <c r="AB116" s="543"/>
      <c r="AC116" s="543"/>
      <c r="AD116" s="543"/>
      <c r="AE116" s="543"/>
      <c r="AF116" s="543"/>
      <c r="AG116" s="543"/>
      <c r="AH116" s="543"/>
      <c r="AI116" s="543"/>
      <c r="AJ116" s="543"/>
      <c r="AK116" s="543"/>
      <c r="AL116" s="543"/>
      <c r="AM116" s="543"/>
      <c r="AN116" s="543"/>
      <c r="AO116" s="543"/>
      <c r="AP116" s="543"/>
      <c r="AQ116" s="543"/>
      <c r="AR116" s="543"/>
      <c r="AS116" s="543"/>
      <c r="AT116" s="543"/>
      <c r="AU116" s="543"/>
      <c r="AV116" s="543"/>
      <c r="AW116" s="543"/>
      <c r="AX116" s="543"/>
      <c r="AY116" s="543"/>
      <c r="AZ116" s="543"/>
      <c r="BA116" s="543"/>
      <c r="BB116" s="543"/>
      <c r="BC116" s="543"/>
      <c r="BD116" s="543"/>
      <c r="BE116" s="543"/>
      <c r="BF116" s="543"/>
      <c r="BG116" s="543"/>
      <c r="BH116" s="543"/>
    </row>
    <row r="117" spans="1:60" ht="12.9" customHeight="1" x14ac:dyDescent="0.3">
      <c r="A117" s="776" t="s">
        <v>997</v>
      </c>
      <c r="B117" s="776"/>
      <c r="C117" s="777"/>
      <c r="D117" s="778"/>
      <c r="E117" s="776"/>
      <c r="F117" s="776"/>
      <c r="G117" s="776"/>
      <c r="H117" s="776"/>
      <c r="I117" s="776"/>
      <c r="J117" s="824"/>
      <c r="K117" s="776"/>
      <c r="L117" s="776"/>
      <c r="M117" s="776"/>
      <c r="N117" s="776"/>
      <c r="O117" s="776"/>
      <c r="P117" s="776"/>
      <c r="Q117" s="776"/>
      <c r="R117" s="776"/>
      <c r="S117" s="776"/>
      <c r="T117" s="776"/>
      <c r="U117" s="776"/>
      <c r="V117" s="776"/>
      <c r="W117" s="776"/>
      <c r="X117" s="776"/>
      <c r="Y117" s="776"/>
      <c r="Z117" s="776"/>
      <c r="AA117" s="776"/>
      <c r="AB117" s="776"/>
      <c r="AC117" s="776"/>
      <c r="AD117" s="776"/>
      <c r="AE117" s="776"/>
      <c r="AF117" s="776"/>
      <c r="AG117" s="776"/>
      <c r="AH117" s="776"/>
      <c r="AI117" s="776"/>
      <c r="AJ117" s="776"/>
      <c r="AK117" s="776"/>
      <c r="AL117" s="776"/>
      <c r="AM117" s="776"/>
      <c r="AN117" s="776"/>
      <c r="AO117" s="776"/>
      <c r="AP117" s="776"/>
      <c r="AQ117" s="776"/>
      <c r="AR117" s="776"/>
      <c r="AS117" s="776"/>
      <c r="AT117" s="776"/>
      <c r="AU117" s="776"/>
      <c r="AV117" s="776"/>
      <c r="AW117" s="776"/>
      <c r="AX117" s="776"/>
      <c r="AY117" s="776"/>
      <c r="AZ117" s="776"/>
      <c r="BA117" s="776"/>
      <c r="BB117" s="776"/>
      <c r="BC117" s="776"/>
      <c r="BD117" s="776"/>
      <c r="BE117" s="776"/>
      <c r="BF117" s="776"/>
      <c r="BG117" s="776"/>
      <c r="BH117" s="776"/>
    </row>
    <row r="118" spans="1:60" ht="12.9" customHeight="1" x14ac:dyDescent="0.3">
      <c r="A118" s="772"/>
      <c r="B118" s="772"/>
      <c r="C118" s="754"/>
      <c r="D118" s="755"/>
      <c r="E118" s="543"/>
      <c r="F118" s="543"/>
      <c r="G118" s="543"/>
      <c r="H118" s="543"/>
      <c r="I118" s="543"/>
      <c r="J118" s="832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  <c r="X118" s="543"/>
      <c r="Y118" s="543"/>
      <c r="Z118" s="543"/>
      <c r="AA118" s="543"/>
      <c r="AB118" s="543"/>
      <c r="AC118" s="543"/>
      <c r="AD118" s="543"/>
      <c r="AE118" s="543"/>
      <c r="AF118" s="543"/>
      <c r="AG118" s="543"/>
      <c r="AH118" s="543"/>
      <c r="AI118" s="543"/>
      <c r="AJ118" s="543"/>
      <c r="AK118" s="543"/>
      <c r="AL118" s="543"/>
      <c r="AM118" s="543"/>
      <c r="AN118" s="543"/>
      <c r="AO118" s="543"/>
      <c r="AP118" s="543"/>
      <c r="AQ118" s="543"/>
      <c r="AR118" s="543"/>
      <c r="AS118" s="543"/>
      <c r="AT118" s="543"/>
      <c r="AU118" s="543"/>
      <c r="AV118" s="543"/>
      <c r="AW118" s="543"/>
      <c r="AX118" s="543"/>
      <c r="AY118" s="543"/>
      <c r="AZ118" s="543"/>
      <c r="BA118" s="543"/>
      <c r="BB118" s="543"/>
      <c r="BC118" s="543"/>
      <c r="BD118" s="543"/>
      <c r="BE118" s="543"/>
      <c r="BF118" s="543"/>
      <c r="BG118" s="543"/>
      <c r="BH118" s="543"/>
    </row>
    <row r="119" spans="1:60" s="238" customFormat="1" ht="12.9" customHeight="1" x14ac:dyDescent="0.3">
      <c r="A119" s="772"/>
      <c r="B119" s="772" t="s">
        <v>998</v>
      </c>
      <c r="C119" s="754"/>
      <c r="D119" s="755"/>
      <c r="E119" s="543"/>
      <c r="F119" s="543"/>
      <c r="G119" s="543"/>
      <c r="H119" s="790"/>
      <c r="I119" s="790"/>
      <c r="J119" s="824"/>
      <c r="K119" s="790"/>
      <c r="L119" s="790"/>
      <c r="M119" s="790"/>
      <c r="N119" s="790"/>
      <c r="O119" s="790"/>
      <c r="P119" s="790"/>
      <c r="Q119" s="790"/>
      <c r="R119" s="790"/>
      <c r="S119" s="790"/>
      <c r="T119" s="790"/>
      <c r="U119" s="790"/>
      <c r="V119" s="790"/>
      <c r="W119" s="790"/>
      <c r="X119" s="790"/>
      <c r="Y119" s="790"/>
      <c r="Z119" s="790"/>
      <c r="AA119" s="790"/>
      <c r="AB119" s="790"/>
      <c r="AC119" s="790"/>
      <c r="AD119" s="790"/>
      <c r="AE119" s="790"/>
      <c r="AF119" s="790"/>
      <c r="AG119" s="790"/>
      <c r="AH119" s="790"/>
      <c r="AI119" s="790"/>
      <c r="AJ119" s="790"/>
      <c r="AK119" s="790"/>
      <c r="AL119" s="790"/>
      <c r="AM119" s="790"/>
      <c r="AN119" s="790"/>
      <c r="AO119" s="790"/>
      <c r="AP119" s="790"/>
      <c r="AQ119" s="790"/>
      <c r="AR119" s="790"/>
      <c r="AS119" s="790"/>
      <c r="AT119" s="790"/>
      <c r="AU119" s="790"/>
      <c r="AV119" s="790"/>
      <c r="AW119" s="790"/>
      <c r="AX119" s="790"/>
      <c r="AY119" s="790"/>
      <c r="AZ119" s="790"/>
      <c r="BA119" s="790"/>
      <c r="BB119" s="790"/>
      <c r="BC119" s="790"/>
      <c r="BD119" s="790"/>
      <c r="BE119" s="790"/>
      <c r="BF119" s="790"/>
      <c r="BG119" s="790"/>
      <c r="BH119" s="790"/>
    </row>
    <row r="120" spans="1:60" s="199" customFormat="1" ht="12.9" customHeight="1" x14ac:dyDescent="0.3">
      <c r="A120" s="839"/>
      <c r="B120" s="839"/>
      <c r="C120" s="840"/>
      <c r="D120" s="841"/>
      <c r="E120" s="841" t="str">
        <f xml:space="preserve"> Analysis!E$519</f>
        <v>Field 1 - LNG</v>
      </c>
      <c r="F120" s="841">
        <f xml:space="preserve"> Analysis!F$519</f>
        <v>0</v>
      </c>
      <c r="G120" s="841" t="str">
        <f xml:space="preserve"> Analysis!G$519</f>
        <v>$ mln</v>
      </c>
      <c r="H120" s="841">
        <f xml:space="preserve"> Analysis!H$519</f>
        <v>0</v>
      </c>
      <c r="I120" s="841">
        <f xml:space="preserve"> Analysis!I$519</f>
        <v>11479.031049366224</v>
      </c>
      <c r="J120" s="842">
        <f xml:space="preserve"> Analysis!J$519</f>
        <v>0</v>
      </c>
      <c r="K120" s="841">
        <f xml:space="preserve"> Analysis!K$519</f>
        <v>0</v>
      </c>
      <c r="L120" s="841">
        <f xml:space="preserve"> Analysis!L$519</f>
        <v>0</v>
      </c>
      <c r="M120" s="841">
        <f xml:space="preserve"> Analysis!M$519</f>
        <v>0</v>
      </c>
      <c r="N120" s="841">
        <f xml:space="preserve"> Analysis!N$519</f>
        <v>0.34728750000000003</v>
      </c>
      <c r="O120" s="841">
        <f xml:space="preserve"> Analysis!O$519</f>
        <v>0.36465187500000007</v>
      </c>
      <c r="P120" s="841">
        <f xml:space="preserve"> Analysis!P$519</f>
        <v>0.3828844687500001</v>
      </c>
      <c r="Q120" s="841">
        <f xml:space="preserve"> Analysis!Q$519</f>
        <v>0.67004782031250021</v>
      </c>
      <c r="R120" s="841">
        <f xml:space="preserve"> Analysis!R$519</f>
        <v>0.70355021132812523</v>
      </c>
      <c r="S120" s="841">
        <f xml:space="preserve"> Analysis!S$519</f>
        <v>45.6716687303851</v>
      </c>
      <c r="T120" s="841">
        <f xml:space="preserve"> Analysis!T$519</f>
        <v>112.08097797759305</v>
      </c>
      <c r="U120" s="841">
        <f xml:space="preserve"> Analysis!U$519</f>
        <v>114.34586746038462</v>
      </c>
      <c r="V120" s="841">
        <f xml:space="preserve"> Analysis!V$519</f>
        <v>116.65721822899397</v>
      </c>
      <c r="W120" s="841">
        <f xml:space="preserve"> Analysis!W$519</f>
        <v>119.01601768394559</v>
      </c>
      <c r="X120" s="841">
        <f xml:space="preserve"> Analysis!X$519</f>
        <v>121.4232758825148</v>
      </c>
      <c r="Y120" s="841">
        <f xml:space="preserve"> Analysis!Y$519</f>
        <v>124.99539274704031</v>
      </c>
      <c r="Z120" s="841">
        <f xml:space="preserve"> Analysis!Z$519</f>
        <v>189.82355299110722</v>
      </c>
      <c r="AA120" s="841">
        <f xml:space="preserve"> Analysis!AA$519</f>
        <v>195.99125968768533</v>
      </c>
      <c r="AB120" s="841">
        <f xml:space="preserve"> Analysis!AB$519</f>
        <v>221.89595957320614</v>
      </c>
      <c r="AC120" s="841">
        <f xml:space="preserve"> Analysis!AC$519</f>
        <v>341.21213967564211</v>
      </c>
      <c r="AD120" s="841">
        <f xml:space="preserve"> Analysis!AD$519</f>
        <v>352.98379251226072</v>
      </c>
      <c r="AE120" s="841">
        <f xml:space="preserve"> Analysis!AE$519</f>
        <v>365.13754481098226</v>
      </c>
      <c r="AF120" s="841">
        <f xml:space="preserve"> Analysis!AF$519</f>
        <v>399.19037836983256</v>
      </c>
      <c r="AG120" s="841">
        <f xml:space="preserve"> Analysis!AG$519</f>
        <v>455.70396360398701</v>
      </c>
      <c r="AH120" s="841">
        <f xml:space="preserve"> Analysis!AH$519</f>
        <v>438.58101447671964</v>
      </c>
      <c r="AI120" s="841">
        <f xml:space="preserve"> Analysis!AI$519</f>
        <v>453.58316661655556</v>
      </c>
      <c r="AJ120" s="841">
        <f xml:space="preserve"> Analysis!AJ$519</f>
        <v>469.1294045422153</v>
      </c>
      <c r="AK120" s="841">
        <f xml:space="preserve"> Analysis!AK$519</f>
        <v>485.24711988118895</v>
      </c>
      <c r="AL120" s="841">
        <f xml:space="preserve"> Analysis!AL$519</f>
        <v>501.96783578508109</v>
      </c>
      <c r="AM120" s="841">
        <f xml:space="preserve"> Analysis!AM$519</f>
        <v>519.32882902197468</v>
      </c>
      <c r="AN120" s="841">
        <f xml:space="preserve"> Analysis!AN$519</f>
        <v>534.48009544731769</v>
      </c>
      <c r="AO120" s="841">
        <f xml:space="preserve"> Analysis!AO$519</f>
        <v>546.47224773200162</v>
      </c>
      <c r="AP120" s="841">
        <f xml:space="preserve"> Analysis!AP$519</f>
        <v>558.90166717832722</v>
      </c>
      <c r="AQ120" s="841">
        <f xml:space="preserve"> Analysis!AQ$519</f>
        <v>571.85597924718354</v>
      </c>
      <c r="AR120" s="841">
        <f xml:space="preserve"> Analysis!AR$519</f>
        <v>585.48404615241066</v>
      </c>
      <c r="AS120" s="841">
        <f xml:space="preserve"> Analysis!AS$519</f>
        <v>600.07680936325596</v>
      </c>
      <c r="AT120" s="841">
        <f xml:space="preserve"> Analysis!AT$519</f>
        <v>616.34933749235404</v>
      </c>
      <c r="AU120" s="841">
        <f xml:space="preserve"> Analysis!AU$519</f>
        <v>637.12814345211257</v>
      </c>
      <c r="AV120" s="841">
        <f xml:space="preserve"> Analysis!AV$519</f>
        <v>666.53069143600771</v>
      </c>
      <c r="AW120" s="841">
        <f xml:space="preserve"> Analysis!AW$519</f>
        <v>15.317229730564916</v>
      </c>
      <c r="AX120" s="841">
        <f xml:space="preserve"> Analysis!AX$519</f>
        <v>0</v>
      </c>
      <c r="AY120" s="841">
        <f xml:space="preserve"> Analysis!AY$519</f>
        <v>0</v>
      </c>
      <c r="AZ120" s="841">
        <f xml:space="preserve"> Analysis!AZ$519</f>
        <v>0</v>
      </c>
      <c r="BA120" s="841">
        <f xml:space="preserve"> Analysis!BA$519</f>
        <v>0</v>
      </c>
      <c r="BB120" s="841">
        <f xml:space="preserve"> Analysis!BB$519</f>
        <v>0</v>
      </c>
      <c r="BC120" s="841">
        <f xml:space="preserve"> Analysis!BC$519</f>
        <v>0</v>
      </c>
      <c r="BD120" s="841">
        <f xml:space="preserve"> Analysis!BD$519</f>
        <v>0</v>
      </c>
      <c r="BE120" s="841">
        <f xml:space="preserve"> Analysis!BE$519</f>
        <v>0</v>
      </c>
      <c r="BF120" s="841">
        <f xml:space="preserve"> Analysis!BF$519</f>
        <v>0</v>
      </c>
      <c r="BG120" s="841">
        <f xml:space="preserve"> Analysis!BG$519</f>
        <v>0</v>
      </c>
      <c r="BH120" s="841">
        <f xml:space="preserve"> Analysis!BH$519</f>
        <v>0</v>
      </c>
    </row>
    <row r="121" spans="1:60" s="199" customFormat="1" ht="12.9" customHeight="1" x14ac:dyDescent="0.3">
      <c r="A121" s="839"/>
      <c r="B121" s="839"/>
      <c r="C121" s="840"/>
      <c r="D121" s="841"/>
      <c r="E121" s="841" t="str">
        <f xml:space="preserve"> Analysis!E$524</f>
        <v>Two fields (LNG)</v>
      </c>
      <c r="F121" s="841">
        <f xml:space="preserve"> Analysis!F$524</f>
        <v>0</v>
      </c>
      <c r="G121" s="841" t="str">
        <f xml:space="preserve"> Analysis!G$524</f>
        <v>$ mln</v>
      </c>
      <c r="H121" s="841">
        <f xml:space="preserve"> Analysis!H$524</f>
        <v>0</v>
      </c>
      <c r="I121" s="841">
        <f xml:space="preserve"> Analysis!I$524</f>
        <v>17578.445547017553</v>
      </c>
      <c r="J121" s="842">
        <f xml:space="preserve"> Analysis!J$524</f>
        <v>0</v>
      </c>
      <c r="K121" s="841">
        <f xml:space="preserve"> Analysis!K$524</f>
        <v>0</v>
      </c>
      <c r="L121" s="841">
        <f xml:space="preserve"> Analysis!L$524</f>
        <v>0</v>
      </c>
      <c r="M121" s="841">
        <f xml:space="preserve"> Analysis!M$524</f>
        <v>0</v>
      </c>
      <c r="N121" s="841">
        <f xml:space="preserve"> Analysis!N$524</f>
        <v>0.34728750000000003</v>
      </c>
      <c r="O121" s="841">
        <f xml:space="preserve"> Analysis!O$524</f>
        <v>0.36465187500000007</v>
      </c>
      <c r="P121" s="841">
        <f xml:space="preserve"> Analysis!P$524</f>
        <v>0.76576893750000019</v>
      </c>
      <c r="Q121" s="841">
        <f xml:space="preserve"> Analysis!Q$524</f>
        <v>1.0720765125000002</v>
      </c>
      <c r="R121" s="841">
        <f xml:space="preserve"> Analysis!R$524</f>
        <v>1.1256803381250005</v>
      </c>
      <c r="S121" s="841">
        <f xml:space="preserve"> Analysis!S$524</f>
        <v>46.410396452279635</v>
      </c>
      <c r="T121" s="841">
        <f xml:space="preserve"> Analysis!T$524</f>
        <v>112.85664208558231</v>
      </c>
      <c r="U121" s="841">
        <f xml:space="preserve"> Analysis!U$524</f>
        <v>140.91637473417737</v>
      </c>
      <c r="V121" s="841">
        <f xml:space="preserve"> Analysis!V$524</f>
        <v>181.31382786711012</v>
      </c>
      <c r="W121" s="841">
        <f xml:space="preserve"> Analysis!W$524</f>
        <v>184.99141460519581</v>
      </c>
      <c r="X121" s="841">
        <f xml:space="preserve"> Analysis!X$524</f>
        <v>188.74511858708036</v>
      </c>
      <c r="Y121" s="841">
        <f xml:space="preserve"> Analysis!Y$524</f>
        <v>193.69195704283203</v>
      </c>
      <c r="Z121" s="841">
        <f xml:space="preserve"> Analysis!Z$524</f>
        <v>259.92374754680634</v>
      </c>
      <c r="AA121" s="841">
        <f xml:space="preserve"> Analysis!AA$524</f>
        <v>267.52464205718962</v>
      </c>
      <c r="AB121" s="841">
        <f xml:space="preserve"> Analysis!AB$524</f>
        <v>300.64117413857633</v>
      </c>
      <c r="AC121" s="841">
        <f xml:space="preserve"> Analysis!AC$524</f>
        <v>449.60908491371686</v>
      </c>
      <c r="AD121" s="841">
        <f xml:space="preserve"> Analysis!AD$524</f>
        <v>468.64831604152755</v>
      </c>
      <c r="AE121" s="841">
        <f xml:space="preserve"> Analysis!AE$524</f>
        <v>488.33284711518098</v>
      </c>
      <c r="AF121" s="841">
        <f xml:space="preserve"> Analysis!AF$524</f>
        <v>546.13852532665078</v>
      </c>
      <c r="AG121" s="841">
        <f xml:space="preserve"> Analysis!AG$524</f>
        <v>703.48685596721077</v>
      </c>
      <c r="AH121" s="841">
        <f xml:space="preserve"> Analysis!AH$524</f>
        <v>691.34088983785614</v>
      </c>
      <c r="AI121" s="841">
        <f xml:space="preserve"> Analysis!AI$524</f>
        <v>711.42063089309545</v>
      </c>
      <c r="AJ121" s="841">
        <f xml:space="preserve"> Analysis!AJ$524</f>
        <v>713.7612244118875</v>
      </c>
      <c r="AK121" s="841">
        <f xml:space="preserve"> Analysis!AK$524</f>
        <v>735.17620739579968</v>
      </c>
      <c r="AL121" s="841">
        <f xml:space="preserve"> Analysis!AL$524</f>
        <v>757.32885620787658</v>
      </c>
      <c r="AM121" s="841">
        <f xml:space="preserve"> Analysis!AM$524</f>
        <v>780.26415268581604</v>
      </c>
      <c r="AN121" s="841">
        <f xml:space="preserve"> Analysis!AN$524</f>
        <v>801.14145234205102</v>
      </c>
      <c r="AO121" s="841">
        <f xml:space="preserve"> Analysis!AO$524</f>
        <v>819.02308466687498</v>
      </c>
      <c r="AP121" s="841">
        <f xml:space="preserve"> Analysis!AP$524</f>
        <v>837.52064148901923</v>
      </c>
      <c r="AQ121" s="841">
        <f xml:space="preserve"> Analysis!AQ$524</f>
        <v>856.7423926093179</v>
      </c>
      <c r="AR121" s="841">
        <f xml:space="preserve"> Analysis!AR$524</f>
        <v>876.8668210151211</v>
      </c>
      <c r="AS121" s="841">
        <f xml:space="preserve"> Analysis!AS$524</f>
        <v>898.23052374401277</v>
      </c>
      <c r="AT121" s="841">
        <f xml:space="preserve"> Analysis!AT$524</f>
        <v>921.62608397602844</v>
      </c>
      <c r="AU121" s="841">
        <f xml:space="preserve"> Analysis!AU$524</f>
        <v>950.03144264182811</v>
      </c>
      <c r="AV121" s="841">
        <f xml:space="preserve"> Analysis!AV$524</f>
        <v>987.93612690642794</v>
      </c>
      <c r="AW121" s="841">
        <f xml:space="preserve"> Analysis!AW$524</f>
        <v>347.57082556659617</v>
      </c>
      <c r="AX121" s="841">
        <f xml:space="preserve"> Analysis!AX$524</f>
        <v>347.5897780778655</v>
      </c>
      <c r="AY121" s="841">
        <f xml:space="preserve"> Analysis!AY$524</f>
        <v>7.968022905839856</v>
      </c>
      <c r="AZ121" s="841">
        <f xml:space="preserve"> Analysis!AZ$524</f>
        <v>0</v>
      </c>
      <c r="BA121" s="841">
        <f xml:space="preserve"> Analysis!BA$524</f>
        <v>0</v>
      </c>
      <c r="BB121" s="841">
        <f xml:space="preserve"> Analysis!BB$524</f>
        <v>0</v>
      </c>
      <c r="BC121" s="841">
        <f xml:space="preserve"> Analysis!BC$524</f>
        <v>0</v>
      </c>
      <c r="BD121" s="841">
        <f xml:space="preserve"> Analysis!BD$524</f>
        <v>0</v>
      </c>
      <c r="BE121" s="841">
        <f xml:space="preserve"> Analysis!BE$524</f>
        <v>0</v>
      </c>
      <c r="BF121" s="841">
        <f xml:space="preserve"> Analysis!BF$524</f>
        <v>0</v>
      </c>
      <c r="BG121" s="841">
        <f xml:space="preserve"> Analysis!BG$524</f>
        <v>0</v>
      </c>
      <c r="BH121" s="841">
        <f xml:space="preserve"> Analysis!BH$524</f>
        <v>0</v>
      </c>
    </row>
    <row r="122" spans="1:60" s="199" customFormat="1" ht="12.9" customHeight="1" x14ac:dyDescent="0.3">
      <c r="A122" s="839"/>
      <c r="B122" s="839"/>
      <c r="C122" s="840"/>
      <c r="D122" s="841"/>
      <c r="E122" s="841" t="str">
        <f xml:space="preserve"> Analysis!E$527</f>
        <v>Field 3 - Megafield LNG</v>
      </c>
      <c r="F122" s="841">
        <f xml:space="preserve"> Analysis!F$527</f>
        <v>0</v>
      </c>
      <c r="G122" s="841" t="str">
        <f xml:space="preserve"> Analysis!G$527</f>
        <v>$ mln</v>
      </c>
      <c r="H122" s="841">
        <f xml:space="preserve"> Analysis!H$527</f>
        <v>0</v>
      </c>
      <c r="I122" s="841">
        <f xml:space="preserve"> Analysis!I$527</f>
        <v>39584.202682257419</v>
      </c>
      <c r="J122" s="842">
        <f xml:space="preserve"> Analysis!J$527</f>
        <v>0</v>
      </c>
      <c r="K122" s="841">
        <f xml:space="preserve"> Analysis!K$527</f>
        <v>0</v>
      </c>
      <c r="L122" s="841">
        <f xml:space="preserve"> Analysis!L$527</f>
        <v>0</v>
      </c>
      <c r="M122" s="841">
        <f xml:space="preserve"> Analysis!M$527</f>
        <v>0</v>
      </c>
      <c r="N122" s="841">
        <f xml:space="preserve"> Analysis!N$527</f>
        <v>0.34728750000000003</v>
      </c>
      <c r="O122" s="841">
        <f xml:space="preserve"> Analysis!O$527</f>
        <v>0.36465187500000007</v>
      </c>
      <c r="P122" s="841">
        <f xml:space="preserve"> Analysis!P$527</f>
        <v>0.3828844687500001</v>
      </c>
      <c r="Q122" s="841">
        <f xml:space="preserve"> Analysis!Q$527</f>
        <v>0.67004782031250021</v>
      </c>
      <c r="R122" s="841">
        <f xml:space="preserve"> Analysis!R$527</f>
        <v>0.70355021132812523</v>
      </c>
      <c r="S122" s="841">
        <f xml:space="preserve"> Analysis!S$527</f>
        <v>0.73872772189453151</v>
      </c>
      <c r="T122" s="841">
        <f xml:space="preserve"> Analysis!T$527</f>
        <v>153.54766353685719</v>
      </c>
      <c r="U122" s="841">
        <f xml:space="preserve"> Analysis!U$527</f>
        <v>379.25251447004155</v>
      </c>
      <c r="V122" s="841">
        <f xml:space="preserve"> Analysis!V$527</f>
        <v>386.86199817884398</v>
      </c>
      <c r="W122" s="841">
        <f xml:space="preserve"> Analysis!W$527</f>
        <v>394.6248932327926</v>
      </c>
      <c r="X122" s="841">
        <f xml:space="preserve"> Analysis!X$527</f>
        <v>402.54432894233884</v>
      </c>
      <c r="Y122" s="841">
        <f xml:space="preserve"> Analysis!Y$527</f>
        <v>410.62350025832046</v>
      </c>
      <c r="Z122" s="841">
        <f xml:space="preserve"> Analysis!Z$527</f>
        <v>492.97063922726807</v>
      </c>
      <c r="AA122" s="841">
        <f xml:space="preserve"> Analysis!AA$527</f>
        <v>645.83286618953889</v>
      </c>
      <c r="AB122" s="841">
        <f xml:space="preserve"> Analysis!AB$527</f>
        <v>667.19162146570864</v>
      </c>
      <c r="AC122" s="841">
        <f xml:space="preserve"> Analysis!AC$527</f>
        <v>962.07957415443434</v>
      </c>
      <c r="AD122" s="841">
        <f xml:space="preserve"> Analysis!AD$527</f>
        <v>1166.3029141804159</v>
      </c>
      <c r="AE122" s="841">
        <f xml:space="preserve"> Analysis!AE$527</f>
        <v>1207.2820125355206</v>
      </c>
      <c r="AF122" s="841">
        <f xml:space="preserve"> Analysis!AF$527</f>
        <v>1302.6551412383924</v>
      </c>
      <c r="AG122" s="841">
        <f xml:space="preserve"> Analysis!AG$527</f>
        <v>1509.3022147010759</v>
      </c>
      <c r="AH122" s="841">
        <f xml:space="preserve"> Analysis!AH$527</f>
        <v>1561.5866013706843</v>
      </c>
      <c r="AI122" s="841">
        <f xml:space="preserve"> Analysis!AI$527</f>
        <v>1503.395683631843</v>
      </c>
      <c r="AJ122" s="841">
        <f xml:space="preserve"> Analysis!AJ$527</f>
        <v>1555.5477455495759</v>
      </c>
      <c r="AK122" s="841">
        <f xml:space="preserve"> Analysis!AK$527</f>
        <v>1609.592671022268</v>
      </c>
      <c r="AL122" s="841">
        <f xml:space="preserve"> Analysis!AL$527</f>
        <v>1665.6248737548453</v>
      </c>
      <c r="AM122" s="841">
        <f xml:space="preserve"> Analysis!AM$527</f>
        <v>1723.7530072128457</v>
      </c>
      <c r="AN122" s="841">
        <f xml:space="preserve"> Analysis!AN$527</f>
        <v>1775.5139787124983</v>
      </c>
      <c r="AO122" s="841">
        <f xml:space="preserve"> Analysis!AO$527</f>
        <v>1814.8818052891365</v>
      </c>
      <c r="AP122" s="841">
        <f xml:space="preserve"> Analysis!AP$527</f>
        <v>1855.5375970954747</v>
      </c>
      <c r="AQ122" s="841">
        <f xml:space="preserve"> Analysis!AQ$527</f>
        <v>1897.6742209533154</v>
      </c>
      <c r="AR122" s="841">
        <f xml:space="preserve"> Analysis!AR$527</f>
        <v>1941.5893096147779</v>
      </c>
      <c r="AS122" s="841">
        <f xml:space="preserve"> Analysis!AS$527</f>
        <v>1987.7886861012671</v>
      </c>
      <c r="AT122" s="841">
        <f xml:space="preserve"> Analysis!AT$527</f>
        <v>2037.2612274772941</v>
      </c>
      <c r="AU122" s="841">
        <f xml:space="preserve"> Analysis!AU$527</f>
        <v>2092.4378268983401</v>
      </c>
      <c r="AV122" s="841">
        <f xml:space="preserve"> Analysis!AV$527</f>
        <v>2162.928271132736</v>
      </c>
      <c r="AW122" s="841">
        <f xml:space="preserve"> Analysis!AW$527</f>
        <v>2262.7315634477577</v>
      </c>
      <c r="AX122" s="841">
        <f xml:space="preserve"> Analysis!AX$527</f>
        <v>52.078581083922273</v>
      </c>
      <c r="AY122" s="841">
        <f xml:space="preserve"> Analysis!AY$527</f>
        <v>0</v>
      </c>
      <c r="AZ122" s="841">
        <f xml:space="preserve"> Analysis!AZ$527</f>
        <v>0</v>
      </c>
      <c r="BA122" s="841">
        <f xml:space="preserve"> Analysis!BA$527</f>
        <v>0</v>
      </c>
      <c r="BB122" s="841">
        <f xml:space="preserve"> Analysis!BB$527</f>
        <v>0</v>
      </c>
      <c r="BC122" s="841">
        <f xml:space="preserve"> Analysis!BC$527</f>
        <v>0</v>
      </c>
      <c r="BD122" s="841">
        <f xml:space="preserve"> Analysis!BD$527</f>
        <v>0</v>
      </c>
      <c r="BE122" s="841">
        <f xml:space="preserve"> Analysis!BE$527</f>
        <v>0</v>
      </c>
      <c r="BF122" s="841">
        <f xml:space="preserve"> Analysis!BF$527</f>
        <v>0</v>
      </c>
      <c r="BG122" s="841">
        <f xml:space="preserve"> Analysis!BG$527</f>
        <v>0</v>
      </c>
      <c r="BH122" s="841">
        <f xml:space="preserve"> Analysis!BH$527</f>
        <v>0</v>
      </c>
    </row>
    <row r="123" spans="1:60" s="199" customFormat="1" ht="12.9" customHeight="1" x14ac:dyDescent="0.3">
      <c r="A123" s="839"/>
      <c r="B123" s="839"/>
      <c r="C123" s="840"/>
      <c r="D123" s="841"/>
      <c r="E123" s="843" t="str">
        <f xml:space="preserve"> Analysis!E$530</f>
        <v>Field 4 - Pipelined field</v>
      </c>
      <c r="F123" s="843">
        <f xml:space="preserve"> Analysis!F$530</f>
        <v>0</v>
      </c>
      <c r="G123" s="843" t="str">
        <f xml:space="preserve"> Analysis!G$530</f>
        <v>$ mln</v>
      </c>
      <c r="H123" s="843">
        <f xml:space="preserve"> Analysis!H$530</f>
        <v>0</v>
      </c>
      <c r="I123" s="843">
        <f xml:space="preserve"> Analysis!I$530</f>
        <v>8076.0818899292135</v>
      </c>
      <c r="J123" s="842">
        <f xml:space="preserve"> Analysis!J$527</f>
        <v>0</v>
      </c>
      <c r="K123" s="843">
        <f xml:space="preserve"> Analysis!K$530</f>
        <v>0</v>
      </c>
      <c r="L123" s="843">
        <f xml:space="preserve"> Analysis!L$530</f>
        <v>0</v>
      </c>
      <c r="M123" s="843">
        <f xml:space="preserve"> Analysis!M$530</f>
        <v>0</v>
      </c>
      <c r="N123" s="843">
        <f xml:space="preserve"> Analysis!N$530</f>
        <v>0.34728750000000003</v>
      </c>
      <c r="O123" s="843">
        <f xml:space="preserve"> Analysis!O$530</f>
        <v>0.36465187500000007</v>
      </c>
      <c r="P123" s="843">
        <f xml:space="preserve"> Analysis!P$530</f>
        <v>0.3828844687500001</v>
      </c>
      <c r="Q123" s="843">
        <f xml:space="preserve"> Analysis!Q$530</f>
        <v>0.67004782031250021</v>
      </c>
      <c r="R123" s="843">
        <f xml:space="preserve"> Analysis!R$530</f>
        <v>0.70355021132812523</v>
      </c>
      <c r="S123" s="843">
        <f xml:space="preserve"> Analysis!S$530</f>
        <v>0.73872772189453151</v>
      </c>
      <c r="T123" s="843">
        <f xml:space="preserve"> Analysis!T$530</f>
        <v>161.84100064871004</v>
      </c>
      <c r="U123" s="843">
        <f xml:space="preserve"> Analysis!U$530</f>
        <v>334.73038892220018</v>
      </c>
      <c r="V123" s="843">
        <f xml:space="preserve"> Analysis!V$530</f>
        <v>370.99938175504838</v>
      </c>
      <c r="W123" s="843">
        <f xml:space="preserve"> Analysis!W$530</f>
        <v>548.38530668747194</v>
      </c>
      <c r="X123" s="843">
        <f xml:space="preserve"> Analysis!X$530</f>
        <v>639.54408108167343</v>
      </c>
      <c r="Y123" s="843">
        <f xml:space="preserve"> Analysis!Y$530</f>
        <v>657.03215768430675</v>
      </c>
      <c r="Z123" s="843">
        <f xml:space="preserve"> Analysis!Z$530</f>
        <v>634.2365501446194</v>
      </c>
      <c r="AA123" s="843">
        <f xml:space="preserve"> Analysis!AA$530</f>
        <v>564.373299771147</v>
      </c>
      <c r="AB123" s="843">
        <f xml:space="preserve"> Analysis!AB$530</f>
        <v>576.53356996227819</v>
      </c>
      <c r="AC123" s="843">
        <f xml:space="preserve"> Analysis!AC$530</f>
        <v>506.3140319350253</v>
      </c>
      <c r="AD123" s="843">
        <f xml:space="preserve"> Analysis!AD$530</f>
        <v>443.41808590779465</v>
      </c>
      <c r="AE123" s="843">
        <f xml:space="preserve"> Analysis!AE$530</f>
        <v>387.33692937329414</v>
      </c>
      <c r="AF123" s="843">
        <f xml:space="preserve"> Analysis!AF$530</f>
        <v>337.51807215148955</v>
      </c>
      <c r="AG123" s="843">
        <f xml:space="preserve"> Analysis!AG$530</f>
        <v>293.39973098596198</v>
      </c>
      <c r="AH123" s="843">
        <f xml:space="preserve"> Analysis!AH$530</f>
        <v>254.43341115134018</v>
      </c>
      <c r="AI123" s="843">
        <f xml:space="preserve"> Analysis!AI$530</f>
        <v>220.09831337036744</v>
      </c>
      <c r="AJ123" s="843">
        <f xml:space="preserve"> Analysis!AJ$530</f>
        <v>189.91020243055476</v>
      </c>
      <c r="AK123" s="843">
        <f xml:space="preserve"> Analysis!AK$530</f>
        <v>163.42671497380562</v>
      </c>
      <c r="AL123" s="843">
        <f xml:space="preserve"> Analysis!AL$530</f>
        <v>138.61084659057826</v>
      </c>
      <c r="AM123" s="843">
        <f xml:space="preserve"> Analysis!AM$530</f>
        <v>115.70037906389037</v>
      </c>
      <c r="AN123" s="843">
        <f xml:space="preserve"> Analysis!AN$530</f>
        <v>95.647569616340419</v>
      </c>
      <c r="AO123" s="843">
        <f xml:space="preserve"> Analysis!AO$530</f>
        <v>78.099547572859223</v>
      </c>
      <c r="AP123" s="843">
        <f xml:space="preserve"> Analysis!AP$530</f>
        <v>62.743042005830816</v>
      </c>
      <c r="AQ123" s="843">
        <f xml:space="preserve"> Analysis!AQ$530</f>
        <v>52.703842324723908</v>
      </c>
      <c r="AR123" s="843">
        <f xml:space="preserve"> Analysis!AR$530</f>
        <v>47.9095515507667</v>
      </c>
      <c r="AS123" s="843">
        <f xml:space="preserve"> Analysis!AS$530</f>
        <v>42.311615929391181</v>
      </c>
      <c r="AT123" s="843">
        <f xml:space="preserve"> Analysis!AT$530</f>
        <v>2.9410663050733024</v>
      </c>
      <c r="AU123" s="843">
        <f xml:space="preserve"> Analysis!AU$530</f>
        <v>2.8959080679859355</v>
      </c>
      <c r="AV123" s="843">
        <f xml:space="preserve"> Analysis!AV$530</f>
        <v>3.0407034713852323</v>
      </c>
      <c r="AW123" s="843">
        <f xml:space="preserve"> Analysis!AW$530</f>
        <v>3.1927386449544941</v>
      </c>
      <c r="AX123" s="843">
        <f xml:space="preserve"> Analysis!AX$530</f>
        <v>143.54670025105858</v>
      </c>
      <c r="AY123" s="843">
        <f xml:space="preserve"> Analysis!AY$530</f>
        <v>0</v>
      </c>
      <c r="AZ123" s="843">
        <f xml:space="preserve"> Analysis!AZ$530</f>
        <v>0</v>
      </c>
      <c r="BA123" s="843">
        <f xml:space="preserve"> Analysis!BA$530</f>
        <v>0</v>
      </c>
      <c r="BB123" s="843">
        <f xml:space="preserve"> Analysis!BB$530</f>
        <v>0</v>
      </c>
      <c r="BC123" s="843">
        <f xml:space="preserve"> Analysis!BC$530</f>
        <v>0</v>
      </c>
      <c r="BD123" s="843">
        <f xml:space="preserve"> Analysis!BD$530</f>
        <v>0</v>
      </c>
      <c r="BE123" s="843">
        <f xml:space="preserve"> Analysis!BE$530</f>
        <v>0</v>
      </c>
      <c r="BF123" s="843">
        <f xml:space="preserve"> Analysis!BF$530</f>
        <v>0</v>
      </c>
      <c r="BG123" s="843">
        <f xml:space="preserve"> Analysis!BG$530</f>
        <v>0</v>
      </c>
      <c r="BH123" s="843">
        <f xml:space="preserve"> Analysis!BH$530</f>
        <v>0</v>
      </c>
    </row>
    <row r="124" spans="1:60" s="238" customFormat="1" ht="12.9" customHeight="1" x14ac:dyDescent="0.3">
      <c r="A124" s="772"/>
      <c r="B124" s="772"/>
      <c r="C124" s="754"/>
      <c r="D124" s="755"/>
      <c r="E124" s="666" t="str">
        <f xml:space="preserve"> Analysis!E$554</f>
        <v>5% projected government spending</v>
      </c>
      <c r="F124" s="666">
        <f xml:space="preserve"> Analysis!F$554</f>
        <v>0</v>
      </c>
      <c r="G124" s="666" t="str">
        <f xml:space="preserve"> Analysis!G$554</f>
        <v>$ mln</v>
      </c>
      <c r="H124" s="666">
        <f xml:space="preserve"> Analysis!H$554</f>
        <v>0</v>
      </c>
      <c r="I124" s="666">
        <f xml:space="preserve"> Analysis!I$554</f>
        <v>0</v>
      </c>
      <c r="J124" s="844">
        <f xml:space="preserve"> Analysis!J$554</f>
        <v>0</v>
      </c>
      <c r="K124" s="666">
        <f xml:space="preserve"> Analysis!K$554</f>
        <v>0</v>
      </c>
      <c r="L124" s="666">
        <f xml:space="preserve"> Analysis!L$554</f>
        <v>0</v>
      </c>
      <c r="M124" s="666">
        <f xml:space="preserve"> Analysis!M$554</f>
        <v>0</v>
      </c>
      <c r="N124" s="666">
        <f xml:space="preserve"> Analysis!N$554</f>
        <v>624.3599999999999</v>
      </c>
      <c r="O124" s="666">
        <f xml:space="preserve"> Analysis!O$554</f>
        <v>660.65699999999993</v>
      </c>
      <c r="P124" s="666">
        <f xml:space="preserve"> Analysis!P$554</f>
        <v>688.101</v>
      </c>
      <c r="Q124" s="666">
        <f xml:space="preserve"> Analysis!Q$554</f>
        <v>751.68</v>
      </c>
      <c r="R124" s="666">
        <f xml:space="preserve"> Analysis!R$554</f>
        <v>797.16</v>
      </c>
      <c r="S124" s="666">
        <f xml:space="preserve"> Analysis!S$554</f>
        <v>797.16</v>
      </c>
      <c r="T124" s="666">
        <f xml:space="preserve"> Analysis!T$554</f>
        <v>829.04639999999995</v>
      </c>
      <c r="U124" s="666">
        <f xml:space="preserve"> Analysis!U$554</f>
        <v>862.20825599999989</v>
      </c>
      <c r="V124" s="666">
        <f xml:space="preserve"> Analysis!V$554</f>
        <v>896.69658623999987</v>
      </c>
      <c r="W124" s="666">
        <f xml:space="preserve"> Analysis!W$554</f>
        <v>932.5644496896</v>
      </c>
      <c r="X124" s="666">
        <f xml:space="preserve"> Analysis!X$554</f>
        <v>969.86702767718396</v>
      </c>
      <c r="Y124" s="666">
        <f xml:space="preserve"> Analysis!Y$554</f>
        <v>1008.6617087842714</v>
      </c>
      <c r="Z124" s="666">
        <f xml:space="preserve"> Analysis!Z$554</f>
        <v>1049.0081771356424</v>
      </c>
      <c r="AA124" s="666">
        <f xml:space="preserve"> Analysis!AA$554</f>
        <v>1090.9685042210681</v>
      </c>
      <c r="AB124" s="666">
        <f xml:space="preserve"> Analysis!AB$554</f>
        <v>1134.6072443899106</v>
      </c>
      <c r="AC124" s="666">
        <f xml:space="preserve"> Analysis!AC$554</f>
        <v>1179.9915341655073</v>
      </c>
      <c r="AD124" s="666">
        <f xml:space="preserve"> Analysis!AD$554</f>
        <v>1227.1911955321275</v>
      </c>
      <c r="AE124" s="666">
        <f xml:space="preserve"> Analysis!AE$554</f>
        <v>1276.2788433534126</v>
      </c>
      <c r="AF124" s="666">
        <f xml:space="preserve"> Analysis!AF$554</f>
        <v>1327.3299970875491</v>
      </c>
      <c r="AG124" s="666">
        <f xml:space="preserve"> Analysis!AG$554</f>
        <v>1380.4231969710513</v>
      </c>
      <c r="AH124" s="666">
        <f xml:space="preserve"> Analysis!AH$554</f>
        <v>1435.6401248498933</v>
      </c>
      <c r="AI124" s="666">
        <f xml:space="preserve"> Analysis!AI$554</f>
        <v>1493.0657298438894</v>
      </c>
      <c r="AJ124" s="666">
        <f xml:space="preserve"> Analysis!AJ$554</f>
        <v>1552.788359037645</v>
      </c>
      <c r="AK124" s="666">
        <f xml:space="preserve"> Analysis!AK$554</f>
        <v>1614.8998933991509</v>
      </c>
      <c r="AL124" s="666">
        <f xml:space="preserve"> Analysis!AL$554</f>
        <v>1679.4958891351171</v>
      </c>
      <c r="AM124" s="666">
        <f xml:space="preserve"> Analysis!AM$554</f>
        <v>1746.6757247005219</v>
      </c>
      <c r="AN124" s="666">
        <f xml:space="preserve"> Analysis!AN$554</f>
        <v>1816.5427536885425</v>
      </c>
      <c r="AO124" s="666">
        <f xml:space="preserve"> Analysis!AO$554</f>
        <v>1889.2044638360846</v>
      </c>
      <c r="AP124" s="666">
        <f xml:space="preserve"> Analysis!AP$554</f>
        <v>1964.7726423895281</v>
      </c>
      <c r="AQ124" s="666">
        <f xml:space="preserve"> Analysis!AQ$554</f>
        <v>2043.3635480851092</v>
      </c>
      <c r="AR124" s="666">
        <f xml:space="preserve"> Analysis!AR$554</f>
        <v>2125.0980900085133</v>
      </c>
      <c r="AS124" s="666">
        <f xml:space="preserve"> Analysis!AS$554</f>
        <v>2210.1020136088541</v>
      </c>
      <c r="AT124" s="666">
        <f xml:space="preserve"> Analysis!AT$554</f>
        <v>2298.5060941532083</v>
      </c>
      <c r="AU124" s="666">
        <f xml:space="preserve"> Analysis!AU$554</f>
        <v>2390.4463379193367</v>
      </c>
      <c r="AV124" s="666">
        <f xml:space="preserve"> Analysis!AV$554</f>
        <v>2486.0641914361104</v>
      </c>
      <c r="AW124" s="666">
        <f xml:space="preserve"> Analysis!AW$554</f>
        <v>2585.5067590935546</v>
      </c>
      <c r="AX124" s="666">
        <f xml:space="preserve"> Analysis!AX$554</f>
        <v>2688.9270294572971</v>
      </c>
      <c r="AY124" s="666">
        <f xml:space="preserve"> Analysis!AY$554</f>
        <v>2796.4841106355889</v>
      </c>
      <c r="AZ124" s="666">
        <f xml:space="preserve"> Analysis!AZ$554</f>
        <v>2908.3434750610131</v>
      </c>
      <c r="BA124" s="666">
        <f xml:space="preserve"> Analysis!BA$554</f>
        <v>3024.6772140634539</v>
      </c>
      <c r="BB124" s="666">
        <f xml:space="preserve"> Analysis!BB$554</f>
        <v>3145.6643026259917</v>
      </c>
      <c r="BC124" s="666">
        <f xml:space="preserve"> Analysis!BC$554</f>
        <v>3271.4908747310315</v>
      </c>
      <c r="BD124" s="666">
        <f xml:space="preserve"> Analysis!BD$554</f>
        <v>3402.3505097202724</v>
      </c>
      <c r="BE124" s="666">
        <f xml:space="preserve"> Analysis!BE$554</f>
        <v>3538.4445301090841</v>
      </c>
      <c r="BF124" s="666">
        <f xml:space="preserve"> Analysis!BF$554</f>
        <v>3679.9823113134471</v>
      </c>
      <c r="BG124" s="666">
        <f xml:space="preserve"> Analysis!BG$554</f>
        <v>3827.1816037659851</v>
      </c>
      <c r="BH124" s="666">
        <f xml:space="preserve"> Analysis!BH$554</f>
        <v>3980.2688679166245</v>
      </c>
    </row>
    <row r="125" spans="1:60" s="238" customFormat="1" ht="12.9" customHeight="1" x14ac:dyDescent="0.3">
      <c r="A125" s="772"/>
      <c r="B125" s="772"/>
      <c r="C125" s="754"/>
      <c r="D125" s="755"/>
      <c r="E125" s="666"/>
      <c r="F125" s="666"/>
      <c r="G125" s="666"/>
      <c r="H125" s="666"/>
      <c r="I125" s="666"/>
      <c r="J125" s="844"/>
      <c r="K125" s="666"/>
      <c r="L125" s="666"/>
      <c r="M125" s="666"/>
      <c r="N125" s="666"/>
      <c r="O125" s="666"/>
      <c r="P125" s="666"/>
      <c r="Q125" s="666"/>
      <c r="R125" s="666"/>
      <c r="S125" s="666"/>
      <c r="T125" s="666"/>
      <c r="U125" s="666"/>
      <c r="V125" s="666"/>
      <c r="W125" s="666"/>
      <c r="X125" s="666"/>
      <c r="Y125" s="666"/>
      <c r="Z125" s="666"/>
      <c r="AA125" s="666"/>
      <c r="AB125" s="666"/>
      <c r="AC125" s="666"/>
      <c r="AD125" s="666"/>
      <c r="AE125" s="666"/>
      <c r="AF125" s="666"/>
      <c r="AG125" s="666"/>
      <c r="AH125" s="666"/>
      <c r="AI125" s="666"/>
      <c r="AJ125" s="666"/>
      <c r="AK125" s="666"/>
      <c r="AL125" s="666"/>
      <c r="AM125" s="666"/>
      <c r="AN125" s="666"/>
      <c r="AO125" s="666"/>
      <c r="AP125" s="666"/>
      <c r="AQ125" s="666"/>
      <c r="AR125" s="666"/>
      <c r="AS125" s="666"/>
      <c r="AT125" s="666"/>
      <c r="AU125" s="666"/>
      <c r="AV125" s="666"/>
      <c r="AW125" s="666"/>
      <c r="AX125" s="666"/>
      <c r="AY125" s="666"/>
      <c r="AZ125" s="666"/>
      <c r="BA125" s="666"/>
      <c r="BB125" s="666"/>
      <c r="BC125" s="666"/>
      <c r="BD125" s="666"/>
      <c r="BE125" s="666"/>
      <c r="BF125" s="666"/>
      <c r="BG125" s="666"/>
      <c r="BH125" s="666"/>
    </row>
    <row r="126" spans="1:60" s="238" customFormat="1" ht="12.9" customHeight="1" x14ac:dyDescent="0.3">
      <c r="A126" s="772"/>
      <c r="B126" s="772"/>
      <c r="C126" s="754"/>
      <c r="D126" s="755"/>
      <c r="E126" s="666" t="str">
        <f xml:space="preserve"> 'Time&amp;Esc'!E$14</f>
        <v>Calendar year</v>
      </c>
      <c r="F126" s="666">
        <f xml:space="preserve"> 'Time&amp;Esc'!F$14</f>
        <v>0</v>
      </c>
      <c r="G126" s="666" t="str">
        <f xml:space="preserve"> 'Time&amp;Esc'!G$14</f>
        <v>year</v>
      </c>
      <c r="H126" s="666">
        <f xml:space="preserve"> 'Time&amp;Esc'!H$14</f>
        <v>0</v>
      </c>
      <c r="I126" s="666">
        <f xml:space="preserve"> 'Time&amp;Esc'!I$14</f>
        <v>0</v>
      </c>
      <c r="J126" s="844">
        <f xml:space="preserve"> 'Time&amp;Esc'!J$14</f>
        <v>0</v>
      </c>
      <c r="K126" s="666">
        <f xml:space="preserve"> 'Time&amp;Esc'!K$14</f>
        <v>2017</v>
      </c>
      <c r="L126" s="666">
        <f xml:space="preserve"> 'Time&amp;Esc'!L$14</f>
        <v>2018</v>
      </c>
      <c r="M126" s="666">
        <f xml:space="preserve"> 'Time&amp;Esc'!M$14</f>
        <v>2019</v>
      </c>
      <c r="N126" s="666">
        <f xml:space="preserve"> 'Time&amp;Esc'!N$14</f>
        <v>2020</v>
      </c>
      <c r="O126" s="666">
        <f xml:space="preserve"> 'Time&amp;Esc'!O$14</f>
        <v>2021</v>
      </c>
      <c r="P126" s="666">
        <f xml:space="preserve"> 'Time&amp;Esc'!P$14</f>
        <v>2022</v>
      </c>
      <c r="Q126" s="666">
        <f xml:space="preserve"> 'Time&amp;Esc'!Q$14</f>
        <v>2023</v>
      </c>
      <c r="R126" s="666">
        <f xml:space="preserve"> 'Time&amp;Esc'!R$14</f>
        <v>2024</v>
      </c>
      <c r="S126" s="666">
        <f xml:space="preserve"> 'Time&amp;Esc'!S$14</f>
        <v>2025</v>
      </c>
      <c r="T126" s="666">
        <f xml:space="preserve"> 'Time&amp;Esc'!T$14</f>
        <v>2026</v>
      </c>
      <c r="U126" s="666">
        <f xml:space="preserve"> 'Time&amp;Esc'!U$14</f>
        <v>2027</v>
      </c>
      <c r="V126" s="666">
        <f xml:space="preserve"> 'Time&amp;Esc'!V$14</f>
        <v>2028</v>
      </c>
      <c r="W126" s="666">
        <f xml:space="preserve"> 'Time&amp;Esc'!W$14</f>
        <v>2029</v>
      </c>
      <c r="X126" s="666">
        <f xml:space="preserve"> 'Time&amp;Esc'!X$14</f>
        <v>2030</v>
      </c>
      <c r="Y126" s="666">
        <f xml:space="preserve"> 'Time&amp;Esc'!Y$14</f>
        <v>2031</v>
      </c>
      <c r="Z126" s="666">
        <f xml:space="preserve"> 'Time&amp;Esc'!Z$14</f>
        <v>2032</v>
      </c>
      <c r="AA126" s="666">
        <f xml:space="preserve"> 'Time&amp;Esc'!AA$14</f>
        <v>2033</v>
      </c>
      <c r="AB126" s="666">
        <f xml:space="preserve"> 'Time&amp;Esc'!AB$14</f>
        <v>2034</v>
      </c>
      <c r="AC126" s="666">
        <f xml:space="preserve"> 'Time&amp;Esc'!AC$14</f>
        <v>2035</v>
      </c>
      <c r="AD126" s="666">
        <f xml:space="preserve"> 'Time&amp;Esc'!AD$14</f>
        <v>2036</v>
      </c>
      <c r="AE126" s="666">
        <f xml:space="preserve"> 'Time&amp;Esc'!AE$14</f>
        <v>2037</v>
      </c>
      <c r="AF126" s="666">
        <f xml:space="preserve"> 'Time&amp;Esc'!AF$14</f>
        <v>2038</v>
      </c>
      <c r="AG126" s="666">
        <f xml:space="preserve"> 'Time&amp;Esc'!AG$14</f>
        <v>2039</v>
      </c>
      <c r="AH126" s="666">
        <f xml:space="preserve"> 'Time&amp;Esc'!AH$14</f>
        <v>2040</v>
      </c>
      <c r="AI126" s="666">
        <f xml:space="preserve"> 'Time&amp;Esc'!AI$14</f>
        <v>2041</v>
      </c>
      <c r="AJ126" s="666">
        <f xml:space="preserve"> 'Time&amp;Esc'!AJ$14</f>
        <v>2042</v>
      </c>
      <c r="AK126" s="666">
        <f xml:space="preserve"> 'Time&amp;Esc'!AK$14</f>
        <v>2043</v>
      </c>
      <c r="AL126" s="666">
        <f xml:space="preserve"> 'Time&amp;Esc'!AL$14</f>
        <v>2044</v>
      </c>
      <c r="AM126" s="666">
        <f xml:space="preserve"> 'Time&amp;Esc'!AM$14</f>
        <v>2045</v>
      </c>
      <c r="AN126" s="666">
        <f xml:space="preserve"> 'Time&amp;Esc'!AN$14</f>
        <v>2046</v>
      </c>
      <c r="AO126" s="666">
        <f xml:space="preserve"> 'Time&amp;Esc'!AO$14</f>
        <v>2047</v>
      </c>
      <c r="AP126" s="666">
        <f xml:space="preserve"> 'Time&amp;Esc'!AP$14</f>
        <v>2048</v>
      </c>
      <c r="AQ126" s="666">
        <f xml:space="preserve"> 'Time&amp;Esc'!AQ$14</f>
        <v>2049</v>
      </c>
      <c r="AR126" s="666">
        <f xml:space="preserve"> 'Time&amp;Esc'!AR$14</f>
        <v>2050</v>
      </c>
      <c r="AS126" s="666">
        <f xml:space="preserve"> 'Time&amp;Esc'!AS$14</f>
        <v>2051</v>
      </c>
      <c r="AT126" s="666">
        <f xml:space="preserve"> 'Time&amp;Esc'!AT$14</f>
        <v>2052</v>
      </c>
      <c r="AU126" s="666">
        <f xml:space="preserve"> 'Time&amp;Esc'!AU$14</f>
        <v>2053</v>
      </c>
      <c r="AV126" s="666">
        <f xml:space="preserve"> 'Time&amp;Esc'!AV$14</f>
        <v>2054</v>
      </c>
      <c r="AW126" s="666">
        <f xml:space="preserve"> 'Time&amp;Esc'!AW$14</f>
        <v>2055</v>
      </c>
      <c r="AX126" s="666">
        <f xml:space="preserve"> 'Time&amp;Esc'!AX$14</f>
        <v>2056</v>
      </c>
      <c r="AY126" s="666">
        <f xml:space="preserve"> 'Time&amp;Esc'!AY$14</f>
        <v>2057</v>
      </c>
      <c r="AZ126" s="666">
        <f xml:space="preserve"> 'Time&amp;Esc'!AZ$14</f>
        <v>2058</v>
      </c>
      <c r="BA126" s="666">
        <f xml:space="preserve"> 'Time&amp;Esc'!BA$14</f>
        <v>2059</v>
      </c>
      <c r="BB126" s="666">
        <f xml:space="preserve"> 'Time&amp;Esc'!BB$14</f>
        <v>2060</v>
      </c>
      <c r="BC126" s="666">
        <f xml:space="preserve"> 'Time&amp;Esc'!BC$14</f>
        <v>2061</v>
      </c>
      <c r="BD126" s="666">
        <f xml:space="preserve"> 'Time&amp;Esc'!BD$14</f>
        <v>2062</v>
      </c>
      <c r="BE126" s="666">
        <f xml:space="preserve"> 'Time&amp;Esc'!BE$14</f>
        <v>2063</v>
      </c>
      <c r="BF126" s="666">
        <f xml:space="preserve"> 'Time&amp;Esc'!BF$14</f>
        <v>2064</v>
      </c>
      <c r="BG126" s="666">
        <f xml:space="preserve"> 'Time&amp;Esc'!BG$14</f>
        <v>2065</v>
      </c>
      <c r="BH126" s="666">
        <f xml:space="preserve"> 'Time&amp;Esc'!BH$14</f>
        <v>2066</v>
      </c>
    </row>
    <row r="127" spans="1:60" ht="12.9" customHeight="1" x14ac:dyDescent="0.3">
      <c r="A127" s="772"/>
      <c r="B127" s="772"/>
      <c r="C127" s="754"/>
      <c r="D127" s="755"/>
      <c r="E127" s="543"/>
      <c r="F127" s="543"/>
      <c r="G127" s="543"/>
      <c r="H127" s="543"/>
      <c r="I127" s="543"/>
      <c r="J127" s="832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  <c r="X127" s="543"/>
      <c r="Y127" s="543"/>
      <c r="Z127" s="543"/>
      <c r="AA127" s="543"/>
      <c r="AB127" s="543"/>
      <c r="AC127" s="543"/>
      <c r="AD127" s="543"/>
      <c r="AE127" s="543"/>
      <c r="AF127" s="543"/>
      <c r="AG127" s="543"/>
      <c r="AH127" s="543"/>
      <c r="AI127" s="543"/>
      <c r="AJ127" s="543"/>
      <c r="AK127" s="543"/>
      <c r="AL127" s="543"/>
      <c r="AM127" s="543"/>
      <c r="AN127" s="543"/>
      <c r="AO127" s="543"/>
      <c r="AP127" s="543"/>
      <c r="AQ127" s="543"/>
      <c r="AR127" s="543"/>
      <c r="AS127" s="543"/>
      <c r="AT127" s="543"/>
      <c r="AU127" s="543"/>
      <c r="AV127" s="543"/>
      <c r="AW127" s="543"/>
      <c r="AX127" s="543"/>
      <c r="AY127" s="543"/>
      <c r="AZ127" s="543"/>
      <c r="BA127" s="543"/>
      <c r="BB127" s="543"/>
      <c r="BC127" s="543"/>
      <c r="BD127" s="543"/>
      <c r="BE127" s="543"/>
      <c r="BF127" s="543"/>
      <c r="BG127" s="543"/>
      <c r="BH127" s="543"/>
    </row>
    <row r="128" spans="1:60" ht="12.9" customHeight="1" x14ac:dyDescent="0.3">
      <c r="A128" s="772"/>
      <c r="B128" s="772"/>
      <c r="C128" s="754"/>
      <c r="D128" s="755"/>
      <c r="E128" s="537" t="s">
        <v>983</v>
      </c>
      <c r="F128" s="442" t="s">
        <v>999</v>
      </c>
      <c r="G128" s="537" t="s">
        <v>287</v>
      </c>
      <c r="H128" s="543"/>
      <c r="I128" s="543"/>
      <c r="J128" s="832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  <c r="X128" s="543"/>
      <c r="Y128" s="543"/>
      <c r="Z128" s="543"/>
      <c r="AA128" s="543"/>
      <c r="AB128" s="543"/>
      <c r="AC128" s="543"/>
      <c r="AD128" s="543"/>
      <c r="AE128" s="543"/>
      <c r="AF128" s="543"/>
      <c r="AG128" s="543"/>
      <c r="AH128" s="543"/>
      <c r="AI128" s="543"/>
      <c r="AJ128" s="543"/>
      <c r="AK128" s="543"/>
      <c r="AL128" s="543"/>
      <c r="AM128" s="543"/>
      <c r="AN128" s="543"/>
      <c r="AO128" s="543"/>
      <c r="AP128" s="543"/>
      <c r="AQ128" s="543"/>
      <c r="AR128" s="543"/>
      <c r="AS128" s="543"/>
      <c r="AT128" s="543"/>
      <c r="AU128" s="543"/>
      <c r="AV128" s="543"/>
      <c r="AW128" s="543"/>
      <c r="AX128" s="543"/>
      <c r="AY128" s="543"/>
      <c r="AZ128" s="543"/>
      <c r="BA128" s="543"/>
      <c r="BB128" s="543"/>
      <c r="BC128" s="543"/>
      <c r="BD128" s="543"/>
      <c r="BE128" s="543"/>
      <c r="BF128" s="543"/>
      <c r="BG128" s="543"/>
      <c r="BH128" s="543"/>
    </row>
    <row r="129" spans="1:60" ht="12.9" customHeight="1" x14ac:dyDescent="0.3">
      <c r="A129" s="772"/>
      <c r="B129" s="772"/>
      <c r="C129" s="754"/>
      <c r="D129" s="755"/>
      <c r="E129" s="537" t="s">
        <v>985</v>
      </c>
      <c r="F129" s="442" t="s">
        <v>887</v>
      </c>
      <c r="G129" s="537" t="s">
        <v>287</v>
      </c>
      <c r="H129" s="543"/>
      <c r="I129" s="543"/>
      <c r="J129" s="832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  <c r="X129" s="543"/>
      <c r="Y129" s="543"/>
      <c r="Z129" s="543"/>
      <c r="AA129" s="543"/>
      <c r="AB129" s="543"/>
      <c r="AC129" s="543"/>
      <c r="AD129" s="543"/>
      <c r="AE129" s="543"/>
      <c r="AF129" s="543"/>
      <c r="AG129" s="543"/>
      <c r="AH129" s="543"/>
      <c r="AI129" s="543"/>
      <c r="AJ129" s="543"/>
      <c r="AK129" s="543"/>
      <c r="AL129" s="543"/>
      <c r="AM129" s="543"/>
      <c r="AN129" s="543"/>
      <c r="AO129" s="543"/>
      <c r="AP129" s="543"/>
      <c r="AQ129" s="543"/>
      <c r="AR129" s="543"/>
      <c r="AS129" s="543"/>
      <c r="AT129" s="543"/>
      <c r="AU129" s="543"/>
      <c r="AV129" s="543"/>
      <c r="AW129" s="543"/>
      <c r="AX129" s="543"/>
      <c r="AY129" s="543"/>
      <c r="AZ129" s="543"/>
      <c r="BA129" s="543"/>
      <c r="BB129" s="543"/>
      <c r="BC129" s="543"/>
      <c r="BD129" s="543"/>
      <c r="BE129" s="543"/>
      <c r="BF129" s="543"/>
      <c r="BG129" s="543"/>
      <c r="BH129" s="543"/>
    </row>
    <row r="130" spans="1:60" ht="12.9" customHeight="1" x14ac:dyDescent="0.3">
      <c r="A130" s="772"/>
      <c r="B130" s="772"/>
      <c r="C130" s="754"/>
      <c r="D130" s="755"/>
      <c r="E130" s="537" t="s">
        <v>1000</v>
      </c>
      <c r="F130" s="838" t="s">
        <v>1001</v>
      </c>
      <c r="G130" s="537" t="s">
        <v>287</v>
      </c>
      <c r="H130" s="543"/>
      <c r="I130" s="543"/>
      <c r="J130" s="832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  <c r="X130" s="543"/>
      <c r="Y130" s="543"/>
      <c r="Z130" s="543"/>
      <c r="AA130" s="543"/>
      <c r="AB130" s="543"/>
      <c r="AC130" s="543"/>
      <c r="AD130" s="543"/>
      <c r="AE130" s="543"/>
      <c r="AF130" s="543"/>
      <c r="AG130" s="543"/>
      <c r="AH130" s="543"/>
      <c r="AI130" s="543"/>
      <c r="AJ130" s="543"/>
      <c r="AK130" s="543"/>
      <c r="AL130" s="543"/>
      <c r="AM130" s="543"/>
      <c r="AN130" s="543"/>
      <c r="AO130" s="543"/>
      <c r="AP130" s="543"/>
      <c r="AQ130" s="543"/>
      <c r="AR130" s="543"/>
      <c r="AS130" s="543"/>
      <c r="AT130" s="543"/>
      <c r="AU130" s="543"/>
      <c r="AV130" s="543"/>
      <c r="AW130" s="543"/>
      <c r="AX130" s="543"/>
      <c r="AY130" s="543"/>
      <c r="AZ130" s="543"/>
      <c r="BA130" s="543"/>
      <c r="BB130" s="543"/>
      <c r="BC130" s="543"/>
      <c r="BD130" s="543"/>
      <c r="BE130" s="543"/>
      <c r="BF130" s="543"/>
      <c r="BG130" s="543"/>
      <c r="BH130" s="543"/>
    </row>
    <row r="131" spans="1:60" ht="12.9" customHeight="1" x14ac:dyDescent="0.3">
      <c r="A131" s="772"/>
      <c r="B131" s="772"/>
      <c r="C131" s="754"/>
      <c r="D131" s="755"/>
      <c r="E131" s="537" t="s">
        <v>1002</v>
      </c>
      <c r="F131" s="838" t="s">
        <v>1003</v>
      </c>
      <c r="G131" s="537" t="s">
        <v>287</v>
      </c>
      <c r="H131" s="543"/>
      <c r="I131" s="543"/>
      <c r="J131" s="832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  <c r="X131" s="543"/>
      <c r="Y131" s="543"/>
      <c r="Z131" s="543"/>
      <c r="AA131" s="543"/>
      <c r="AB131" s="543"/>
      <c r="AC131" s="543"/>
      <c r="AD131" s="543"/>
      <c r="AE131" s="543"/>
      <c r="AF131" s="543"/>
      <c r="AG131" s="543"/>
      <c r="AH131" s="543"/>
      <c r="AI131" s="543"/>
      <c r="AJ131" s="543"/>
      <c r="AK131" s="543"/>
      <c r="AL131" s="543"/>
      <c r="AM131" s="543"/>
      <c r="AN131" s="543"/>
      <c r="AO131" s="543"/>
      <c r="AP131" s="543"/>
      <c r="AQ131" s="543"/>
      <c r="AR131" s="543"/>
      <c r="AS131" s="543"/>
      <c r="AT131" s="543"/>
      <c r="AU131" s="543"/>
      <c r="AV131" s="543"/>
      <c r="AW131" s="543"/>
      <c r="AX131" s="543"/>
      <c r="AY131" s="543"/>
      <c r="AZ131" s="543"/>
      <c r="BA131" s="543"/>
      <c r="BB131" s="543"/>
      <c r="BC131" s="543"/>
      <c r="BD131" s="543"/>
      <c r="BE131" s="543"/>
      <c r="BF131" s="543"/>
      <c r="BG131" s="543"/>
      <c r="BH131" s="543"/>
    </row>
    <row r="132" spans="1:60" ht="12.9" customHeight="1" x14ac:dyDescent="0.3">
      <c r="A132" s="772"/>
      <c r="B132" s="772"/>
      <c r="C132" s="754"/>
      <c r="D132" s="755"/>
      <c r="E132" s="537" t="s">
        <v>1004</v>
      </c>
      <c r="F132" s="838" t="s">
        <v>1005</v>
      </c>
      <c r="G132" s="537" t="s">
        <v>287</v>
      </c>
      <c r="H132" s="543"/>
      <c r="I132" s="543"/>
      <c r="J132" s="832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  <c r="X132" s="543"/>
      <c r="Y132" s="543"/>
      <c r="Z132" s="543"/>
      <c r="AA132" s="543"/>
      <c r="AB132" s="543"/>
      <c r="AC132" s="543"/>
      <c r="AD132" s="543"/>
      <c r="AE132" s="543"/>
      <c r="AF132" s="543"/>
      <c r="AG132" s="543"/>
      <c r="AH132" s="543"/>
      <c r="AI132" s="543"/>
      <c r="AJ132" s="543"/>
      <c r="AK132" s="543"/>
      <c r="AL132" s="543"/>
      <c r="AM132" s="543"/>
      <c r="AN132" s="543"/>
      <c r="AO132" s="543"/>
      <c r="AP132" s="543"/>
      <c r="AQ132" s="543"/>
      <c r="AR132" s="543"/>
      <c r="AS132" s="543"/>
      <c r="AT132" s="543"/>
      <c r="AU132" s="543"/>
      <c r="AV132" s="543"/>
      <c r="AW132" s="543"/>
      <c r="AX132" s="543"/>
      <c r="AY132" s="543"/>
      <c r="AZ132" s="543"/>
      <c r="BA132" s="543"/>
      <c r="BB132" s="543"/>
      <c r="BC132" s="543"/>
      <c r="BD132" s="543"/>
      <c r="BE132" s="543"/>
      <c r="BF132" s="543"/>
      <c r="BG132" s="543"/>
      <c r="BH132" s="543"/>
    </row>
    <row r="133" spans="1:60" ht="12.9" customHeight="1" x14ac:dyDescent="0.3">
      <c r="A133" s="772"/>
      <c r="B133" s="772"/>
      <c r="C133" s="754"/>
      <c r="D133" s="755"/>
      <c r="E133" s="537" t="s">
        <v>1006</v>
      </c>
      <c r="F133" s="838" t="s">
        <v>1007</v>
      </c>
      <c r="G133" s="537" t="s">
        <v>287</v>
      </c>
      <c r="H133" s="543"/>
      <c r="I133" s="543"/>
      <c r="J133" s="832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  <c r="X133" s="543"/>
      <c r="Y133" s="543"/>
      <c r="Z133" s="543"/>
      <c r="AA133" s="543"/>
      <c r="AB133" s="543"/>
      <c r="AC133" s="543"/>
      <c r="AD133" s="543"/>
      <c r="AE133" s="543"/>
      <c r="AF133" s="543"/>
      <c r="AG133" s="543"/>
      <c r="AH133" s="543"/>
      <c r="AI133" s="543"/>
      <c r="AJ133" s="543"/>
      <c r="AK133" s="543"/>
      <c r="AL133" s="543"/>
      <c r="AM133" s="543"/>
      <c r="AN133" s="543"/>
      <c r="AO133" s="543"/>
      <c r="AP133" s="543"/>
      <c r="AQ133" s="543"/>
      <c r="AR133" s="543"/>
      <c r="AS133" s="543"/>
      <c r="AT133" s="543"/>
      <c r="AU133" s="543"/>
      <c r="AV133" s="543"/>
      <c r="AW133" s="543"/>
      <c r="AX133" s="543"/>
      <c r="AY133" s="543"/>
      <c r="AZ133" s="543"/>
      <c r="BA133" s="543"/>
      <c r="BB133" s="543"/>
      <c r="BC133" s="543"/>
      <c r="BD133" s="543"/>
      <c r="BE133" s="543"/>
      <c r="BF133" s="543"/>
      <c r="BG133" s="543"/>
      <c r="BH133" s="543"/>
    </row>
    <row r="134" spans="1:60" ht="12.9" customHeight="1" x14ac:dyDescent="0.3">
      <c r="A134" s="772"/>
      <c r="B134" s="772"/>
      <c r="C134" s="754"/>
      <c r="D134" s="755"/>
      <c r="E134" s="537" t="s">
        <v>968</v>
      </c>
      <c r="F134" s="838" t="s">
        <v>1008</v>
      </c>
      <c r="G134" s="537" t="s">
        <v>287</v>
      </c>
      <c r="H134" s="543"/>
      <c r="I134" s="543"/>
      <c r="J134" s="832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  <c r="X134" s="543"/>
      <c r="Y134" s="543"/>
      <c r="Z134" s="543"/>
      <c r="AA134" s="543"/>
      <c r="AB134" s="543"/>
      <c r="AC134" s="543"/>
      <c r="AD134" s="543"/>
      <c r="AE134" s="543"/>
      <c r="AF134" s="543"/>
      <c r="AG134" s="543"/>
      <c r="AH134" s="543"/>
      <c r="AI134" s="543"/>
      <c r="AJ134" s="543"/>
      <c r="AK134" s="543"/>
      <c r="AL134" s="543"/>
      <c r="AM134" s="543"/>
      <c r="AN134" s="543"/>
      <c r="AO134" s="543"/>
      <c r="AP134" s="543"/>
      <c r="AQ134" s="543"/>
      <c r="AR134" s="543"/>
      <c r="AS134" s="543"/>
      <c r="AT134" s="543"/>
      <c r="AU134" s="543"/>
      <c r="AV134" s="543"/>
      <c r="AW134" s="543"/>
      <c r="AX134" s="543"/>
      <c r="AY134" s="543"/>
      <c r="AZ134" s="543"/>
      <c r="BA134" s="543"/>
      <c r="BB134" s="543"/>
      <c r="BC134" s="543"/>
      <c r="BD134" s="543"/>
      <c r="BE134" s="543"/>
      <c r="BF134" s="543"/>
      <c r="BG134" s="543"/>
      <c r="BH134" s="543"/>
    </row>
    <row r="135" spans="1:60" ht="12.9" customHeight="1" x14ac:dyDescent="0.3">
      <c r="A135" s="772"/>
      <c r="B135" s="772"/>
      <c r="C135" s="754"/>
      <c r="D135" s="755"/>
      <c r="E135" s="537" t="s">
        <v>1009</v>
      </c>
      <c r="F135" s="442" t="s">
        <v>1010</v>
      </c>
      <c r="G135" s="537" t="s">
        <v>287</v>
      </c>
      <c r="H135" s="543"/>
      <c r="I135" s="543"/>
      <c r="J135" s="832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  <c r="X135" s="543"/>
      <c r="Y135" s="543"/>
      <c r="Z135" s="543"/>
      <c r="AA135" s="543"/>
      <c r="AB135" s="543"/>
      <c r="AC135" s="543"/>
      <c r="AD135" s="543"/>
      <c r="AE135" s="543"/>
      <c r="AF135" s="543"/>
      <c r="AG135" s="543"/>
      <c r="AH135" s="543"/>
      <c r="AI135" s="543"/>
      <c r="AJ135" s="543"/>
      <c r="AK135" s="543"/>
      <c r="AL135" s="543"/>
      <c r="AM135" s="543"/>
      <c r="AN135" s="543"/>
      <c r="AO135" s="543"/>
      <c r="AP135" s="543"/>
      <c r="AQ135" s="543"/>
      <c r="AR135" s="543"/>
      <c r="AS135" s="543"/>
      <c r="AT135" s="543"/>
      <c r="AU135" s="543"/>
      <c r="AV135" s="543"/>
      <c r="AW135" s="543"/>
      <c r="AX135" s="543"/>
      <c r="AY135" s="543"/>
      <c r="AZ135" s="543"/>
      <c r="BA135" s="543"/>
      <c r="BB135" s="543"/>
      <c r="BC135" s="543"/>
      <c r="BD135" s="543"/>
      <c r="BE135" s="543"/>
      <c r="BF135" s="543"/>
      <c r="BG135" s="543"/>
      <c r="BH135" s="543"/>
    </row>
    <row r="136" spans="1:60" ht="12.9" customHeight="1" x14ac:dyDescent="0.3">
      <c r="A136" s="772"/>
      <c r="B136" s="772"/>
      <c r="C136" s="754"/>
      <c r="D136" s="755"/>
      <c r="E136" s="543"/>
      <c r="F136" s="543"/>
      <c r="G136" s="543"/>
      <c r="H136" s="543"/>
      <c r="I136" s="543"/>
      <c r="J136" s="832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  <c r="X136" s="543"/>
      <c r="Y136" s="543"/>
      <c r="Z136" s="543"/>
      <c r="AA136" s="543"/>
      <c r="AB136" s="543"/>
      <c r="AC136" s="543"/>
      <c r="AD136" s="543"/>
      <c r="AE136" s="543"/>
      <c r="AF136" s="543"/>
      <c r="AG136" s="543"/>
      <c r="AH136" s="543"/>
      <c r="AI136" s="543"/>
      <c r="AJ136" s="543"/>
      <c r="AK136" s="543"/>
      <c r="AL136" s="543"/>
      <c r="AM136" s="543"/>
      <c r="AN136" s="543"/>
      <c r="AO136" s="543"/>
      <c r="AP136" s="543"/>
      <c r="AQ136" s="543"/>
      <c r="AR136" s="543"/>
      <c r="AS136" s="543"/>
      <c r="AT136" s="543"/>
      <c r="AU136" s="543"/>
      <c r="AV136" s="543"/>
      <c r="AW136" s="543"/>
      <c r="AX136" s="543"/>
      <c r="AY136" s="543"/>
      <c r="AZ136" s="543"/>
      <c r="BA136" s="543"/>
      <c r="BB136" s="543"/>
      <c r="BC136" s="543"/>
      <c r="BD136" s="543"/>
      <c r="BE136" s="543"/>
      <c r="BF136" s="543"/>
      <c r="BG136" s="543"/>
      <c r="BH136" s="543"/>
    </row>
    <row r="137" spans="1:60" ht="12.9" customHeight="1" x14ac:dyDescent="0.3">
      <c r="A137" s="772"/>
      <c r="B137" s="772"/>
      <c r="C137" s="754"/>
      <c r="D137" s="755"/>
      <c r="E137" s="543"/>
      <c r="F137" s="543"/>
      <c r="G137" s="543"/>
      <c r="H137" s="543"/>
      <c r="I137" s="543"/>
      <c r="J137" s="832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  <c r="X137" s="543"/>
      <c r="Y137" s="543"/>
      <c r="Z137" s="543"/>
      <c r="AA137" s="543"/>
      <c r="AB137" s="543"/>
      <c r="AC137" s="543"/>
      <c r="AD137" s="543"/>
      <c r="AE137" s="543"/>
      <c r="AF137" s="543"/>
      <c r="AG137" s="543"/>
      <c r="AH137" s="543"/>
      <c r="AI137" s="543"/>
      <c r="AJ137" s="543"/>
      <c r="AK137" s="543"/>
      <c r="AL137" s="543"/>
      <c r="AM137" s="543"/>
      <c r="AN137" s="543"/>
      <c r="AO137" s="543"/>
      <c r="AP137" s="543"/>
      <c r="AQ137" s="543"/>
      <c r="AR137" s="543"/>
      <c r="AS137" s="543"/>
      <c r="AT137" s="543"/>
      <c r="AU137" s="543"/>
      <c r="AV137" s="543"/>
      <c r="AW137" s="543"/>
      <c r="AX137" s="543"/>
      <c r="AY137" s="543"/>
      <c r="AZ137" s="543"/>
      <c r="BA137" s="543"/>
      <c r="BB137" s="543"/>
      <c r="BC137" s="543"/>
      <c r="BD137" s="543"/>
      <c r="BE137" s="543"/>
      <c r="BF137" s="543"/>
      <c r="BG137" s="543"/>
      <c r="BH137" s="543"/>
    </row>
    <row r="138" spans="1:60" ht="12.9" customHeight="1" x14ac:dyDescent="0.3">
      <c r="A138" s="772"/>
      <c r="B138" s="772"/>
      <c r="C138" s="754"/>
      <c r="D138" s="755"/>
      <c r="E138" s="543"/>
      <c r="F138" s="543"/>
      <c r="G138" s="543"/>
      <c r="H138" s="543"/>
      <c r="I138" s="543"/>
      <c r="J138" s="832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  <c r="X138" s="543"/>
      <c r="Y138" s="543"/>
      <c r="Z138" s="543"/>
      <c r="AA138" s="543"/>
      <c r="AB138" s="543"/>
      <c r="AC138" s="543"/>
      <c r="AD138" s="543"/>
      <c r="AE138" s="543"/>
      <c r="AF138" s="543"/>
      <c r="AG138" s="543"/>
      <c r="AH138" s="543"/>
      <c r="AI138" s="543"/>
      <c r="AJ138" s="543"/>
      <c r="AK138" s="543"/>
      <c r="AL138" s="543"/>
      <c r="AM138" s="543"/>
      <c r="AN138" s="543"/>
      <c r="AO138" s="543"/>
      <c r="AP138" s="543"/>
      <c r="AQ138" s="543"/>
      <c r="AR138" s="543"/>
      <c r="AS138" s="543"/>
      <c r="AT138" s="543"/>
      <c r="AU138" s="543"/>
      <c r="AV138" s="543"/>
      <c r="AW138" s="543"/>
      <c r="AX138" s="543"/>
      <c r="AY138" s="543"/>
      <c r="AZ138" s="543"/>
      <c r="BA138" s="543"/>
      <c r="BB138" s="543"/>
      <c r="BC138" s="543"/>
      <c r="BD138" s="543"/>
      <c r="BE138" s="543"/>
      <c r="BF138" s="543"/>
      <c r="BG138" s="543"/>
      <c r="BH138" s="543"/>
    </row>
    <row r="139" spans="1:60" ht="12.9" customHeight="1" x14ac:dyDescent="0.3">
      <c r="A139" s="772"/>
      <c r="B139" s="772"/>
      <c r="C139" s="754"/>
      <c r="D139" s="755"/>
      <c r="E139" s="543"/>
      <c r="F139" s="543"/>
      <c r="G139" s="543"/>
      <c r="H139" s="543"/>
      <c r="I139" s="543"/>
      <c r="J139" s="832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  <c r="X139" s="543"/>
      <c r="Y139" s="543"/>
      <c r="Z139" s="543"/>
      <c r="AA139" s="543"/>
      <c r="AB139" s="543"/>
      <c r="AC139" s="543"/>
      <c r="AD139" s="543"/>
      <c r="AE139" s="543"/>
      <c r="AF139" s="543"/>
      <c r="AG139" s="543"/>
      <c r="AH139" s="543"/>
      <c r="AI139" s="543"/>
      <c r="AJ139" s="543"/>
      <c r="AK139" s="543"/>
      <c r="AL139" s="543"/>
      <c r="AM139" s="543"/>
      <c r="AN139" s="543"/>
      <c r="AO139" s="543"/>
      <c r="AP139" s="543"/>
      <c r="AQ139" s="543"/>
      <c r="AR139" s="543"/>
      <c r="AS139" s="543"/>
      <c r="AT139" s="543"/>
      <c r="AU139" s="543"/>
      <c r="AV139" s="543"/>
      <c r="AW139" s="543"/>
      <c r="AX139" s="543"/>
      <c r="AY139" s="543"/>
      <c r="AZ139" s="543"/>
      <c r="BA139" s="543"/>
      <c r="BB139" s="543"/>
      <c r="BC139" s="543"/>
      <c r="BD139" s="543"/>
      <c r="BE139" s="543"/>
      <c r="BF139" s="543"/>
      <c r="BG139" s="543"/>
      <c r="BH139" s="543"/>
    </row>
    <row r="140" spans="1:60" ht="12.9" customHeight="1" x14ac:dyDescent="0.3">
      <c r="A140" s="772"/>
      <c r="B140" s="772"/>
      <c r="C140" s="754"/>
      <c r="D140" s="755"/>
      <c r="E140" s="543"/>
      <c r="F140" s="543"/>
      <c r="G140" s="543"/>
      <c r="H140" s="543"/>
      <c r="I140" s="543"/>
      <c r="J140" s="832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  <c r="X140" s="543"/>
      <c r="Y140" s="543"/>
      <c r="Z140" s="543"/>
      <c r="AA140" s="543"/>
      <c r="AB140" s="543"/>
      <c r="AC140" s="543"/>
      <c r="AD140" s="543"/>
      <c r="AE140" s="543"/>
      <c r="AF140" s="543"/>
      <c r="AG140" s="543"/>
      <c r="AH140" s="543"/>
      <c r="AI140" s="543"/>
      <c r="AJ140" s="543"/>
      <c r="AK140" s="543"/>
      <c r="AL140" s="543"/>
      <c r="AM140" s="543"/>
      <c r="AN140" s="543"/>
      <c r="AO140" s="543"/>
      <c r="AP140" s="543"/>
      <c r="AQ140" s="543"/>
      <c r="AR140" s="543"/>
      <c r="AS140" s="543"/>
      <c r="AT140" s="543"/>
      <c r="AU140" s="543"/>
      <c r="AV140" s="543"/>
      <c r="AW140" s="543"/>
      <c r="AX140" s="543"/>
      <c r="AY140" s="543"/>
      <c r="AZ140" s="543"/>
      <c r="BA140" s="543"/>
      <c r="BB140" s="543"/>
      <c r="BC140" s="543"/>
      <c r="BD140" s="543"/>
      <c r="BE140" s="543"/>
      <c r="BF140" s="543"/>
      <c r="BG140" s="543"/>
      <c r="BH140" s="543"/>
    </row>
    <row r="141" spans="1:60" ht="12.9" customHeight="1" x14ac:dyDescent="0.3">
      <c r="A141" s="772"/>
      <c r="B141" s="772"/>
      <c r="C141" s="754"/>
      <c r="D141" s="755"/>
      <c r="E141" s="543"/>
      <c r="F141" s="543"/>
      <c r="G141" s="543"/>
      <c r="H141" s="543"/>
      <c r="I141" s="543"/>
      <c r="J141" s="832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  <c r="X141" s="543"/>
      <c r="Y141" s="543"/>
      <c r="Z141" s="543"/>
      <c r="AA141" s="543"/>
      <c r="AB141" s="543"/>
      <c r="AC141" s="543"/>
      <c r="AD141" s="543"/>
      <c r="AE141" s="543"/>
      <c r="AF141" s="543"/>
      <c r="AG141" s="543"/>
      <c r="AH141" s="543"/>
      <c r="AI141" s="543"/>
      <c r="AJ141" s="543"/>
      <c r="AK141" s="543"/>
      <c r="AL141" s="543"/>
      <c r="AM141" s="543"/>
      <c r="AN141" s="543"/>
      <c r="AO141" s="543"/>
      <c r="AP141" s="543"/>
      <c r="AQ141" s="543"/>
      <c r="AR141" s="543"/>
      <c r="AS141" s="543"/>
      <c r="AT141" s="543"/>
      <c r="AU141" s="543"/>
      <c r="AV141" s="543"/>
      <c r="AW141" s="543"/>
      <c r="AX141" s="543"/>
      <c r="AY141" s="543"/>
      <c r="AZ141" s="543"/>
      <c r="BA141" s="543"/>
      <c r="BB141" s="543"/>
      <c r="BC141" s="543"/>
      <c r="BD141" s="543"/>
      <c r="BE141" s="543"/>
      <c r="BF141" s="543"/>
      <c r="BG141" s="543"/>
      <c r="BH141" s="543"/>
    </row>
    <row r="142" spans="1:60" ht="12.9" customHeight="1" x14ac:dyDescent="0.3">
      <c r="A142" s="772"/>
      <c r="B142" s="772"/>
      <c r="C142" s="754"/>
      <c r="D142" s="755"/>
      <c r="E142" s="543"/>
      <c r="F142" s="543"/>
      <c r="G142" s="543"/>
      <c r="H142" s="543"/>
      <c r="I142" s="543"/>
      <c r="J142" s="832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  <c r="X142" s="543"/>
      <c r="Y142" s="543"/>
      <c r="Z142" s="543"/>
      <c r="AA142" s="543"/>
      <c r="AB142" s="543"/>
      <c r="AC142" s="543"/>
      <c r="AD142" s="543"/>
      <c r="AE142" s="543"/>
      <c r="AF142" s="543"/>
      <c r="AG142" s="543"/>
      <c r="AH142" s="543"/>
      <c r="AI142" s="543"/>
      <c r="AJ142" s="543"/>
      <c r="AK142" s="543"/>
      <c r="AL142" s="543"/>
      <c r="AM142" s="543"/>
      <c r="AN142" s="543"/>
      <c r="AO142" s="543"/>
      <c r="AP142" s="543"/>
      <c r="AQ142" s="543"/>
      <c r="AR142" s="543"/>
      <c r="AS142" s="543"/>
      <c r="AT142" s="543"/>
      <c r="AU142" s="543"/>
      <c r="AV142" s="543"/>
      <c r="AW142" s="543"/>
      <c r="AX142" s="543"/>
      <c r="AY142" s="543"/>
      <c r="AZ142" s="543"/>
      <c r="BA142" s="543"/>
      <c r="BB142" s="543"/>
      <c r="BC142" s="543"/>
      <c r="BD142" s="543"/>
      <c r="BE142" s="543"/>
      <c r="BF142" s="543"/>
      <c r="BG142" s="543"/>
      <c r="BH142" s="543"/>
    </row>
    <row r="143" spans="1:60" ht="12.9" customHeight="1" x14ac:dyDescent="0.3">
      <c r="A143" s="772"/>
      <c r="B143" s="772"/>
      <c r="C143" s="754"/>
      <c r="D143" s="755"/>
      <c r="E143" s="543"/>
      <c r="F143" s="543"/>
      <c r="G143" s="543"/>
      <c r="H143" s="543"/>
      <c r="I143" s="543"/>
      <c r="J143" s="832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  <c r="X143" s="543"/>
      <c r="Y143" s="543"/>
      <c r="Z143" s="543"/>
      <c r="AA143" s="543"/>
      <c r="AB143" s="543"/>
      <c r="AC143" s="543"/>
      <c r="AD143" s="543"/>
      <c r="AE143" s="543"/>
      <c r="AF143" s="543"/>
      <c r="AG143" s="543"/>
      <c r="AH143" s="543"/>
      <c r="AI143" s="543"/>
      <c r="AJ143" s="543"/>
      <c r="AK143" s="543"/>
      <c r="AL143" s="543"/>
      <c r="AM143" s="543"/>
      <c r="AN143" s="543"/>
      <c r="AO143" s="543"/>
      <c r="AP143" s="543"/>
      <c r="AQ143" s="543"/>
      <c r="AR143" s="543"/>
      <c r="AS143" s="543"/>
      <c r="AT143" s="543"/>
      <c r="AU143" s="543"/>
      <c r="AV143" s="543"/>
      <c r="AW143" s="543"/>
      <c r="AX143" s="543"/>
      <c r="AY143" s="543"/>
      <c r="AZ143" s="543"/>
      <c r="BA143" s="543"/>
      <c r="BB143" s="543"/>
      <c r="BC143" s="543"/>
      <c r="BD143" s="543"/>
      <c r="BE143" s="543"/>
      <c r="BF143" s="543"/>
      <c r="BG143" s="543"/>
      <c r="BH143" s="543"/>
    </row>
    <row r="144" spans="1:60" ht="12.9" customHeight="1" x14ac:dyDescent="0.3">
      <c r="A144" s="772"/>
      <c r="B144" s="772"/>
      <c r="C144" s="754"/>
      <c r="D144" s="755"/>
      <c r="E144" s="543"/>
      <c r="F144" s="543"/>
      <c r="G144" s="543"/>
      <c r="H144" s="543"/>
      <c r="I144" s="543"/>
      <c r="J144" s="832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  <c r="X144" s="543"/>
      <c r="Y144" s="543"/>
      <c r="Z144" s="543"/>
      <c r="AA144" s="543"/>
      <c r="AB144" s="543"/>
      <c r="AC144" s="543"/>
      <c r="AD144" s="543"/>
      <c r="AE144" s="543"/>
      <c r="AF144" s="543"/>
      <c r="AG144" s="543"/>
      <c r="AH144" s="543"/>
      <c r="AI144" s="543"/>
      <c r="AJ144" s="543"/>
      <c r="AK144" s="543"/>
      <c r="AL144" s="543"/>
      <c r="AM144" s="543"/>
      <c r="AN144" s="543"/>
      <c r="AO144" s="543"/>
      <c r="AP144" s="543"/>
      <c r="AQ144" s="543"/>
      <c r="AR144" s="543"/>
      <c r="AS144" s="543"/>
      <c r="AT144" s="543"/>
      <c r="AU144" s="543"/>
      <c r="AV144" s="543"/>
      <c r="AW144" s="543"/>
      <c r="AX144" s="543"/>
      <c r="AY144" s="543"/>
      <c r="AZ144" s="543"/>
      <c r="BA144" s="543"/>
      <c r="BB144" s="543"/>
      <c r="BC144" s="543"/>
      <c r="BD144" s="543"/>
      <c r="BE144" s="543"/>
      <c r="BF144" s="543"/>
      <c r="BG144" s="543"/>
      <c r="BH144" s="543"/>
    </row>
    <row r="145" spans="1:60" ht="12.9" customHeight="1" x14ac:dyDescent="0.3">
      <c r="A145" s="772"/>
      <c r="B145" s="772"/>
      <c r="C145" s="754"/>
      <c r="D145" s="755"/>
      <c r="E145" s="543"/>
      <c r="F145" s="543"/>
      <c r="G145" s="543"/>
      <c r="H145" s="543"/>
      <c r="I145" s="543"/>
      <c r="J145" s="832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  <c r="X145" s="543"/>
      <c r="Y145" s="543"/>
      <c r="Z145" s="543"/>
      <c r="AA145" s="543"/>
      <c r="AB145" s="543"/>
      <c r="AC145" s="543"/>
      <c r="AD145" s="543"/>
      <c r="AE145" s="543"/>
      <c r="AF145" s="543"/>
      <c r="AG145" s="543"/>
      <c r="AH145" s="543"/>
      <c r="AI145" s="543"/>
      <c r="AJ145" s="543"/>
      <c r="AK145" s="543"/>
      <c r="AL145" s="543"/>
      <c r="AM145" s="543"/>
      <c r="AN145" s="543"/>
      <c r="AO145" s="543"/>
      <c r="AP145" s="543"/>
      <c r="AQ145" s="543"/>
      <c r="AR145" s="543"/>
      <c r="AS145" s="543"/>
      <c r="AT145" s="543"/>
      <c r="AU145" s="543"/>
      <c r="AV145" s="543"/>
      <c r="AW145" s="543"/>
      <c r="AX145" s="543"/>
      <c r="AY145" s="543"/>
      <c r="AZ145" s="543"/>
      <c r="BA145" s="543"/>
      <c r="BB145" s="543"/>
      <c r="BC145" s="543"/>
      <c r="BD145" s="543"/>
      <c r="BE145" s="543"/>
      <c r="BF145" s="543"/>
      <c r="BG145" s="543"/>
      <c r="BH145" s="543"/>
    </row>
    <row r="146" spans="1:60" ht="12.9" customHeight="1" x14ac:dyDescent="0.3">
      <c r="A146" s="772"/>
      <c r="B146" s="772"/>
      <c r="C146" s="754"/>
      <c r="D146" s="755"/>
      <c r="E146" s="543"/>
      <c r="F146" s="543"/>
      <c r="G146" s="543"/>
      <c r="H146" s="543"/>
      <c r="I146" s="543"/>
      <c r="J146" s="832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  <c r="X146" s="543"/>
      <c r="Y146" s="543"/>
      <c r="Z146" s="543"/>
      <c r="AA146" s="543"/>
      <c r="AB146" s="543"/>
      <c r="AC146" s="543"/>
      <c r="AD146" s="543"/>
      <c r="AE146" s="543"/>
      <c r="AF146" s="543"/>
      <c r="AG146" s="543"/>
      <c r="AH146" s="543"/>
      <c r="AI146" s="543"/>
      <c r="AJ146" s="543"/>
      <c r="AK146" s="543"/>
      <c r="AL146" s="543"/>
      <c r="AM146" s="543"/>
      <c r="AN146" s="543"/>
      <c r="AO146" s="543"/>
      <c r="AP146" s="543"/>
      <c r="AQ146" s="543"/>
      <c r="AR146" s="543"/>
      <c r="AS146" s="543"/>
      <c r="AT146" s="543"/>
      <c r="AU146" s="543"/>
      <c r="AV146" s="543"/>
      <c r="AW146" s="543"/>
      <c r="AX146" s="543"/>
      <c r="AY146" s="543"/>
      <c r="AZ146" s="543"/>
      <c r="BA146" s="543"/>
      <c r="BB146" s="543"/>
      <c r="BC146" s="543"/>
      <c r="BD146" s="543"/>
      <c r="BE146" s="543"/>
      <c r="BF146" s="543"/>
      <c r="BG146" s="543"/>
      <c r="BH146" s="543"/>
    </row>
    <row r="147" spans="1:60" ht="12.9" customHeight="1" x14ac:dyDescent="0.3">
      <c r="A147" s="772"/>
      <c r="B147" s="772"/>
      <c r="C147" s="754"/>
      <c r="D147" s="755"/>
      <c r="E147" s="543"/>
      <c r="F147" s="543"/>
      <c r="G147" s="543"/>
      <c r="H147" s="543"/>
      <c r="I147" s="543"/>
      <c r="J147" s="832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  <c r="X147" s="543"/>
      <c r="Y147" s="543"/>
      <c r="Z147" s="543"/>
      <c r="AA147" s="543"/>
      <c r="AB147" s="543"/>
      <c r="AC147" s="543"/>
      <c r="AD147" s="543"/>
      <c r="AE147" s="543"/>
      <c r="AF147" s="543"/>
      <c r="AG147" s="543"/>
      <c r="AH147" s="543"/>
      <c r="AI147" s="543"/>
      <c r="AJ147" s="543"/>
      <c r="AK147" s="543"/>
      <c r="AL147" s="543"/>
      <c r="AM147" s="543"/>
      <c r="AN147" s="543"/>
      <c r="AO147" s="543"/>
      <c r="AP147" s="543"/>
      <c r="AQ147" s="543"/>
      <c r="AR147" s="543"/>
      <c r="AS147" s="543"/>
      <c r="AT147" s="543"/>
      <c r="AU147" s="543"/>
      <c r="AV147" s="543"/>
      <c r="AW147" s="543"/>
      <c r="AX147" s="543"/>
      <c r="AY147" s="543"/>
      <c r="AZ147" s="543"/>
      <c r="BA147" s="543"/>
      <c r="BB147" s="543"/>
      <c r="BC147" s="543"/>
      <c r="BD147" s="543"/>
      <c r="BE147" s="543"/>
      <c r="BF147" s="543"/>
      <c r="BG147" s="543"/>
      <c r="BH147" s="543"/>
    </row>
    <row r="148" spans="1:60" ht="12.9" customHeight="1" x14ac:dyDescent="0.3">
      <c r="A148" s="772"/>
      <c r="B148" s="772"/>
      <c r="C148" s="754"/>
      <c r="D148" s="755"/>
      <c r="E148" s="543"/>
      <c r="F148" s="543"/>
      <c r="G148" s="543"/>
      <c r="H148" s="543"/>
      <c r="I148" s="543"/>
      <c r="J148" s="832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  <c r="X148" s="543"/>
      <c r="Y148" s="543"/>
      <c r="Z148" s="543"/>
      <c r="AA148" s="543"/>
      <c r="AB148" s="543"/>
      <c r="AC148" s="543"/>
      <c r="AD148" s="543"/>
      <c r="AE148" s="543"/>
      <c r="AF148" s="543"/>
      <c r="AG148" s="543"/>
      <c r="AH148" s="543"/>
      <c r="AI148" s="543"/>
      <c r="AJ148" s="543"/>
      <c r="AK148" s="543"/>
      <c r="AL148" s="543"/>
      <c r="AM148" s="543"/>
      <c r="AN148" s="543"/>
      <c r="AO148" s="543"/>
      <c r="AP148" s="543"/>
      <c r="AQ148" s="543"/>
      <c r="AR148" s="543"/>
      <c r="AS148" s="543"/>
      <c r="AT148" s="543"/>
      <c r="AU148" s="543"/>
      <c r="AV148" s="543"/>
      <c r="AW148" s="543"/>
      <c r="AX148" s="543"/>
      <c r="AY148" s="543"/>
      <c r="AZ148" s="543"/>
      <c r="BA148" s="543"/>
      <c r="BB148" s="543"/>
      <c r="BC148" s="543"/>
      <c r="BD148" s="543"/>
      <c r="BE148" s="543"/>
      <c r="BF148" s="543"/>
      <c r="BG148" s="543"/>
      <c r="BH148" s="543"/>
    </row>
    <row r="149" spans="1:60" ht="12.9" customHeight="1" x14ac:dyDescent="0.3">
      <c r="A149" s="772"/>
      <c r="B149" s="772"/>
      <c r="C149" s="754"/>
      <c r="D149" s="755"/>
      <c r="E149" s="543"/>
      <c r="F149" s="543"/>
      <c r="G149" s="543"/>
      <c r="H149" s="543"/>
      <c r="I149" s="543"/>
      <c r="J149" s="832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  <c r="X149" s="543"/>
      <c r="Y149" s="543"/>
      <c r="Z149" s="543"/>
      <c r="AA149" s="543"/>
      <c r="AB149" s="543"/>
      <c r="AC149" s="543"/>
      <c r="AD149" s="543"/>
      <c r="AE149" s="543"/>
      <c r="AF149" s="543"/>
      <c r="AG149" s="543"/>
      <c r="AH149" s="543"/>
      <c r="AI149" s="543"/>
      <c r="AJ149" s="543"/>
      <c r="AK149" s="543"/>
      <c r="AL149" s="543"/>
      <c r="AM149" s="543"/>
      <c r="AN149" s="543"/>
      <c r="AO149" s="543"/>
      <c r="AP149" s="543"/>
      <c r="AQ149" s="543"/>
      <c r="AR149" s="543"/>
      <c r="AS149" s="543"/>
      <c r="AT149" s="543"/>
      <c r="AU149" s="543"/>
      <c r="AV149" s="543"/>
      <c r="AW149" s="543"/>
      <c r="AX149" s="543"/>
      <c r="AY149" s="543"/>
      <c r="AZ149" s="543"/>
      <c r="BA149" s="543"/>
      <c r="BB149" s="543"/>
      <c r="BC149" s="543"/>
      <c r="BD149" s="543"/>
      <c r="BE149" s="543"/>
      <c r="BF149" s="543"/>
      <c r="BG149" s="543"/>
      <c r="BH149" s="543"/>
    </row>
    <row r="150" spans="1:60" ht="12.9" customHeight="1" x14ac:dyDescent="0.3">
      <c r="A150" s="772"/>
      <c r="B150" s="772"/>
      <c r="C150" s="754"/>
      <c r="D150" s="755"/>
      <c r="E150" s="543"/>
      <c r="F150" s="543"/>
      <c r="G150" s="543"/>
      <c r="H150" s="543"/>
      <c r="I150" s="543"/>
      <c r="J150" s="832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  <c r="X150" s="543"/>
      <c r="Y150" s="543"/>
      <c r="Z150" s="543"/>
      <c r="AA150" s="543"/>
      <c r="AB150" s="543"/>
      <c r="AC150" s="543"/>
      <c r="AD150" s="543"/>
      <c r="AE150" s="543"/>
      <c r="AF150" s="543"/>
      <c r="AG150" s="543"/>
      <c r="AH150" s="543"/>
      <c r="AI150" s="543"/>
      <c r="AJ150" s="543"/>
      <c r="AK150" s="543"/>
      <c r="AL150" s="543"/>
      <c r="AM150" s="543"/>
      <c r="AN150" s="543"/>
      <c r="AO150" s="543"/>
      <c r="AP150" s="543"/>
      <c r="AQ150" s="543"/>
      <c r="AR150" s="543"/>
      <c r="AS150" s="543"/>
      <c r="AT150" s="543"/>
      <c r="AU150" s="543"/>
      <c r="AV150" s="543"/>
      <c r="AW150" s="543"/>
      <c r="AX150" s="543"/>
      <c r="AY150" s="543"/>
      <c r="AZ150" s="543"/>
      <c r="BA150" s="543"/>
      <c r="BB150" s="543"/>
      <c r="BC150" s="543"/>
      <c r="BD150" s="543"/>
      <c r="BE150" s="543"/>
      <c r="BF150" s="543"/>
      <c r="BG150" s="543"/>
      <c r="BH150" s="543"/>
    </row>
    <row r="151" spans="1:60" ht="12.9" customHeight="1" x14ac:dyDescent="0.3">
      <c r="A151" s="776" t="s">
        <v>1011</v>
      </c>
      <c r="B151" s="776"/>
      <c r="C151" s="777"/>
      <c r="D151" s="778"/>
      <c r="E151" s="776"/>
      <c r="F151" s="776"/>
      <c r="G151" s="776"/>
      <c r="H151" s="776"/>
      <c r="I151" s="776"/>
      <c r="J151" s="824"/>
      <c r="K151" s="776"/>
      <c r="L151" s="776"/>
      <c r="M151" s="776"/>
      <c r="N151" s="776"/>
      <c r="O151" s="776"/>
      <c r="P151" s="776"/>
      <c r="Q151" s="776"/>
      <c r="R151" s="776"/>
      <c r="S151" s="776"/>
      <c r="T151" s="776"/>
      <c r="U151" s="776"/>
      <c r="V151" s="776"/>
      <c r="W151" s="776"/>
      <c r="X151" s="776"/>
      <c r="Y151" s="776"/>
      <c r="Z151" s="776"/>
      <c r="AA151" s="776"/>
      <c r="AB151" s="776"/>
      <c r="AC151" s="776"/>
      <c r="AD151" s="776"/>
      <c r="AE151" s="776"/>
      <c r="AF151" s="776"/>
      <c r="AG151" s="776"/>
      <c r="AH151" s="776"/>
      <c r="AI151" s="776"/>
      <c r="AJ151" s="776"/>
      <c r="AK151" s="776"/>
      <c r="AL151" s="776"/>
      <c r="AM151" s="776"/>
      <c r="AN151" s="776"/>
      <c r="AO151" s="776"/>
      <c r="AP151" s="776"/>
      <c r="AQ151" s="776"/>
      <c r="AR151" s="776"/>
      <c r="AS151" s="776"/>
      <c r="AT151" s="776"/>
      <c r="AU151" s="776"/>
      <c r="AV151" s="776"/>
      <c r="AW151" s="776"/>
      <c r="AX151" s="776"/>
      <c r="AY151" s="776"/>
      <c r="AZ151" s="776"/>
      <c r="BA151" s="776"/>
      <c r="BB151" s="776"/>
      <c r="BC151" s="776"/>
      <c r="BD151" s="776"/>
      <c r="BE151" s="776"/>
      <c r="BF151" s="776"/>
      <c r="BG151" s="776"/>
      <c r="BH151" s="776"/>
    </row>
    <row r="152" spans="1:60" ht="12.9" customHeight="1" x14ac:dyDescent="0.3">
      <c r="A152" s="772"/>
      <c r="B152" s="772"/>
      <c r="C152" s="754"/>
      <c r="D152" s="755"/>
      <c r="E152" s="543"/>
      <c r="F152" s="543"/>
      <c r="G152" s="543"/>
      <c r="H152" s="543"/>
      <c r="I152" s="543"/>
      <c r="J152" s="832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  <c r="X152" s="543"/>
      <c r="Y152" s="543"/>
      <c r="Z152" s="543"/>
      <c r="AA152" s="543"/>
      <c r="AB152" s="543"/>
      <c r="AC152" s="543"/>
      <c r="AD152" s="543"/>
      <c r="AE152" s="543"/>
      <c r="AF152" s="543"/>
      <c r="AG152" s="543"/>
      <c r="AH152" s="543"/>
      <c r="AI152" s="543"/>
      <c r="AJ152" s="543"/>
      <c r="AK152" s="543"/>
      <c r="AL152" s="543"/>
      <c r="AM152" s="543"/>
      <c r="AN152" s="543"/>
      <c r="AO152" s="543"/>
      <c r="AP152" s="543"/>
      <c r="AQ152" s="543"/>
      <c r="AR152" s="543"/>
      <c r="AS152" s="543"/>
      <c r="AT152" s="543"/>
      <c r="AU152" s="543"/>
      <c r="AV152" s="543"/>
      <c r="AW152" s="543"/>
      <c r="AX152" s="543"/>
      <c r="AY152" s="543"/>
      <c r="AZ152" s="543"/>
      <c r="BA152" s="543"/>
      <c r="BB152" s="543"/>
      <c r="BC152" s="543"/>
      <c r="BD152" s="543"/>
      <c r="BE152" s="543"/>
      <c r="BF152" s="543"/>
      <c r="BG152" s="543"/>
      <c r="BH152" s="543"/>
    </row>
    <row r="153" spans="1:60" ht="12.9" customHeight="1" x14ac:dyDescent="0.3">
      <c r="A153" s="772"/>
      <c r="B153" s="772"/>
      <c r="C153" s="754"/>
      <c r="D153" s="755"/>
      <c r="E153" s="543"/>
      <c r="F153" s="543"/>
      <c r="G153" s="543"/>
      <c r="H153" s="543"/>
      <c r="I153" s="543"/>
      <c r="J153" s="832"/>
      <c r="K153" s="845" t="s">
        <v>1012</v>
      </c>
      <c r="L153" s="832"/>
      <c r="M153" s="832"/>
      <c r="N153" s="832"/>
      <c r="O153" s="493"/>
      <c r="P153" s="493"/>
      <c r="Q153" s="493"/>
      <c r="R153" s="493"/>
      <c r="S153" s="697"/>
      <c r="T153" s="543"/>
      <c r="U153" s="543"/>
      <c r="V153" s="543"/>
      <c r="W153" s="543"/>
      <c r="X153" s="543"/>
      <c r="Y153" s="543"/>
      <c r="Z153" s="543"/>
      <c r="AA153" s="543"/>
      <c r="AB153" s="543"/>
      <c r="AC153" s="543"/>
      <c r="AD153" s="543"/>
      <c r="AE153" s="543"/>
      <c r="AF153" s="543"/>
      <c r="AG153" s="543"/>
      <c r="AH153" s="543"/>
      <c r="AI153" s="543"/>
      <c r="AJ153" s="543"/>
      <c r="AK153" s="543"/>
      <c r="AL153" s="543"/>
      <c r="AM153" s="543"/>
      <c r="AN153" s="543"/>
      <c r="AO153" s="543"/>
      <c r="AP153" s="543"/>
      <c r="AQ153" s="543"/>
      <c r="AR153" s="543"/>
      <c r="AS153" s="543"/>
      <c r="AT153" s="543"/>
      <c r="AU153" s="543"/>
      <c r="AV153" s="543"/>
      <c r="AW153" s="543"/>
      <c r="AX153" s="543"/>
      <c r="AY153" s="543"/>
      <c r="AZ153" s="543"/>
      <c r="BA153" s="543"/>
      <c r="BB153" s="543"/>
      <c r="BC153" s="543"/>
      <c r="BD153" s="543"/>
      <c r="BE153" s="543"/>
      <c r="BF153" s="543"/>
      <c r="BG153" s="543"/>
      <c r="BH153" s="543"/>
    </row>
    <row r="154" spans="1:60" s="184" customFormat="1" ht="12.9" customHeight="1" x14ac:dyDescent="0.3">
      <c r="A154" s="772"/>
      <c r="B154" s="772"/>
      <c r="C154" s="754"/>
      <c r="D154" s="755"/>
      <c r="E154" s="846" t="s">
        <v>1013</v>
      </c>
      <c r="F154" s="516"/>
      <c r="G154" s="516" t="s">
        <v>287</v>
      </c>
      <c r="H154" s="516"/>
      <c r="I154" s="516"/>
      <c r="J154" s="847"/>
      <c r="K154" s="848" t="s">
        <v>1014</v>
      </c>
      <c r="L154" s="848" t="s">
        <v>1015</v>
      </c>
      <c r="M154" s="848" t="s">
        <v>1016</v>
      </c>
      <c r="N154" s="847"/>
      <c r="O154" s="761"/>
      <c r="P154" s="761"/>
      <c r="Q154" s="761"/>
      <c r="R154" s="761"/>
      <c r="S154" s="697"/>
      <c r="T154" s="516"/>
      <c r="U154" s="516"/>
      <c r="V154" s="516"/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516"/>
      <c r="AL154" s="516"/>
      <c r="AM154" s="516"/>
      <c r="AN154" s="516"/>
      <c r="AO154" s="516"/>
      <c r="AP154" s="516"/>
      <c r="AQ154" s="516"/>
      <c r="AR154" s="516"/>
      <c r="AS154" s="516"/>
      <c r="AT154" s="516"/>
      <c r="AU154" s="516"/>
      <c r="AV154" s="516"/>
      <c r="AW154" s="516"/>
      <c r="AX154" s="516"/>
      <c r="AY154" s="516"/>
      <c r="AZ154" s="516"/>
      <c r="BA154" s="516"/>
      <c r="BB154" s="516"/>
      <c r="BC154" s="516"/>
      <c r="BD154" s="516"/>
      <c r="BE154" s="516"/>
      <c r="BF154" s="516"/>
      <c r="BG154" s="516"/>
      <c r="BH154" s="516"/>
    </row>
    <row r="155" spans="1:60" s="184" customFormat="1" ht="12.9" customHeight="1" x14ac:dyDescent="0.3">
      <c r="A155" s="772"/>
      <c r="B155" s="772"/>
      <c r="C155" s="754"/>
      <c r="D155" s="755"/>
      <c r="E155" s="846" t="s">
        <v>1017</v>
      </c>
      <c r="F155" s="516"/>
      <c r="G155" s="516" t="s">
        <v>287</v>
      </c>
      <c r="H155" s="516"/>
      <c r="I155" s="516"/>
      <c r="J155" s="832"/>
      <c r="K155" s="836">
        <v>637.29693337516449</v>
      </c>
      <c r="L155" s="836">
        <v>2079.6755454546173</v>
      </c>
      <c r="M155" s="836">
        <v>680.92741788536659</v>
      </c>
      <c r="N155" s="849" t="s">
        <v>1018</v>
      </c>
      <c r="O155" s="761"/>
      <c r="P155" s="761"/>
      <c r="Q155" s="761"/>
      <c r="R155" s="761"/>
      <c r="S155" s="697"/>
      <c r="T155" s="516"/>
      <c r="U155" s="516"/>
      <c r="V155" s="516"/>
      <c r="W155" s="516"/>
      <c r="X155" s="516"/>
      <c r="Y155" s="516"/>
      <c r="Z155" s="516"/>
      <c r="AA155" s="516"/>
      <c r="AB155" s="516"/>
      <c r="AC155" s="516"/>
      <c r="AD155" s="516"/>
      <c r="AE155" s="516"/>
      <c r="AF155" s="516"/>
      <c r="AG155" s="516"/>
      <c r="AH155" s="516"/>
      <c r="AI155" s="516"/>
      <c r="AJ155" s="516"/>
      <c r="AK155" s="516"/>
      <c r="AL155" s="516"/>
      <c r="AM155" s="516"/>
      <c r="AN155" s="516"/>
      <c r="AO155" s="516"/>
      <c r="AP155" s="516"/>
      <c r="AQ155" s="516"/>
      <c r="AR155" s="516"/>
      <c r="AS155" s="516"/>
      <c r="AT155" s="516"/>
      <c r="AU155" s="516"/>
      <c r="AV155" s="516"/>
      <c r="AW155" s="516"/>
      <c r="AX155" s="516"/>
      <c r="AY155" s="516"/>
      <c r="AZ155" s="516"/>
      <c r="BA155" s="516"/>
      <c r="BB155" s="516"/>
      <c r="BC155" s="516"/>
      <c r="BD155" s="516"/>
      <c r="BE155" s="516"/>
      <c r="BF155" s="516"/>
      <c r="BG155" s="516"/>
      <c r="BH155" s="516"/>
    </row>
    <row r="156" spans="1:60" s="184" customFormat="1" ht="12.9" customHeight="1" x14ac:dyDescent="0.3">
      <c r="A156" s="772"/>
      <c r="B156" s="772"/>
      <c r="C156" s="754"/>
      <c r="D156" s="755"/>
      <c r="E156" s="846" t="s">
        <v>1019</v>
      </c>
      <c r="F156" s="516"/>
      <c r="G156" s="516" t="s">
        <v>287</v>
      </c>
      <c r="H156" s="516"/>
      <c r="I156" s="516"/>
      <c r="J156" s="832"/>
      <c r="K156" s="836">
        <v>847.88228126260321</v>
      </c>
      <c r="L156" s="836">
        <v>4484.7607434229694</v>
      </c>
      <c r="M156" s="836">
        <v>1287.6168004740766</v>
      </c>
      <c r="N156" s="849" t="s">
        <v>1020</v>
      </c>
      <c r="O156" s="761"/>
      <c r="P156" s="761"/>
      <c r="Q156" s="761"/>
      <c r="R156" s="761"/>
      <c r="S156" s="697"/>
      <c r="T156" s="516"/>
      <c r="U156" s="516"/>
      <c r="V156" s="516"/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516"/>
      <c r="AL156" s="516"/>
      <c r="AM156" s="516"/>
      <c r="AN156" s="516"/>
      <c r="AO156" s="516"/>
      <c r="AP156" s="516"/>
      <c r="AQ156" s="516"/>
      <c r="AR156" s="516"/>
      <c r="AS156" s="516"/>
      <c r="AT156" s="516"/>
      <c r="AU156" s="516"/>
      <c r="AV156" s="516"/>
      <c r="AW156" s="516"/>
      <c r="AX156" s="516"/>
      <c r="AY156" s="516"/>
      <c r="AZ156" s="516"/>
      <c r="BA156" s="516"/>
      <c r="BB156" s="516"/>
      <c r="BC156" s="516"/>
      <c r="BD156" s="516"/>
      <c r="BE156" s="516"/>
      <c r="BF156" s="516"/>
      <c r="BG156" s="516"/>
      <c r="BH156" s="516"/>
    </row>
    <row r="157" spans="1:60" s="184" customFormat="1" ht="12.9" customHeight="1" x14ac:dyDescent="0.3">
      <c r="A157" s="772"/>
      <c r="B157" s="772"/>
      <c r="C157" s="754"/>
      <c r="D157" s="755"/>
      <c r="E157" s="846" t="s">
        <v>1021</v>
      </c>
      <c r="F157" s="516"/>
      <c r="G157" s="516" t="s">
        <v>986</v>
      </c>
      <c r="H157" s="516"/>
      <c r="I157" s="516"/>
      <c r="J157" s="832"/>
      <c r="K157" s="836">
        <v>1056.9281490247788</v>
      </c>
      <c r="L157" s="836">
        <v>6973.2469742319408</v>
      </c>
      <c r="M157" s="836">
        <v>1898.3581153615387</v>
      </c>
      <c r="N157" s="849" t="s">
        <v>1022</v>
      </c>
      <c r="O157" s="761"/>
      <c r="P157" s="761"/>
      <c r="Q157" s="761"/>
      <c r="R157" s="761"/>
      <c r="S157" s="697"/>
      <c r="T157" s="516"/>
      <c r="U157" s="516"/>
      <c r="V157" s="516"/>
      <c r="W157" s="516"/>
      <c r="X157" s="516"/>
      <c r="Y157" s="516"/>
      <c r="Z157" s="516"/>
      <c r="AA157" s="516"/>
      <c r="AB157" s="516"/>
      <c r="AC157" s="516"/>
      <c r="AD157" s="516"/>
      <c r="AE157" s="516"/>
      <c r="AF157" s="516"/>
      <c r="AG157" s="516"/>
      <c r="AH157" s="516"/>
      <c r="AI157" s="516"/>
      <c r="AJ157" s="516"/>
      <c r="AK157" s="516"/>
      <c r="AL157" s="516"/>
      <c r="AM157" s="516"/>
      <c r="AN157" s="516"/>
      <c r="AO157" s="516"/>
      <c r="AP157" s="516"/>
      <c r="AQ157" s="516"/>
      <c r="AR157" s="516"/>
      <c r="AS157" s="516"/>
      <c r="AT157" s="516"/>
      <c r="AU157" s="516"/>
      <c r="AV157" s="516"/>
      <c r="AW157" s="516"/>
      <c r="AX157" s="516"/>
      <c r="AY157" s="516"/>
      <c r="AZ157" s="516"/>
      <c r="BA157" s="516"/>
      <c r="BB157" s="516"/>
      <c r="BC157" s="516"/>
      <c r="BD157" s="516"/>
      <c r="BE157" s="516"/>
      <c r="BF157" s="516"/>
      <c r="BG157" s="516"/>
      <c r="BH157" s="516"/>
    </row>
    <row r="158" spans="1:60" ht="12.9" customHeight="1" x14ac:dyDescent="0.3">
      <c r="A158" s="772"/>
      <c r="B158" s="772"/>
      <c r="C158" s="754"/>
      <c r="D158" s="755"/>
      <c r="E158" s="543"/>
      <c r="F158" s="543"/>
      <c r="G158" s="543"/>
      <c r="H158" s="543"/>
      <c r="I158" s="543"/>
      <c r="J158" s="832"/>
      <c r="K158" s="836">
        <v>1263.6777083678526</v>
      </c>
      <c r="L158" s="836">
        <v>9471.6800593418411</v>
      </c>
      <c r="M158" s="836">
        <v>2505.1243749860573</v>
      </c>
      <c r="N158" s="849" t="s">
        <v>1023</v>
      </c>
      <c r="O158" s="493"/>
      <c r="P158" s="493"/>
      <c r="Q158" s="493"/>
      <c r="R158" s="493"/>
      <c r="S158" s="493"/>
      <c r="T158" s="543"/>
      <c r="U158" s="543"/>
      <c r="V158" s="543"/>
      <c r="W158" s="543"/>
      <c r="X158" s="543"/>
      <c r="Y158" s="543"/>
      <c r="Z158" s="543"/>
      <c r="AA158" s="543"/>
      <c r="AB158" s="543"/>
      <c r="AC158" s="543"/>
      <c r="AD158" s="543"/>
      <c r="AE158" s="543"/>
      <c r="AF158" s="543"/>
      <c r="AG158" s="543"/>
      <c r="AH158" s="543"/>
      <c r="AI158" s="543"/>
      <c r="AJ158" s="543"/>
      <c r="AK158" s="543"/>
      <c r="AL158" s="543"/>
      <c r="AM158" s="543"/>
      <c r="AN158" s="543"/>
      <c r="AO158" s="543"/>
      <c r="AP158" s="543"/>
      <c r="AQ158" s="543"/>
      <c r="AR158" s="543"/>
      <c r="AS158" s="543"/>
      <c r="AT158" s="543"/>
      <c r="AU158" s="543"/>
      <c r="AV158" s="543"/>
      <c r="AW158" s="543"/>
      <c r="AX158" s="543"/>
      <c r="AY158" s="543"/>
      <c r="AZ158" s="543"/>
      <c r="BA158" s="543"/>
      <c r="BB158" s="543"/>
      <c r="BC158" s="543"/>
      <c r="BD158" s="543"/>
      <c r="BE158" s="543"/>
      <c r="BF158" s="543"/>
      <c r="BG158" s="543"/>
      <c r="BH158" s="543"/>
    </row>
    <row r="159" spans="1:60" s="184" customFormat="1" ht="12.9" customHeight="1" x14ac:dyDescent="0.3">
      <c r="A159" s="772"/>
      <c r="B159" s="772"/>
      <c r="C159" s="754"/>
      <c r="D159" s="755"/>
      <c r="E159" s="493"/>
      <c r="F159" s="516"/>
      <c r="G159" s="516"/>
      <c r="H159" s="516"/>
      <c r="I159" s="516"/>
      <c r="J159" s="832"/>
      <c r="K159" s="836">
        <v>1470.4272677109263</v>
      </c>
      <c r="L159" s="836">
        <v>12010.07811821313</v>
      </c>
      <c r="M159" s="836">
        <v>3114.7519365084054</v>
      </c>
      <c r="N159" s="849" t="s">
        <v>1024</v>
      </c>
      <c r="O159" s="493"/>
      <c r="P159" s="493"/>
      <c r="Q159" s="493"/>
      <c r="R159" s="493"/>
      <c r="S159" s="520"/>
      <c r="T159" s="516"/>
      <c r="U159" s="516"/>
      <c r="V159" s="516"/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516"/>
      <c r="AH159" s="516"/>
      <c r="AI159" s="516"/>
      <c r="AJ159" s="516"/>
      <c r="AK159" s="516"/>
      <c r="AL159" s="516"/>
      <c r="AM159" s="516"/>
      <c r="AN159" s="516"/>
      <c r="AO159" s="516"/>
      <c r="AP159" s="516"/>
      <c r="AQ159" s="516"/>
      <c r="AR159" s="516"/>
      <c r="AS159" s="516"/>
      <c r="AT159" s="516"/>
      <c r="AU159" s="516"/>
      <c r="AV159" s="516"/>
      <c r="AW159" s="516"/>
      <c r="AX159" s="516"/>
      <c r="AY159" s="516"/>
      <c r="AZ159" s="516"/>
      <c r="BA159" s="516"/>
      <c r="BB159" s="516"/>
      <c r="BC159" s="516"/>
      <c r="BD159" s="516"/>
      <c r="BE159" s="516"/>
      <c r="BF159" s="516"/>
      <c r="BG159" s="516"/>
      <c r="BH159" s="516"/>
    </row>
    <row r="160" spans="1:60" s="184" customFormat="1" ht="12.9" customHeight="1" x14ac:dyDescent="0.3">
      <c r="A160" s="772"/>
      <c r="B160" s="772"/>
      <c r="C160" s="754"/>
      <c r="D160" s="755"/>
      <c r="E160" s="493"/>
      <c r="F160" s="516"/>
      <c r="G160" s="516"/>
      <c r="H160" s="516"/>
      <c r="I160" s="516"/>
      <c r="J160" s="832"/>
      <c r="K160" s="836">
        <v>1677.1768270539997</v>
      </c>
      <c r="L160" s="836">
        <v>14584.354917364293</v>
      </c>
      <c r="M160" s="836">
        <v>3727.1091899069556</v>
      </c>
      <c r="N160" s="849" t="s">
        <v>1025</v>
      </c>
      <c r="O160" s="493"/>
      <c r="P160" s="493"/>
      <c r="Q160" s="493"/>
      <c r="R160" s="493"/>
      <c r="S160" s="520"/>
      <c r="T160" s="516"/>
      <c r="U160" s="516"/>
      <c r="V160" s="516"/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516"/>
      <c r="AH160" s="516"/>
      <c r="AI160" s="516"/>
      <c r="AJ160" s="516"/>
      <c r="AK160" s="516"/>
      <c r="AL160" s="516"/>
      <c r="AM160" s="516"/>
      <c r="AN160" s="516"/>
      <c r="AO160" s="516"/>
      <c r="AP160" s="516"/>
      <c r="AQ160" s="516"/>
      <c r="AR160" s="516"/>
      <c r="AS160" s="516"/>
      <c r="AT160" s="516"/>
      <c r="AU160" s="516"/>
      <c r="AV160" s="516"/>
      <c r="AW160" s="516"/>
      <c r="AX160" s="516"/>
      <c r="AY160" s="516"/>
      <c r="AZ160" s="516"/>
      <c r="BA160" s="516"/>
      <c r="BB160" s="516"/>
      <c r="BC160" s="516"/>
      <c r="BD160" s="516"/>
      <c r="BE160" s="516"/>
      <c r="BF160" s="516"/>
      <c r="BG160" s="516"/>
      <c r="BH160" s="516"/>
    </row>
    <row r="161" spans="1:60" s="184" customFormat="1" ht="12.9" customHeight="1" x14ac:dyDescent="0.3">
      <c r="A161" s="772"/>
      <c r="B161" s="772"/>
      <c r="C161" s="754"/>
      <c r="D161" s="755"/>
      <c r="E161" s="493"/>
      <c r="F161" s="516"/>
      <c r="G161" s="516"/>
      <c r="H161" s="516"/>
      <c r="I161" s="516"/>
      <c r="J161" s="832"/>
      <c r="K161" s="836">
        <v>1883.9263863970737</v>
      </c>
      <c r="L161" s="836">
        <v>17246.413543225488</v>
      </c>
      <c r="M161" s="836">
        <v>4342.9614340146627</v>
      </c>
      <c r="N161" s="849" t="s">
        <v>1026</v>
      </c>
      <c r="O161" s="493"/>
      <c r="P161" s="493"/>
      <c r="Q161" s="493"/>
      <c r="R161" s="493"/>
      <c r="S161" s="520"/>
      <c r="T161" s="516"/>
      <c r="U161" s="516"/>
      <c r="V161" s="516"/>
      <c r="W161" s="516"/>
      <c r="X161" s="516"/>
      <c r="Y161" s="516"/>
      <c r="Z161" s="516"/>
      <c r="AA161" s="516"/>
      <c r="AB161" s="516"/>
      <c r="AC161" s="516"/>
      <c r="AD161" s="516"/>
      <c r="AE161" s="516"/>
      <c r="AF161" s="516"/>
      <c r="AG161" s="516"/>
      <c r="AH161" s="516"/>
      <c r="AI161" s="516"/>
      <c r="AJ161" s="516"/>
      <c r="AK161" s="516"/>
      <c r="AL161" s="516"/>
      <c r="AM161" s="516"/>
      <c r="AN161" s="516"/>
      <c r="AO161" s="516"/>
      <c r="AP161" s="516"/>
      <c r="AQ161" s="516"/>
      <c r="AR161" s="516"/>
      <c r="AS161" s="516"/>
      <c r="AT161" s="516"/>
      <c r="AU161" s="516"/>
      <c r="AV161" s="516"/>
      <c r="AW161" s="516"/>
      <c r="AX161" s="516"/>
      <c r="AY161" s="516"/>
      <c r="AZ161" s="516"/>
      <c r="BA161" s="516"/>
      <c r="BB161" s="516"/>
      <c r="BC161" s="516"/>
      <c r="BD161" s="516"/>
      <c r="BE161" s="516"/>
      <c r="BF161" s="516"/>
      <c r="BG161" s="516"/>
      <c r="BH161" s="516"/>
    </row>
    <row r="162" spans="1:60" ht="12.9" customHeight="1" x14ac:dyDescent="0.3">
      <c r="A162" s="772"/>
      <c r="B162" s="772"/>
      <c r="C162" s="754"/>
      <c r="D162" s="755"/>
      <c r="E162" s="543"/>
      <c r="F162" s="543"/>
      <c r="G162" s="543"/>
      <c r="H162" s="543"/>
      <c r="I162" s="543"/>
      <c r="J162" s="832"/>
      <c r="K162" s="836">
        <v>2090.6759457401467</v>
      </c>
      <c r="L162" s="836">
        <v>19856.279032921855</v>
      </c>
      <c r="M162" s="836">
        <v>4956.9869183566025</v>
      </c>
      <c r="N162" s="849" t="s">
        <v>1027</v>
      </c>
      <c r="O162" s="520"/>
      <c r="P162" s="520"/>
      <c r="Q162" s="520"/>
      <c r="R162" s="520"/>
      <c r="S162" s="520"/>
      <c r="T162" s="543"/>
      <c r="U162" s="543"/>
      <c r="V162" s="543"/>
      <c r="W162" s="543"/>
      <c r="X162" s="543"/>
      <c r="Y162" s="543"/>
      <c r="Z162" s="543"/>
      <c r="AA162" s="543"/>
      <c r="AB162" s="543"/>
      <c r="AC162" s="543"/>
      <c r="AD162" s="543"/>
      <c r="AE162" s="543"/>
      <c r="AF162" s="543"/>
      <c r="AG162" s="543"/>
      <c r="AH162" s="543"/>
      <c r="AI162" s="543"/>
      <c r="AJ162" s="543"/>
      <c r="AK162" s="543"/>
      <c r="AL162" s="543"/>
      <c r="AM162" s="543"/>
      <c r="AN162" s="543"/>
      <c r="AO162" s="543"/>
      <c r="AP162" s="543"/>
      <c r="AQ162" s="543"/>
      <c r="AR162" s="543"/>
      <c r="AS162" s="543"/>
      <c r="AT162" s="543"/>
      <c r="AU162" s="543"/>
      <c r="AV162" s="543"/>
      <c r="AW162" s="543"/>
      <c r="AX162" s="543"/>
      <c r="AY162" s="543"/>
      <c r="AZ162" s="543"/>
      <c r="BA162" s="543"/>
      <c r="BB162" s="543"/>
      <c r="BC162" s="543"/>
      <c r="BD162" s="543"/>
      <c r="BE162" s="543"/>
      <c r="BF162" s="543"/>
      <c r="BG162" s="543"/>
      <c r="BH162" s="543"/>
    </row>
    <row r="163" spans="1:60" ht="12.9" customHeight="1" x14ac:dyDescent="0.3">
      <c r="A163" s="772"/>
      <c r="B163" s="772"/>
      <c r="C163" s="754"/>
      <c r="D163" s="755"/>
      <c r="E163" s="543"/>
      <c r="F163" s="543"/>
      <c r="G163" s="543"/>
      <c r="H163" s="543"/>
      <c r="I163" s="543"/>
      <c r="J163" s="832"/>
      <c r="K163" s="837"/>
      <c r="L163" s="837"/>
      <c r="M163" s="837"/>
      <c r="N163" s="832"/>
      <c r="O163" s="520"/>
      <c r="P163" s="520"/>
      <c r="Q163" s="520"/>
      <c r="R163" s="520"/>
      <c r="S163" s="520"/>
      <c r="T163" s="543"/>
      <c r="U163" s="543"/>
      <c r="V163" s="543"/>
      <c r="W163" s="543"/>
      <c r="X163" s="543"/>
      <c r="Y163" s="543"/>
      <c r="Z163" s="543"/>
      <c r="AA163" s="543"/>
      <c r="AB163" s="543"/>
      <c r="AC163" s="543"/>
      <c r="AD163" s="543"/>
      <c r="AE163" s="543"/>
      <c r="AF163" s="543"/>
      <c r="AG163" s="543"/>
      <c r="AH163" s="543"/>
      <c r="AI163" s="543"/>
      <c r="AJ163" s="543"/>
      <c r="AK163" s="543"/>
      <c r="AL163" s="543"/>
      <c r="AM163" s="543"/>
      <c r="AN163" s="543"/>
      <c r="AO163" s="543"/>
      <c r="AP163" s="543"/>
      <c r="AQ163" s="543"/>
      <c r="AR163" s="543"/>
      <c r="AS163" s="543"/>
      <c r="AT163" s="543"/>
      <c r="AU163" s="543"/>
      <c r="AV163" s="543"/>
      <c r="AW163" s="543"/>
      <c r="AX163" s="543"/>
      <c r="AY163" s="543"/>
      <c r="AZ163" s="543"/>
      <c r="BA163" s="543"/>
      <c r="BB163" s="543"/>
      <c r="BC163" s="543"/>
      <c r="BD163" s="543"/>
      <c r="BE163" s="543"/>
      <c r="BF163" s="543"/>
      <c r="BG163" s="543"/>
      <c r="BH163" s="543"/>
    </row>
    <row r="164" spans="1:60" ht="12.9" customHeight="1" x14ac:dyDescent="0.3">
      <c r="A164" s="772"/>
      <c r="B164" s="772"/>
      <c r="C164" s="754"/>
      <c r="D164" s="755"/>
      <c r="E164" s="543"/>
      <c r="F164" s="543"/>
      <c r="G164" s="543"/>
      <c r="H164" s="543"/>
      <c r="I164" s="543"/>
      <c r="J164" s="847"/>
      <c r="K164" s="814"/>
      <c r="L164" s="761"/>
      <c r="M164" s="761"/>
      <c r="N164" s="761"/>
      <c r="O164" s="761"/>
      <c r="P164" s="761"/>
      <c r="Q164" s="761"/>
      <c r="R164" s="761"/>
      <c r="S164" s="761"/>
      <c r="T164" s="543"/>
      <c r="U164" s="543"/>
      <c r="V164" s="543"/>
      <c r="W164" s="543"/>
      <c r="X164" s="543"/>
      <c r="Y164" s="543"/>
      <c r="Z164" s="543"/>
      <c r="AA164" s="543"/>
      <c r="AB164" s="543"/>
      <c r="AC164" s="543"/>
      <c r="AD164" s="543"/>
      <c r="AE164" s="543"/>
      <c r="AF164" s="543"/>
      <c r="AG164" s="543"/>
      <c r="AH164" s="543"/>
      <c r="AI164" s="543"/>
      <c r="AJ164" s="543"/>
      <c r="AK164" s="543"/>
      <c r="AL164" s="543"/>
      <c r="AM164" s="543"/>
      <c r="AN164" s="543"/>
      <c r="AO164" s="543"/>
      <c r="AP164" s="543"/>
      <c r="AQ164" s="543"/>
      <c r="AR164" s="543"/>
      <c r="AS164" s="543"/>
      <c r="AT164" s="543"/>
      <c r="AU164" s="543"/>
      <c r="AV164" s="543"/>
      <c r="AW164" s="543"/>
      <c r="AX164" s="543"/>
      <c r="AY164" s="543"/>
      <c r="AZ164" s="543"/>
      <c r="BA164" s="543"/>
      <c r="BB164" s="543"/>
      <c r="BC164" s="543"/>
      <c r="BD164" s="543"/>
      <c r="BE164" s="543"/>
      <c r="BF164" s="543"/>
      <c r="BG164" s="543"/>
      <c r="BH164" s="543"/>
    </row>
    <row r="165" spans="1:60" ht="12.9" customHeight="1" x14ac:dyDescent="0.3">
      <c r="A165" s="772"/>
      <c r="B165" s="772"/>
      <c r="C165" s="754"/>
      <c r="D165" s="755"/>
      <c r="E165" s="543"/>
      <c r="F165" s="543"/>
      <c r="G165" s="543"/>
      <c r="H165" s="543"/>
      <c r="I165" s="543"/>
      <c r="J165" s="832"/>
      <c r="K165" s="493"/>
      <c r="L165" s="493"/>
      <c r="M165" s="493"/>
      <c r="N165" s="493"/>
      <c r="O165" s="493"/>
      <c r="P165" s="493"/>
      <c r="Q165" s="493"/>
      <c r="R165" s="493"/>
      <c r="S165" s="697"/>
      <c r="T165" s="543"/>
      <c r="U165" s="543"/>
      <c r="V165" s="543"/>
      <c r="W165" s="543"/>
      <c r="X165" s="543"/>
      <c r="Y165" s="543"/>
      <c r="Z165" s="543"/>
      <c r="AA165" s="543"/>
      <c r="AB165" s="543"/>
      <c r="AC165" s="543"/>
      <c r="AD165" s="543"/>
      <c r="AE165" s="543"/>
      <c r="AF165" s="543"/>
      <c r="AG165" s="543"/>
      <c r="AH165" s="543"/>
      <c r="AI165" s="543"/>
      <c r="AJ165" s="543"/>
      <c r="AK165" s="543"/>
      <c r="AL165" s="543"/>
      <c r="AM165" s="543"/>
      <c r="AN165" s="543"/>
      <c r="AO165" s="543"/>
      <c r="AP165" s="543"/>
      <c r="AQ165" s="543"/>
      <c r="AR165" s="543"/>
      <c r="AS165" s="543"/>
      <c r="AT165" s="543"/>
      <c r="AU165" s="543"/>
      <c r="AV165" s="543"/>
      <c r="AW165" s="543"/>
      <c r="AX165" s="543"/>
      <c r="AY165" s="543"/>
      <c r="AZ165" s="543"/>
      <c r="BA165" s="543"/>
      <c r="BB165" s="543"/>
      <c r="BC165" s="543"/>
      <c r="BD165" s="543"/>
      <c r="BE165" s="543"/>
      <c r="BF165" s="543"/>
      <c r="BG165" s="543"/>
      <c r="BH165" s="543"/>
    </row>
    <row r="166" spans="1:60" ht="12.9" customHeight="1" x14ac:dyDescent="0.3">
      <c r="A166" s="772"/>
      <c r="B166" s="772"/>
      <c r="C166" s="754"/>
      <c r="D166" s="755"/>
      <c r="E166" s="543"/>
      <c r="F166" s="543"/>
      <c r="G166" s="543"/>
      <c r="H166" s="543"/>
      <c r="I166" s="543"/>
      <c r="J166" s="837"/>
      <c r="K166" s="493"/>
      <c r="L166" s="493"/>
      <c r="M166" s="493"/>
      <c r="N166" s="493"/>
      <c r="O166" s="761"/>
      <c r="P166" s="761"/>
      <c r="Q166" s="761"/>
      <c r="R166" s="761"/>
      <c r="S166" s="697"/>
      <c r="T166" s="543"/>
      <c r="U166" s="543"/>
      <c r="V166" s="543"/>
      <c r="W166" s="543"/>
      <c r="X166" s="543"/>
      <c r="Y166" s="543"/>
      <c r="Z166" s="543"/>
      <c r="AA166" s="543"/>
      <c r="AB166" s="543"/>
      <c r="AC166" s="543"/>
      <c r="AD166" s="543"/>
      <c r="AE166" s="543"/>
      <c r="AF166" s="543"/>
      <c r="AG166" s="543"/>
      <c r="AH166" s="543"/>
      <c r="AI166" s="543"/>
      <c r="AJ166" s="543"/>
      <c r="AK166" s="543"/>
      <c r="AL166" s="543"/>
      <c r="AM166" s="543"/>
      <c r="AN166" s="543"/>
      <c r="AO166" s="543"/>
      <c r="AP166" s="543"/>
      <c r="AQ166" s="543"/>
      <c r="AR166" s="543"/>
      <c r="AS166" s="543"/>
      <c r="AT166" s="543"/>
      <c r="AU166" s="543"/>
      <c r="AV166" s="543"/>
      <c r="AW166" s="543"/>
      <c r="AX166" s="543"/>
      <c r="AY166" s="543"/>
      <c r="AZ166" s="543"/>
      <c r="BA166" s="543"/>
      <c r="BB166" s="543"/>
      <c r="BC166" s="543"/>
      <c r="BD166" s="543"/>
      <c r="BE166" s="543"/>
      <c r="BF166" s="543"/>
      <c r="BG166" s="543"/>
      <c r="BH166" s="543"/>
    </row>
    <row r="167" spans="1:60" ht="12.9" customHeight="1" x14ac:dyDescent="0.3">
      <c r="A167" s="772"/>
      <c r="B167" s="772"/>
      <c r="C167" s="754"/>
      <c r="D167" s="755"/>
      <c r="E167" s="543"/>
      <c r="F167" s="543"/>
      <c r="G167" s="543"/>
      <c r="H167" s="543"/>
      <c r="I167" s="543"/>
      <c r="J167" s="837"/>
      <c r="K167" s="493"/>
      <c r="L167" s="493"/>
      <c r="M167" s="493"/>
      <c r="N167" s="493"/>
      <c r="O167" s="761"/>
      <c r="P167" s="761"/>
      <c r="Q167" s="761"/>
      <c r="R167" s="761"/>
      <c r="S167" s="697"/>
      <c r="T167" s="543"/>
      <c r="U167" s="543"/>
      <c r="V167" s="543"/>
      <c r="W167" s="543"/>
      <c r="X167" s="543"/>
      <c r="Y167" s="543"/>
      <c r="Z167" s="543"/>
      <c r="AA167" s="543"/>
      <c r="AB167" s="543"/>
      <c r="AC167" s="543"/>
      <c r="AD167" s="543"/>
      <c r="AE167" s="543"/>
      <c r="AF167" s="543"/>
      <c r="AG167" s="543"/>
      <c r="AH167" s="543"/>
      <c r="AI167" s="543"/>
      <c r="AJ167" s="543"/>
      <c r="AK167" s="543"/>
      <c r="AL167" s="543"/>
      <c r="AM167" s="543"/>
      <c r="AN167" s="543"/>
      <c r="AO167" s="543"/>
      <c r="AP167" s="543"/>
      <c r="AQ167" s="543"/>
      <c r="AR167" s="543"/>
      <c r="AS167" s="543"/>
      <c r="AT167" s="543"/>
      <c r="AU167" s="543"/>
      <c r="AV167" s="543"/>
      <c r="AW167" s="543"/>
      <c r="AX167" s="543"/>
      <c r="AY167" s="543"/>
      <c r="AZ167" s="543"/>
      <c r="BA167" s="543"/>
      <c r="BB167" s="543"/>
      <c r="BC167" s="543"/>
      <c r="BD167" s="543"/>
      <c r="BE167" s="543"/>
      <c r="BF167" s="543"/>
      <c r="BG167" s="543"/>
      <c r="BH167" s="543"/>
    </row>
    <row r="168" spans="1:60" ht="12.9" customHeight="1" x14ac:dyDescent="0.3">
      <c r="A168" s="772"/>
      <c r="B168" s="772"/>
      <c r="C168" s="754"/>
      <c r="D168" s="755"/>
      <c r="E168" s="543"/>
      <c r="F168" s="543"/>
      <c r="G168" s="543"/>
      <c r="H168" s="543"/>
      <c r="I168" s="543"/>
      <c r="J168" s="837"/>
      <c r="K168" s="493"/>
      <c r="L168" s="493"/>
      <c r="M168" s="493"/>
      <c r="N168" s="493"/>
      <c r="O168" s="761"/>
      <c r="P168" s="761"/>
      <c r="Q168" s="761"/>
      <c r="R168" s="761"/>
      <c r="S168" s="697"/>
      <c r="T168" s="543"/>
      <c r="U168" s="543"/>
      <c r="V168" s="543"/>
      <c r="W168" s="543"/>
      <c r="X168" s="543"/>
      <c r="Y168" s="543"/>
      <c r="Z168" s="543"/>
      <c r="AA168" s="543"/>
      <c r="AB168" s="543"/>
      <c r="AC168" s="543"/>
      <c r="AD168" s="543"/>
      <c r="AE168" s="543"/>
      <c r="AF168" s="543"/>
      <c r="AG168" s="543"/>
      <c r="AH168" s="543"/>
      <c r="AI168" s="543"/>
      <c r="AJ168" s="543"/>
      <c r="AK168" s="543"/>
      <c r="AL168" s="543"/>
      <c r="AM168" s="543"/>
      <c r="AN168" s="543"/>
      <c r="AO168" s="543"/>
      <c r="AP168" s="543"/>
      <c r="AQ168" s="543"/>
      <c r="AR168" s="543"/>
      <c r="AS168" s="543"/>
      <c r="AT168" s="543"/>
      <c r="AU168" s="543"/>
      <c r="AV168" s="543"/>
      <c r="AW168" s="543"/>
      <c r="AX168" s="543"/>
      <c r="AY168" s="543"/>
      <c r="AZ168" s="543"/>
      <c r="BA168" s="543"/>
      <c r="BB168" s="543"/>
      <c r="BC168" s="543"/>
      <c r="BD168" s="543"/>
      <c r="BE168" s="543"/>
      <c r="BF168" s="543"/>
      <c r="BG168" s="543"/>
      <c r="BH168" s="543"/>
    </row>
    <row r="169" spans="1:60" ht="12.9" customHeight="1" x14ac:dyDescent="0.3">
      <c r="A169" s="772"/>
      <c r="B169" s="772"/>
      <c r="C169" s="754"/>
      <c r="D169" s="755"/>
      <c r="E169" s="543"/>
      <c r="F169" s="543"/>
      <c r="G169" s="543"/>
      <c r="H169" s="543"/>
      <c r="I169" s="543"/>
      <c r="J169" s="837"/>
      <c r="K169" s="493"/>
      <c r="L169" s="493"/>
      <c r="M169" s="493"/>
      <c r="N169" s="493"/>
      <c r="O169" s="761"/>
      <c r="P169" s="761"/>
      <c r="Q169" s="761"/>
      <c r="R169" s="761"/>
      <c r="S169" s="697"/>
      <c r="T169" s="543"/>
      <c r="U169" s="543"/>
      <c r="V169" s="543"/>
      <c r="W169" s="543"/>
      <c r="X169" s="543"/>
      <c r="Y169" s="543"/>
      <c r="Z169" s="543"/>
      <c r="AA169" s="543"/>
      <c r="AB169" s="543"/>
      <c r="AC169" s="543"/>
      <c r="AD169" s="543"/>
      <c r="AE169" s="543"/>
      <c r="AF169" s="543"/>
      <c r="AG169" s="543"/>
      <c r="AH169" s="543"/>
      <c r="AI169" s="543"/>
      <c r="AJ169" s="543"/>
      <c r="AK169" s="543"/>
      <c r="AL169" s="543"/>
      <c r="AM169" s="543"/>
      <c r="AN169" s="543"/>
      <c r="AO169" s="543"/>
      <c r="AP169" s="543"/>
      <c r="AQ169" s="543"/>
      <c r="AR169" s="543"/>
      <c r="AS169" s="543"/>
      <c r="AT169" s="543"/>
      <c r="AU169" s="543"/>
      <c r="AV169" s="543"/>
      <c r="AW169" s="543"/>
      <c r="AX169" s="543"/>
      <c r="AY169" s="543"/>
      <c r="AZ169" s="543"/>
      <c r="BA169" s="543"/>
      <c r="BB169" s="543"/>
      <c r="BC169" s="543"/>
      <c r="BD169" s="543"/>
      <c r="BE169" s="543"/>
      <c r="BF169" s="543"/>
      <c r="BG169" s="543"/>
      <c r="BH169" s="543"/>
    </row>
    <row r="170" spans="1:60" ht="12.9" customHeight="1" x14ac:dyDescent="0.3">
      <c r="A170" s="772"/>
      <c r="B170" s="772"/>
      <c r="C170" s="754"/>
      <c r="D170" s="755"/>
      <c r="E170" s="543"/>
      <c r="F170" s="543"/>
      <c r="G170" s="543"/>
      <c r="H170" s="543"/>
      <c r="I170" s="543"/>
      <c r="J170" s="837"/>
      <c r="K170" s="493"/>
      <c r="L170" s="493"/>
      <c r="M170" s="493"/>
      <c r="N170" s="493"/>
      <c r="O170" s="493"/>
      <c r="P170" s="493"/>
      <c r="Q170" s="493"/>
      <c r="R170" s="493"/>
      <c r="S170" s="493"/>
      <c r="T170" s="543"/>
      <c r="U170" s="543"/>
      <c r="V170" s="543"/>
      <c r="W170" s="543"/>
      <c r="X170" s="543"/>
      <c r="Y170" s="543"/>
      <c r="Z170" s="543"/>
      <c r="AA170" s="543"/>
      <c r="AB170" s="543"/>
      <c r="AC170" s="543"/>
      <c r="AD170" s="543"/>
      <c r="AE170" s="543"/>
      <c r="AF170" s="543"/>
      <c r="AG170" s="543"/>
      <c r="AH170" s="543"/>
      <c r="AI170" s="543"/>
      <c r="AJ170" s="543"/>
      <c r="AK170" s="543"/>
      <c r="AL170" s="543"/>
      <c r="AM170" s="543"/>
      <c r="AN170" s="543"/>
      <c r="AO170" s="543"/>
      <c r="AP170" s="543"/>
      <c r="AQ170" s="543"/>
      <c r="AR170" s="543"/>
      <c r="AS170" s="543"/>
      <c r="AT170" s="543"/>
      <c r="AU170" s="543"/>
      <c r="AV170" s="543"/>
      <c r="AW170" s="543"/>
      <c r="AX170" s="543"/>
      <c r="AY170" s="543"/>
      <c r="AZ170" s="543"/>
      <c r="BA170" s="543"/>
      <c r="BB170" s="543"/>
      <c r="BC170" s="543"/>
      <c r="BD170" s="543"/>
      <c r="BE170" s="543"/>
      <c r="BF170" s="543"/>
      <c r="BG170" s="543"/>
      <c r="BH170" s="543"/>
    </row>
    <row r="171" spans="1:60" ht="12.9" customHeight="1" x14ac:dyDescent="0.3">
      <c r="A171" s="772"/>
      <c r="B171" s="772"/>
      <c r="C171" s="754"/>
      <c r="D171" s="755"/>
      <c r="E171" s="543"/>
      <c r="F171" s="543"/>
      <c r="G171" s="543"/>
      <c r="H171" s="543"/>
      <c r="I171" s="543"/>
      <c r="J171" s="837"/>
      <c r="K171" s="761"/>
      <c r="L171" s="761"/>
      <c r="M171" s="761"/>
      <c r="N171" s="761"/>
      <c r="O171" s="493"/>
      <c r="P171" s="493"/>
      <c r="Q171" s="493"/>
      <c r="R171" s="493"/>
      <c r="S171" s="520"/>
      <c r="T171" s="543"/>
      <c r="U171" s="543"/>
      <c r="V171" s="543"/>
      <c r="W171" s="543"/>
      <c r="X171" s="543"/>
      <c r="Y171" s="543"/>
      <c r="Z171" s="543"/>
      <c r="AA171" s="543"/>
      <c r="AB171" s="543"/>
      <c r="AC171" s="543"/>
      <c r="AD171" s="543"/>
      <c r="AE171" s="543"/>
      <c r="AF171" s="543"/>
      <c r="AG171" s="543"/>
      <c r="AH171" s="543"/>
      <c r="AI171" s="543"/>
      <c r="AJ171" s="543"/>
      <c r="AK171" s="543"/>
      <c r="AL171" s="543"/>
      <c r="AM171" s="543"/>
      <c r="AN171" s="543"/>
      <c r="AO171" s="543"/>
      <c r="AP171" s="543"/>
      <c r="AQ171" s="543"/>
      <c r="AR171" s="543"/>
      <c r="AS171" s="543"/>
      <c r="AT171" s="543"/>
      <c r="AU171" s="543"/>
      <c r="AV171" s="543"/>
      <c r="AW171" s="543"/>
      <c r="AX171" s="543"/>
      <c r="AY171" s="543"/>
      <c r="AZ171" s="543"/>
      <c r="BA171" s="543"/>
      <c r="BB171" s="543"/>
      <c r="BC171" s="543"/>
      <c r="BD171" s="543"/>
      <c r="BE171" s="543"/>
      <c r="BF171" s="543"/>
      <c r="BG171" s="543"/>
      <c r="BH171" s="543"/>
    </row>
    <row r="172" spans="1:60" ht="12.9" customHeight="1" x14ac:dyDescent="0.3">
      <c r="A172" s="772"/>
      <c r="B172" s="772"/>
      <c r="C172" s="754"/>
      <c r="D172" s="755"/>
      <c r="E172" s="543"/>
      <c r="F172" s="543"/>
      <c r="G172" s="543"/>
      <c r="H172" s="543"/>
      <c r="I172" s="543"/>
      <c r="J172" s="837"/>
      <c r="K172" s="761"/>
      <c r="L172" s="761"/>
      <c r="M172" s="761"/>
      <c r="N172" s="761"/>
      <c r="O172" s="493"/>
      <c r="P172" s="493"/>
      <c r="Q172" s="493"/>
      <c r="R172" s="493"/>
      <c r="S172" s="520"/>
      <c r="T172" s="543"/>
      <c r="U172" s="543"/>
      <c r="V172" s="543"/>
      <c r="W172" s="543"/>
      <c r="X172" s="543"/>
      <c r="Y172" s="543"/>
      <c r="Z172" s="543"/>
      <c r="AA172" s="543"/>
      <c r="AB172" s="543"/>
      <c r="AC172" s="543"/>
      <c r="AD172" s="543"/>
      <c r="AE172" s="543"/>
      <c r="AF172" s="543"/>
      <c r="AG172" s="543"/>
      <c r="AH172" s="543"/>
      <c r="AI172" s="543"/>
      <c r="AJ172" s="543"/>
      <c r="AK172" s="543"/>
      <c r="AL172" s="543"/>
      <c r="AM172" s="543"/>
      <c r="AN172" s="543"/>
      <c r="AO172" s="543"/>
      <c r="AP172" s="543"/>
      <c r="AQ172" s="543"/>
      <c r="AR172" s="543"/>
      <c r="AS172" s="543"/>
      <c r="AT172" s="543"/>
      <c r="AU172" s="543"/>
      <c r="AV172" s="543"/>
      <c r="AW172" s="543"/>
      <c r="AX172" s="543"/>
      <c r="AY172" s="543"/>
      <c r="AZ172" s="543"/>
      <c r="BA172" s="543"/>
      <c r="BB172" s="543"/>
      <c r="BC172" s="543"/>
      <c r="BD172" s="543"/>
      <c r="BE172" s="543"/>
      <c r="BF172" s="543"/>
      <c r="BG172" s="543"/>
      <c r="BH172" s="543"/>
    </row>
    <row r="173" spans="1:60" ht="12.9" customHeight="1" x14ac:dyDescent="0.3">
      <c r="A173" s="772"/>
      <c r="B173" s="772"/>
      <c r="C173" s="754"/>
      <c r="D173" s="755"/>
      <c r="E173" s="543"/>
      <c r="F173" s="543"/>
      <c r="G173" s="543"/>
      <c r="H173" s="543"/>
      <c r="I173" s="543"/>
      <c r="J173" s="837"/>
      <c r="K173" s="761"/>
      <c r="L173" s="761"/>
      <c r="M173" s="761"/>
      <c r="N173" s="761"/>
      <c r="O173" s="493"/>
      <c r="P173" s="493"/>
      <c r="Q173" s="493"/>
      <c r="R173" s="493"/>
      <c r="S173" s="520"/>
      <c r="T173" s="543"/>
      <c r="U173" s="543"/>
      <c r="V173" s="543"/>
      <c r="W173" s="543"/>
      <c r="X173" s="543"/>
      <c r="Y173" s="543"/>
      <c r="Z173" s="543"/>
      <c r="AA173" s="543"/>
      <c r="AB173" s="543"/>
      <c r="AC173" s="543"/>
      <c r="AD173" s="543"/>
      <c r="AE173" s="543"/>
      <c r="AF173" s="543"/>
      <c r="AG173" s="543"/>
      <c r="AH173" s="543"/>
      <c r="AI173" s="543"/>
      <c r="AJ173" s="543"/>
      <c r="AK173" s="543"/>
      <c r="AL173" s="543"/>
      <c r="AM173" s="543"/>
      <c r="AN173" s="543"/>
      <c r="AO173" s="543"/>
      <c r="AP173" s="543"/>
      <c r="AQ173" s="543"/>
      <c r="AR173" s="543"/>
      <c r="AS173" s="543"/>
      <c r="AT173" s="543"/>
      <c r="AU173" s="543"/>
      <c r="AV173" s="543"/>
      <c r="AW173" s="543"/>
      <c r="AX173" s="543"/>
      <c r="AY173" s="543"/>
      <c r="AZ173" s="543"/>
      <c r="BA173" s="543"/>
      <c r="BB173" s="543"/>
      <c r="BC173" s="543"/>
      <c r="BD173" s="543"/>
      <c r="BE173" s="543"/>
      <c r="BF173" s="543"/>
      <c r="BG173" s="543"/>
      <c r="BH173" s="543"/>
    </row>
    <row r="174" spans="1:60" ht="12.9" customHeight="1" x14ac:dyDescent="0.3">
      <c r="A174" s="772"/>
      <c r="B174" s="772"/>
      <c r="C174" s="754"/>
      <c r="D174" s="755"/>
      <c r="E174" s="543"/>
      <c r="F174" s="543"/>
      <c r="G174" s="543"/>
      <c r="H174" s="543"/>
      <c r="I174" s="543"/>
      <c r="J174" s="837"/>
      <c r="K174" s="697"/>
      <c r="L174" s="697"/>
      <c r="M174" s="697"/>
      <c r="N174" s="697"/>
      <c r="O174" s="520"/>
      <c r="P174" s="520"/>
      <c r="Q174" s="520"/>
      <c r="R174" s="520"/>
      <c r="S174" s="520"/>
      <c r="T174" s="543"/>
      <c r="U174" s="543"/>
      <c r="V174" s="543"/>
      <c r="W174" s="543"/>
      <c r="X174" s="543"/>
      <c r="Y174" s="543"/>
      <c r="Z174" s="543"/>
      <c r="AA174" s="543"/>
      <c r="AB174" s="543"/>
      <c r="AC174" s="543"/>
      <c r="AD174" s="543"/>
      <c r="AE174" s="543"/>
      <c r="AF174" s="543"/>
      <c r="AG174" s="543"/>
      <c r="AH174" s="543"/>
      <c r="AI174" s="543"/>
      <c r="AJ174" s="543"/>
      <c r="AK174" s="543"/>
      <c r="AL174" s="543"/>
      <c r="AM174" s="543"/>
      <c r="AN174" s="543"/>
      <c r="AO174" s="543"/>
      <c r="AP174" s="543"/>
      <c r="AQ174" s="543"/>
      <c r="AR174" s="543"/>
      <c r="AS174" s="543"/>
      <c r="AT174" s="543"/>
      <c r="AU174" s="543"/>
      <c r="AV174" s="543"/>
      <c r="AW174" s="543"/>
      <c r="AX174" s="543"/>
      <c r="AY174" s="543"/>
      <c r="AZ174" s="543"/>
      <c r="BA174" s="543"/>
      <c r="BB174" s="543"/>
      <c r="BC174" s="543"/>
      <c r="BD174" s="543"/>
      <c r="BE174" s="543"/>
      <c r="BF174" s="543"/>
      <c r="BG174" s="543"/>
      <c r="BH174" s="543"/>
    </row>
    <row r="175" spans="1:60" ht="12.9" customHeight="1" x14ac:dyDescent="0.3">
      <c r="A175" s="772"/>
      <c r="B175" s="772"/>
      <c r="C175" s="754"/>
      <c r="D175" s="755"/>
      <c r="E175" s="543"/>
      <c r="F175" s="543"/>
      <c r="G175" s="543"/>
      <c r="H175" s="543"/>
      <c r="I175" s="543"/>
      <c r="J175" s="832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  <c r="X175" s="543"/>
      <c r="Y175" s="543"/>
      <c r="Z175" s="543"/>
      <c r="AA175" s="543"/>
      <c r="AB175" s="543"/>
      <c r="AC175" s="543"/>
      <c r="AD175" s="543"/>
      <c r="AE175" s="543"/>
      <c r="AF175" s="543"/>
      <c r="AG175" s="543"/>
      <c r="AH175" s="543"/>
      <c r="AI175" s="543"/>
      <c r="AJ175" s="543"/>
      <c r="AK175" s="543"/>
      <c r="AL175" s="543"/>
      <c r="AM175" s="543"/>
      <c r="AN175" s="543"/>
      <c r="AO175" s="543"/>
      <c r="AP175" s="543"/>
      <c r="AQ175" s="543"/>
      <c r="AR175" s="543"/>
      <c r="AS175" s="543"/>
      <c r="AT175" s="543"/>
      <c r="AU175" s="543"/>
      <c r="AV175" s="543"/>
      <c r="AW175" s="543"/>
      <c r="AX175" s="543"/>
      <c r="AY175" s="543"/>
      <c r="AZ175" s="543"/>
      <c r="BA175" s="543"/>
      <c r="BB175" s="543"/>
      <c r="BC175" s="543"/>
      <c r="BD175" s="543"/>
      <c r="BE175" s="543"/>
      <c r="BF175" s="543"/>
      <c r="BG175" s="543"/>
      <c r="BH175" s="543"/>
    </row>
    <row r="176" spans="1:60" ht="12.9" customHeight="1" x14ac:dyDescent="0.3">
      <c r="A176" s="772"/>
      <c r="B176" s="772"/>
      <c r="C176" s="754"/>
      <c r="D176" s="755"/>
      <c r="E176" s="543"/>
      <c r="F176" s="543"/>
      <c r="G176" s="543"/>
      <c r="H176" s="543"/>
      <c r="I176" s="543"/>
      <c r="J176" s="825"/>
      <c r="K176" s="697"/>
      <c r="L176" s="697"/>
      <c r="M176" s="697"/>
      <c r="N176" s="697"/>
      <c r="O176" s="543"/>
      <c r="P176" s="543"/>
      <c r="Q176" s="543"/>
      <c r="R176" s="543"/>
      <c r="S176" s="543"/>
      <c r="T176" s="543"/>
      <c r="U176" s="543"/>
      <c r="V176" s="543"/>
      <c r="W176" s="543"/>
      <c r="X176" s="543"/>
      <c r="Y176" s="543"/>
      <c r="Z176" s="543"/>
      <c r="AA176" s="543"/>
      <c r="AB176" s="543"/>
      <c r="AC176" s="543"/>
      <c r="AD176" s="543"/>
      <c r="AE176" s="543"/>
      <c r="AF176" s="543"/>
      <c r="AG176" s="543"/>
      <c r="AH176" s="543"/>
      <c r="AI176" s="543"/>
      <c r="AJ176" s="543"/>
      <c r="AK176" s="543"/>
      <c r="AL176" s="543"/>
      <c r="AM176" s="543"/>
      <c r="AN176" s="543"/>
      <c r="AO176" s="543"/>
      <c r="AP176" s="543"/>
      <c r="AQ176" s="543"/>
      <c r="AR176" s="543"/>
      <c r="AS176" s="543"/>
      <c r="AT176" s="543"/>
      <c r="AU176" s="543"/>
      <c r="AV176" s="543"/>
      <c r="AW176" s="543"/>
      <c r="AX176" s="543"/>
      <c r="AY176" s="543"/>
      <c r="AZ176" s="543"/>
      <c r="BA176" s="543"/>
      <c r="BB176" s="543"/>
      <c r="BC176" s="543"/>
      <c r="BD176" s="543"/>
      <c r="BE176" s="543"/>
      <c r="BF176" s="543"/>
      <c r="BG176" s="543"/>
      <c r="BH176" s="543"/>
    </row>
    <row r="177" spans="1:60" ht="12.9" customHeight="1" x14ac:dyDescent="0.3">
      <c r="A177" s="772"/>
      <c r="B177" s="772"/>
      <c r="C177" s="754"/>
      <c r="D177" s="755"/>
      <c r="E177" s="543"/>
      <c r="F177" s="543"/>
      <c r="G177" s="543"/>
      <c r="H177" s="543"/>
      <c r="I177" s="543"/>
      <c r="J177" s="825"/>
      <c r="K177" s="697"/>
      <c r="L177" s="697"/>
      <c r="M177" s="697"/>
      <c r="N177" s="697"/>
      <c r="O177" s="543"/>
      <c r="P177" s="537"/>
      <c r="Q177" s="537"/>
      <c r="R177" s="537"/>
      <c r="S177" s="543"/>
      <c r="T177" s="543"/>
      <c r="U177" s="543"/>
      <c r="V177" s="543"/>
      <c r="W177" s="543"/>
      <c r="X177" s="543"/>
      <c r="Y177" s="543"/>
      <c r="Z177" s="543"/>
      <c r="AA177" s="543"/>
      <c r="AB177" s="543"/>
      <c r="AC177" s="543"/>
      <c r="AD177" s="543"/>
      <c r="AE177" s="543"/>
      <c r="AF177" s="543"/>
      <c r="AG177" s="543"/>
      <c r="AH177" s="543"/>
      <c r="AI177" s="543"/>
      <c r="AJ177" s="543"/>
      <c r="AK177" s="543"/>
      <c r="AL177" s="543"/>
      <c r="AM177" s="543"/>
      <c r="AN177" s="543"/>
      <c r="AO177" s="543"/>
      <c r="AP177" s="543"/>
      <c r="AQ177" s="543"/>
      <c r="AR177" s="543"/>
      <c r="AS177" s="543"/>
      <c r="AT177" s="543"/>
      <c r="AU177" s="543"/>
      <c r="AV177" s="543"/>
      <c r="AW177" s="543"/>
      <c r="AX177" s="543"/>
      <c r="AY177" s="543"/>
      <c r="AZ177" s="543"/>
      <c r="BA177" s="543"/>
      <c r="BB177" s="543"/>
      <c r="BC177" s="543"/>
      <c r="BD177" s="543"/>
      <c r="BE177" s="543"/>
      <c r="BF177" s="543"/>
      <c r="BG177" s="543"/>
      <c r="BH177" s="543"/>
    </row>
    <row r="178" spans="1:60" ht="12.9" customHeight="1" x14ac:dyDescent="0.3">
      <c r="A178" s="772"/>
      <c r="B178" s="772"/>
      <c r="C178" s="754"/>
      <c r="D178" s="755"/>
      <c r="E178" s="543"/>
      <c r="F178" s="543"/>
      <c r="G178" s="543"/>
      <c r="H178" s="543"/>
      <c r="I178" s="543"/>
      <c r="J178" s="825"/>
      <c r="K178" s="697"/>
      <c r="L178" s="697"/>
      <c r="M178" s="697"/>
      <c r="N178" s="697"/>
      <c r="O178" s="543"/>
      <c r="P178" s="537"/>
      <c r="Q178" s="537"/>
      <c r="R178" s="537"/>
      <c r="S178" s="543"/>
      <c r="T178" s="543"/>
      <c r="U178" s="543"/>
      <c r="V178" s="543"/>
      <c r="W178" s="543"/>
      <c r="X178" s="543"/>
      <c r="Y178" s="543"/>
      <c r="Z178" s="543"/>
      <c r="AA178" s="543"/>
      <c r="AB178" s="543"/>
      <c r="AC178" s="543"/>
      <c r="AD178" s="543"/>
      <c r="AE178" s="543"/>
      <c r="AF178" s="543"/>
      <c r="AG178" s="543"/>
      <c r="AH178" s="543"/>
      <c r="AI178" s="543"/>
      <c r="AJ178" s="543"/>
      <c r="AK178" s="543"/>
      <c r="AL178" s="543"/>
      <c r="AM178" s="543"/>
      <c r="AN178" s="543"/>
      <c r="AO178" s="543"/>
      <c r="AP178" s="543"/>
      <c r="AQ178" s="543"/>
      <c r="AR178" s="543"/>
      <c r="AS178" s="543"/>
      <c r="AT178" s="543"/>
      <c r="AU178" s="543"/>
      <c r="AV178" s="543"/>
      <c r="AW178" s="543"/>
      <c r="AX178" s="543"/>
      <c r="AY178" s="543"/>
      <c r="AZ178" s="543"/>
      <c r="BA178" s="543"/>
      <c r="BB178" s="543"/>
      <c r="BC178" s="543"/>
      <c r="BD178" s="543"/>
      <c r="BE178" s="543"/>
      <c r="BF178" s="543"/>
      <c r="BG178" s="543"/>
      <c r="BH178" s="543"/>
    </row>
    <row r="179" spans="1:60" ht="12.9" customHeight="1" x14ac:dyDescent="0.3">
      <c r="A179" s="772"/>
      <c r="B179" s="772"/>
      <c r="C179" s="754"/>
      <c r="D179" s="755"/>
      <c r="E179" s="543"/>
      <c r="F179" s="543"/>
      <c r="G179" s="543"/>
      <c r="H179" s="543"/>
      <c r="I179" s="543"/>
      <c r="J179" s="825"/>
      <c r="K179" s="697"/>
      <c r="L179" s="697"/>
      <c r="M179" s="697"/>
      <c r="N179" s="697"/>
      <c r="O179" s="543"/>
      <c r="P179" s="537"/>
      <c r="Q179" s="537"/>
      <c r="R179" s="537"/>
      <c r="S179" s="543"/>
      <c r="T179" s="543"/>
      <c r="U179" s="543"/>
      <c r="V179" s="543"/>
      <c r="W179" s="543"/>
      <c r="X179" s="543"/>
      <c r="Y179" s="543"/>
      <c r="Z179" s="543"/>
      <c r="AA179" s="543"/>
      <c r="AB179" s="543"/>
      <c r="AC179" s="543"/>
      <c r="AD179" s="543"/>
      <c r="AE179" s="543"/>
      <c r="AF179" s="543"/>
      <c r="AG179" s="543"/>
      <c r="AH179" s="543"/>
      <c r="AI179" s="543"/>
      <c r="AJ179" s="543"/>
      <c r="AK179" s="543"/>
      <c r="AL179" s="543"/>
      <c r="AM179" s="543"/>
      <c r="AN179" s="543"/>
      <c r="AO179" s="543"/>
      <c r="AP179" s="543"/>
      <c r="AQ179" s="543"/>
      <c r="AR179" s="543"/>
      <c r="AS179" s="543"/>
      <c r="AT179" s="543"/>
      <c r="AU179" s="543"/>
      <c r="AV179" s="543"/>
      <c r="AW179" s="543"/>
      <c r="AX179" s="543"/>
      <c r="AY179" s="543"/>
      <c r="AZ179" s="543"/>
      <c r="BA179" s="543"/>
      <c r="BB179" s="543"/>
      <c r="BC179" s="543"/>
      <c r="BD179" s="543"/>
      <c r="BE179" s="543"/>
      <c r="BF179" s="543"/>
      <c r="BG179" s="543"/>
      <c r="BH179" s="543"/>
    </row>
    <row r="180" spans="1:60" ht="12.9" customHeight="1" x14ac:dyDescent="0.3">
      <c r="A180" s="776" t="s">
        <v>1028</v>
      </c>
      <c r="B180" s="776"/>
      <c r="C180" s="777"/>
      <c r="D180" s="778"/>
      <c r="E180" s="776"/>
      <c r="F180" s="776"/>
      <c r="G180" s="776"/>
      <c r="H180" s="776"/>
      <c r="I180" s="776"/>
      <c r="J180" s="824"/>
      <c r="K180" s="776"/>
      <c r="L180" s="776"/>
      <c r="M180" s="776"/>
      <c r="N180" s="776"/>
      <c r="O180" s="776"/>
      <c r="P180" s="776"/>
      <c r="Q180" s="776"/>
      <c r="R180" s="776"/>
      <c r="S180" s="776"/>
      <c r="T180" s="776"/>
      <c r="U180" s="776"/>
      <c r="V180" s="776"/>
      <c r="W180" s="776"/>
      <c r="X180" s="776"/>
      <c r="Y180" s="776"/>
      <c r="Z180" s="776"/>
      <c r="AA180" s="776"/>
      <c r="AB180" s="776"/>
      <c r="AC180" s="776"/>
      <c r="AD180" s="776"/>
      <c r="AE180" s="776"/>
      <c r="AF180" s="776"/>
      <c r="AG180" s="776"/>
      <c r="AH180" s="776"/>
      <c r="AI180" s="776"/>
      <c r="AJ180" s="776"/>
      <c r="AK180" s="776"/>
      <c r="AL180" s="776"/>
      <c r="AM180" s="776"/>
      <c r="AN180" s="776"/>
      <c r="AO180" s="776"/>
      <c r="AP180" s="776"/>
      <c r="AQ180" s="776"/>
      <c r="AR180" s="776"/>
      <c r="AS180" s="776"/>
      <c r="AT180" s="776"/>
      <c r="AU180" s="776"/>
      <c r="AV180" s="776"/>
      <c r="AW180" s="776"/>
      <c r="AX180" s="776"/>
      <c r="AY180" s="776"/>
      <c r="AZ180" s="776"/>
      <c r="BA180" s="776"/>
      <c r="BB180" s="776"/>
      <c r="BC180" s="776"/>
      <c r="BD180" s="776"/>
      <c r="BE180" s="776"/>
      <c r="BF180" s="776"/>
      <c r="BG180" s="776"/>
      <c r="BH180" s="776"/>
    </row>
    <row r="181" spans="1:60" ht="12.9" customHeight="1" x14ac:dyDescent="0.3">
      <c r="A181" s="790"/>
      <c r="B181" s="790"/>
      <c r="C181" s="806"/>
      <c r="D181" s="807"/>
      <c r="E181" s="790"/>
      <c r="F181" s="790"/>
      <c r="G181" s="790"/>
      <c r="H181" s="790"/>
      <c r="I181" s="790"/>
      <c r="J181" s="824"/>
      <c r="K181" s="790"/>
      <c r="L181" s="790"/>
      <c r="M181" s="790"/>
      <c r="N181" s="790"/>
      <c r="O181" s="790"/>
      <c r="P181" s="790"/>
      <c r="Q181" s="790"/>
      <c r="R181" s="790"/>
      <c r="S181" s="790"/>
      <c r="T181" s="790"/>
      <c r="U181" s="790"/>
      <c r="V181" s="790"/>
      <c r="W181" s="790"/>
      <c r="X181" s="790"/>
      <c r="Y181" s="790"/>
      <c r="Z181" s="790"/>
      <c r="AA181" s="790"/>
      <c r="AB181" s="790"/>
      <c r="AC181" s="790"/>
      <c r="AD181" s="790"/>
      <c r="AE181" s="790"/>
      <c r="AF181" s="790"/>
      <c r="AG181" s="790"/>
      <c r="AH181" s="790"/>
      <c r="AI181" s="790"/>
      <c r="AJ181" s="790"/>
      <c r="AK181" s="790"/>
      <c r="AL181" s="790"/>
      <c r="AM181" s="790"/>
      <c r="AN181" s="790"/>
      <c r="AO181" s="790"/>
      <c r="AP181" s="790"/>
      <c r="AQ181" s="790"/>
      <c r="AR181" s="790"/>
      <c r="AS181" s="790"/>
      <c r="AT181" s="790"/>
      <c r="AU181" s="790"/>
      <c r="AV181" s="790"/>
      <c r="AW181" s="790"/>
      <c r="AX181" s="790"/>
      <c r="AY181" s="790"/>
      <c r="AZ181" s="790"/>
      <c r="BA181" s="790"/>
      <c r="BB181" s="790"/>
      <c r="BC181" s="790"/>
      <c r="BD181" s="790"/>
      <c r="BE181" s="790"/>
      <c r="BF181" s="790"/>
      <c r="BG181" s="790"/>
      <c r="BH181" s="790"/>
    </row>
    <row r="182" spans="1:60" ht="12.9" customHeight="1" thickBot="1" x14ac:dyDescent="0.35">
      <c r="A182" s="814"/>
      <c r="B182" s="814" t="s">
        <v>1029</v>
      </c>
      <c r="C182" s="762"/>
      <c r="D182" s="763"/>
      <c r="E182" s="520"/>
      <c r="F182" s="520"/>
      <c r="G182" s="520"/>
      <c r="H182" s="790"/>
      <c r="I182" s="790"/>
      <c r="J182" s="832"/>
      <c r="K182" s="850" t="s">
        <v>1030</v>
      </c>
      <c r="L182" s="832"/>
      <c r="M182" s="832"/>
      <c r="N182" s="832"/>
      <c r="O182" s="832"/>
      <c r="P182" s="850" t="str">
        <f xml:space="preserve"> "DISCOUNTED AT " &amp; [1]Inputs!F73*100 &amp; "%"</f>
        <v>DISCOUNTED AT 0%</v>
      </c>
      <c r="Q182" s="832"/>
      <c r="R182" s="832"/>
      <c r="S182" s="832"/>
      <c r="T182" s="832"/>
      <c r="U182" s="790"/>
      <c r="V182" s="790"/>
      <c r="W182" s="790"/>
      <c r="X182" s="790"/>
      <c r="Y182" s="790"/>
      <c r="Z182" s="790"/>
      <c r="AA182" s="790"/>
      <c r="AB182" s="790"/>
      <c r="AC182" s="790"/>
      <c r="AD182" s="790"/>
      <c r="AE182" s="790"/>
      <c r="AF182" s="790"/>
      <c r="AG182" s="790"/>
      <c r="AH182" s="790"/>
      <c r="AI182" s="790"/>
      <c r="AJ182" s="790"/>
      <c r="AK182" s="790"/>
      <c r="AL182" s="790"/>
      <c r="AM182" s="790"/>
      <c r="AN182" s="790"/>
      <c r="AO182" s="790"/>
      <c r="AP182" s="790"/>
      <c r="AQ182" s="790"/>
      <c r="AR182" s="790"/>
      <c r="AS182" s="790"/>
      <c r="AT182" s="790"/>
      <c r="AU182" s="790"/>
      <c r="AV182" s="790"/>
      <c r="AW182" s="790"/>
      <c r="AX182" s="790"/>
      <c r="AY182" s="790"/>
      <c r="AZ182" s="790"/>
      <c r="BA182" s="790"/>
      <c r="BB182" s="790"/>
      <c r="BC182" s="790"/>
      <c r="BD182" s="790"/>
      <c r="BE182" s="790"/>
      <c r="BF182" s="790"/>
      <c r="BG182" s="790"/>
      <c r="BH182" s="790"/>
    </row>
    <row r="183" spans="1:60" ht="12.9" customHeight="1" x14ac:dyDescent="0.3">
      <c r="A183" s="772"/>
      <c r="B183" s="772"/>
      <c r="C183" s="754"/>
      <c r="D183" s="755"/>
      <c r="E183" s="543" t="str">
        <f xml:space="preserve"> InpC!E$168</f>
        <v>Iran Buybacks</v>
      </c>
      <c r="F183" s="859">
        <f xml:space="preserve"> InpC!F$168</f>
        <v>0.94732394366197104</v>
      </c>
      <c r="G183" s="543" t="str">
        <f xml:space="preserve"> InpC!G$168</f>
        <v>%</v>
      </c>
      <c r="H183" s="790"/>
      <c r="I183" s="790"/>
      <c r="J183" s="851" t="s">
        <v>153</v>
      </c>
      <c r="K183" s="862">
        <v>0</v>
      </c>
      <c r="L183" s="863">
        <v>0</v>
      </c>
      <c r="M183" s="863">
        <v>0</v>
      </c>
      <c r="N183" s="864">
        <v>0</v>
      </c>
      <c r="O183" s="851" t="s">
        <v>153</v>
      </c>
      <c r="P183" s="863">
        <v>0</v>
      </c>
      <c r="Q183" s="863">
        <v>0</v>
      </c>
      <c r="R183" s="863">
        <v>0</v>
      </c>
      <c r="S183" s="864">
        <v>0</v>
      </c>
      <c r="T183" s="832"/>
      <c r="U183" s="790"/>
      <c r="V183" s="790"/>
      <c r="W183" s="790"/>
      <c r="X183" s="790"/>
      <c r="Y183" s="790"/>
      <c r="Z183" s="790"/>
      <c r="AA183" s="790"/>
      <c r="AB183" s="790"/>
      <c r="AC183" s="790"/>
      <c r="AD183" s="790"/>
      <c r="AE183" s="790"/>
      <c r="AF183" s="790"/>
      <c r="AG183" s="790"/>
      <c r="AH183" s="790"/>
      <c r="AI183" s="790"/>
      <c r="AJ183" s="790"/>
      <c r="AK183" s="790"/>
      <c r="AL183" s="790"/>
      <c r="AM183" s="790"/>
      <c r="AN183" s="790"/>
      <c r="AO183" s="790"/>
      <c r="AP183" s="790"/>
      <c r="AQ183" s="790"/>
      <c r="AR183" s="790"/>
      <c r="AS183" s="790"/>
      <c r="AT183" s="790"/>
      <c r="AU183" s="790"/>
      <c r="AV183" s="790"/>
      <c r="AW183" s="790"/>
      <c r="AX183" s="790"/>
      <c r="AY183" s="790"/>
      <c r="AZ183" s="790"/>
      <c r="BA183" s="790"/>
      <c r="BB183" s="790"/>
      <c r="BC183" s="790"/>
      <c r="BD183" s="790"/>
      <c r="BE183" s="790"/>
      <c r="BF183" s="790"/>
      <c r="BG183" s="790"/>
      <c r="BH183" s="790"/>
    </row>
    <row r="184" spans="1:60" ht="12.9" customHeight="1" x14ac:dyDescent="0.3">
      <c r="A184" s="772"/>
      <c r="B184" s="772"/>
      <c r="C184" s="754"/>
      <c r="D184" s="755"/>
      <c r="E184" s="543" t="str">
        <f xml:space="preserve"> InpC!E$169</f>
        <v>Libya EPSA IV 2</v>
      </c>
      <c r="F184" s="859">
        <f xml:space="preserve"> InpC!F$169</f>
        <v>0.94056338028168995</v>
      </c>
      <c r="G184" s="543" t="str">
        <f xml:space="preserve"> InpC!G$169</f>
        <v>%</v>
      </c>
      <c r="H184" s="790"/>
      <c r="I184" s="790"/>
      <c r="J184" s="852" t="s">
        <v>1031</v>
      </c>
      <c r="K184" s="865">
        <v>0</v>
      </c>
      <c r="L184" s="866">
        <v>0.4907374050523326</v>
      </c>
      <c r="M184" s="866">
        <v>0.46510445568839598</v>
      </c>
      <c r="N184" s="867">
        <v>0.48113504787051475</v>
      </c>
      <c r="O184" s="852" t="s">
        <v>1031</v>
      </c>
      <c r="P184" s="866">
        <v>0</v>
      </c>
      <c r="Q184" s="866">
        <v>1.2663725618573991</v>
      </c>
      <c r="R184" s="866">
        <v>0.560056729108109</v>
      </c>
      <c r="S184" s="867">
        <v>0.51249602655544546</v>
      </c>
      <c r="T184" s="832"/>
      <c r="U184" s="790"/>
      <c r="V184" s="790"/>
      <c r="W184" s="790"/>
      <c r="X184" s="790"/>
      <c r="Y184" s="790"/>
      <c r="Z184" s="790"/>
      <c r="AA184" s="790"/>
      <c r="AB184" s="790"/>
      <c r="AC184" s="790"/>
      <c r="AD184" s="790"/>
      <c r="AE184" s="790"/>
      <c r="AF184" s="790"/>
      <c r="AG184" s="790"/>
      <c r="AH184" s="790"/>
      <c r="AI184" s="790"/>
      <c r="AJ184" s="790"/>
      <c r="AK184" s="790"/>
      <c r="AL184" s="790"/>
      <c r="AM184" s="790"/>
      <c r="AN184" s="790"/>
      <c r="AO184" s="790"/>
      <c r="AP184" s="790"/>
      <c r="AQ184" s="790"/>
      <c r="AR184" s="790"/>
      <c r="AS184" s="790"/>
      <c r="AT184" s="790"/>
      <c r="AU184" s="790"/>
      <c r="AV184" s="790"/>
      <c r="AW184" s="790"/>
      <c r="AX184" s="790"/>
      <c r="AY184" s="790"/>
      <c r="AZ184" s="790"/>
      <c r="BA184" s="790"/>
      <c r="BB184" s="790"/>
      <c r="BC184" s="790"/>
      <c r="BD184" s="790"/>
      <c r="BE184" s="790"/>
      <c r="BF184" s="790"/>
      <c r="BG184" s="790"/>
      <c r="BH184" s="790"/>
    </row>
    <row r="185" spans="1:60" ht="12.9" customHeight="1" x14ac:dyDescent="0.3">
      <c r="A185" s="772"/>
      <c r="B185" s="772"/>
      <c r="C185" s="754"/>
      <c r="D185" s="755"/>
      <c r="E185" s="543" t="str">
        <f xml:space="preserve"> InpC!E$170</f>
        <v>Venezuela Heavy Oil</v>
      </c>
      <c r="F185" s="859">
        <f xml:space="preserve"> InpC!F$170</f>
        <v>0.91521126760563309</v>
      </c>
      <c r="G185" s="543" t="str">
        <f xml:space="preserve"> InpC!G$170</f>
        <v>%</v>
      </c>
      <c r="H185" s="790"/>
      <c r="I185" s="790"/>
      <c r="J185" s="852"/>
      <c r="K185" s="865">
        <v>0</v>
      </c>
      <c r="L185" s="866">
        <v>0.47695093497754698</v>
      </c>
      <c r="M185" s="866">
        <v>0.49581754721796784</v>
      </c>
      <c r="N185" s="867">
        <v>0.50396287020800445</v>
      </c>
      <c r="O185" s="852"/>
      <c r="P185" s="866">
        <v>0</v>
      </c>
      <c r="Q185" s="866">
        <v>0.55601464814108603</v>
      </c>
      <c r="R185" s="866">
        <v>0.51054511204584807</v>
      </c>
      <c r="S185" s="867">
        <v>0.50570095695806749</v>
      </c>
      <c r="T185" s="832"/>
      <c r="U185" s="790"/>
      <c r="V185" s="790"/>
      <c r="W185" s="790"/>
      <c r="X185" s="790"/>
      <c r="Y185" s="790"/>
      <c r="Z185" s="790"/>
      <c r="AA185" s="790"/>
      <c r="AB185" s="790"/>
      <c r="AC185" s="790"/>
      <c r="AD185" s="790"/>
      <c r="AE185" s="790"/>
      <c r="AF185" s="790"/>
      <c r="AG185" s="790"/>
      <c r="AH185" s="790"/>
      <c r="AI185" s="790"/>
      <c r="AJ185" s="790"/>
      <c r="AK185" s="790"/>
      <c r="AL185" s="790"/>
      <c r="AM185" s="790"/>
      <c r="AN185" s="790"/>
      <c r="AO185" s="790"/>
      <c r="AP185" s="790"/>
      <c r="AQ185" s="790"/>
      <c r="AR185" s="790"/>
      <c r="AS185" s="790"/>
      <c r="AT185" s="790"/>
      <c r="AU185" s="790"/>
      <c r="AV185" s="790"/>
      <c r="AW185" s="790"/>
      <c r="AX185" s="790"/>
      <c r="AY185" s="790"/>
      <c r="AZ185" s="790"/>
      <c r="BA185" s="790"/>
      <c r="BB185" s="790"/>
      <c r="BC185" s="790"/>
      <c r="BD185" s="790"/>
      <c r="BE185" s="790"/>
      <c r="BF185" s="790"/>
      <c r="BG185" s="790"/>
      <c r="BH185" s="790"/>
    </row>
    <row r="186" spans="1:60" ht="12.9" customHeight="1" thickBot="1" x14ac:dyDescent="0.35">
      <c r="A186" s="772"/>
      <c r="B186" s="772"/>
      <c r="C186" s="754"/>
      <c r="D186" s="755"/>
      <c r="E186" s="543" t="str">
        <f xml:space="preserve"> InpC!E$171</f>
        <v>Libya EPSA IV 1</v>
      </c>
      <c r="F186" s="859">
        <f xml:space="preserve"> InpC!F$171</f>
        <v>0.88816901408450599</v>
      </c>
      <c r="G186" s="543" t="str">
        <f xml:space="preserve"> InpC!G$171</f>
        <v>%</v>
      </c>
      <c r="H186" s="790"/>
      <c r="I186" s="790"/>
      <c r="J186" s="853"/>
      <c r="K186" s="868">
        <v>0.48785962332325988</v>
      </c>
      <c r="L186" s="869">
        <v>0.49918324560560723</v>
      </c>
      <c r="M186" s="869">
        <v>0.50828101344513077</v>
      </c>
      <c r="N186" s="870">
        <v>0.51325273945656824</v>
      </c>
      <c r="O186" s="853"/>
      <c r="P186" s="869">
        <v>0.86307939964726743</v>
      </c>
      <c r="Q186" s="869">
        <v>0.5206772103779036</v>
      </c>
      <c r="R186" s="869">
        <v>0.50967099560527818</v>
      </c>
      <c r="S186" s="870">
        <v>0.51021728714577774</v>
      </c>
      <c r="T186" s="832"/>
      <c r="U186" s="790"/>
      <c r="V186" s="790"/>
      <c r="W186" s="790"/>
      <c r="X186" s="790"/>
      <c r="Y186" s="790"/>
      <c r="Z186" s="790"/>
      <c r="AA186" s="790"/>
      <c r="AB186" s="790"/>
      <c r="AC186" s="790"/>
      <c r="AD186" s="790"/>
      <c r="AE186" s="790"/>
      <c r="AF186" s="790"/>
      <c r="AG186" s="790"/>
      <c r="AH186" s="790"/>
      <c r="AI186" s="790"/>
      <c r="AJ186" s="790"/>
      <c r="AK186" s="790"/>
      <c r="AL186" s="790"/>
      <c r="AM186" s="790"/>
      <c r="AN186" s="790"/>
      <c r="AO186" s="790"/>
      <c r="AP186" s="790"/>
      <c r="AQ186" s="790"/>
      <c r="AR186" s="790"/>
      <c r="AS186" s="790"/>
      <c r="AT186" s="790"/>
      <c r="AU186" s="790"/>
      <c r="AV186" s="790"/>
      <c r="AW186" s="790"/>
      <c r="AX186" s="790"/>
      <c r="AY186" s="790"/>
      <c r="AZ186" s="790"/>
      <c r="BA186" s="790"/>
      <c r="BB186" s="790"/>
      <c r="BC186" s="790"/>
      <c r="BD186" s="790"/>
      <c r="BE186" s="790"/>
      <c r="BF186" s="790"/>
      <c r="BG186" s="790"/>
      <c r="BH186" s="790"/>
    </row>
    <row r="187" spans="1:60" ht="12.9" customHeight="1" x14ac:dyDescent="0.3">
      <c r="A187" s="772"/>
      <c r="B187" s="772"/>
      <c r="C187" s="754"/>
      <c r="D187" s="755"/>
      <c r="E187" s="543" t="str">
        <f xml:space="preserve"> InpC!E$172</f>
        <v>Nigeria Shelf</v>
      </c>
      <c r="F187" s="859">
        <f xml:space="preserve"> InpC!F$172</f>
        <v>0.879718309859154</v>
      </c>
      <c r="G187" s="543" t="str">
        <f xml:space="preserve"> InpC!G$172</f>
        <v>%</v>
      </c>
      <c r="H187" s="790"/>
      <c r="I187" s="790"/>
      <c r="J187" s="851" t="s">
        <v>153</v>
      </c>
      <c r="K187" s="862">
        <v>0</v>
      </c>
      <c r="L187" s="863">
        <v>0.51004995819559296</v>
      </c>
      <c r="M187" s="863">
        <v>0.52075543485343923</v>
      </c>
      <c r="N187" s="864">
        <v>0.52544979821236826</v>
      </c>
      <c r="O187" s="851" t="s">
        <v>153</v>
      </c>
      <c r="P187" s="863">
        <v>0</v>
      </c>
      <c r="Q187" s="863">
        <v>1.4537602065925146</v>
      </c>
      <c r="R187" s="863">
        <v>0.71511754488245582</v>
      </c>
      <c r="S187" s="864">
        <v>0.60885298511030972</v>
      </c>
      <c r="T187" s="832"/>
      <c r="U187" s="790"/>
      <c r="V187" s="790"/>
      <c r="W187" s="790"/>
      <c r="X187" s="790"/>
      <c r="Y187" s="790"/>
      <c r="Z187" s="790"/>
      <c r="AA187" s="790"/>
      <c r="AB187" s="790"/>
      <c r="AC187" s="790"/>
      <c r="AD187" s="790"/>
      <c r="AE187" s="790"/>
      <c r="AF187" s="790"/>
      <c r="AG187" s="790"/>
      <c r="AH187" s="790"/>
      <c r="AI187" s="790"/>
      <c r="AJ187" s="790"/>
      <c r="AK187" s="790"/>
      <c r="AL187" s="790"/>
      <c r="AM187" s="790"/>
      <c r="AN187" s="790"/>
      <c r="AO187" s="790"/>
      <c r="AP187" s="790"/>
      <c r="AQ187" s="790"/>
      <c r="AR187" s="790"/>
      <c r="AS187" s="790"/>
      <c r="AT187" s="790"/>
      <c r="AU187" s="790"/>
      <c r="AV187" s="790"/>
      <c r="AW187" s="790"/>
      <c r="AX187" s="790"/>
      <c r="AY187" s="790"/>
      <c r="AZ187" s="790"/>
      <c r="BA187" s="790"/>
      <c r="BB187" s="790"/>
      <c r="BC187" s="790"/>
      <c r="BD187" s="790"/>
      <c r="BE187" s="790"/>
      <c r="BF187" s="790"/>
      <c r="BG187" s="790"/>
      <c r="BH187" s="790"/>
    </row>
    <row r="188" spans="1:60" ht="12.9" customHeight="1" x14ac:dyDescent="0.3">
      <c r="A188" s="772"/>
      <c r="B188" s="772"/>
      <c r="C188" s="754"/>
      <c r="D188" s="755"/>
      <c r="E188" s="543" t="str">
        <f xml:space="preserve"> InpC!E$173</f>
        <v>Oman</v>
      </c>
      <c r="F188" s="859">
        <f xml:space="preserve"> InpC!F$173</f>
        <v>0.879718309859154</v>
      </c>
      <c r="G188" s="543" t="str">
        <f xml:space="preserve"> InpC!G$173</f>
        <v>%</v>
      </c>
      <c r="H188" s="790"/>
      <c r="I188" s="790"/>
      <c r="J188" s="852" t="s">
        <v>126</v>
      </c>
      <c r="K188" s="865">
        <v>0</v>
      </c>
      <c r="L188" s="866">
        <v>0.51354064803141974</v>
      </c>
      <c r="M188" s="866">
        <v>0.52281031148700741</v>
      </c>
      <c r="N188" s="867">
        <v>0.52691611854610343</v>
      </c>
      <c r="O188" s="852" t="s">
        <v>126</v>
      </c>
      <c r="P188" s="866">
        <v>0</v>
      </c>
      <c r="Q188" s="866">
        <v>1.0616940308006557</v>
      </c>
      <c r="R188" s="866">
        <v>0.6585104159797216</v>
      </c>
      <c r="S188" s="867">
        <v>0.58412264289072957</v>
      </c>
      <c r="T188" s="832"/>
      <c r="U188" s="790"/>
      <c r="V188" s="790"/>
      <c r="W188" s="790"/>
      <c r="X188" s="790"/>
      <c r="Y188" s="790"/>
      <c r="Z188" s="790"/>
      <c r="AA188" s="790"/>
      <c r="AB188" s="790"/>
      <c r="AC188" s="790"/>
      <c r="AD188" s="790"/>
      <c r="AE188" s="790"/>
      <c r="AF188" s="790"/>
      <c r="AG188" s="790"/>
      <c r="AH188" s="790"/>
      <c r="AI188" s="790"/>
      <c r="AJ188" s="790"/>
      <c r="AK188" s="790"/>
      <c r="AL188" s="790"/>
      <c r="AM188" s="790"/>
      <c r="AN188" s="790"/>
      <c r="AO188" s="790"/>
      <c r="AP188" s="790"/>
      <c r="AQ188" s="790"/>
      <c r="AR188" s="790"/>
      <c r="AS188" s="790"/>
      <c r="AT188" s="790"/>
      <c r="AU188" s="790"/>
      <c r="AV188" s="790"/>
      <c r="AW188" s="790"/>
      <c r="AX188" s="790"/>
      <c r="AY188" s="790"/>
      <c r="AZ188" s="790"/>
      <c r="BA188" s="790"/>
      <c r="BB188" s="790"/>
      <c r="BC188" s="790"/>
      <c r="BD188" s="790"/>
      <c r="BE188" s="790"/>
      <c r="BF188" s="790"/>
      <c r="BG188" s="790"/>
      <c r="BH188" s="790"/>
    </row>
    <row r="189" spans="1:60" ht="12.9" customHeight="1" x14ac:dyDescent="0.3">
      <c r="A189" s="772"/>
      <c r="B189" s="772"/>
      <c r="C189" s="754"/>
      <c r="D189" s="755"/>
      <c r="E189" s="543" t="str">
        <f xml:space="preserve"> InpC!E$174</f>
        <v>Yemen</v>
      </c>
      <c r="F189" s="859">
        <f xml:space="preserve"> InpC!F$174</f>
        <v>0.879718309859154</v>
      </c>
      <c r="G189" s="543" t="str">
        <f xml:space="preserve"> InpC!G$174</f>
        <v>%</v>
      </c>
      <c r="H189" s="790"/>
      <c r="I189" s="790"/>
      <c r="J189" s="852"/>
      <c r="K189" s="865">
        <v>0</v>
      </c>
      <c r="L189" s="866">
        <v>0.51465436627416117</v>
      </c>
      <c r="M189" s="866">
        <v>0.52349014965400165</v>
      </c>
      <c r="N189" s="867">
        <v>0.52741465934472398</v>
      </c>
      <c r="O189" s="852"/>
      <c r="P189" s="866">
        <v>0</v>
      </c>
      <c r="Q189" s="866">
        <v>0.97821621563851069</v>
      </c>
      <c r="R189" s="866">
        <v>0.64249136309778077</v>
      </c>
      <c r="S189" s="867">
        <v>0.57692487859977559</v>
      </c>
      <c r="T189" s="832"/>
      <c r="U189" s="790"/>
      <c r="V189" s="790"/>
      <c r="W189" s="790"/>
      <c r="X189" s="790"/>
      <c r="Y189" s="790"/>
      <c r="Z189" s="790"/>
      <c r="AA189" s="790"/>
      <c r="AB189" s="790"/>
      <c r="AC189" s="790"/>
      <c r="AD189" s="790"/>
      <c r="AE189" s="790"/>
      <c r="AF189" s="790"/>
      <c r="AG189" s="790"/>
      <c r="AH189" s="790"/>
      <c r="AI189" s="790"/>
      <c r="AJ189" s="790"/>
      <c r="AK189" s="790"/>
      <c r="AL189" s="790"/>
      <c r="AM189" s="790"/>
      <c r="AN189" s="790"/>
      <c r="AO189" s="790"/>
      <c r="AP189" s="790"/>
      <c r="AQ189" s="790"/>
      <c r="AR189" s="790"/>
      <c r="AS189" s="790"/>
      <c r="AT189" s="790"/>
      <c r="AU189" s="790"/>
      <c r="AV189" s="790"/>
      <c r="AW189" s="790"/>
      <c r="AX189" s="790"/>
      <c r="AY189" s="790"/>
      <c r="AZ189" s="790"/>
      <c r="BA189" s="790"/>
      <c r="BB189" s="790"/>
      <c r="BC189" s="790"/>
      <c r="BD189" s="790"/>
      <c r="BE189" s="790"/>
      <c r="BF189" s="790"/>
      <c r="BG189" s="790"/>
      <c r="BH189" s="790"/>
    </row>
    <row r="190" spans="1:60" ht="12.9" customHeight="1" thickBot="1" x14ac:dyDescent="0.35">
      <c r="A190" s="772"/>
      <c r="B190" s="772"/>
      <c r="C190" s="754"/>
      <c r="D190" s="755"/>
      <c r="E190" s="543" t="str">
        <f xml:space="preserve"> InpC!E$175</f>
        <v>Algeria</v>
      </c>
      <c r="F190" s="859">
        <f xml:space="preserve"> InpC!F$175</f>
        <v>0.87295774647887303</v>
      </c>
      <c r="G190" s="543" t="str">
        <f xml:space="preserve"> InpC!G$175</f>
        <v>%</v>
      </c>
      <c r="H190" s="790"/>
      <c r="I190" s="790"/>
      <c r="J190" s="832"/>
      <c r="K190" s="868">
        <v>0</v>
      </c>
      <c r="L190" s="869">
        <v>0.51524177134614235</v>
      </c>
      <c r="M190" s="869">
        <v>0.5238491669798061</v>
      </c>
      <c r="N190" s="870">
        <v>0.5276833462135484</v>
      </c>
      <c r="O190" s="832"/>
      <c r="P190" s="869">
        <v>0</v>
      </c>
      <c r="Q190" s="869">
        <v>0.94185165150753691</v>
      </c>
      <c r="R190" s="869">
        <v>0.63497673161561419</v>
      </c>
      <c r="S190" s="870">
        <v>0.57348680190067747</v>
      </c>
      <c r="T190" s="832"/>
      <c r="U190" s="790"/>
      <c r="V190" s="790"/>
      <c r="W190" s="790"/>
      <c r="X190" s="790"/>
      <c r="Y190" s="790"/>
      <c r="Z190" s="790"/>
      <c r="AA190" s="790"/>
      <c r="AB190" s="790"/>
      <c r="AC190" s="790"/>
      <c r="AD190" s="790"/>
      <c r="AE190" s="790"/>
      <c r="AF190" s="790"/>
      <c r="AG190" s="790"/>
      <c r="AH190" s="790"/>
      <c r="AI190" s="790"/>
      <c r="AJ190" s="790"/>
      <c r="AK190" s="790"/>
      <c r="AL190" s="790"/>
      <c r="AM190" s="790"/>
      <c r="AN190" s="790"/>
      <c r="AO190" s="790"/>
      <c r="AP190" s="790"/>
      <c r="AQ190" s="790"/>
      <c r="AR190" s="790"/>
      <c r="AS190" s="790"/>
      <c r="AT190" s="790"/>
      <c r="AU190" s="790"/>
      <c r="AV190" s="790"/>
      <c r="AW190" s="790"/>
      <c r="AX190" s="790"/>
      <c r="AY190" s="790"/>
      <c r="AZ190" s="790"/>
      <c r="BA190" s="790"/>
      <c r="BB190" s="790"/>
      <c r="BC190" s="790"/>
      <c r="BD190" s="790"/>
      <c r="BE190" s="790"/>
      <c r="BF190" s="790"/>
      <c r="BG190" s="790"/>
      <c r="BH190" s="790"/>
    </row>
    <row r="191" spans="1:60" ht="12.9" customHeight="1" x14ac:dyDescent="0.3">
      <c r="A191" s="772"/>
      <c r="B191" s="772"/>
      <c r="C191" s="754"/>
      <c r="D191" s="755"/>
      <c r="E191" s="543" t="str">
        <f xml:space="preserve"> InpC!E$176</f>
        <v>Tunisia</v>
      </c>
      <c r="F191" s="859">
        <f xml:space="preserve"> InpC!F$176</f>
        <v>0.8509859154929571</v>
      </c>
      <c r="G191" s="543" t="str">
        <f xml:space="preserve"> InpC!G$176</f>
        <v>%</v>
      </c>
      <c r="H191" s="790"/>
      <c r="I191" s="790"/>
      <c r="J191" s="851" t="s">
        <v>152</v>
      </c>
      <c r="K191" s="862">
        <v>0</v>
      </c>
      <c r="L191" s="863">
        <v>0</v>
      </c>
      <c r="M191" s="863">
        <v>0</v>
      </c>
      <c r="N191" s="864">
        <v>0</v>
      </c>
      <c r="O191" s="851" t="s">
        <v>152</v>
      </c>
      <c r="P191" s="863">
        <v>0</v>
      </c>
      <c r="Q191" s="863">
        <v>0</v>
      </c>
      <c r="R191" s="863">
        <v>0</v>
      </c>
      <c r="S191" s="864">
        <v>0</v>
      </c>
      <c r="T191" s="832"/>
      <c r="U191" s="790"/>
      <c r="V191" s="790"/>
      <c r="W191" s="790"/>
      <c r="X191" s="790"/>
      <c r="Y191" s="790"/>
      <c r="Z191" s="790"/>
      <c r="AA191" s="790"/>
      <c r="AB191" s="790"/>
      <c r="AC191" s="790"/>
      <c r="AD191" s="790"/>
      <c r="AE191" s="790"/>
      <c r="AF191" s="790"/>
      <c r="AG191" s="790"/>
      <c r="AH191" s="790"/>
      <c r="AI191" s="790"/>
      <c r="AJ191" s="790"/>
      <c r="AK191" s="790"/>
      <c r="AL191" s="790"/>
      <c r="AM191" s="790"/>
      <c r="AN191" s="790"/>
      <c r="AO191" s="790"/>
      <c r="AP191" s="790"/>
      <c r="AQ191" s="790"/>
      <c r="AR191" s="790"/>
      <c r="AS191" s="790"/>
      <c r="AT191" s="790"/>
      <c r="AU191" s="790"/>
      <c r="AV191" s="790"/>
      <c r="AW191" s="790"/>
      <c r="AX191" s="790"/>
      <c r="AY191" s="790"/>
      <c r="AZ191" s="790"/>
      <c r="BA191" s="790"/>
      <c r="BB191" s="790"/>
      <c r="BC191" s="790"/>
      <c r="BD191" s="790"/>
      <c r="BE191" s="790"/>
      <c r="BF191" s="790"/>
      <c r="BG191" s="790"/>
      <c r="BH191" s="790"/>
    </row>
    <row r="192" spans="1:60" ht="12.9" customHeight="1" x14ac:dyDescent="0.3">
      <c r="A192" s="772"/>
      <c r="B192" s="772"/>
      <c r="C192" s="754"/>
      <c r="D192" s="755"/>
      <c r="E192" s="543" t="str">
        <f xml:space="preserve"> InpC!E$177</f>
        <v>Trinidad &amp; Tobago</v>
      </c>
      <c r="F192" s="859">
        <f xml:space="preserve"> InpC!F$177</f>
        <v>0.83408450704225301</v>
      </c>
      <c r="G192" s="543" t="str">
        <f xml:space="preserve"> InpC!G$177</f>
        <v>%</v>
      </c>
      <c r="H192" s="790"/>
      <c r="I192" s="790"/>
      <c r="J192" s="852" t="s">
        <v>1031</v>
      </c>
      <c r="K192" s="865">
        <v>0</v>
      </c>
      <c r="L192" s="866">
        <v>0</v>
      </c>
      <c r="M192" s="866">
        <v>0.52064859002766695</v>
      </c>
      <c r="N192" s="867">
        <v>0.56626284587314357</v>
      </c>
      <c r="O192" s="852" t="s">
        <v>1031</v>
      </c>
      <c r="P192" s="866">
        <v>0</v>
      </c>
      <c r="Q192" s="866">
        <v>0</v>
      </c>
      <c r="R192" s="866">
        <v>0.60990457735875936</v>
      </c>
      <c r="S192" s="867">
        <v>0.57892484268461308</v>
      </c>
      <c r="T192" s="832"/>
      <c r="U192" s="790"/>
      <c r="V192" s="790"/>
      <c r="W192" s="790"/>
      <c r="X192" s="790"/>
      <c r="Y192" s="790"/>
      <c r="Z192" s="790"/>
      <c r="AA192" s="790"/>
      <c r="AB192" s="790"/>
      <c r="AC192" s="790"/>
      <c r="AD192" s="790"/>
      <c r="AE192" s="790"/>
      <c r="AF192" s="790"/>
      <c r="AG192" s="790"/>
      <c r="AH192" s="790"/>
      <c r="AI192" s="790"/>
      <c r="AJ192" s="790"/>
      <c r="AK192" s="790"/>
      <c r="AL192" s="790"/>
      <c r="AM192" s="790"/>
      <c r="AN192" s="790"/>
      <c r="AO192" s="790"/>
      <c r="AP192" s="790"/>
      <c r="AQ192" s="790"/>
      <c r="AR192" s="790"/>
      <c r="AS192" s="790"/>
      <c r="AT192" s="790"/>
      <c r="AU192" s="790"/>
      <c r="AV192" s="790"/>
      <c r="AW192" s="790"/>
      <c r="AX192" s="790"/>
      <c r="AY192" s="790"/>
      <c r="AZ192" s="790"/>
      <c r="BA192" s="790"/>
      <c r="BB192" s="790"/>
      <c r="BC192" s="790"/>
      <c r="BD192" s="790"/>
      <c r="BE192" s="790"/>
      <c r="BF192" s="790"/>
      <c r="BG192" s="790"/>
      <c r="BH192" s="790"/>
    </row>
    <row r="193" spans="1:60" ht="12.9" customHeight="1" x14ac:dyDescent="0.3">
      <c r="A193" s="772"/>
      <c r="B193" s="772"/>
      <c r="C193" s="754"/>
      <c r="D193" s="755"/>
      <c r="E193" s="543" t="str">
        <f xml:space="preserve"> InpC!E$178</f>
        <v>Nigeria Deepwater</v>
      </c>
      <c r="F193" s="859">
        <f xml:space="preserve"> InpC!F$178</f>
        <v>0.82056338028168996</v>
      </c>
      <c r="G193" s="543" t="str">
        <f xml:space="preserve"> InpC!G$178</f>
        <v>%</v>
      </c>
      <c r="H193" s="790"/>
      <c r="I193" s="790"/>
      <c r="J193" s="852"/>
      <c r="K193" s="865">
        <v>0</v>
      </c>
      <c r="L193" s="866">
        <v>0.53616085069393404</v>
      </c>
      <c r="M193" s="866">
        <v>0.58875905078521773</v>
      </c>
      <c r="N193" s="867">
        <v>0.60642513614516547</v>
      </c>
      <c r="O193" s="852"/>
      <c r="P193" s="866">
        <v>0</v>
      </c>
      <c r="Q193" s="866">
        <v>0.60845693495888897</v>
      </c>
      <c r="R193" s="866">
        <v>0.58479957952296813</v>
      </c>
      <c r="S193" s="867">
        <v>0.59073513203315597</v>
      </c>
      <c r="T193" s="832"/>
      <c r="U193" s="790"/>
      <c r="V193" s="790"/>
      <c r="W193" s="790"/>
      <c r="X193" s="790"/>
      <c r="Y193" s="790"/>
      <c r="Z193" s="790"/>
      <c r="AA193" s="790"/>
      <c r="AB193" s="790"/>
      <c r="AC193" s="790"/>
      <c r="AD193" s="790"/>
      <c r="AE193" s="790"/>
      <c r="AF193" s="790"/>
      <c r="AG193" s="790"/>
      <c r="AH193" s="790"/>
      <c r="AI193" s="790"/>
      <c r="AJ193" s="790"/>
      <c r="AK193" s="790"/>
      <c r="AL193" s="790"/>
      <c r="AM193" s="790"/>
      <c r="AN193" s="790"/>
      <c r="AO193" s="790"/>
      <c r="AP193" s="790"/>
      <c r="AQ193" s="790"/>
      <c r="AR193" s="790"/>
      <c r="AS193" s="790"/>
      <c r="AT193" s="790"/>
      <c r="AU193" s="790"/>
      <c r="AV193" s="790"/>
      <c r="AW193" s="790"/>
      <c r="AX193" s="790"/>
      <c r="AY193" s="790"/>
      <c r="AZ193" s="790"/>
      <c r="BA193" s="790"/>
      <c r="BB193" s="790"/>
      <c r="BC193" s="790"/>
      <c r="BD193" s="790"/>
      <c r="BE193" s="790"/>
      <c r="BF193" s="790"/>
      <c r="BG193" s="790"/>
      <c r="BH193" s="790"/>
    </row>
    <row r="194" spans="1:60" ht="12.9" customHeight="1" thickBot="1" x14ac:dyDescent="0.35">
      <c r="A194" s="772"/>
      <c r="B194" s="772"/>
      <c r="C194" s="754"/>
      <c r="D194" s="755"/>
      <c r="E194" s="543" t="str">
        <f xml:space="preserve"> InpC!E$179</f>
        <v>China Offshore</v>
      </c>
      <c r="F194" s="859">
        <f xml:space="preserve"> InpC!F$179</f>
        <v>0.81718309859154903</v>
      </c>
      <c r="G194" s="543" t="str">
        <f xml:space="preserve"> InpC!G$179</f>
        <v>%</v>
      </c>
      <c r="H194" s="790"/>
      <c r="I194" s="790"/>
      <c r="J194" s="832"/>
      <c r="K194" s="868">
        <v>0.55055349811487297</v>
      </c>
      <c r="L194" s="869">
        <v>0.58798631314345207</v>
      </c>
      <c r="M194" s="869">
        <v>0.61133543140888702</v>
      </c>
      <c r="N194" s="870">
        <v>0.62367866243700043</v>
      </c>
      <c r="O194" s="832"/>
      <c r="P194" s="869">
        <v>0.95783775962153472</v>
      </c>
      <c r="Q194" s="869">
        <v>0.59082772016468355</v>
      </c>
      <c r="R194" s="869">
        <v>0.59541419475558655</v>
      </c>
      <c r="S194" s="870">
        <v>0.60506390792547682</v>
      </c>
      <c r="T194" s="832"/>
      <c r="U194" s="790"/>
      <c r="V194" s="790"/>
      <c r="W194" s="790"/>
      <c r="X194" s="790"/>
      <c r="Y194" s="790"/>
      <c r="Z194" s="790"/>
      <c r="AA194" s="790"/>
      <c r="AB194" s="790"/>
      <c r="AC194" s="790"/>
      <c r="AD194" s="790"/>
      <c r="AE194" s="790"/>
      <c r="AF194" s="790"/>
      <c r="AG194" s="790"/>
      <c r="AH194" s="790"/>
      <c r="AI194" s="790"/>
      <c r="AJ194" s="790"/>
      <c r="AK194" s="790"/>
      <c r="AL194" s="790"/>
      <c r="AM194" s="790"/>
      <c r="AN194" s="790"/>
      <c r="AO194" s="790"/>
      <c r="AP194" s="790"/>
      <c r="AQ194" s="790"/>
      <c r="AR194" s="790"/>
      <c r="AS194" s="790"/>
      <c r="AT194" s="790"/>
      <c r="AU194" s="790"/>
      <c r="AV194" s="790"/>
      <c r="AW194" s="790"/>
      <c r="AX194" s="790"/>
      <c r="AY194" s="790"/>
      <c r="AZ194" s="790"/>
      <c r="BA194" s="790"/>
      <c r="BB194" s="790"/>
      <c r="BC194" s="790"/>
      <c r="BD194" s="790"/>
      <c r="BE194" s="790"/>
      <c r="BF194" s="790"/>
      <c r="BG194" s="790"/>
      <c r="BH194" s="790"/>
    </row>
    <row r="195" spans="1:60" ht="12.9" customHeight="1" x14ac:dyDescent="0.3">
      <c r="A195" s="772"/>
      <c r="B195" s="772"/>
      <c r="C195" s="754"/>
      <c r="D195" s="755"/>
      <c r="E195" s="543" t="str">
        <f xml:space="preserve"> InpC!E$180</f>
        <v>Bolivia</v>
      </c>
      <c r="F195" s="859">
        <f xml:space="preserve"> InpC!F$180</f>
        <v>0.80197183098591496</v>
      </c>
      <c r="G195" s="543" t="str">
        <f xml:space="preserve"> InpC!G$180</f>
        <v>%</v>
      </c>
      <c r="H195" s="790"/>
      <c r="I195" s="790"/>
      <c r="J195" s="851" t="s">
        <v>152</v>
      </c>
      <c r="K195" s="862">
        <v>0</v>
      </c>
      <c r="L195" s="863">
        <v>0.60515454462813234</v>
      </c>
      <c r="M195" s="863">
        <v>0.63647672249176424</v>
      </c>
      <c r="N195" s="864">
        <v>0.65034724927327037</v>
      </c>
      <c r="O195" s="851" t="s">
        <v>152</v>
      </c>
      <c r="P195" s="871">
        <v>0</v>
      </c>
      <c r="Q195" s="871">
        <v>1.6416889294478738</v>
      </c>
      <c r="R195" s="871">
        <v>0.83579305205062826</v>
      </c>
      <c r="S195" s="871">
        <v>0.72594504750061151</v>
      </c>
      <c r="T195" s="832"/>
      <c r="U195" s="790"/>
      <c r="V195" s="790"/>
      <c r="W195" s="790"/>
      <c r="X195" s="790"/>
      <c r="Y195" s="790"/>
      <c r="Z195" s="790"/>
      <c r="AA195" s="790"/>
      <c r="AB195" s="790"/>
      <c r="AC195" s="790"/>
      <c r="AD195" s="790"/>
      <c r="AE195" s="790"/>
      <c r="AF195" s="790"/>
      <c r="AG195" s="790"/>
      <c r="AH195" s="790"/>
      <c r="AI195" s="790"/>
      <c r="AJ195" s="790"/>
      <c r="AK195" s="790"/>
      <c r="AL195" s="790"/>
      <c r="AM195" s="790"/>
      <c r="AN195" s="790"/>
      <c r="AO195" s="790"/>
      <c r="AP195" s="790"/>
      <c r="AQ195" s="790"/>
      <c r="AR195" s="790"/>
      <c r="AS195" s="790"/>
      <c r="AT195" s="790"/>
      <c r="AU195" s="790"/>
      <c r="AV195" s="790"/>
      <c r="AW195" s="790"/>
      <c r="AX195" s="790"/>
      <c r="AY195" s="790"/>
      <c r="AZ195" s="790"/>
      <c r="BA195" s="790"/>
      <c r="BB195" s="790"/>
      <c r="BC195" s="790"/>
      <c r="BD195" s="790"/>
      <c r="BE195" s="790"/>
      <c r="BF195" s="790"/>
      <c r="BG195" s="790"/>
      <c r="BH195" s="790"/>
    </row>
    <row r="196" spans="1:60" ht="12.9" customHeight="1" x14ac:dyDescent="0.3">
      <c r="A196" s="772"/>
      <c r="B196" s="772"/>
      <c r="C196" s="754"/>
      <c r="D196" s="755"/>
      <c r="E196" s="543" t="str">
        <f xml:space="preserve"> InpC!E$181</f>
        <v>Norway</v>
      </c>
      <c r="F196" s="859">
        <f xml:space="preserve"> InpC!F$181</f>
        <v>0.7766197183098591</v>
      </c>
      <c r="G196" s="543" t="str">
        <f xml:space="preserve"> InpC!G$181</f>
        <v>%</v>
      </c>
      <c r="H196" s="790"/>
      <c r="I196" s="790"/>
      <c r="J196" s="852" t="s">
        <v>126</v>
      </c>
      <c r="K196" s="865">
        <v>0</v>
      </c>
      <c r="L196" s="866">
        <v>0.61384735116536193</v>
      </c>
      <c r="M196" s="866">
        <v>0.64157232527311436</v>
      </c>
      <c r="N196" s="867">
        <v>0.65386852854081778</v>
      </c>
      <c r="O196" s="852" t="s">
        <v>126</v>
      </c>
      <c r="P196" s="871">
        <v>0</v>
      </c>
      <c r="Q196" s="871">
        <v>1.2082567877235575</v>
      </c>
      <c r="R196" s="871">
        <v>0.77456006950119205</v>
      </c>
      <c r="S196" s="871">
        <v>0.69986615766003224</v>
      </c>
      <c r="T196" s="832"/>
      <c r="U196" s="790"/>
      <c r="V196" s="790"/>
      <c r="W196" s="790"/>
      <c r="X196" s="790"/>
      <c r="Y196" s="790"/>
      <c r="Z196" s="790"/>
      <c r="AA196" s="790"/>
      <c r="AB196" s="790"/>
      <c r="AC196" s="790"/>
      <c r="AD196" s="790"/>
      <c r="AE196" s="790"/>
      <c r="AF196" s="790"/>
      <c r="AG196" s="790"/>
      <c r="AH196" s="790"/>
      <c r="AI196" s="790"/>
      <c r="AJ196" s="790"/>
      <c r="AK196" s="790"/>
      <c r="AL196" s="790"/>
      <c r="AM196" s="790"/>
      <c r="AN196" s="790"/>
      <c r="AO196" s="790"/>
      <c r="AP196" s="790"/>
      <c r="AQ196" s="790"/>
      <c r="AR196" s="790"/>
      <c r="AS196" s="790"/>
      <c r="AT196" s="790"/>
      <c r="AU196" s="790"/>
      <c r="AV196" s="790"/>
      <c r="AW196" s="790"/>
      <c r="AX196" s="790"/>
      <c r="AY196" s="790"/>
      <c r="AZ196" s="790"/>
      <c r="BA196" s="790"/>
      <c r="BB196" s="790"/>
      <c r="BC196" s="790"/>
      <c r="BD196" s="790"/>
      <c r="BE196" s="790"/>
      <c r="BF196" s="790"/>
      <c r="BG196" s="790"/>
      <c r="BH196" s="790"/>
    </row>
    <row r="197" spans="1:60" ht="12.9" customHeight="1" x14ac:dyDescent="0.3">
      <c r="A197" s="772"/>
      <c r="B197" s="772"/>
      <c r="C197" s="754"/>
      <c r="D197" s="755"/>
      <c r="E197" s="543" t="str">
        <f xml:space="preserve"> InpC!E$182</f>
        <v>Egypt</v>
      </c>
      <c r="F197" s="859">
        <f xml:space="preserve"> InpC!F$182</f>
        <v>0.74619718309859095</v>
      </c>
      <c r="G197" s="543" t="str">
        <f xml:space="preserve"> InpC!G$182</f>
        <v>%</v>
      </c>
      <c r="H197" s="790"/>
      <c r="I197" s="790"/>
      <c r="J197" s="852"/>
      <c r="K197" s="865">
        <v>0</v>
      </c>
      <c r="L197" s="866">
        <v>0.61674832148573999</v>
      </c>
      <c r="M197" s="866">
        <v>0.64327183391488818</v>
      </c>
      <c r="N197" s="867">
        <v>0.65505690935149985</v>
      </c>
      <c r="O197" s="852"/>
      <c r="P197" s="871">
        <v>0</v>
      </c>
      <c r="Q197" s="871">
        <v>1.1162270212869954</v>
      </c>
      <c r="R197" s="871">
        <v>0.75734561777840748</v>
      </c>
      <c r="S197" s="871">
        <v>0.69225038913971138</v>
      </c>
      <c r="T197" s="832"/>
      <c r="U197" s="790"/>
      <c r="V197" s="790"/>
      <c r="W197" s="790"/>
      <c r="X197" s="790"/>
      <c r="Y197" s="790"/>
      <c r="Z197" s="790"/>
      <c r="AA197" s="790"/>
      <c r="AB197" s="790"/>
      <c r="AC197" s="790"/>
      <c r="AD197" s="790"/>
      <c r="AE197" s="790"/>
      <c r="AF197" s="790"/>
      <c r="AG197" s="790"/>
      <c r="AH197" s="790"/>
      <c r="AI197" s="790"/>
      <c r="AJ197" s="790"/>
      <c r="AK197" s="790"/>
      <c r="AL197" s="790"/>
      <c r="AM197" s="790"/>
      <c r="AN197" s="790"/>
      <c r="AO197" s="790"/>
      <c r="AP197" s="790"/>
      <c r="AQ197" s="790"/>
      <c r="AR197" s="790"/>
      <c r="AS197" s="790"/>
      <c r="AT197" s="790"/>
      <c r="AU197" s="790"/>
      <c r="AV197" s="790"/>
      <c r="AW197" s="790"/>
      <c r="AX197" s="790"/>
      <c r="AY197" s="790"/>
      <c r="AZ197" s="790"/>
      <c r="BA197" s="790"/>
      <c r="BB197" s="790"/>
      <c r="BC197" s="790"/>
      <c r="BD197" s="790"/>
      <c r="BE197" s="790"/>
      <c r="BF197" s="790"/>
      <c r="BG197" s="790"/>
      <c r="BH197" s="790"/>
    </row>
    <row r="198" spans="1:60" ht="12.9" customHeight="1" thickBot="1" x14ac:dyDescent="0.35">
      <c r="A198" s="772"/>
      <c r="B198" s="772"/>
      <c r="C198" s="754"/>
      <c r="D198" s="755"/>
      <c r="E198" s="543" t="str">
        <f xml:space="preserve"> InpC!E$183</f>
        <v>Gabon</v>
      </c>
      <c r="F198" s="859">
        <f xml:space="preserve"> InpC!F$183</f>
        <v>0.72422535211267602</v>
      </c>
      <c r="G198" s="543" t="str">
        <f xml:space="preserve"> InpC!G$183</f>
        <v>%</v>
      </c>
      <c r="H198" s="790"/>
      <c r="I198" s="790"/>
      <c r="J198" s="832"/>
      <c r="K198" s="868">
        <v>0</v>
      </c>
      <c r="L198" s="869">
        <v>0.61812682146224784</v>
      </c>
      <c r="M198" s="869">
        <v>0.64417643138921099</v>
      </c>
      <c r="N198" s="870">
        <v>0.65566857282835334</v>
      </c>
      <c r="O198" s="832"/>
      <c r="P198" s="871">
        <v>0</v>
      </c>
      <c r="Q198" s="871">
        <v>1.0763094457243432</v>
      </c>
      <c r="R198" s="871">
        <v>0.749284012044375</v>
      </c>
      <c r="S198" s="871">
        <v>0.6886454354546222</v>
      </c>
      <c r="T198" s="832"/>
      <c r="U198" s="790"/>
      <c r="V198" s="790"/>
      <c r="W198" s="790"/>
      <c r="X198" s="790"/>
      <c r="Y198" s="790"/>
      <c r="Z198" s="790"/>
      <c r="AA198" s="790"/>
      <c r="AB198" s="790"/>
      <c r="AC198" s="790"/>
      <c r="AD198" s="790"/>
      <c r="AE198" s="790"/>
      <c r="AF198" s="790"/>
      <c r="AG198" s="790"/>
      <c r="AH198" s="790"/>
      <c r="AI198" s="790"/>
      <c r="AJ198" s="790"/>
      <c r="AK198" s="790"/>
      <c r="AL198" s="790"/>
      <c r="AM198" s="790"/>
      <c r="AN198" s="790"/>
      <c r="AO198" s="790"/>
      <c r="AP198" s="790"/>
      <c r="AQ198" s="790"/>
      <c r="AR198" s="790"/>
      <c r="AS198" s="790"/>
      <c r="AT198" s="790"/>
      <c r="AU198" s="790"/>
      <c r="AV198" s="790"/>
      <c r="AW198" s="790"/>
      <c r="AX198" s="790"/>
      <c r="AY198" s="790"/>
      <c r="AZ198" s="790"/>
      <c r="BA198" s="790"/>
      <c r="BB198" s="790"/>
      <c r="BC198" s="790"/>
      <c r="BD198" s="790"/>
      <c r="BE198" s="790"/>
      <c r="BF198" s="790"/>
      <c r="BG198" s="790"/>
      <c r="BH198" s="790"/>
    </row>
    <row r="199" spans="1:60" ht="12.9" customHeight="1" thickBot="1" x14ac:dyDescent="0.35">
      <c r="A199" s="772"/>
      <c r="B199" s="772"/>
      <c r="C199" s="754"/>
      <c r="D199" s="755"/>
      <c r="E199" s="543" t="str">
        <f xml:space="preserve"> InpC!E$184</f>
        <v>Malaysia</v>
      </c>
      <c r="F199" s="859">
        <f xml:space="preserve"> InpC!F$184</f>
        <v>0.71915492957746396</v>
      </c>
      <c r="G199" s="543" t="str">
        <f xml:space="preserve"> InpC!G$184</f>
        <v>%</v>
      </c>
      <c r="H199" s="790"/>
      <c r="I199" s="790"/>
      <c r="J199" s="832"/>
      <c r="K199" s="825"/>
      <c r="L199" s="825"/>
      <c r="M199" s="825"/>
      <c r="N199" s="825"/>
      <c r="O199" s="832"/>
      <c r="P199" s="832"/>
      <c r="Q199" s="832"/>
      <c r="R199" s="832"/>
      <c r="S199" s="832"/>
      <c r="T199" s="832"/>
      <c r="U199" s="790"/>
      <c r="V199" s="790"/>
      <c r="W199" s="790"/>
      <c r="X199" s="790"/>
      <c r="Y199" s="790"/>
      <c r="Z199" s="790"/>
      <c r="AA199" s="790"/>
      <c r="AB199" s="790"/>
      <c r="AC199" s="790"/>
      <c r="AD199" s="790"/>
      <c r="AE199" s="790"/>
      <c r="AF199" s="790"/>
      <c r="AG199" s="790"/>
      <c r="AH199" s="790"/>
      <c r="AI199" s="790"/>
      <c r="AJ199" s="790"/>
      <c r="AK199" s="790"/>
      <c r="AL199" s="790"/>
      <c r="AM199" s="790"/>
      <c r="AN199" s="790"/>
      <c r="AO199" s="790"/>
      <c r="AP199" s="790"/>
      <c r="AQ199" s="790"/>
      <c r="AR199" s="790"/>
      <c r="AS199" s="790"/>
      <c r="AT199" s="790"/>
      <c r="AU199" s="790"/>
      <c r="AV199" s="790"/>
      <c r="AW199" s="790"/>
      <c r="AX199" s="790"/>
      <c r="AY199" s="790"/>
      <c r="AZ199" s="790"/>
      <c r="BA199" s="790"/>
      <c r="BB199" s="790"/>
      <c r="BC199" s="790"/>
      <c r="BD199" s="790"/>
      <c r="BE199" s="790"/>
      <c r="BF199" s="790"/>
      <c r="BG199" s="790"/>
      <c r="BH199" s="790"/>
    </row>
    <row r="200" spans="1:60" ht="12.9" customHeight="1" thickBot="1" x14ac:dyDescent="0.35">
      <c r="A200" s="772"/>
      <c r="B200" s="772"/>
      <c r="C200" s="754"/>
      <c r="D200" s="755"/>
      <c r="E200" s="543" t="str">
        <f xml:space="preserve"> InpC!E$185</f>
        <v>Russia</v>
      </c>
      <c r="F200" s="859">
        <f xml:space="preserve"> InpC!F$185</f>
        <v>0.71915492957746396</v>
      </c>
      <c r="G200" s="543" t="str">
        <f xml:space="preserve"> InpC!G$185</f>
        <v>%</v>
      </c>
      <c r="H200" s="790"/>
      <c r="I200" s="790"/>
      <c r="J200" s="850" t="s">
        <v>1032</v>
      </c>
      <c r="K200" s="854">
        <f>AVERAGEIF(K183:N198,"&gt;0")</f>
        <v>0.55814573493993924</v>
      </c>
      <c r="L200" s="855"/>
      <c r="M200" s="855"/>
      <c r="N200" s="855"/>
      <c r="O200" s="825"/>
      <c r="P200" s="854">
        <f>AVERAGEIF(P183:S198,"&gt;0")</f>
        <v>0.75425518628829036</v>
      </c>
      <c r="Q200" s="856"/>
      <c r="R200" s="856"/>
      <c r="S200" s="856"/>
      <c r="T200" s="857"/>
      <c r="U200" s="790"/>
      <c r="V200" s="790"/>
      <c r="W200" s="790"/>
      <c r="X200" s="790"/>
      <c r="Y200" s="790"/>
      <c r="Z200" s="790"/>
      <c r="AA200" s="790"/>
      <c r="AB200" s="790"/>
      <c r="AC200" s="790"/>
      <c r="AD200" s="790"/>
      <c r="AE200" s="790"/>
      <c r="AF200" s="790"/>
      <c r="AG200" s="790"/>
      <c r="AH200" s="790"/>
      <c r="AI200" s="790"/>
      <c r="AJ200" s="790"/>
      <c r="AK200" s="790"/>
      <c r="AL200" s="790"/>
      <c r="AM200" s="790"/>
      <c r="AN200" s="790"/>
      <c r="AO200" s="790"/>
      <c r="AP200" s="790"/>
      <c r="AQ200" s="790"/>
      <c r="AR200" s="790"/>
      <c r="AS200" s="790"/>
      <c r="AT200" s="790"/>
      <c r="AU200" s="790"/>
      <c r="AV200" s="790"/>
      <c r="AW200" s="790"/>
      <c r="AX200" s="790"/>
      <c r="AY200" s="790"/>
      <c r="AZ200" s="790"/>
      <c r="BA200" s="790"/>
      <c r="BB200" s="790"/>
      <c r="BC200" s="790"/>
      <c r="BD200" s="790"/>
      <c r="BE200" s="790"/>
      <c r="BF200" s="790"/>
      <c r="BG200" s="790"/>
      <c r="BH200" s="790"/>
    </row>
    <row r="201" spans="1:60" ht="12.9" customHeight="1" thickBot="1" x14ac:dyDescent="0.35">
      <c r="A201" s="772"/>
      <c r="B201" s="772"/>
      <c r="C201" s="754"/>
      <c r="D201" s="755"/>
      <c r="E201" s="543" t="str">
        <f xml:space="preserve"> InpC!E$186</f>
        <v>Indonesia</v>
      </c>
      <c r="F201" s="859">
        <f xml:space="preserve"> InpC!F$186</f>
        <v>0.71408450704225301</v>
      </c>
      <c r="G201" s="543" t="str">
        <f xml:space="preserve"> InpC!G$186</f>
        <v>%</v>
      </c>
      <c r="H201" s="790"/>
      <c r="I201" s="790"/>
      <c r="J201" s="850"/>
      <c r="K201" s="345">
        <v>4</v>
      </c>
      <c r="L201" s="854">
        <f>AVERAGEIF(K191:N198,"&gt;0")</f>
        <v>0.61076790430636863</v>
      </c>
      <c r="M201" s="773">
        <v>9</v>
      </c>
      <c r="N201" s="854">
        <f>AVERAGEIF(K183:N190,"&gt;0")</f>
        <v>0.50791548236289286</v>
      </c>
      <c r="O201" s="825"/>
      <c r="P201" s="731"/>
      <c r="Q201" s="700"/>
      <c r="R201" s="700"/>
      <c r="S201" s="700"/>
      <c r="T201" s="858"/>
      <c r="U201" s="790"/>
      <c r="V201" s="790"/>
      <c r="W201" s="790"/>
      <c r="X201" s="790"/>
      <c r="Y201" s="790"/>
      <c r="Z201" s="790"/>
      <c r="AA201" s="790"/>
      <c r="AB201" s="790"/>
      <c r="AC201" s="790"/>
      <c r="AD201" s="790"/>
      <c r="AE201" s="790"/>
      <c r="AF201" s="790"/>
      <c r="AG201" s="790"/>
      <c r="AH201" s="790"/>
      <c r="AI201" s="790"/>
      <c r="AJ201" s="790"/>
      <c r="AK201" s="790"/>
      <c r="AL201" s="790"/>
      <c r="AM201" s="790"/>
      <c r="AN201" s="790"/>
      <c r="AO201" s="790"/>
      <c r="AP201" s="790"/>
      <c r="AQ201" s="790"/>
      <c r="AR201" s="790"/>
      <c r="AS201" s="790"/>
      <c r="AT201" s="790"/>
      <c r="AU201" s="790"/>
      <c r="AV201" s="790"/>
      <c r="AW201" s="790"/>
      <c r="AX201" s="790"/>
      <c r="AY201" s="790"/>
      <c r="AZ201" s="790"/>
      <c r="BA201" s="790"/>
      <c r="BB201" s="790"/>
      <c r="BC201" s="790"/>
      <c r="BD201" s="790"/>
      <c r="BE201" s="790"/>
      <c r="BF201" s="790"/>
      <c r="BG201" s="790"/>
      <c r="BH201" s="790"/>
    </row>
    <row r="202" spans="1:60" ht="12.9" customHeight="1" x14ac:dyDescent="0.3">
      <c r="A202" s="772"/>
      <c r="B202" s="772"/>
      <c r="C202" s="754"/>
      <c r="D202" s="755"/>
      <c r="E202" s="543" t="str">
        <f xml:space="preserve"> InpC!E$187</f>
        <v>STP/Nigeria JDZ</v>
      </c>
      <c r="F202" s="859">
        <f xml:space="preserve"> InpC!F$187</f>
        <v>0.70563380281690102</v>
      </c>
      <c r="G202" s="543" t="str">
        <f xml:space="preserve"> InpC!G$187</f>
        <v>%</v>
      </c>
      <c r="H202" s="790"/>
      <c r="I202" s="790"/>
      <c r="J202" s="824"/>
      <c r="K202" s="824"/>
      <c r="L202" s="824"/>
      <c r="M202" s="824"/>
      <c r="N202" s="824"/>
      <c r="O202" s="824"/>
      <c r="P202" s="824"/>
      <c r="Q202" s="824"/>
      <c r="R202" s="824"/>
      <c r="S202" s="824"/>
      <c r="T202" s="824"/>
      <c r="U202" s="790"/>
      <c r="V202" s="790"/>
      <c r="W202" s="790"/>
      <c r="X202" s="790"/>
      <c r="Y202" s="790"/>
      <c r="Z202" s="790"/>
      <c r="AA202" s="790"/>
      <c r="AB202" s="790"/>
      <c r="AC202" s="790"/>
      <c r="AD202" s="790"/>
      <c r="AE202" s="790"/>
      <c r="AF202" s="790"/>
      <c r="AG202" s="790"/>
      <c r="AH202" s="790"/>
      <c r="AI202" s="790"/>
      <c r="AJ202" s="790"/>
      <c r="AK202" s="790"/>
      <c r="AL202" s="790"/>
      <c r="AM202" s="790"/>
      <c r="AN202" s="790"/>
      <c r="AO202" s="790"/>
      <c r="AP202" s="790"/>
      <c r="AQ202" s="790"/>
      <c r="AR202" s="790"/>
      <c r="AS202" s="790"/>
      <c r="AT202" s="790"/>
      <c r="AU202" s="790"/>
      <c r="AV202" s="790"/>
      <c r="AW202" s="790"/>
      <c r="AX202" s="790"/>
      <c r="AY202" s="790"/>
      <c r="AZ202" s="790"/>
      <c r="BA202" s="790"/>
      <c r="BB202" s="790"/>
      <c r="BC202" s="790"/>
      <c r="BD202" s="790"/>
      <c r="BE202" s="790"/>
      <c r="BF202" s="790"/>
      <c r="BG202" s="790"/>
      <c r="BH202" s="790"/>
    </row>
    <row r="203" spans="1:60" ht="12.9" customHeight="1" x14ac:dyDescent="0.3">
      <c r="A203" s="772"/>
      <c r="B203" s="772"/>
      <c r="C203" s="754"/>
      <c r="D203" s="755"/>
      <c r="E203" s="543" t="str">
        <f xml:space="preserve"> InpC!E$188</f>
        <v>Angola Shelf</v>
      </c>
      <c r="F203" s="859">
        <f xml:space="preserve"> InpC!F$188</f>
        <v>0.69549295774647801</v>
      </c>
      <c r="G203" s="543" t="str">
        <f xml:space="preserve"> InpC!G$188</f>
        <v>%</v>
      </c>
      <c r="H203" s="790"/>
      <c r="I203" s="790"/>
      <c r="J203" s="824"/>
      <c r="K203" s="790"/>
      <c r="L203" s="790"/>
      <c r="M203" s="790"/>
      <c r="N203" s="790"/>
      <c r="O203" s="790"/>
      <c r="P203" s="790"/>
      <c r="Q203" s="790"/>
      <c r="R203" s="790"/>
      <c r="S203" s="790"/>
      <c r="T203" s="790"/>
      <c r="U203" s="790"/>
      <c r="V203" s="790"/>
      <c r="W203" s="790"/>
      <c r="X203" s="790"/>
      <c r="Y203" s="790"/>
      <c r="Z203" s="790"/>
      <c r="AA203" s="790"/>
      <c r="AB203" s="790"/>
      <c r="AC203" s="790"/>
      <c r="AD203" s="790"/>
      <c r="AE203" s="790"/>
      <c r="AF203" s="790"/>
      <c r="AG203" s="790"/>
      <c r="AH203" s="790"/>
      <c r="AI203" s="790"/>
      <c r="AJ203" s="790"/>
      <c r="AK203" s="790"/>
      <c r="AL203" s="790"/>
      <c r="AM203" s="790"/>
      <c r="AN203" s="790"/>
      <c r="AO203" s="790"/>
      <c r="AP203" s="790"/>
      <c r="AQ203" s="790"/>
      <c r="AR203" s="790"/>
      <c r="AS203" s="790"/>
      <c r="AT203" s="790"/>
      <c r="AU203" s="790"/>
      <c r="AV203" s="790"/>
      <c r="AW203" s="790"/>
      <c r="AX203" s="790"/>
      <c r="AY203" s="790"/>
      <c r="AZ203" s="790"/>
      <c r="BA203" s="790"/>
      <c r="BB203" s="790"/>
      <c r="BC203" s="790"/>
      <c r="BD203" s="790"/>
      <c r="BE203" s="790"/>
      <c r="BF203" s="790"/>
      <c r="BG203" s="790"/>
      <c r="BH203" s="790"/>
    </row>
    <row r="204" spans="1:60" ht="12.9" customHeight="1" x14ac:dyDescent="0.3">
      <c r="A204" s="772"/>
      <c r="B204" s="772"/>
      <c r="C204" s="754"/>
      <c r="D204" s="755"/>
      <c r="E204" s="543" t="str">
        <f xml:space="preserve"> InpC!E$189</f>
        <v>Denmark</v>
      </c>
      <c r="F204" s="859">
        <f xml:space="preserve"> InpC!F$189</f>
        <v>0.6938028169014081</v>
      </c>
      <c r="G204" s="543" t="str">
        <f xml:space="preserve"> InpC!G$189</f>
        <v>%</v>
      </c>
      <c r="H204" s="520"/>
      <c r="I204" s="520"/>
      <c r="J204" s="832"/>
      <c r="K204" s="520"/>
      <c r="L204" s="520"/>
      <c r="M204" s="520"/>
      <c r="N204" s="520"/>
      <c r="O204" s="520"/>
      <c r="P204" s="520"/>
      <c r="Q204" s="520"/>
      <c r="R204" s="520"/>
      <c r="S204" s="520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20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20"/>
      <c r="BD204" s="520"/>
      <c r="BE204" s="520"/>
      <c r="BF204" s="520"/>
      <c r="BG204" s="520"/>
      <c r="BH204" s="520"/>
    </row>
    <row r="205" spans="1:60" ht="12.9" customHeight="1" x14ac:dyDescent="0.3">
      <c r="A205" s="772"/>
      <c r="B205" s="772"/>
      <c r="C205" s="754"/>
      <c r="D205" s="755"/>
      <c r="E205" s="543" t="str">
        <f xml:space="preserve"> InpC!E$190</f>
        <v>Mozambique</v>
      </c>
      <c r="F205" s="859">
        <f xml:space="preserve"> InpC!F$190</f>
        <v>0.685352112676056</v>
      </c>
      <c r="G205" s="543" t="str">
        <f xml:space="preserve"> InpC!G$190</f>
        <v>%</v>
      </c>
      <c r="H205" s="543"/>
      <c r="I205" s="543"/>
      <c r="J205" s="832"/>
      <c r="K205" s="543"/>
      <c r="L205" s="543"/>
      <c r="M205" s="543"/>
      <c r="N205" s="543"/>
      <c r="O205" s="543"/>
      <c r="P205" s="543"/>
      <c r="Q205" s="543"/>
      <c r="R205" s="543"/>
      <c r="S205" s="543"/>
      <c r="T205" s="543"/>
      <c r="U205" s="543"/>
      <c r="V205" s="543"/>
      <c r="W205" s="543"/>
      <c r="X205" s="543"/>
      <c r="Y205" s="543"/>
      <c r="Z205" s="543"/>
      <c r="AA205" s="543"/>
      <c r="AB205" s="543"/>
      <c r="AC205" s="543"/>
      <c r="AD205" s="543"/>
      <c r="AE205" s="543"/>
      <c r="AF205" s="543"/>
      <c r="AG205" s="543"/>
      <c r="AH205" s="543"/>
      <c r="AI205" s="543"/>
      <c r="AJ205" s="543"/>
      <c r="AK205" s="543"/>
      <c r="AL205" s="543"/>
      <c r="AM205" s="543"/>
      <c r="AN205" s="543"/>
      <c r="AO205" s="543"/>
      <c r="AP205" s="543"/>
      <c r="AQ205" s="543"/>
      <c r="AR205" s="543"/>
      <c r="AS205" s="543"/>
      <c r="AT205" s="543"/>
      <c r="AU205" s="543"/>
      <c r="AV205" s="543"/>
      <c r="AW205" s="543"/>
      <c r="AX205" s="543"/>
      <c r="AY205" s="543"/>
      <c r="AZ205" s="543"/>
      <c r="BA205" s="543"/>
      <c r="BB205" s="543"/>
      <c r="BC205" s="543"/>
      <c r="BD205" s="543"/>
      <c r="BE205" s="543"/>
      <c r="BF205" s="543"/>
      <c r="BG205" s="543"/>
      <c r="BH205" s="543"/>
    </row>
    <row r="206" spans="1:60" ht="12.9" customHeight="1" x14ac:dyDescent="0.3">
      <c r="A206" s="772"/>
      <c r="B206" s="772"/>
      <c r="C206" s="754"/>
      <c r="D206" s="755"/>
      <c r="E206" s="543" t="str">
        <f xml:space="preserve"> InpC!E$191</f>
        <v>Ecuador</v>
      </c>
      <c r="F206" s="859">
        <f xml:space="preserve"> InpC!F$191</f>
        <v>0.685352112676056</v>
      </c>
      <c r="G206" s="543" t="str">
        <f xml:space="preserve"> InpC!G$191</f>
        <v>%</v>
      </c>
      <c r="H206" s="543"/>
      <c r="I206" s="543"/>
      <c r="J206" s="832"/>
      <c r="K206" s="543"/>
      <c r="L206" s="543"/>
      <c r="M206" s="543"/>
      <c r="N206" s="543"/>
      <c r="O206" s="543"/>
      <c r="P206" s="543"/>
      <c r="Q206" s="543"/>
      <c r="R206" s="543"/>
      <c r="S206" s="543"/>
      <c r="T206" s="543"/>
      <c r="U206" s="543"/>
      <c r="V206" s="543"/>
      <c r="W206" s="543"/>
      <c r="X206" s="543"/>
      <c r="Y206" s="543"/>
      <c r="Z206" s="543"/>
      <c r="AA206" s="543"/>
      <c r="AB206" s="543"/>
      <c r="AC206" s="543"/>
      <c r="AD206" s="543"/>
      <c r="AE206" s="543"/>
      <c r="AF206" s="543"/>
      <c r="AG206" s="543"/>
      <c r="AH206" s="543"/>
      <c r="AI206" s="543"/>
      <c r="AJ206" s="543"/>
      <c r="AK206" s="543"/>
      <c r="AL206" s="543"/>
      <c r="AM206" s="543"/>
      <c r="AN206" s="543"/>
      <c r="AO206" s="543"/>
      <c r="AP206" s="543"/>
      <c r="AQ206" s="543"/>
      <c r="AR206" s="543"/>
      <c r="AS206" s="543"/>
      <c r="AT206" s="543"/>
      <c r="AU206" s="543"/>
      <c r="AV206" s="543"/>
      <c r="AW206" s="543"/>
      <c r="AX206" s="543"/>
      <c r="AY206" s="543"/>
      <c r="AZ206" s="543"/>
      <c r="BA206" s="543"/>
      <c r="BB206" s="543"/>
      <c r="BC206" s="543"/>
      <c r="BD206" s="543"/>
      <c r="BE206" s="543"/>
      <c r="BF206" s="543"/>
      <c r="BG206" s="543"/>
      <c r="BH206" s="543"/>
    </row>
    <row r="207" spans="1:60" ht="12.9" customHeight="1" x14ac:dyDescent="0.3">
      <c r="A207" s="772"/>
      <c r="B207" s="772"/>
      <c r="C207" s="754"/>
      <c r="D207" s="755"/>
      <c r="E207" s="543" t="str">
        <f xml:space="preserve"> InpC!E$192</f>
        <v>Alaska (US)</v>
      </c>
      <c r="F207" s="859">
        <f xml:space="preserve"> InpC!F$192</f>
        <v>0.67183098591549295</v>
      </c>
      <c r="G207" s="543" t="str">
        <f xml:space="preserve"> InpC!G$192</f>
        <v>%</v>
      </c>
      <c r="H207" s="543"/>
      <c r="I207" s="543"/>
      <c r="J207" s="832"/>
      <c r="K207" s="543"/>
      <c r="L207" s="543"/>
      <c r="M207" s="543"/>
      <c r="N207" s="543"/>
      <c r="O207" s="543"/>
      <c r="P207" s="543"/>
      <c r="Q207" s="543"/>
      <c r="R207" s="543"/>
      <c r="S207" s="543"/>
      <c r="T207" s="543"/>
      <c r="U207" s="543"/>
      <c r="V207" s="543"/>
      <c r="W207" s="543"/>
      <c r="X207" s="543"/>
      <c r="Y207" s="543"/>
      <c r="Z207" s="543"/>
      <c r="AA207" s="543"/>
      <c r="AB207" s="543"/>
      <c r="AC207" s="543"/>
      <c r="AD207" s="543"/>
      <c r="AE207" s="543"/>
      <c r="AF207" s="543"/>
      <c r="AG207" s="543"/>
      <c r="AH207" s="543"/>
      <c r="AI207" s="543"/>
      <c r="AJ207" s="543"/>
      <c r="AK207" s="543"/>
      <c r="AL207" s="543"/>
      <c r="AM207" s="543"/>
      <c r="AN207" s="543"/>
      <c r="AO207" s="543"/>
      <c r="AP207" s="543"/>
      <c r="AQ207" s="543"/>
      <c r="AR207" s="543"/>
      <c r="AS207" s="543"/>
      <c r="AT207" s="543"/>
      <c r="AU207" s="543"/>
      <c r="AV207" s="543"/>
      <c r="AW207" s="543"/>
      <c r="AX207" s="543"/>
      <c r="AY207" s="543"/>
      <c r="AZ207" s="543"/>
      <c r="BA207" s="543"/>
      <c r="BB207" s="543"/>
      <c r="BC207" s="543"/>
      <c r="BD207" s="543"/>
      <c r="BE207" s="543"/>
      <c r="BF207" s="543"/>
      <c r="BG207" s="543"/>
      <c r="BH207" s="543"/>
    </row>
    <row r="208" spans="1:60" ht="12.9" customHeight="1" x14ac:dyDescent="0.3">
      <c r="A208" s="772"/>
      <c r="B208" s="772"/>
      <c r="C208" s="754"/>
      <c r="D208" s="755"/>
      <c r="E208" s="543" t="str">
        <f xml:space="preserve"> InpC!E$193</f>
        <v>Colombia</v>
      </c>
      <c r="F208" s="859">
        <f xml:space="preserve"> InpC!F$193</f>
        <v>0.629577464788732</v>
      </c>
      <c r="G208" s="543" t="str">
        <f xml:space="preserve"> InpC!G$193</f>
        <v>%</v>
      </c>
      <c r="H208" s="543"/>
      <c r="I208" s="543"/>
      <c r="J208" s="832"/>
      <c r="K208" s="543"/>
      <c r="L208" s="543"/>
      <c r="M208" s="543"/>
      <c r="N208" s="543"/>
      <c r="O208" s="543"/>
      <c r="P208" s="543"/>
      <c r="Q208" s="543"/>
      <c r="R208" s="543"/>
      <c r="S208" s="543"/>
      <c r="T208" s="543"/>
      <c r="U208" s="543"/>
      <c r="V208" s="543"/>
      <c r="W208" s="543"/>
      <c r="X208" s="543"/>
      <c r="Y208" s="543"/>
      <c r="Z208" s="543"/>
      <c r="AA208" s="543"/>
      <c r="AB208" s="543"/>
      <c r="AC208" s="543"/>
      <c r="AD208" s="543"/>
      <c r="AE208" s="543"/>
      <c r="AF208" s="543"/>
      <c r="AG208" s="543"/>
      <c r="AH208" s="543"/>
      <c r="AI208" s="543"/>
      <c r="AJ208" s="543"/>
      <c r="AK208" s="543"/>
      <c r="AL208" s="543"/>
      <c r="AM208" s="543"/>
      <c r="AN208" s="543"/>
      <c r="AO208" s="543"/>
      <c r="AP208" s="543"/>
      <c r="AQ208" s="543"/>
      <c r="AR208" s="543"/>
      <c r="AS208" s="543"/>
      <c r="AT208" s="543"/>
      <c r="AU208" s="543"/>
      <c r="AV208" s="543"/>
      <c r="AW208" s="543"/>
      <c r="AX208" s="543"/>
      <c r="AY208" s="543"/>
      <c r="AZ208" s="543"/>
      <c r="BA208" s="543"/>
      <c r="BB208" s="543"/>
      <c r="BC208" s="543"/>
      <c r="BD208" s="543"/>
      <c r="BE208" s="543"/>
      <c r="BF208" s="543"/>
      <c r="BG208" s="543"/>
      <c r="BH208" s="543"/>
    </row>
    <row r="209" spans="1:60" ht="12.9" customHeight="1" x14ac:dyDescent="0.3">
      <c r="A209" s="772"/>
      <c r="B209" s="772"/>
      <c r="C209" s="754"/>
      <c r="D209" s="755"/>
      <c r="E209" s="543" t="str">
        <f xml:space="preserve"> InpC!E$194</f>
        <v>Thailand</v>
      </c>
      <c r="F209" s="859">
        <f xml:space="preserve"> InpC!F$194</f>
        <v>0.61774647887323897</v>
      </c>
      <c r="G209" s="543" t="str">
        <f xml:space="preserve"> InpC!G$194</f>
        <v>%</v>
      </c>
      <c r="H209" s="543"/>
      <c r="I209" s="543"/>
      <c r="J209" s="832"/>
      <c r="K209" s="543"/>
      <c r="L209" s="543"/>
      <c r="M209" s="543"/>
      <c r="N209" s="543"/>
      <c r="O209" s="543"/>
      <c r="P209" s="543"/>
      <c r="Q209" s="543"/>
      <c r="R209" s="543"/>
      <c r="S209" s="543"/>
      <c r="T209" s="543"/>
      <c r="U209" s="543"/>
      <c r="V209" s="543"/>
      <c r="W209" s="543"/>
      <c r="X209" s="543"/>
      <c r="Y209" s="543"/>
      <c r="Z209" s="543"/>
      <c r="AA209" s="543"/>
      <c r="AB209" s="543"/>
      <c r="AC209" s="543"/>
      <c r="AD209" s="543"/>
      <c r="AE209" s="543"/>
      <c r="AF209" s="543"/>
      <c r="AG209" s="543"/>
      <c r="AH209" s="543"/>
      <c r="AI209" s="543"/>
      <c r="AJ209" s="543"/>
      <c r="AK209" s="543"/>
      <c r="AL209" s="543"/>
      <c r="AM209" s="543"/>
      <c r="AN209" s="543"/>
      <c r="AO209" s="543"/>
      <c r="AP209" s="543"/>
      <c r="AQ209" s="543"/>
      <c r="AR209" s="543"/>
      <c r="AS209" s="543"/>
      <c r="AT209" s="543"/>
      <c r="AU209" s="543"/>
      <c r="AV209" s="543"/>
      <c r="AW209" s="543"/>
      <c r="AX209" s="543"/>
      <c r="AY209" s="543"/>
      <c r="AZ209" s="543"/>
      <c r="BA209" s="543"/>
      <c r="BB209" s="543"/>
      <c r="BC209" s="543"/>
      <c r="BD209" s="543"/>
      <c r="BE209" s="543"/>
      <c r="BF209" s="543"/>
      <c r="BG209" s="543"/>
      <c r="BH209" s="543"/>
    </row>
    <row r="210" spans="1:60" ht="12.9" customHeight="1" x14ac:dyDescent="0.3">
      <c r="A210" s="772"/>
      <c r="B210" s="772"/>
      <c r="C210" s="754"/>
      <c r="D210" s="755"/>
      <c r="E210" s="543" t="str">
        <f xml:space="preserve"> InpC!E$195</f>
        <v>Mauritania</v>
      </c>
      <c r="F210" s="859">
        <f xml:space="preserve"> InpC!F$195</f>
        <v>0.60253521126760501</v>
      </c>
      <c r="G210" s="543" t="str">
        <f xml:space="preserve"> InpC!G$195</f>
        <v>%</v>
      </c>
      <c r="H210" s="543"/>
      <c r="I210" s="543"/>
      <c r="J210" s="832"/>
      <c r="K210" s="543"/>
      <c r="L210" s="543"/>
      <c r="M210" s="543"/>
      <c r="N210" s="543"/>
      <c r="O210" s="543"/>
      <c r="P210" s="543"/>
      <c r="Q210" s="543"/>
      <c r="R210" s="543"/>
      <c r="S210" s="543"/>
      <c r="T210" s="543"/>
      <c r="U210" s="543"/>
      <c r="V210" s="543"/>
      <c r="W210" s="543"/>
      <c r="X210" s="543"/>
      <c r="Y210" s="543"/>
      <c r="Z210" s="543"/>
      <c r="AA210" s="543"/>
      <c r="AB210" s="543"/>
      <c r="AC210" s="543"/>
      <c r="AD210" s="543"/>
      <c r="AE210" s="543"/>
      <c r="AF210" s="543"/>
      <c r="AG210" s="543"/>
      <c r="AH210" s="543"/>
      <c r="AI210" s="543"/>
      <c r="AJ210" s="543"/>
      <c r="AK210" s="543"/>
      <c r="AL210" s="543"/>
      <c r="AM210" s="543"/>
      <c r="AN210" s="543"/>
      <c r="AO210" s="543"/>
      <c r="AP210" s="543"/>
      <c r="AQ210" s="543"/>
      <c r="AR210" s="543"/>
      <c r="AS210" s="543"/>
      <c r="AT210" s="543"/>
      <c r="AU210" s="543"/>
      <c r="AV210" s="543"/>
      <c r="AW210" s="543"/>
      <c r="AX210" s="543"/>
      <c r="AY210" s="543"/>
      <c r="AZ210" s="543"/>
      <c r="BA210" s="543"/>
      <c r="BB210" s="543"/>
      <c r="BC210" s="543"/>
      <c r="BD210" s="543"/>
      <c r="BE210" s="543"/>
      <c r="BF210" s="543"/>
      <c r="BG210" s="543"/>
      <c r="BH210" s="543"/>
    </row>
    <row r="211" spans="1:60" ht="12.9" customHeight="1" x14ac:dyDescent="0.3">
      <c r="A211" s="772"/>
      <c r="B211" s="772"/>
      <c r="C211" s="754"/>
      <c r="D211" s="755"/>
      <c r="E211" s="543" t="str">
        <f xml:space="preserve"> InpC!E$196</f>
        <v>US OCS Shelf</v>
      </c>
      <c r="F211" s="859">
        <f xml:space="preserve"> InpC!F$196</f>
        <v>0.57211267605633798</v>
      </c>
      <c r="G211" s="543" t="str">
        <f xml:space="preserve"> InpC!G$196</f>
        <v>%</v>
      </c>
      <c r="H211" s="543"/>
      <c r="I211" s="543"/>
      <c r="J211" s="832"/>
      <c r="K211" s="543"/>
      <c r="L211" s="543"/>
      <c r="M211" s="543"/>
      <c r="N211" s="543"/>
      <c r="O211" s="543"/>
      <c r="P211" s="543"/>
      <c r="Q211" s="543"/>
      <c r="R211" s="543"/>
      <c r="S211" s="543"/>
      <c r="T211" s="543"/>
      <c r="U211" s="543"/>
      <c r="V211" s="543"/>
      <c r="W211" s="543"/>
      <c r="X211" s="543"/>
      <c r="Y211" s="543"/>
      <c r="Z211" s="543"/>
      <c r="AA211" s="543"/>
      <c r="AB211" s="543"/>
      <c r="AC211" s="543"/>
      <c r="AD211" s="543"/>
      <c r="AE211" s="543"/>
      <c r="AF211" s="543"/>
      <c r="AG211" s="543"/>
      <c r="AH211" s="543"/>
      <c r="AI211" s="543"/>
      <c r="AJ211" s="543"/>
      <c r="AK211" s="543"/>
      <c r="AL211" s="543"/>
      <c r="AM211" s="543"/>
      <c r="AN211" s="543"/>
      <c r="AO211" s="543"/>
      <c r="AP211" s="543"/>
      <c r="AQ211" s="543"/>
      <c r="AR211" s="543"/>
      <c r="AS211" s="543"/>
      <c r="AT211" s="543"/>
      <c r="AU211" s="543"/>
      <c r="AV211" s="543"/>
      <c r="AW211" s="543"/>
      <c r="AX211" s="543"/>
      <c r="AY211" s="543"/>
      <c r="AZ211" s="543"/>
      <c r="BA211" s="543"/>
      <c r="BB211" s="543"/>
      <c r="BC211" s="543"/>
      <c r="BD211" s="543"/>
      <c r="BE211" s="543"/>
      <c r="BF211" s="543"/>
      <c r="BG211" s="543"/>
      <c r="BH211" s="543"/>
    </row>
    <row r="212" spans="1:60" ht="12.9" customHeight="1" x14ac:dyDescent="0.3">
      <c r="A212" s="772"/>
      <c r="B212" s="772"/>
      <c r="C212" s="754"/>
      <c r="D212" s="755"/>
      <c r="E212" s="543" t="str">
        <f xml:space="preserve"> InpC!E$197</f>
        <v>India</v>
      </c>
      <c r="F212" s="859">
        <f xml:space="preserve"> InpC!F$197</f>
        <v>0.57042253521126707</v>
      </c>
      <c r="G212" s="543" t="str">
        <f xml:space="preserve"> InpC!G$197</f>
        <v>%</v>
      </c>
      <c r="H212" s="543"/>
      <c r="I212" s="543"/>
      <c r="J212" s="832"/>
      <c r="K212" s="543"/>
      <c r="L212" s="543"/>
      <c r="M212" s="543"/>
      <c r="N212" s="543"/>
      <c r="O212" s="543"/>
      <c r="P212" s="543"/>
      <c r="Q212" s="543"/>
      <c r="R212" s="543"/>
      <c r="S212" s="543"/>
      <c r="T212" s="543"/>
      <c r="U212" s="543"/>
      <c r="V212" s="543"/>
      <c r="W212" s="543"/>
      <c r="X212" s="543"/>
      <c r="Y212" s="543"/>
      <c r="Z212" s="543"/>
      <c r="AA212" s="543"/>
      <c r="AB212" s="543"/>
      <c r="AC212" s="543"/>
      <c r="AD212" s="543"/>
      <c r="AE212" s="543"/>
      <c r="AF212" s="543"/>
      <c r="AG212" s="543"/>
      <c r="AH212" s="543"/>
      <c r="AI212" s="543"/>
      <c r="AJ212" s="543"/>
      <c r="AK212" s="543"/>
      <c r="AL212" s="543"/>
      <c r="AM212" s="543"/>
      <c r="AN212" s="543"/>
      <c r="AO212" s="543"/>
      <c r="AP212" s="543"/>
      <c r="AQ212" s="543"/>
      <c r="AR212" s="543"/>
      <c r="AS212" s="543"/>
      <c r="AT212" s="543"/>
      <c r="AU212" s="543"/>
      <c r="AV212" s="543"/>
      <c r="AW212" s="543"/>
      <c r="AX212" s="543"/>
      <c r="AY212" s="543"/>
      <c r="AZ212" s="543"/>
      <c r="BA212" s="543"/>
      <c r="BB212" s="543"/>
      <c r="BC212" s="543"/>
      <c r="BD212" s="543"/>
      <c r="BE212" s="543"/>
      <c r="BF212" s="543"/>
      <c r="BG212" s="543"/>
      <c r="BH212" s="543"/>
    </row>
    <row r="213" spans="1:60" ht="12.9" customHeight="1" x14ac:dyDescent="0.3">
      <c r="A213" s="772"/>
      <c r="B213" s="772"/>
      <c r="C213" s="754"/>
      <c r="D213" s="755"/>
      <c r="E213" s="543" t="str">
        <f xml:space="preserve"> InpC!E$198</f>
        <v>Philippines</v>
      </c>
      <c r="F213" s="859">
        <f xml:space="preserve"> InpC!F$198</f>
        <v>0.56197183098591497</v>
      </c>
      <c r="G213" s="543" t="str">
        <f xml:space="preserve"> InpC!G$198</f>
        <v>%</v>
      </c>
      <c r="H213" s="543"/>
      <c r="I213" s="543"/>
      <c r="J213" s="832"/>
      <c r="K213" s="543"/>
      <c r="L213" s="543"/>
      <c r="M213" s="543"/>
      <c r="N213" s="543"/>
      <c r="O213" s="543"/>
      <c r="P213" s="543"/>
      <c r="Q213" s="543"/>
      <c r="R213" s="543"/>
      <c r="S213" s="543"/>
      <c r="T213" s="543"/>
      <c r="U213" s="543"/>
      <c r="V213" s="543"/>
      <c r="W213" s="543"/>
      <c r="X213" s="543"/>
      <c r="Y213" s="543"/>
      <c r="Z213" s="543"/>
      <c r="AA213" s="543"/>
      <c r="AB213" s="543"/>
      <c r="AC213" s="543"/>
      <c r="AD213" s="543"/>
      <c r="AE213" s="543"/>
      <c r="AF213" s="543"/>
      <c r="AG213" s="543"/>
      <c r="AH213" s="543"/>
      <c r="AI213" s="543"/>
      <c r="AJ213" s="543"/>
      <c r="AK213" s="543"/>
      <c r="AL213" s="543"/>
      <c r="AM213" s="543"/>
      <c r="AN213" s="543"/>
      <c r="AO213" s="543"/>
      <c r="AP213" s="543"/>
      <c r="AQ213" s="543"/>
      <c r="AR213" s="543"/>
      <c r="AS213" s="543"/>
      <c r="AT213" s="543"/>
      <c r="AU213" s="543"/>
      <c r="AV213" s="543"/>
      <c r="AW213" s="543"/>
      <c r="AX213" s="543"/>
      <c r="AY213" s="543"/>
      <c r="AZ213" s="543"/>
      <c r="BA213" s="543"/>
      <c r="BB213" s="543"/>
      <c r="BC213" s="543"/>
      <c r="BD213" s="543"/>
      <c r="BE213" s="543"/>
      <c r="BF213" s="543"/>
      <c r="BG213" s="543"/>
      <c r="BH213" s="543"/>
    </row>
    <row r="214" spans="1:60" ht="12.9" customHeight="1" x14ac:dyDescent="0.3">
      <c r="A214" s="834"/>
      <c r="B214" s="834"/>
      <c r="C214" s="783"/>
      <c r="D214" s="784"/>
      <c r="E214" s="537" t="s">
        <v>1033</v>
      </c>
      <c r="F214" s="860">
        <f>K200</f>
        <v>0.55814573493993924</v>
      </c>
      <c r="G214" s="537" t="s">
        <v>82</v>
      </c>
      <c r="H214" s="543"/>
      <c r="I214" s="543"/>
      <c r="J214" s="832"/>
      <c r="K214" s="543"/>
      <c r="L214" s="543"/>
      <c r="M214" s="543"/>
      <c r="N214" s="543"/>
      <c r="O214" s="543"/>
      <c r="P214" s="543"/>
      <c r="Q214" s="543"/>
      <c r="R214" s="543"/>
      <c r="S214" s="543"/>
      <c r="T214" s="543"/>
      <c r="U214" s="543"/>
      <c r="V214" s="543"/>
      <c r="W214" s="543"/>
      <c r="X214" s="543"/>
      <c r="Y214" s="543"/>
      <c r="Z214" s="543"/>
      <c r="AA214" s="543"/>
      <c r="AB214" s="543"/>
      <c r="AC214" s="543"/>
      <c r="AD214" s="543"/>
      <c r="AE214" s="543"/>
      <c r="AF214" s="543"/>
      <c r="AG214" s="543"/>
      <c r="AH214" s="543"/>
      <c r="AI214" s="543"/>
      <c r="AJ214" s="543"/>
      <c r="AK214" s="543"/>
      <c r="AL214" s="543"/>
      <c r="AM214" s="543"/>
      <c r="AN214" s="543"/>
      <c r="AO214" s="543"/>
      <c r="AP214" s="543"/>
      <c r="AQ214" s="543"/>
      <c r="AR214" s="543"/>
      <c r="AS214" s="543"/>
      <c r="AT214" s="543"/>
      <c r="AU214" s="543"/>
      <c r="AV214" s="543"/>
      <c r="AW214" s="543"/>
      <c r="AX214" s="543"/>
      <c r="AY214" s="543"/>
      <c r="AZ214" s="543"/>
      <c r="BA214" s="543"/>
      <c r="BB214" s="543"/>
      <c r="BC214" s="543"/>
      <c r="BD214" s="543"/>
      <c r="BE214" s="543"/>
      <c r="BF214" s="543"/>
      <c r="BG214" s="543"/>
      <c r="BH214" s="543"/>
    </row>
    <row r="215" spans="1:60" ht="12.9" customHeight="1" x14ac:dyDescent="0.3">
      <c r="A215" s="772"/>
      <c r="B215" s="772"/>
      <c r="C215" s="754"/>
      <c r="D215" s="755"/>
      <c r="E215" s="543" t="str">
        <f xml:space="preserve"> InpC!E$199</f>
        <v>Canada Arctic</v>
      </c>
      <c r="F215" s="859">
        <f xml:space="preserve"> InpC!F$199</f>
        <v>0.54676056338028101</v>
      </c>
      <c r="G215" s="543" t="str">
        <f xml:space="preserve"> InpC!G$199</f>
        <v>%</v>
      </c>
      <c r="H215" s="543"/>
      <c r="I215" s="543"/>
      <c r="J215" s="832"/>
      <c r="K215" s="543"/>
      <c r="L215" s="543"/>
      <c r="M215" s="543"/>
      <c r="N215" s="543"/>
      <c r="O215" s="543"/>
      <c r="P215" s="543"/>
      <c r="Q215" s="543"/>
      <c r="R215" s="543"/>
      <c r="S215" s="543"/>
      <c r="T215" s="543"/>
      <c r="U215" s="543"/>
      <c r="V215" s="543"/>
      <c r="W215" s="543"/>
      <c r="X215" s="543"/>
      <c r="Y215" s="543"/>
      <c r="Z215" s="543"/>
      <c r="AA215" s="543"/>
      <c r="AB215" s="543"/>
      <c r="AC215" s="543"/>
      <c r="AD215" s="543"/>
      <c r="AE215" s="543"/>
      <c r="AF215" s="543"/>
      <c r="AG215" s="543"/>
      <c r="AH215" s="543"/>
      <c r="AI215" s="543"/>
      <c r="AJ215" s="543"/>
      <c r="AK215" s="543"/>
      <c r="AL215" s="543"/>
      <c r="AM215" s="543"/>
      <c r="AN215" s="543"/>
      <c r="AO215" s="543"/>
      <c r="AP215" s="543"/>
      <c r="AQ215" s="543"/>
      <c r="AR215" s="543"/>
      <c r="AS215" s="543"/>
      <c r="AT215" s="543"/>
      <c r="AU215" s="543"/>
      <c r="AV215" s="543"/>
      <c r="AW215" s="543"/>
      <c r="AX215" s="543"/>
      <c r="AY215" s="543"/>
      <c r="AZ215" s="543"/>
      <c r="BA215" s="543"/>
      <c r="BB215" s="543"/>
      <c r="BC215" s="543"/>
      <c r="BD215" s="543"/>
      <c r="BE215" s="543"/>
      <c r="BF215" s="543"/>
      <c r="BG215" s="543"/>
      <c r="BH215" s="543"/>
    </row>
    <row r="216" spans="1:60" ht="12.9" customHeight="1" x14ac:dyDescent="0.3">
      <c r="A216" s="772"/>
      <c r="B216" s="772"/>
      <c r="C216" s="754"/>
      <c r="D216" s="755"/>
      <c r="E216" s="543" t="str">
        <f xml:space="preserve"> InpC!E$200</f>
        <v>Australia</v>
      </c>
      <c r="F216" s="859">
        <f xml:space="preserve"> InpC!F$200</f>
        <v>0.53830985915492902</v>
      </c>
      <c r="G216" s="543" t="str">
        <f xml:space="preserve"> InpC!G$200</f>
        <v>%</v>
      </c>
      <c r="H216" s="543"/>
      <c r="I216" s="543"/>
      <c r="J216" s="832"/>
      <c r="K216" s="543"/>
      <c r="L216" s="543"/>
      <c r="M216" s="543"/>
      <c r="N216" s="543"/>
      <c r="O216" s="543"/>
      <c r="P216" s="543"/>
      <c r="Q216" s="543"/>
      <c r="R216" s="543"/>
      <c r="S216" s="543"/>
      <c r="T216" s="543"/>
      <c r="U216" s="543"/>
      <c r="V216" s="543"/>
      <c r="W216" s="543"/>
      <c r="X216" s="543"/>
      <c r="Y216" s="543"/>
      <c r="Z216" s="543"/>
      <c r="AA216" s="543"/>
      <c r="AB216" s="543"/>
      <c r="AC216" s="543"/>
      <c r="AD216" s="543"/>
      <c r="AE216" s="543"/>
      <c r="AF216" s="543"/>
      <c r="AG216" s="543"/>
      <c r="AH216" s="543"/>
      <c r="AI216" s="543"/>
      <c r="AJ216" s="543"/>
      <c r="AK216" s="543"/>
      <c r="AL216" s="543"/>
      <c r="AM216" s="543"/>
      <c r="AN216" s="543"/>
      <c r="AO216" s="543"/>
      <c r="AP216" s="543"/>
      <c r="AQ216" s="543"/>
      <c r="AR216" s="543"/>
      <c r="AS216" s="543"/>
      <c r="AT216" s="543"/>
      <c r="AU216" s="543"/>
      <c r="AV216" s="543"/>
      <c r="AW216" s="543"/>
      <c r="AX216" s="543"/>
      <c r="AY216" s="543"/>
      <c r="AZ216" s="543"/>
      <c r="BA216" s="543"/>
      <c r="BB216" s="543"/>
      <c r="BC216" s="543"/>
      <c r="BD216" s="543"/>
      <c r="BE216" s="543"/>
      <c r="BF216" s="543"/>
      <c r="BG216" s="543"/>
      <c r="BH216" s="543"/>
    </row>
    <row r="217" spans="1:60" ht="12.9" customHeight="1" x14ac:dyDescent="0.3">
      <c r="A217" s="772"/>
      <c r="B217" s="772"/>
      <c r="C217" s="754"/>
      <c r="D217" s="755"/>
      <c r="E217" s="543" t="str">
        <f xml:space="preserve"> InpC!E$201</f>
        <v>Argentina</v>
      </c>
      <c r="F217" s="859">
        <f xml:space="preserve"> InpC!F$201</f>
        <v>0.528169014084507</v>
      </c>
      <c r="G217" s="543" t="str">
        <f xml:space="preserve"> InpC!G$201</f>
        <v>%</v>
      </c>
      <c r="H217" s="543"/>
      <c r="I217" s="543"/>
      <c r="J217" s="832"/>
      <c r="K217" s="543"/>
      <c r="L217" s="543"/>
      <c r="M217" s="543"/>
      <c r="N217" s="543"/>
      <c r="O217" s="543"/>
      <c r="P217" s="543"/>
      <c r="Q217" s="543"/>
      <c r="R217" s="543"/>
      <c r="S217" s="543"/>
      <c r="T217" s="543"/>
      <c r="U217" s="543"/>
      <c r="V217" s="543"/>
      <c r="W217" s="543"/>
      <c r="X217" s="543"/>
      <c r="Y217" s="543"/>
      <c r="Z217" s="543"/>
      <c r="AA217" s="543"/>
      <c r="AB217" s="543"/>
      <c r="AC217" s="543"/>
      <c r="AD217" s="543"/>
      <c r="AE217" s="543"/>
      <c r="AF217" s="543"/>
      <c r="AG217" s="543"/>
      <c r="AH217" s="543"/>
      <c r="AI217" s="543"/>
      <c r="AJ217" s="543"/>
      <c r="AK217" s="543"/>
      <c r="AL217" s="543"/>
      <c r="AM217" s="543"/>
      <c r="AN217" s="543"/>
      <c r="AO217" s="543"/>
      <c r="AP217" s="543"/>
      <c r="AQ217" s="543"/>
      <c r="AR217" s="543"/>
      <c r="AS217" s="543"/>
      <c r="AT217" s="543"/>
      <c r="AU217" s="543"/>
      <c r="AV217" s="543"/>
      <c r="AW217" s="543"/>
      <c r="AX217" s="543"/>
      <c r="AY217" s="543"/>
      <c r="AZ217" s="543"/>
      <c r="BA217" s="543"/>
      <c r="BB217" s="543"/>
      <c r="BC217" s="543"/>
      <c r="BD217" s="543"/>
      <c r="BE217" s="543"/>
      <c r="BF217" s="543"/>
      <c r="BG217" s="543"/>
      <c r="BH217" s="543"/>
    </row>
    <row r="218" spans="1:60" ht="12.9" customHeight="1" x14ac:dyDescent="0.3">
      <c r="A218" s="772"/>
      <c r="B218" s="772"/>
      <c r="C218" s="754"/>
      <c r="D218" s="755"/>
      <c r="E218" s="543" t="str">
        <f xml:space="preserve"> InpC!E$202</f>
        <v>UK</v>
      </c>
      <c r="F218" s="859">
        <f xml:space="preserve"> InpC!F$202</f>
        <v>0.52309859154929494</v>
      </c>
      <c r="G218" s="543" t="str">
        <f xml:space="preserve"> InpC!G$202</f>
        <v>%</v>
      </c>
      <c r="H218" s="543"/>
      <c r="I218" s="543"/>
      <c r="J218" s="832"/>
      <c r="K218" s="543"/>
      <c r="L218" s="543"/>
      <c r="M218" s="543"/>
      <c r="N218" s="543"/>
      <c r="O218" s="543"/>
      <c r="P218" s="543"/>
      <c r="Q218" s="543"/>
      <c r="R218" s="543"/>
      <c r="S218" s="543"/>
      <c r="T218" s="543"/>
      <c r="U218" s="543"/>
      <c r="V218" s="543"/>
      <c r="W218" s="543"/>
      <c r="X218" s="543"/>
      <c r="Y218" s="543"/>
      <c r="Z218" s="543"/>
      <c r="AA218" s="543"/>
      <c r="AB218" s="543"/>
      <c r="AC218" s="543"/>
      <c r="AD218" s="543"/>
      <c r="AE218" s="543"/>
      <c r="AF218" s="543"/>
      <c r="AG218" s="543"/>
      <c r="AH218" s="543"/>
      <c r="AI218" s="543"/>
      <c r="AJ218" s="543"/>
      <c r="AK218" s="543"/>
      <c r="AL218" s="543"/>
      <c r="AM218" s="543"/>
      <c r="AN218" s="543"/>
      <c r="AO218" s="543"/>
      <c r="AP218" s="543"/>
      <c r="AQ218" s="543"/>
      <c r="AR218" s="543"/>
      <c r="AS218" s="543"/>
      <c r="AT218" s="543"/>
      <c r="AU218" s="543"/>
      <c r="AV218" s="543"/>
      <c r="AW218" s="543"/>
      <c r="AX218" s="543"/>
      <c r="AY218" s="543"/>
      <c r="AZ218" s="543"/>
      <c r="BA218" s="543"/>
      <c r="BB218" s="543"/>
      <c r="BC218" s="543"/>
      <c r="BD218" s="543"/>
      <c r="BE218" s="543"/>
      <c r="BF218" s="543"/>
      <c r="BG218" s="543"/>
      <c r="BH218" s="543"/>
    </row>
    <row r="219" spans="1:60" ht="12.9" customHeight="1" x14ac:dyDescent="0.3">
      <c r="A219" s="772"/>
      <c r="B219" s="772"/>
      <c r="C219" s="754"/>
      <c r="D219" s="755"/>
      <c r="E219" s="543" t="str">
        <f xml:space="preserve"> InpC!E$203</f>
        <v>US OCS Deepwater</v>
      </c>
      <c r="F219" s="859">
        <f xml:space="preserve"> InpC!F$203</f>
        <v>0.51633802816901397</v>
      </c>
      <c r="G219" s="543" t="str">
        <f xml:space="preserve"> InpC!G$203</f>
        <v>%</v>
      </c>
      <c r="H219" s="543"/>
      <c r="I219" s="543"/>
      <c r="J219" s="832"/>
      <c r="K219" s="543"/>
      <c r="L219" s="543"/>
      <c r="M219" s="543"/>
      <c r="N219" s="543"/>
      <c r="O219" s="543"/>
      <c r="P219" s="543"/>
      <c r="Q219" s="543"/>
      <c r="R219" s="543"/>
      <c r="S219" s="543"/>
      <c r="T219" s="543"/>
      <c r="U219" s="543"/>
      <c r="V219" s="543"/>
      <c r="W219" s="543"/>
      <c r="X219" s="543"/>
      <c r="Y219" s="543"/>
      <c r="Z219" s="543"/>
      <c r="AA219" s="543"/>
      <c r="AB219" s="543"/>
      <c r="AC219" s="543"/>
      <c r="AD219" s="543"/>
      <c r="AE219" s="543"/>
      <c r="AF219" s="543"/>
      <c r="AG219" s="543"/>
      <c r="AH219" s="543"/>
      <c r="AI219" s="543"/>
      <c r="AJ219" s="543"/>
      <c r="AK219" s="543"/>
      <c r="AL219" s="543"/>
      <c r="AM219" s="543"/>
      <c r="AN219" s="543"/>
      <c r="AO219" s="543"/>
      <c r="AP219" s="543"/>
      <c r="AQ219" s="543"/>
      <c r="AR219" s="543"/>
      <c r="AS219" s="543"/>
      <c r="AT219" s="543"/>
      <c r="AU219" s="543"/>
      <c r="AV219" s="543"/>
      <c r="AW219" s="543"/>
      <c r="AX219" s="543"/>
      <c r="AY219" s="543"/>
      <c r="AZ219" s="543"/>
      <c r="BA219" s="543"/>
      <c r="BB219" s="543"/>
      <c r="BC219" s="543"/>
      <c r="BD219" s="543"/>
      <c r="BE219" s="543"/>
      <c r="BF219" s="543"/>
      <c r="BG219" s="543"/>
      <c r="BH219" s="543"/>
    </row>
    <row r="220" spans="1:60" ht="12.9" customHeight="1" x14ac:dyDescent="0.3">
      <c r="A220" s="772"/>
      <c r="B220" s="772"/>
      <c r="C220" s="754"/>
      <c r="D220" s="755"/>
      <c r="E220" s="543" t="str">
        <f xml:space="preserve"> InpC!E$204</f>
        <v>Guyana</v>
      </c>
      <c r="F220" s="859">
        <f xml:space="preserve"> InpC!F$204</f>
        <v>0.54723639476412556</v>
      </c>
      <c r="G220" s="543" t="str">
        <f xml:space="preserve"> InpC!G$204</f>
        <v>%</v>
      </c>
      <c r="H220" s="543"/>
      <c r="I220" s="543"/>
      <c r="J220" s="832"/>
      <c r="K220" s="543"/>
      <c r="L220" s="543"/>
      <c r="M220" s="543"/>
      <c r="N220" s="543"/>
      <c r="O220" s="543"/>
      <c r="P220" s="543"/>
      <c r="Q220" s="543"/>
      <c r="R220" s="543"/>
      <c r="S220" s="543"/>
      <c r="T220" s="543"/>
      <c r="U220" s="543"/>
      <c r="V220" s="543"/>
      <c r="W220" s="543"/>
      <c r="X220" s="543"/>
      <c r="Y220" s="543"/>
      <c r="Z220" s="543"/>
      <c r="AA220" s="543"/>
      <c r="AB220" s="543"/>
      <c r="AC220" s="543"/>
      <c r="AD220" s="543"/>
      <c r="AE220" s="543"/>
      <c r="AF220" s="543"/>
      <c r="AG220" s="543"/>
      <c r="AH220" s="543"/>
      <c r="AI220" s="543"/>
      <c r="AJ220" s="543"/>
      <c r="AK220" s="543"/>
      <c r="AL220" s="543"/>
      <c r="AM220" s="543"/>
      <c r="AN220" s="543"/>
      <c r="AO220" s="543"/>
      <c r="AP220" s="543"/>
      <c r="AQ220" s="543"/>
      <c r="AR220" s="543"/>
      <c r="AS220" s="543"/>
      <c r="AT220" s="543"/>
      <c r="AU220" s="543"/>
      <c r="AV220" s="543"/>
      <c r="AW220" s="543"/>
      <c r="AX220" s="543"/>
      <c r="AY220" s="543"/>
      <c r="AZ220" s="543"/>
      <c r="BA220" s="543"/>
      <c r="BB220" s="543"/>
      <c r="BC220" s="543"/>
      <c r="BD220" s="543"/>
      <c r="BE220" s="543"/>
      <c r="BF220" s="543"/>
      <c r="BG220" s="543"/>
      <c r="BH220" s="543"/>
    </row>
    <row r="221" spans="1:60" ht="12.9" customHeight="1" x14ac:dyDescent="0.3">
      <c r="A221" s="772"/>
      <c r="B221" s="772"/>
      <c r="C221" s="754"/>
      <c r="D221" s="755"/>
      <c r="E221" s="543" t="str">
        <f xml:space="preserve"> InpC!E$205</f>
        <v>South Africa</v>
      </c>
      <c r="F221" s="859">
        <f xml:space="preserve"> InpC!F$205</f>
        <v>0.50788732394366098</v>
      </c>
      <c r="G221" s="543" t="str">
        <f xml:space="preserve"> InpC!G$205</f>
        <v>%</v>
      </c>
      <c r="H221" s="543"/>
      <c r="I221" s="543"/>
      <c r="J221" s="832"/>
      <c r="K221" s="543"/>
      <c r="L221" s="543"/>
      <c r="M221" s="543"/>
      <c r="N221" s="543"/>
      <c r="O221" s="543"/>
      <c r="P221" s="543"/>
      <c r="Q221" s="543"/>
      <c r="R221" s="543"/>
      <c r="S221" s="543"/>
      <c r="T221" s="543"/>
      <c r="U221" s="543"/>
      <c r="V221" s="543"/>
      <c r="W221" s="543"/>
      <c r="X221" s="543"/>
      <c r="Y221" s="543"/>
      <c r="Z221" s="543"/>
      <c r="AA221" s="543"/>
      <c r="AB221" s="543"/>
      <c r="AC221" s="543"/>
      <c r="AD221" s="543"/>
      <c r="AE221" s="543"/>
      <c r="AF221" s="543"/>
      <c r="AG221" s="543"/>
      <c r="AH221" s="543"/>
      <c r="AI221" s="543"/>
      <c r="AJ221" s="543"/>
      <c r="AK221" s="543"/>
      <c r="AL221" s="543"/>
      <c r="AM221" s="543"/>
      <c r="AN221" s="543"/>
      <c r="AO221" s="543"/>
      <c r="AP221" s="543"/>
      <c r="AQ221" s="543"/>
      <c r="AR221" s="543"/>
      <c r="AS221" s="543"/>
      <c r="AT221" s="543"/>
      <c r="AU221" s="543"/>
      <c r="AV221" s="543"/>
      <c r="AW221" s="543"/>
      <c r="AX221" s="543"/>
      <c r="AY221" s="543"/>
      <c r="AZ221" s="543"/>
      <c r="BA221" s="543"/>
      <c r="BB221" s="543"/>
      <c r="BC221" s="543"/>
      <c r="BD221" s="543"/>
      <c r="BE221" s="543"/>
      <c r="BF221" s="543"/>
      <c r="BG221" s="543"/>
      <c r="BH221" s="543"/>
    </row>
    <row r="222" spans="1:60" ht="12.9" customHeight="1" x14ac:dyDescent="0.3">
      <c r="A222" s="772"/>
      <c r="B222" s="772"/>
      <c r="C222" s="754"/>
      <c r="D222" s="755"/>
      <c r="E222" s="543" t="str">
        <f xml:space="preserve"> InpC!E$206</f>
        <v>Netherlands</v>
      </c>
      <c r="F222" s="859">
        <f xml:space="preserve"> InpC!F$206</f>
        <v>0.50619718309859107</v>
      </c>
      <c r="G222" s="543" t="str">
        <f xml:space="preserve"> InpC!G$206</f>
        <v>%</v>
      </c>
      <c r="H222" s="543"/>
      <c r="I222" s="543"/>
      <c r="J222" s="832"/>
      <c r="K222" s="543"/>
      <c r="L222" s="543"/>
      <c r="M222" s="543"/>
      <c r="N222" s="543"/>
      <c r="O222" s="543"/>
      <c r="P222" s="543"/>
      <c r="Q222" s="543"/>
      <c r="R222" s="543"/>
      <c r="S222" s="543"/>
      <c r="T222" s="543"/>
      <c r="U222" s="543"/>
      <c r="V222" s="543"/>
      <c r="W222" s="543"/>
      <c r="X222" s="543"/>
      <c r="Y222" s="543"/>
      <c r="Z222" s="543"/>
      <c r="AA222" s="543"/>
      <c r="AB222" s="543"/>
      <c r="AC222" s="543"/>
      <c r="AD222" s="543"/>
      <c r="AE222" s="543"/>
      <c r="AF222" s="543"/>
      <c r="AG222" s="543"/>
      <c r="AH222" s="543"/>
      <c r="AI222" s="543"/>
      <c r="AJ222" s="543"/>
      <c r="AK222" s="543"/>
      <c r="AL222" s="543"/>
      <c r="AM222" s="543"/>
      <c r="AN222" s="543"/>
      <c r="AO222" s="543"/>
      <c r="AP222" s="543"/>
      <c r="AQ222" s="543"/>
      <c r="AR222" s="543"/>
      <c r="AS222" s="543"/>
      <c r="AT222" s="543"/>
      <c r="AU222" s="543"/>
      <c r="AV222" s="543"/>
      <c r="AW222" s="543"/>
      <c r="AX222" s="543"/>
      <c r="AY222" s="543"/>
      <c r="AZ222" s="543"/>
      <c r="BA222" s="543"/>
      <c r="BB222" s="543"/>
      <c r="BC222" s="543"/>
      <c r="BD222" s="543"/>
      <c r="BE222" s="543"/>
      <c r="BF222" s="543"/>
      <c r="BG222" s="543"/>
      <c r="BH222" s="543"/>
    </row>
    <row r="223" spans="1:60" ht="12.9" customHeight="1" x14ac:dyDescent="0.3">
      <c r="A223" s="772"/>
      <c r="B223" s="772"/>
      <c r="C223" s="754"/>
      <c r="D223" s="755"/>
      <c r="E223" s="543" t="str">
        <f xml:space="preserve"> InpC!E$207</f>
        <v>France</v>
      </c>
      <c r="F223" s="859">
        <f xml:space="preserve"> InpC!F$207</f>
        <v>0.48929577464788698</v>
      </c>
      <c r="G223" s="543" t="str">
        <f xml:space="preserve"> InpC!G$207</f>
        <v>%</v>
      </c>
      <c r="H223" s="543"/>
      <c r="I223" s="543"/>
      <c r="J223" s="832"/>
      <c r="K223" s="543"/>
      <c r="L223" s="543"/>
      <c r="M223" s="543"/>
      <c r="N223" s="543"/>
      <c r="O223" s="543"/>
      <c r="P223" s="543"/>
      <c r="Q223" s="543"/>
      <c r="R223" s="543"/>
      <c r="S223" s="543"/>
      <c r="T223" s="543"/>
      <c r="U223" s="543"/>
      <c r="V223" s="543"/>
      <c r="W223" s="543"/>
      <c r="X223" s="543"/>
      <c r="Y223" s="543"/>
      <c r="Z223" s="543"/>
      <c r="AA223" s="543"/>
      <c r="AB223" s="543"/>
      <c r="AC223" s="543"/>
      <c r="AD223" s="543"/>
      <c r="AE223" s="543"/>
      <c r="AF223" s="543"/>
      <c r="AG223" s="543"/>
      <c r="AH223" s="543"/>
      <c r="AI223" s="543"/>
      <c r="AJ223" s="543"/>
      <c r="AK223" s="543"/>
      <c r="AL223" s="543"/>
      <c r="AM223" s="543"/>
      <c r="AN223" s="543"/>
      <c r="AO223" s="543"/>
      <c r="AP223" s="543"/>
      <c r="AQ223" s="543"/>
      <c r="AR223" s="543"/>
      <c r="AS223" s="543"/>
      <c r="AT223" s="543"/>
      <c r="AU223" s="543"/>
      <c r="AV223" s="543"/>
      <c r="AW223" s="543"/>
      <c r="AX223" s="543"/>
      <c r="AY223" s="543"/>
      <c r="AZ223" s="543"/>
      <c r="BA223" s="543"/>
      <c r="BB223" s="543"/>
      <c r="BC223" s="543"/>
      <c r="BD223" s="543"/>
      <c r="BE223" s="543"/>
      <c r="BF223" s="543"/>
      <c r="BG223" s="543"/>
      <c r="BH223" s="543"/>
    </row>
    <row r="224" spans="1:60" ht="12.9" customHeight="1" x14ac:dyDescent="0.3">
      <c r="A224" s="772"/>
      <c r="B224" s="772"/>
      <c r="C224" s="754"/>
      <c r="D224" s="755"/>
      <c r="E224" s="543" t="str">
        <f xml:space="preserve"> InpC!E$208</f>
        <v>Papua New Guinea</v>
      </c>
      <c r="F224" s="859">
        <f xml:space="preserve"> InpC!F$208</f>
        <v>0.47746478873239395</v>
      </c>
      <c r="G224" s="543" t="str">
        <f xml:space="preserve"> InpC!G$208</f>
        <v>%</v>
      </c>
      <c r="H224" s="543"/>
      <c r="I224" s="543"/>
      <c r="J224" s="832"/>
      <c r="K224" s="543"/>
      <c r="L224" s="543"/>
      <c r="M224" s="543"/>
      <c r="N224" s="543"/>
      <c r="O224" s="543"/>
      <c r="P224" s="543"/>
      <c r="Q224" s="543"/>
      <c r="R224" s="543"/>
      <c r="S224" s="543"/>
      <c r="T224" s="543"/>
      <c r="U224" s="543"/>
      <c r="V224" s="543"/>
      <c r="W224" s="543"/>
      <c r="X224" s="543"/>
      <c r="Y224" s="543"/>
      <c r="Z224" s="543"/>
      <c r="AA224" s="543"/>
      <c r="AB224" s="543"/>
      <c r="AC224" s="543"/>
      <c r="AD224" s="543"/>
      <c r="AE224" s="543"/>
      <c r="AF224" s="543"/>
      <c r="AG224" s="543"/>
      <c r="AH224" s="543"/>
      <c r="AI224" s="543"/>
      <c r="AJ224" s="543"/>
      <c r="AK224" s="543"/>
      <c r="AL224" s="543"/>
      <c r="AM224" s="543"/>
      <c r="AN224" s="543"/>
      <c r="AO224" s="543"/>
      <c r="AP224" s="543"/>
      <c r="AQ224" s="543"/>
      <c r="AR224" s="543"/>
      <c r="AS224" s="543"/>
      <c r="AT224" s="543"/>
      <c r="AU224" s="543"/>
      <c r="AV224" s="543"/>
      <c r="AW224" s="543"/>
      <c r="AX224" s="543"/>
      <c r="AY224" s="543"/>
      <c r="AZ224" s="543"/>
      <c r="BA224" s="543"/>
      <c r="BB224" s="543"/>
      <c r="BC224" s="543"/>
      <c r="BD224" s="543"/>
      <c r="BE224" s="543"/>
      <c r="BF224" s="543"/>
      <c r="BG224" s="543"/>
      <c r="BH224" s="543"/>
    </row>
    <row r="225" spans="1:60" ht="12.9" customHeight="1" x14ac:dyDescent="0.3">
      <c r="A225" s="772"/>
      <c r="B225" s="772"/>
      <c r="C225" s="754"/>
      <c r="D225" s="755"/>
      <c r="E225" s="543" t="str">
        <f xml:space="preserve"> InpC!E$209</f>
        <v>New Zealand</v>
      </c>
      <c r="F225" s="859">
        <f xml:space="preserve"> InpC!F$209</f>
        <v>0.47070422535211198</v>
      </c>
      <c r="G225" s="543" t="str">
        <f xml:space="preserve"> InpC!G$209</f>
        <v>%</v>
      </c>
      <c r="H225" s="543"/>
      <c r="I225" s="543"/>
      <c r="J225" s="832"/>
      <c r="K225" s="543"/>
      <c r="L225" s="543"/>
      <c r="M225" s="543"/>
      <c r="N225" s="543"/>
      <c r="O225" s="543"/>
      <c r="P225" s="543"/>
      <c r="Q225" s="543"/>
      <c r="R225" s="543"/>
      <c r="S225" s="543"/>
      <c r="T225" s="543"/>
      <c r="U225" s="543"/>
      <c r="V225" s="543"/>
      <c r="W225" s="543"/>
      <c r="X225" s="543"/>
      <c r="Y225" s="543"/>
      <c r="Z225" s="543"/>
      <c r="AA225" s="543"/>
      <c r="AB225" s="543"/>
      <c r="AC225" s="543"/>
      <c r="AD225" s="543"/>
      <c r="AE225" s="543"/>
      <c r="AF225" s="543"/>
      <c r="AG225" s="543"/>
      <c r="AH225" s="543"/>
      <c r="AI225" s="543"/>
      <c r="AJ225" s="543"/>
      <c r="AK225" s="543"/>
      <c r="AL225" s="543"/>
      <c r="AM225" s="543"/>
      <c r="AN225" s="543"/>
      <c r="AO225" s="543"/>
      <c r="AP225" s="543"/>
      <c r="AQ225" s="543"/>
      <c r="AR225" s="543"/>
      <c r="AS225" s="543"/>
      <c r="AT225" s="543"/>
      <c r="AU225" s="543"/>
      <c r="AV225" s="543"/>
      <c r="AW225" s="543"/>
      <c r="AX225" s="543"/>
      <c r="AY225" s="543"/>
      <c r="AZ225" s="543"/>
      <c r="BA225" s="543"/>
      <c r="BB225" s="543"/>
      <c r="BC225" s="543"/>
      <c r="BD225" s="543"/>
      <c r="BE225" s="543"/>
      <c r="BF225" s="543"/>
      <c r="BG225" s="543"/>
      <c r="BH225" s="543"/>
    </row>
    <row r="226" spans="1:60" ht="12.9" customHeight="1" x14ac:dyDescent="0.3">
      <c r="A226" s="772"/>
      <c r="B226" s="772"/>
      <c r="C226" s="754"/>
      <c r="D226" s="755"/>
      <c r="E226" s="543" t="str">
        <f xml:space="preserve"> InpC!E$210</f>
        <v>Morocco</v>
      </c>
      <c r="F226" s="859">
        <f xml:space="preserve"> InpC!F$210</f>
        <v>0.45042253521126702</v>
      </c>
      <c r="G226" s="543" t="str">
        <f xml:space="preserve"> InpC!G$210</f>
        <v>%</v>
      </c>
      <c r="H226" s="543"/>
      <c r="I226" s="543"/>
      <c r="J226" s="832"/>
      <c r="K226" s="543"/>
      <c r="L226" s="543"/>
      <c r="M226" s="543"/>
      <c r="N226" s="543"/>
      <c r="O226" s="543"/>
      <c r="P226" s="543"/>
      <c r="Q226" s="543"/>
      <c r="R226" s="543"/>
      <c r="S226" s="543"/>
      <c r="T226" s="543"/>
      <c r="U226" s="543"/>
      <c r="V226" s="543"/>
      <c r="W226" s="543"/>
      <c r="X226" s="543"/>
      <c r="Y226" s="543"/>
      <c r="Z226" s="543"/>
      <c r="AA226" s="543"/>
      <c r="AB226" s="543"/>
      <c r="AC226" s="543"/>
      <c r="AD226" s="543"/>
      <c r="AE226" s="543"/>
      <c r="AF226" s="543"/>
      <c r="AG226" s="543"/>
      <c r="AH226" s="543"/>
      <c r="AI226" s="543"/>
      <c r="AJ226" s="543"/>
      <c r="AK226" s="543"/>
      <c r="AL226" s="543"/>
      <c r="AM226" s="543"/>
      <c r="AN226" s="543"/>
      <c r="AO226" s="543"/>
      <c r="AP226" s="543"/>
      <c r="AQ226" s="543"/>
      <c r="AR226" s="543"/>
      <c r="AS226" s="543"/>
      <c r="AT226" s="543"/>
      <c r="AU226" s="543"/>
      <c r="AV226" s="543"/>
      <c r="AW226" s="543"/>
      <c r="AX226" s="543"/>
      <c r="AY226" s="543"/>
      <c r="AZ226" s="543"/>
      <c r="BA226" s="543"/>
      <c r="BB226" s="543"/>
      <c r="BC226" s="543"/>
      <c r="BD226" s="543"/>
      <c r="BE226" s="543"/>
      <c r="BF226" s="543"/>
      <c r="BG226" s="543"/>
      <c r="BH226" s="543"/>
    </row>
    <row r="227" spans="1:60" ht="12.9" customHeight="1" x14ac:dyDescent="0.3">
      <c r="A227" s="772"/>
      <c r="B227" s="772"/>
      <c r="C227" s="754"/>
      <c r="D227" s="755"/>
      <c r="E227" s="543" t="str">
        <f xml:space="preserve"> InpC!E$211</f>
        <v>Peru</v>
      </c>
      <c r="F227" s="859">
        <f xml:space="preserve"> InpC!F$211</f>
        <v>0.42169014084506995</v>
      </c>
      <c r="G227" s="543" t="str">
        <f xml:space="preserve"> InpC!G$211</f>
        <v>%</v>
      </c>
      <c r="H227" s="543"/>
      <c r="I227" s="543"/>
      <c r="J227" s="832"/>
      <c r="K227" s="543"/>
      <c r="L227" s="543"/>
      <c r="M227" s="543"/>
      <c r="N227" s="543"/>
      <c r="O227" s="543"/>
      <c r="P227" s="543"/>
      <c r="Q227" s="543"/>
      <c r="R227" s="543"/>
      <c r="S227" s="543"/>
      <c r="T227" s="543"/>
      <c r="U227" s="543"/>
      <c r="V227" s="543"/>
      <c r="W227" s="543"/>
      <c r="X227" s="543"/>
      <c r="Y227" s="543"/>
      <c r="Z227" s="543"/>
      <c r="AA227" s="543"/>
      <c r="AB227" s="543"/>
      <c r="AC227" s="543"/>
      <c r="AD227" s="543"/>
      <c r="AE227" s="543"/>
      <c r="AF227" s="543"/>
      <c r="AG227" s="543"/>
      <c r="AH227" s="543"/>
      <c r="AI227" s="543"/>
      <c r="AJ227" s="543"/>
      <c r="AK227" s="543"/>
      <c r="AL227" s="543"/>
      <c r="AM227" s="543"/>
      <c r="AN227" s="543"/>
      <c r="AO227" s="543"/>
      <c r="AP227" s="543"/>
      <c r="AQ227" s="543"/>
      <c r="AR227" s="543"/>
      <c r="AS227" s="543"/>
      <c r="AT227" s="543"/>
      <c r="AU227" s="543"/>
      <c r="AV227" s="543"/>
      <c r="AW227" s="543"/>
      <c r="AX227" s="543"/>
      <c r="AY227" s="543"/>
      <c r="AZ227" s="543"/>
      <c r="BA227" s="543"/>
      <c r="BB227" s="543"/>
      <c r="BC227" s="543"/>
      <c r="BD227" s="543"/>
      <c r="BE227" s="543"/>
      <c r="BF227" s="543"/>
      <c r="BG227" s="543"/>
      <c r="BH227" s="543"/>
    </row>
    <row r="228" spans="1:60" ht="12.9" customHeight="1" x14ac:dyDescent="0.3">
      <c r="A228" s="772"/>
      <c r="B228" s="772"/>
      <c r="C228" s="754"/>
      <c r="D228" s="755"/>
      <c r="E228" s="543" t="str">
        <f xml:space="preserve"> InpC!E$212</f>
        <v>Ireland</v>
      </c>
      <c r="F228" s="859">
        <f xml:space="preserve"> InpC!F$212</f>
        <v>0.278028169014084</v>
      </c>
      <c r="G228" s="543" t="str">
        <f xml:space="preserve"> InpC!G$212</f>
        <v>%</v>
      </c>
      <c r="H228" s="543"/>
      <c r="I228" s="543"/>
      <c r="J228" s="832"/>
      <c r="K228" s="543"/>
      <c r="L228" s="543"/>
      <c r="M228" s="543"/>
      <c r="N228" s="543"/>
      <c r="O228" s="543"/>
      <c r="P228" s="543"/>
      <c r="Q228" s="543"/>
      <c r="R228" s="543"/>
      <c r="S228" s="543"/>
      <c r="T228" s="543"/>
      <c r="U228" s="543"/>
      <c r="V228" s="543"/>
      <c r="W228" s="543"/>
      <c r="X228" s="543"/>
      <c r="Y228" s="543"/>
      <c r="Z228" s="543"/>
      <c r="AA228" s="543"/>
      <c r="AB228" s="543"/>
      <c r="AC228" s="543"/>
      <c r="AD228" s="543"/>
      <c r="AE228" s="543"/>
      <c r="AF228" s="543"/>
      <c r="AG228" s="543"/>
      <c r="AH228" s="543"/>
      <c r="AI228" s="543"/>
      <c r="AJ228" s="543"/>
      <c r="AK228" s="543"/>
      <c r="AL228" s="543"/>
      <c r="AM228" s="543"/>
      <c r="AN228" s="543"/>
      <c r="AO228" s="543"/>
      <c r="AP228" s="543"/>
      <c r="AQ228" s="543"/>
      <c r="AR228" s="543"/>
      <c r="AS228" s="543"/>
      <c r="AT228" s="543"/>
      <c r="AU228" s="543"/>
      <c r="AV228" s="543"/>
      <c r="AW228" s="543"/>
      <c r="AX228" s="543"/>
      <c r="AY228" s="543"/>
      <c r="AZ228" s="543"/>
      <c r="BA228" s="543"/>
      <c r="BB228" s="543"/>
      <c r="BC228" s="543"/>
      <c r="BD228" s="543"/>
      <c r="BE228" s="543"/>
      <c r="BF228" s="543"/>
      <c r="BG228" s="543"/>
      <c r="BH228" s="543"/>
    </row>
    <row r="229" spans="1:60" ht="12.9" customHeight="1" x14ac:dyDescent="0.3">
      <c r="A229" s="772"/>
      <c r="B229" s="772"/>
      <c r="C229" s="754"/>
      <c r="D229" s="755"/>
      <c r="E229" s="543"/>
      <c r="F229" s="543"/>
      <c r="G229" s="543"/>
      <c r="H229" s="543"/>
      <c r="I229" s="543"/>
      <c r="J229" s="832"/>
      <c r="K229" s="543"/>
      <c r="L229" s="543"/>
      <c r="M229" s="543"/>
      <c r="N229" s="543"/>
      <c r="O229" s="543"/>
      <c r="P229" s="543"/>
      <c r="Q229" s="543"/>
      <c r="R229" s="543"/>
      <c r="S229" s="543"/>
      <c r="T229" s="543"/>
      <c r="U229" s="543"/>
      <c r="V229" s="543"/>
      <c r="W229" s="543"/>
      <c r="X229" s="543"/>
      <c r="Y229" s="543"/>
      <c r="Z229" s="543"/>
      <c r="AA229" s="543"/>
      <c r="AB229" s="543"/>
      <c r="AC229" s="543"/>
      <c r="AD229" s="543"/>
      <c r="AE229" s="543"/>
      <c r="AF229" s="543"/>
      <c r="AG229" s="543"/>
      <c r="AH229" s="543"/>
      <c r="AI229" s="543"/>
      <c r="AJ229" s="543"/>
      <c r="AK229" s="543"/>
      <c r="AL229" s="543"/>
      <c r="AM229" s="543"/>
      <c r="AN229" s="543"/>
      <c r="AO229" s="543"/>
      <c r="AP229" s="543"/>
      <c r="AQ229" s="543"/>
      <c r="AR229" s="543"/>
      <c r="AS229" s="543"/>
      <c r="AT229" s="543"/>
      <c r="AU229" s="543"/>
      <c r="AV229" s="543"/>
      <c r="AW229" s="543"/>
      <c r="AX229" s="543"/>
      <c r="AY229" s="543"/>
      <c r="AZ229" s="543"/>
      <c r="BA229" s="543"/>
      <c r="BB229" s="543"/>
      <c r="BC229" s="543"/>
      <c r="BD229" s="543"/>
      <c r="BE229" s="543"/>
      <c r="BF229" s="543"/>
      <c r="BG229" s="543"/>
      <c r="BH229" s="543"/>
    </row>
    <row r="230" spans="1:60" ht="12.9" customHeight="1" x14ac:dyDescent="0.3">
      <c r="A230" s="834"/>
      <c r="B230" s="834"/>
      <c r="C230" s="783"/>
      <c r="D230" s="784"/>
      <c r="E230" s="563" t="str">
        <f xml:space="preserve"> InpC!E$245</f>
        <v>Chart title</v>
      </c>
      <c r="F230" s="563" t="str">
        <f xml:space="preserve"> InpC!F$245</f>
        <v>Daniel Johnston AETR Comparison (2008, NPV0)</v>
      </c>
      <c r="G230" s="756">
        <f xml:space="preserve"> InpC!G$245</f>
        <v>0</v>
      </c>
      <c r="H230" s="543"/>
      <c r="I230" s="543"/>
      <c r="J230" s="832"/>
      <c r="K230" s="543"/>
      <c r="L230" s="543"/>
      <c r="M230" s="543"/>
      <c r="N230" s="543"/>
      <c r="O230" s="543"/>
      <c r="P230" s="543"/>
      <c r="Q230" s="543"/>
      <c r="R230" s="543"/>
      <c r="S230" s="543"/>
      <c r="T230" s="543"/>
      <c r="U230" s="543"/>
      <c r="V230" s="543"/>
      <c r="W230" s="543"/>
      <c r="X230" s="543"/>
      <c r="Y230" s="543"/>
      <c r="Z230" s="543"/>
      <c r="AA230" s="543"/>
      <c r="AB230" s="543"/>
      <c r="AC230" s="543"/>
      <c r="AD230" s="543"/>
      <c r="AE230" s="543"/>
      <c r="AF230" s="543"/>
      <c r="AG230" s="543"/>
      <c r="AH230" s="543"/>
      <c r="AI230" s="543"/>
      <c r="AJ230" s="543"/>
      <c r="AK230" s="543"/>
      <c r="AL230" s="543"/>
      <c r="AM230" s="543"/>
      <c r="AN230" s="543"/>
      <c r="AO230" s="543"/>
      <c r="AP230" s="543"/>
      <c r="AQ230" s="543"/>
      <c r="AR230" s="543"/>
      <c r="AS230" s="543"/>
      <c r="AT230" s="543"/>
      <c r="AU230" s="543"/>
      <c r="AV230" s="543"/>
      <c r="AW230" s="543"/>
      <c r="AX230" s="543"/>
      <c r="AY230" s="543"/>
      <c r="AZ230" s="543"/>
      <c r="BA230" s="543"/>
      <c r="BB230" s="543"/>
      <c r="BC230" s="543"/>
      <c r="BD230" s="543"/>
      <c r="BE230" s="543"/>
      <c r="BF230" s="543"/>
      <c r="BG230" s="543"/>
      <c r="BH230" s="543"/>
    </row>
    <row r="231" spans="1:60" ht="12.9" customHeight="1" x14ac:dyDescent="0.3">
      <c r="A231" s="834"/>
      <c r="B231" s="834"/>
      <c r="C231" s="783"/>
      <c r="D231" s="784"/>
      <c r="E231" s="563" t="str">
        <f xml:space="preserve"> InpC!E$246</f>
        <v>y axis</v>
      </c>
      <c r="F231" s="563" t="str">
        <f xml:space="preserve"> InpC!F$246</f>
        <v>AETR Undiscounted</v>
      </c>
      <c r="G231" s="756">
        <f xml:space="preserve"> InpC!G$246</f>
        <v>0</v>
      </c>
      <c r="H231" s="543"/>
      <c r="I231" s="543"/>
      <c r="J231" s="832"/>
      <c r="K231" s="543"/>
      <c r="L231" s="543"/>
      <c r="M231" s="543"/>
      <c r="N231" s="543"/>
      <c r="O231" s="543"/>
      <c r="P231" s="543"/>
      <c r="Q231" s="543"/>
      <c r="R231" s="543"/>
      <c r="S231" s="543"/>
      <c r="T231" s="543"/>
      <c r="U231" s="543"/>
      <c r="V231" s="543"/>
      <c r="W231" s="543"/>
      <c r="X231" s="543"/>
      <c r="Y231" s="543"/>
      <c r="Z231" s="543"/>
      <c r="AA231" s="543"/>
      <c r="AB231" s="543"/>
      <c r="AC231" s="543"/>
      <c r="AD231" s="543"/>
      <c r="AE231" s="543"/>
      <c r="AF231" s="543"/>
      <c r="AG231" s="543"/>
      <c r="AH231" s="543"/>
      <c r="AI231" s="543"/>
      <c r="AJ231" s="543"/>
      <c r="AK231" s="543"/>
      <c r="AL231" s="543"/>
      <c r="AM231" s="543"/>
      <c r="AN231" s="543"/>
      <c r="AO231" s="543"/>
      <c r="AP231" s="543"/>
      <c r="AQ231" s="543"/>
      <c r="AR231" s="543"/>
      <c r="AS231" s="543"/>
      <c r="AT231" s="543"/>
      <c r="AU231" s="543"/>
      <c r="AV231" s="543"/>
      <c r="AW231" s="543"/>
      <c r="AX231" s="543"/>
      <c r="AY231" s="543"/>
      <c r="AZ231" s="543"/>
      <c r="BA231" s="543"/>
      <c r="BB231" s="543"/>
      <c r="BC231" s="543"/>
      <c r="BD231" s="543"/>
      <c r="BE231" s="543"/>
      <c r="BF231" s="543"/>
      <c r="BG231" s="543"/>
      <c r="BH231" s="543"/>
    </row>
    <row r="232" spans="1:60" ht="12.9" customHeight="1" x14ac:dyDescent="0.3">
      <c r="A232" s="772"/>
      <c r="B232" s="772"/>
      <c r="C232" s="754"/>
      <c r="D232" s="755"/>
      <c r="E232" s="543"/>
      <c r="F232" s="543"/>
      <c r="G232" s="543"/>
      <c r="H232" s="543"/>
      <c r="I232" s="543"/>
      <c r="J232" s="832"/>
      <c r="K232" s="543"/>
      <c r="L232" s="543"/>
      <c r="M232" s="543"/>
      <c r="N232" s="543"/>
      <c r="O232" s="543"/>
      <c r="P232" s="543"/>
      <c r="Q232" s="543"/>
      <c r="R232" s="543"/>
      <c r="S232" s="543"/>
      <c r="T232" s="543"/>
      <c r="U232" s="543"/>
      <c r="V232" s="543"/>
      <c r="W232" s="543"/>
      <c r="X232" s="543"/>
      <c r="Y232" s="543"/>
      <c r="Z232" s="543"/>
      <c r="AA232" s="543"/>
      <c r="AB232" s="543"/>
      <c r="AC232" s="543"/>
      <c r="AD232" s="543"/>
      <c r="AE232" s="543"/>
      <c r="AF232" s="543"/>
      <c r="AG232" s="543"/>
      <c r="AH232" s="543"/>
      <c r="AI232" s="543"/>
      <c r="AJ232" s="543"/>
      <c r="AK232" s="543"/>
      <c r="AL232" s="543"/>
      <c r="AM232" s="543"/>
      <c r="AN232" s="543"/>
      <c r="AO232" s="543"/>
      <c r="AP232" s="543"/>
      <c r="AQ232" s="543"/>
      <c r="AR232" s="543"/>
      <c r="AS232" s="543"/>
      <c r="AT232" s="543"/>
      <c r="AU232" s="543"/>
      <c r="AV232" s="543"/>
      <c r="AW232" s="543"/>
      <c r="AX232" s="543"/>
      <c r="AY232" s="543"/>
      <c r="AZ232" s="543"/>
      <c r="BA232" s="543"/>
      <c r="BB232" s="543"/>
      <c r="BC232" s="543"/>
      <c r="BD232" s="543"/>
      <c r="BE232" s="543"/>
      <c r="BF232" s="543"/>
      <c r="BG232" s="543"/>
      <c r="BH232" s="543"/>
    </row>
    <row r="233" spans="1:60" ht="12.9" customHeight="1" x14ac:dyDescent="0.3">
      <c r="A233" s="772"/>
      <c r="B233" s="814" t="s">
        <v>1034</v>
      </c>
      <c r="C233" s="754"/>
      <c r="D233" s="755"/>
      <c r="E233" s="543"/>
      <c r="F233" s="543"/>
      <c r="G233" s="543"/>
      <c r="H233" s="543"/>
      <c r="I233" s="543"/>
      <c r="J233" s="832"/>
      <c r="K233" s="543"/>
      <c r="L233" s="543"/>
      <c r="M233" s="543"/>
      <c r="N233" s="543"/>
      <c r="O233" s="543"/>
      <c r="P233" s="543"/>
      <c r="Q233" s="543"/>
      <c r="R233" s="543"/>
      <c r="S233" s="543"/>
      <c r="T233" s="543"/>
      <c r="U233" s="543"/>
      <c r="V233" s="543"/>
      <c r="W233" s="543"/>
      <c r="X233" s="543"/>
      <c r="Y233" s="543"/>
      <c r="Z233" s="543"/>
      <c r="AA233" s="543"/>
      <c r="AB233" s="543"/>
      <c r="AC233" s="543"/>
      <c r="AD233" s="543"/>
      <c r="AE233" s="543"/>
      <c r="AF233" s="543"/>
      <c r="AG233" s="543"/>
      <c r="AH233" s="543"/>
      <c r="AI233" s="543"/>
      <c r="AJ233" s="543"/>
      <c r="AK233" s="543"/>
      <c r="AL233" s="543"/>
      <c r="AM233" s="543"/>
      <c r="AN233" s="543"/>
      <c r="AO233" s="543"/>
      <c r="AP233" s="543"/>
      <c r="AQ233" s="543"/>
      <c r="AR233" s="543"/>
      <c r="AS233" s="543"/>
      <c r="AT233" s="543"/>
      <c r="AU233" s="543"/>
      <c r="AV233" s="543"/>
      <c r="AW233" s="543"/>
      <c r="AX233" s="543"/>
      <c r="AY233" s="543"/>
      <c r="AZ233" s="543"/>
      <c r="BA233" s="543"/>
      <c r="BB233" s="543"/>
      <c r="BC233" s="543"/>
      <c r="BD233" s="543"/>
      <c r="BE233" s="543"/>
      <c r="BF233" s="543"/>
      <c r="BG233" s="543"/>
      <c r="BH233" s="543"/>
    </row>
    <row r="234" spans="1:60" ht="12.9" customHeight="1" x14ac:dyDescent="0.3">
      <c r="A234" s="772"/>
      <c r="B234" s="772"/>
      <c r="C234" s="754"/>
      <c r="D234" s="755"/>
      <c r="E234" s="543" t="str">
        <f xml:space="preserve"> InpC!E$215</f>
        <v>Trinidad and Tobago</v>
      </c>
      <c r="F234" s="859">
        <f xml:space="preserve"> InpC!F$215</f>
        <v>0.88290713324360703</v>
      </c>
      <c r="G234" s="543" t="str">
        <f xml:space="preserve"> InpC!G$215</f>
        <v>%</v>
      </c>
      <c r="H234" s="543"/>
      <c r="I234" s="543"/>
      <c r="J234" s="832"/>
      <c r="K234" s="543"/>
      <c r="L234" s="543"/>
      <c r="M234" s="543"/>
      <c r="N234" s="543"/>
      <c r="O234" s="543"/>
      <c r="P234" s="543"/>
      <c r="Q234" s="543"/>
      <c r="R234" s="543"/>
      <c r="S234" s="543"/>
      <c r="T234" s="543"/>
      <c r="U234" s="543"/>
      <c r="V234" s="543"/>
      <c r="W234" s="543"/>
      <c r="X234" s="543"/>
      <c r="Y234" s="543"/>
      <c r="Z234" s="543"/>
      <c r="AA234" s="543"/>
      <c r="AB234" s="543"/>
      <c r="AC234" s="543"/>
      <c r="AD234" s="543"/>
      <c r="AE234" s="543"/>
      <c r="AF234" s="543"/>
      <c r="AG234" s="543"/>
      <c r="AH234" s="543"/>
      <c r="AI234" s="543"/>
      <c r="AJ234" s="543"/>
      <c r="AK234" s="543"/>
      <c r="AL234" s="543"/>
      <c r="AM234" s="543"/>
      <c r="AN234" s="543"/>
      <c r="AO234" s="543"/>
      <c r="AP234" s="543"/>
      <c r="AQ234" s="543"/>
      <c r="AR234" s="543"/>
      <c r="AS234" s="543"/>
      <c r="AT234" s="543"/>
      <c r="AU234" s="543"/>
      <c r="AV234" s="543"/>
      <c r="AW234" s="543"/>
      <c r="AX234" s="543"/>
      <c r="AY234" s="543"/>
      <c r="AZ234" s="543"/>
      <c r="BA234" s="543"/>
      <c r="BB234" s="543"/>
      <c r="BC234" s="543"/>
      <c r="BD234" s="543"/>
      <c r="BE234" s="543"/>
      <c r="BF234" s="543"/>
      <c r="BG234" s="543"/>
      <c r="BH234" s="543"/>
    </row>
    <row r="235" spans="1:60" ht="12.9" customHeight="1" x14ac:dyDescent="0.3">
      <c r="A235" s="772"/>
      <c r="B235" s="772"/>
      <c r="C235" s="754"/>
      <c r="D235" s="755"/>
      <c r="E235" s="543" t="str">
        <f xml:space="preserve"> InpC!E$216</f>
        <v>Indonesia</v>
      </c>
      <c r="F235" s="859">
        <f xml:space="preserve"> InpC!F$216</f>
        <v>0.86406460296096899</v>
      </c>
      <c r="G235" s="543" t="str">
        <f xml:space="preserve"> InpC!G$216</f>
        <v>%</v>
      </c>
      <c r="H235" s="543"/>
      <c r="I235" s="543"/>
      <c r="J235" s="832"/>
      <c r="K235" s="543"/>
      <c r="L235" s="543"/>
      <c r="M235" s="543"/>
      <c r="N235" s="543"/>
      <c r="O235" s="543"/>
      <c r="P235" s="543"/>
      <c r="Q235" s="543"/>
      <c r="R235" s="543"/>
      <c r="S235" s="543"/>
      <c r="T235" s="543"/>
      <c r="U235" s="543"/>
      <c r="V235" s="543"/>
      <c r="W235" s="543"/>
      <c r="X235" s="543"/>
      <c r="Y235" s="543"/>
      <c r="Z235" s="543"/>
      <c r="AA235" s="543"/>
      <c r="AB235" s="543"/>
      <c r="AC235" s="543"/>
      <c r="AD235" s="543"/>
      <c r="AE235" s="543"/>
      <c r="AF235" s="543"/>
      <c r="AG235" s="543"/>
      <c r="AH235" s="543"/>
      <c r="AI235" s="543"/>
      <c r="AJ235" s="543"/>
      <c r="AK235" s="543"/>
      <c r="AL235" s="543"/>
      <c r="AM235" s="543"/>
      <c r="AN235" s="543"/>
      <c r="AO235" s="543"/>
      <c r="AP235" s="543"/>
      <c r="AQ235" s="543"/>
      <c r="AR235" s="543"/>
      <c r="AS235" s="543"/>
      <c r="AT235" s="543"/>
      <c r="AU235" s="543"/>
      <c r="AV235" s="543"/>
      <c r="AW235" s="543"/>
      <c r="AX235" s="543"/>
      <c r="AY235" s="543"/>
      <c r="AZ235" s="543"/>
      <c r="BA235" s="543"/>
      <c r="BB235" s="543"/>
      <c r="BC235" s="543"/>
      <c r="BD235" s="543"/>
      <c r="BE235" s="543"/>
      <c r="BF235" s="543"/>
      <c r="BG235" s="543"/>
      <c r="BH235" s="543"/>
    </row>
    <row r="236" spans="1:60" ht="12.9" customHeight="1" x14ac:dyDescent="0.3">
      <c r="A236" s="772"/>
      <c r="B236" s="772"/>
      <c r="C236" s="754"/>
      <c r="D236" s="755"/>
      <c r="E236" s="543" t="str">
        <f xml:space="preserve"> InpC!E$217</f>
        <v>Nigeria</v>
      </c>
      <c r="F236" s="859">
        <f xml:space="preserve"> InpC!F$217</f>
        <v>0.84522207267833105</v>
      </c>
      <c r="G236" s="543" t="str">
        <f xml:space="preserve"> InpC!G$217</f>
        <v>%</v>
      </c>
      <c r="H236" s="543"/>
      <c r="I236" s="543"/>
      <c r="J236" s="832"/>
      <c r="K236" s="543"/>
      <c r="L236" s="543"/>
      <c r="M236" s="543"/>
      <c r="N236" s="543"/>
      <c r="O236" s="543"/>
      <c r="P236" s="543"/>
      <c r="Q236" s="543"/>
      <c r="R236" s="543"/>
      <c r="S236" s="543"/>
      <c r="T236" s="543"/>
      <c r="U236" s="543"/>
      <c r="V236" s="543"/>
      <c r="W236" s="543"/>
      <c r="X236" s="543"/>
      <c r="Y236" s="543"/>
      <c r="Z236" s="543"/>
      <c r="AA236" s="543"/>
      <c r="AB236" s="543"/>
      <c r="AC236" s="543"/>
      <c r="AD236" s="543"/>
      <c r="AE236" s="543"/>
      <c r="AF236" s="543"/>
      <c r="AG236" s="543"/>
      <c r="AH236" s="543"/>
      <c r="AI236" s="543"/>
      <c r="AJ236" s="543"/>
      <c r="AK236" s="543"/>
      <c r="AL236" s="543"/>
      <c r="AM236" s="543"/>
      <c r="AN236" s="543"/>
      <c r="AO236" s="543"/>
      <c r="AP236" s="543"/>
      <c r="AQ236" s="543"/>
      <c r="AR236" s="543"/>
      <c r="AS236" s="543"/>
      <c r="AT236" s="543"/>
      <c r="AU236" s="543"/>
      <c r="AV236" s="543"/>
      <c r="AW236" s="543"/>
      <c r="AX236" s="543"/>
      <c r="AY236" s="543"/>
      <c r="AZ236" s="543"/>
      <c r="BA236" s="543"/>
      <c r="BB236" s="543"/>
      <c r="BC236" s="543"/>
      <c r="BD236" s="543"/>
      <c r="BE236" s="543"/>
      <c r="BF236" s="543"/>
      <c r="BG236" s="543"/>
      <c r="BH236" s="543"/>
    </row>
    <row r="237" spans="1:60" ht="12.9" customHeight="1" x14ac:dyDescent="0.3">
      <c r="A237" s="772"/>
      <c r="B237" s="772"/>
      <c r="C237" s="754"/>
      <c r="D237" s="755"/>
      <c r="E237" s="543" t="str">
        <f xml:space="preserve"> InpC!E$218</f>
        <v>Equatorial Guinea</v>
      </c>
      <c r="F237" s="859">
        <f xml:space="preserve"> InpC!F$218</f>
        <v>0.84253028263795404</v>
      </c>
      <c r="G237" s="543" t="str">
        <f xml:space="preserve"> InpC!G$218</f>
        <v>%</v>
      </c>
      <c r="H237" s="543"/>
      <c r="I237" s="543"/>
      <c r="J237" s="832"/>
      <c r="K237" s="543"/>
      <c r="L237" s="543"/>
      <c r="M237" s="543"/>
      <c r="N237" s="543"/>
      <c r="O237" s="543"/>
      <c r="P237" s="543"/>
      <c r="Q237" s="543"/>
      <c r="R237" s="543"/>
      <c r="S237" s="543"/>
      <c r="T237" s="543"/>
      <c r="U237" s="543"/>
      <c r="V237" s="543"/>
      <c r="W237" s="543"/>
      <c r="X237" s="543"/>
      <c r="Y237" s="543"/>
      <c r="Z237" s="543"/>
      <c r="AA237" s="543"/>
      <c r="AB237" s="543"/>
      <c r="AC237" s="543"/>
      <c r="AD237" s="543"/>
      <c r="AE237" s="543"/>
      <c r="AF237" s="543"/>
      <c r="AG237" s="543"/>
      <c r="AH237" s="543"/>
      <c r="AI237" s="543"/>
      <c r="AJ237" s="543"/>
      <c r="AK237" s="543"/>
      <c r="AL237" s="543"/>
      <c r="AM237" s="543"/>
      <c r="AN237" s="543"/>
      <c r="AO237" s="543"/>
      <c r="AP237" s="543"/>
      <c r="AQ237" s="543"/>
      <c r="AR237" s="543"/>
      <c r="AS237" s="543"/>
      <c r="AT237" s="543"/>
      <c r="AU237" s="543"/>
      <c r="AV237" s="543"/>
      <c r="AW237" s="543"/>
      <c r="AX237" s="543"/>
      <c r="AY237" s="543"/>
      <c r="AZ237" s="543"/>
      <c r="BA237" s="543"/>
      <c r="BB237" s="543"/>
      <c r="BC237" s="543"/>
      <c r="BD237" s="543"/>
      <c r="BE237" s="543"/>
      <c r="BF237" s="543"/>
      <c r="BG237" s="543"/>
      <c r="BH237" s="543"/>
    </row>
    <row r="238" spans="1:60" ht="12.9" customHeight="1" x14ac:dyDescent="0.3">
      <c r="A238" s="772"/>
      <c r="B238" s="772"/>
      <c r="C238" s="754"/>
      <c r="D238" s="755"/>
      <c r="E238" s="543" t="str">
        <f xml:space="preserve"> InpC!E$219</f>
        <v>Norway</v>
      </c>
      <c r="F238" s="859">
        <f xml:space="preserve"> InpC!F$219</f>
        <v>0.82368775235531599</v>
      </c>
      <c r="G238" s="543" t="str">
        <f xml:space="preserve"> InpC!G$219</f>
        <v>%</v>
      </c>
      <c r="H238" s="543"/>
      <c r="I238" s="543"/>
      <c r="J238" s="832"/>
      <c r="K238" s="543"/>
      <c r="L238" s="543"/>
      <c r="M238" s="543"/>
      <c r="N238" s="543"/>
      <c r="O238" s="543"/>
      <c r="P238" s="543"/>
      <c r="Q238" s="543"/>
      <c r="R238" s="543"/>
      <c r="S238" s="543"/>
      <c r="T238" s="543"/>
      <c r="U238" s="543"/>
      <c r="V238" s="543"/>
      <c r="W238" s="543"/>
      <c r="X238" s="543"/>
      <c r="Y238" s="543"/>
      <c r="Z238" s="543"/>
      <c r="AA238" s="543"/>
      <c r="AB238" s="543"/>
      <c r="AC238" s="543"/>
      <c r="AD238" s="543"/>
      <c r="AE238" s="543"/>
      <c r="AF238" s="543"/>
      <c r="AG238" s="543"/>
      <c r="AH238" s="543"/>
      <c r="AI238" s="543"/>
      <c r="AJ238" s="543"/>
      <c r="AK238" s="543"/>
      <c r="AL238" s="543"/>
      <c r="AM238" s="543"/>
      <c r="AN238" s="543"/>
      <c r="AO238" s="543"/>
      <c r="AP238" s="543"/>
      <c r="AQ238" s="543"/>
      <c r="AR238" s="543"/>
      <c r="AS238" s="543"/>
      <c r="AT238" s="543"/>
      <c r="AU238" s="543"/>
      <c r="AV238" s="543"/>
      <c r="AW238" s="543"/>
      <c r="AX238" s="543"/>
      <c r="AY238" s="543"/>
      <c r="AZ238" s="543"/>
      <c r="BA238" s="543"/>
      <c r="BB238" s="543"/>
      <c r="BC238" s="543"/>
      <c r="BD238" s="543"/>
      <c r="BE238" s="543"/>
      <c r="BF238" s="543"/>
      <c r="BG238" s="543"/>
      <c r="BH238" s="543"/>
    </row>
    <row r="239" spans="1:60" ht="12.9" customHeight="1" x14ac:dyDescent="0.3">
      <c r="A239" s="772"/>
      <c r="B239" s="772"/>
      <c r="C239" s="754"/>
      <c r="D239" s="755"/>
      <c r="E239" s="543" t="str">
        <f xml:space="preserve"> InpC!E$220</f>
        <v>Azerbaijan</v>
      </c>
      <c r="F239" s="859">
        <f xml:space="preserve"> InpC!F$220</f>
        <v>0.81965006729475098</v>
      </c>
      <c r="G239" s="543" t="str">
        <f xml:space="preserve"> InpC!G$220</f>
        <v>%</v>
      </c>
      <c r="H239" s="543"/>
      <c r="I239" s="543"/>
      <c r="J239" s="832"/>
      <c r="K239" s="543"/>
      <c r="L239" s="543"/>
      <c r="M239" s="543"/>
      <c r="N239" s="543"/>
      <c r="O239" s="543"/>
      <c r="P239" s="543"/>
      <c r="Q239" s="543"/>
      <c r="R239" s="543"/>
      <c r="S239" s="543"/>
      <c r="T239" s="543"/>
      <c r="U239" s="543"/>
      <c r="V239" s="543"/>
      <c r="W239" s="543"/>
      <c r="X239" s="543"/>
      <c r="Y239" s="543"/>
      <c r="Z239" s="543"/>
      <c r="AA239" s="543"/>
      <c r="AB239" s="543"/>
      <c r="AC239" s="543"/>
      <c r="AD239" s="543"/>
      <c r="AE239" s="543"/>
      <c r="AF239" s="543"/>
      <c r="AG239" s="543"/>
      <c r="AH239" s="543"/>
      <c r="AI239" s="543"/>
      <c r="AJ239" s="543"/>
      <c r="AK239" s="543"/>
      <c r="AL239" s="543"/>
      <c r="AM239" s="543"/>
      <c r="AN239" s="543"/>
      <c r="AO239" s="543"/>
      <c r="AP239" s="543"/>
      <c r="AQ239" s="543"/>
      <c r="AR239" s="543"/>
      <c r="AS239" s="543"/>
      <c r="AT239" s="543"/>
      <c r="AU239" s="543"/>
      <c r="AV239" s="543"/>
      <c r="AW239" s="543"/>
      <c r="AX239" s="543"/>
      <c r="AY239" s="543"/>
      <c r="AZ239" s="543"/>
      <c r="BA239" s="543"/>
      <c r="BB239" s="543"/>
      <c r="BC239" s="543"/>
      <c r="BD239" s="543"/>
      <c r="BE239" s="543"/>
      <c r="BF239" s="543"/>
      <c r="BG239" s="543"/>
      <c r="BH239" s="543"/>
    </row>
    <row r="240" spans="1:60" ht="12.9" customHeight="1" x14ac:dyDescent="0.3">
      <c r="A240" s="772"/>
      <c r="B240" s="772"/>
      <c r="C240" s="754"/>
      <c r="D240" s="755"/>
      <c r="E240" s="543" t="str">
        <f xml:space="preserve"> InpC!E$221</f>
        <v>Mexico</v>
      </c>
      <c r="F240" s="859">
        <f xml:space="preserve"> InpC!F$221</f>
        <v>0.81695827725437398</v>
      </c>
      <c r="G240" s="543" t="str">
        <f xml:space="preserve"> InpC!G$221</f>
        <v>%</v>
      </c>
      <c r="H240" s="543"/>
      <c r="I240" s="543"/>
      <c r="J240" s="832"/>
      <c r="K240" s="543"/>
      <c r="L240" s="543"/>
      <c r="M240" s="543"/>
      <c r="N240" s="543"/>
      <c r="O240" s="543"/>
      <c r="P240" s="543"/>
      <c r="Q240" s="543"/>
      <c r="R240" s="543"/>
      <c r="S240" s="543"/>
      <c r="T240" s="543"/>
      <c r="U240" s="543"/>
      <c r="V240" s="543"/>
      <c r="W240" s="543"/>
      <c r="X240" s="543"/>
      <c r="Y240" s="543"/>
      <c r="Z240" s="543"/>
      <c r="AA240" s="543"/>
      <c r="AB240" s="543"/>
      <c r="AC240" s="543"/>
      <c r="AD240" s="543"/>
      <c r="AE240" s="543"/>
      <c r="AF240" s="543"/>
      <c r="AG240" s="543"/>
      <c r="AH240" s="543"/>
      <c r="AI240" s="543"/>
      <c r="AJ240" s="543"/>
      <c r="AK240" s="543"/>
      <c r="AL240" s="543"/>
      <c r="AM240" s="543"/>
      <c r="AN240" s="543"/>
      <c r="AO240" s="543"/>
      <c r="AP240" s="543"/>
      <c r="AQ240" s="543"/>
      <c r="AR240" s="543"/>
      <c r="AS240" s="543"/>
      <c r="AT240" s="543"/>
      <c r="AU240" s="543"/>
      <c r="AV240" s="543"/>
      <c r="AW240" s="543"/>
      <c r="AX240" s="543"/>
      <c r="AY240" s="543"/>
      <c r="AZ240" s="543"/>
      <c r="BA240" s="543"/>
      <c r="BB240" s="543"/>
      <c r="BC240" s="543"/>
      <c r="BD240" s="543"/>
      <c r="BE240" s="543"/>
      <c r="BF240" s="543"/>
      <c r="BG240" s="543"/>
      <c r="BH240" s="543"/>
    </row>
    <row r="241" spans="1:60" ht="12.9" customHeight="1" x14ac:dyDescent="0.3">
      <c r="A241" s="772"/>
      <c r="B241" s="772"/>
      <c r="C241" s="754"/>
      <c r="D241" s="755"/>
      <c r="E241" s="543" t="str">
        <f xml:space="preserve"> InpC!E$222</f>
        <v>Kazakhstan</v>
      </c>
      <c r="F241" s="859">
        <f xml:space="preserve"> InpC!F$222</f>
        <v>0.81292059219380897</v>
      </c>
      <c r="G241" s="543" t="str">
        <f xml:space="preserve"> InpC!G$222</f>
        <v>%</v>
      </c>
      <c r="H241" s="543"/>
      <c r="I241" s="543"/>
      <c r="J241" s="832"/>
      <c r="K241" s="543"/>
      <c r="L241" s="543"/>
      <c r="M241" s="543"/>
      <c r="N241" s="543"/>
      <c r="O241" s="543"/>
      <c r="P241" s="543"/>
      <c r="Q241" s="543"/>
      <c r="R241" s="543"/>
      <c r="S241" s="543"/>
      <c r="T241" s="543"/>
      <c r="U241" s="543"/>
      <c r="V241" s="543"/>
      <c r="W241" s="543"/>
      <c r="X241" s="543"/>
      <c r="Y241" s="543"/>
      <c r="Z241" s="543"/>
      <c r="AA241" s="543"/>
      <c r="AB241" s="543"/>
      <c r="AC241" s="543"/>
      <c r="AD241" s="543"/>
      <c r="AE241" s="543"/>
      <c r="AF241" s="543"/>
      <c r="AG241" s="543"/>
      <c r="AH241" s="543"/>
      <c r="AI241" s="543"/>
      <c r="AJ241" s="543"/>
      <c r="AK241" s="543"/>
      <c r="AL241" s="543"/>
      <c r="AM241" s="543"/>
      <c r="AN241" s="543"/>
      <c r="AO241" s="543"/>
      <c r="AP241" s="543"/>
      <c r="AQ241" s="543"/>
      <c r="AR241" s="543"/>
      <c r="AS241" s="543"/>
      <c r="AT241" s="543"/>
      <c r="AU241" s="543"/>
      <c r="AV241" s="543"/>
      <c r="AW241" s="543"/>
      <c r="AX241" s="543"/>
      <c r="AY241" s="543"/>
      <c r="AZ241" s="543"/>
      <c r="BA241" s="543"/>
      <c r="BB241" s="543"/>
      <c r="BC241" s="543"/>
      <c r="BD241" s="543"/>
      <c r="BE241" s="543"/>
      <c r="BF241" s="543"/>
      <c r="BG241" s="543"/>
      <c r="BH241" s="543"/>
    </row>
    <row r="242" spans="1:60" ht="12.9" customHeight="1" x14ac:dyDescent="0.3">
      <c r="A242" s="772"/>
      <c r="B242" s="772"/>
      <c r="C242" s="754"/>
      <c r="D242" s="755"/>
      <c r="E242" s="543" t="str">
        <f xml:space="preserve"> InpC!E$223</f>
        <v>UAE</v>
      </c>
      <c r="F242" s="859">
        <f xml:space="preserve"> InpC!F$223</f>
        <v>0.78600269179004001</v>
      </c>
      <c r="G242" s="543" t="str">
        <f xml:space="preserve"> InpC!G$223</f>
        <v>%</v>
      </c>
      <c r="H242" s="543"/>
      <c r="I242" s="543"/>
      <c r="J242" s="832"/>
      <c r="K242" s="543"/>
      <c r="L242" s="543"/>
      <c r="M242" s="543"/>
      <c r="N242" s="543"/>
      <c r="O242" s="543"/>
      <c r="P242" s="543"/>
      <c r="Q242" s="543"/>
      <c r="R242" s="543"/>
      <c r="S242" s="543"/>
      <c r="T242" s="543"/>
      <c r="U242" s="543"/>
      <c r="V242" s="543"/>
      <c r="W242" s="543"/>
      <c r="X242" s="543"/>
      <c r="Y242" s="543"/>
      <c r="Z242" s="543"/>
      <c r="AA242" s="543"/>
      <c r="AB242" s="543"/>
      <c r="AC242" s="543"/>
      <c r="AD242" s="543"/>
      <c r="AE242" s="543"/>
      <c r="AF242" s="543"/>
      <c r="AG242" s="543"/>
      <c r="AH242" s="543"/>
      <c r="AI242" s="543"/>
      <c r="AJ242" s="543"/>
      <c r="AK242" s="543"/>
      <c r="AL242" s="543"/>
      <c r="AM242" s="543"/>
      <c r="AN242" s="543"/>
      <c r="AO242" s="543"/>
      <c r="AP242" s="543"/>
      <c r="AQ242" s="543"/>
      <c r="AR242" s="543"/>
      <c r="AS242" s="543"/>
      <c r="AT242" s="543"/>
      <c r="AU242" s="543"/>
      <c r="AV242" s="543"/>
      <c r="AW242" s="543"/>
      <c r="AX242" s="543"/>
      <c r="AY242" s="543"/>
      <c r="AZ242" s="543"/>
      <c r="BA242" s="543"/>
      <c r="BB242" s="543"/>
      <c r="BC242" s="543"/>
      <c r="BD242" s="543"/>
      <c r="BE242" s="543"/>
      <c r="BF242" s="543"/>
      <c r="BG242" s="543"/>
      <c r="BH242" s="543"/>
    </row>
    <row r="243" spans="1:60" ht="12.9" customHeight="1" x14ac:dyDescent="0.3">
      <c r="A243" s="772"/>
      <c r="B243" s="772"/>
      <c r="C243" s="754"/>
      <c r="D243" s="755"/>
      <c r="E243" s="543" t="str">
        <f xml:space="preserve"> InpC!E$224</f>
        <v>Denmark</v>
      </c>
      <c r="F243" s="859">
        <f xml:space="preserve"> InpC!F$224</f>
        <v>0.781965006729475</v>
      </c>
      <c r="G243" s="543" t="str">
        <f xml:space="preserve"> InpC!G$224</f>
        <v>%</v>
      </c>
      <c r="H243" s="543"/>
      <c r="I243" s="543"/>
      <c r="J243" s="832"/>
      <c r="K243" s="543"/>
      <c r="L243" s="543"/>
      <c r="M243" s="543"/>
      <c r="N243" s="543"/>
      <c r="O243" s="543"/>
      <c r="P243" s="543"/>
      <c r="Q243" s="543"/>
      <c r="R243" s="543"/>
      <c r="S243" s="543"/>
      <c r="T243" s="543"/>
      <c r="U243" s="543"/>
      <c r="V243" s="543"/>
      <c r="W243" s="543"/>
      <c r="X243" s="543"/>
      <c r="Y243" s="543"/>
      <c r="Z243" s="543"/>
      <c r="AA243" s="543"/>
      <c r="AB243" s="543"/>
      <c r="AC243" s="543"/>
      <c r="AD243" s="543"/>
      <c r="AE243" s="543"/>
      <c r="AF243" s="543"/>
      <c r="AG243" s="543"/>
      <c r="AH243" s="543"/>
      <c r="AI243" s="543"/>
      <c r="AJ243" s="543"/>
      <c r="AK243" s="543"/>
      <c r="AL243" s="543"/>
      <c r="AM243" s="543"/>
      <c r="AN243" s="543"/>
      <c r="AO243" s="543"/>
      <c r="AP243" s="543"/>
      <c r="AQ243" s="543"/>
      <c r="AR243" s="543"/>
      <c r="AS243" s="543"/>
      <c r="AT243" s="543"/>
      <c r="AU243" s="543"/>
      <c r="AV243" s="543"/>
      <c r="AW243" s="543"/>
      <c r="AX243" s="543"/>
      <c r="AY243" s="543"/>
      <c r="AZ243" s="543"/>
      <c r="BA243" s="543"/>
      <c r="BB243" s="543"/>
      <c r="BC243" s="543"/>
      <c r="BD243" s="543"/>
      <c r="BE243" s="543"/>
      <c r="BF243" s="543"/>
      <c r="BG243" s="543"/>
      <c r="BH243" s="543"/>
    </row>
    <row r="244" spans="1:60" ht="12.9" customHeight="1" x14ac:dyDescent="0.3">
      <c r="A244" s="772"/>
      <c r="B244" s="772"/>
      <c r="C244" s="754"/>
      <c r="D244" s="755"/>
      <c r="E244" s="543" t="str">
        <f xml:space="preserve"> InpC!E$225</f>
        <v>Stabroek - OpenOil (renegotiated)</v>
      </c>
      <c r="F244" s="859">
        <f xml:space="preserve"> InpC!F$225</f>
        <v>0.76978745322955056</v>
      </c>
      <c r="G244" s="543" t="str">
        <f xml:space="preserve"> InpC!G$225</f>
        <v>%</v>
      </c>
      <c r="H244" s="543"/>
      <c r="I244" s="543"/>
      <c r="J244" s="832"/>
      <c r="K244" s="543"/>
      <c r="L244" s="543"/>
      <c r="M244" s="543"/>
      <c r="N244" s="543"/>
      <c r="O244" s="543"/>
      <c r="P244" s="543"/>
      <c r="Q244" s="543"/>
      <c r="R244" s="543"/>
      <c r="S244" s="543"/>
      <c r="T244" s="543"/>
      <c r="U244" s="543"/>
      <c r="V244" s="543"/>
      <c r="W244" s="543"/>
      <c r="X244" s="543"/>
      <c r="Y244" s="543"/>
      <c r="Z244" s="543"/>
      <c r="AA244" s="543"/>
      <c r="AB244" s="543"/>
      <c r="AC244" s="543"/>
      <c r="AD244" s="543"/>
      <c r="AE244" s="543"/>
      <c r="AF244" s="543"/>
      <c r="AG244" s="543"/>
      <c r="AH244" s="543"/>
      <c r="AI244" s="543"/>
      <c r="AJ244" s="543"/>
      <c r="AK244" s="543"/>
      <c r="AL244" s="543"/>
      <c r="AM244" s="543"/>
      <c r="AN244" s="543"/>
      <c r="AO244" s="543"/>
      <c r="AP244" s="543"/>
      <c r="AQ244" s="543"/>
      <c r="AR244" s="543"/>
      <c r="AS244" s="543"/>
      <c r="AT244" s="543"/>
      <c r="AU244" s="543"/>
      <c r="AV244" s="543"/>
      <c r="AW244" s="543"/>
      <c r="AX244" s="543"/>
      <c r="AY244" s="543"/>
      <c r="AZ244" s="543"/>
      <c r="BA244" s="543"/>
      <c r="BB244" s="543"/>
      <c r="BC244" s="543"/>
      <c r="BD244" s="543"/>
      <c r="BE244" s="543"/>
      <c r="BF244" s="543"/>
      <c r="BG244" s="543"/>
      <c r="BH244" s="543"/>
    </row>
    <row r="245" spans="1:60" ht="12.9" customHeight="1" x14ac:dyDescent="0.3">
      <c r="A245" s="772"/>
      <c r="B245" s="772"/>
      <c r="C245" s="754"/>
      <c r="D245" s="755"/>
      <c r="E245" s="543" t="str">
        <f xml:space="preserve"> InpC!E$226</f>
        <v>Malaysia</v>
      </c>
      <c r="F245" s="859">
        <f xml:space="preserve"> InpC!F$226</f>
        <v>0.77658142664872098</v>
      </c>
      <c r="G245" s="543" t="str">
        <f xml:space="preserve"> InpC!G$226</f>
        <v>%</v>
      </c>
      <c r="H245" s="543"/>
      <c r="I245" s="543"/>
      <c r="J245" s="832"/>
      <c r="K245" s="543"/>
      <c r="L245" s="543"/>
      <c r="M245" s="543"/>
      <c r="N245" s="543"/>
      <c r="O245" s="543"/>
      <c r="P245" s="543"/>
      <c r="Q245" s="543"/>
      <c r="R245" s="543"/>
      <c r="S245" s="543"/>
      <c r="T245" s="543"/>
      <c r="U245" s="543"/>
      <c r="V245" s="543"/>
      <c r="W245" s="543"/>
      <c r="X245" s="543"/>
      <c r="Y245" s="543"/>
      <c r="Z245" s="543"/>
      <c r="AA245" s="543"/>
      <c r="AB245" s="543"/>
      <c r="AC245" s="543"/>
      <c r="AD245" s="543"/>
      <c r="AE245" s="543"/>
      <c r="AF245" s="543"/>
      <c r="AG245" s="543"/>
      <c r="AH245" s="543"/>
      <c r="AI245" s="543"/>
      <c r="AJ245" s="543"/>
      <c r="AK245" s="543"/>
      <c r="AL245" s="543"/>
      <c r="AM245" s="543"/>
      <c r="AN245" s="543"/>
      <c r="AO245" s="543"/>
      <c r="AP245" s="543"/>
      <c r="AQ245" s="543"/>
      <c r="AR245" s="543"/>
      <c r="AS245" s="543"/>
      <c r="AT245" s="543"/>
      <c r="AU245" s="543"/>
      <c r="AV245" s="543"/>
      <c r="AW245" s="543"/>
      <c r="AX245" s="543"/>
      <c r="AY245" s="543"/>
      <c r="AZ245" s="543"/>
      <c r="BA245" s="543"/>
      <c r="BB245" s="543"/>
      <c r="BC245" s="543"/>
      <c r="BD245" s="543"/>
      <c r="BE245" s="543"/>
      <c r="BF245" s="543"/>
      <c r="BG245" s="543"/>
      <c r="BH245" s="543"/>
    </row>
    <row r="246" spans="1:60" ht="12.9" customHeight="1" x14ac:dyDescent="0.3">
      <c r="A246" s="772"/>
      <c r="B246" s="772"/>
      <c r="C246" s="754"/>
      <c r="D246" s="755"/>
      <c r="E246" s="543" t="str">
        <f xml:space="preserve"> InpC!E$227</f>
        <v>Brazil</v>
      </c>
      <c r="F246" s="859">
        <f xml:space="preserve"> InpC!F$227</f>
        <v>0.77388963660834398</v>
      </c>
      <c r="G246" s="543" t="str">
        <f xml:space="preserve"> InpC!G$227</f>
        <v>%</v>
      </c>
      <c r="H246" s="543"/>
      <c r="I246" s="543"/>
      <c r="J246" s="832"/>
      <c r="K246" s="543"/>
      <c r="L246" s="543"/>
      <c r="M246" s="543"/>
      <c r="N246" s="543"/>
      <c r="O246" s="543"/>
      <c r="P246" s="543"/>
      <c r="Q246" s="543"/>
      <c r="R246" s="543"/>
      <c r="S246" s="543"/>
      <c r="T246" s="543"/>
      <c r="U246" s="543"/>
      <c r="V246" s="543"/>
      <c r="W246" s="543"/>
      <c r="X246" s="543"/>
      <c r="Y246" s="543"/>
      <c r="Z246" s="543"/>
      <c r="AA246" s="543"/>
      <c r="AB246" s="543"/>
      <c r="AC246" s="543"/>
      <c r="AD246" s="543"/>
      <c r="AE246" s="543"/>
      <c r="AF246" s="543"/>
      <c r="AG246" s="543"/>
      <c r="AH246" s="543"/>
      <c r="AI246" s="543"/>
      <c r="AJ246" s="543"/>
      <c r="AK246" s="543"/>
      <c r="AL246" s="543"/>
      <c r="AM246" s="543"/>
      <c r="AN246" s="543"/>
      <c r="AO246" s="543"/>
      <c r="AP246" s="543"/>
      <c r="AQ246" s="543"/>
      <c r="AR246" s="543"/>
      <c r="AS246" s="543"/>
      <c r="AT246" s="543"/>
      <c r="AU246" s="543"/>
      <c r="AV246" s="543"/>
      <c r="AW246" s="543"/>
      <c r="AX246" s="543"/>
      <c r="AY246" s="543"/>
      <c r="AZ246" s="543"/>
      <c r="BA246" s="543"/>
      <c r="BB246" s="543"/>
      <c r="BC246" s="543"/>
      <c r="BD246" s="543"/>
      <c r="BE246" s="543"/>
      <c r="BF246" s="543"/>
      <c r="BG246" s="543"/>
      <c r="BH246" s="543"/>
    </row>
    <row r="247" spans="1:60" s="445" customFormat="1" ht="12.9" customHeight="1" x14ac:dyDescent="0.3">
      <c r="A247" s="834"/>
      <c r="B247" s="834"/>
      <c r="C247" s="783"/>
      <c r="D247" s="784"/>
      <c r="E247" s="537" t="s">
        <v>1033</v>
      </c>
      <c r="F247" s="860">
        <f>P200</f>
        <v>0.75425518628829036</v>
      </c>
      <c r="G247" s="537" t="s">
        <v>82</v>
      </c>
      <c r="H247" s="537"/>
      <c r="I247" s="537"/>
      <c r="J247" s="849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7"/>
      <c r="V247" s="537"/>
      <c r="W247" s="537"/>
      <c r="X247" s="537"/>
      <c r="Y247" s="537"/>
      <c r="Z247" s="537"/>
      <c r="AA247" s="537"/>
      <c r="AB247" s="537"/>
      <c r="AC247" s="537"/>
      <c r="AD247" s="537"/>
      <c r="AE247" s="537"/>
      <c r="AF247" s="537"/>
      <c r="AG247" s="537"/>
      <c r="AH247" s="537"/>
      <c r="AI247" s="537"/>
      <c r="AJ247" s="537"/>
      <c r="AK247" s="537"/>
      <c r="AL247" s="537"/>
      <c r="AM247" s="537"/>
      <c r="AN247" s="537"/>
      <c r="AO247" s="537"/>
      <c r="AP247" s="537"/>
      <c r="AQ247" s="537"/>
      <c r="AR247" s="537"/>
      <c r="AS247" s="537"/>
      <c r="AT247" s="537"/>
      <c r="AU247" s="537"/>
      <c r="AV247" s="537"/>
      <c r="AW247" s="537"/>
      <c r="AX247" s="537"/>
      <c r="AY247" s="537"/>
      <c r="AZ247" s="537"/>
      <c r="BA247" s="537"/>
      <c r="BB247" s="537"/>
      <c r="BC247" s="537"/>
      <c r="BD247" s="537"/>
      <c r="BE247" s="537"/>
      <c r="BF247" s="537"/>
      <c r="BG247" s="537"/>
      <c r="BH247" s="537"/>
    </row>
    <row r="248" spans="1:60" ht="12.9" customHeight="1" x14ac:dyDescent="0.3">
      <c r="A248" s="772"/>
      <c r="B248" s="772"/>
      <c r="C248" s="754"/>
      <c r="D248" s="755"/>
      <c r="E248" s="543" t="str">
        <f xml:space="preserve"> InpC!E$228</f>
        <v>Angola</v>
      </c>
      <c r="F248" s="859">
        <f xml:space="preserve"> InpC!F$228</f>
        <v>0.75235531628532903</v>
      </c>
      <c r="G248" s="543" t="str">
        <f xml:space="preserve"> InpC!G$228</f>
        <v>%</v>
      </c>
      <c r="H248" s="543"/>
      <c r="I248" s="543"/>
      <c r="J248" s="832"/>
      <c r="K248" s="543"/>
      <c r="L248" s="543"/>
      <c r="M248" s="543"/>
      <c r="N248" s="543"/>
      <c r="O248" s="543"/>
      <c r="P248" s="543"/>
      <c r="Q248" s="543"/>
      <c r="R248" s="543"/>
      <c r="S248" s="543"/>
      <c r="T248" s="543"/>
      <c r="U248" s="543"/>
      <c r="V248" s="543"/>
      <c r="W248" s="543"/>
      <c r="X248" s="543"/>
      <c r="Y248" s="543"/>
      <c r="Z248" s="543"/>
      <c r="AA248" s="543"/>
      <c r="AB248" s="543"/>
      <c r="AC248" s="543"/>
      <c r="AD248" s="543"/>
      <c r="AE248" s="543"/>
      <c r="AF248" s="543"/>
      <c r="AG248" s="543"/>
      <c r="AH248" s="543"/>
      <c r="AI248" s="543"/>
      <c r="AJ248" s="543"/>
      <c r="AK248" s="543"/>
      <c r="AL248" s="543"/>
      <c r="AM248" s="543"/>
      <c r="AN248" s="543"/>
      <c r="AO248" s="543"/>
      <c r="AP248" s="543"/>
      <c r="AQ248" s="543"/>
      <c r="AR248" s="543"/>
      <c r="AS248" s="543"/>
      <c r="AT248" s="543"/>
      <c r="AU248" s="543"/>
      <c r="AV248" s="543"/>
      <c r="AW248" s="543"/>
      <c r="AX248" s="543"/>
      <c r="AY248" s="543"/>
      <c r="AZ248" s="543"/>
      <c r="BA248" s="543"/>
      <c r="BB248" s="543"/>
      <c r="BC248" s="543"/>
      <c r="BD248" s="543"/>
      <c r="BE248" s="543"/>
      <c r="BF248" s="543"/>
      <c r="BG248" s="543"/>
      <c r="BH248" s="543"/>
    </row>
    <row r="249" spans="1:60" ht="12.9" customHeight="1" x14ac:dyDescent="0.3">
      <c r="A249" s="772"/>
      <c r="B249" s="772"/>
      <c r="C249" s="754"/>
      <c r="D249" s="755"/>
      <c r="E249" s="543" t="str">
        <f xml:space="preserve"> InpC!E$229</f>
        <v>Egypt</v>
      </c>
      <c r="F249" s="859">
        <f xml:space="preserve"> InpC!F$229</f>
        <v>0.75100942126514103</v>
      </c>
      <c r="G249" s="543" t="str">
        <f xml:space="preserve"> InpC!G$229</f>
        <v>%</v>
      </c>
      <c r="H249" s="543"/>
      <c r="I249" s="543"/>
      <c r="J249" s="832"/>
      <c r="K249" s="543"/>
      <c r="L249" s="543"/>
      <c r="M249" s="543"/>
      <c r="N249" s="543"/>
      <c r="O249" s="543"/>
      <c r="P249" s="543"/>
      <c r="Q249" s="543"/>
      <c r="R249" s="543"/>
      <c r="S249" s="543"/>
      <c r="T249" s="543"/>
      <c r="U249" s="543"/>
      <c r="V249" s="543"/>
      <c r="W249" s="543"/>
      <c r="X249" s="543"/>
      <c r="Y249" s="543"/>
      <c r="Z249" s="543"/>
      <c r="AA249" s="543"/>
      <c r="AB249" s="543"/>
      <c r="AC249" s="543"/>
      <c r="AD249" s="543"/>
      <c r="AE249" s="543"/>
      <c r="AF249" s="543"/>
      <c r="AG249" s="543"/>
      <c r="AH249" s="543"/>
      <c r="AI249" s="543"/>
      <c r="AJ249" s="543"/>
      <c r="AK249" s="543"/>
      <c r="AL249" s="543"/>
      <c r="AM249" s="543"/>
      <c r="AN249" s="543"/>
      <c r="AO249" s="543"/>
      <c r="AP249" s="543"/>
      <c r="AQ249" s="543"/>
      <c r="AR249" s="543"/>
      <c r="AS249" s="543"/>
      <c r="AT249" s="543"/>
      <c r="AU249" s="543"/>
      <c r="AV249" s="543"/>
      <c r="AW249" s="543"/>
      <c r="AX249" s="543"/>
      <c r="AY249" s="543"/>
      <c r="AZ249" s="543"/>
      <c r="BA249" s="543"/>
      <c r="BB249" s="543"/>
      <c r="BC249" s="543"/>
      <c r="BD249" s="543"/>
      <c r="BE249" s="543"/>
      <c r="BF249" s="543"/>
      <c r="BG249" s="543"/>
      <c r="BH249" s="543"/>
    </row>
    <row r="250" spans="1:60" ht="12.9" customHeight="1" x14ac:dyDescent="0.3">
      <c r="A250" s="772"/>
      <c r="B250" s="772"/>
      <c r="C250" s="754"/>
      <c r="D250" s="755"/>
      <c r="E250" s="543" t="str">
        <f xml:space="preserve"> InpC!E$230</f>
        <v>Thailand</v>
      </c>
      <c r="F250" s="859">
        <f xml:space="preserve"> InpC!F$230</f>
        <v>0.69851951547779201</v>
      </c>
      <c r="G250" s="543" t="str">
        <f xml:space="preserve"> InpC!G$230</f>
        <v>%</v>
      </c>
      <c r="H250" s="543"/>
      <c r="I250" s="543"/>
      <c r="J250" s="832"/>
      <c r="K250" s="543"/>
      <c r="L250" s="543"/>
      <c r="M250" s="543"/>
      <c r="N250" s="543"/>
      <c r="O250" s="543"/>
      <c r="P250" s="543"/>
      <c r="Q250" s="543"/>
      <c r="R250" s="543"/>
      <c r="S250" s="543"/>
      <c r="T250" s="543"/>
      <c r="U250" s="543"/>
      <c r="V250" s="543"/>
      <c r="W250" s="543"/>
      <c r="X250" s="543"/>
      <c r="Y250" s="543"/>
      <c r="Z250" s="543"/>
      <c r="AA250" s="543"/>
      <c r="AB250" s="543"/>
      <c r="AC250" s="543"/>
      <c r="AD250" s="543"/>
      <c r="AE250" s="543"/>
      <c r="AF250" s="543"/>
      <c r="AG250" s="543"/>
      <c r="AH250" s="543"/>
      <c r="AI250" s="543"/>
      <c r="AJ250" s="543"/>
      <c r="AK250" s="543"/>
      <c r="AL250" s="543"/>
      <c r="AM250" s="543"/>
      <c r="AN250" s="543"/>
      <c r="AO250" s="543"/>
      <c r="AP250" s="543"/>
      <c r="AQ250" s="543"/>
      <c r="AR250" s="543"/>
      <c r="AS250" s="543"/>
      <c r="AT250" s="543"/>
      <c r="AU250" s="543"/>
      <c r="AV250" s="543"/>
      <c r="AW250" s="543"/>
      <c r="AX250" s="543"/>
      <c r="AY250" s="543"/>
      <c r="AZ250" s="543"/>
      <c r="BA250" s="543"/>
      <c r="BB250" s="543"/>
      <c r="BC250" s="543"/>
      <c r="BD250" s="543"/>
      <c r="BE250" s="543"/>
      <c r="BF250" s="543"/>
      <c r="BG250" s="543"/>
      <c r="BH250" s="543"/>
    </row>
    <row r="251" spans="1:60" ht="12.9" customHeight="1" x14ac:dyDescent="0.3">
      <c r="A251" s="772"/>
      <c r="B251" s="772"/>
      <c r="C251" s="754"/>
      <c r="D251" s="755"/>
      <c r="E251" s="543" t="str">
        <f xml:space="preserve"> InpC!E$231</f>
        <v>Mauritania</v>
      </c>
      <c r="F251" s="859">
        <f xml:space="preserve"> InpC!F$231</f>
        <v>0.67429340511440095</v>
      </c>
      <c r="G251" s="543" t="str">
        <f xml:space="preserve"> InpC!G$231</f>
        <v>%</v>
      </c>
      <c r="H251" s="543"/>
      <c r="I251" s="543"/>
      <c r="J251" s="832"/>
      <c r="K251" s="543"/>
      <c r="L251" s="543"/>
      <c r="M251" s="543"/>
      <c r="N251" s="543"/>
      <c r="O251" s="543"/>
      <c r="P251" s="543"/>
      <c r="Q251" s="543"/>
      <c r="R251" s="543"/>
      <c r="S251" s="543"/>
      <c r="T251" s="543"/>
      <c r="U251" s="543"/>
      <c r="V251" s="543"/>
      <c r="W251" s="543"/>
      <c r="X251" s="543"/>
      <c r="Y251" s="543"/>
      <c r="Z251" s="543"/>
      <c r="AA251" s="543"/>
      <c r="AB251" s="543"/>
      <c r="AC251" s="543"/>
      <c r="AD251" s="543"/>
      <c r="AE251" s="543"/>
      <c r="AF251" s="543"/>
      <c r="AG251" s="543"/>
      <c r="AH251" s="543"/>
      <c r="AI251" s="543"/>
      <c r="AJ251" s="543"/>
      <c r="AK251" s="543"/>
      <c r="AL251" s="543"/>
      <c r="AM251" s="543"/>
      <c r="AN251" s="543"/>
      <c r="AO251" s="543"/>
      <c r="AP251" s="543"/>
      <c r="AQ251" s="543"/>
      <c r="AR251" s="543"/>
      <c r="AS251" s="543"/>
      <c r="AT251" s="543"/>
      <c r="AU251" s="543"/>
      <c r="AV251" s="543"/>
      <c r="AW251" s="543"/>
      <c r="AX251" s="543"/>
      <c r="AY251" s="543"/>
      <c r="AZ251" s="543"/>
      <c r="BA251" s="543"/>
      <c r="BB251" s="543"/>
      <c r="BC251" s="543"/>
      <c r="BD251" s="543"/>
      <c r="BE251" s="543"/>
      <c r="BF251" s="543"/>
      <c r="BG251" s="543"/>
      <c r="BH251" s="543"/>
    </row>
    <row r="252" spans="1:60" ht="12.9" customHeight="1" x14ac:dyDescent="0.3">
      <c r="A252" s="772"/>
      <c r="B252" s="772"/>
      <c r="C252" s="754"/>
      <c r="D252" s="755"/>
      <c r="E252" s="543" t="str">
        <f xml:space="preserve"> InpC!E$232</f>
        <v>Mozambique</v>
      </c>
      <c r="F252" s="859">
        <f xml:space="preserve"> InpC!F$232</f>
        <v>0.64333781965006698</v>
      </c>
      <c r="G252" s="543" t="str">
        <f xml:space="preserve"> InpC!G$232</f>
        <v>%</v>
      </c>
      <c r="H252" s="543"/>
      <c r="I252" s="543"/>
      <c r="J252" s="832"/>
      <c r="K252" s="543"/>
      <c r="L252" s="543"/>
      <c r="M252" s="543"/>
      <c r="N252" s="543"/>
      <c r="O252" s="543"/>
      <c r="P252" s="543"/>
      <c r="Q252" s="543"/>
      <c r="R252" s="543"/>
      <c r="S252" s="543"/>
      <c r="T252" s="543"/>
      <c r="U252" s="543"/>
      <c r="V252" s="543"/>
      <c r="W252" s="543"/>
      <c r="X252" s="543"/>
      <c r="Y252" s="543"/>
      <c r="Z252" s="543"/>
      <c r="AA252" s="543"/>
      <c r="AB252" s="543"/>
      <c r="AC252" s="543"/>
      <c r="AD252" s="543"/>
      <c r="AE252" s="543"/>
      <c r="AF252" s="543"/>
      <c r="AG252" s="543"/>
      <c r="AH252" s="543"/>
      <c r="AI252" s="543"/>
      <c r="AJ252" s="543"/>
      <c r="AK252" s="543"/>
      <c r="AL252" s="543"/>
      <c r="AM252" s="543"/>
      <c r="AN252" s="543"/>
      <c r="AO252" s="543"/>
      <c r="AP252" s="543"/>
      <c r="AQ252" s="543"/>
      <c r="AR252" s="543"/>
      <c r="AS252" s="543"/>
      <c r="AT252" s="543"/>
      <c r="AU252" s="543"/>
      <c r="AV252" s="543"/>
      <c r="AW252" s="543"/>
      <c r="AX252" s="543"/>
      <c r="AY252" s="543"/>
      <c r="AZ252" s="543"/>
      <c r="BA252" s="543"/>
      <c r="BB252" s="543"/>
      <c r="BC252" s="543"/>
      <c r="BD252" s="543"/>
      <c r="BE252" s="543"/>
      <c r="BF252" s="543"/>
      <c r="BG252" s="543"/>
      <c r="BH252" s="543"/>
    </row>
    <row r="253" spans="1:60" ht="12.9" customHeight="1" x14ac:dyDescent="0.3">
      <c r="A253" s="772"/>
      <c r="B253" s="772"/>
      <c r="C253" s="754"/>
      <c r="D253" s="755"/>
      <c r="E253" s="543" t="str">
        <f xml:space="preserve"> InpC!E$233</f>
        <v>Guyana - Rystad</v>
      </c>
      <c r="F253" s="859">
        <f xml:space="preserve"> InpC!F$233</f>
        <v>0.59350000000000003</v>
      </c>
      <c r="G253" s="543" t="str">
        <f xml:space="preserve"> InpC!G$233</f>
        <v>%</v>
      </c>
      <c r="H253" s="543"/>
      <c r="I253" s="543"/>
      <c r="J253" s="832"/>
      <c r="K253" s="543"/>
      <c r="L253" s="543"/>
      <c r="M253" s="543"/>
      <c r="N253" s="543"/>
      <c r="O253" s="543"/>
      <c r="P253" s="543"/>
      <c r="Q253" s="543"/>
      <c r="R253" s="543"/>
      <c r="S253" s="543"/>
      <c r="T253" s="543"/>
      <c r="U253" s="543"/>
      <c r="V253" s="543"/>
      <c r="W253" s="543"/>
      <c r="X253" s="543"/>
      <c r="Y253" s="543"/>
      <c r="Z253" s="543"/>
      <c r="AA253" s="543"/>
      <c r="AB253" s="543"/>
      <c r="AC253" s="543"/>
      <c r="AD253" s="543"/>
      <c r="AE253" s="543"/>
      <c r="AF253" s="543"/>
      <c r="AG253" s="543"/>
      <c r="AH253" s="543"/>
      <c r="AI253" s="543"/>
      <c r="AJ253" s="543"/>
      <c r="AK253" s="543"/>
      <c r="AL253" s="543"/>
      <c r="AM253" s="543"/>
      <c r="AN253" s="543"/>
      <c r="AO253" s="543"/>
      <c r="AP253" s="543"/>
      <c r="AQ253" s="543"/>
      <c r="AR253" s="543"/>
      <c r="AS253" s="543"/>
      <c r="AT253" s="543"/>
      <c r="AU253" s="543"/>
      <c r="AV253" s="543"/>
      <c r="AW253" s="543"/>
      <c r="AX253" s="543"/>
      <c r="AY253" s="543"/>
      <c r="AZ253" s="543"/>
      <c r="BA253" s="543"/>
      <c r="BB253" s="543"/>
      <c r="BC253" s="543"/>
      <c r="BD253" s="543"/>
      <c r="BE253" s="543"/>
      <c r="BF253" s="543"/>
      <c r="BG253" s="543"/>
      <c r="BH253" s="543"/>
    </row>
    <row r="254" spans="1:60" ht="12.9" customHeight="1" x14ac:dyDescent="0.3">
      <c r="A254" s="772"/>
      <c r="B254" s="772"/>
      <c r="C254" s="754"/>
      <c r="D254" s="755"/>
      <c r="E254" s="543" t="str">
        <f xml:space="preserve"> InpC!E$234</f>
        <v>Australia</v>
      </c>
      <c r="F254" s="859">
        <f xml:space="preserve"> InpC!F$234</f>
        <v>0.58681022880215306</v>
      </c>
      <c r="G254" s="543" t="str">
        <f xml:space="preserve"> InpC!G$234</f>
        <v>%</v>
      </c>
      <c r="H254" s="543"/>
      <c r="I254" s="543"/>
      <c r="J254" s="832"/>
      <c r="K254" s="543"/>
      <c r="L254" s="543"/>
      <c r="M254" s="543"/>
      <c r="N254" s="543"/>
      <c r="O254" s="543"/>
      <c r="P254" s="543"/>
      <c r="Q254" s="543"/>
      <c r="R254" s="543"/>
      <c r="S254" s="543"/>
      <c r="T254" s="543"/>
      <c r="U254" s="543"/>
      <c r="V254" s="543"/>
      <c r="W254" s="543"/>
      <c r="X254" s="543"/>
      <c r="Y254" s="543"/>
      <c r="Z254" s="543"/>
      <c r="AA254" s="543"/>
      <c r="AB254" s="543"/>
      <c r="AC254" s="543"/>
      <c r="AD254" s="543"/>
      <c r="AE254" s="543"/>
      <c r="AF254" s="543"/>
      <c r="AG254" s="543"/>
      <c r="AH254" s="543"/>
      <c r="AI254" s="543"/>
      <c r="AJ254" s="543"/>
      <c r="AK254" s="543"/>
      <c r="AL254" s="543"/>
      <c r="AM254" s="543"/>
      <c r="AN254" s="543"/>
      <c r="AO254" s="543"/>
      <c r="AP254" s="543"/>
      <c r="AQ254" s="543"/>
      <c r="AR254" s="543"/>
      <c r="AS254" s="543"/>
      <c r="AT254" s="543"/>
      <c r="AU254" s="543"/>
      <c r="AV254" s="543"/>
      <c r="AW254" s="543"/>
      <c r="AX254" s="543"/>
      <c r="AY254" s="543"/>
      <c r="AZ254" s="543"/>
      <c r="BA254" s="543"/>
      <c r="BB254" s="543"/>
      <c r="BC254" s="543"/>
      <c r="BD254" s="543"/>
      <c r="BE254" s="543"/>
      <c r="BF254" s="543"/>
      <c r="BG254" s="543"/>
      <c r="BH254" s="543"/>
    </row>
    <row r="255" spans="1:60" ht="12.9" customHeight="1" x14ac:dyDescent="0.3">
      <c r="A255" s="772"/>
      <c r="B255" s="772"/>
      <c r="C255" s="754"/>
      <c r="D255" s="755"/>
      <c r="E255" s="543" t="str">
        <f xml:space="preserve"> InpC!E$235</f>
        <v>Canada</v>
      </c>
      <c r="F255" s="859">
        <f xml:space="preserve"> InpC!F$235</f>
        <v>0.58008075370121104</v>
      </c>
      <c r="G255" s="543" t="str">
        <f xml:space="preserve"> InpC!G$235</f>
        <v>%</v>
      </c>
      <c r="H255" s="543"/>
      <c r="I255" s="543"/>
      <c r="J255" s="832"/>
      <c r="K255" s="543"/>
      <c r="L255" s="543"/>
      <c r="M255" s="543"/>
      <c r="N255" s="543"/>
      <c r="O255" s="543"/>
      <c r="P255" s="543"/>
      <c r="Q255" s="543"/>
      <c r="R255" s="543"/>
      <c r="S255" s="543"/>
      <c r="T255" s="543"/>
      <c r="U255" s="543"/>
      <c r="V255" s="543"/>
      <c r="W255" s="543"/>
      <c r="X255" s="543"/>
      <c r="Y255" s="543"/>
      <c r="Z255" s="543"/>
      <c r="AA255" s="543"/>
      <c r="AB255" s="543"/>
      <c r="AC255" s="543"/>
      <c r="AD255" s="543"/>
      <c r="AE255" s="543"/>
      <c r="AF255" s="543"/>
      <c r="AG255" s="543"/>
      <c r="AH255" s="543"/>
      <c r="AI255" s="543"/>
      <c r="AJ255" s="543"/>
      <c r="AK255" s="543"/>
      <c r="AL255" s="543"/>
      <c r="AM255" s="543"/>
      <c r="AN255" s="543"/>
      <c r="AO255" s="543"/>
      <c r="AP255" s="543"/>
      <c r="AQ255" s="543"/>
      <c r="AR255" s="543"/>
      <c r="AS255" s="543"/>
      <c r="AT255" s="543"/>
      <c r="AU255" s="543"/>
      <c r="AV255" s="543"/>
      <c r="AW255" s="543"/>
      <c r="AX255" s="543"/>
      <c r="AY255" s="543"/>
      <c r="AZ255" s="543"/>
      <c r="BA255" s="543"/>
      <c r="BB255" s="543"/>
      <c r="BC255" s="543"/>
      <c r="BD255" s="543"/>
      <c r="BE255" s="543"/>
      <c r="BF255" s="543"/>
      <c r="BG255" s="543"/>
      <c r="BH255" s="543"/>
    </row>
    <row r="256" spans="1:60" ht="12.9" customHeight="1" x14ac:dyDescent="0.3">
      <c r="A256" s="772"/>
      <c r="B256" s="772"/>
      <c r="C256" s="754"/>
      <c r="D256" s="755"/>
      <c r="E256" s="543" t="str">
        <f xml:space="preserve"> InpC!E$236</f>
        <v>Israel</v>
      </c>
      <c r="F256" s="859">
        <f xml:space="preserve"> InpC!F$236</f>
        <v>0.57873485868102303</v>
      </c>
      <c r="G256" s="543" t="str">
        <f xml:space="preserve"> InpC!G$236</f>
        <v>%</v>
      </c>
      <c r="H256" s="543"/>
      <c r="I256" s="543"/>
      <c r="J256" s="832"/>
      <c r="K256" s="543"/>
      <c r="L256" s="543"/>
      <c r="M256" s="543"/>
      <c r="N256" s="543"/>
      <c r="O256" s="543"/>
      <c r="P256" s="543"/>
      <c r="Q256" s="543"/>
      <c r="R256" s="543"/>
      <c r="S256" s="543"/>
      <c r="T256" s="543"/>
      <c r="U256" s="543"/>
      <c r="V256" s="543"/>
      <c r="W256" s="543"/>
      <c r="X256" s="543"/>
      <c r="Y256" s="543"/>
      <c r="Z256" s="543"/>
      <c r="AA256" s="543"/>
      <c r="AB256" s="543"/>
      <c r="AC256" s="543"/>
      <c r="AD256" s="543"/>
      <c r="AE256" s="543"/>
      <c r="AF256" s="543"/>
      <c r="AG256" s="543"/>
      <c r="AH256" s="543"/>
      <c r="AI256" s="543"/>
      <c r="AJ256" s="543"/>
      <c r="AK256" s="543"/>
      <c r="AL256" s="543"/>
      <c r="AM256" s="543"/>
      <c r="AN256" s="543"/>
      <c r="AO256" s="543"/>
      <c r="AP256" s="543"/>
      <c r="AQ256" s="543"/>
      <c r="AR256" s="543"/>
      <c r="AS256" s="543"/>
      <c r="AT256" s="543"/>
      <c r="AU256" s="543"/>
      <c r="AV256" s="543"/>
      <c r="AW256" s="543"/>
      <c r="AX256" s="543"/>
      <c r="AY256" s="543"/>
      <c r="AZ256" s="543"/>
      <c r="BA256" s="543"/>
      <c r="BB256" s="543"/>
      <c r="BC256" s="543"/>
      <c r="BD256" s="543"/>
      <c r="BE256" s="543"/>
      <c r="BF256" s="543"/>
      <c r="BG256" s="543"/>
      <c r="BH256" s="543"/>
    </row>
    <row r="257" spans="1:60" ht="12.9" customHeight="1" x14ac:dyDescent="0.3">
      <c r="A257" s="772"/>
      <c r="B257" s="772"/>
      <c r="C257" s="754"/>
      <c r="D257" s="755"/>
      <c r="E257" s="543" t="str">
        <f xml:space="preserve"> InpC!E$237</f>
        <v>Guyana - OpenOil</v>
      </c>
      <c r="F257" s="859">
        <f xml:space="preserve"> InpC!F$237</f>
        <v>0.56859999999999999</v>
      </c>
      <c r="G257" s="543" t="str">
        <f xml:space="preserve"> InpC!G$237</f>
        <v>%</v>
      </c>
      <c r="H257" s="543"/>
      <c r="I257" s="543"/>
      <c r="J257" s="832"/>
      <c r="K257" s="543"/>
      <c r="L257" s="543"/>
      <c r="M257" s="543"/>
      <c r="N257" s="543"/>
      <c r="O257" s="543"/>
      <c r="P257" s="543"/>
      <c r="Q257" s="543"/>
      <c r="R257" s="543"/>
      <c r="S257" s="543"/>
      <c r="T257" s="543"/>
      <c r="U257" s="543"/>
      <c r="V257" s="543"/>
      <c r="W257" s="543"/>
      <c r="X257" s="543"/>
      <c r="Y257" s="543"/>
      <c r="Z257" s="543"/>
      <c r="AA257" s="543"/>
      <c r="AB257" s="543"/>
      <c r="AC257" s="543"/>
      <c r="AD257" s="543"/>
      <c r="AE257" s="543"/>
      <c r="AF257" s="543"/>
      <c r="AG257" s="543"/>
      <c r="AH257" s="543"/>
      <c r="AI257" s="543"/>
      <c r="AJ257" s="543"/>
      <c r="AK257" s="543"/>
      <c r="AL257" s="543"/>
      <c r="AM257" s="543"/>
      <c r="AN257" s="543"/>
      <c r="AO257" s="543"/>
      <c r="AP257" s="543"/>
      <c r="AQ257" s="543"/>
      <c r="AR257" s="543"/>
      <c r="AS257" s="543"/>
      <c r="AT257" s="543"/>
      <c r="AU257" s="543"/>
      <c r="AV257" s="543"/>
      <c r="AW257" s="543"/>
      <c r="AX257" s="543"/>
      <c r="AY257" s="543"/>
      <c r="AZ257" s="543"/>
      <c r="BA257" s="543"/>
      <c r="BB257" s="543"/>
      <c r="BC257" s="543"/>
      <c r="BD257" s="543"/>
      <c r="BE257" s="543"/>
      <c r="BF257" s="543"/>
      <c r="BG257" s="543"/>
      <c r="BH257" s="543"/>
    </row>
    <row r="258" spans="1:60" ht="12.9" customHeight="1" x14ac:dyDescent="0.3">
      <c r="A258" s="772"/>
      <c r="B258" s="772"/>
      <c r="C258" s="754"/>
      <c r="D258" s="755"/>
      <c r="E258" s="543" t="str">
        <f xml:space="preserve"> InpC!E$238</f>
        <v>United States</v>
      </c>
      <c r="F258" s="859">
        <f xml:space="preserve"> InpC!F$238</f>
        <v>0.52489905787348501</v>
      </c>
      <c r="G258" s="543" t="str">
        <f xml:space="preserve"> InpC!G$238</f>
        <v>%</v>
      </c>
      <c r="H258" s="543"/>
      <c r="I258" s="543"/>
      <c r="J258" s="832"/>
      <c r="K258" s="543"/>
      <c r="L258" s="543"/>
      <c r="M258" s="543"/>
      <c r="N258" s="543"/>
      <c r="O258" s="543"/>
      <c r="P258" s="543"/>
      <c r="Q258" s="543"/>
      <c r="R258" s="543"/>
      <c r="S258" s="543"/>
      <c r="T258" s="543"/>
      <c r="U258" s="543"/>
      <c r="V258" s="543"/>
      <c r="W258" s="543"/>
      <c r="X258" s="543"/>
      <c r="Y258" s="543"/>
      <c r="Z258" s="543"/>
      <c r="AA258" s="543"/>
      <c r="AB258" s="543"/>
      <c r="AC258" s="543"/>
      <c r="AD258" s="543"/>
      <c r="AE258" s="543"/>
      <c r="AF258" s="543"/>
      <c r="AG258" s="543"/>
      <c r="AH258" s="543"/>
      <c r="AI258" s="543"/>
      <c r="AJ258" s="543"/>
      <c r="AK258" s="543"/>
      <c r="AL258" s="543"/>
      <c r="AM258" s="543"/>
      <c r="AN258" s="543"/>
      <c r="AO258" s="543"/>
      <c r="AP258" s="543"/>
      <c r="AQ258" s="543"/>
      <c r="AR258" s="543"/>
      <c r="AS258" s="543"/>
      <c r="AT258" s="543"/>
      <c r="AU258" s="543"/>
      <c r="AV258" s="543"/>
      <c r="AW258" s="543"/>
      <c r="AX258" s="543"/>
      <c r="AY258" s="543"/>
      <c r="AZ258" s="543"/>
      <c r="BA258" s="543"/>
      <c r="BB258" s="543"/>
      <c r="BC258" s="543"/>
      <c r="BD258" s="543"/>
      <c r="BE258" s="543"/>
      <c r="BF258" s="543"/>
      <c r="BG258" s="543"/>
      <c r="BH258" s="543"/>
    </row>
    <row r="259" spans="1:60" ht="12.9" customHeight="1" x14ac:dyDescent="0.3">
      <c r="A259" s="772"/>
      <c r="B259" s="772"/>
      <c r="C259" s="754"/>
      <c r="D259" s="755"/>
      <c r="E259" s="543" t="str">
        <f xml:space="preserve"> InpC!E$239</f>
        <v>Falkland Islands</v>
      </c>
      <c r="F259" s="859">
        <f xml:space="preserve"> InpC!F$239</f>
        <v>0.47375504710632499</v>
      </c>
      <c r="G259" s="543" t="str">
        <f xml:space="preserve"> InpC!G$239</f>
        <v>%</v>
      </c>
      <c r="H259" s="543"/>
      <c r="I259" s="543"/>
      <c r="J259" s="832"/>
      <c r="K259" s="543"/>
      <c r="L259" s="543"/>
      <c r="M259" s="543"/>
      <c r="N259" s="543"/>
      <c r="O259" s="543"/>
      <c r="P259" s="543"/>
      <c r="Q259" s="543"/>
      <c r="R259" s="543"/>
      <c r="S259" s="543"/>
      <c r="T259" s="543"/>
      <c r="U259" s="543"/>
      <c r="V259" s="543"/>
      <c r="W259" s="543"/>
      <c r="X259" s="543"/>
      <c r="Y259" s="543"/>
      <c r="Z259" s="543"/>
      <c r="AA259" s="543"/>
      <c r="AB259" s="543"/>
      <c r="AC259" s="543"/>
      <c r="AD259" s="543"/>
      <c r="AE259" s="543"/>
      <c r="AF259" s="543"/>
      <c r="AG259" s="543"/>
      <c r="AH259" s="543"/>
      <c r="AI259" s="543"/>
      <c r="AJ259" s="543"/>
      <c r="AK259" s="543"/>
      <c r="AL259" s="543"/>
      <c r="AM259" s="543"/>
      <c r="AN259" s="543"/>
      <c r="AO259" s="543"/>
      <c r="AP259" s="543"/>
      <c r="AQ259" s="543"/>
      <c r="AR259" s="543"/>
      <c r="AS259" s="543"/>
      <c r="AT259" s="543"/>
      <c r="AU259" s="543"/>
      <c r="AV259" s="543"/>
      <c r="AW259" s="543"/>
      <c r="AX259" s="543"/>
      <c r="AY259" s="543"/>
      <c r="AZ259" s="543"/>
      <c r="BA259" s="543"/>
      <c r="BB259" s="543"/>
      <c r="BC259" s="543"/>
      <c r="BD259" s="543"/>
      <c r="BE259" s="543"/>
      <c r="BF259" s="543"/>
      <c r="BG259" s="543"/>
      <c r="BH259" s="543"/>
    </row>
    <row r="260" spans="1:60" ht="12.9" customHeight="1" x14ac:dyDescent="0.3">
      <c r="A260" s="772"/>
      <c r="B260" s="772"/>
      <c r="C260" s="754"/>
      <c r="D260" s="755"/>
      <c r="E260" s="543" t="str">
        <f xml:space="preserve"> InpC!E$240</f>
        <v>United Kingdom</v>
      </c>
      <c r="F260" s="859">
        <f xml:space="preserve"> InpC!F$240</f>
        <v>0.30820995962314901</v>
      </c>
      <c r="G260" s="543" t="str">
        <f xml:space="preserve"> InpC!G$240</f>
        <v>%</v>
      </c>
      <c r="H260" s="543"/>
      <c r="I260" s="543"/>
      <c r="J260" s="832"/>
      <c r="K260" s="543"/>
      <c r="L260" s="543"/>
      <c r="M260" s="543"/>
      <c r="N260" s="543"/>
      <c r="O260" s="543"/>
      <c r="P260" s="543"/>
      <c r="Q260" s="543"/>
      <c r="R260" s="543"/>
      <c r="S260" s="543"/>
      <c r="T260" s="543"/>
      <c r="U260" s="543"/>
      <c r="V260" s="543"/>
      <c r="W260" s="543"/>
      <c r="X260" s="543"/>
      <c r="Y260" s="543"/>
      <c r="Z260" s="543"/>
      <c r="AA260" s="543"/>
      <c r="AB260" s="543"/>
      <c r="AC260" s="543"/>
      <c r="AD260" s="543"/>
      <c r="AE260" s="543"/>
      <c r="AF260" s="543"/>
      <c r="AG260" s="543"/>
      <c r="AH260" s="543"/>
      <c r="AI260" s="543"/>
      <c r="AJ260" s="543"/>
      <c r="AK260" s="543"/>
      <c r="AL260" s="543"/>
      <c r="AM260" s="543"/>
      <c r="AN260" s="543"/>
      <c r="AO260" s="543"/>
      <c r="AP260" s="543"/>
      <c r="AQ260" s="543"/>
      <c r="AR260" s="543"/>
      <c r="AS260" s="543"/>
      <c r="AT260" s="543"/>
      <c r="AU260" s="543"/>
      <c r="AV260" s="543"/>
      <c r="AW260" s="543"/>
      <c r="AX260" s="543"/>
      <c r="AY260" s="543"/>
      <c r="AZ260" s="543"/>
      <c r="BA260" s="543"/>
      <c r="BB260" s="543"/>
      <c r="BC260" s="543"/>
      <c r="BD260" s="543"/>
      <c r="BE260" s="543"/>
      <c r="BF260" s="543"/>
      <c r="BG260" s="543"/>
      <c r="BH260" s="543"/>
    </row>
    <row r="261" spans="1:60" ht="12.9" customHeight="1" x14ac:dyDescent="0.3">
      <c r="A261" s="772"/>
      <c r="B261" s="772"/>
      <c r="C261" s="754"/>
      <c r="D261" s="755"/>
      <c r="E261" s="543"/>
      <c r="F261" s="543"/>
      <c r="G261" s="543"/>
      <c r="H261" s="543"/>
      <c r="I261" s="543"/>
      <c r="J261" s="832"/>
      <c r="K261" s="543"/>
      <c r="L261" s="543"/>
      <c r="M261" s="543"/>
      <c r="N261" s="543"/>
      <c r="O261" s="543"/>
      <c r="P261" s="543"/>
      <c r="Q261" s="543"/>
      <c r="R261" s="543"/>
      <c r="S261" s="543"/>
      <c r="T261" s="543"/>
      <c r="U261" s="543"/>
      <c r="V261" s="543"/>
      <c r="W261" s="543"/>
      <c r="X261" s="543"/>
      <c r="Y261" s="543"/>
      <c r="Z261" s="543"/>
      <c r="AA261" s="543"/>
      <c r="AB261" s="543"/>
      <c r="AC261" s="543"/>
      <c r="AD261" s="543"/>
      <c r="AE261" s="543"/>
      <c r="AF261" s="543"/>
      <c r="AG261" s="543"/>
      <c r="AH261" s="543"/>
      <c r="AI261" s="543"/>
      <c r="AJ261" s="543"/>
      <c r="AK261" s="543"/>
      <c r="AL261" s="543"/>
      <c r="AM261" s="543"/>
      <c r="AN261" s="543"/>
      <c r="AO261" s="543"/>
      <c r="AP261" s="543"/>
      <c r="AQ261" s="543"/>
      <c r="AR261" s="543"/>
      <c r="AS261" s="543"/>
      <c r="AT261" s="543"/>
      <c r="AU261" s="543"/>
      <c r="AV261" s="543"/>
      <c r="AW261" s="543"/>
      <c r="AX261" s="543"/>
      <c r="AY261" s="543"/>
      <c r="AZ261" s="543"/>
      <c r="BA261" s="543"/>
      <c r="BB261" s="543"/>
      <c r="BC261" s="543"/>
      <c r="BD261" s="543"/>
      <c r="BE261" s="543"/>
      <c r="BF261" s="543"/>
      <c r="BG261" s="543"/>
      <c r="BH261" s="543"/>
    </row>
    <row r="262" spans="1:60" ht="12.9" customHeight="1" x14ac:dyDescent="0.3">
      <c r="A262" s="772"/>
      <c r="B262" s="772"/>
      <c r="C262" s="754"/>
      <c r="D262" s="755"/>
      <c r="E262" s="543" t="str">
        <f xml:space="preserve"> InpC!E$242</f>
        <v>Rystad government takes (2018)</v>
      </c>
      <c r="F262" s="743" t="str">
        <f xml:space="preserve"> InpC!F$242</f>
        <v>title</v>
      </c>
      <c r="G262" s="543"/>
      <c r="H262" s="543"/>
      <c r="I262" s="543"/>
      <c r="J262" s="832"/>
      <c r="K262" s="543"/>
      <c r="L262" s="543"/>
      <c r="M262" s="543"/>
      <c r="N262" s="543"/>
      <c r="O262" s="543"/>
      <c r="P262" s="543"/>
      <c r="Q262" s="543"/>
      <c r="R262" s="543"/>
      <c r="S262" s="543"/>
      <c r="T262" s="543"/>
      <c r="U262" s="543"/>
      <c r="V262" s="543"/>
      <c r="W262" s="543"/>
      <c r="X262" s="543"/>
      <c r="Y262" s="543"/>
      <c r="Z262" s="543"/>
      <c r="AA262" s="543"/>
      <c r="AB262" s="543"/>
      <c r="AC262" s="543"/>
      <c r="AD262" s="543"/>
      <c r="AE262" s="543"/>
      <c r="AF262" s="543"/>
      <c r="AG262" s="543"/>
      <c r="AH262" s="543"/>
      <c r="AI262" s="543"/>
      <c r="AJ262" s="543"/>
      <c r="AK262" s="543"/>
      <c r="AL262" s="543"/>
      <c r="AM262" s="543"/>
      <c r="AN262" s="543"/>
      <c r="AO262" s="543"/>
      <c r="AP262" s="543"/>
      <c r="AQ262" s="543"/>
      <c r="AR262" s="543"/>
      <c r="AS262" s="543"/>
      <c r="AT262" s="543"/>
      <c r="AU262" s="543"/>
      <c r="AV262" s="543"/>
      <c r="AW262" s="543"/>
      <c r="AX262" s="543"/>
      <c r="AY262" s="543"/>
      <c r="AZ262" s="543"/>
      <c r="BA262" s="543"/>
      <c r="BB262" s="543"/>
      <c r="BC262" s="543"/>
      <c r="BD262" s="543"/>
      <c r="BE262" s="543"/>
      <c r="BF262" s="543"/>
      <c r="BG262" s="543"/>
      <c r="BH262" s="543"/>
    </row>
    <row r="263" spans="1:60" ht="12.9" customHeight="1" x14ac:dyDescent="0.3">
      <c r="A263" s="772"/>
      <c r="B263" s="772"/>
      <c r="C263" s="754"/>
      <c r="D263" s="755"/>
      <c r="E263" s="543" t="str">
        <f xml:space="preserve"> InpC!E$243</f>
        <v>AETR at 10% discount rate</v>
      </c>
      <c r="F263" s="743" t="str">
        <f xml:space="preserve"> InpC!F$243</f>
        <v>y-axis</v>
      </c>
      <c r="G263" s="543"/>
      <c r="H263" s="543"/>
      <c r="I263" s="543"/>
      <c r="J263" s="832"/>
      <c r="K263" s="543"/>
      <c r="L263" s="543"/>
      <c r="M263" s="543"/>
      <c r="N263" s="543"/>
      <c r="O263" s="543"/>
      <c r="P263" s="543"/>
      <c r="Q263" s="543"/>
      <c r="R263" s="543"/>
      <c r="S263" s="543"/>
      <c r="T263" s="543"/>
      <c r="U263" s="543"/>
      <c r="V263" s="543"/>
      <c r="W263" s="543"/>
      <c r="X263" s="543"/>
      <c r="Y263" s="543"/>
      <c r="Z263" s="543"/>
      <c r="AA263" s="543"/>
      <c r="AB263" s="543"/>
      <c r="AC263" s="543"/>
      <c r="AD263" s="543"/>
      <c r="AE263" s="543"/>
      <c r="AF263" s="543"/>
      <c r="AG263" s="543"/>
      <c r="AH263" s="543"/>
      <c r="AI263" s="543"/>
      <c r="AJ263" s="543"/>
      <c r="AK263" s="543"/>
      <c r="AL263" s="543"/>
      <c r="AM263" s="543"/>
      <c r="AN263" s="543"/>
      <c r="AO263" s="543"/>
      <c r="AP263" s="543"/>
      <c r="AQ263" s="543"/>
      <c r="AR263" s="543"/>
      <c r="AS263" s="543"/>
      <c r="AT263" s="543"/>
      <c r="AU263" s="543"/>
      <c r="AV263" s="543"/>
      <c r="AW263" s="543"/>
      <c r="AX263" s="543"/>
      <c r="AY263" s="543"/>
      <c r="AZ263" s="543"/>
      <c r="BA263" s="543"/>
      <c r="BB263" s="543"/>
      <c r="BC263" s="543"/>
      <c r="BD263" s="543"/>
      <c r="BE263" s="543"/>
      <c r="BF263" s="543"/>
      <c r="BG263" s="543"/>
      <c r="BH263" s="543"/>
    </row>
    <row r="264" spans="1:60" ht="12.9" customHeight="1" x14ac:dyDescent="0.3">
      <c r="A264" s="772"/>
      <c r="B264" s="772"/>
      <c r="C264" s="754"/>
      <c r="D264" s="755"/>
      <c r="E264" s="543"/>
      <c r="F264" s="543"/>
      <c r="G264" s="543"/>
      <c r="H264" s="543"/>
      <c r="I264" s="543"/>
      <c r="J264" s="832"/>
      <c r="K264" s="543"/>
      <c r="L264" s="543"/>
      <c r="M264" s="543"/>
      <c r="N264" s="543"/>
      <c r="O264" s="543"/>
      <c r="P264" s="543"/>
      <c r="Q264" s="543"/>
      <c r="R264" s="543"/>
      <c r="S264" s="543"/>
      <c r="T264" s="543"/>
      <c r="U264" s="543"/>
      <c r="V264" s="543"/>
      <c r="W264" s="543"/>
      <c r="X264" s="543"/>
      <c r="Y264" s="543"/>
      <c r="Z264" s="543"/>
      <c r="AA264" s="543"/>
      <c r="AB264" s="543"/>
      <c r="AC264" s="543"/>
      <c r="AD264" s="543"/>
      <c r="AE264" s="543"/>
      <c r="AF264" s="543"/>
      <c r="AG264" s="543"/>
      <c r="AH264" s="543"/>
      <c r="AI264" s="543"/>
      <c r="AJ264" s="543"/>
      <c r="AK264" s="543"/>
      <c r="AL264" s="543"/>
      <c r="AM264" s="543"/>
      <c r="AN264" s="543"/>
      <c r="AO264" s="543"/>
      <c r="AP264" s="543"/>
      <c r="AQ264" s="543"/>
      <c r="AR264" s="543"/>
      <c r="AS264" s="543"/>
      <c r="AT264" s="543"/>
      <c r="AU264" s="543"/>
      <c r="AV264" s="543"/>
      <c r="AW264" s="543"/>
      <c r="AX264" s="543"/>
      <c r="AY264" s="543"/>
      <c r="AZ264" s="543"/>
      <c r="BA264" s="543"/>
      <c r="BB264" s="543"/>
      <c r="BC264" s="543"/>
      <c r="BD264" s="543"/>
      <c r="BE264" s="543"/>
      <c r="BF264" s="543"/>
      <c r="BG264" s="543"/>
      <c r="BH264" s="543"/>
    </row>
    <row r="265" spans="1:60" ht="12.9" customHeight="1" x14ac:dyDescent="0.3">
      <c r="A265" s="776" t="s">
        <v>1035</v>
      </c>
      <c r="B265" s="776"/>
      <c r="C265" s="777"/>
      <c r="D265" s="778"/>
      <c r="E265" s="776"/>
      <c r="F265" s="776"/>
      <c r="G265" s="776"/>
      <c r="H265" s="776"/>
      <c r="I265" s="776"/>
      <c r="J265" s="824"/>
      <c r="K265" s="776"/>
      <c r="L265" s="776"/>
      <c r="M265" s="776"/>
      <c r="N265" s="776"/>
      <c r="O265" s="776"/>
      <c r="P265" s="776"/>
      <c r="Q265" s="776"/>
      <c r="R265" s="776"/>
      <c r="S265" s="776"/>
      <c r="T265" s="776"/>
      <c r="U265" s="776"/>
      <c r="V265" s="776"/>
      <c r="W265" s="776"/>
      <c r="X265" s="776"/>
      <c r="Y265" s="776"/>
      <c r="Z265" s="776"/>
      <c r="AA265" s="776"/>
      <c r="AB265" s="776"/>
      <c r="AC265" s="776"/>
      <c r="AD265" s="776"/>
      <c r="AE265" s="776"/>
      <c r="AF265" s="776"/>
      <c r="AG265" s="776"/>
      <c r="AH265" s="776"/>
      <c r="AI265" s="776"/>
      <c r="AJ265" s="776"/>
      <c r="AK265" s="776"/>
      <c r="AL265" s="776"/>
      <c r="AM265" s="776"/>
      <c r="AN265" s="776"/>
      <c r="AO265" s="776"/>
      <c r="AP265" s="776"/>
      <c r="AQ265" s="776"/>
      <c r="AR265" s="776"/>
      <c r="AS265" s="776"/>
      <c r="AT265" s="776"/>
      <c r="AU265" s="776"/>
      <c r="AV265" s="776"/>
      <c r="AW265" s="776"/>
      <c r="AX265" s="776"/>
      <c r="AY265" s="776"/>
      <c r="AZ265" s="776"/>
      <c r="BA265" s="776"/>
      <c r="BB265" s="776"/>
      <c r="BC265" s="776"/>
      <c r="BD265" s="776"/>
      <c r="BE265" s="776"/>
      <c r="BF265" s="776"/>
      <c r="BG265" s="776"/>
      <c r="BH265" s="776"/>
    </row>
    <row r="266" spans="1:60" ht="12.9" customHeight="1" x14ac:dyDescent="0.3">
      <c r="A266" s="772"/>
      <c r="B266" s="772"/>
      <c r="C266" s="754"/>
      <c r="D266" s="755"/>
      <c r="E266" s="543"/>
      <c r="F266" s="543"/>
      <c r="G266" s="543"/>
      <c r="H266" s="543"/>
      <c r="I266" s="543"/>
      <c r="J266" s="832"/>
      <c r="K266" s="543"/>
      <c r="L266" s="543"/>
      <c r="M266" s="543"/>
      <c r="N266" s="543"/>
      <c r="O266" s="543"/>
      <c r="P266" s="543"/>
      <c r="Q266" s="543"/>
      <c r="R266" s="543"/>
      <c r="S266" s="543"/>
      <c r="T266" s="543"/>
      <c r="U266" s="543"/>
      <c r="V266" s="543"/>
      <c r="W266" s="543"/>
      <c r="X266" s="543"/>
      <c r="Y266" s="543"/>
      <c r="Z266" s="543"/>
      <c r="AA266" s="543"/>
      <c r="AB266" s="543"/>
      <c r="AC266" s="543"/>
      <c r="AD266" s="543"/>
      <c r="AE266" s="543"/>
      <c r="AF266" s="543"/>
      <c r="AG266" s="543"/>
      <c r="AH266" s="543"/>
      <c r="AI266" s="543"/>
      <c r="AJ266" s="543"/>
      <c r="AK266" s="543"/>
      <c r="AL266" s="543"/>
      <c r="AM266" s="543"/>
      <c r="AN266" s="543"/>
      <c r="AO266" s="543"/>
      <c r="AP266" s="543"/>
      <c r="AQ266" s="543"/>
      <c r="AR266" s="543"/>
      <c r="AS266" s="543"/>
      <c r="AT266" s="543"/>
      <c r="AU266" s="543"/>
      <c r="AV266" s="543"/>
      <c r="AW266" s="543"/>
      <c r="AX266" s="543"/>
      <c r="AY266" s="543"/>
      <c r="AZ266" s="543"/>
      <c r="BA266" s="543"/>
      <c r="BB266" s="543"/>
      <c r="BC266" s="543"/>
      <c r="BD266" s="543"/>
      <c r="BE266" s="543"/>
      <c r="BF266" s="543"/>
      <c r="BG266" s="543"/>
      <c r="BH266" s="543"/>
    </row>
    <row r="267" spans="1:60" ht="12.9" customHeight="1" x14ac:dyDescent="0.3">
      <c r="A267" s="772"/>
      <c r="B267" s="772"/>
      <c r="C267" s="754"/>
      <c r="D267" s="755"/>
      <c r="E267" s="543"/>
      <c r="F267" s="543"/>
      <c r="G267" s="543"/>
      <c r="H267" s="543"/>
      <c r="I267" s="543"/>
      <c r="J267" s="832"/>
      <c r="K267" s="543"/>
      <c r="L267" s="543"/>
      <c r="M267" s="543"/>
      <c r="N267" s="543"/>
      <c r="O267" s="543"/>
      <c r="P267" s="543"/>
      <c r="Q267" s="543"/>
      <c r="R267" s="543"/>
      <c r="S267" s="543"/>
      <c r="T267" s="543"/>
      <c r="U267" s="543"/>
      <c r="V267" s="543"/>
      <c r="W267" s="543"/>
      <c r="X267" s="543"/>
      <c r="Y267" s="543"/>
      <c r="Z267" s="543"/>
      <c r="AA267" s="543"/>
      <c r="AB267" s="543"/>
      <c r="AC267" s="543"/>
      <c r="AD267" s="543"/>
      <c r="AE267" s="543"/>
      <c r="AF267" s="543"/>
      <c r="AG267" s="543"/>
      <c r="AH267" s="543"/>
      <c r="AI267" s="543"/>
      <c r="AJ267" s="543"/>
      <c r="AK267" s="543"/>
      <c r="AL267" s="543"/>
      <c r="AM267" s="543"/>
      <c r="AN267" s="543"/>
      <c r="AO267" s="543"/>
      <c r="AP267" s="543"/>
      <c r="AQ267" s="543"/>
      <c r="AR267" s="543"/>
      <c r="AS267" s="543"/>
      <c r="AT267" s="543"/>
      <c r="AU267" s="543"/>
      <c r="AV267" s="543"/>
      <c r="AW267" s="543"/>
      <c r="AX267" s="543"/>
      <c r="AY267" s="543"/>
      <c r="AZ267" s="543"/>
      <c r="BA267" s="543"/>
      <c r="BB267" s="543"/>
      <c r="BC267" s="543"/>
      <c r="BD267" s="543"/>
      <c r="BE267" s="543"/>
      <c r="BF267" s="543"/>
      <c r="BG267" s="543"/>
      <c r="BH267" s="543"/>
    </row>
    <row r="268" spans="1:60" ht="12.9" customHeight="1" x14ac:dyDescent="0.3">
      <c r="A268" s="772"/>
      <c r="B268" s="772"/>
      <c r="C268" s="754"/>
      <c r="D268" s="755"/>
      <c r="E268" s="543" t="str">
        <f xml:space="preserve"> InpC!E$23</f>
        <v>Initial Exploration Chance of Success</v>
      </c>
      <c r="F268" s="743">
        <f xml:space="preserve"> InpC!F$23</f>
        <v>0.2</v>
      </c>
      <c r="G268" s="543" t="str">
        <f xml:space="preserve"> InpC!G$23</f>
        <v>%</v>
      </c>
      <c r="H268" s="543"/>
      <c r="I268" s="543"/>
      <c r="J268" s="832"/>
      <c r="K268" s="543"/>
      <c r="L268" s="543"/>
      <c r="M268" s="543"/>
      <c r="N268" s="543"/>
      <c r="O268" s="543"/>
      <c r="P268" s="543"/>
      <c r="Q268" s="543"/>
      <c r="R268" s="543"/>
      <c r="S268" s="543"/>
      <c r="T268" s="543"/>
      <c r="U268" s="543"/>
      <c r="V268" s="543"/>
      <c r="W268" s="543"/>
      <c r="X268" s="543"/>
      <c r="Y268" s="543"/>
      <c r="Z268" s="543"/>
      <c r="AA268" s="543"/>
      <c r="AB268" s="543"/>
      <c r="AC268" s="543"/>
      <c r="AD268" s="543"/>
      <c r="AE268" s="543"/>
      <c r="AF268" s="543"/>
      <c r="AG268" s="543"/>
      <c r="AH268" s="543"/>
      <c r="AI268" s="543"/>
      <c r="AJ268" s="543"/>
      <c r="AK268" s="543"/>
      <c r="AL268" s="543"/>
      <c r="AM268" s="543"/>
      <c r="AN268" s="543"/>
      <c r="AO268" s="543"/>
      <c r="AP268" s="543"/>
      <c r="AQ268" s="543"/>
      <c r="AR268" s="543"/>
      <c r="AS268" s="543"/>
      <c r="AT268" s="543"/>
      <c r="AU268" s="543"/>
      <c r="AV268" s="543"/>
      <c r="AW268" s="543"/>
      <c r="AX268" s="543"/>
      <c r="AY268" s="543"/>
      <c r="AZ268" s="543"/>
      <c r="BA268" s="543"/>
      <c r="BB268" s="543"/>
      <c r="BC268" s="543"/>
      <c r="BD268" s="543"/>
      <c r="BE268" s="543"/>
      <c r="BF268" s="543"/>
      <c r="BG268" s="543"/>
      <c r="BH268" s="543"/>
    </row>
    <row r="269" spans="1:60" s="184" customFormat="1" ht="12.9" customHeight="1" x14ac:dyDescent="0.3">
      <c r="A269" s="772"/>
      <c r="B269" s="772"/>
      <c r="C269" s="754"/>
      <c r="D269" s="755"/>
      <c r="E269" s="563" t="str">
        <f xml:space="preserve"> InpC!E$115</f>
        <v>Number of blocks</v>
      </c>
      <c r="F269" s="563">
        <f xml:space="preserve"> InpC!F$115</f>
        <v>1</v>
      </c>
      <c r="G269" s="563" t="str">
        <f xml:space="preserve"> InpC!G$115</f>
        <v>blocks</v>
      </c>
      <c r="H269" s="343"/>
      <c r="I269" s="516"/>
      <c r="J269" s="837"/>
      <c r="K269" s="516"/>
      <c r="L269" s="516"/>
      <c r="M269" s="516"/>
      <c r="N269" s="516"/>
      <c r="O269" s="516"/>
      <c r="P269" s="516"/>
      <c r="Q269" s="516"/>
      <c r="R269" s="516"/>
      <c r="S269" s="516"/>
      <c r="T269" s="516"/>
      <c r="U269" s="516"/>
      <c r="V269" s="516"/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516"/>
      <c r="AI269" s="516"/>
      <c r="AJ269" s="516"/>
      <c r="AK269" s="516"/>
      <c r="AL269" s="516"/>
      <c r="AM269" s="516"/>
      <c r="AN269" s="516"/>
      <c r="AO269" s="516"/>
      <c r="AP269" s="516"/>
      <c r="AQ269" s="516"/>
      <c r="AR269" s="516"/>
      <c r="AS269" s="516"/>
      <c r="AT269" s="516"/>
      <c r="AU269" s="516"/>
      <c r="AV269" s="516"/>
      <c r="AW269" s="516"/>
      <c r="AX269" s="516"/>
      <c r="AY269" s="516"/>
      <c r="AZ269" s="516"/>
      <c r="BA269" s="516"/>
      <c r="BB269" s="516"/>
      <c r="BC269" s="516"/>
      <c r="BD269" s="516"/>
      <c r="BE269" s="516"/>
      <c r="BF269" s="516"/>
      <c r="BG269" s="516"/>
      <c r="BH269" s="516"/>
    </row>
    <row r="270" spans="1:60" s="184" customFormat="1" ht="12.9" customHeight="1" x14ac:dyDescent="0.3">
      <c r="A270" s="772"/>
      <c r="B270" s="772"/>
      <c r="C270" s="754"/>
      <c r="D270" s="755"/>
      <c r="E270" s="846" t="s">
        <v>1036</v>
      </c>
      <c r="F270" s="493"/>
      <c r="G270" s="516" t="s">
        <v>986</v>
      </c>
      <c r="H270" s="516"/>
      <c r="I270" s="516"/>
      <c r="J270" s="837"/>
      <c r="K270" s="516"/>
      <c r="L270" s="516"/>
      <c r="M270" s="516"/>
      <c r="N270" s="516"/>
      <c r="O270" s="516"/>
      <c r="P270" s="516"/>
      <c r="Q270" s="516"/>
      <c r="R270" s="516"/>
      <c r="S270" s="516"/>
      <c r="T270" s="516"/>
      <c r="U270" s="516"/>
      <c r="V270" s="516"/>
      <c r="W270" s="516"/>
      <c r="X270" s="516"/>
      <c r="Y270" s="516"/>
      <c r="Z270" s="516"/>
      <c r="AA270" s="516"/>
      <c r="AB270" s="516"/>
      <c r="AC270" s="516"/>
      <c r="AD270" s="516"/>
      <c r="AE270" s="516"/>
      <c r="AF270" s="516"/>
      <c r="AG270" s="516"/>
      <c r="AH270" s="516"/>
      <c r="AI270" s="516"/>
      <c r="AJ270" s="516"/>
      <c r="AK270" s="516"/>
      <c r="AL270" s="516"/>
      <c r="AM270" s="516"/>
      <c r="AN270" s="516"/>
      <c r="AO270" s="516"/>
      <c r="AP270" s="516"/>
      <c r="AQ270" s="516"/>
      <c r="AR270" s="516"/>
      <c r="AS270" s="516"/>
      <c r="AT270" s="516"/>
      <c r="AU270" s="516"/>
      <c r="AV270" s="516"/>
      <c r="AW270" s="516"/>
      <c r="AX270" s="516"/>
      <c r="AY270" s="516"/>
      <c r="AZ270" s="516"/>
      <c r="BA270" s="516"/>
      <c r="BB270" s="516"/>
      <c r="BC270" s="516"/>
      <c r="BD270" s="516"/>
      <c r="BE270" s="516"/>
      <c r="BF270" s="516"/>
      <c r="BG270" s="516"/>
      <c r="BH270" s="516"/>
    </row>
    <row r="271" spans="1:60" s="184" customFormat="1" ht="12.9" customHeight="1" x14ac:dyDescent="0.3">
      <c r="A271" s="772"/>
      <c r="B271" s="772"/>
      <c r="C271" s="754"/>
      <c r="D271" s="755"/>
      <c r="E271" s="516" t="s">
        <v>1037</v>
      </c>
      <c r="F271" s="521">
        <f xml:space="preserve"> (1-F268) ^ F269</f>
        <v>0.8</v>
      </c>
      <c r="G271" s="516" t="s">
        <v>82</v>
      </c>
      <c r="H271" s="516"/>
      <c r="I271" s="516"/>
      <c r="J271" s="837"/>
      <c r="K271" s="516"/>
      <c r="L271" s="516"/>
      <c r="M271" s="516"/>
      <c r="N271" s="516"/>
      <c r="O271" s="516"/>
      <c r="P271" s="516"/>
      <c r="Q271" s="516"/>
      <c r="R271" s="516"/>
      <c r="S271" s="516"/>
      <c r="T271" s="516"/>
      <c r="U271" s="516"/>
      <c r="V271" s="516"/>
      <c r="W271" s="516"/>
      <c r="X271" s="516"/>
      <c r="Y271" s="516"/>
      <c r="Z271" s="516"/>
      <c r="AA271" s="516"/>
      <c r="AB271" s="516"/>
      <c r="AC271" s="516"/>
      <c r="AD271" s="516"/>
      <c r="AE271" s="516"/>
      <c r="AF271" s="516"/>
      <c r="AG271" s="516"/>
      <c r="AH271" s="516"/>
      <c r="AI271" s="516"/>
      <c r="AJ271" s="516"/>
      <c r="AK271" s="516"/>
      <c r="AL271" s="516"/>
      <c r="AM271" s="516"/>
      <c r="AN271" s="516"/>
      <c r="AO271" s="516"/>
      <c r="AP271" s="516"/>
      <c r="AQ271" s="516"/>
      <c r="AR271" s="516"/>
      <c r="AS271" s="516"/>
      <c r="AT271" s="516"/>
      <c r="AU271" s="516"/>
      <c r="AV271" s="516"/>
      <c r="AW271" s="516"/>
      <c r="AX271" s="516"/>
      <c r="AY271" s="516"/>
      <c r="AZ271" s="516"/>
      <c r="BA271" s="516"/>
      <c r="BB271" s="516"/>
      <c r="BC271" s="516"/>
      <c r="BD271" s="516"/>
      <c r="BE271" s="516"/>
      <c r="BF271" s="516"/>
      <c r="BG271" s="516"/>
      <c r="BH271" s="516"/>
    </row>
    <row r="272" spans="1:60" s="184" customFormat="1" ht="12.9" customHeight="1" x14ac:dyDescent="0.3">
      <c r="A272" s="772"/>
      <c r="B272" s="772"/>
      <c r="C272" s="754"/>
      <c r="D272" s="755"/>
      <c r="E272" s="516" t="s">
        <v>1038</v>
      </c>
      <c r="F272" s="521">
        <f xml:space="preserve"> 1 - F271</f>
        <v>0.19999999999999996</v>
      </c>
      <c r="G272" s="516" t="s">
        <v>82</v>
      </c>
      <c r="H272" s="516"/>
      <c r="I272" s="516"/>
      <c r="J272" s="837"/>
      <c r="K272" s="516"/>
      <c r="L272" s="516"/>
      <c r="M272" s="516"/>
      <c r="N272" s="516"/>
      <c r="O272" s="516"/>
      <c r="P272" s="516"/>
      <c r="Q272" s="516"/>
      <c r="R272" s="516"/>
      <c r="S272" s="516"/>
      <c r="T272" s="516"/>
      <c r="U272" s="516"/>
      <c r="V272" s="516"/>
      <c r="W272" s="516"/>
      <c r="X272" s="516"/>
      <c r="Y272" s="516"/>
      <c r="Z272" s="516"/>
      <c r="AA272" s="516"/>
      <c r="AB272" s="516"/>
      <c r="AC272" s="516"/>
      <c r="AD272" s="516"/>
      <c r="AE272" s="516"/>
      <c r="AF272" s="516"/>
      <c r="AG272" s="516"/>
      <c r="AH272" s="516"/>
      <c r="AI272" s="516"/>
      <c r="AJ272" s="516"/>
      <c r="AK272" s="516"/>
      <c r="AL272" s="516"/>
      <c r="AM272" s="516"/>
      <c r="AN272" s="516"/>
      <c r="AO272" s="516"/>
      <c r="AP272" s="516"/>
      <c r="AQ272" s="516"/>
      <c r="AR272" s="516"/>
      <c r="AS272" s="516"/>
      <c r="AT272" s="516"/>
      <c r="AU272" s="516"/>
      <c r="AV272" s="516"/>
      <c r="AW272" s="516"/>
      <c r="AX272" s="516"/>
      <c r="AY272" s="516"/>
      <c r="AZ272" s="516"/>
      <c r="BA272" s="516"/>
      <c r="BB272" s="516"/>
      <c r="BC272" s="516"/>
      <c r="BD272" s="516"/>
      <c r="BE272" s="516"/>
      <c r="BF272" s="516"/>
      <c r="BG272" s="516"/>
      <c r="BH272" s="516"/>
    </row>
    <row r="273" spans="1:60" ht="12.9" customHeight="1" x14ac:dyDescent="0.3">
      <c r="A273" s="772"/>
      <c r="B273" s="772"/>
      <c r="C273" s="754"/>
      <c r="D273" s="755"/>
      <c r="E273" s="543"/>
      <c r="F273" s="543"/>
      <c r="G273" s="543"/>
      <c r="H273" s="543"/>
      <c r="I273" s="543"/>
      <c r="J273" s="832"/>
      <c r="K273" s="543"/>
      <c r="L273" s="543"/>
      <c r="M273" s="543"/>
      <c r="N273" s="543"/>
      <c r="O273" s="543"/>
      <c r="P273" s="543"/>
      <c r="Q273" s="543"/>
      <c r="R273" s="543"/>
      <c r="S273" s="543"/>
      <c r="T273" s="543"/>
      <c r="U273" s="543"/>
      <c r="V273" s="543"/>
      <c r="W273" s="543"/>
      <c r="X273" s="543"/>
      <c r="Y273" s="543"/>
      <c r="Z273" s="543"/>
      <c r="AA273" s="543"/>
      <c r="AB273" s="543"/>
      <c r="AC273" s="543"/>
      <c r="AD273" s="543"/>
      <c r="AE273" s="543"/>
      <c r="AF273" s="543"/>
      <c r="AG273" s="543"/>
      <c r="AH273" s="543"/>
      <c r="AI273" s="543"/>
      <c r="AJ273" s="543"/>
      <c r="AK273" s="543"/>
      <c r="AL273" s="543"/>
      <c r="AM273" s="543"/>
      <c r="AN273" s="543"/>
      <c r="AO273" s="543"/>
      <c r="AP273" s="543"/>
      <c r="AQ273" s="543"/>
      <c r="AR273" s="543"/>
      <c r="AS273" s="543"/>
      <c r="AT273" s="543"/>
      <c r="AU273" s="543"/>
      <c r="AV273" s="543"/>
      <c r="AW273" s="543"/>
      <c r="AX273" s="543"/>
      <c r="AY273" s="543"/>
      <c r="AZ273" s="543"/>
      <c r="BA273" s="543"/>
      <c r="BB273" s="543"/>
      <c r="BC273" s="543"/>
      <c r="BD273" s="543"/>
      <c r="BE273" s="543"/>
      <c r="BF273" s="543"/>
      <c r="BG273" s="543"/>
      <c r="BH273" s="543"/>
    </row>
    <row r="274" spans="1:60" ht="12.9" customHeight="1" x14ac:dyDescent="0.3">
      <c r="A274" s="772"/>
      <c r="B274" s="772"/>
      <c r="C274" s="754"/>
      <c r="D274" s="755"/>
      <c r="E274" s="543"/>
      <c r="F274" s="543"/>
      <c r="G274" s="543"/>
      <c r="H274" s="543"/>
      <c r="I274" s="543"/>
      <c r="J274" s="832"/>
      <c r="K274" s="543"/>
      <c r="L274" s="543"/>
      <c r="M274" s="543"/>
      <c r="N274" s="543"/>
      <c r="O274" s="543"/>
      <c r="P274" s="543"/>
      <c r="Q274" s="543"/>
      <c r="R274" s="543"/>
      <c r="S274" s="543"/>
      <c r="T274" s="543"/>
      <c r="U274" s="543"/>
      <c r="V274" s="543"/>
      <c r="W274" s="543"/>
      <c r="X274" s="543"/>
      <c r="Y274" s="543"/>
      <c r="Z274" s="543"/>
      <c r="AA274" s="543"/>
      <c r="AB274" s="543"/>
      <c r="AC274" s="543"/>
      <c r="AD274" s="543"/>
      <c r="AE274" s="543"/>
      <c r="AF274" s="543"/>
      <c r="AG274" s="543"/>
      <c r="AH274" s="543"/>
      <c r="AI274" s="543"/>
      <c r="AJ274" s="543"/>
      <c r="AK274" s="543"/>
      <c r="AL274" s="543"/>
      <c r="AM274" s="543"/>
      <c r="AN274" s="543"/>
      <c r="AO274" s="543"/>
      <c r="AP274" s="543"/>
      <c r="AQ274" s="543"/>
      <c r="AR274" s="543"/>
      <c r="AS274" s="543"/>
      <c r="AT274" s="543"/>
      <c r="AU274" s="543"/>
      <c r="AV274" s="543"/>
      <c r="AW274" s="543"/>
      <c r="AX274" s="543"/>
      <c r="AY274" s="543"/>
      <c r="AZ274" s="543"/>
      <c r="BA274" s="543"/>
      <c r="BB274" s="543"/>
      <c r="BC274" s="543"/>
      <c r="BD274" s="543"/>
      <c r="BE274" s="543"/>
      <c r="BF274" s="543"/>
      <c r="BG274" s="543"/>
      <c r="BH274" s="543"/>
    </row>
    <row r="275" spans="1:60" ht="12.9" customHeight="1" x14ac:dyDescent="0.3">
      <c r="A275" s="772"/>
      <c r="B275" s="772"/>
      <c r="C275" s="754"/>
      <c r="D275" s="755"/>
      <c r="E275" s="543"/>
      <c r="F275" s="543"/>
      <c r="G275" s="543"/>
      <c r="H275" s="543"/>
      <c r="I275" s="543"/>
      <c r="J275" s="832"/>
      <c r="K275" s="543"/>
      <c r="L275" s="543"/>
      <c r="M275" s="543"/>
      <c r="N275" s="543"/>
      <c r="O275" s="543"/>
      <c r="P275" s="543"/>
      <c r="Q275" s="543"/>
      <c r="R275" s="543"/>
      <c r="S275" s="543"/>
      <c r="T275" s="543"/>
      <c r="U275" s="543"/>
      <c r="V275" s="543"/>
      <c r="W275" s="543"/>
      <c r="X275" s="543"/>
      <c r="Y275" s="543"/>
      <c r="Z275" s="543"/>
      <c r="AA275" s="543"/>
      <c r="AB275" s="543"/>
      <c r="AC275" s="543"/>
      <c r="AD275" s="543"/>
      <c r="AE275" s="543"/>
      <c r="AF275" s="543"/>
      <c r="AG275" s="543"/>
      <c r="AH275" s="543"/>
      <c r="AI275" s="543"/>
      <c r="AJ275" s="543"/>
      <c r="AK275" s="543"/>
      <c r="AL275" s="543"/>
      <c r="AM275" s="543"/>
      <c r="AN275" s="543"/>
      <c r="AO275" s="543"/>
      <c r="AP275" s="543"/>
      <c r="AQ275" s="543"/>
      <c r="AR275" s="543"/>
      <c r="AS275" s="543"/>
      <c r="AT275" s="543"/>
      <c r="AU275" s="543"/>
      <c r="AV275" s="543"/>
      <c r="AW275" s="543"/>
      <c r="AX275" s="543"/>
      <c r="AY275" s="543"/>
      <c r="AZ275" s="543"/>
      <c r="BA275" s="543"/>
      <c r="BB275" s="543"/>
      <c r="BC275" s="543"/>
      <c r="BD275" s="543"/>
      <c r="BE275" s="543"/>
      <c r="BF275" s="543"/>
      <c r="BG275" s="543"/>
      <c r="BH275" s="543"/>
    </row>
    <row r="276" spans="1:60" ht="12.9" customHeight="1" x14ac:dyDescent="0.3">
      <c r="A276" s="772"/>
      <c r="B276" s="772"/>
      <c r="C276" s="754"/>
      <c r="D276" s="755"/>
      <c r="E276" s="543"/>
      <c r="F276" s="543"/>
      <c r="G276" s="543"/>
      <c r="H276" s="543"/>
      <c r="I276" s="543"/>
      <c r="J276" s="832"/>
      <c r="K276" s="543"/>
      <c r="L276" s="543"/>
      <c r="M276" s="543"/>
      <c r="N276" s="543"/>
      <c r="O276" s="543"/>
      <c r="P276" s="543"/>
      <c r="Q276" s="543"/>
      <c r="R276" s="543"/>
      <c r="S276" s="543"/>
      <c r="T276" s="543"/>
      <c r="U276" s="543"/>
      <c r="V276" s="543"/>
      <c r="W276" s="543"/>
      <c r="X276" s="543"/>
      <c r="Y276" s="543"/>
      <c r="Z276" s="543"/>
      <c r="AA276" s="543"/>
      <c r="AB276" s="543"/>
      <c r="AC276" s="543"/>
      <c r="AD276" s="543"/>
      <c r="AE276" s="543"/>
      <c r="AF276" s="543"/>
      <c r="AG276" s="543"/>
      <c r="AH276" s="543"/>
      <c r="AI276" s="543"/>
      <c r="AJ276" s="543"/>
      <c r="AK276" s="543"/>
      <c r="AL276" s="543"/>
      <c r="AM276" s="543"/>
      <c r="AN276" s="543"/>
      <c r="AO276" s="543"/>
      <c r="AP276" s="543"/>
      <c r="AQ276" s="543"/>
      <c r="AR276" s="543"/>
      <c r="AS276" s="543"/>
      <c r="AT276" s="543"/>
      <c r="AU276" s="543"/>
      <c r="AV276" s="543"/>
      <c r="AW276" s="543"/>
      <c r="AX276" s="543"/>
      <c r="AY276" s="543"/>
      <c r="AZ276" s="543"/>
      <c r="BA276" s="543"/>
      <c r="BB276" s="543"/>
      <c r="BC276" s="543"/>
      <c r="BD276" s="543"/>
      <c r="BE276" s="543"/>
      <c r="BF276" s="543"/>
      <c r="BG276" s="543"/>
      <c r="BH276" s="543"/>
    </row>
    <row r="277" spans="1:60" ht="12.9" customHeight="1" x14ac:dyDescent="0.3">
      <c r="A277" s="772"/>
      <c r="B277" s="772"/>
      <c r="C277" s="754"/>
      <c r="D277" s="755"/>
      <c r="E277" s="543"/>
      <c r="F277" s="543"/>
      <c r="G277" s="543"/>
      <c r="H277" s="543"/>
      <c r="I277" s="543"/>
      <c r="J277" s="832"/>
      <c r="K277" s="543"/>
      <c r="L277" s="543"/>
      <c r="M277" s="543"/>
      <c r="N277" s="543"/>
      <c r="O277" s="543"/>
      <c r="P277" s="543"/>
      <c r="Q277" s="543"/>
      <c r="R277" s="543"/>
      <c r="S277" s="543"/>
      <c r="T277" s="543"/>
      <c r="U277" s="543"/>
      <c r="V277" s="543"/>
      <c r="W277" s="543"/>
      <c r="X277" s="543"/>
      <c r="Y277" s="543"/>
      <c r="Z277" s="543"/>
      <c r="AA277" s="543"/>
      <c r="AB277" s="543"/>
      <c r="AC277" s="543"/>
      <c r="AD277" s="543"/>
      <c r="AE277" s="543"/>
      <c r="AF277" s="543"/>
      <c r="AG277" s="543"/>
      <c r="AH277" s="543"/>
      <c r="AI277" s="543"/>
      <c r="AJ277" s="543"/>
      <c r="AK277" s="543"/>
      <c r="AL277" s="543"/>
      <c r="AM277" s="543"/>
      <c r="AN277" s="543"/>
      <c r="AO277" s="543"/>
      <c r="AP277" s="543"/>
      <c r="AQ277" s="543"/>
      <c r="AR277" s="543"/>
      <c r="AS277" s="543"/>
      <c r="AT277" s="543"/>
      <c r="AU277" s="543"/>
      <c r="AV277" s="543"/>
      <c r="AW277" s="543"/>
      <c r="AX277" s="543"/>
      <c r="AY277" s="543"/>
      <c r="AZ277" s="543"/>
      <c r="BA277" s="543"/>
      <c r="BB277" s="543"/>
      <c r="BC277" s="543"/>
      <c r="BD277" s="543"/>
      <c r="BE277" s="543"/>
      <c r="BF277" s="543"/>
      <c r="BG277" s="543"/>
      <c r="BH277" s="543"/>
    </row>
    <row r="278" spans="1:60" ht="12.9" customHeight="1" x14ac:dyDescent="0.3">
      <c r="A278" s="772"/>
      <c r="B278" s="772"/>
      <c r="C278" s="754"/>
      <c r="D278" s="755"/>
      <c r="E278" s="543"/>
      <c r="F278" s="543"/>
      <c r="G278" s="543"/>
      <c r="H278" s="543"/>
      <c r="I278" s="543"/>
      <c r="J278" s="832"/>
      <c r="K278" s="543"/>
      <c r="L278" s="543"/>
      <c r="M278" s="543"/>
      <c r="N278" s="543"/>
      <c r="O278" s="543"/>
      <c r="P278" s="543"/>
      <c r="Q278" s="543"/>
      <c r="R278" s="543"/>
      <c r="S278" s="543"/>
      <c r="T278" s="543"/>
      <c r="U278" s="543"/>
      <c r="V278" s="543"/>
      <c r="W278" s="543"/>
      <c r="X278" s="543"/>
      <c r="Y278" s="543"/>
      <c r="Z278" s="543"/>
      <c r="AA278" s="543"/>
      <c r="AB278" s="543"/>
      <c r="AC278" s="543"/>
      <c r="AD278" s="543"/>
      <c r="AE278" s="543"/>
      <c r="AF278" s="543"/>
      <c r="AG278" s="543"/>
      <c r="AH278" s="543"/>
      <c r="AI278" s="543"/>
      <c r="AJ278" s="543"/>
      <c r="AK278" s="543"/>
      <c r="AL278" s="543"/>
      <c r="AM278" s="543"/>
      <c r="AN278" s="543"/>
      <c r="AO278" s="543"/>
      <c r="AP278" s="543"/>
      <c r="AQ278" s="543"/>
      <c r="AR278" s="543"/>
      <c r="AS278" s="543"/>
      <c r="AT278" s="543"/>
      <c r="AU278" s="543"/>
      <c r="AV278" s="543"/>
      <c r="AW278" s="543"/>
      <c r="AX278" s="543"/>
      <c r="AY278" s="543"/>
      <c r="AZ278" s="543"/>
      <c r="BA278" s="543"/>
      <c r="BB278" s="543"/>
      <c r="BC278" s="543"/>
      <c r="BD278" s="543"/>
      <c r="BE278" s="543"/>
      <c r="BF278" s="543"/>
      <c r="BG278" s="543"/>
      <c r="BH278" s="543"/>
    </row>
    <row r="279" spans="1:60" ht="12.9" customHeight="1" x14ac:dyDescent="0.3">
      <c r="A279" s="772"/>
      <c r="B279" s="772"/>
      <c r="C279" s="754"/>
      <c r="D279" s="755"/>
      <c r="E279" s="543"/>
      <c r="F279" s="543"/>
      <c r="G279" s="543"/>
      <c r="H279" s="543"/>
      <c r="I279" s="543"/>
      <c r="J279" s="832"/>
      <c r="K279" s="543"/>
      <c r="L279" s="543"/>
      <c r="M279" s="543"/>
      <c r="N279" s="543"/>
      <c r="O279" s="543"/>
      <c r="P279" s="543"/>
      <c r="Q279" s="543"/>
      <c r="R279" s="543"/>
      <c r="S279" s="543"/>
      <c r="T279" s="543"/>
      <c r="U279" s="543"/>
      <c r="V279" s="543"/>
      <c r="W279" s="543"/>
      <c r="X279" s="543"/>
      <c r="Y279" s="543"/>
      <c r="Z279" s="543"/>
      <c r="AA279" s="543"/>
      <c r="AB279" s="543"/>
      <c r="AC279" s="543"/>
      <c r="AD279" s="543"/>
      <c r="AE279" s="543"/>
      <c r="AF279" s="543"/>
      <c r="AG279" s="543"/>
      <c r="AH279" s="543"/>
      <c r="AI279" s="543"/>
      <c r="AJ279" s="543"/>
      <c r="AK279" s="543"/>
      <c r="AL279" s="543"/>
      <c r="AM279" s="543"/>
      <c r="AN279" s="543"/>
      <c r="AO279" s="543"/>
      <c r="AP279" s="543"/>
      <c r="AQ279" s="543"/>
      <c r="AR279" s="543"/>
      <c r="AS279" s="543"/>
      <c r="AT279" s="543"/>
      <c r="AU279" s="543"/>
      <c r="AV279" s="543"/>
      <c r="AW279" s="543"/>
      <c r="AX279" s="543"/>
      <c r="AY279" s="543"/>
      <c r="AZ279" s="543"/>
      <c r="BA279" s="543"/>
      <c r="BB279" s="543"/>
      <c r="BC279" s="543"/>
      <c r="BD279" s="543"/>
      <c r="BE279" s="543"/>
      <c r="BF279" s="543"/>
      <c r="BG279" s="543"/>
      <c r="BH279" s="543"/>
    </row>
    <row r="280" spans="1:60" ht="12.9" customHeight="1" x14ac:dyDescent="0.3">
      <c r="A280" s="772"/>
      <c r="B280" s="772"/>
      <c r="C280" s="754"/>
      <c r="D280" s="755"/>
      <c r="E280" s="543"/>
      <c r="F280" s="543"/>
      <c r="G280" s="543"/>
      <c r="H280" s="543"/>
      <c r="I280" s="543"/>
      <c r="J280" s="832"/>
      <c r="K280" s="543"/>
      <c r="L280" s="543"/>
      <c r="M280" s="543"/>
      <c r="N280" s="543"/>
      <c r="O280" s="543"/>
      <c r="P280" s="543"/>
      <c r="Q280" s="543"/>
      <c r="R280" s="543"/>
      <c r="S280" s="543"/>
      <c r="T280" s="543"/>
      <c r="U280" s="543"/>
      <c r="V280" s="543"/>
      <c r="W280" s="543"/>
      <c r="X280" s="543"/>
      <c r="Y280" s="543"/>
      <c r="Z280" s="543"/>
      <c r="AA280" s="543"/>
      <c r="AB280" s="543"/>
      <c r="AC280" s="543"/>
      <c r="AD280" s="543"/>
      <c r="AE280" s="543"/>
      <c r="AF280" s="543"/>
      <c r="AG280" s="543"/>
      <c r="AH280" s="543"/>
      <c r="AI280" s="543"/>
      <c r="AJ280" s="543"/>
      <c r="AK280" s="543"/>
      <c r="AL280" s="543"/>
      <c r="AM280" s="543"/>
      <c r="AN280" s="543"/>
      <c r="AO280" s="543"/>
      <c r="AP280" s="543"/>
      <c r="AQ280" s="543"/>
      <c r="AR280" s="543"/>
      <c r="AS280" s="543"/>
      <c r="AT280" s="543"/>
      <c r="AU280" s="543"/>
      <c r="AV280" s="543"/>
      <c r="AW280" s="543"/>
      <c r="AX280" s="543"/>
      <c r="AY280" s="543"/>
      <c r="AZ280" s="543"/>
      <c r="BA280" s="543"/>
      <c r="BB280" s="543"/>
      <c r="BC280" s="543"/>
      <c r="BD280" s="543"/>
      <c r="BE280" s="543"/>
      <c r="BF280" s="543"/>
      <c r="BG280" s="543"/>
      <c r="BH280" s="543"/>
    </row>
    <row r="281" spans="1:60" ht="12.9" customHeight="1" x14ac:dyDescent="0.3">
      <c r="A281" s="772"/>
      <c r="B281" s="772"/>
      <c r="C281" s="754"/>
      <c r="D281" s="755"/>
      <c r="E281" s="543"/>
      <c r="F281" s="543"/>
      <c r="G281" s="543"/>
      <c r="H281" s="543"/>
      <c r="I281" s="543"/>
      <c r="J281" s="832"/>
      <c r="K281" s="543"/>
      <c r="L281" s="543"/>
      <c r="M281" s="543"/>
      <c r="N281" s="543"/>
      <c r="O281" s="543"/>
      <c r="P281" s="543"/>
      <c r="Q281" s="543"/>
      <c r="R281" s="543"/>
      <c r="S281" s="543"/>
      <c r="T281" s="543"/>
      <c r="U281" s="543"/>
      <c r="V281" s="543"/>
      <c r="W281" s="543"/>
      <c r="X281" s="543"/>
      <c r="Y281" s="543"/>
      <c r="Z281" s="543"/>
      <c r="AA281" s="543"/>
      <c r="AB281" s="543"/>
      <c r="AC281" s="543"/>
      <c r="AD281" s="543"/>
      <c r="AE281" s="543"/>
      <c r="AF281" s="543"/>
      <c r="AG281" s="543"/>
      <c r="AH281" s="543"/>
      <c r="AI281" s="543"/>
      <c r="AJ281" s="543"/>
      <c r="AK281" s="543"/>
      <c r="AL281" s="543"/>
      <c r="AM281" s="543"/>
      <c r="AN281" s="543"/>
      <c r="AO281" s="543"/>
      <c r="AP281" s="543"/>
      <c r="AQ281" s="543"/>
      <c r="AR281" s="543"/>
      <c r="AS281" s="543"/>
      <c r="AT281" s="543"/>
      <c r="AU281" s="543"/>
      <c r="AV281" s="543"/>
      <c r="AW281" s="543"/>
      <c r="AX281" s="543"/>
      <c r="AY281" s="543"/>
      <c r="AZ281" s="543"/>
      <c r="BA281" s="543"/>
      <c r="BB281" s="543"/>
      <c r="BC281" s="543"/>
      <c r="BD281" s="543"/>
      <c r="BE281" s="543"/>
      <c r="BF281" s="543"/>
      <c r="BG281" s="543"/>
      <c r="BH281" s="543"/>
    </row>
    <row r="282" spans="1:60" ht="12.9" customHeight="1" x14ac:dyDescent="0.3">
      <c r="A282" s="772"/>
      <c r="B282" s="772"/>
      <c r="C282" s="754"/>
      <c r="D282" s="755"/>
      <c r="E282" s="543"/>
      <c r="F282" s="543"/>
      <c r="G282" s="543"/>
      <c r="H282" s="543"/>
      <c r="I282" s="543"/>
      <c r="J282" s="832"/>
      <c r="K282" s="543"/>
      <c r="L282" s="543"/>
      <c r="M282" s="543"/>
      <c r="N282" s="543"/>
      <c r="O282" s="543"/>
      <c r="P282" s="543"/>
      <c r="Q282" s="543"/>
      <c r="R282" s="543"/>
      <c r="S282" s="543"/>
      <c r="T282" s="543"/>
      <c r="U282" s="543"/>
      <c r="V282" s="543"/>
      <c r="W282" s="543"/>
      <c r="X282" s="543"/>
      <c r="Y282" s="543"/>
      <c r="Z282" s="543"/>
      <c r="AA282" s="543"/>
      <c r="AB282" s="543"/>
      <c r="AC282" s="543"/>
      <c r="AD282" s="543"/>
      <c r="AE282" s="543"/>
      <c r="AF282" s="543"/>
      <c r="AG282" s="543"/>
      <c r="AH282" s="543"/>
      <c r="AI282" s="543"/>
      <c r="AJ282" s="543"/>
      <c r="AK282" s="543"/>
      <c r="AL282" s="543"/>
      <c r="AM282" s="543"/>
      <c r="AN282" s="543"/>
      <c r="AO282" s="543"/>
      <c r="AP282" s="543"/>
      <c r="AQ282" s="543"/>
      <c r="AR282" s="543"/>
      <c r="AS282" s="543"/>
      <c r="AT282" s="543"/>
      <c r="AU282" s="543"/>
      <c r="AV282" s="543"/>
      <c r="AW282" s="543"/>
      <c r="AX282" s="543"/>
      <c r="AY282" s="543"/>
      <c r="AZ282" s="543"/>
      <c r="BA282" s="543"/>
      <c r="BB282" s="543"/>
      <c r="BC282" s="543"/>
      <c r="BD282" s="543"/>
      <c r="BE282" s="543"/>
      <c r="BF282" s="543"/>
      <c r="BG282" s="543"/>
      <c r="BH282" s="543"/>
    </row>
    <row r="283" spans="1:60" ht="12.9" customHeight="1" x14ac:dyDescent="0.3">
      <c r="A283" s="772"/>
      <c r="B283" s="772"/>
      <c r="C283" s="754"/>
      <c r="D283" s="755"/>
      <c r="E283" s="543"/>
      <c r="F283" s="543"/>
      <c r="G283" s="543"/>
      <c r="H283" s="543"/>
      <c r="I283" s="543"/>
      <c r="J283" s="832"/>
      <c r="K283" s="543"/>
      <c r="L283" s="543"/>
      <c r="M283" s="543"/>
      <c r="N283" s="543"/>
      <c r="O283" s="543"/>
      <c r="P283" s="543"/>
      <c r="Q283" s="543"/>
      <c r="R283" s="543"/>
      <c r="S283" s="543"/>
      <c r="T283" s="543"/>
      <c r="U283" s="543"/>
      <c r="V283" s="543"/>
      <c r="W283" s="543"/>
      <c r="X283" s="543"/>
      <c r="Y283" s="543"/>
      <c r="Z283" s="543"/>
      <c r="AA283" s="543"/>
      <c r="AB283" s="543"/>
      <c r="AC283" s="543"/>
      <c r="AD283" s="543"/>
      <c r="AE283" s="543"/>
      <c r="AF283" s="543"/>
      <c r="AG283" s="543"/>
      <c r="AH283" s="543"/>
      <c r="AI283" s="543"/>
      <c r="AJ283" s="543"/>
      <c r="AK283" s="543"/>
      <c r="AL283" s="543"/>
      <c r="AM283" s="543"/>
      <c r="AN283" s="543"/>
      <c r="AO283" s="543"/>
      <c r="AP283" s="543"/>
      <c r="AQ283" s="543"/>
      <c r="AR283" s="543"/>
      <c r="AS283" s="543"/>
      <c r="AT283" s="543"/>
      <c r="AU283" s="543"/>
      <c r="AV283" s="543"/>
      <c r="AW283" s="543"/>
      <c r="AX283" s="543"/>
      <c r="AY283" s="543"/>
      <c r="AZ283" s="543"/>
      <c r="BA283" s="543"/>
      <c r="BB283" s="543"/>
      <c r="BC283" s="543"/>
      <c r="BD283" s="543"/>
      <c r="BE283" s="543"/>
      <c r="BF283" s="543"/>
      <c r="BG283" s="543"/>
      <c r="BH283" s="543"/>
    </row>
    <row r="284" spans="1:60" ht="12.9" customHeight="1" x14ac:dyDescent="0.3">
      <c r="A284" s="772"/>
      <c r="B284" s="772"/>
      <c r="C284" s="754"/>
      <c r="D284" s="755"/>
      <c r="E284" s="543"/>
      <c r="F284" s="543"/>
      <c r="G284" s="543"/>
      <c r="H284" s="543"/>
      <c r="I284" s="543"/>
      <c r="J284" s="832"/>
      <c r="K284" s="543"/>
      <c r="L284" s="543"/>
      <c r="M284" s="543"/>
      <c r="N284" s="543"/>
      <c r="O284" s="543"/>
      <c r="P284" s="543"/>
      <c r="Q284" s="543"/>
      <c r="R284" s="543"/>
      <c r="S284" s="543"/>
      <c r="T284" s="543"/>
      <c r="U284" s="543"/>
      <c r="V284" s="543"/>
      <c r="W284" s="543"/>
      <c r="X284" s="543"/>
      <c r="Y284" s="543"/>
      <c r="Z284" s="543"/>
      <c r="AA284" s="543"/>
      <c r="AB284" s="543"/>
      <c r="AC284" s="543"/>
      <c r="AD284" s="543"/>
      <c r="AE284" s="543"/>
      <c r="AF284" s="543"/>
      <c r="AG284" s="543"/>
      <c r="AH284" s="543"/>
      <c r="AI284" s="543"/>
      <c r="AJ284" s="543"/>
      <c r="AK284" s="543"/>
      <c r="AL284" s="543"/>
      <c r="AM284" s="543"/>
      <c r="AN284" s="543"/>
      <c r="AO284" s="543"/>
      <c r="AP284" s="543"/>
      <c r="AQ284" s="543"/>
      <c r="AR284" s="543"/>
      <c r="AS284" s="543"/>
      <c r="AT284" s="543"/>
      <c r="AU284" s="543"/>
      <c r="AV284" s="543"/>
      <c r="AW284" s="543"/>
      <c r="AX284" s="543"/>
      <c r="AY284" s="543"/>
      <c r="AZ284" s="543"/>
      <c r="BA284" s="543"/>
      <c r="BB284" s="543"/>
      <c r="BC284" s="543"/>
      <c r="BD284" s="543"/>
      <c r="BE284" s="543"/>
      <c r="BF284" s="543"/>
      <c r="BG284" s="543"/>
      <c r="BH284" s="543"/>
    </row>
    <row r="285" spans="1:60" ht="12.9" customHeight="1" x14ac:dyDescent="0.3">
      <c r="A285" s="772"/>
      <c r="B285" s="772"/>
      <c r="C285" s="754"/>
      <c r="D285" s="755"/>
      <c r="E285" s="543"/>
      <c r="F285" s="543"/>
      <c r="G285" s="543"/>
      <c r="H285" s="543"/>
      <c r="I285" s="543"/>
      <c r="J285" s="832"/>
      <c r="K285" s="543"/>
      <c r="L285" s="543"/>
      <c r="M285" s="543"/>
      <c r="N285" s="543"/>
      <c r="O285" s="543"/>
      <c r="P285" s="543"/>
      <c r="Q285" s="543"/>
      <c r="R285" s="543"/>
      <c r="S285" s="543"/>
      <c r="T285" s="543"/>
      <c r="U285" s="543"/>
      <c r="V285" s="543"/>
      <c r="W285" s="543"/>
      <c r="X285" s="543"/>
      <c r="Y285" s="543"/>
      <c r="Z285" s="543"/>
      <c r="AA285" s="543"/>
      <c r="AB285" s="543"/>
      <c r="AC285" s="543"/>
      <c r="AD285" s="543"/>
      <c r="AE285" s="543"/>
      <c r="AF285" s="543"/>
      <c r="AG285" s="543"/>
      <c r="AH285" s="543"/>
      <c r="AI285" s="543"/>
      <c r="AJ285" s="543"/>
      <c r="AK285" s="543"/>
      <c r="AL285" s="543"/>
      <c r="AM285" s="543"/>
      <c r="AN285" s="543"/>
      <c r="AO285" s="543"/>
      <c r="AP285" s="543"/>
      <c r="AQ285" s="543"/>
      <c r="AR285" s="543"/>
      <c r="AS285" s="543"/>
      <c r="AT285" s="543"/>
      <c r="AU285" s="543"/>
      <c r="AV285" s="543"/>
      <c r="AW285" s="543"/>
      <c r="AX285" s="543"/>
      <c r="AY285" s="543"/>
      <c r="AZ285" s="543"/>
      <c r="BA285" s="543"/>
      <c r="BB285" s="543"/>
      <c r="BC285" s="543"/>
      <c r="BD285" s="543"/>
      <c r="BE285" s="543"/>
      <c r="BF285" s="543"/>
      <c r="BG285" s="543"/>
      <c r="BH285" s="543"/>
    </row>
    <row r="286" spans="1:60" ht="12.9" customHeight="1" x14ac:dyDescent="0.3">
      <c r="A286" s="772"/>
      <c r="B286" s="772"/>
      <c r="C286" s="754"/>
      <c r="D286" s="755"/>
      <c r="E286" s="543"/>
      <c r="F286" s="543"/>
      <c r="G286" s="543"/>
      <c r="H286" s="543"/>
      <c r="I286" s="543"/>
      <c r="J286" s="832"/>
      <c r="K286" s="543"/>
      <c r="L286" s="543"/>
      <c r="M286" s="543"/>
      <c r="N286" s="543"/>
      <c r="O286" s="543"/>
      <c r="P286" s="543"/>
      <c r="Q286" s="543"/>
      <c r="R286" s="543"/>
      <c r="S286" s="543"/>
      <c r="T286" s="543"/>
      <c r="U286" s="543"/>
      <c r="V286" s="543"/>
      <c r="W286" s="543"/>
      <c r="X286" s="543"/>
      <c r="Y286" s="543"/>
      <c r="Z286" s="543"/>
      <c r="AA286" s="543"/>
      <c r="AB286" s="543"/>
      <c r="AC286" s="543"/>
      <c r="AD286" s="543"/>
      <c r="AE286" s="543"/>
      <c r="AF286" s="543"/>
      <c r="AG286" s="543"/>
      <c r="AH286" s="543"/>
      <c r="AI286" s="543"/>
      <c r="AJ286" s="543"/>
      <c r="AK286" s="543"/>
      <c r="AL286" s="543"/>
      <c r="AM286" s="543"/>
      <c r="AN286" s="543"/>
      <c r="AO286" s="543"/>
      <c r="AP286" s="543"/>
      <c r="AQ286" s="543"/>
      <c r="AR286" s="543"/>
      <c r="AS286" s="543"/>
      <c r="AT286" s="543"/>
      <c r="AU286" s="543"/>
      <c r="AV286" s="543"/>
      <c r="AW286" s="543"/>
      <c r="AX286" s="543"/>
      <c r="AY286" s="543"/>
      <c r="AZ286" s="543"/>
      <c r="BA286" s="543"/>
      <c r="BB286" s="543"/>
      <c r="BC286" s="543"/>
      <c r="BD286" s="543"/>
      <c r="BE286" s="543"/>
      <c r="BF286" s="543"/>
      <c r="BG286" s="543"/>
      <c r="BH286" s="543"/>
    </row>
    <row r="287" spans="1:60" ht="12.9" customHeight="1" x14ac:dyDescent="0.3">
      <c r="A287" s="772"/>
      <c r="B287" s="772"/>
      <c r="C287" s="754"/>
      <c r="D287" s="755"/>
      <c r="E287" s="543"/>
      <c r="F287" s="543"/>
      <c r="G287" s="543"/>
      <c r="H287" s="543"/>
      <c r="I287" s="543"/>
      <c r="J287" s="832"/>
      <c r="K287" s="543"/>
      <c r="L287" s="543"/>
      <c r="M287" s="543"/>
      <c r="N287" s="543"/>
      <c r="O287" s="543"/>
      <c r="P287" s="543"/>
      <c r="Q287" s="543"/>
      <c r="R287" s="543"/>
      <c r="S287" s="543"/>
      <c r="T287" s="543"/>
      <c r="U287" s="543"/>
      <c r="V287" s="543"/>
      <c r="W287" s="543"/>
      <c r="X287" s="543"/>
      <c r="Y287" s="543"/>
      <c r="Z287" s="543"/>
      <c r="AA287" s="543"/>
      <c r="AB287" s="543"/>
      <c r="AC287" s="543"/>
      <c r="AD287" s="543"/>
      <c r="AE287" s="543"/>
      <c r="AF287" s="543"/>
      <c r="AG287" s="543"/>
      <c r="AH287" s="543"/>
      <c r="AI287" s="543"/>
      <c r="AJ287" s="543"/>
      <c r="AK287" s="543"/>
      <c r="AL287" s="543"/>
      <c r="AM287" s="543"/>
      <c r="AN287" s="543"/>
      <c r="AO287" s="543"/>
      <c r="AP287" s="543"/>
      <c r="AQ287" s="543"/>
      <c r="AR287" s="543"/>
      <c r="AS287" s="543"/>
      <c r="AT287" s="543"/>
      <c r="AU287" s="543"/>
      <c r="AV287" s="543"/>
      <c r="AW287" s="543"/>
      <c r="AX287" s="543"/>
      <c r="AY287" s="543"/>
      <c r="AZ287" s="543"/>
      <c r="BA287" s="543"/>
      <c r="BB287" s="543"/>
      <c r="BC287" s="543"/>
      <c r="BD287" s="543"/>
      <c r="BE287" s="543"/>
      <c r="BF287" s="543"/>
      <c r="BG287" s="543"/>
      <c r="BH287" s="543"/>
    </row>
    <row r="288" spans="1:60" ht="12.9" customHeight="1" x14ac:dyDescent="0.3">
      <c r="A288" s="772"/>
      <c r="B288" s="772"/>
      <c r="C288" s="754"/>
      <c r="D288" s="755"/>
      <c r="E288" s="543"/>
      <c r="F288" s="543"/>
      <c r="G288" s="543"/>
      <c r="H288" s="543"/>
      <c r="I288" s="543"/>
      <c r="J288" s="832"/>
      <c r="K288" s="543"/>
      <c r="L288" s="543"/>
      <c r="M288" s="543"/>
      <c r="N288" s="543"/>
      <c r="O288" s="543"/>
      <c r="P288" s="543"/>
      <c r="Q288" s="543"/>
      <c r="R288" s="543"/>
      <c r="S288" s="543"/>
      <c r="T288" s="543"/>
      <c r="U288" s="543"/>
      <c r="V288" s="543"/>
      <c r="W288" s="543"/>
      <c r="X288" s="543"/>
      <c r="Y288" s="543"/>
      <c r="Z288" s="543"/>
      <c r="AA288" s="543"/>
      <c r="AB288" s="543"/>
      <c r="AC288" s="543"/>
      <c r="AD288" s="543"/>
      <c r="AE288" s="543"/>
      <c r="AF288" s="543"/>
      <c r="AG288" s="543"/>
      <c r="AH288" s="543"/>
      <c r="AI288" s="543"/>
      <c r="AJ288" s="543"/>
      <c r="AK288" s="543"/>
      <c r="AL288" s="543"/>
      <c r="AM288" s="543"/>
      <c r="AN288" s="543"/>
      <c r="AO288" s="543"/>
      <c r="AP288" s="543"/>
      <c r="AQ288" s="543"/>
      <c r="AR288" s="543"/>
      <c r="AS288" s="543"/>
      <c r="AT288" s="543"/>
      <c r="AU288" s="543"/>
      <c r="AV288" s="543"/>
      <c r="AW288" s="543"/>
      <c r="AX288" s="543"/>
      <c r="AY288" s="543"/>
      <c r="AZ288" s="543"/>
      <c r="BA288" s="543"/>
      <c r="BB288" s="543"/>
      <c r="BC288" s="543"/>
      <c r="BD288" s="543"/>
      <c r="BE288" s="543"/>
      <c r="BF288" s="543"/>
      <c r="BG288" s="543"/>
      <c r="BH288" s="543"/>
    </row>
    <row r="289" spans="1:60" ht="12.9" customHeight="1" x14ac:dyDescent="0.3">
      <c r="A289" s="776" t="s">
        <v>1039</v>
      </c>
      <c r="B289" s="776"/>
      <c r="C289" s="777"/>
      <c r="D289" s="778"/>
      <c r="E289" s="776"/>
      <c r="F289" s="776"/>
      <c r="G289" s="776"/>
      <c r="H289" s="776"/>
      <c r="I289" s="776"/>
      <c r="J289" s="824"/>
      <c r="K289" s="776"/>
      <c r="L289" s="776"/>
      <c r="M289" s="776"/>
      <c r="N289" s="776"/>
      <c r="O289" s="776"/>
      <c r="P289" s="776"/>
      <c r="Q289" s="776"/>
      <c r="R289" s="776"/>
      <c r="S289" s="776"/>
      <c r="T289" s="776"/>
      <c r="U289" s="776"/>
      <c r="V289" s="776"/>
      <c r="W289" s="776"/>
      <c r="X289" s="776"/>
      <c r="Y289" s="776"/>
      <c r="Z289" s="776"/>
      <c r="AA289" s="776"/>
      <c r="AB289" s="776"/>
      <c r="AC289" s="776"/>
      <c r="AD289" s="776"/>
      <c r="AE289" s="776"/>
      <c r="AF289" s="776"/>
      <c r="AG289" s="776"/>
      <c r="AH289" s="776"/>
      <c r="AI289" s="776"/>
      <c r="AJ289" s="776"/>
      <c r="AK289" s="776"/>
      <c r="AL289" s="776"/>
      <c r="AM289" s="776"/>
      <c r="AN289" s="776"/>
      <c r="AO289" s="776"/>
      <c r="AP289" s="776"/>
      <c r="AQ289" s="776"/>
      <c r="AR289" s="776"/>
      <c r="AS289" s="776"/>
      <c r="AT289" s="776"/>
      <c r="AU289" s="776"/>
      <c r="AV289" s="776"/>
      <c r="AW289" s="776"/>
      <c r="AX289" s="776"/>
      <c r="AY289" s="776"/>
      <c r="AZ289" s="776"/>
      <c r="BA289" s="776"/>
      <c r="BB289" s="776"/>
      <c r="BC289" s="776"/>
      <c r="BD289" s="776"/>
      <c r="BE289" s="776"/>
      <c r="BF289" s="776"/>
      <c r="BG289" s="776"/>
      <c r="BH289" s="776"/>
    </row>
    <row r="290" spans="1:60" ht="12.9" customHeight="1" x14ac:dyDescent="0.3">
      <c r="A290" s="772"/>
      <c r="B290" s="772"/>
      <c r="C290" s="754"/>
      <c r="D290" s="755"/>
      <c r="E290" s="543"/>
      <c r="F290" s="543"/>
      <c r="G290" s="543"/>
      <c r="H290" s="543"/>
      <c r="I290" s="543"/>
      <c r="J290" s="832"/>
      <c r="K290" s="543"/>
      <c r="L290" s="543"/>
      <c r="M290" s="543"/>
      <c r="N290" s="543"/>
      <c r="O290" s="543"/>
      <c r="P290" s="543"/>
      <c r="Q290" s="543"/>
      <c r="R290" s="543"/>
      <c r="S290" s="543"/>
      <c r="T290" s="543"/>
      <c r="U290" s="543"/>
      <c r="V290" s="543"/>
      <c r="W290" s="543"/>
      <c r="X290" s="543"/>
      <c r="Y290" s="543"/>
      <c r="Z290" s="543"/>
      <c r="AA290" s="543"/>
      <c r="AB290" s="543"/>
      <c r="AC290" s="543"/>
      <c r="AD290" s="543"/>
      <c r="AE290" s="543"/>
      <c r="AF290" s="543"/>
      <c r="AG290" s="543"/>
      <c r="AH290" s="543"/>
      <c r="AI290" s="543"/>
      <c r="AJ290" s="543"/>
      <c r="AK290" s="543"/>
      <c r="AL290" s="543"/>
      <c r="AM290" s="543"/>
      <c r="AN290" s="543"/>
      <c r="AO290" s="543"/>
      <c r="AP290" s="543"/>
      <c r="AQ290" s="543"/>
      <c r="AR290" s="543"/>
      <c r="AS290" s="543"/>
      <c r="AT290" s="543"/>
      <c r="AU290" s="543"/>
      <c r="AV290" s="543"/>
      <c r="AW290" s="543"/>
      <c r="AX290" s="543"/>
      <c r="AY290" s="543"/>
      <c r="AZ290" s="543"/>
      <c r="BA290" s="543"/>
      <c r="BB290" s="543"/>
      <c r="BC290" s="543"/>
      <c r="BD290" s="543"/>
      <c r="BE290" s="543"/>
      <c r="BF290" s="543"/>
      <c r="BG290" s="543"/>
      <c r="BH290" s="543"/>
    </row>
    <row r="291" spans="1:60" s="445" customFormat="1" ht="12.9" customHeight="1" x14ac:dyDescent="0.3">
      <c r="A291" s="834"/>
      <c r="B291" s="834"/>
      <c r="C291" s="783"/>
      <c r="D291" s="784"/>
      <c r="E291" s="537" t="s">
        <v>152</v>
      </c>
      <c r="F291" s="537"/>
      <c r="G291" s="537" t="s">
        <v>180</v>
      </c>
      <c r="H291" s="537"/>
      <c r="I291" s="537"/>
      <c r="J291" s="849">
        <v>4</v>
      </c>
      <c r="K291" s="836">
        <v>0</v>
      </c>
      <c r="L291" s="836">
        <v>0</v>
      </c>
      <c r="M291" s="836">
        <v>0</v>
      </c>
      <c r="N291" s="836">
        <v>0.32725676775900675</v>
      </c>
      <c r="O291" s="836">
        <v>0.33688196681074228</v>
      </c>
      <c r="P291" s="836">
        <v>0.34679025995223473</v>
      </c>
      <c r="Q291" s="836">
        <v>0.59498328913373599</v>
      </c>
      <c r="R291" s="836">
        <v>0.61248279763766944</v>
      </c>
      <c r="S291" s="836">
        <v>42.888376997568187</v>
      </c>
      <c r="T291" s="836">
        <v>103.27532102690844</v>
      </c>
      <c r="U291" s="836">
        <v>103.29441046887635</v>
      </c>
      <c r="V291" s="836">
        <v>103.31406136501975</v>
      </c>
      <c r="W291" s="836">
        <v>103.33429022869683</v>
      </c>
      <c r="X291" s="836">
        <v>103.35511405895259</v>
      </c>
      <c r="Y291" s="836">
        <v>103.37655035480417</v>
      </c>
      <c r="Z291" s="836">
        <v>144.7029675299429</v>
      </c>
      <c r="AA291" s="836">
        <v>155.34466449290971</v>
      </c>
      <c r="AB291" s="836">
        <v>161.77491093396989</v>
      </c>
      <c r="AC291" s="836">
        <v>189.8870796965914</v>
      </c>
      <c r="AD291" s="836">
        <v>278.83079372372862</v>
      </c>
      <c r="AE291" s="836">
        <v>288.93469363570148</v>
      </c>
      <c r="AF291" s="836">
        <v>335.29153526368435</v>
      </c>
      <c r="AG291" s="836">
        <v>359.14155153495068</v>
      </c>
      <c r="AH291" s="836">
        <v>343.7073519842865</v>
      </c>
      <c r="AI291" s="836">
        <v>353.420883530536</v>
      </c>
      <c r="AJ291" s="836">
        <v>363.06810917243018</v>
      </c>
      <c r="AK291" s="836">
        <v>372.65225508724808</v>
      </c>
      <c r="AL291" s="836">
        <v>376.91064473345449</v>
      </c>
      <c r="AM291" s="836">
        <v>377.67783626550607</v>
      </c>
      <c r="AN291" s="836">
        <v>378.5141817783221</v>
      </c>
      <c r="AO291" s="836">
        <v>379.4401855194921</v>
      </c>
      <c r="AP291" s="836">
        <v>380.48665743962454</v>
      </c>
      <c r="AQ291" s="836">
        <v>381.70299138594243</v>
      </c>
      <c r="AR291" s="836">
        <v>383.17582079508657</v>
      </c>
      <c r="AS291" s="836">
        <v>385.07885261774516</v>
      </c>
      <c r="AT291" s="836">
        <v>387.8476121559533</v>
      </c>
      <c r="AU291" s="836">
        <v>393.23008550925908</v>
      </c>
      <c r="AV291" s="836">
        <v>403.64289287988822</v>
      </c>
      <c r="AW291" s="836">
        <v>9.3353978922113789</v>
      </c>
      <c r="AX291" s="836">
        <v>0</v>
      </c>
      <c r="AY291" s="836">
        <v>0</v>
      </c>
      <c r="AZ291" s="836">
        <v>0</v>
      </c>
      <c r="BA291" s="836">
        <v>0</v>
      </c>
      <c r="BB291" s="836">
        <v>0</v>
      </c>
      <c r="BC291" s="836">
        <v>0</v>
      </c>
      <c r="BD291" s="537">
        <v>0</v>
      </c>
      <c r="BE291" s="537">
        <v>0</v>
      </c>
      <c r="BF291" s="537">
        <v>0</v>
      </c>
      <c r="BG291" s="537">
        <v>0</v>
      </c>
      <c r="BH291" s="537">
        <v>0</v>
      </c>
    </row>
    <row r="292" spans="1:60" s="445" customFormat="1" ht="12.9" customHeight="1" x14ac:dyDescent="0.3">
      <c r="A292" s="834"/>
      <c r="B292" s="834"/>
      <c r="C292" s="783"/>
      <c r="D292" s="784"/>
      <c r="E292" s="537" t="s">
        <v>153</v>
      </c>
      <c r="F292" s="537"/>
      <c r="G292" s="537" t="s">
        <v>180</v>
      </c>
      <c r="H292" s="537"/>
      <c r="I292" s="537"/>
      <c r="J292" s="849">
        <v>9</v>
      </c>
      <c r="K292" s="861">
        <v>0</v>
      </c>
      <c r="L292" s="836">
        <v>0</v>
      </c>
      <c r="M292" s="836">
        <v>0</v>
      </c>
      <c r="N292" s="836">
        <v>0.32725676775900675</v>
      </c>
      <c r="O292" s="836">
        <v>0.33688196681074228</v>
      </c>
      <c r="P292" s="836">
        <v>0.34679025995223473</v>
      </c>
      <c r="Q292" s="836">
        <v>0.59498328913373599</v>
      </c>
      <c r="R292" s="836">
        <v>0.61248279763766944</v>
      </c>
      <c r="S292" s="836">
        <v>38.980329497568185</v>
      </c>
      <c r="T292" s="836">
        <v>93.784348526908431</v>
      </c>
      <c r="U292" s="836">
        <v>93.803437968876352</v>
      </c>
      <c r="V292" s="836">
        <v>93.82308886501977</v>
      </c>
      <c r="W292" s="836">
        <v>93.843317728696817</v>
      </c>
      <c r="X292" s="836">
        <v>93.864141558952582</v>
      </c>
      <c r="Y292" s="836">
        <v>94.730886351586065</v>
      </c>
      <c r="Z292" s="836">
        <v>141.04169597114884</v>
      </c>
      <c r="AA292" s="836">
        <v>142.76901264407374</v>
      </c>
      <c r="AB292" s="836">
        <v>158.46978708941663</v>
      </c>
      <c r="AC292" s="836">
        <v>238.90287844598043</v>
      </c>
      <c r="AD292" s="836">
        <v>242.29893288076434</v>
      </c>
      <c r="AE292" s="836">
        <v>245.7271002992498</v>
      </c>
      <c r="AF292" s="836">
        <v>263.3761579367216</v>
      </c>
      <c r="AG292" s="836">
        <v>294.76711254248443</v>
      </c>
      <c r="AH292" s="836">
        <v>278.12874572023793</v>
      </c>
      <c r="AI292" s="836">
        <v>282.00240125285774</v>
      </c>
      <c r="AJ292" s="836">
        <v>285.94885434102963</v>
      </c>
      <c r="AK292" s="836">
        <v>289.97362686521689</v>
      </c>
      <c r="AL292" s="836">
        <v>294.08390227150772</v>
      </c>
      <c r="AM292" s="836">
        <v>298.28926397482485</v>
      </c>
      <c r="AN292" s="836">
        <v>300.97231946438205</v>
      </c>
      <c r="AO292" s="836">
        <v>301.69141960825664</v>
      </c>
      <c r="AP292" s="836">
        <v>302.50327475636647</v>
      </c>
      <c r="AQ292" s="836">
        <v>303.44582740433532</v>
      </c>
      <c r="AR292" s="836">
        <v>304.58562114393868</v>
      </c>
      <c r="AS292" s="836">
        <v>306.05607431453404</v>
      </c>
      <c r="AT292" s="836">
        <v>308.19168822188561</v>
      </c>
      <c r="AU292" s="836">
        <v>312.33496566117611</v>
      </c>
      <c r="AV292" s="836">
        <v>320.34193662963173</v>
      </c>
      <c r="AW292" s="836">
        <v>7.217282404062578</v>
      </c>
      <c r="AX292" s="836">
        <v>0</v>
      </c>
      <c r="AY292" s="836">
        <v>0</v>
      </c>
      <c r="AZ292" s="836">
        <v>0</v>
      </c>
      <c r="BA292" s="836">
        <v>0</v>
      </c>
      <c r="BB292" s="836">
        <v>0</v>
      </c>
      <c r="BC292" s="836">
        <v>0</v>
      </c>
      <c r="BD292" s="836">
        <v>0</v>
      </c>
      <c r="BE292" s="836">
        <v>0</v>
      </c>
      <c r="BF292" s="836">
        <v>0</v>
      </c>
      <c r="BG292" s="836">
        <v>0</v>
      </c>
      <c r="BH292" s="836">
        <v>0</v>
      </c>
    </row>
    <row r="293" spans="1:60" s="238" customFormat="1" ht="12.9" customHeight="1" x14ac:dyDescent="0.3">
      <c r="A293" s="772"/>
      <c r="B293" s="772"/>
      <c r="C293" s="754"/>
      <c r="D293" s="755"/>
      <c r="E293" s="666" t="str">
        <f xml:space="preserve"> 'Time&amp;Esc'!E$14</f>
        <v>Calendar year</v>
      </c>
      <c r="F293" s="666">
        <f xml:space="preserve"> 'Time&amp;Esc'!F$14</f>
        <v>0</v>
      </c>
      <c r="G293" s="666" t="str">
        <f xml:space="preserve"> 'Time&amp;Esc'!G$14</f>
        <v>year</v>
      </c>
      <c r="H293" s="666">
        <f xml:space="preserve"> 'Time&amp;Esc'!H$14</f>
        <v>0</v>
      </c>
      <c r="I293" s="666">
        <f xml:space="preserve"> 'Time&amp;Esc'!I$14</f>
        <v>0</v>
      </c>
      <c r="J293" s="844">
        <f xml:space="preserve"> 'Time&amp;Esc'!J$14</f>
        <v>0</v>
      </c>
      <c r="K293" s="666">
        <f xml:space="preserve"> 'Time&amp;Esc'!K$14</f>
        <v>2017</v>
      </c>
      <c r="L293" s="666">
        <f xml:space="preserve"> 'Time&amp;Esc'!L$14</f>
        <v>2018</v>
      </c>
      <c r="M293" s="666">
        <f xml:space="preserve"> 'Time&amp;Esc'!M$14</f>
        <v>2019</v>
      </c>
      <c r="N293" s="666">
        <f xml:space="preserve"> 'Time&amp;Esc'!N$14</f>
        <v>2020</v>
      </c>
      <c r="O293" s="666">
        <f xml:space="preserve"> 'Time&amp;Esc'!O$14</f>
        <v>2021</v>
      </c>
      <c r="P293" s="666">
        <f xml:space="preserve"> 'Time&amp;Esc'!P$14</f>
        <v>2022</v>
      </c>
      <c r="Q293" s="666">
        <f xml:space="preserve"> 'Time&amp;Esc'!Q$14</f>
        <v>2023</v>
      </c>
      <c r="R293" s="666">
        <f xml:space="preserve"> 'Time&amp;Esc'!R$14</f>
        <v>2024</v>
      </c>
      <c r="S293" s="666">
        <f xml:space="preserve"> 'Time&amp;Esc'!S$14</f>
        <v>2025</v>
      </c>
      <c r="T293" s="666">
        <f xml:space="preserve"> 'Time&amp;Esc'!T$14</f>
        <v>2026</v>
      </c>
      <c r="U293" s="666">
        <f xml:space="preserve"> 'Time&amp;Esc'!U$14</f>
        <v>2027</v>
      </c>
      <c r="V293" s="666">
        <f xml:space="preserve"> 'Time&amp;Esc'!V$14</f>
        <v>2028</v>
      </c>
      <c r="W293" s="666">
        <f xml:space="preserve"> 'Time&amp;Esc'!W$14</f>
        <v>2029</v>
      </c>
      <c r="X293" s="666">
        <f xml:space="preserve"> 'Time&amp;Esc'!X$14</f>
        <v>2030</v>
      </c>
      <c r="Y293" s="666">
        <f xml:space="preserve"> 'Time&amp;Esc'!Y$14</f>
        <v>2031</v>
      </c>
      <c r="Z293" s="666">
        <f xml:space="preserve"> 'Time&amp;Esc'!Z$14</f>
        <v>2032</v>
      </c>
      <c r="AA293" s="666">
        <f xml:space="preserve"> 'Time&amp;Esc'!AA$14</f>
        <v>2033</v>
      </c>
      <c r="AB293" s="666">
        <f xml:space="preserve"> 'Time&amp;Esc'!AB$14</f>
        <v>2034</v>
      </c>
      <c r="AC293" s="666">
        <f xml:space="preserve"> 'Time&amp;Esc'!AC$14</f>
        <v>2035</v>
      </c>
      <c r="AD293" s="666">
        <f xml:space="preserve"> 'Time&amp;Esc'!AD$14</f>
        <v>2036</v>
      </c>
      <c r="AE293" s="666">
        <f xml:space="preserve"> 'Time&amp;Esc'!AE$14</f>
        <v>2037</v>
      </c>
      <c r="AF293" s="666">
        <f xml:space="preserve"> 'Time&amp;Esc'!AF$14</f>
        <v>2038</v>
      </c>
      <c r="AG293" s="666">
        <f xml:space="preserve"> 'Time&amp;Esc'!AG$14</f>
        <v>2039</v>
      </c>
      <c r="AH293" s="666">
        <f xml:space="preserve"> 'Time&amp;Esc'!AH$14</f>
        <v>2040</v>
      </c>
      <c r="AI293" s="666">
        <f xml:space="preserve"> 'Time&amp;Esc'!AI$14</f>
        <v>2041</v>
      </c>
      <c r="AJ293" s="666">
        <f xml:space="preserve"> 'Time&amp;Esc'!AJ$14</f>
        <v>2042</v>
      </c>
      <c r="AK293" s="666">
        <f xml:space="preserve"> 'Time&amp;Esc'!AK$14</f>
        <v>2043</v>
      </c>
      <c r="AL293" s="666">
        <f xml:space="preserve"> 'Time&amp;Esc'!AL$14</f>
        <v>2044</v>
      </c>
      <c r="AM293" s="666">
        <f xml:space="preserve"> 'Time&amp;Esc'!AM$14</f>
        <v>2045</v>
      </c>
      <c r="AN293" s="666">
        <f xml:space="preserve"> 'Time&amp;Esc'!AN$14</f>
        <v>2046</v>
      </c>
      <c r="AO293" s="666">
        <f xml:space="preserve"> 'Time&amp;Esc'!AO$14</f>
        <v>2047</v>
      </c>
      <c r="AP293" s="666">
        <f xml:space="preserve"> 'Time&amp;Esc'!AP$14</f>
        <v>2048</v>
      </c>
      <c r="AQ293" s="666">
        <f xml:space="preserve"> 'Time&amp;Esc'!AQ$14</f>
        <v>2049</v>
      </c>
      <c r="AR293" s="666">
        <f xml:space="preserve"> 'Time&amp;Esc'!AR$14</f>
        <v>2050</v>
      </c>
      <c r="AS293" s="666">
        <f xml:space="preserve"> 'Time&amp;Esc'!AS$14</f>
        <v>2051</v>
      </c>
      <c r="AT293" s="666">
        <f xml:space="preserve"> 'Time&amp;Esc'!AT$14</f>
        <v>2052</v>
      </c>
      <c r="AU293" s="666">
        <f xml:space="preserve"> 'Time&amp;Esc'!AU$14</f>
        <v>2053</v>
      </c>
      <c r="AV293" s="666">
        <f xml:space="preserve"> 'Time&amp;Esc'!AV$14</f>
        <v>2054</v>
      </c>
      <c r="AW293" s="666">
        <f xml:space="preserve"> 'Time&amp;Esc'!AW$14</f>
        <v>2055</v>
      </c>
      <c r="AX293" s="666">
        <f xml:space="preserve"> 'Time&amp;Esc'!AX$14</f>
        <v>2056</v>
      </c>
      <c r="AY293" s="666">
        <f xml:space="preserve"> 'Time&amp;Esc'!AY$14</f>
        <v>2057</v>
      </c>
      <c r="AZ293" s="666">
        <f xml:space="preserve"> 'Time&amp;Esc'!AZ$14</f>
        <v>2058</v>
      </c>
      <c r="BA293" s="666">
        <f xml:space="preserve"> 'Time&amp;Esc'!BA$14</f>
        <v>2059</v>
      </c>
      <c r="BB293" s="666">
        <f xml:space="preserve"> 'Time&amp;Esc'!BB$14</f>
        <v>2060</v>
      </c>
      <c r="BC293" s="666">
        <f xml:space="preserve"> 'Time&amp;Esc'!BC$14</f>
        <v>2061</v>
      </c>
      <c r="BD293" s="666">
        <f xml:space="preserve"> 'Time&amp;Esc'!BD$14</f>
        <v>2062</v>
      </c>
      <c r="BE293" s="666">
        <f xml:space="preserve"> 'Time&amp;Esc'!BE$14</f>
        <v>2063</v>
      </c>
      <c r="BF293" s="666">
        <f xml:space="preserve"> 'Time&amp;Esc'!BF$14</f>
        <v>2064</v>
      </c>
      <c r="BG293" s="666">
        <f xml:space="preserve"> 'Time&amp;Esc'!BG$14</f>
        <v>2065</v>
      </c>
      <c r="BH293" s="666">
        <f xml:space="preserve"> 'Time&amp;Esc'!BH$14</f>
        <v>2066</v>
      </c>
    </row>
    <row r="294" spans="1:60" ht="12.9" customHeight="1" x14ac:dyDescent="0.3">
      <c r="A294" s="772"/>
      <c r="B294" s="772"/>
      <c r="C294" s="754"/>
      <c r="D294" s="755"/>
      <c r="E294" s="543"/>
      <c r="F294" s="543"/>
      <c r="G294" s="543"/>
      <c r="H294" s="543"/>
      <c r="I294" s="543"/>
      <c r="J294" s="832"/>
      <c r="K294" s="543"/>
      <c r="L294" s="543"/>
      <c r="M294" s="543"/>
      <c r="N294" s="543"/>
      <c r="O294" s="543"/>
      <c r="P294" s="543"/>
      <c r="Q294" s="543"/>
      <c r="R294" s="543"/>
      <c r="S294" s="543"/>
      <c r="T294" s="543"/>
      <c r="U294" s="543"/>
      <c r="V294" s="543"/>
      <c r="W294" s="543"/>
      <c r="X294" s="543"/>
      <c r="Y294" s="543"/>
      <c r="Z294" s="543"/>
      <c r="AA294" s="543"/>
      <c r="AB294" s="543"/>
      <c r="AC294" s="543"/>
      <c r="AD294" s="543"/>
      <c r="AE294" s="543"/>
      <c r="AF294" s="543"/>
      <c r="AG294" s="543"/>
      <c r="AH294" s="543"/>
      <c r="AI294" s="543"/>
      <c r="AJ294" s="543"/>
      <c r="AK294" s="543"/>
      <c r="AL294" s="543"/>
      <c r="AM294" s="543"/>
      <c r="AN294" s="543"/>
      <c r="AO294" s="543"/>
      <c r="AP294" s="543"/>
      <c r="AQ294" s="543"/>
      <c r="AR294" s="543"/>
      <c r="AS294" s="543"/>
      <c r="AT294" s="543"/>
      <c r="AU294" s="543"/>
      <c r="AV294" s="543"/>
      <c r="AW294" s="543"/>
      <c r="AX294" s="543"/>
      <c r="AY294" s="543"/>
      <c r="AZ294" s="543"/>
      <c r="BA294" s="543"/>
      <c r="BB294" s="543"/>
      <c r="BC294" s="543"/>
      <c r="BD294" s="543"/>
      <c r="BE294" s="543"/>
      <c r="BF294" s="543"/>
      <c r="BG294" s="543"/>
      <c r="BH294" s="543"/>
    </row>
    <row r="295" spans="1:60" ht="12.9" customHeight="1" x14ac:dyDescent="0.3">
      <c r="A295" s="772"/>
      <c r="B295" s="772"/>
      <c r="C295" s="754"/>
      <c r="D295" s="755"/>
      <c r="E295" s="543"/>
      <c r="F295" s="442" t="s">
        <v>1040</v>
      </c>
      <c r="G295" s="537" t="s">
        <v>287</v>
      </c>
      <c r="H295" s="543"/>
      <c r="I295" s="543"/>
      <c r="J295" s="832"/>
      <c r="K295" s="543"/>
      <c r="L295" s="543"/>
      <c r="M295" s="543"/>
      <c r="N295" s="543"/>
      <c r="O295" s="543"/>
      <c r="P295" s="543"/>
      <c r="Q295" s="543"/>
      <c r="R295" s="543"/>
      <c r="S295" s="543"/>
      <c r="T295" s="543"/>
      <c r="U295" s="543"/>
      <c r="V295" s="543"/>
      <c r="W295" s="543"/>
      <c r="X295" s="543"/>
      <c r="Y295" s="543"/>
      <c r="Z295" s="543"/>
      <c r="AA295" s="543"/>
      <c r="AB295" s="543"/>
      <c r="AC295" s="543"/>
      <c r="AD295" s="543"/>
      <c r="AE295" s="543"/>
      <c r="AF295" s="543"/>
      <c r="AG295" s="543"/>
      <c r="AH295" s="543"/>
      <c r="AI295" s="543"/>
      <c r="AJ295" s="543"/>
      <c r="AK295" s="543"/>
      <c r="AL295" s="543"/>
      <c r="AM295" s="543"/>
      <c r="AN295" s="543"/>
      <c r="AO295" s="543"/>
      <c r="AP295" s="543"/>
      <c r="AQ295" s="543"/>
      <c r="AR295" s="543"/>
      <c r="AS295" s="543"/>
      <c r="AT295" s="543"/>
      <c r="AU295" s="543"/>
      <c r="AV295" s="543"/>
      <c r="AW295" s="543"/>
      <c r="AX295" s="543"/>
      <c r="AY295" s="543"/>
      <c r="AZ295" s="543"/>
      <c r="BA295" s="543"/>
      <c r="BB295" s="543"/>
      <c r="BC295" s="543"/>
      <c r="BD295" s="543"/>
      <c r="BE295" s="543"/>
      <c r="BF295" s="543"/>
      <c r="BG295" s="543"/>
      <c r="BH295" s="543"/>
    </row>
    <row r="296" spans="1:60" ht="12.9" customHeight="1" x14ac:dyDescent="0.3">
      <c r="A296" s="772"/>
      <c r="B296" s="772"/>
      <c r="C296" s="754"/>
      <c r="D296" s="755"/>
      <c r="E296" s="543"/>
      <c r="F296" s="838" t="s">
        <v>180</v>
      </c>
      <c r="G296" s="537" t="s">
        <v>287</v>
      </c>
      <c r="H296" s="543"/>
      <c r="I296" s="543"/>
      <c r="J296" s="832"/>
      <c r="K296" s="543"/>
      <c r="L296" s="543"/>
      <c r="M296" s="543"/>
      <c r="N296" s="543"/>
      <c r="O296" s="543"/>
      <c r="P296" s="543"/>
      <c r="Q296" s="543"/>
      <c r="R296" s="543"/>
      <c r="S296" s="543"/>
      <c r="T296" s="543"/>
      <c r="U296" s="543"/>
      <c r="V296" s="543"/>
      <c r="W296" s="543"/>
      <c r="X296" s="543"/>
      <c r="Y296" s="543"/>
      <c r="Z296" s="543"/>
      <c r="AA296" s="543"/>
      <c r="AB296" s="543"/>
      <c r="AC296" s="543"/>
      <c r="AD296" s="543"/>
      <c r="AE296" s="543"/>
      <c r="AF296" s="543"/>
      <c r="AG296" s="543"/>
      <c r="AH296" s="543"/>
      <c r="AI296" s="543"/>
      <c r="AJ296" s="543"/>
      <c r="AK296" s="543"/>
      <c r="AL296" s="543"/>
      <c r="AM296" s="543"/>
      <c r="AN296" s="543"/>
      <c r="AO296" s="543"/>
      <c r="AP296" s="543"/>
      <c r="AQ296" s="543"/>
      <c r="AR296" s="543"/>
      <c r="AS296" s="543"/>
      <c r="AT296" s="543"/>
      <c r="AU296" s="543"/>
      <c r="AV296" s="543"/>
      <c r="AW296" s="543"/>
      <c r="AX296" s="543"/>
      <c r="AY296" s="543"/>
      <c r="AZ296" s="543"/>
      <c r="BA296" s="543"/>
      <c r="BB296" s="543"/>
      <c r="BC296" s="543"/>
      <c r="BD296" s="543"/>
      <c r="BE296" s="543"/>
      <c r="BF296" s="543"/>
      <c r="BG296" s="543"/>
      <c r="BH296" s="543"/>
    </row>
    <row r="297" spans="1:60" ht="12.9" customHeight="1" x14ac:dyDescent="0.3">
      <c r="A297" s="772"/>
      <c r="B297" s="772"/>
      <c r="C297" s="754"/>
      <c r="D297" s="755"/>
      <c r="E297" s="543"/>
      <c r="F297" s="838" t="s">
        <v>1041</v>
      </c>
      <c r="G297" s="537" t="s">
        <v>287</v>
      </c>
      <c r="H297" s="543"/>
      <c r="I297" s="543"/>
      <c r="J297" s="832"/>
      <c r="K297" s="543"/>
      <c r="L297" s="543"/>
      <c r="M297" s="543"/>
      <c r="N297" s="543"/>
      <c r="O297" s="543"/>
      <c r="P297" s="543"/>
      <c r="Q297" s="543"/>
      <c r="R297" s="543"/>
      <c r="S297" s="543"/>
      <c r="T297" s="543"/>
      <c r="U297" s="543"/>
      <c r="V297" s="543"/>
      <c r="W297" s="543"/>
      <c r="X297" s="543"/>
      <c r="Y297" s="543"/>
      <c r="Z297" s="543"/>
      <c r="AA297" s="543"/>
      <c r="AB297" s="543"/>
      <c r="AC297" s="543"/>
      <c r="AD297" s="543"/>
      <c r="AE297" s="543"/>
      <c r="AF297" s="543"/>
      <c r="AG297" s="543"/>
      <c r="AH297" s="543"/>
      <c r="AI297" s="543"/>
      <c r="AJ297" s="543"/>
      <c r="AK297" s="543"/>
      <c r="AL297" s="543"/>
      <c r="AM297" s="543"/>
      <c r="AN297" s="543"/>
      <c r="AO297" s="543"/>
      <c r="AP297" s="543"/>
      <c r="AQ297" s="543"/>
      <c r="AR297" s="543"/>
      <c r="AS297" s="543"/>
      <c r="AT297" s="543"/>
      <c r="AU297" s="543"/>
      <c r="AV297" s="543"/>
      <c r="AW297" s="543"/>
      <c r="AX297" s="543"/>
      <c r="AY297" s="543"/>
      <c r="AZ297" s="543"/>
      <c r="BA297" s="543"/>
      <c r="BB297" s="543"/>
      <c r="BC297" s="543"/>
      <c r="BD297" s="543"/>
      <c r="BE297" s="543"/>
      <c r="BF297" s="543"/>
      <c r="BG297" s="543"/>
      <c r="BH297" s="543"/>
    </row>
    <row r="298" spans="1:60" ht="12.9" customHeight="1" x14ac:dyDescent="0.3">
      <c r="A298" s="772"/>
      <c r="B298" s="772"/>
      <c r="C298" s="754"/>
      <c r="D298" s="755"/>
      <c r="E298" s="543"/>
      <c r="F298" s="442" t="s">
        <v>152</v>
      </c>
      <c r="G298" s="537" t="s">
        <v>287</v>
      </c>
      <c r="H298" s="543"/>
      <c r="I298" s="543"/>
      <c r="J298" s="832"/>
      <c r="K298" s="543"/>
      <c r="L298" s="543"/>
      <c r="M298" s="543"/>
      <c r="N298" s="543"/>
      <c r="O298" s="543"/>
      <c r="P298" s="543"/>
      <c r="Q298" s="543"/>
      <c r="R298" s="543"/>
      <c r="S298" s="543"/>
      <c r="T298" s="543"/>
      <c r="U298" s="543"/>
      <c r="V298" s="543"/>
      <c r="W298" s="543"/>
      <c r="X298" s="543"/>
      <c r="Y298" s="543"/>
      <c r="Z298" s="543"/>
      <c r="AA298" s="543"/>
      <c r="AB298" s="543"/>
      <c r="AC298" s="543"/>
      <c r="AD298" s="543"/>
      <c r="AE298" s="543"/>
      <c r="AF298" s="543"/>
      <c r="AG298" s="543"/>
      <c r="AH298" s="543"/>
      <c r="AI298" s="543"/>
      <c r="AJ298" s="543"/>
      <c r="AK298" s="543"/>
      <c r="AL298" s="543"/>
      <c r="AM298" s="543"/>
      <c r="AN298" s="543"/>
      <c r="AO298" s="543"/>
      <c r="AP298" s="543"/>
      <c r="AQ298" s="543"/>
      <c r="AR298" s="543"/>
      <c r="AS298" s="543"/>
      <c r="AT298" s="543"/>
      <c r="AU298" s="543"/>
      <c r="AV298" s="543"/>
      <c r="AW298" s="543"/>
      <c r="AX298" s="543"/>
      <c r="AY298" s="543"/>
      <c r="AZ298" s="543"/>
      <c r="BA298" s="543"/>
      <c r="BB298" s="543"/>
      <c r="BC298" s="543"/>
      <c r="BD298" s="543"/>
      <c r="BE298" s="543"/>
      <c r="BF298" s="543"/>
      <c r="BG298" s="543"/>
      <c r="BH298" s="543"/>
    </row>
    <row r="299" spans="1:60" ht="12.9" customHeight="1" x14ac:dyDescent="0.3">
      <c r="A299" s="772"/>
      <c r="B299" s="772"/>
      <c r="C299" s="754"/>
      <c r="D299" s="755"/>
      <c r="E299" s="543"/>
      <c r="F299" s="442" t="s">
        <v>153</v>
      </c>
      <c r="G299" s="537" t="s">
        <v>287</v>
      </c>
      <c r="H299" s="543"/>
      <c r="I299" s="543"/>
      <c r="J299" s="832"/>
      <c r="K299" s="543"/>
      <c r="L299" s="543"/>
      <c r="M299" s="543"/>
      <c r="N299" s="543"/>
      <c r="O299" s="543"/>
      <c r="P299" s="543"/>
      <c r="Q299" s="543"/>
      <c r="R299" s="543"/>
      <c r="S299" s="543"/>
      <c r="T299" s="543"/>
      <c r="U299" s="543"/>
      <c r="V299" s="543"/>
      <c r="W299" s="543"/>
      <c r="X299" s="543"/>
      <c r="Y299" s="543"/>
      <c r="Z299" s="543"/>
      <c r="AA299" s="543"/>
      <c r="AB299" s="543"/>
      <c r="AC299" s="543"/>
      <c r="AD299" s="543"/>
      <c r="AE299" s="543"/>
      <c r="AF299" s="543"/>
      <c r="AG299" s="543"/>
      <c r="AH299" s="543"/>
      <c r="AI299" s="543"/>
      <c r="AJ299" s="543"/>
      <c r="AK299" s="543"/>
      <c r="AL299" s="543"/>
      <c r="AM299" s="543"/>
      <c r="AN299" s="543"/>
      <c r="AO299" s="543"/>
      <c r="AP299" s="543"/>
      <c r="AQ299" s="543"/>
      <c r="AR299" s="543"/>
      <c r="AS299" s="543"/>
      <c r="AT299" s="543"/>
      <c r="AU299" s="543"/>
      <c r="AV299" s="543"/>
      <c r="AW299" s="543"/>
      <c r="AX299" s="543"/>
      <c r="AY299" s="543"/>
      <c r="AZ299" s="543"/>
      <c r="BA299" s="543"/>
      <c r="BB299" s="543"/>
      <c r="BC299" s="543"/>
      <c r="BD299" s="543"/>
      <c r="BE299" s="543"/>
      <c r="BF299" s="543"/>
      <c r="BG299" s="543"/>
      <c r="BH299" s="543"/>
    </row>
    <row r="300" spans="1:60" ht="12.9" customHeight="1" x14ac:dyDescent="0.3">
      <c r="A300" s="772"/>
      <c r="B300" s="772"/>
      <c r="C300" s="754"/>
      <c r="D300" s="755"/>
      <c r="E300" s="543"/>
      <c r="F300" s="543"/>
      <c r="G300" s="543"/>
      <c r="H300" s="543"/>
      <c r="I300" s="543"/>
      <c r="J300" s="832"/>
      <c r="K300" s="543"/>
      <c r="L300" s="543"/>
      <c r="M300" s="543"/>
      <c r="N300" s="543"/>
      <c r="O300" s="543"/>
      <c r="P300" s="543"/>
      <c r="Q300" s="543"/>
      <c r="R300" s="543"/>
      <c r="S300" s="543"/>
      <c r="T300" s="543"/>
      <c r="U300" s="543"/>
      <c r="V300" s="543"/>
      <c r="W300" s="543"/>
      <c r="X300" s="543"/>
      <c r="Y300" s="543"/>
      <c r="Z300" s="543"/>
      <c r="AA300" s="543"/>
      <c r="AB300" s="543"/>
      <c r="AC300" s="543"/>
      <c r="AD300" s="543"/>
      <c r="AE300" s="543"/>
      <c r="AF300" s="543"/>
      <c r="AG300" s="543"/>
      <c r="AH300" s="543"/>
      <c r="AI300" s="543"/>
      <c r="AJ300" s="543"/>
      <c r="AK300" s="543"/>
      <c r="AL300" s="543"/>
      <c r="AM300" s="543"/>
      <c r="AN300" s="543"/>
      <c r="AO300" s="543"/>
      <c r="AP300" s="543"/>
      <c r="AQ300" s="543"/>
      <c r="AR300" s="543"/>
      <c r="AS300" s="543"/>
      <c r="AT300" s="543"/>
      <c r="AU300" s="543"/>
      <c r="AV300" s="543"/>
      <c r="AW300" s="543"/>
      <c r="AX300" s="543"/>
      <c r="AY300" s="543"/>
      <c r="AZ300" s="543"/>
      <c r="BA300" s="543"/>
      <c r="BB300" s="543"/>
      <c r="BC300" s="543"/>
      <c r="BD300" s="543"/>
      <c r="BE300" s="543"/>
      <c r="BF300" s="543"/>
      <c r="BG300" s="543"/>
      <c r="BH300" s="543"/>
    </row>
    <row r="301" spans="1:60" ht="12.9" customHeight="1" x14ac:dyDescent="0.3">
      <c r="A301" s="772"/>
      <c r="B301" s="772"/>
      <c r="C301" s="754"/>
      <c r="D301" s="755"/>
      <c r="E301" s="543"/>
      <c r="F301" s="543"/>
      <c r="G301" s="543"/>
      <c r="H301" s="543"/>
      <c r="I301" s="543"/>
      <c r="J301" s="832"/>
      <c r="K301" s="543"/>
      <c r="L301" s="543"/>
      <c r="M301" s="543"/>
      <c r="N301" s="543"/>
      <c r="O301" s="543"/>
      <c r="P301" s="543"/>
      <c r="Q301" s="543"/>
      <c r="R301" s="543"/>
      <c r="S301" s="543"/>
      <c r="T301" s="543"/>
      <c r="U301" s="543"/>
      <c r="V301" s="543"/>
      <c r="W301" s="543"/>
      <c r="X301" s="543"/>
      <c r="Y301" s="543"/>
      <c r="Z301" s="543"/>
      <c r="AA301" s="543"/>
      <c r="AB301" s="543"/>
      <c r="AC301" s="543"/>
      <c r="AD301" s="543"/>
      <c r="AE301" s="543"/>
      <c r="AF301" s="543"/>
      <c r="AG301" s="543"/>
      <c r="AH301" s="543"/>
      <c r="AI301" s="543"/>
      <c r="AJ301" s="543"/>
      <c r="AK301" s="543"/>
      <c r="AL301" s="543"/>
      <c r="AM301" s="543"/>
      <c r="AN301" s="543"/>
      <c r="AO301" s="543"/>
      <c r="AP301" s="543"/>
      <c r="AQ301" s="543"/>
      <c r="AR301" s="543"/>
      <c r="AS301" s="543"/>
      <c r="AT301" s="543"/>
      <c r="AU301" s="543"/>
      <c r="AV301" s="543"/>
      <c r="AW301" s="543"/>
      <c r="AX301" s="543"/>
      <c r="AY301" s="543"/>
      <c r="AZ301" s="543"/>
      <c r="BA301" s="543"/>
      <c r="BB301" s="543"/>
      <c r="BC301" s="543"/>
      <c r="BD301" s="543"/>
      <c r="BE301" s="543"/>
      <c r="BF301" s="543"/>
      <c r="BG301" s="543"/>
      <c r="BH301" s="543"/>
    </row>
    <row r="302" spans="1:60" ht="12.9" customHeight="1" x14ac:dyDescent="0.3">
      <c r="A302" s="772"/>
      <c r="B302" s="772"/>
      <c r="C302" s="754"/>
      <c r="D302" s="755"/>
      <c r="E302" s="543"/>
      <c r="F302" s="543"/>
      <c r="G302" s="543"/>
      <c r="H302" s="543"/>
      <c r="I302" s="543"/>
      <c r="J302" s="832"/>
      <c r="K302" s="543"/>
      <c r="L302" s="543"/>
      <c r="M302" s="543"/>
      <c r="N302" s="543"/>
      <c r="O302" s="543"/>
      <c r="P302" s="543"/>
      <c r="Q302" s="543"/>
      <c r="R302" s="543"/>
      <c r="S302" s="543"/>
      <c r="T302" s="543"/>
      <c r="U302" s="543"/>
      <c r="V302" s="543"/>
      <c r="W302" s="543"/>
      <c r="X302" s="543"/>
      <c r="Y302" s="543"/>
      <c r="Z302" s="543"/>
      <c r="AA302" s="543"/>
      <c r="AB302" s="543"/>
      <c r="AC302" s="543"/>
      <c r="AD302" s="543"/>
      <c r="AE302" s="543"/>
      <c r="AF302" s="543"/>
      <c r="AG302" s="543"/>
      <c r="AH302" s="543"/>
      <c r="AI302" s="543"/>
      <c r="AJ302" s="543"/>
      <c r="AK302" s="543"/>
      <c r="AL302" s="543"/>
      <c r="AM302" s="543"/>
      <c r="AN302" s="543"/>
      <c r="AO302" s="543"/>
      <c r="AP302" s="543"/>
      <c r="AQ302" s="543"/>
      <c r="AR302" s="543"/>
      <c r="AS302" s="543"/>
      <c r="AT302" s="543"/>
      <c r="AU302" s="543"/>
      <c r="AV302" s="543"/>
      <c r="AW302" s="543"/>
      <c r="AX302" s="543"/>
      <c r="AY302" s="543"/>
      <c r="AZ302" s="543"/>
      <c r="BA302" s="543"/>
      <c r="BB302" s="543"/>
      <c r="BC302" s="543"/>
      <c r="BD302" s="543"/>
      <c r="BE302" s="543"/>
      <c r="BF302" s="543"/>
      <c r="BG302" s="543"/>
      <c r="BH302" s="543"/>
    </row>
    <row r="303" spans="1:60" ht="12.9" customHeight="1" x14ac:dyDescent="0.3">
      <c r="A303" s="772"/>
      <c r="B303" s="772"/>
      <c r="C303" s="754"/>
      <c r="D303" s="755"/>
      <c r="E303" s="543"/>
      <c r="F303" s="543"/>
      <c r="G303" s="543"/>
      <c r="H303" s="543"/>
      <c r="I303" s="543"/>
      <c r="J303" s="832"/>
      <c r="K303" s="543"/>
      <c r="L303" s="543"/>
      <c r="M303" s="543"/>
      <c r="N303" s="543"/>
      <c r="O303" s="543"/>
      <c r="P303" s="543"/>
      <c r="Q303" s="543"/>
      <c r="R303" s="543"/>
      <c r="S303" s="543"/>
      <c r="T303" s="543"/>
      <c r="U303" s="543"/>
      <c r="V303" s="543"/>
      <c r="W303" s="543"/>
      <c r="X303" s="543"/>
      <c r="Y303" s="543"/>
      <c r="Z303" s="543"/>
      <c r="AA303" s="543"/>
      <c r="AB303" s="543"/>
      <c r="AC303" s="543"/>
      <c r="AD303" s="543"/>
      <c r="AE303" s="543"/>
      <c r="AF303" s="543"/>
      <c r="AG303" s="543"/>
      <c r="AH303" s="543"/>
      <c r="AI303" s="543"/>
      <c r="AJ303" s="543"/>
      <c r="AK303" s="543"/>
      <c r="AL303" s="543"/>
      <c r="AM303" s="543"/>
      <c r="AN303" s="543"/>
      <c r="AO303" s="543"/>
      <c r="AP303" s="543"/>
      <c r="AQ303" s="543"/>
      <c r="AR303" s="543"/>
      <c r="AS303" s="543"/>
      <c r="AT303" s="543"/>
      <c r="AU303" s="543"/>
      <c r="AV303" s="543"/>
      <c r="AW303" s="543"/>
      <c r="AX303" s="543"/>
      <c r="AY303" s="543"/>
      <c r="AZ303" s="543"/>
      <c r="BA303" s="543"/>
      <c r="BB303" s="543"/>
      <c r="BC303" s="543"/>
      <c r="BD303" s="543"/>
      <c r="BE303" s="543"/>
      <c r="BF303" s="543"/>
      <c r="BG303" s="543"/>
      <c r="BH303" s="543"/>
    </row>
    <row r="304" spans="1:60" ht="12.9" customHeight="1" x14ac:dyDescent="0.3">
      <c r="A304" s="772"/>
      <c r="B304" s="772"/>
      <c r="C304" s="754"/>
      <c r="D304" s="755"/>
      <c r="E304" s="543"/>
      <c r="F304" s="543"/>
      <c r="G304" s="543"/>
      <c r="H304" s="543"/>
      <c r="I304" s="543"/>
      <c r="J304" s="832"/>
      <c r="K304" s="543"/>
      <c r="L304" s="543"/>
      <c r="M304" s="543"/>
      <c r="N304" s="543"/>
      <c r="O304" s="543"/>
      <c r="P304" s="543"/>
      <c r="Q304" s="543"/>
      <c r="R304" s="543"/>
      <c r="S304" s="543"/>
      <c r="T304" s="543"/>
      <c r="U304" s="543"/>
      <c r="V304" s="543"/>
      <c r="W304" s="543"/>
      <c r="X304" s="543"/>
      <c r="Y304" s="543"/>
      <c r="Z304" s="543"/>
      <c r="AA304" s="543"/>
      <c r="AB304" s="543"/>
      <c r="AC304" s="543"/>
      <c r="AD304" s="543"/>
      <c r="AE304" s="543"/>
      <c r="AF304" s="543"/>
      <c r="AG304" s="543"/>
      <c r="AH304" s="543"/>
      <c r="AI304" s="543"/>
      <c r="AJ304" s="543"/>
      <c r="AK304" s="543"/>
      <c r="AL304" s="543"/>
      <c r="AM304" s="543"/>
      <c r="AN304" s="543"/>
      <c r="AO304" s="543"/>
      <c r="AP304" s="543"/>
      <c r="AQ304" s="543"/>
      <c r="AR304" s="543"/>
      <c r="AS304" s="543"/>
      <c r="AT304" s="543"/>
      <c r="AU304" s="543"/>
      <c r="AV304" s="543"/>
      <c r="AW304" s="543"/>
      <c r="AX304" s="543"/>
      <c r="AY304" s="543"/>
      <c r="AZ304" s="543"/>
      <c r="BA304" s="543"/>
      <c r="BB304" s="543"/>
      <c r="BC304" s="543"/>
      <c r="BD304" s="543"/>
      <c r="BE304" s="543"/>
      <c r="BF304" s="543"/>
      <c r="BG304" s="543"/>
      <c r="BH304" s="543"/>
    </row>
    <row r="305" spans="1:60" ht="12.9" customHeight="1" x14ac:dyDescent="0.3">
      <c r="A305" s="772"/>
      <c r="B305" s="772"/>
      <c r="C305" s="754"/>
      <c r="D305" s="755"/>
      <c r="E305" s="543"/>
      <c r="F305" s="543"/>
      <c r="G305" s="543"/>
      <c r="H305" s="543"/>
      <c r="I305" s="543"/>
      <c r="J305" s="832"/>
      <c r="K305" s="543"/>
      <c r="L305" s="543"/>
      <c r="M305" s="543"/>
      <c r="N305" s="543"/>
      <c r="O305" s="543"/>
      <c r="P305" s="543"/>
      <c r="Q305" s="543"/>
      <c r="R305" s="543"/>
      <c r="S305" s="543"/>
      <c r="T305" s="543"/>
      <c r="U305" s="543"/>
      <c r="V305" s="543"/>
      <c r="W305" s="543"/>
      <c r="X305" s="543"/>
      <c r="Y305" s="543"/>
      <c r="Z305" s="543"/>
      <c r="AA305" s="543"/>
      <c r="AB305" s="543"/>
      <c r="AC305" s="543"/>
      <c r="AD305" s="543"/>
      <c r="AE305" s="543"/>
      <c r="AF305" s="543"/>
      <c r="AG305" s="543"/>
      <c r="AH305" s="543"/>
      <c r="AI305" s="543"/>
      <c r="AJ305" s="543"/>
      <c r="AK305" s="543"/>
      <c r="AL305" s="543"/>
      <c r="AM305" s="543"/>
      <c r="AN305" s="543"/>
      <c r="AO305" s="543"/>
      <c r="AP305" s="543"/>
      <c r="AQ305" s="543"/>
      <c r="AR305" s="543"/>
      <c r="AS305" s="543"/>
      <c r="AT305" s="543"/>
      <c r="AU305" s="543"/>
      <c r="AV305" s="543"/>
      <c r="AW305" s="543"/>
      <c r="AX305" s="543"/>
      <c r="AY305" s="543"/>
      <c r="AZ305" s="543"/>
      <c r="BA305" s="543"/>
      <c r="BB305" s="543"/>
      <c r="BC305" s="543"/>
      <c r="BD305" s="543"/>
      <c r="BE305" s="543"/>
      <c r="BF305" s="543"/>
      <c r="BG305" s="543"/>
      <c r="BH305" s="543"/>
    </row>
    <row r="306" spans="1:60" ht="12.9" customHeight="1" x14ac:dyDescent="0.3">
      <c r="A306" s="772"/>
      <c r="B306" s="772"/>
      <c r="C306" s="754"/>
      <c r="D306" s="755"/>
      <c r="E306" s="543"/>
      <c r="F306" s="543"/>
      <c r="G306" s="543"/>
      <c r="H306" s="543"/>
      <c r="I306" s="543"/>
      <c r="J306" s="832"/>
      <c r="K306" s="543"/>
      <c r="L306" s="543"/>
      <c r="M306" s="543"/>
      <c r="N306" s="543"/>
      <c r="O306" s="543"/>
      <c r="P306" s="543"/>
      <c r="Q306" s="543"/>
      <c r="R306" s="543"/>
      <c r="S306" s="543"/>
      <c r="T306" s="543"/>
      <c r="U306" s="543"/>
      <c r="V306" s="543"/>
      <c r="W306" s="543"/>
      <c r="X306" s="543"/>
      <c r="Y306" s="543"/>
      <c r="Z306" s="543"/>
      <c r="AA306" s="543"/>
      <c r="AB306" s="543"/>
      <c r="AC306" s="543"/>
      <c r="AD306" s="543"/>
      <c r="AE306" s="543"/>
      <c r="AF306" s="543"/>
      <c r="AG306" s="543"/>
      <c r="AH306" s="543"/>
      <c r="AI306" s="543"/>
      <c r="AJ306" s="543"/>
      <c r="AK306" s="543"/>
      <c r="AL306" s="543"/>
      <c r="AM306" s="543"/>
      <c r="AN306" s="543"/>
      <c r="AO306" s="543"/>
      <c r="AP306" s="543"/>
      <c r="AQ306" s="543"/>
      <c r="AR306" s="543"/>
      <c r="AS306" s="543"/>
      <c r="AT306" s="543"/>
      <c r="AU306" s="543"/>
      <c r="AV306" s="543"/>
      <c r="AW306" s="543"/>
      <c r="AX306" s="543"/>
      <c r="AY306" s="543"/>
      <c r="AZ306" s="543"/>
      <c r="BA306" s="543"/>
      <c r="BB306" s="543"/>
      <c r="BC306" s="543"/>
      <c r="BD306" s="543"/>
      <c r="BE306" s="543"/>
      <c r="BF306" s="543"/>
      <c r="BG306" s="543"/>
      <c r="BH306" s="543"/>
    </row>
    <row r="307" spans="1:60" ht="12.9" customHeight="1" x14ac:dyDescent="0.3">
      <c r="A307" s="772"/>
      <c r="B307" s="772"/>
      <c r="C307" s="754"/>
      <c r="D307" s="755"/>
      <c r="E307" s="543"/>
      <c r="F307" s="543"/>
      <c r="G307" s="543"/>
      <c r="H307" s="543"/>
      <c r="I307" s="543"/>
      <c r="J307" s="832"/>
      <c r="K307" s="543"/>
      <c r="L307" s="543"/>
      <c r="M307" s="543"/>
      <c r="N307" s="543"/>
      <c r="O307" s="543"/>
      <c r="P307" s="543"/>
      <c r="Q307" s="543"/>
      <c r="R307" s="543"/>
      <c r="S307" s="543"/>
      <c r="T307" s="543"/>
      <c r="U307" s="543"/>
      <c r="V307" s="543"/>
      <c r="W307" s="543"/>
      <c r="X307" s="543"/>
      <c r="Y307" s="543"/>
      <c r="Z307" s="543"/>
      <c r="AA307" s="543"/>
      <c r="AB307" s="543"/>
      <c r="AC307" s="543"/>
      <c r="AD307" s="543"/>
      <c r="AE307" s="543"/>
      <c r="AF307" s="543"/>
      <c r="AG307" s="543"/>
      <c r="AH307" s="543"/>
      <c r="AI307" s="543"/>
      <c r="AJ307" s="543"/>
      <c r="AK307" s="543"/>
      <c r="AL307" s="543"/>
      <c r="AM307" s="543"/>
      <c r="AN307" s="543"/>
      <c r="AO307" s="543"/>
      <c r="AP307" s="543"/>
      <c r="AQ307" s="543"/>
      <c r="AR307" s="543"/>
      <c r="AS307" s="543"/>
      <c r="AT307" s="543"/>
      <c r="AU307" s="543"/>
      <c r="AV307" s="543"/>
      <c r="AW307" s="543"/>
      <c r="AX307" s="543"/>
      <c r="AY307" s="543"/>
      <c r="AZ307" s="543"/>
      <c r="BA307" s="543"/>
      <c r="BB307" s="543"/>
      <c r="BC307" s="543"/>
      <c r="BD307" s="543"/>
      <c r="BE307" s="543"/>
      <c r="BF307" s="543"/>
      <c r="BG307" s="543"/>
      <c r="BH307" s="543"/>
    </row>
    <row r="308" spans="1:60" ht="12.9" customHeight="1" x14ac:dyDescent="0.3">
      <c r="A308" s="772"/>
      <c r="B308" s="772"/>
      <c r="C308" s="754"/>
      <c r="D308" s="755"/>
      <c r="E308" s="543"/>
      <c r="F308" s="543"/>
      <c r="G308" s="543"/>
      <c r="H308" s="543"/>
      <c r="I308" s="543"/>
      <c r="J308" s="832"/>
      <c r="K308" s="543"/>
      <c r="L308" s="543"/>
      <c r="M308" s="543"/>
      <c r="N308" s="543"/>
      <c r="O308" s="543"/>
      <c r="P308" s="543"/>
      <c r="Q308" s="543"/>
      <c r="R308" s="543"/>
      <c r="S308" s="543"/>
      <c r="T308" s="543"/>
      <c r="U308" s="543"/>
      <c r="V308" s="543"/>
      <c r="W308" s="543"/>
      <c r="X308" s="543"/>
      <c r="Y308" s="543"/>
      <c r="Z308" s="543"/>
      <c r="AA308" s="543"/>
      <c r="AB308" s="543"/>
      <c r="AC308" s="543"/>
      <c r="AD308" s="543"/>
      <c r="AE308" s="543"/>
      <c r="AF308" s="543"/>
      <c r="AG308" s="543"/>
      <c r="AH308" s="543"/>
      <c r="AI308" s="543"/>
      <c r="AJ308" s="543"/>
      <c r="AK308" s="543"/>
      <c r="AL308" s="543"/>
      <c r="AM308" s="543"/>
      <c r="AN308" s="543"/>
      <c r="AO308" s="543"/>
      <c r="AP308" s="543"/>
      <c r="AQ308" s="543"/>
      <c r="AR308" s="543"/>
      <c r="AS308" s="543"/>
      <c r="AT308" s="543"/>
      <c r="AU308" s="543"/>
      <c r="AV308" s="543"/>
      <c r="AW308" s="543"/>
      <c r="AX308" s="543"/>
      <c r="AY308" s="543"/>
      <c r="AZ308" s="543"/>
      <c r="BA308" s="543"/>
      <c r="BB308" s="543"/>
      <c r="BC308" s="543"/>
      <c r="BD308" s="543"/>
      <c r="BE308" s="543"/>
      <c r="BF308" s="543"/>
      <c r="BG308" s="543"/>
      <c r="BH308" s="543"/>
    </row>
    <row r="309" spans="1:60" ht="12.9" customHeight="1" x14ac:dyDescent="0.3">
      <c r="A309" s="772"/>
      <c r="B309" s="772"/>
      <c r="C309" s="754"/>
      <c r="D309" s="755"/>
      <c r="E309" s="543"/>
      <c r="F309" s="543"/>
      <c r="G309" s="543"/>
      <c r="H309" s="543"/>
      <c r="I309" s="543"/>
      <c r="J309" s="832"/>
      <c r="K309" s="543"/>
      <c r="L309" s="543"/>
      <c r="M309" s="543"/>
      <c r="N309" s="543"/>
      <c r="O309" s="543"/>
      <c r="P309" s="543"/>
      <c r="Q309" s="543"/>
      <c r="R309" s="543"/>
      <c r="S309" s="543"/>
      <c r="T309" s="543"/>
      <c r="U309" s="543"/>
      <c r="V309" s="543"/>
      <c r="W309" s="543"/>
      <c r="X309" s="543"/>
      <c r="Y309" s="543"/>
      <c r="Z309" s="543"/>
      <c r="AA309" s="543"/>
      <c r="AB309" s="543"/>
      <c r="AC309" s="543"/>
      <c r="AD309" s="543"/>
      <c r="AE309" s="543"/>
      <c r="AF309" s="543"/>
      <c r="AG309" s="543"/>
      <c r="AH309" s="543"/>
      <c r="AI309" s="543"/>
      <c r="AJ309" s="543"/>
      <c r="AK309" s="543"/>
      <c r="AL309" s="543"/>
      <c r="AM309" s="543"/>
      <c r="AN309" s="543"/>
      <c r="AO309" s="543"/>
      <c r="AP309" s="543"/>
      <c r="AQ309" s="543"/>
      <c r="AR309" s="543"/>
      <c r="AS309" s="543"/>
      <c r="AT309" s="543"/>
      <c r="AU309" s="543"/>
      <c r="AV309" s="543"/>
      <c r="AW309" s="543"/>
      <c r="AX309" s="543"/>
      <c r="AY309" s="543"/>
      <c r="AZ309" s="543"/>
      <c r="BA309" s="543"/>
      <c r="BB309" s="543"/>
      <c r="BC309" s="543"/>
      <c r="BD309" s="543"/>
      <c r="BE309" s="543"/>
      <c r="BF309" s="543"/>
      <c r="BG309" s="543"/>
      <c r="BH309" s="543"/>
    </row>
    <row r="310" spans="1:60" s="186" customFormat="1" ht="12.9" customHeight="1" x14ac:dyDescent="0.3">
      <c r="A310" s="776" t="s">
        <v>440</v>
      </c>
      <c r="B310" s="776"/>
      <c r="C310" s="777"/>
      <c r="D310" s="778"/>
      <c r="E310" s="776"/>
      <c r="F310" s="776"/>
      <c r="G310" s="776"/>
      <c r="H310" s="776"/>
      <c r="I310" s="776"/>
      <c r="J310" s="824"/>
      <c r="K310" s="776"/>
      <c r="L310" s="776"/>
      <c r="M310" s="776"/>
      <c r="N310" s="776"/>
      <c r="O310" s="776"/>
      <c r="P310" s="776"/>
      <c r="Q310" s="776"/>
      <c r="R310" s="776"/>
      <c r="S310" s="776"/>
      <c r="T310" s="776"/>
      <c r="U310" s="776"/>
      <c r="V310" s="776"/>
      <c r="W310" s="776"/>
      <c r="X310" s="776"/>
      <c r="Y310" s="776"/>
      <c r="Z310" s="776"/>
      <c r="AA310" s="776"/>
      <c r="AB310" s="776"/>
      <c r="AC310" s="776"/>
      <c r="AD310" s="776"/>
      <c r="AE310" s="776"/>
      <c r="AF310" s="776"/>
      <c r="AG310" s="776"/>
      <c r="AH310" s="776"/>
      <c r="AI310" s="776"/>
      <c r="AJ310" s="776"/>
      <c r="AK310" s="776"/>
      <c r="AL310" s="776"/>
      <c r="AM310" s="776"/>
      <c r="AN310" s="776"/>
      <c r="AO310" s="776"/>
      <c r="AP310" s="776"/>
      <c r="AQ310" s="776"/>
      <c r="AR310" s="776"/>
      <c r="AS310" s="776"/>
      <c r="AT310" s="776"/>
      <c r="AU310" s="776"/>
      <c r="AV310" s="776"/>
      <c r="AW310" s="776"/>
      <c r="AX310" s="776"/>
      <c r="AY310" s="776"/>
      <c r="AZ310" s="776"/>
      <c r="BA310" s="776"/>
      <c r="BB310" s="776"/>
      <c r="BC310" s="776"/>
      <c r="BD310" s="776"/>
      <c r="BE310" s="776"/>
      <c r="BF310" s="776"/>
      <c r="BG310" s="776"/>
      <c r="BH310" s="776"/>
    </row>
    <row r="311" spans="1:60" s="186" customFormat="1" ht="12.9" customHeight="1" x14ac:dyDescent="0.3">
      <c r="A311" s="772"/>
      <c r="B311" s="772"/>
      <c r="C311" s="754"/>
      <c r="D311" s="781"/>
      <c r="E311" s="781"/>
      <c r="F311" s="781"/>
      <c r="G311" s="781"/>
      <c r="H311" s="823"/>
      <c r="I311" s="781"/>
      <c r="J311" s="825"/>
      <c r="K311" s="781"/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  <c r="AV311" s="781"/>
      <c r="AW311" s="781"/>
      <c r="AX311" s="781"/>
      <c r="AY311" s="781"/>
      <c r="AZ311" s="781"/>
      <c r="BA311" s="781"/>
      <c r="BB311" s="781"/>
      <c r="BC311" s="781"/>
      <c r="BD311" s="781"/>
      <c r="BE311" s="781"/>
      <c r="BF311" s="781"/>
      <c r="BG311" s="781"/>
      <c r="BH311" s="781"/>
    </row>
    <row r="312" spans="1:60" s="184" customFormat="1" ht="12.9" customHeight="1" x14ac:dyDescent="0.3">
      <c r="A312" s="818"/>
      <c r="B312" s="819"/>
      <c r="C312" s="820"/>
      <c r="D312" s="821"/>
      <c r="E312" s="818"/>
      <c r="F312" s="822" t="s">
        <v>150</v>
      </c>
      <c r="G312" s="818"/>
      <c r="H312" s="818"/>
      <c r="I312" s="818"/>
      <c r="J312" s="847"/>
      <c r="K312" s="818"/>
      <c r="L312" s="818"/>
      <c r="M312" s="818"/>
      <c r="N312" s="818"/>
      <c r="O312" s="818"/>
      <c r="P312" s="818"/>
      <c r="Q312" s="818"/>
      <c r="R312" s="818"/>
      <c r="S312" s="818"/>
      <c r="T312" s="818"/>
      <c r="U312" s="818"/>
      <c r="V312" s="818"/>
      <c r="W312" s="818"/>
      <c r="X312" s="818"/>
      <c r="Y312" s="818"/>
      <c r="Z312" s="818"/>
      <c r="AA312" s="818"/>
      <c r="AB312" s="818"/>
      <c r="AC312" s="818"/>
      <c r="AD312" s="818"/>
      <c r="AE312" s="818"/>
      <c r="AF312" s="818"/>
      <c r="AG312" s="818"/>
      <c r="AH312" s="818"/>
      <c r="AI312" s="818"/>
      <c r="AJ312" s="818"/>
      <c r="AK312" s="818"/>
      <c r="AL312" s="818"/>
      <c r="AM312" s="818"/>
      <c r="AN312" s="818"/>
      <c r="AO312" s="818"/>
      <c r="AP312" s="818"/>
      <c r="AQ312" s="818"/>
      <c r="AR312" s="818"/>
      <c r="AS312" s="818"/>
      <c r="AT312" s="818"/>
      <c r="AU312" s="818"/>
      <c r="AV312" s="818"/>
      <c r="AW312" s="818"/>
      <c r="AX312" s="818"/>
      <c r="AY312" s="818"/>
      <c r="AZ312" s="818"/>
      <c r="BA312" s="818"/>
      <c r="BB312" s="818"/>
      <c r="BC312" s="818"/>
      <c r="BD312" s="818"/>
      <c r="BE312" s="818"/>
      <c r="BF312" s="818"/>
      <c r="BG312" s="818"/>
      <c r="BH312" s="818"/>
    </row>
    <row r="313" spans="1:60" s="186" customFormat="1" ht="12.9" customHeight="1" x14ac:dyDescent="0.3">
      <c r="A313" s="772"/>
      <c r="B313" s="772"/>
      <c r="C313" s="754"/>
      <c r="D313" s="755"/>
      <c r="E313" s="753"/>
      <c r="F313" s="781"/>
      <c r="G313" s="781"/>
      <c r="H313" s="781"/>
      <c r="I313" s="781"/>
      <c r="J313" s="825"/>
      <c r="K313" s="781"/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  <c r="AV313" s="781"/>
      <c r="AW313" s="781"/>
      <c r="AX313" s="781"/>
      <c r="AY313" s="781"/>
      <c r="AZ313" s="781"/>
      <c r="BA313" s="781"/>
      <c r="BB313" s="781"/>
      <c r="BC313" s="781"/>
      <c r="BD313" s="781"/>
      <c r="BE313" s="781"/>
      <c r="BF313" s="781"/>
      <c r="BG313" s="781"/>
      <c r="BH313" s="781"/>
    </row>
    <row r="314" spans="1:60" s="186" customFormat="1" ht="12.9" customHeight="1" x14ac:dyDescent="0.3">
      <c r="A314" s="818"/>
      <c r="B314" s="819"/>
      <c r="C314" s="820"/>
      <c r="D314" s="821"/>
      <c r="E314" s="818"/>
      <c r="F314" s="822" t="s">
        <v>150</v>
      </c>
      <c r="G314" s="818"/>
      <c r="H314" s="818"/>
      <c r="I314" s="818"/>
      <c r="J314" s="847"/>
      <c r="K314" s="818"/>
      <c r="L314" s="818"/>
      <c r="M314" s="818"/>
      <c r="N314" s="818"/>
      <c r="O314" s="818"/>
      <c r="P314" s="818"/>
      <c r="Q314" s="818"/>
      <c r="R314" s="818"/>
      <c r="S314" s="818"/>
      <c r="T314" s="818"/>
      <c r="U314" s="818"/>
      <c r="V314" s="818"/>
      <c r="W314" s="818"/>
      <c r="X314" s="818"/>
      <c r="Y314" s="818"/>
      <c r="Z314" s="818"/>
      <c r="AA314" s="818"/>
      <c r="AB314" s="818"/>
      <c r="AC314" s="818"/>
      <c r="AD314" s="818"/>
      <c r="AE314" s="818"/>
      <c r="AF314" s="818"/>
      <c r="AG314" s="818"/>
      <c r="AH314" s="818"/>
      <c r="AI314" s="818"/>
      <c r="AJ314" s="818"/>
      <c r="AK314" s="818"/>
      <c r="AL314" s="818"/>
      <c r="AM314" s="818"/>
      <c r="AN314" s="818"/>
      <c r="AO314" s="818"/>
      <c r="AP314" s="818"/>
      <c r="AQ314" s="818"/>
      <c r="AR314" s="818"/>
      <c r="AS314" s="818"/>
      <c r="AT314" s="818"/>
      <c r="AU314" s="818"/>
      <c r="AV314" s="818"/>
      <c r="AW314" s="818"/>
      <c r="AX314" s="818"/>
      <c r="AY314" s="818"/>
      <c r="AZ314" s="818"/>
      <c r="BA314" s="818"/>
      <c r="BB314" s="818"/>
      <c r="BC314" s="818"/>
      <c r="BD314" s="818"/>
      <c r="BE314" s="818"/>
      <c r="BF314" s="818"/>
      <c r="BG314" s="818"/>
      <c r="BH314" s="818"/>
    </row>
    <row r="315" spans="1:60" s="186" customFormat="1" ht="12.9" customHeight="1" x14ac:dyDescent="0.3">
      <c r="A315" s="772"/>
      <c r="B315" s="772"/>
      <c r="C315" s="754"/>
      <c r="D315" s="755"/>
      <c r="E315" s="753" t="str">
        <f ca="1" xml:space="preserve"> A$1 &amp; " checks"</f>
        <v>ChartData checks</v>
      </c>
      <c r="F315" s="698">
        <f xml:space="preserve"> SUM(F312:F314)</f>
        <v>0</v>
      </c>
      <c r="G315" s="781" t="s">
        <v>148</v>
      </c>
      <c r="H315" s="781"/>
      <c r="I315" s="781"/>
      <c r="J315" s="825"/>
      <c r="K315" s="781"/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  <c r="AV315" s="781"/>
      <c r="AW315" s="781"/>
      <c r="AX315" s="781"/>
      <c r="AY315" s="781"/>
      <c r="AZ315" s="781"/>
      <c r="BA315" s="781"/>
      <c r="BB315" s="781"/>
      <c r="BC315" s="781"/>
      <c r="BD315" s="781"/>
      <c r="BE315" s="781"/>
      <c r="BF315" s="781"/>
      <c r="BG315" s="781"/>
      <c r="BH315" s="781"/>
    </row>
  </sheetData>
  <conditionalFormatting sqref="F2">
    <cfRule type="cellIs" dxfId="17" priority="7" stopIfTrue="1" operator="notEqual">
      <formula>0</formula>
    </cfRule>
    <cfRule type="cellIs" dxfId="16" priority="8" stopIfTrue="1" operator="equal">
      <formula>""</formula>
    </cfRule>
  </conditionalFormatting>
  <conditionalFormatting sqref="F3">
    <cfRule type="cellIs" dxfId="15" priority="1" stopIfTrue="1" operator="notEqual">
      <formula>0</formula>
    </cfRule>
    <cfRule type="cellIs" dxfId="14" priority="2" stopIfTrue="1" operator="equal">
      <formula>""</formula>
    </cfRule>
  </conditionalFormatting>
  <conditionalFormatting sqref="F315">
    <cfRule type="cellIs" dxfId="13" priority="5" stopIfTrue="1" operator="notEqual">
      <formula>0</formula>
    </cfRule>
    <cfRule type="cellIs" dxfId="12" priority="6" stopIfTrue="1" operator="equal">
      <formula>""</formula>
    </cfRule>
  </conditionalFormatting>
  <dataValidations count="1">
    <dataValidation allowBlank="1" showInputMessage="1" showErrorMessage="1" sqref="E269:H269 E230:G231" xr:uid="{63D2D190-A1F7-44F8-AFAA-B33EB099068B}"/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9">
    <tabColor rgb="FFCCFFFF"/>
  </sheetPr>
  <dimension ref="A1:Y50"/>
  <sheetViews>
    <sheetView showGridLines="0" defaultGridColor="0" colorId="22" zoomScaleNormal="100" workbookViewId="0">
      <pane xSplit="9" ySplit="5" topLeftCell="J6" activePane="bottomRight" state="frozen"/>
      <selection pane="topRight" activeCell="A4" sqref="A4"/>
      <selection pane="bottomLeft" activeCell="A4" sqref="A4"/>
      <selection pane="bottomRight" activeCell="E13" sqref="E13"/>
    </sheetView>
  </sheetViews>
  <sheetFormatPr defaultColWidth="9.109375" defaultRowHeight="12.75" customHeight="1" x14ac:dyDescent="0.3"/>
  <cols>
    <col min="1" max="2" width="1.33203125" style="6" customWidth="1"/>
    <col min="3" max="3" width="1.33203125" style="71" customWidth="1"/>
    <col min="4" max="4" width="1.33203125" style="16" customWidth="1"/>
    <col min="5" max="5" width="50.6640625" style="16" customWidth="1"/>
    <col min="6" max="6" width="12.6640625" style="16" customWidth="1"/>
    <col min="7" max="8" width="0.5546875" style="437" customWidth="1"/>
    <col min="9" max="9" width="15" style="16" customWidth="1"/>
    <col min="10" max="10" width="5.33203125" style="16" customWidth="1"/>
    <col min="11" max="11" width="11.6640625" style="16" customWidth="1"/>
    <col min="12" max="12" width="11.6640625" style="54" customWidth="1"/>
    <col min="13" max="13" width="2.6640625" style="16" customWidth="1"/>
    <col min="14" max="24" width="11.109375" style="71" customWidth="1"/>
    <col min="25" max="25" width="2.6640625" style="16" customWidth="1"/>
    <col min="26" max="16384" width="9.109375" style="16"/>
  </cols>
  <sheetData>
    <row r="1" spans="1:25" ht="26.25" customHeight="1" x14ac:dyDescent="0.3">
      <c r="A1" s="39" t="str">
        <f ca="1" xml:space="preserve"> RIGHT(CELL("filename", $A$1), LEN(CELL("filename", $A$1)) - SEARCH("]", CELL("filename", $A$1)))</f>
        <v>Outputs</v>
      </c>
      <c r="B1" s="22"/>
      <c r="D1" s="5"/>
      <c r="E1" s="5"/>
      <c r="F1" s="213">
        <v>8</v>
      </c>
      <c r="G1" s="428"/>
      <c r="H1" s="428"/>
      <c r="I1" s="103" t="s">
        <v>1042</v>
      </c>
      <c r="J1" s="124"/>
      <c r="K1" s="5"/>
      <c r="L1" s="20"/>
      <c r="M1" s="40" t="s">
        <v>1043</v>
      </c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40" t="s">
        <v>1043</v>
      </c>
    </row>
    <row r="2" spans="1:25" s="41" customFormat="1" ht="12.75" customHeight="1" x14ac:dyDescent="0.3">
      <c r="B2" s="6"/>
      <c r="C2" s="71"/>
      <c r="D2" s="5"/>
      <c r="E2" s="67"/>
      <c r="F2" s="14">
        <f ca="1" xml:space="preserve"> Outputs!$F$32</f>
        <v>0</v>
      </c>
      <c r="G2" s="430"/>
      <c r="H2" s="430"/>
      <c r="I2" s="25" t="s">
        <v>1044</v>
      </c>
      <c r="J2" s="5"/>
      <c r="K2" s="5"/>
      <c r="L2" s="20"/>
      <c r="M2" s="40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40"/>
    </row>
    <row r="3" spans="1:25" s="41" customFormat="1" ht="12.75" customHeight="1" x14ac:dyDescent="0.3">
      <c r="B3" s="6"/>
      <c r="C3" s="71"/>
      <c r="D3" s="5"/>
      <c r="E3" s="42"/>
      <c r="F3" s="13">
        <f ca="1" xml:space="preserve"> SUM(J6:J46)</f>
        <v>0</v>
      </c>
      <c r="G3" s="430"/>
      <c r="H3" s="430"/>
      <c r="I3" s="27" t="s">
        <v>1045</v>
      </c>
      <c r="J3" s="1"/>
      <c r="K3" s="5"/>
      <c r="L3" s="20"/>
      <c r="M3" s="40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40"/>
    </row>
    <row r="4" spans="1:25" s="41" customFormat="1" ht="12.75" customHeight="1" x14ac:dyDescent="0.3">
      <c r="B4" s="6"/>
      <c r="C4" s="71"/>
      <c r="D4" s="5"/>
      <c r="E4" s="42"/>
      <c r="F4" s="27"/>
      <c r="G4" s="430"/>
      <c r="H4" s="430"/>
      <c r="I4" s="27"/>
      <c r="J4" s="1"/>
      <c r="K4" s="5"/>
      <c r="L4" s="20"/>
      <c r="M4" s="40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40"/>
    </row>
    <row r="5" spans="1:25" ht="12.75" customHeight="1" x14ac:dyDescent="0.3">
      <c r="A5" s="4"/>
      <c r="B5" s="4"/>
      <c r="C5" s="162"/>
      <c r="D5" s="5"/>
      <c r="E5" s="23" t="s">
        <v>1046</v>
      </c>
      <c r="F5" s="317" t="s">
        <v>1047</v>
      </c>
      <c r="G5" s="431"/>
      <c r="H5" s="431"/>
      <c r="I5" s="4" t="s">
        <v>411</v>
      </c>
      <c r="J5" s="16">
        <f xml:space="preserve"> MATCH($F$5, M5:Y5, 0)</f>
        <v>2</v>
      </c>
      <c r="K5" s="402" t="s">
        <v>740</v>
      </c>
      <c r="L5" s="403" t="s">
        <v>1048</v>
      </c>
      <c r="M5" s="26"/>
      <c r="N5" s="419" t="s">
        <v>1047</v>
      </c>
      <c r="O5" s="419" t="s">
        <v>1049</v>
      </c>
      <c r="P5" s="419" t="s">
        <v>153</v>
      </c>
      <c r="Q5" s="419" t="s">
        <v>1050</v>
      </c>
      <c r="R5" s="420" t="s">
        <v>1051</v>
      </c>
      <c r="S5" s="420" t="s">
        <v>1052</v>
      </c>
      <c r="T5" s="420" t="s">
        <v>1053</v>
      </c>
      <c r="U5" s="420" t="s">
        <v>1054</v>
      </c>
      <c r="V5" s="420">
        <v>5</v>
      </c>
      <c r="W5" s="420" t="s">
        <v>1055</v>
      </c>
      <c r="X5" s="420" t="s">
        <v>1056</v>
      </c>
      <c r="Y5" s="26"/>
    </row>
    <row r="6" spans="1:25" ht="12.75" customHeight="1" x14ac:dyDescent="0.3">
      <c r="A6" s="43"/>
      <c r="B6" s="43"/>
      <c r="C6" s="193"/>
      <c r="D6" s="44"/>
      <c r="E6" s="45" t="s">
        <v>1057</v>
      </c>
      <c r="F6" s="46"/>
      <c r="G6" s="432"/>
      <c r="H6" s="432"/>
      <c r="I6" s="47"/>
      <c r="J6" s="21" t="s">
        <v>1058</v>
      </c>
      <c r="K6" s="21"/>
      <c r="L6" s="48"/>
      <c r="M6" s="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1"/>
    </row>
    <row r="7" spans="1:25" ht="12.75" customHeight="1" x14ac:dyDescent="0.3">
      <c r="A7" s="57"/>
      <c r="B7" s="57"/>
      <c r="C7" s="192"/>
      <c r="D7" s="41"/>
      <c r="E7" s="6"/>
      <c r="F7" s="397"/>
      <c r="G7" s="432"/>
      <c r="H7" s="432"/>
      <c r="I7" s="398"/>
      <c r="M7" s="26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198"/>
    </row>
    <row r="8" spans="1:25" ht="12.75" customHeight="1" x14ac:dyDescent="0.3">
      <c r="A8" s="6" t="s">
        <v>1059</v>
      </c>
      <c r="F8" s="189"/>
      <c r="G8" s="429"/>
      <c r="H8" s="429"/>
      <c r="L8" s="191"/>
      <c r="M8" s="26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23"/>
    </row>
    <row r="9" spans="1:25" ht="12.75" customHeight="1" x14ac:dyDescent="0.3">
      <c r="B9" s="6" t="s">
        <v>1060</v>
      </c>
      <c r="F9" s="189"/>
      <c r="G9" s="429"/>
      <c r="H9" s="429"/>
      <c r="K9" s="190"/>
      <c r="L9" s="191"/>
      <c r="M9" s="26"/>
      <c r="N9" s="873"/>
      <c r="O9" s="873"/>
      <c r="P9" s="873"/>
      <c r="Q9" s="873"/>
      <c r="R9" s="873"/>
      <c r="S9" s="873"/>
      <c r="T9" s="873"/>
      <c r="U9" s="873"/>
      <c r="V9" s="873"/>
      <c r="W9" s="873"/>
      <c r="X9" s="873"/>
      <c r="Y9" s="23"/>
    </row>
    <row r="10" spans="1:25" ht="12.75" customHeight="1" x14ac:dyDescent="0.3">
      <c r="C10" s="71" t="s">
        <v>1061</v>
      </c>
      <c r="F10" s="189"/>
      <c r="G10" s="429"/>
      <c r="H10" s="429"/>
      <c r="K10" s="190"/>
      <c r="L10" s="191"/>
      <c r="M10" s="26"/>
      <c r="N10" s="873"/>
      <c r="O10" s="873"/>
      <c r="P10" s="873"/>
      <c r="Q10" s="873"/>
      <c r="R10" s="873"/>
      <c r="S10" s="873"/>
      <c r="T10" s="873"/>
      <c r="U10" s="873"/>
      <c r="V10" s="873"/>
      <c r="W10" s="873"/>
      <c r="X10" s="873"/>
      <c r="Y10" s="23"/>
    </row>
    <row r="11" spans="1:25" ht="12.75" customHeight="1" x14ac:dyDescent="0.3">
      <c r="E11" s="305" t="str">
        <f xml:space="preserve"> Analysis!E$188</f>
        <v>Total Govt. revenue  - pre EMV test, Full-cycle</v>
      </c>
      <c r="F11" s="305">
        <f ca="1" xml:space="preserve"> Analysis!F$188</f>
        <v>12266.015492998407</v>
      </c>
      <c r="G11" s="433"/>
      <c r="H11" s="433"/>
      <c r="I11" s="305" t="str">
        <f xml:space="preserve"> Analysis!G$188</f>
        <v>$ mn</v>
      </c>
      <c r="J11" s="404" t="str">
        <f ca="1" xml:space="preserve"> IF(ABS(K11) &gt; TRK_TOL, "tu", "vw")</f>
        <v>tu</v>
      </c>
      <c r="K11" s="406">
        <f ca="1" xml:space="preserve"> F11 - INDEX(M11:X11, $J$5)</f>
        <v>2184.6098203060556</v>
      </c>
      <c r="L11" s="371">
        <f ca="1" xml:space="preserve"> IF(ABS(K11) &gt; TRK_TOL, IF(INDEX(M11:Y11, $J$5) = 0, 0, F11 / INDEX(M11:X11, $J$5) - 1), 0)</f>
        <v>0.21669694596494016</v>
      </c>
      <c r="M11" s="26"/>
      <c r="N11" s="401">
        <v>10081.405672692352</v>
      </c>
      <c r="O11" s="401">
        <v>24395.452163757942</v>
      </c>
      <c r="P11" s="401">
        <v>7226.7743712300326</v>
      </c>
      <c r="Q11" s="401">
        <v>3714.6539413858263</v>
      </c>
      <c r="R11" s="401">
        <v>3405.4601692166079</v>
      </c>
      <c r="S11" s="401">
        <v>3405.4601692166079</v>
      </c>
      <c r="T11" s="401">
        <v>3714.6539413858263</v>
      </c>
      <c r="U11" s="401">
        <v>3405.4601692166079</v>
      </c>
      <c r="V11" s="401">
        <v>9845.9728910725335</v>
      </c>
      <c r="W11" s="401">
        <v>3274.578510271509</v>
      </c>
      <c r="X11" s="401">
        <v>0</v>
      </c>
      <c r="Y11" s="26"/>
    </row>
    <row r="12" spans="1:25" ht="12.75" customHeight="1" x14ac:dyDescent="0.3">
      <c r="E12" s="305" t="str">
        <f xml:space="preserve"> Analysis!E$199</f>
        <v>Total Cash flow - Contractor, Full-cycle</v>
      </c>
      <c r="F12" s="305">
        <f ca="1" xml:space="preserve"> Analysis!F$199</f>
        <v>10177.572314309808</v>
      </c>
      <c r="G12" s="433"/>
      <c r="H12" s="433"/>
      <c r="I12" s="305" t="str">
        <f xml:space="preserve"> Analysis!G$199</f>
        <v>$ mn</v>
      </c>
      <c r="J12" s="404" t="str">
        <f ca="1" xml:space="preserve"> IF(ABS(K12) &gt; TRK_TOL, "tu", "vw")</f>
        <v>tu</v>
      </c>
      <c r="K12" s="406">
        <f ca="1" xml:space="preserve"> F12 - INDEX(M12:X12, $J$5)</f>
        <v>4578.4453740242388</v>
      </c>
      <c r="L12" s="371">
        <f ca="1" xml:space="preserve"> IF(ABS(K12) &gt; TRK_TOL, IF(INDEX(M12:Y12, $J$5) = 0, 0, F12 / INDEX(M12:X12, $J$5) - 1), 0)</f>
        <v>0.81770701447799787</v>
      </c>
      <c r="M12" s="26"/>
      <c r="N12" s="401">
        <v>5599.1269402855687</v>
      </c>
      <c r="O12" s="401">
        <v>10019.911115804203</v>
      </c>
      <c r="P12" s="401">
        <v>7889.5124435953867</v>
      </c>
      <c r="Q12" s="401">
        <v>3484.4070938319501</v>
      </c>
      <c r="R12" s="401">
        <v>3378.5497623721453</v>
      </c>
      <c r="S12" s="401">
        <v>3378.5497623721453</v>
      </c>
      <c r="T12" s="401">
        <v>3484.4070938319501</v>
      </c>
      <c r="U12" s="401">
        <v>3378.5497623721453</v>
      </c>
      <c r="V12" s="401">
        <v>6118.3557468290537</v>
      </c>
      <c r="W12" s="401">
        <v>2894.9291853110258</v>
      </c>
      <c r="X12" s="401">
        <v>0</v>
      </c>
      <c r="Y12" s="26"/>
    </row>
    <row r="13" spans="1:25" s="54" customFormat="1" ht="12.75" customHeight="1" x14ac:dyDescent="0.3">
      <c r="A13" s="196"/>
      <c r="B13" s="196"/>
      <c r="C13" s="197"/>
      <c r="E13" s="371" t="str">
        <f xml:space="preserve"> Analysis!E$420</f>
        <v>Government share inc. SOC nominal, Full cycle</v>
      </c>
      <c r="F13" s="400">
        <f ca="1" xml:space="preserve"> Analysis!F$420</f>
        <v>0.54652650005469583</v>
      </c>
      <c r="G13" s="434"/>
      <c r="H13" s="434"/>
      <c r="I13" s="371" t="str">
        <f xml:space="preserve"> Analysis!G$420</f>
        <v>%</v>
      </c>
      <c r="J13" s="404" t="str">
        <f ca="1" xml:space="preserve"> IF(ABS(K13) &gt; TRK_TOL, "tu", "vw")</f>
        <v>tu</v>
      </c>
      <c r="K13" s="405">
        <f ca="1" xml:space="preserve"> F13 - INDEX(M13:X13, $J$5)</f>
        <v>-9.6398451636582894E-2</v>
      </c>
      <c r="L13" s="371">
        <f ca="1" xml:space="preserve"> IF(ABS(K13) &gt; TRK_TOL, IF(INDEX(M13:Y13, $J$5) = 0, 0, F13 / INDEX(M13:X13, $J$5) - 1), 0)</f>
        <v>-0.1499373315392365</v>
      </c>
      <c r="M13" s="198"/>
      <c r="N13" s="395">
        <v>0.64292495169127872</v>
      </c>
      <c r="O13" s="395">
        <v>0.70885354211110108</v>
      </c>
      <c r="P13" s="395">
        <v>0.4780786749919505</v>
      </c>
      <c r="Q13" s="395">
        <v>0.51599144988683332</v>
      </c>
      <c r="R13" s="395">
        <v>0.50198337024236639</v>
      </c>
      <c r="S13" s="395">
        <v>0.50198337024236639</v>
      </c>
      <c r="T13" s="395">
        <v>0.51599144988683332</v>
      </c>
      <c r="U13" s="395">
        <v>0.50198337024236639</v>
      </c>
      <c r="V13" s="395">
        <v>0.61674832148573999</v>
      </c>
      <c r="W13" s="395">
        <v>0.53076820256114754</v>
      </c>
      <c r="X13" s="395"/>
      <c r="Y13" s="198"/>
    </row>
    <row r="14" spans="1:25" ht="12.75" customHeight="1" x14ac:dyDescent="0.3">
      <c r="C14" s="71" t="s">
        <v>1062</v>
      </c>
      <c r="F14" s="189"/>
      <c r="G14" s="429"/>
      <c r="H14" s="429"/>
      <c r="K14" s="190"/>
      <c r="L14" s="191"/>
      <c r="M14" s="26"/>
      <c r="N14" s="394"/>
      <c r="O14" s="394"/>
      <c r="P14" s="394"/>
      <c r="Q14" s="394"/>
      <c r="R14" s="394"/>
      <c r="S14" s="394"/>
      <c r="T14" s="394"/>
      <c r="U14" s="394"/>
      <c r="V14" s="394"/>
      <c r="W14" s="394"/>
      <c r="X14" s="394"/>
      <c r="Y14" s="26"/>
    </row>
    <row r="15" spans="1:25" s="54" customFormat="1" ht="12.75" customHeight="1" x14ac:dyDescent="0.3">
      <c r="A15" s="196"/>
      <c r="B15" s="196"/>
      <c r="C15" s="197"/>
      <c r="E15" s="399" t="str">
        <f xml:space="preserve"> Analysis!E$399</f>
        <v>Average Effective Tax Rate (real) NPV7.84 Full cycle</v>
      </c>
      <c r="F15" s="400">
        <f ca="1" xml:space="preserve"> Analysis!F$399</f>
        <v>0.78375148917084358</v>
      </c>
      <c r="G15" s="434"/>
      <c r="H15" s="434"/>
      <c r="I15" s="371" t="str">
        <f xml:space="preserve"> Analysis!G$420</f>
        <v>%</v>
      </c>
      <c r="J15" s="404" t="str">
        <f ca="1" xml:space="preserve"> IF(ABS(K15) &gt; TRK_TOL, "tu", "vw")</f>
        <v>tu</v>
      </c>
      <c r="K15" s="405">
        <f t="shared" ref="K15:K16" ca="1" si="0" xml:space="preserve"> F15 - INDEX(M15:X15, $J$5)</f>
        <v>0.14578163242851294</v>
      </c>
      <c r="L15" s="371">
        <f ca="1" xml:space="preserve"> IF(ABS(K15) &gt; TRK_TOL, IF(INDEX(M15:Y15, $J$5) = 0, 0, F15 / INDEX(M15:X15, $J$5) - 1), 0)</f>
        <v>0.22850865270174148</v>
      </c>
      <c r="M15" s="198"/>
      <c r="N15" s="395">
        <v>0.63796985674233064</v>
      </c>
      <c r="O15" s="395">
        <v>0.68997208172072277</v>
      </c>
      <c r="P15" s="395">
        <v>0.6000007721445515</v>
      </c>
      <c r="Q15" s="395">
        <v>0.65015771535142897</v>
      </c>
      <c r="R15" s="395"/>
      <c r="S15" s="395"/>
      <c r="T15" s="395"/>
      <c r="U15" s="395"/>
      <c r="V15" s="395"/>
      <c r="W15" s="395"/>
      <c r="X15" s="395"/>
      <c r="Y15" s="198"/>
    </row>
    <row r="16" spans="1:25" s="54" customFormat="1" ht="12.75" customHeight="1" x14ac:dyDescent="0.3">
      <c r="A16" s="196"/>
      <c r="B16" s="196"/>
      <c r="C16" s="197"/>
      <c r="E16" s="399" t="str">
        <f xml:space="preserve"> Analysis!E$409</f>
        <v>Average Effective Tax Rate (real) NPV7.84 FID Forward</v>
      </c>
      <c r="F16" s="371">
        <f ca="1" xml:space="preserve"> Analysis!F$409</f>
        <v>0.7107962191806404</v>
      </c>
      <c r="G16" s="434"/>
      <c r="H16" s="434"/>
      <c r="I16" s="371" t="str">
        <f xml:space="preserve"> Analysis!G$420</f>
        <v>%</v>
      </c>
      <c r="J16" s="404" t="str">
        <f ca="1" xml:space="preserve"> IF(ABS(K16) &gt; TRK_TOL, "tu", "vw")</f>
        <v>tu</v>
      </c>
      <c r="K16" s="405">
        <f t="shared" ca="1" si="0"/>
        <v>0.10940323368311178</v>
      </c>
      <c r="L16" s="371">
        <f ca="1" xml:space="preserve"> IF(ABS(K16) &gt; TRK_TOL, IF(INDEX(M16:Y16, $J$5) = 0, 0, F16 / INDEX(M16:X16, $J$5) - 1), 0)</f>
        <v>0.18191637801129845</v>
      </c>
      <c r="M16" s="198"/>
      <c r="N16" s="395">
        <v>0.60139298549752862</v>
      </c>
      <c r="O16" s="395">
        <v>0.6768888295686063</v>
      </c>
      <c r="P16" s="395">
        <v>0.38916902381856056</v>
      </c>
      <c r="Q16" s="395">
        <v>0.59933803165826816</v>
      </c>
      <c r="R16" s="395"/>
      <c r="S16" s="395"/>
      <c r="T16" s="395"/>
      <c r="U16" s="395"/>
      <c r="V16" s="395"/>
      <c r="W16" s="395"/>
      <c r="X16" s="395"/>
      <c r="Y16" s="198"/>
    </row>
    <row r="17" spans="1:25" s="54" customFormat="1" ht="12.75" customHeight="1" x14ac:dyDescent="0.3">
      <c r="A17" s="196"/>
      <c r="B17" s="196"/>
      <c r="C17" s="197"/>
      <c r="E17" s="371"/>
      <c r="F17" s="400"/>
      <c r="G17" s="434"/>
      <c r="H17" s="434"/>
      <c r="I17" s="371"/>
      <c r="J17" s="305"/>
      <c r="K17" s="371"/>
      <c r="L17" s="371"/>
      <c r="M17" s="198"/>
      <c r="N17" s="395"/>
      <c r="O17" s="395"/>
      <c r="P17" s="395"/>
      <c r="Q17" s="395"/>
      <c r="R17" s="395"/>
      <c r="S17" s="395"/>
      <c r="T17" s="395"/>
      <c r="U17" s="395"/>
      <c r="V17" s="395"/>
      <c r="W17" s="395"/>
      <c r="X17" s="395"/>
      <c r="Y17" s="198"/>
    </row>
    <row r="18" spans="1:25" s="54" customFormat="1" ht="12.75" customHeight="1" x14ac:dyDescent="0.3">
      <c r="A18" s="196"/>
      <c r="B18" s="6" t="s">
        <v>1063</v>
      </c>
      <c r="C18" s="197"/>
      <c r="E18" s="371"/>
      <c r="F18" s="400"/>
      <c r="G18" s="434"/>
      <c r="H18" s="434"/>
      <c r="I18" s="371"/>
      <c r="J18" s="305"/>
      <c r="K18" s="371"/>
      <c r="L18" s="371"/>
      <c r="M18" s="198"/>
      <c r="N18" s="395"/>
      <c r="O18" s="395"/>
      <c r="P18" s="395"/>
      <c r="Q18" s="395"/>
      <c r="R18" s="395"/>
      <c r="S18" s="395"/>
      <c r="T18" s="395"/>
      <c r="U18" s="395"/>
      <c r="V18" s="395"/>
      <c r="W18" s="395"/>
      <c r="X18" s="395"/>
      <c r="Y18" s="198"/>
    </row>
    <row r="19" spans="1:25" ht="12.75" customHeight="1" x14ac:dyDescent="0.3">
      <c r="E19" s="305" t="s">
        <v>1064</v>
      </c>
      <c r="F19" s="305">
        <f ca="1" xml:space="preserve"> Analysis!F$38</f>
        <v>40.040738477062931</v>
      </c>
      <c r="G19" s="433"/>
      <c r="H19" s="433"/>
      <c r="I19" s="305" t="s">
        <v>74</v>
      </c>
      <c r="J19" s="404" t="str">
        <f ca="1" xml:space="preserve"> IF(ABS(K19) &gt; TRK_TOL, "tu", "vw")</f>
        <v>tu</v>
      </c>
      <c r="K19" s="305">
        <f ca="1" xml:space="preserve"> F19 - INDEX(M19:X19, $J$5)</f>
        <v>-318.29904159290965</v>
      </c>
      <c r="L19" s="371">
        <f ca="1" xml:space="preserve"> IF(ABS(K19) &gt; TRK_TOL, IF(INDEX(M19:Y19, $J$5) = 0, 0, F19 / INDEX(M19:X19, $J$5) - 1), 0)</f>
        <v>-0.88826041454497673</v>
      </c>
      <c r="M19" s="26"/>
      <c r="N19" s="401">
        <v>358.33978006997256</v>
      </c>
      <c r="O19" s="401">
        <v>800.12120570173022</v>
      </c>
      <c r="P19" s="401">
        <v>-50.01267853517561</v>
      </c>
      <c r="Q19" s="401">
        <v>115.718510158142</v>
      </c>
      <c r="R19" s="401">
        <v>15.795385277626615</v>
      </c>
      <c r="S19" s="401">
        <v>15.795385277626615</v>
      </c>
      <c r="T19" s="401">
        <v>27.739053385027646</v>
      </c>
      <c r="U19" s="401"/>
      <c r="V19" s="401"/>
      <c r="W19" s="401"/>
      <c r="X19" s="401"/>
      <c r="Y19" s="26"/>
    </row>
    <row r="20" spans="1:25" ht="12.75" customHeight="1" x14ac:dyDescent="0.3">
      <c r="E20" s="305" t="str">
        <f xml:space="preserve"> "Contractor NPV" &amp; ROUND(InpC!$F$131*100,0) &amp; " full cycle"</f>
        <v>Contractor NPV10 full cycle</v>
      </c>
      <c r="F20" s="305">
        <f ca="1" xml:space="preserve"> Analysis!F$312</f>
        <v>309.57156107154907</v>
      </c>
      <c r="G20" s="433"/>
      <c r="H20" s="433"/>
      <c r="I20" s="305" t="s">
        <v>74</v>
      </c>
      <c r="J20" s="404" t="str">
        <f ca="1" xml:space="preserve"> IF(ABS(K20) &gt; TRK_TOL, "tu", "vw")</f>
        <v>tu</v>
      </c>
      <c r="K20" s="305">
        <f ca="1" xml:space="preserve"> F20 - INDEX(M20:X20, $J$5)</f>
        <v>-1639.7779460419617</v>
      </c>
      <c r="L20" s="371">
        <f ca="1" xml:space="preserve"> IF(ABS(K20) &gt; TRK_TOL, IF(INDEX(M20:Y20, $J$5) = 0, 0, F20 / INDEX(M20:X20, $J$5) - 1), 0)</f>
        <v>-0.84119237728182172</v>
      </c>
      <c r="M20" s="26"/>
      <c r="N20" s="401">
        <v>1949.3495071135108</v>
      </c>
      <c r="O20" s="401">
        <v>3942.7141408358389</v>
      </c>
      <c r="P20" s="401">
        <v>1589.1871502929707</v>
      </c>
      <c r="Q20" s="401">
        <v>678.44982415972368</v>
      </c>
      <c r="R20" s="401">
        <v>199.365410165019</v>
      </c>
      <c r="S20" s="401">
        <v>199.365410165019</v>
      </c>
      <c r="T20" s="401">
        <v>253.6548106532052</v>
      </c>
      <c r="U20" s="401"/>
      <c r="V20" s="401"/>
      <c r="W20" s="401"/>
      <c r="X20" s="401"/>
      <c r="Y20" s="26"/>
    </row>
    <row r="21" spans="1:25" ht="12.75" customHeight="1" x14ac:dyDescent="0.3">
      <c r="E21" s="305" t="str">
        <f xml:space="preserve"> "Contractor NPV" &amp; ROUND(InpC!$F$131*100,0) &amp; " FID forward"</f>
        <v>Contractor NPV10 FID forward</v>
      </c>
      <c r="F21" s="305">
        <f ca="1" xml:space="preserve"> Analysis!F$319</f>
        <v>808.18680333994803</v>
      </c>
      <c r="G21" s="433"/>
      <c r="H21" s="433"/>
      <c r="I21" s="305" t="s">
        <v>74</v>
      </c>
      <c r="J21" s="404" t="str">
        <f ca="1" xml:space="preserve"> IF(ABS(K21) &gt; TRK_TOL, "tu", "vw")</f>
        <v>tu</v>
      </c>
      <c r="K21" s="305">
        <f ca="1" xml:space="preserve"> F21 - INDEX(M21:X21, $J$5)</f>
        <v>-2627.1031401087275</v>
      </c>
      <c r="L21" s="371">
        <f ca="1" xml:space="preserve"> IF(ABS(K21) &gt; TRK_TOL, IF(INDEX(M21:Y21, $J$5) = 0, 0, F21 / INDEX(M21:X21, $J$5) - 1), 0)</f>
        <v>-0.76473985700065472</v>
      </c>
      <c r="M21" s="26"/>
      <c r="N21" s="401">
        <v>3435.2899434486753</v>
      </c>
      <c r="O21" s="401">
        <v>6320.5707162586814</v>
      </c>
      <c r="P21" s="401">
        <v>5644.6339882777875</v>
      </c>
      <c r="Q21" s="401">
        <v>1271.2200608506646</v>
      </c>
      <c r="R21" s="401">
        <v>612.94988443382726</v>
      </c>
      <c r="S21" s="401">
        <v>612.94988443382726</v>
      </c>
      <c r="T21" s="401">
        <v>709.12686905207897</v>
      </c>
      <c r="U21" s="401"/>
      <c r="V21" s="401"/>
      <c r="W21" s="401"/>
      <c r="X21" s="401"/>
      <c r="Y21" s="26"/>
    </row>
    <row r="22" spans="1:25" s="54" customFormat="1" ht="12.75" customHeight="1" x14ac:dyDescent="0.3">
      <c r="A22" s="196"/>
      <c r="B22" s="6"/>
      <c r="C22" s="197"/>
      <c r="E22" s="371" t="s">
        <v>1065</v>
      </c>
      <c r="F22" s="371">
        <f ca="1" xml:space="preserve"> Analysis!F$468</f>
        <v>0.11834695764089331</v>
      </c>
      <c r="G22" s="435"/>
      <c r="H22" s="435"/>
      <c r="I22" s="371" t="s">
        <v>82</v>
      </c>
      <c r="J22" s="404" t="str">
        <f ca="1" xml:space="preserve"> IF(ABS(K22) &gt; TRK_TOL, "tu", "vw")</f>
        <v>tu</v>
      </c>
      <c r="K22" s="371">
        <f ca="1" xml:space="preserve"> F22 - INDEX(M22:X22, $J$5)</f>
        <v>-0.15041668865402635</v>
      </c>
      <c r="L22" s="371">
        <f ca="1" xml:space="preserve"> IF(ABS(K22) &gt; TRK_TOL, IF(INDEX(M22:Y22, $J$5) = 0, 0, F22 / INDEX(M22:X22, $J$5) - 1), 0)</f>
        <v>-0.55966158640730423</v>
      </c>
      <c r="M22" s="198"/>
      <c r="N22" s="395">
        <v>0.26876364629491967</v>
      </c>
      <c r="O22" s="395">
        <v>0.47304533533594206</v>
      </c>
      <c r="P22" s="395">
        <v>0.12603746961446505</v>
      </c>
      <c r="Q22" s="395">
        <v>0.13012398422794091</v>
      </c>
      <c r="R22" s="395">
        <v>0.12349003782099777</v>
      </c>
      <c r="S22" s="395">
        <v>0.12349003782099777</v>
      </c>
      <c r="T22" s="395">
        <v>0.13012398422794091</v>
      </c>
      <c r="U22" s="395"/>
      <c r="V22" s="395"/>
      <c r="W22" s="395"/>
      <c r="X22" s="395"/>
      <c r="Y22" s="198"/>
    </row>
    <row r="23" spans="1:25" s="54" customFormat="1" ht="12.75" customHeight="1" x14ac:dyDescent="0.3">
      <c r="A23" s="196"/>
      <c r="B23" s="6"/>
      <c r="C23" s="197"/>
      <c r="E23" s="371" t="s">
        <v>1066</v>
      </c>
      <c r="F23" s="371">
        <f ca="1" xml:space="preserve"> Analysis!F$474</f>
        <v>0.12973455279591772</v>
      </c>
      <c r="G23" s="435"/>
      <c r="H23" s="435"/>
      <c r="I23" s="371" t="s">
        <v>82</v>
      </c>
      <c r="J23" s="404" t="str">
        <f ca="1" xml:space="preserve"> IF(ABS(K23) &gt; TRK_TOL, "tu", "vw")</f>
        <v>tu</v>
      </c>
      <c r="K23" s="371">
        <f ca="1" xml:space="preserve"> F23 - INDEX(M23:X23, $J$5)</f>
        <v>-0.28881676535109513</v>
      </c>
      <c r="L23" s="371">
        <f ca="1" xml:space="preserve"> IF(ABS(K23) &gt; TRK_TOL, IF(INDEX(M23:Y23, $J$5) = 0, 0, F23 / INDEX(M23:X23, $J$5) - 1), 0)</f>
        <v>-0.69003907723843438</v>
      </c>
      <c r="M23" s="198"/>
      <c r="N23" s="395">
        <v>0.41855131814701285</v>
      </c>
      <c r="O23" s="395">
        <v>0.76484954590455256</v>
      </c>
      <c r="P23" s="395">
        <v>0.42522245555141813</v>
      </c>
      <c r="Q23" s="395">
        <v>0.15456101558695345</v>
      </c>
      <c r="R23" s="395">
        <v>0.1467038857447478</v>
      </c>
      <c r="S23" s="395">
        <v>0.1467038857447478</v>
      </c>
      <c r="T23" s="395">
        <v>0.15456101558695345</v>
      </c>
      <c r="U23" s="395"/>
      <c r="V23" s="395"/>
      <c r="W23" s="395"/>
      <c r="X23" s="395"/>
      <c r="Y23" s="198"/>
    </row>
    <row r="24" spans="1:25" s="54" customFormat="1" ht="12.75" customHeight="1" x14ac:dyDescent="0.3">
      <c r="A24" s="196"/>
      <c r="B24" s="6"/>
      <c r="C24" s="197"/>
      <c r="E24" s="371"/>
      <c r="F24" s="400"/>
      <c r="G24" s="434"/>
      <c r="H24" s="434"/>
      <c r="I24" s="371"/>
      <c r="J24" s="305"/>
      <c r="K24" s="371"/>
      <c r="L24" s="371"/>
      <c r="M24" s="198"/>
      <c r="N24" s="395"/>
      <c r="O24" s="395"/>
      <c r="P24" s="395"/>
      <c r="Q24" s="395"/>
      <c r="R24" s="395"/>
      <c r="S24" s="395"/>
      <c r="T24" s="395"/>
      <c r="U24" s="395"/>
      <c r="V24" s="395"/>
      <c r="W24" s="395"/>
      <c r="X24" s="395"/>
      <c r="Y24" s="198"/>
    </row>
    <row r="25" spans="1:25" s="54" customFormat="1" ht="12.75" customHeight="1" x14ac:dyDescent="0.3">
      <c r="A25" s="196"/>
      <c r="B25" s="6" t="s">
        <v>1051</v>
      </c>
      <c r="C25" s="197"/>
      <c r="E25" s="371"/>
      <c r="F25" s="400"/>
      <c r="G25" s="434"/>
      <c r="H25" s="434"/>
      <c r="I25" s="371"/>
      <c r="J25" s="305"/>
      <c r="K25" s="371"/>
      <c r="L25" s="371"/>
      <c r="M25" s="198"/>
      <c r="N25" s="395"/>
      <c r="O25" s="395"/>
      <c r="P25" s="395"/>
      <c r="Q25" s="395"/>
      <c r="R25" s="395"/>
      <c r="S25" s="395"/>
      <c r="T25" s="395"/>
      <c r="U25" s="395"/>
      <c r="V25" s="395"/>
      <c r="W25" s="395"/>
      <c r="X25" s="395"/>
      <c r="Y25" s="198"/>
    </row>
    <row r="26" spans="1:25" s="92" customFormat="1" ht="12.75" customHeight="1" x14ac:dyDescent="0.3">
      <c r="A26" s="161"/>
      <c r="B26" s="161"/>
      <c r="C26" s="413"/>
      <c r="E26" s="301" t="str">
        <f xml:space="preserve"> Analysis!E$87</f>
        <v>Total Project revenues</v>
      </c>
      <c r="F26" s="305">
        <f xml:space="preserve"> Analysis!F$87</f>
        <v>31677.884315890406</v>
      </c>
      <c r="G26" s="433"/>
      <c r="H26" s="433"/>
      <c r="I26" s="301" t="str">
        <f xml:space="preserve"> Analysis!G$87</f>
        <v>$ mn</v>
      </c>
      <c r="J26" s="404" t="str">
        <f xml:space="preserve"> IF(ABS(K26) &gt; TRK_TOL, "tu", "vw")</f>
        <v>tu</v>
      </c>
      <c r="K26" s="305">
        <f xml:space="preserve"> F26 - INDEX(M26:X26, $J$5)</f>
        <v>2493.922011313658</v>
      </c>
      <c r="L26" s="371">
        <f xml:space="preserve"> IF(ABS(K26) &gt; TRK_TOL, IF(INDEX(M26:Y26, $J$5) = 0, 0, F26 / INDEX(M26:X26, $J$5) - 1), 0)</f>
        <v>8.5455223155991744E-2</v>
      </c>
      <c r="M26" s="414"/>
      <c r="N26" s="401">
        <v>29183.962304576748</v>
      </c>
      <c r="O26" s="401">
        <v>58970.011312914976</v>
      </c>
      <c r="P26" s="401">
        <v>29606.211321230858</v>
      </c>
      <c r="Q26" s="401">
        <v>17093.935791536915</v>
      </c>
      <c r="R26" s="401">
        <v>16157.426301297102</v>
      </c>
      <c r="S26" s="401">
        <v>16157.426301297102</v>
      </c>
      <c r="T26" s="401">
        <v>17093.935791536915</v>
      </c>
      <c r="U26" s="401"/>
      <c r="V26" s="401"/>
      <c r="W26" s="401"/>
      <c r="X26" s="401"/>
      <c r="Y26" s="414"/>
    </row>
    <row r="27" spans="1:25" s="300" customFormat="1" ht="12.75" customHeight="1" x14ac:dyDescent="0.3">
      <c r="A27" s="298"/>
      <c r="B27" s="298"/>
      <c r="C27" s="415"/>
      <c r="E27" s="300" t="str">
        <f xml:space="preserve"> Analysis!E$126</f>
        <v>Total Project costs inc. DF</v>
      </c>
      <c r="F27" s="305">
        <f xml:space="preserve"> Analysis!F$126</f>
        <v>9234.2965085821943</v>
      </c>
      <c r="G27" s="433"/>
      <c r="H27" s="433"/>
      <c r="I27" s="301" t="str">
        <f xml:space="preserve"> Analysis!G$126</f>
        <v>$ mn</v>
      </c>
      <c r="J27" s="404" t="str">
        <f xml:space="preserve"> IF(ABS(K27) &gt; TRK_TOL, "tu", "vw")</f>
        <v>tu</v>
      </c>
      <c r="K27" s="305">
        <f xml:space="preserve"> F27 - INDEX(M27:X27, $J$5)</f>
        <v>-4269.1331830166255</v>
      </c>
      <c r="L27" s="371">
        <f xml:space="preserve"> IF(ABS(K27) &gt; TRK_TOL, IF(INDEX(M27:Y27, $J$5) = 0, 0, F27 / INDEX(M27:X27, $J$5) - 1), 0)</f>
        <v>-0.31615176888525387</v>
      </c>
      <c r="M27" s="416"/>
      <c r="N27" s="401">
        <v>13503.42969159882</v>
      </c>
      <c r="O27" s="401">
        <v>24554.64803335282</v>
      </c>
      <c r="P27" s="401">
        <v>14489.92450640543</v>
      </c>
      <c r="Q27" s="401">
        <v>9894.8747563191373</v>
      </c>
      <c r="R27" s="401">
        <v>9373.4163697083459</v>
      </c>
      <c r="S27" s="401">
        <v>0</v>
      </c>
      <c r="T27" s="401">
        <v>9894.8747563191373</v>
      </c>
      <c r="U27" s="401">
        <v>0</v>
      </c>
      <c r="V27" s="401">
        <v>0</v>
      </c>
      <c r="W27" s="401">
        <v>0</v>
      </c>
      <c r="X27" s="401">
        <v>0</v>
      </c>
      <c r="Y27" s="416"/>
    </row>
    <row r="28" spans="1:25" s="301" customFormat="1" ht="12.75" customHeight="1" x14ac:dyDescent="0.3">
      <c r="A28" s="417"/>
      <c r="B28" s="417"/>
      <c r="C28" s="418"/>
      <c r="E28" s="301" t="str">
        <f xml:space="preserve"> Analysis!E$163</f>
        <v>Total Project cash flow inc. DF</v>
      </c>
      <c r="F28" s="305">
        <f xml:space="preserve"> Analysis!F$163</f>
        <v>22443.58780730822</v>
      </c>
      <c r="G28" s="433"/>
      <c r="H28" s="433"/>
      <c r="I28" s="301" t="str">
        <f xml:space="preserve"> Analysis!G$163</f>
        <v>$ mn</v>
      </c>
      <c r="J28" s="404" t="str">
        <f xml:space="preserve"> IF(ABS(K28) &gt; TRK_TOL, "tu", "vw")</f>
        <v>tu</v>
      </c>
      <c r="K28" s="305">
        <f xml:space="preserve"> F28 - INDEX(M28:X28, $J$5)</f>
        <v>6763.055194330298</v>
      </c>
      <c r="L28" s="371">
        <f xml:space="preserve"> IF(ABS(K28) &gt; TRK_TOL, IF(INDEX(M28:Y28, $J$5) = 0, 0, F28 / INDEX(M28:X28, $J$5) - 1), 0)</f>
        <v>0.43130264521326822</v>
      </c>
      <c r="M28" s="416"/>
      <c r="N28" s="401">
        <v>15680.532612977922</v>
      </c>
      <c r="O28" s="401">
        <v>34415.363279562145</v>
      </c>
      <c r="P28" s="401">
        <v>15116.286814825427</v>
      </c>
      <c r="Q28" s="401">
        <v>7199.0610352177737</v>
      </c>
      <c r="R28" s="401">
        <v>6784.0099315887537</v>
      </c>
      <c r="S28" s="401">
        <v>0</v>
      </c>
      <c r="T28" s="401">
        <v>7199.0610352177737</v>
      </c>
      <c r="U28" s="401">
        <v>0</v>
      </c>
      <c r="V28" s="401">
        <v>0</v>
      </c>
      <c r="W28" s="401">
        <v>0</v>
      </c>
      <c r="X28" s="401">
        <v>0</v>
      </c>
      <c r="Y28" s="416"/>
    </row>
    <row r="29" spans="1:25" s="301" customFormat="1" ht="12.75" customHeight="1" x14ac:dyDescent="0.3">
      <c r="A29" s="417"/>
      <c r="B29" s="417"/>
      <c r="C29" s="418"/>
      <c r="E29" s="301" t="str">
        <f xml:space="preserve"> Analysis!E$491</f>
        <v>Total Govt. revenue  - pre EMV test</v>
      </c>
      <c r="F29" s="305">
        <f ca="1" xml:space="preserve"> Analysis!F$491</f>
        <v>12266.015492998407</v>
      </c>
      <c r="G29" s="433"/>
      <c r="H29" s="433"/>
      <c r="I29" s="301" t="str">
        <f xml:space="preserve"> Analysis!G$491</f>
        <v>$ mn</v>
      </c>
      <c r="J29" s="404" t="str">
        <f ca="1" xml:space="preserve"> IF(ABS(K29) &gt; TRK_TOL, "tu", "vw")</f>
        <v>tu</v>
      </c>
      <c r="K29" s="305">
        <f ca="1" xml:space="preserve"> F29 - INDEX(M29:X29, $J$5)</f>
        <v>2184.6098203060556</v>
      </c>
      <c r="L29" s="371">
        <f ca="1" xml:space="preserve"> IF(ABS(K29) &gt; TRK_TOL, IF(INDEX(M29:Y29, $J$5) = 0, 0, F29 / INDEX(M29:X29, $J$5) - 1), 0)</f>
        <v>0.21669694596494016</v>
      </c>
      <c r="M29" s="416"/>
      <c r="N29" s="401">
        <v>10081.405672692352</v>
      </c>
      <c r="O29" s="401">
        <v>24395.452163757942</v>
      </c>
      <c r="P29" s="401">
        <v>7226.7743712300326</v>
      </c>
      <c r="Q29" s="401">
        <v>3714.6539413858263</v>
      </c>
      <c r="R29" s="401">
        <v>3405.4601692166079</v>
      </c>
      <c r="S29" s="401"/>
      <c r="T29" s="401">
        <v>3714.6539413858263</v>
      </c>
      <c r="U29" s="401"/>
      <c r="V29" s="401"/>
      <c r="W29" s="401"/>
      <c r="X29" s="401"/>
      <c r="Y29" s="416"/>
    </row>
    <row r="30" spans="1:25" s="305" customFormat="1" ht="12.75" customHeight="1" x14ac:dyDescent="0.3">
      <c r="A30" s="409"/>
      <c r="B30" s="409"/>
      <c r="C30" s="410"/>
      <c r="F30" s="407"/>
      <c r="G30" s="436"/>
      <c r="H30" s="436"/>
      <c r="J30" s="404"/>
      <c r="K30" s="405"/>
      <c r="L30" s="405"/>
      <c r="M30" s="411"/>
      <c r="N30" s="412"/>
      <c r="O30" s="412"/>
      <c r="P30" s="412"/>
      <c r="Q30" s="412"/>
      <c r="R30" s="412"/>
      <c r="S30" s="412"/>
      <c r="T30" s="412"/>
      <c r="U30" s="412"/>
      <c r="V30" s="412"/>
      <c r="W30" s="412"/>
      <c r="X30" s="412"/>
      <c r="Y30" s="411"/>
    </row>
    <row r="31" spans="1:25" ht="12.75" customHeight="1" x14ac:dyDescent="0.3">
      <c r="A31" s="5"/>
      <c r="B31" s="6" t="s">
        <v>1067</v>
      </c>
      <c r="F31" s="189"/>
      <c r="G31" s="429"/>
      <c r="H31" s="429"/>
      <c r="M31" s="2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21"/>
    </row>
    <row r="32" spans="1:25" ht="12.75" customHeight="1" x14ac:dyDescent="0.3">
      <c r="A32" s="4"/>
      <c r="B32" s="4"/>
      <c r="C32" s="162"/>
      <c r="D32" s="5"/>
      <c r="E32" s="16" t="s">
        <v>1068</v>
      </c>
      <c r="F32" s="38">
        <f ca="1" xml:space="preserve"> SUM(F34:F39)</f>
        <v>0</v>
      </c>
      <c r="G32" s="430"/>
      <c r="H32" s="430"/>
      <c r="I32" s="16" t="s">
        <v>148</v>
      </c>
      <c r="M32" s="28"/>
      <c r="N32" s="396">
        <v>0</v>
      </c>
      <c r="O32" s="396">
        <v>0</v>
      </c>
      <c r="P32" s="396">
        <v>0</v>
      </c>
      <c r="Q32" s="396">
        <v>0</v>
      </c>
      <c r="R32" s="396"/>
      <c r="S32" s="396"/>
      <c r="T32" s="396">
        <v>0</v>
      </c>
      <c r="U32" s="396"/>
      <c r="V32" s="396"/>
      <c r="W32" s="396"/>
      <c r="X32" s="396"/>
      <c r="Y32" s="28"/>
    </row>
    <row r="33" spans="1:25" ht="12.75" customHeight="1" x14ac:dyDescent="0.3">
      <c r="A33" s="4"/>
      <c r="B33" s="4"/>
      <c r="C33" s="162"/>
      <c r="D33" s="5"/>
      <c r="F33" s="189"/>
      <c r="G33" s="430"/>
      <c r="H33" s="430"/>
      <c r="M33" s="28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28"/>
    </row>
    <row r="34" spans="1:25" ht="12.75" customHeight="1" x14ac:dyDescent="0.3">
      <c r="A34" s="43"/>
      <c r="B34" s="43"/>
      <c r="C34" s="193"/>
      <c r="D34" s="44"/>
      <c r="E34" s="45" t="s">
        <v>1057</v>
      </c>
      <c r="F34" s="46"/>
      <c r="G34" s="430"/>
      <c r="H34" s="430"/>
      <c r="I34" s="47"/>
      <c r="J34" s="21"/>
      <c r="K34" s="21"/>
      <c r="L34" s="48"/>
      <c r="M34" s="21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1"/>
    </row>
    <row r="35" spans="1:25" ht="12.75" customHeight="1" x14ac:dyDescent="0.3">
      <c r="A35" s="5"/>
      <c r="E35" s="55" t="str">
        <f ca="1">Stage1!E$351</f>
        <v>Stage1 checks</v>
      </c>
      <c r="F35" s="38">
        <f>Stage1!F$351</f>
        <v>0</v>
      </c>
      <c r="G35" s="430"/>
      <c r="H35" s="430"/>
      <c r="I35" s="55" t="str">
        <f>Stage1!G$351</f>
        <v>check</v>
      </c>
      <c r="L35" s="16"/>
      <c r="M35" s="26"/>
      <c r="N35" s="16">
        <v>0</v>
      </c>
      <c r="O35" s="16">
        <v>0</v>
      </c>
      <c r="P35" s="16">
        <v>0</v>
      </c>
      <c r="Q35" s="16">
        <v>0</v>
      </c>
      <c r="R35" s="16"/>
      <c r="S35" s="16"/>
      <c r="T35" s="16">
        <v>0</v>
      </c>
      <c r="U35" s="16"/>
      <c r="V35" s="16"/>
      <c r="W35" s="16"/>
      <c r="X35" s="16"/>
      <c r="Y35" s="21"/>
    </row>
    <row r="36" spans="1:25" ht="12.75" customHeight="1" x14ac:dyDescent="0.3">
      <c r="A36" s="5"/>
      <c r="E36" s="55" t="str">
        <f ca="1">Stage2!E$450</f>
        <v>Stage2 checks</v>
      </c>
      <c r="F36" s="38">
        <f ca="1">Stage2!F$450</f>
        <v>0</v>
      </c>
      <c r="G36" s="430"/>
      <c r="H36" s="430"/>
      <c r="I36" s="55" t="str">
        <f>Stage2!G$450</f>
        <v>check</v>
      </c>
      <c r="L36" s="16"/>
      <c r="M36" s="26"/>
      <c r="N36" s="16">
        <v>0</v>
      </c>
      <c r="O36" s="16">
        <v>0</v>
      </c>
      <c r="P36" s="16">
        <v>0</v>
      </c>
      <c r="Q36" s="16">
        <v>0</v>
      </c>
      <c r="R36" s="16"/>
      <c r="S36" s="16"/>
      <c r="T36" s="16">
        <v>0</v>
      </c>
      <c r="U36" s="16"/>
      <c r="V36" s="16"/>
      <c r="W36" s="16"/>
      <c r="X36" s="16"/>
      <c r="Y36" s="21"/>
    </row>
    <row r="37" spans="1:25" ht="12.75" customHeight="1" x14ac:dyDescent="0.3">
      <c r="A37" s="5"/>
      <c r="E37" s="55" t="str">
        <f ca="1" xml:space="preserve"> Analysis!E$596</f>
        <v>Analysis checks</v>
      </c>
      <c r="F37" s="38">
        <f ca="1" xml:space="preserve"> Analysis!F$596</f>
        <v>0</v>
      </c>
      <c r="G37" s="430"/>
      <c r="H37" s="430"/>
      <c r="I37" s="55" t="str">
        <f xml:space="preserve"> Analysis!G$596</f>
        <v>check</v>
      </c>
      <c r="L37" s="16"/>
      <c r="M37" s="26"/>
      <c r="N37" s="16">
        <v>0</v>
      </c>
      <c r="O37" s="16">
        <v>0</v>
      </c>
      <c r="P37" s="16">
        <v>0</v>
      </c>
      <c r="Q37" s="16">
        <v>0</v>
      </c>
      <c r="R37" s="16"/>
      <c r="S37" s="16"/>
      <c r="T37" s="16">
        <v>0</v>
      </c>
      <c r="U37" s="16"/>
      <c r="V37" s="16"/>
      <c r="W37" s="16"/>
      <c r="X37" s="16"/>
      <c r="Y37" s="21"/>
    </row>
    <row r="38" spans="1:25" ht="12.75" customHeight="1" x14ac:dyDescent="0.3">
      <c r="A38" s="5"/>
      <c r="E38" s="55" t="str">
        <f ca="1">Dashboard!E$92</f>
        <v>Dashboard checks</v>
      </c>
      <c r="F38" s="38">
        <f>Dashboard!F$92</f>
        <v>0</v>
      </c>
      <c r="G38" s="430"/>
      <c r="H38" s="430"/>
      <c r="I38" s="55" t="str">
        <f>Dashboard!G$92</f>
        <v>check</v>
      </c>
      <c r="L38" s="16"/>
      <c r="M38" s="26"/>
      <c r="N38" s="16">
        <v>0</v>
      </c>
      <c r="O38" s="16">
        <v>0</v>
      </c>
      <c r="P38" s="16">
        <v>0</v>
      </c>
      <c r="Q38" s="16">
        <v>0</v>
      </c>
      <c r="R38" s="16"/>
      <c r="S38" s="16"/>
      <c r="T38" s="16">
        <v>0</v>
      </c>
      <c r="U38" s="16"/>
      <c r="V38" s="16"/>
      <c r="W38" s="16"/>
      <c r="X38" s="16"/>
      <c r="Y38" s="21"/>
    </row>
    <row r="39" spans="1:25" ht="12.75" customHeight="1" x14ac:dyDescent="0.3">
      <c r="A39" s="43"/>
      <c r="B39" s="43"/>
      <c r="C39" s="193"/>
      <c r="D39" s="44"/>
      <c r="E39" s="45" t="s">
        <v>1069</v>
      </c>
      <c r="F39" s="46"/>
      <c r="G39" s="430"/>
      <c r="H39" s="430"/>
      <c r="I39" s="47"/>
      <c r="J39" s="21"/>
      <c r="K39" s="21"/>
      <c r="L39" s="48"/>
      <c r="M39" s="21"/>
      <c r="N39" s="228"/>
      <c r="O39" s="228"/>
      <c r="P39" s="228"/>
      <c r="Q39" s="228"/>
      <c r="R39" s="228"/>
      <c r="S39" s="228"/>
      <c r="T39" s="228"/>
      <c r="U39" s="228"/>
      <c r="V39" s="228"/>
      <c r="W39" s="228"/>
      <c r="X39" s="228"/>
      <c r="Y39" s="21"/>
    </row>
    <row r="40" spans="1:25" ht="12.75" customHeight="1" x14ac:dyDescent="0.3">
      <c r="A40" s="4"/>
      <c r="B40" s="4"/>
      <c r="C40" s="162"/>
      <c r="D40" s="5"/>
      <c r="F40" s="5"/>
      <c r="M40" s="28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8"/>
    </row>
    <row r="41" spans="1:25" ht="12.75" customHeight="1" x14ac:dyDescent="0.3">
      <c r="A41" s="49" t="s">
        <v>1070</v>
      </c>
      <c r="B41" s="49"/>
      <c r="C41" s="70"/>
      <c r="D41" s="50"/>
      <c r="E41" s="50"/>
      <c r="F41" s="51"/>
      <c r="G41" s="429"/>
      <c r="H41" s="429"/>
      <c r="I41" s="50"/>
      <c r="J41" s="50"/>
      <c r="K41" s="50"/>
      <c r="L41" s="56"/>
      <c r="M41" s="50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50"/>
    </row>
    <row r="42" spans="1:25" ht="12.75" customHeight="1" x14ac:dyDescent="0.3">
      <c r="A42" s="57"/>
      <c r="B42" s="57"/>
      <c r="C42" s="192"/>
      <c r="D42" s="41"/>
      <c r="E42" s="41"/>
      <c r="F42" s="5"/>
      <c r="I42" s="41"/>
      <c r="J42" s="5"/>
      <c r="M42" s="26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6"/>
    </row>
    <row r="43" spans="1:25" ht="12.75" customHeight="1" x14ac:dyDescent="0.3">
      <c r="A43" s="59"/>
      <c r="B43" s="60"/>
      <c r="C43" s="194"/>
      <c r="D43" s="58"/>
      <c r="E43" s="58" t="s">
        <v>1071</v>
      </c>
      <c r="F43" s="58">
        <f ca="1" xml:space="preserve"> TODAY()</f>
        <v>45838</v>
      </c>
      <c r="G43" s="438"/>
      <c r="H43" s="438"/>
      <c r="I43" s="58"/>
      <c r="J43" s="5"/>
      <c r="M43" s="61"/>
      <c r="N43" s="231">
        <v>43950</v>
      </c>
      <c r="O43" s="231">
        <v>43950</v>
      </c>
      <c r="P43" s="231">
        <v>43949</v>
      </c>
      <c r="Q43" s="231">
        <v>43949</v>
      </c>
      <c r="R43" s="231">
        <v>43949</v>
      </c>
      <c r="S43" s="231">
        <v>43949</v>
      </c>
      <c r="T43" s="231">
        <v>43949</v>
      </c>
      <c r="U43" s="231">
        <v>43949</v>
      </c>
      <c r="V43" s="231">
        <v>43947</v>
      </c>
      <c r="W43" s="231">
        <v>43947</v>
      </c>
      <c r="X43" s="231">
        <v>43947</v>
      </c>
      <c r="Y43" s="61"/>
    </row>
    <row r="44" spans="1:25" ht="12.75" customHeight="1" x14ac:dyDescent="0.3">
      <c r="A44" s="62"/>
      <c r="B44" s="63"/>
      <c r="C44" s="195"/>
      <c r="D44" s="64"/>
      <c r="E44" s="58" t="s">
        <v>1072</v>
      </c>
      <c r="F44" s="64">
        <f ca="1" xml:space="preserve"> NOW()</f>
        <v>45838.521488425926</v>
      </c>
      <c r="G44" s="439"/>
      <c r="H44" s="439"/>
      <c r="I44" s="64"/>
      <c r="J44" s="5"/>
      <c r="M44" s="65"/>
      <c r="N44" s="232">
        <v>43950.424900578706</v>
      </c>
      <c r="O44" s="232">
        <v>43950.422657175928</v>
      </c>
      <c r="P44" s="232">
        <v>43949.709557291666</v>
      </c>
      <c r="Q44" s="232">
        <v>43949.529200115743</v>
      </c>
      <c r="R44" s="232">
        <v>43949.300196412034</v>
      </c>
      <c r="S44" s="232">
        <v>43949.296935763887</v>
      </c>
      <c r="T44" s="232">
        <v>43949.482972569444</v>
      </c>
      <c r="U44" s="232">
        <v>43949.285540856479</v>
      </c>
      <c r="V44" s="232">
        <v>43947.749243171296</v>
      </c>
      <c r="W44" s="232">
        <v>43947.748373726849</v>
      </c>
      <c r="X44" s="232">
        <v>43947.737082638887</v>
      </c>
      <c r="Y44" s="65"/>
    </row>
    <row r="45" spans="1:25" ht="12.75" customHeight="1" x14ac:dyDescent="0.3">
      <c r="B45" s="4"/>
      <c r="C45" s="162"/>
      <c r="D45" s="5"/>
      <c r="E45" s="5" t="s">
        <v>1073</v>
      </c>
      <c r="F45" s="5" t="str">
        <f ca="1" xml:space="preserve"> MID(CELL("filename",$A$1), SEARCH("[", CELL("filename",$A$1)) + 1, SEARCH("]", CELL("filename",$A$1)) - SEARCH("[", CELL("filename",$A$1)) - 1)</f>
        <v>Lebanon_Koinon.xlsx</v>
      </c>
      <c r="I45" s="5"/>
      <c r="J45" s="5"/>
      <c r="M45" s="28"/>
      <c r="N45" s="86" t="s">
        <v>1074</v>
      </c>
      <c r="O45" s="86" t="s">
        <v>1074</v>
      </c>
      <c r="P45" s="86" t="s">
        <v>1074</v>
      </c>
      <c r="Q45" s="86" t="s">
        <v>1075</v>
      </c>
      <c r="R45" s="86" t="s">
        <v>1076</v>
      </c>
      <c r="S45" s="86" t="s">
        <v>1076</v>
      </c>
      <c r="T45" s="86" t="s">
        <v>1075</v>
      </c>
      <c r="U45" s="86" t="s">
        <v>1076</v>
      </c>
      <c r="V45" s="86" t="s">
        <v>1076</v>
      </c>
      <c r="W45" s="86" t="s">
        <v>1076</v>
      </c>
      <c r="X45" s="86" t="s">
        <v>1076</v>
      </c>
      <c r="Y45" s="28"/>
    </row>
    <row r="46" spans="1:25" ht="12.75" customHeight="1" x14ac:dyDescent="0.3">
      <c r="A46" s="43"/>
      <c r="B46" s="43"/>
      <c r="C46" s="193"/>
      <c r="D46" s="44"/>
      <c r="E46" s="45" t="s">
        <v>1057</v>
      </c>
      <c r="F46" s="46"/>
      <c r="G46" s="432"/>
      <c r="H46" s="432"/>
      <c r="I46" s="47"/>
      <c r="J46" s="21" t="s">
        <v>1077</v>
      </c>
      <c r="K46" s="21"/>
      <c r="L46" s="48"/>
      <c r="M46" s="21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1"/>
    </row>
    <row r="47" spans="1:25" ht="12.75" customHeight="1" x14ac:dyDescent="0.3">
      <c r="B47" s="4"/>
      <c r="C47" s="162"/>
      <c r="D47" s="5"/>
      <c r="E47" s="5"/>
      <c r="F47" s="24"/>
      <c r="G47" s="429"/>
      <c r="H47" s="429"/>
      <c r="I47" s="5"/>
      <c r="J47" s="5"/>
      <c r="K47" s="5"/>
      <c r="L47" s="20"/>
      <c r="M47" s="28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8"/>
    </row>
    <row r="48" spans="1:25" ht="55.2" x14ac:dyDescent="0.3">
      <c r="B48" s="4"/>
      <c r="C48" s="162"/>
      <c r="D48" s="5"/>
      <c r="E48" s="5" t="s">
        <v>1078</v>
      </c>
      <c r="F48" s="86"/>
      <c r="G48" s="429"/>
      <c r="H48" s="429"/>
      <c r="I48" s="5"/>
      <c r="J48" s="5"/>
      <c r="K48" s="5"/>
      <c r="L48" s="20"/>
      <c r="M48" s="66"/>
      <c r="N48" s="233" t="s">
        <v>1079</v>
      </c>
      <c r="O48" s="233" t="s">
        <v>1080</v>
      </c>
      <c r="P48" s="233" t="s">
        <v>1081</v>
      </c>
      <c r="Q48" s="233" t="s">
        <v>1082</v>
      </c>
      <c r="R48" s="233"/>
      <c r="S48" s="233" t="s">
        <v>1082</v>
      </c>
      <c r="T48" s="233" t="s">
        <v>1082</v>
      </c>
      <c r="U48" s="233" t="s">
        <v>1083</v>
      </c>
      <c r="V48" s="233" t="s">
        <v>1055</v>
      </c>
      <c r="W48" s="233" t="s">
        <v>1084</v>
      </c>
      <c r="X48" s="233" t="s">
        <v>1085</v>
      </c>
      <c r="Y48" s="66"/>
    </row>
    <row r="49" spans="1:25" ht="13.8" x14ac:dyDescent="0.3">
      <c r="A49" s="4"/>
      <c r="B49" s="4"/>
      <c r="C49" s="162"/>
      <c r="D49" s="5"/>
      <c r="E49" s="5" t="s">
        <v>1086</v>
      </c>
      <c r="F49" s="87"/>
      <c r="I49" s="5"/>
      <c r="J49" s="5"/>
      <c r="K49" s="5"/>
      <c r="L49" s="20"/>
      <c r="M49" s="66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66"/>
    </row>
    <row r="50" spans="1:25" ht="12.75" customHeight="1" x14ac:dyDescent="0.3">
      <c r="A50" s="43"/>
      <c r="B50" s="43"/>
      <c r="C50" s="193"/>
      <c r="D50" s="44"/>
      <c r="E50" s="45" t="s">
        <v>1057</v>
      </c>
      <c r="F50" s="46"/>
      <c r="G50" s="432"/>
      <c r="H50" s="432"/>
      <c r="I50" s="47"/>
      <c r="J50" s="21" t="s">
        <v>1077</v>
      </c>
      <c r="K50" s="21"/>
      <c r="L50" s="48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</sheetData>
  <conditionalFormatting sqref="F2">
    <cfRule type="cellIs" dxfId="11" priority="70" stopIfTrue="1" operator="notEqual">
      <formula>0</formula>
    </cfRule>
    <cfRule type="cellIs" dxfId="10" priority="71" stopIfTrue="1" operator="equal">
      <formula>""</formula>
    </cfRule>
  </conditionalFormatting>
  <conditionalFormatting sqref="F3">
    <cfRule type="cellIs" dxfId="9" priority="340" stopIfTrue="1" operator="notEqual">
      <formula>0</formula>
    </cfRule>
    <cfRule type="cellIs" dxfId="8" priority="341" stopIfTrue="1" operator="equal">
      <formula>""</formula>
    </cfRule>
  </conditionalFormatting>
  <conditionalFormatting sqref="F32">
    <cfRule type="cellIs" dxfId="7" priority="72" stopIfTrue="1" operator="notEqual">
      <formula>0</formula>
    </cfRule>
    <cfRule type="cellIs" dxfId="6" priority="73" stopIfTrue="1" operator="equal">
      <formula>""</formula>
    </cfRule>
  </conditionalFormatting>
  <conditionalFormatting sqref="F35:F38">
    <cfRule type="cellIs" dxfId="5" priority="336" stopIfTrue="1" operator="notEqual">
      <formula>0</formula>
    </cfRule>
    <cfRule type="cellIs" dxfId="4" priority="337" stopIfTrue="1" operator="equal">
      <formula>""</formula>
    </cfRule>
  </conditionalFormatting>
  <conditionalFormatting sqref="J11:J13">
    <cfRule type="cellIs" dxfId="3" priority="11" operator="equal">
      <formula>"tu"</formula>
    </cfRule>
  </conditionalFormatting>
  <conditionalFormatting sqref="J15:J16">
    <cfRule type="cellIs" dxfId="2" priority="1" operator="equal">
      <formula>"tu"</formula>
    </cfRule>
  </conditionalFormatting>
  <conditionalFormatting sqref="J19:J23">
    <cfRule type="cellIs" dxfId="1" priority="5" operator="equal">
      <formula>"tu"</formula>
    </cfRule>
  </conditionalFormatting>
  <conditionalFormatting sqref="J26:J30">
    <cfRule type="cellIs" dxfId="0" priority="2" operator="equal">
      <formula>"tu"</formula>
    </cfRule>
  </conditionalFormatting>
  <dataValidations count="1">
    <dataValidation type="list" allowBlank="1" showInputMessage="1" showErrorMessage="1" sqref="F5:H5" xr:uid="{00000000-0002-0000-0F00-000000000000}">
      <formula1>$M$5:$Y$5</formula1>
    </dataValidation>
  </dataValidations>
  <printOptions horizontalCentered="1" verticalCentered="1"/>
  <pageMargins left="0.74803149606299213" right="0.74803149606299213" top="0.98425196850393704" bottom="0.98425196850393704" header="0.51181102362204722" footer="0.51181102362204722"/>
  <pageSetup paperSize="9" scale="55" orientation="landscape" r:id="rId1"/>
  <headerFooter>
    <oddFooter>&amp;L_x000D_&amp;1#&amp;"Calibri"&amp;10&amp;K000000 Classified as Microsoft 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1" r:id="rId4" name="Button 3">
              <controlPr defaultSize="0" print="0" autoFill="0" autoPict="0" macro="[0]!STORE_TRACK">
                <anchor moveWithCells="1" sizeWithCells="1">
                  <from>
                    <xdr:col>4</xdr:col>
                    <xdr:colOff>784860</xdr:colOff>
                    <xdr:row>1</xdr:row>
                    <xdr:rowOff>22860</xdr:rowOff>
                  </from>
                  <to>
                    <xdr:col>4</xdr:col>
                    <xdr:colOff>1943100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F1CF-66C8-43C4-8762-8845A41CE0AA}">
  <sheetPr>
    <tabColor rgb="FFFFFF99"/>
  </sheetPr>
  <dimension ref="A1:L45"/>
  <sheetViews>
    <sheetView workbookViewId="0">
      <selection activeCell="F6" sqref="F6"/>
    </sheetView>
  </sheetViews>
  <sheetFormatPr defaultColWidth="0" defaultRowHeight="13.8" x14ac:dyDescent="0.3"/>
  <cols>
    <col min="1" max="4" width="1.5546875" style="73" customWidth="1"/>
    <col min="5" max="5" width="4.33203125" style="73" customWidth="1"/>
    <col min="6" max="6" width="23.6640625" style="73" customWidth="1"/>
    <col min="7" max="7" width="14.44140625" style="73" customWidth="1"/>
    <col min="8" max="8" width="14.33203125" style="73" customWidth="1"/>
    <col min="9" max="9" width="84" style="73" customWidth="1"/>
    <col min="10" max="10" width="11.88671875" style="73" customWidth="1"/>
    <col min="11" max="11" width="11" style="73" customWidth="1"/>
    <col min="12" max="12" width="0" style="73" hidden="1" customWidth="1"/>
    <col min="13" max="16384" width="10" style="73" hidden="1"/>
  </cols>
  <sheetData>
    <row r="1" spans="1:11" ht="25.8" x14ac:dyDescent="0.3">
      <c r="A1" s="72" t="str">
        <f ca="1" xml:space="preserve"> RIGHT(CELL("filename", $A$1), LEN(CELL("filename", $A$1)) - SEARCH("]", CELL("filename", $A$1)))</f>
        <v>To Do List</v>
      </c>
    </row>
    <row r="2" spans="1:11" s="311" customFormat="1" ht="14.4" x14ac:dyDescent="0.3">
      <c r="C2" s="312" t="s">
        <v>1087</v>
      </c>
    </row>
    <row r="3" spans="1:11" s="311" customFormat="1" ht="14.4" x14ac:dyDescent="0.3">
      <c r="E3" s="313" t="s">
        <v>335</v>
      </c>
      <c r="F3" s="313" t="s">
        <v>1088</v>
      </c>
      <c r="G3" s="313" t="s">
        <v>1089</v>
      </c>
      <c r="H3" s="313" t="s">
        <v>1090</v>
      </c>
      <c r="I3" s="313" t="s">
        <v>1091</v>
      </c>
      <c r="J3" s="313" t="s">
        <v>1092</v>
      </c>
      <c r="K3" s="313" t="s">
        <v>1093</v>
      </c>
    </row>
    <row r="4" spans="1:11" s="311" customFormat="1" ht="14.4" x14ac:dyDescent="0.3"/>
    <row r="5" spans="1:11" s="421" customFormat="1" ht="14.4" x14ac:dyDescent="0.3">
      <c r="E5" s="421">
        <f xml:space="preserve"> MAX(E$4:E4) + 1</f>
        <v>1</v>
      </c>
      <c r="F5" s="421" t="s">
        <v>32</v>
      </c>
      <c r="I5" s="421" t="s">
        <v>1094</v>
      </c>
      <c r="J5" s="422">
        <v>1</v>
      </c>
    </row>
    <row r="6" spans="1:11" s="311" customFormat="1" ht="14.4" x14ac:dyDescent="0.3"/>
    <row r="7" spans="1:11" s="421" customFormat="1" ht="14.4" x14ac:dyDescent="0.3">
      <c r="E7" s="421">
        <f xml:space="preserve"> MAX(E$4:E6) + 1</f>
        <v>2</v>
      </c>
      <c r="F7" s="421" t="s">
        <v>32</v>
      </c>
      <c r="I7" s="421" t="s">
        <v>1095</v>
      </c>
      <c r="J7" s="421">
        <v>1</v>
      </c>
    </row>
    <row r="8" spans="1:11" s="311" customFormat="1" ht="14.4" x14ac:dyDescent="0.3"/>
    <row r="9" spans="1:11" s="421" customFormat="1" ht="14.4" x14ac:dyDescent="0.3">
      <c r="E9" s="421">
        <f xml:space="preserve"> MAX(E$4:E8) + 1</f>
        <v>3</v>
      </c>
      <c r="F9" s="421" t="s">
        <v>1096</v>
      </c>
      <c r="I9" s="421" t="s">
        <v>1097</v>
      </c>
      <c r="J9" s="421">
        <v>1</v>
      </c>
    </row>
    <row r="10" spans="1:11" s="311" customFormat="1" ht="14.4" x14ac:dyDescent="0.3"/>
    <row r="11" spans="1:11" s="421" customFormat="1" ht="14.4" x14ac:dyDescent="0.3">
      <c r="E11" s="421">
        <f xml:space="preserve"> MAX(E$4:E10) + 1</f>
        <v>4</v>
      </c>
      <c r="F11" s="421" t="s">
        <v>1053</v>
      </c>
      <c r="I11" s="421" t="s">
        <v>1098</v>
      </c>
      <c r="J11" s="421">
        <v>1</v>
      </c>
    </row>
    <row r="12" spans="1:11" s="311" customFormat="1" ht="14.4" x14ac:dyDescent="0.3"/>
    <row r="13" spans="1:11" s="421" customFormat="1" ht="14.4" x14ac:dyDescent="0.3">
      <c r="E13" s="421">
        <f xml:space="preserve"> MAX(E$4:E12) + 1</f>
        <v>5</v>
      </c>
      <c r="F13" s="421" t="s">
        <v>1099</v>
      </c>
      <c r="I13" s="421" t="s">
        <v>1100</v>
      </c>
      <c r="J13" s="421">
        <v>1</v>
      </c>
    </row>
    <row r="14" spans="1:11" s="311" customFormat="1" ht="14.4" x14ac:dyDescent="0.3"/>
    <row r="15" spans="1:11" s="421" customFormat="1" ht="14.4" x14ac:dyDescent="0.3">
      <c r="E15" s="421">
        <f xml:space="preserve"> MAX(E$4:E14) + 1</f>
        <v>6</v>
      </c>
      <c r="F15" s="421" t="s">
        <v>951</v>
      </c>
      <c r="I15" s="421" t="s">
        <v>1101</v>
      </c>
      <c r="J15" s="421">
        <v>1</v>
      </c>
    </row>
    <row r="16" spans="1:11" s="311" customFormat="1" ht="14.4" x14ac:dyDescent="0.3"/>
    <row r="17" spans="5:10" s="421" customFormat="1" ht="14.4" x14ac:dyDescent="0.3">
      <c r="E17" s="421">
        <f xml:space="preserve"> MAX(E$4:E16) + 1</f>
        <v>7</v>
      </c>
      <c r="F17" s="421" t="s">
        <v>951</v>
      </c>
      <c r="I17" s="421" t="s">
        <v>1101</v>
      </c>
      <c r="J17" s="421">
        <v>1</v>
      </c>
    </row>
    <row r="18" spans="5:10" s="311" customFormat="1" ht="14.4" x14ac:dyDescent="0.3"/>
    <row r="19" spans="5:10" s="421" customFormat="1" ht="14.4" x14ac:dyDescent="0.3">
      <c r="E19" s="421">
        <f xml:space="preserve"> MAX(E$4:E18) + 1</f>
        <v>8</v>
      </c>
      <c r="F19" s="421" t="s">
        <v>32</v>
      </c>
      <c r="I19" s="421" t="s">
        <v>1102</v>
      </c>
      <c r="J19" s="421">
        <v>1</v>
      </c>
    </row>
    <row r="20" spans="5:10" s="311" customFormat="1" ht="14.4" x14ac:dyDescent="0.3"/>
    <row r="21" spans="5:10" s="421" customFormat="1" ht="14.4" x14ac:dyDescent="0.3">
      <c r="E21" s="421">
        <f xml:space="preserve"> MAX(E$4:E20) + 1</f>
        <v>9</v>
      </c>
      <c r="F21" s="421" t="s">
        <v>1103</v>
      </c>
      <c r="I21" s="421" t="s">
        <v>1104</v>
      </c>
      <c r="J21" s="421">
        <v>1</v>
      </c>
    </row>
    <row r="22" spans="5:10" s="311" customFormat="1" ht="14.4" x14ac:dyDescent="0.3"/>
    <row r="23" spans="5:10" s="421" customFormat="1" ht="14.4" x14ac:dyDescent="0.3">
      <c r="E23" s="421">
        <f xml:space="preserve"> MAX(E$4:E22) + 1</f>
        <v>10</v>
      </c>
      <c r="F23" s="421" t="s">
        <v>1103</v>
      </c>
      <c r="I23" s="421" t="s">
        <v>1105</v>
      </c>
      <c r="J23" s="421">
        <v>1</v>
      </c>
    </row>
    <row r="24" spans="5:10" s="311" customFormat="1" ht="14.4" x14ac:dyDescent="0.3"/>
    <row r="25" spans="5:10" s="421" customFormat="1" ht="14.4" x14ac:dyDescent="0.3">
      <c r="E25" s="421">
        <f xml:space="preserve"> MAX(E$4:E24) + 1</f>
        <v>11</v>
      </c>
      <c r="F25" s="421" t="s">
        <v>1106</v>
      </c>
      <c r="I25" s="421" t="s">
        <v>1107</v>
      </c>
      <c r="J25" s="421">
        <v>1</v>
      </c>
    </row>
    <row r="26" spans="5:10" s="311" customFormat="1" ht="14.4" x14ac:dyDescent="0.3">
      <c r="I26" s="314"/>
    </row>
    <row r="27" spans="5:10" s="443" customFormat="1" ht="14.4" x14ac:dyDescent="0.3">
      <c r="E27" s="443" cm="1">
        <f t="array" ref="E27" xml:space="preserve"> MAX(E$4:E26 + 1)</f>
        <v>12</v>
      </c>
      <c r="F27" s="443" t="s">
        <v>1099</v>
      </c>
      <c r="I27" s="311" t="s">
        <v>1108</v>
      </c>
    </row>
    <row r="28" spans="5:10" s="311" customFormat="1" ht="14.4" x14ac:dyDescent="0.3"/>
    <row r="29" spans="5:10" s="443" customFormat="1" ht="14.4" x14ac:dyDescent="0.3">
      <c r="E29" s="443" cm="1">
        <f t="array" ref="E29" xml:space="preserve"> MAX(E$4:E28 + 1)</f>
        <v>13</v>
      </c>
      <c r="F29" s="443" t="s">
        <v>1109</v>
      </c>
      <c r="I29" s="443" t="s">
        <v>1110</v>
      </c>
    </row>
    <row r="30" spans="5:10" s="311" customFormat="1" ht="14.4" x14ac:dyDescent="0.3"/>
    <row r="31" spans="5:10" s="311" customFormat="1" ht="14.4" x14ac:dyDescent="0.3">
      <c r="E31" s="443" cm="1">
        <f t="array" ref="E31" xml:space="preserve"> MAX(E$4:E30 + 1)</f>
        <v>14</v>
      </c>
      <c r="F31" s="311" t="s">
        <v>1111</v>
      </c>
      <c r="G31" s="527" t="str">
        <f xml:space="preserve"> InpC!H$100</f>
        <v>XXXIV</v>
      </c>
      <c r="I31" s="311" t="s">
        <v>1112</v>
      </c>
    </row>
    <row r="32" spans="5:10" s="311" customFormat="1" ht="14.4" x14ac:dyDescent="0.3"/>
    <row r="33" spans="4:9" s="443" customFormat="1" ht="14.4" x14ac:dyDescent="0.3">
      <c r="E33" s="443" cm="1">
        <f t="array" ref="E33" xml:space="preserve"> MAX(E$4:E32 + 1)</f>
        <v>15</v>
      </c>
      <c r="F33" s="443" t="s">
        <v>1099</v>
      </c>
      <c r="I33" s="443" t="s">
        <v>1113</v>
      </c>
    </row>
    <row r="34" spans="4:9" s="311" customFormat="1" ht="14.4" x14ac:dyDescent="0.3"/>
    <row r="35" spans="4:9" s="443" customFormat="1" ht="14.4" x14ac:dyDescent="0.3">
      <c r="E35" s="443" cm="1">
        <f t="array" ref="E35" xml:space="preserve"> MAX(E$4:E34 + 1)</f>
        <v>16</v>
      </c>
      <c r="F35" s="443" t="s">
        <v>1114</v>
      </c>
      <c r="I35" s="443" t="s">
        <v>1115</v>
      </c>
    </row>
    <row r="36" spans="4:9" s="311" customFormat="1" ht="14.4" x14ac:dyDescent="0.3">
      <c r="I36" s="314"/>
    </row>
    <row r="37" spans="4:9" s="443" customFormat="1" ht="14.4" x14ac:dyDescent="0.3">
      <c r="E37" s="443" cm="1">
        <f t="array" ref="E37" xml:space="preserve"> MAX(E$4:E36 + 1)</f>
        <v>17</v>
      </c>
      <c r="F37" s="443" t="s">
        <v>1116</v>
      </c>
      <c r="I37" s="443" t="s">
        <v>1117</v>
      </c>
    </row>
    <row r="38" spans="4:9" s="311" customFormat="1" ht="14.4" x14ac:dyDescent="0.3">
      <c r="I38" s="314"/>
    </row>
    <row r="39" spans="4:9" s="311" customFormat="1" ht="14.4" x14ac:dyDescent="0.3">
      <c r="I39" s="314"/>
    </row>
    <row r="40" spans="4:9" s="311" customFormat="1" ht="14.4" x14ac:dyDescent="0.3">
      <c r="I40" s="314"/>
    </row>
    <row r="41" spans="4:9" s="311" customFormat="1" ht="14.4" x14ac:dyDescent="0.3">
      <c r="I41" s="314"/>
    </row>
    <row r="42" spans="4:9" s="311" customFormat="1" ht="14.4" x14ac:dyDescent="0.3">
      <c r="I42" s="314"/>
    </row>
    <row r="43" spans="4:9" ht="14.4" x14ac:dyDescent="0.3">
      <c r="D43" s="311"/>
      <c r="E43" s="311"/>
      <c r="F43" s="315"/>
      <c r="G43" s="311"/>
      <c r="H43" s="311"/>
      <c r="I43" s="316"/>
    </row>
    <row r="44" spans="4:9" ht="14.4" x14ac:dyDescent="0.3">
      <c r="D44" s="311"/>
      <c r="E44" s="311"/>
      <c r="F44" s="315"/>
      <c r="G44" s="311"/>
      <c r="H44" s="311"/>
      <c r="I44" s="316"/>
    </row>
    <row r="45" spans="4:9" ht="14.4" x14ac:dyDescent="0.3">
      <c r="D45" s="311"/>
      <c r="E45" s="311"/>
      <c r="F45" s="315"/>
      <c r="G45" s="311"/>
      <c r="H45" s="311"/>
      <c r="I45" s="316"/>
    </row>
  </sheetData>
  <pageMargins left="0.7" right="0.7" top="0.75" bottom="0.75" header="0.3" footer="0.3"/>
  <headerFooter>
    <oddFooter>&amp;L_x000D_&amp;1#&amp;"Calibri"&amp;10&amp;K000000 Classified as Microsoft Confidential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A5B62DD0E0DE45AD95B2140CC94C4B" ma:contentTypeVersion="20" ma:contentTypeDescription="Create a new document." ma:contentTypeScope="" ma:versionID="18fa7af152f5d9937935989a7eff4fb1">
  <xsd:schema xmlns:xsd="http://www.w3.org/2001/XMLSchema" xmlns:xs="http://www.w3.org/2001/XMLSchema" xmlns:p="http://schemas.microsoft.com/office/2006/metadata/properties" xmlns:ns1="http://schemas.microsoft.com/sharepoint/v3" xmlns:ns2="43b67453-1dbd-4638-bb32-efcdcda4bdf6" xmlns:ns3="cb782496-9180-4cba-ab2a-378f1dea3dfe" targetNamespace="http://schemas.microsoft.com/office/2006/metadata/properties" ma:root="true" ma:fieldsID="f7881892b816977b272aea0b5bc682cb" ns1:_="" ns2:_="" ns3:_="">
    <xsd:import namespace="http://schemas.microsoft.com/sharepoint/v3"/>
    <xsd:import namespace="43b67453-1dbd-4638-bb32-efcdcda4bdf6"/>
    <xsd:import namespace="cb782496-9180-4cba-ab2a-378f1dea3dfe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LengthInSeconds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ystemTags" minOccurs="0"/>
                <xsd:element ref="ns2:_Flow_SignoffStatu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b67453-1dbd-4638-bb32-efcdcda4bd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  <xsd:element name="_Flow_SignoffStatus" ma:index="26" nillable="true" ma:displayName="Sign-off status" ma:internalName="Sign_x002d_off_x0020_status">
      <xsd:simpleType>
        <xsd:restriction base="dms:Text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782496-9180-4cba-ab2a-378f1dea3df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b1723b-0d5f-4ee5-a4fe-20be58a715a1}" ma:internalName="TaxCatchAll" ma:showField="CatchAllData" ma:web="cb782496-9180-4cba-ab2a-378f1dea3d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sisl xmlns:xsi="http://www.w3.org/2001/XMLSchema-instance" xmlns:xsd="http://www.w3.org/2001/XMLSchema" xmlns="http://www.boldonjames.com/2008/01/sie/internal/label" sislVersion="0" policy="1d45786f-a737-4735-8af6-df12fb6939a2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Flow_SignoffStatus xmlns="43b67453-1dbd-4638-bb32-efcdcda4bdf6" xsi:nil="true"/>
    <_ip_UnifiedCompliancePolicyProperties xmlns="http://schemas.microsoft.com/sharepoint/v3" xsi:nil="true"/>
    <lcf76f155ced4ddcb4097134ff3c332f xmlns="43b67453-1dbd-4638-bb32-efcdcda4bdf6">
      <Terms xmlns="http://schemas.microsoft.com/office/infopath/2007/PartnerControls"/>
    </lcf76f155ced4ddcb4097134ff3c332f>
    <TaxCatchAll xmlns="cb782496-9180-4cba-ab2a-378f1dea3dfe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42DFAE7-BF11-4270-B36E-0ED76A597F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3b67453-1dbd-4638-bb32-efcdcda4bdf6"/>
    <ds:schemaRef ds:uri="cb782496-9180-4cba-ab2a-378f1dea3d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A3A961-9D82-4C28-8896-057458C39C40}">
  <ds:schemaRefs>
    <ds:schemaRef ds:uri="http://www.w3.org/2001/XMLSchema"/>
    <ds:schemaRef ds:uri="http://www.boldonjames.com/2008/01/sie/internal/label"/>
  </ds:schemaRefs>
</ds:datastoreItem>
</file>

<file path=customXml/itemProps3.xml><?xml version="1.0" encoding="utf-8"?>
<ds:datastoreItem xmlns:ds="http://schemas.openxmlformats.org/officeDocument/2006/customXml" ds:itemID="{F0060E7B-08B7-4A71-BDD5-D73CD015668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43b67453-1dbd-4638-bb32-efcdcda4bdf6"/>
    <ds:schemaRef ds:uri="cb782496-9180-4cba-ab2a-378f1dea3dfe"/>
  </ds:schemaRefs>
</ds:datastoreItem>
</file>

<file path=customXml/itemProps4.xml><?xml version="1.0" encoding="utf-8"?>
<ds:datastoreItem xmlns:ds="http://schemas.openxmlformats.org/officeDocument/2006/customXml" ds:itemID="{4D940EEA-DD34-462C-93ED-7064ED8A9CE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1a19d03a-48bc-4359-8038-5b5f6d5847c3}" enabled="1" method="Privileged" siteId="{72f988bf-86f1-41af-91ab-2d7cd011db47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</vt:i4>
      </vt:variant>
    </vt:vector>
  </HeadingPairs>
  <TitlesOfParts>
    <vt:vector size="21" baseType="lpstr">
      <vt:lpstr>Cover</vt:lpstr>
      <vt:lpstr>Key</vt:lpstr>
      <vt:lpstr>Dashboard</vt:lpstr>
      <vt:lpstr>InpC</vt:lpstr>
      <vt:lpstr>InpS</vt:lpstr>
      <vt:lpstr>Sources</vt:lpstr>
      <vt:lpstr>Stage1</vt:lpstr>
      <vt:lpstr>Stage2</vt:lpstr>
      <vt:lpstr>Analysis</vt:lpstr>
      <vt:lpstr>Time&amp;Esc</vt:lpstr>
      <vt:lpstr>ChartData</vt:lpstr>
      <vt:lpstr>Outputs</vt:lpstr>
      <vt:lpstr>To Do List</vt:lpstr>
      <vt:lpstr>CHK_TOL</vt:lpstr>
      <vt:lpstr>DISC_LAB</vt:lpstr>
      <vt:lpstr>DISC_REAL</vt:lpstr>
      <vt:lpstr>LIVE_RESULTS</vt:lpstr>
      <vt:lpstr>OFFSET</vt:lpstr>
      <vt:lpstr>TRACK_ACTIVE</vt:lpstr>
      <vt:lpstr>TRK_COMMENT</vt:lpstr>
      <vt:lpstr>TRK_TOL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F1F9;Nate Vernon;Alistair Watson</dc:creator>
  <cp:keywords>[EBRD]</cp:keywords>
  <dc:description/>
  <cp:lastModifiedBy>Srishti Gautam</cp:lastModifiedBy>
  <cp:revision/>
  <dcterms:created xsi:type="dcterms:W3CDTF">2016-07-04T08:51:22Z</dcterms:created>
  <dcterms:modified xsi:type="dcterms:W3CDTF">2025-06-30T07:00:56Z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744f1d23-19c0-49ec-8d69-b9a8a2da409d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np1rzdeY7IIX1oX/GloJuhnm9UoZvS/p</vt:lpwstr>
  </property>
  <property fmtid="{D5CDD505-2E9C-101B-9397-08002B2CF9AE}" pid="5" name="ContentTypeId">
    <vt:lpwstr>0x01010050A5B62DD0E0DE45AD95B2140CC94C4B</vt:lpwstr>
  </property>
  <property fmtid="{D5CDD505-2E9C-101B-9397-08002B2CF9AE}" pid="6" name="MediaServiceImageTags">
    <vt:lpwstr/>
  </property>
</Properties>
</file>